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firstSheet="2" activeTab="2"/>
  </bookViews>
  <sheets>
    <sheet name="benchmark indices" sheetId="19" state="hidden" r:id="rId1"/>
    <sheet name="Fund master" sheetId="10" state="hidden" r:id="rId2"/>
    <sheet name="Financials" sheetId="1" r:id="rId3"/>
    <sheet name="Notes To Accounts" sheetId="24" r:id="rId4"/>
    <sheet name="Annexure I" sheetId="25" r:id="rId5"/>
    <sheet name="Annexure II" sheetId="27" r:id="rId6"/>
    <sheet name="Sheet5" sheetId="18" state="hidden" r:id="rId7"/>
    <sheet name="Return" sheetId="11" state="hidden" r:id="rId8"/>
    <sheet name="return Mapping" sheetId="14" state="hidden" r:id="rId9"/>
    <sheet name="TB" sheetId="2" state="hidden" r:id="rId10"/>
    <sheet name="Div &amp; NAV PU" sheetId="9" state="hidden" r:id="rId11"/>
    <sheet name="Dividend CAMS data" sheetId="5" state="hidden" r:id="rId12"/>
    <sheet name="AMFI" sheetId="4" state="hidden" r:id="rId13"/>
    <sheet name="10R" sheetId="6" state="hidden" r:id="rId14"/>
    <sheet name="AAUM" sheetId="7" state="hidden" r:id="rId15"/>
    <sheet name="Masters" sheetId="3" state="hidden" r:id="rId16"/>
    <sheet name="Sheet1" sheetId="12" state="hidden" r:id="rId17"/>
    <sheet name="Mgt Fees" sheetId="20" state="hidden" r:id="rId18"/>
    <sheet name="Other Fees" sheetId="21" state="hidden" r:id="rId19"/>
    <sheet name="Sheet2" sheetId="22" state="hidden" r:id="rId20"/>
    <sheet name="others" sheetId="13" state="hidden" r:id="rId21"/>
  </sheets>
  <externalReferences>
    <externalReference r:id="rId22"/>
    <externalReference r:id="rId23"/>
  </externalReferences>
  <definedNames>
    <definedName name="_xlnm._FilterDatabase" localSheetId="13" hidden="1">'10R'!$A$1:$M$260</definedName>
    <definedName name="_xlnm._FilterDatabase" localSheetId="14" hidden="1">AAUM!$A$1:$L$207</definedName>
    <definedName name="_xlnm._FilterDatabase" localSheetId="12" hidden="1">AMFI!$A$1:$P$197</definedName>
    <definedName name="_xlnm._FilterDatabase" localSheetId="4" hidden="1">'Annexure I'!$A$9:$G$346</definedName>
    <definedName name="_xlnm._FilterDatabase" localSheetId="5" hidden="1">'Annexure II'!$A$6:$A$54</definedName>
    <definedName name="_xlnm._FilterDatabase" localSheetId="0" hidden="1">'benchmark indices'!$A$1:$E$41</definedName>
    <definedName name="_xlnm._FilterDatabase" localSheetId="10" hidden="1">'Div &amp; NAV PU'!$A$1:$N$236</definedName>
    <definedName name="_xlnm._FilterDatabase" localSheetId="11" hidden="1">'Dividend CAMS data'!$A$1:$Z$2489</definedName>
    <definedName name="_xlnm._FilterDatabase" localSheetId="1" hidden="1">'Fund master'!$A$2:$E$53</definedName>
    <definedName name="_xlnm._FilterDatabase" localSheetId="15" hidden="1">Masters!$B$1:$AD$772</definedName>
    <definedName name="_xlnm._FilterDatabase" localSheetId="3" hidden="1">'Notes To Accounts'!$A$187:$L$212</definedName>
    <definedName name="_xlnm._FilterDatabase" localSheetId="7" hidden="1">Return!$A$1:$S$244</definedName>
    <definedName name="_xlnm._FilterDatabase" localSheetId="8" hidden="1">'return Mapping'!$A$1:$L$166</definedName>
    <definedName name="_xlnm._FilterDatabase" localSheetId="16" hidden="1">Sheet1!$A$1:$T$98</definedName>
    <definedName name="_xlnm._FilterDatabase" localSheetId="19" hidden="1">Sheet2!$A$3:$O$85</definedName>
    <definedName name="_xlnm._FilterDatabase" localSheetId="9" hidden="1">TB!$A$2:$O$5518</definedName>
    <definedName name="_xlnm.Print_Area" localSheetId="4">'Annexure I'!$A$1:$F$346</definedName>
    <definedName name="_xlnm.Print_Area" localSheetId="3">'Notes To Accounts'!$A$2:$J$226</definedName>
    <definedName name="_xlnm.Print_Titles" localSheetId="4">'Annexure I'!$8:$9</definedName>
    <definedName name="_xlnm.Print_Titles" localSheetId="3">'Notes To Accounts'!$2:$4</definedName>
    <definedName name="Z_30AE0114_F909_4580_966A_C584F5F8C14A_.wvu.FilterData" localSheetId="4" hidden="1">'Annexure I'!$A$1:$F$345</definedName>
    <definedName name="Z_83C6A4FE_8117_455D_9CC3_4E8C247C3EA2_.wvu.Cols" localSheetId="4" hidden="1">'Annexure I'!#REF!</definedName>
    <definedName name="Z_83C6A4FE_8117_455D_9CC3_4E8C247C3EA2_.wvu.FilterData" localSheetId="4" hidden="1">'Annexure I'!$A$1:$F$345</definedName>
    <definedName name="Z_83C6A4FE_8117_455D_9CC3_4E8C247C3EA2_.wvu.PrintArea" localSheetId="4" hidden="1">'Annexure I'!$A$1:$F$345</definedName>
    <definedName name="Z_83C6A4FE_8117_455D_9CC3_4E8C247C3EA2_.wvu.PrintTitles" localSheetId="4" hidden="1">'Annexure I'!$9:$9</definedName>
    <definedName name="Z_99D99562_9384_4A4D_9B3D_3680965BF48B_.wvu.FilterData" localSheetId="4" hidden="1">'Annexure I'!$A$1:$F$345</definedName>
    <definedName name="Z_BF6224C9_FD1D_42F8_A129_A1E8A1E5777E_.wvu.Cols" localSheetId="4" hidden="1">'Annexure I'!#REF!</definedName>
    <definedName name="Z_BF6224C9_FD1D_42F8_A129_A1E8A1E5777E_.wvu.FilterData" localSheetId="4" hidden="1">'Annexure I'!$A$1:$F$345</definedName>
    <definedName name="Z_BF6224C9_FD1D_42F8_A129_A1E8A1E5777E_.wvu.PrintArea" localSheetId="4" hidden="1">'Annexure I'!$A$1:$F$345</definedName>
    <definedName name="Z_BF6224C9_FD1D_42F8_A129_A1E8A1E5777E_.wvu.PrintTitles" localSheetId="4" hidden="1">'Annexure I'!$9:$9</definedName>
    <definedName name="Z_CFE93B2B_274C_4214_B184_1A82FBD0DFDF_.wvu.FilterData" localSheetId="4" hidden="1">'Annexure I'!$A$1:$F$345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5" i="24" l="1"/>
  <c r="A139" i="24" s="1"/>
  <c r="A140" i="24" s="1"/>
  <c r="A141" i="24" s="1"/>
  <c r="A150" i="24" s="1"/>
  <c r="A159" i="24" s="1"/>
  <c r="A161" i="24" s="1"/>
  <c r="M5506" i="2" l="1"/>
  <c r="B5506" i="2"/>
  <c r="A5506" i="2" s="1"/>
  <c r="M5510" i="2"/>
  <c r="B5510" i="2"/>
  <c r="A5510" i="2" s="1"/>
  <c r="M5511" i="2"/>
  <c r="B5511" i="2"/>
  <c r="A5511" i="2" s="1"/>
  <c r="M5507" i="2"/>
  <c r="B5507" i="2"/>
  <c r="A5507" i="2" s="1"/>
  <c r="B5518" i="2"/>
  <c r="A5518" i="2" s="1"/>
  <c r="B5517" i="2"/>
  <c r="A5517" i="2" s="1"/>
  <c r="B5516" i="2"/>
  <c r="A5516" i="2" s="1"/>
  <c r="B5515" i="2"/>
  <c r="A5515" i="2" s="1"/>
  <c r="B5514" i="2"/>
  <c r="A5514" i="2" s="1"/>
  <c r="B5513" i="2"/>
  <c r="A5513" i="2" s="1"/>
  <c r="B5512" i="2"/>
  <c r="A5512" i="2" s="1"/>
  <c r="B5509" i="2"/>
  <c r="A5509" i="2" s="1"/>
  <c r="B5508" i="2"/>
  <c r="A5508" i="2" s="1"/>
  <c r="B5505" i="2"/>
  <c r="A5505" i="2" s="1"/>
  <c r="B5504" i="2"/>
  <c r="A5504" i="2" s="1"/>
  <c r="B5503" i="2"/>
  <c r="A5503" i="2" s="1"/>
  <c r="B5502" i="2"/>
  <c r="A5502" i="2" s="1"/>
  <c r="B5501" i="2"/>
  <c r="A5501" i="2" s="1"/>
  <c r="B5500" i="2"/>
  <c r="A5500" i="2" s="1"/>
  <c r="B5499" i="2"/>
  <c r="A5499" i="2" s="1"/>
  <c r="B5498" i="2"/>
  <c r="A5498" i="2" s="1"/>
  <c r="B5497" i="2"/>
  <c r="A5497" i="2" s="1"/>
  <c r="B5496" i="2"/>
  <c r="A5496" i="2" s="1"/>
  <c r="B5495" i="2"/>
  <c r="A5495" i="2" s="1"/>
  <c r="B5494" i="2"/>
  <c r="A5494" i="2" s="1"/>
  <c r="B5493" i="2"/>
  <c r="A5493" i="2" s="1"/>
  <c r="B5492" i="2"/>
  <c r="A5492" i="2" s="1"/>
  <c r="B5491" i="2"/>
  <c r="A5491" i="2" s="1"/>
  <c r="B5490" i="2"/>
  <c r="A5490" i="2" s="1"/>
  <c r="B5489" i="2"/>
  <c r="A5489" i="2" s="1"/>
  <c r="B5488" i="2"/>
  <c r="A5488" i="2" s="1"/>
  <c r="B5487" i="2"/>
  <c r="A5487" i="2" s="1"/>
  <c r="B5486" i="2"/>
  <c r="A5486" i="2" s="1"/>
  <c r="B5485" i="2"/>
  <c r="A5485" i="2" s="1"/>
  <c r="B5484" i="2"/>
  <c r="A5484" i="2" s="1"/>
  <c r="B5483" i="2"/>
  <c r="A5483" i="2" s="1"/>
  <c r="B5482" i="2"/>
  <c r="A5482" i="2" s="1"/>
  <c r="B5481" i="2"/>
  <c r="A5481" i="2" s="1"/>
  <c r="B5480" i="2"/>
  <c r="A5480" i="2" s="1"/>
  <c r="B5479" i="2"/>
  <c r="A5479" i="2" s="1"/>
  <c r="M5518" i="2"/>
  <c r="M5517" i="2"/>
  <c r="M5516" i="2"/>
  <c r="M5515" i="2"/>
  <c r="M5514" i="2"/>
  <c r="M5513" i="2"/>
  <c r="M5512" i="2"/>
  <c r="M5509" i="2"/>
  <c r="M5508" i="2"/>
  <c r="M5505" i="2"/>
  <c r="M5504" i="2"/>
  <c r="M5503" i="2"/>
  <c r="M5502" i="2"/>
  <c r="M5501" i="2"/>
  <c r="M5500" i="2"/>
  <c r="M5499" i="2"/>
  <c r="M5498" i="2"/>
  <c r="M5497" i="2"/>
  <c r="M5496" i="2"/>
  <c r="M5495" i="2"/>
  <c r="M5494" i="2"/>
  <c r="M5493" i="2"/>
  <c r="M5492" i="2"/>
  <c r="M5491" i="2"/>
  <c r="M5490" i="2"/>
  <c r="M5489" i="2"/>
  <c r="M5488" i="2"/>
  <c r="M5487" i="2"/>
  <c r="M5486" i="2"/>
  <c r="M5485" i="2"/>
  <c r="M5484" i="2"/>
  <c r="M5483" i="2"/>
  <c r="M5482" i="2"/>
  <c r="M5481" i="2"/>
  <c r="M5480" i="2"/>
  <c r="M5479" i="2"/>
  <c r="G80" i="21"/>
  <c r="H80" i="21" s="1"/>
  <c r="I80" i="21" s="1"/>
  <c r="G79" i="21"/>
  <c r="H79" i="21" s="1"/>
  <c r="I79" i="21" s="1"/>
  <c r="G78" i="21"/>
  <c r="H78" i="21" s="1"/>
  <c r="I78" i="21" s="1"/>
  <c r="G77" i="21"/>
  <c r="H77" i="21" s="1"/>
  <c r="I77" i="21" s="1"/>
  <c r="G76" i="21"/>
  <c r="H76" i="21" s="1"/>
  <c r="I76" i="21" s="1"/>
  <c r="G75" i="21"/>
  <c r="H75" i="21" s="1"/>
  <c r="I75" i="21" s="1"/>
  <c r="G74" i="21"/>
  <c r="H74" i="21" s="1"/>
  <c r="I74" i="21" s="1"/>
  <c r="G73" i="21"/>
  <c r="H73" i="21" s="1"/>
  <c r="I73" i="21" s="1"/>
  <c r="G72" i="21"/>
  <c r="H72" i="21" s="1"/>
  <c r="I72" i="21" s="1"/>
  <c r="G71" i="21"/>
  <c r="H71" i="21" s="1"/>
  <c r="I71" i="21" s="1"/>
  <c r="G70" i="21"/>
  <c r="H70" i="21" s="1"/>
  <c r="I70" i="21" s="1"/>
  <c r="G69" i="21"/>
  <c r="H69" i="21" s="1"/>
  <c r="I69" i="21" s="1"/>
  <c r="G68" i="21"/>
  <c r="H68" i="21" s="1"/>
  <c r="I68" i="21" s="1"/>
  <c r="G67" i="21"/>
  <c r="H67" i="21" s="1"/>
  <c r="I67" i="21" s="1"/>
  <c r="G66" i="21"/>
  <c r="H66" i="21" s="1"/>
  <c r="I66" i="21" s="1"/>
  <c r="G65" i="21"/>
  <c r="H65" i="21" s="1"/>
  <c r="I65" i="21" s="1"/>
  <c r="G64" i="21"/>
  <c r="H64" i="21" s="1"/>
  <c r="I64" i="21" s="1"/>
  <c r="G63" i="21"/>
  <c r="H63" i="21" s="1"/>
  <c r="I63" i="21" s="1"/>
  <c r="G62" i="21"/>
  <c r="H62" i="21" s="1"/>
  <c r="I62" i="21" s="1"/>
  <c r="G61" i="21"/>
  <c r="H61" i="21" s="1"/>
  <c r="I61" i="21" s="1"/>
  <c r="G60" i="21"/>
  <c r="H60" i="21" s="1"/>
  <c r="I60" i="21" s="1"/>
  <c r="G59" i="21"/>
  <c r="H59" i="21" s="1"/>
  <c r="I59" i="21" s="1"/>
  <c r="G58" i="21"/>
  <c r="H58" i="21" s="1"/>
  <c r="I58" i="21" s="1"/>
  <c r="G57" i="21"/>
  <c r="H57" i="21" s="1"/>
  <c r="I57" i="21" s="1"/>
  <c r="G56" i="21"/>
  <c r="H56" i="21" s="1"/>
  <c r="I56" i="21" s="1"/>
  <c r="G55" i="21"/>
  <c r="H55" i="21" s="1"/>
  <c r="I55" i="21" s="1"/>
  <c r="G54" i="21"/>
  <c r="H54" i="21" s="1"/>
  <c r="I54" i="21" s="1"/>
  <c r="G53" i="21"/>
  <c r="H53" i="21" s="1"/>
  <c r="I53" i="21" s="1"/>
  <c r="G52" i="21"/>
  <c r="H52" i="21" s="1"/>
  <c r="I52" i="21" s="1"/>
  <c r="G51" i="21"/>
  <c r="H51" i="21" s="1"/>
  <c r="I51" i="21" s="1"/>
  <c r="G50" i="21"/>
  <c r="H50" i="21" s="1"/>
  <c r="I50" i="21" s="1"/>
  <c r="G49" i="21"/>
  <c r="H49" i="21" s="1"/>
  <c r="I49" i="21" s="1"/>
  <c r="G48" i="21"/>
  <c r="H48" i="21" s="1"/>
  <c r="I48" i="21" s="1"/>
  <c r="G47" i="21"/>
  <c r="H47" i="21" s="1"/>
  <c r="I47" i="21" s="1"/>
  <c r="G46" i="21"/>
  <c r="H46" i="21" s="1"/>
  <c r="I46" i="21" s="1"/>
  <c r="G45" i="21"/>
  <c r="H45" i="21" s="1"/>
  <c r="I45" i="21" s="1"/>
  <c r="G44" i="21"/>
  <c r="H44" i="21" s="1"/>
  <c r="I44" i="21" s="1"/>
  <c r="G43" i="21"/>
  <c r="H43" i="21" s="1"/>
  <c r="I43" i="21" s="1"/>
  <c r="G42" i="21"/>
  <c r="H42" i="21" s="1"/>
  <c r="I42" i="21" s="1"/>
  <c r="G41" i="21"/>
  <c r="H41" i="21" s="1"/>
  <c r="I41" i="21" s="1"/>
  <c r="G40" i="21"/>
  <c r="H40" i="21" s="1"/>
  <c r="I40" i="21" s="1"/>
  <c r="G39" i="21"/>
  <c r="H39" i="21" s="1"/>
  <c r="I39" i="21" s="1"/>
  <c r="G38" i="21"/>
  <c r="H38" i="21" s="1"/>
  <c r="I38" i="21" s="1"/>
  <c r="G37" i="21"/>
  <c r="H37" i="21" s="1"/>
  <c r="I37" i="21" s="1"/>
  <c r="G36" i="21"/>
  <c r="H36" i="21" s="1"/>
  <c r="I36" i="21" s="1"/>
  <c r="G35" i="21"/>
  <c r="H35" i="21" s="1"/>
  <c r="I35" i="21" s="1"/>
  <c r="G34" i="21"/>
  <c r="H34" i="21" s="1"/>
  <c r="I34" i="21" s="1"/>
  <c r="G33" i="21"/>
  <c r="H33" i="21" s="1"/>
  <c r="I33" i="21" s="1"/>
  <c r="G32" i="21"/>
  <c r="H32" i="21" s="1"/>
  <c r="I32" i="21" s="1"/>
  <c r="G31" i="21"/>
  <c r="H31" i="21" s="1"/>
  <c r="I31" i="21" s="1"/>
  <c r="G30" i="21"/>
  <c r="H30" i="21" s="1"/>
  <c r="I30" i="21" s="1"/>
  <c r="G29" i="21"/>
  <c r="H29" i="21" s="1"/>
  <c r="I29" i="21" s="1"/>
  <c r="G28" i="21"/>
  <c r="H28" i="21" s="1"/>
  <c r="I28" i="21" s="1"/>
  <c r="G27" i="21"/>
  <c r="H27" i="21" s="1"/>
  <c r="I27" i="21" s="1"/>
  <c r="G26" i="21"/>
  <c r="H26" i="21" s="1"/>
  <c r="I26" i="21" s="1"/>
  <c r="G25" i="21"/>
  <c r="H25" i="21" s="1"/>
  <c r="I25" i="21" s="1"/>
  <c r="G24" i="21"/>
  <c r="H24" i="21" s="1"/>
  <c r="I24" i="21" s="1"/>
  <c r="G23" i="21"/>
  <c r="H23" i="21" s="1"/>
  <c r="I23" i="21" s="1"/>
  <c r="G22" i="21"/>
  <c r="H22" i="21" s="1"/>
  <c r="I22" i="21" s="1"/>
  <c r="G21" i="21"/>
  <c r="H21" i="21" s="1"/>
  <c r="I21" i="21" s="1"/>
  <c r="G20" i="21"/>
  <c r="H20" i="21" s="1"/>
  <c r="I20" i="21" s="1"/>
  <c r="G19" i="21"/>
  <c r="H19" i="21" s="1"/>
  <c r="I19" i="21" s="1"/>
  <c r="G18" i="21"/>
  <c r="H18" i="21" s="1"/>
  <c r="I18" i="21" s="1"/>
  <c r="G17" i="21"/>
  <c r="H17" i="21" s="1"/>
  <c r="I17" i="21" s="1"/>
  <c r="G16" i="21"/>
  <c r="H16" i="21" s="1"/>
  <c r="I16" i="21" s="1"/>
  <c r="G15" i="21"/>
  <c r="H15" i="21" s="1"/>
  <c r="I15" i="21" s="1"/>
  <c r="G14" i="21"/>
  <c r="H14" i="21" s="1"/>
  <c r="I14" i="21" s="1"/>
  <c r="G13" i="21"/>
  <c r="H13" i="21" s="1"/>
  <c r="I13" i="21" s="1"/>
  <c r="G12" i="21"/>
  <c r="H12" i="21" s="1"/>
  <c r="I12" i="21" s="1"/>
  <c r="G11" i="21"/>
  <c r="H11" i="21" s="1"/>
  <c r="I11" i="21" s="1"/>
  <c r="G10" i="21"/>
  <c r="H10" i="21" s="1"/>
  <c r="I10" i="21" s="1"/>
  <c r="G9" i="21"/>
  <c r="H9" i="21" s="1"/>
  <c r="I9" i="21" s="1"/>
  <c r="G8" i="21"/>
  <c r="H8" i="21" s="1"/>
  <c r="I8" i="21" s="1"/>
  <c r="G7" i="21"/>
  <c r="H7" i="21" s="1"/>
  <c r="I7" i="21" s="1"/>
  <c r="G6" i="21"/>
  <c r="H6" i="21" s="1"/>
  <c r="I6" i="21" s="1"/>
  <c r="G5" i="21"/>
  <c r="H5" i="21" s="1"/>
  <c r="I5" i="21" s="1"/>
  <c r="C23" i="13"/>
  <c r="C22" i="13"/>
  <c r="C21" i="13"/>
  <c r="C20" i="13"/>
  <c r="C18" i="13"/>
  <c r="C17" i="13"/>
  <c r="C16" i="13"/>
  <c r="C15" i="13"/>
  <c r="C14" i="13"/>
  <c r="C13" i="13"/>
  <c r="C12" i="13"/>
  <c r="C11" i="13"/>
  <c r="C10" i="13"/>
  <c r="C9" i="13"/>
  <c r="C8" i="13"/>
  <c r="C7" i="13"/>
  <c r="C6" i="13"/>
  <c r="C5" i="13"/>
  <c r="C4" i="13"/>
  <c r="C3" i="13"/>
  <c r="C24" i="13" s="1"/>
  <c r="F73" i="21"/>
  <c r="F65" i="21"/>
  <c r="F57" i="21"/>
  <c r="F49" i="21"/>
  <c r="F17" i="21"/>
  <c r="F39" i="21"/>
  <c r="F43" i="21"/>
  <c r="F7" i="21"/>
  <c r="F80" i="21"/>
  <c r="F76" i="21"/>
  <c r="F72" i="21"/>
  <c r="F68" i="21"/>
  <c r="F64" i="21"/>
  <c r="F60" i="21"/>
  <c r="F56" i="21"/>
  <c r="F50" i="21"/>
  <c r="F36" i="21"/>
  <c r="F18" i="21"/>
  <c r="F22" i="21"/>
  <c r="F40" i="21"/>
  <c r="F48" i="21"/>
  <c r="F44" i="21"/>
  <c r="F12" i="21"/>
  <c r="F8" i="21"/>
  <c r="F29" i="21"/>
  <c r="E80" i="21"/>
  <c r="E79" i="21"/>
  <c r="F79" i="21" s="1"/>
  <c r="E78" i="21"/>
  <c r="F78" i="21" s="1"/>
  <c r="E77" i="21"/>
  <c r="F77" i="21" s="1"/>
  <c r="E76" i="21"/>
  <c r="E75" i="21"/>
  <c r="F75" i="21" s="1"/>
  <c r="E74" i="21"/>
  <c r="F74" i="21" s="1"/>
  <c r="E73" i="21"/>
  <c r="E72" i="21"/>
  <c r="E71" i="21"/>
  <c r="F71" i="21" s="1"/>
  <c r="E70" i="21"/>
  <c r="F70" i="21" s="1"/>
  <c r="E69" i="21"/>
  <c r="F69" i="21" s="1"/>
  <c r="E68" i="21"/>
  <c r="E67" i="21"/>
  <c r="F67" i="21" s="1"/>
  <c r="E66" i="21"/>
  <c r="F66" i="21" s="1"/>
  <c r="E65" i="21"/>
  <c r="E64" i="21"/>
  <c r="E63" i="21"/>
  <c r="F63" i="21" s="1"/>
  <c r="E62" i="21"/>
  <c r="F62" i="21" s="1"/>
  <c r="E61" i="21"/>
  <c r="F61" i="21" s="1"/>
  <c r="E60" i="21"/>
  <c r="E59" i="21"/>
  <c r="F59" i="21" s="1"/>
  <c r="E58" i="21"/>
  <c r="F58" i="21" s="1"/>
  <c r="E57" i="21"/>
  <c r="E56" i="21"/>
  <c r="E55" i="21"/>
  <c r="F55" i="21" s="1"/>
  <c r="E54" i="21"/>
  <c r="F54" i="21" s="1"/>
  <c r="E53" i="21"/>
  <c r="F53" i="21" s="1"/>
  <c r="E52" i="21"/>
  <c r="F52" i="21" s="1"/>
  <c r="E51" i="21"/>
  <c r="F51" i="21" s="1"/>
  <c r="E50" i="21"/>
  <c r="E49" i="21"/>
  <c r="E48" i="21"/>
  <c r="E47" i="21"/>
  <c r="F47" i="21" s="1"/>
  <c r="E46" i="21"/>
  <c r="F46" i="21" s="1"/>
  <c r="E45" i="21"/>
  <c r="F45" i="21" s="1"/>
  <c r="E44" i="21"/>
  <c r="E43" i="21"/>
  <c r="E42" i="21"/>
  <c r="F42" i="21" s="1"/>
  <c r="E41" i="21"/>
  <c r="F41" i="21" s="1"/>
  <c r="E40" i="21"/>
  <c r="E39" i="21"/>
  <c r="E38" i="21"/>
  <c r="F38" i="21" s="1"/>
  <c r="E37" i="21"/>
  <c r="F37" i="21" s="1"/>
  <c r="E36" i="21"/>
  <c r="E35" i="21"/>
  <c r="F35" i="21" s="1"/>
  <c r="E34" i="21"/>
  <c r="F34" i="21" s="1"/>
  <c r="E33" i="21"/>
  <c r="F33" i="21" s="1"/>
  <c r="E32" i="21"/>
  <c r="F32" i="21" s="1"/>
  <c r="E31" i="21"/>
  <c r="F31" i="21" s="1"/>
  <c r="E30" i="21"/>
  <c r="F30" i="21" s="1"/>
  <c r="E29" i="21"/>
  <c r="E28" i="21"/>
  <c r="F28" i="21" s="1"/>
  <c r="E27" i="21"/>
  <c r="F27" i="21" s="1"/>
  <c r="E26" i="21"/>
  <c r="F26" i="21" s="1"/>
  <c r="E25" i="21"/>
  <c r="F25" i="21" s="1"/>
  <c r="E24" i="21"/>
  <c r="F24" i="21" s="1"/>
  <c r="E23" i="21"/>
  <c r="F23" i="21" s="1"/>
  <c r="E22" i="21"/>
  <c r="E21" i="21"/>
  <c r="F21" i="21" s="1"/>
  <c r="E20" i="21"/>
  <c r="F20" i="21" s="1"/>
  <c r="E19" i="21"/>
  <c r="F19" i="21" s="1"/>
  <c r="E18" i="21"/>
  <c r="E17" i="21"/>
  <c r="E16" i="21"/>
  <c r="F16" i="21" s="1"/>
  <c r="E15" i="21"/>
  <c r="F15" i="21" s="1"/>
  <c r="E14" i="21"/>
  <c r="F14" i="21" s="1"/>
  <c r="E13" i="21"/>
  <c r="F13" i="21" s="1"/>
  <c r="E12" i="21"/>
  <c r="E11" i="21"/>
  <c r="F11" i="21" s="1"/>
  <c r="E10" i="21"/>
  <c r="F10" i="21" s="1"/>
  <c r="E9" i="21"/>
  <c r="F9" i="21" s="1"/>
  <c r="E8" i="21"/>
  <c r="E7" i="21"/>
  <c r="E6" i="21"/>
  <c r="F6" i="21" s="1"/>
  <c r="E5" i="21"/>
  <c r="F5" i="21" s="1"/>
  <c r="AS191" i="20" l="1"/>
  <c r="AR191" i="20"/>
  <c r="AQ191" i="20"/>
  <c r="AP191" i="20"/>
  <c r="AO191" i="20"/>
  <c r="AN191" i="20"/>
  <c r="AM191" i="20"/>
  <c r="AL191" i="20"/>
  <c r="AK191" i="20"/>
  <c r="AJ191" i="20"/>
  <c r="AI191" i="20"/>
  <c r="AH191" i="20"/>
  <c r="AG191" i="20"/>
  <c r="AF191" i="20"/>
  <c r="AE191" i="20"/>
  <c r="AD191" i="20"/>
  <c r="AC191" i="20"/>
  <c r="AB191" i="20"/>
  <c r="AA191" i="20"/>
  <c r="Z191" i="20"/>
  <c r="Y191" i="20"/>
  <c r="X191" i="20"/>
  <c r="W191" i="20"/>
  <c r="V191" i="20"/>
  <c r="U191" i="20"/>
  <c r="T191" i="20"/>
  <c r="S191" i="20"/>
  <c r="R191" i="20"/>
  <c r="Q191" i="20"/>
  <c r="P191" i="20"/>
  <c r="O191" i="20"/>
  <c r="N191" i="20"/>
  <c r="M191" i="20"/>
  <c r="L191" i="20"/>
  <c r="K191" i="20"/>
  <c r="J191" i="20"/>
  <c r="I191" i="20"/>
  <c r="H191" i="20"/>
  <c r="G191" i="20"/>
  <c r="F191" i="20"/>
  <c r="E191" i="20"/>
  <c r="AS190" i="20"/>
  <c r="AR190" i="20"/>
  <c r="AQ190" i="20"/>
  <c r="AP190" i="20"/>
  <c r="AO190" i="20"/>
  <c r="AN190" i="20"/>
  <c r="AM190" i="20"/>
  <c r="AL190" i="20"/>
  <c r="AK190" i="20"/>
  <c r="AJ190" i="20"/>
  <c r="AI190" i="20"/>
  <c r="AH190" i="20"/>
  <c r="AG190" i="20"/>
  <c r="AF190" i="20"/>
  <c r="AE190" i="20"/>
  <c r="AD190" i="20"/>
  <c r="AC190" i="20"/>
  <c r="AB190" i="20"/>
  <c r="AA190" i="20"/>
  <c r="Z190" i="20"/>
  <c r="Y190" i="20"/>
  <c r="X190" i="20"/>
  <c r="W190" i="20"/>
  <c r="V190" i="20"/>
  <c r="U190" i="20"/>
  <c r="T190" i="20"/>
  <c r="S190" i="20"/>
  <c r="R190" i="20"/>
  <c r="Q190" i="20"/>
  <c r="P190" i="20"/>
  <c r="O190" i="20"/>
  <c r="N190" i="20"/>
  <c r="M190" i="20"/>
  <c r="L190" i="20"/>
  <c r="K190" i="20"/>
  <c r="J190" i="20"/>
  <c r="I190" i="20"/>
  <c r="G47" i="20"/>
  <c r="F47" i="20"/>
  <c r="H47" i="20" s="1"/>
  <c r="E47" i="20"/>
  <c r="G46" i="20"/>
  <c r="F46" i="20"/>
  <c r="E46" i="20"/>
  <c r="G45" i="20"/>
  <c r="F45" i="20"/>
  <c r="H45" i="20" s="1"/>
  <c r="E45" i="20"/>
  <c r="G44" i="20"/>
  <c r="F44" i="20"/>
  <c r="E44" i="20"/>
  <c r="G43" i="20"/>
  <c r="F43" i="20"/>
  <c r="H43" i="20" s="1"/>
  <c r="E43" i="20"/>
  <c r="G42" i="20"/>
  <c r="F42" i="20"/>
  <c r="E42" i="20"/>
  <c r="G41" i="20"/>
  <c r="F41" i="20"/>
  <c r="H41" i="20" s="1"/>
  <c r="E41" i="20"/>
  <c r="G40" i="20"/>
  <c r="F40" i="20"/>
  <c r="E40" i="20"/>
  <c r="G39" i="20"/>
  <c r="F39" i="20"/>
  <c r="H39" i="20" s="1"/>
  <c r="E39" i="20"/>
  <c r="G38" i="20"/>
  <c r="F38" i="20"/>
  <c r="E38" i="20"/>
  <c r="G37" i="20"/>
  <c r="F37" i="20"/>
  <c r="H37" i="20" s="1"/>
  <c r="E37" i="20"/>
  <c r="G36" i="20"/>
  <c r="F36" i="20"/>
  <c r="E36" i="20"/>
  <c r="G35" i="20"/>
  <c r="F35" i="20"/>
  <c r="H35" i="20" s="1"/>
  <c r="E35" i="20"/>
  <c r="G34" i="20"/>
  <c r="F34" i="20"/>
  <c r="E34" i="20"/>
  <c r="G33" i="20"/>
  <c r="F33" i="20"/>
  <c r="H33" i="20" s="1"/>
  <c r="E33" i="20"/>
  <c r="G32" i="20"/>
  <c r="F32" i="20"/>
  <c r="E32" i="20"/>
  <c r="G31" i="20"/>
  <c r="F31" i="20"/>
  <c r="H31" i="20" s="1"/>
  <c r="E31" i="20"/>
  <c r="G30" i="20"/>
  <c r="F30" i="20"/>
  <c r="E30" i="20"/>
  <c r="G29" i="20"/>
  <c r="F29" i="20"/>
  <c r="H29" i="20" s="1"/>
  <c r="E29" i="20"/>
  <c r="G28" i="20"/>
  <c r="F28" i="20"/>
  <c r="E28" i="20"/>
  <c r="G27" i="20"/>
  <c r="F27" i="20"/>
  <c r="H27" i="20" s="1"/>
  <c r="E27" i="20"/>
  <c r="G26" i="20"/>
  <c r="F26" i="20"/>
  <c r="E26" i="20"/>
  <c r="G25" i="20"/>
  <c r="F25" i="20"/>
  <c r="H25" i="20" s="1"/>
  <c r="E25" i="20"/>
  <c r="G24" i="20"/>
  <c r="F24" i="20"/>
  <c r="E24" i="20"/>
  <c r="G23" i="20"/>
  <c r="F23" i="20"/>
  <c r="H23" i="20" s="1"/>
  <c r="E23" i="20"/>
  <c r="G22" i="20"/>
  <c r="F22" i="20"/>
  <c r="E22" i="20"/>
  <c r="G21" i="20"/>
  <c r="F21" i="20"/>
  <c r="H21" i="20" s="1"/>
  <c r="E21" i="20"/>
  <c r="G20" i="20"/>
  <c r="F20" i="20"/>
  <c r="E20" i="20"/>
  <c r="G19" i="20"/>
  <c r="F19" i="20"/>
  <c r="H19" i="20" s="1"/>
  <c r="E19" i="20"/>
  <c r="G18" i="20"/>
  <c r="F18" i="20"/>
  <c r="E18" i="20"/>
  <c r="G17" i="20"/>
  <c r="F17" i="20"/>
  <c r="H17" i="20" s="1"/>
  <c r="E17" i="20"/>
  <c r="G16" i="20"/>
  <c r="F16" i="20"/>
  <c r="E16" i="20"/>
  <c r="G15" i="20"/>
  <c r="F15" i="20"/>
  <c r="H15" i="20" s="1"/>
  <c r="E15" i="20"/>
  <c r="G14" i="20"/>
  <c r="F14" i="20"/>
  <c r="E14" i="20"/>
  <c r="G13" i="20"/>
  <c r="F13" i="20"/>
  <c r="H13" i="20" s="1"/>
  <c r="E13" i="20"/>
  <c r="G12" i="20"/>
  <c r="F12" i="20"/>
  <c r="E12" i="20"/>
  <c r="G11" i="20"/>
  <c r="F11" i="20"/>
  <c r="H11" i="20" s="1"/>
  <c r="E11" i="20"/>
  <c r="G10" i="20"/>
  <c r="F10" i="20"/>
  <c r="E10" i="20"/>
  <c r="G9" i="20"/>
  <c r="F9" i="20"/>
  <c r="H9" i="20" s="1"/>
  <c r="E9" i="20"/>
  <c r="G8" i="20"/>
  <c r="F8" i="20"/>
  <c r="E8" i="20"/>
  <c r="G7" i="20"/>
  <c r="F7" i="20"/>
  <c r="H7" i="20" s="1"/>
  <c r="E7" i="20"/>
  <c r="G6" i="20"/>
  <c r="F6" i="20"/>
  <c r="E6" i="20"/>
  <c r="G5" i="20"/>
  <c r="F5" i="20"/>
  <c r="H5" i="20" s="1"/>
  <c r="E5" i="20"/>
  <c r="J247" i="11"/>
  <c r="H6" i="20" l="1"/>
  <c r="H8" i="20"/>
  <c r="H10" i="20"/>
  <c r="H12" i="20"/>
  <c r="H14" i="20"/>
  <c r="H16" i="20"/>
  <c r="H18" i="20"/>
  <c r="H20" i="20"/>
  <c r="H22" i="20"/>
  <c r="H24" i="20"/>
  <c r="H26" i="20"/>
  <c r="H28" i="20"/>
  <c r="H30" i="20"/>
  <c r="H32" i="20"/>
  <c r="H34" i="20"/>
  <c r="H36" i="20"/>
  <c r="H38" i="20"/>
  <c r="H40" i="20"/>
  <c r="H42" i="20"/>
  <c r="H44" i="20"/>
  <c r="H46" i="20"/>
  <c r="J192" i="20"/>
  <c r="L192" i="20"/>
  <c r="N192" i="20"/>
  <c r="P192" i="20"/>
  <c r="R192" i="20"/>
  <c r="T192" i="20"/>
  <c r="V192" i="20"/>
  <c r="X192" i="20"/>
  <c r="Z192" i="20"/>
  <c r="AB192" i="20"/>
  <c r="AD192" i="20"/>
  <c r="AF192" i="20"/>
  <c r="AH192" i="20"/>
  <c r="AJ192" i="20"/>
  <c r="AL192" i="20"/>
  <c r="AN192" i="20"/>
  <c r="AP192" i="20"/>
  <c r="AR192" i="20"/>
  <c r="I192" i="20"/>
  <c r="K192" i="20"/>
  <c r="M192" i="20"/>
  <c r="O192" i="20"/>
  <c r="Q192" i="20"/>
  <c r="S192" i="20"/>
  <c r="U192" i="20"/>
  <c r="W192" i="20"/>
  <c r="Y192" i="20"/>
  <c r="AA192" i="20"/>
  <c r="AC192" i="20"/>
  <c r="AE192" i="20"/>
  <c r="AG192" i="20"/>
  <c r="AI192" i="20"/>
  <c r="AK192" i="20"/>
  <c r="AM192" i="20"/>
  <c r="AO192" i="20"/>
  <c r="AQ192" i="20"/>
  <c r="AS192" i="20"/>
  <c r="E190" i="20"/>
  <c r="G190" i="20"/>
  <c r="G192" i="20" s="1"/>
  <c r="E192" i="20"/>
  <c r="F190" i="20"/>
  <c r="F192" i="20" s="1"/>
  <c r="H190" i="20" l="1"/>
  <c r="H192" i="20" s="1"/>
  <c r="I1648" i="5"/>
  <c r="I1647" i="5"/>
  <c r="I1646" i="5"/>
  <c r="I1645" i="5"/>
  <c r="I1644" i="5"/>
  <c r="I1643" i="5"/>
  <c r="I1642" i="5"/>
  <c r="I1641" i="5"/>
  <c r="I1640" i="5"/>
  <c r="I1639" i="5"/>
  <c r="I1638" i="5"/>
  <c r="I1637" i="5"/>
  <c r="I1636" i="5"/>
  <c r="I1635" i="5"/>
  <c r="I1634" i="5"/>
  <c r="I1633" i="5"/>
  <c r="I1632" i="5"/>
  <c r="I1631" i="5"/>
  <c r="I1630" i="5"/>
  <c r="I1629" i="5"/>
  <c r="I1628" i="5"/>
  <c r="I1627" i="5"/>
  <c r="I1626" i="5"/>
  <c r="I1625" i="5"/>
  <c r="I1624" i="5"/>
  <c r="I1623" i="5"/>
  <c r="I1622" i="5"/>
  <c r="I1621" i="5"/>
  <c r="I1620" i="5"/>
  <c r="I1619" i="5"/>
  <c r="I1618" i="5"/>
  <c r="I1617" i="5"/>
  <c r="I1616" i="5"/>
  <c r="I1615" i="5"/>
  <c r="I1614" i="5"/>
  <c r="I1613" i="5"/>
  <c r="I1612" i="5"/>
  <c r="I1611" i="5"/>
  <c r="I1610" i="5"/>
  <c r="A247" i="6"/>
  <c r="A248" i="6"/>
  <c r="A249" i="6"/>
  <c r="A250" i="6"/>
  <c r="A251" i="6"/>
  <c r="A252" i="6"/>
  <c r="A253" i="6"/>
  <c r="A254" i="6"/>
  <c r="A255" i="6"/>
  <c r="A256" i="6"/>
  <c r="A257" i="6"/>
  <c r="A258" i="6"/>
  <c r="A259" i="6"/>
  <c r="A260" i="6"/>
  <c r="G2" i="4" l="1"/>
  <c r="M5475" i="2" l="1"/>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6" i="2"/>
  <c r="M5477" i="2"/>
  <c r="M5478" i="2"/>
  <c r="B4378" i="2"/>
  <c r="A4378" i="2" s="1"/>
  <c r="B4379" i="2"/>
  <c r="A4379" i="2" s="1"/>
  <c r="B4380" i="2"/>
  <c r="A4380" i="2" s="1"/>
  <c r="B4381" i="2"/>
  <c r="A4381" i="2" s="1"/>
  <c r="B4382" i="2"/>
  <c r="A4382" i="2" s="1"/>
  <c r="B4383" i="2"/>
  <c r="A4383" i="2" s="1"/>
  <c r="B4384" i="2"/>
  <c r="A4384" i="2" s="1"/>
  <c r="B4385" i="2"/>
  <c r="A4385" i="2" s="1"/>
  <c r="B4386" i="2"/>
  <c r="A4386" i="2" s="1"/>
  <c r="B4387" i="2"/>
  <c r="A4387" i="2" s="1"/>
  <c r="B4388" i="2"/>
  <c r="A4388" i="2" s="1"/>
  <c r="B4389" i="2"/>
  <c r="A4389" i="2" s="1"/>
  <c r="B4390" i="2"/>
  <c r="A4390" i="2" s="1"/>
  <c r="B4391" i="2"/>
  <c r="A4391" i="2" s="1"/>
  <c r="B4392" i="2"/>
  <c r="A4392" i="2" s="1"/>
  <c r="B4393" i="2"/>
  <c r="A4393" i="2" s="1"/>
  <c r="B4394" i="2"/>
  <c r="A4394" i="2" s="1"/>
  <c r="B4395" i="2"/>
  <c r="A4395" i="2" s="1"/>
  <c r="B4396" i="2"/>
  <c r="A4396" i="2" s="1"/>
  <c r="B4397" i="2"/>
  <c r="A4397" i="2" s="1"/>
  <c r="B4398" i="2"/>
  <c r="A4398" i="2" s="1"/>
  <c r="B4399" i="2"/>
  <c r="A4399" i="2" s="1"/>
  <c r="B4400" i="2"/>
  <c r="A4400" i="2" s="1"/>
  <c r="B4401" i="2"/>
  <c r="A4401" i="2" s="1"/>
  <c r="B4402" i="2"/>
  <c r="A4402" i="2" s="1"/>
  <c r="B4403" i="2"/>
  <c r="A4403" i="2" s="1"/>
  <c r="B4404" i="2"/>
  <c r="A4404" i="2" s="1"/>
  <c r="B4405" i="2"/>
  <c r="A4405" i="2" s="1"/>
  <c r="B4406" i="2"/>
  <c r="A4406" i="2" s="1"/>
  <c r="B4407" i="2"/>
  <c r="A4407" i="2" s="1"/>
  <c r="B4408" i="2"/>
  <c r="A4408" i="2" s="1"/>
  <c r="B4409" i="2"/>
  <c r="A4409" i="2" s="1"/>
  <c r="B4410" i="2"/>
  <c r="A4410" i="2" s="1"/>
  <c r="B4411" i="2"/>
  <c r="A4411" i="2" s="1"/>
  <c r="B4412" i="2"/>
  <c r="A4412" i="2" s="1"/>
  <c r="B4413" i="2"/>
  <c r="A4413" i="2" s="1"/>
  <c r="B4414" i="2"/>
  <c r="A4414" i="2" s="1"/>
  <c r="B4415" i="2"/>
  <c r="A4415" i="2" s="1"/>
  <c r="B4416" i="2"/>
  <c r="A4416" i="2" s="1"/>
  <c r="B4417" i="2"/>
  <c r="A4417" i="2" s="1"/>
  <c r="B4418" i="2"/>
  <c r="A4418" i="2" s="1"/>
  <c r="B4419" i="2"/>
  <c r="A4419" i="2" s="1"/>
  <c r="B4420" i="2"/>
  <c r="A4420" i="2" s="1"/>
  <c r="B4421" i="2"/>
  <c r="A4421" i="2" s="1"/>
  <c r="B4422" i="2"/>
  <c r="A4422" i="2" s="1"/>
  <c r="B4423" i="2"/>
  <c r="A4423" i="2" s="1"/>
  <c r="B4424" i="2"/>
  <c r="A4424" i="2" s="1"/>
  <c r="B4425" i="2"/>
  <c r="A4425" i="2" s="1"/>
  <c r="B4426" i="2"/>
  <c r="A4426" i="2" s="1"/>
  <c r="B4427" i="2"/>
  <c r="A4427" i="2" s="1"/>
  <c r="B4428" i="2"/>
  <c r="A4428" i="2" s="1"/>
  <c r="B4429" i="2"/>
  <c r="A4429" i="2" s="1"/>
  <c r="B4430" i="2"/>
  <c r="A4430" i="2" s="1"/>
  <c r="B4431" i="2"/>
  <c r="A4431" i="2" s="1"/>
  <c r="B4432" i="2"/>
  <c r="A4432" i="2" s="1"/>
  <c r="B4433" i="2"/>
  <c r="A4433" i="2" s="1"/>
  <c r="B4434" i="2"/>
  <c r="A4434" i="2" s="1"/>
  <c r="B4435" i="2"/>
  <c r="A4435" i="2" s="1"/>
  <c r="B4436" i="2"/>
  <c r="A4436" i="2" s="1"/>
  <c r="B4437" i="2"/>
  <c r="A4437" i="2" s="1"/>
  <c r="B4438" i="2"/>
  <c r="A4438" i="2" s="1"/>
  <c r="B4439" i="2"/>
  <c r="A4439" i="2" s="1"/>
  <c r="B4440" i="2"/>
  <c r="A4440" i="2" s="1"/>
  <c r="B4441" i="2"/>
  <c r="A4441" i="2" s="1"/>
  <c r="B4442" i="2"/>
  <c r="A4442" i="2" s="1"/>
  <c r="B4443" i="2"/>
  <c r="A4443" i="2" s="1"/>
  <c r="B4444" i="2"/>
  <c r="A4444" i="2" s="1"/>
  <c r="B4445" i="2"/>
  <c r="A4445" i="2" s="1"/>
  <c r="B4446" i="2"/>
  <c r="A4446" i="2" s="1"/>
  <c r="B4447" i="2"/>
  <c r="A4447" i="2" s="1"/>
  <c r="B4448" i="2"/>
  <c r="A4448" i="2" s="1"/>
  <c r="B4449" i="2"/>
  <c r="A4449" i="2" s="1"/>
  <c r="B4450" i="2"/>
  <c r="A4450" i="2" s="1"/>
  <c r="B4451" i="2"/>
  <c r="A4451" i="2" s="1"/>
  <c r="B4452" i="2"/>
  <c r="A4452" i="2" s="1"/>
  <c r="B4453" i="2"/>
  <c r="A4453" i="2" s="1"/>
  <c r="B4454" i="2"/>
  <c r="A4454" i="2" s="1"/>
  <c r="B4455" i="2"/>
  <c r="A4455" i="2" s="1"/>
  <c r="B4456" i="2"/>
  <c r="A4456" i="2" s="1"/>
  <c r="B4457" i="2"/>
  <c r="A4457" i="2" s="1"/>
  <c r="B4458" i="2"/>
  <c r="A4458" i="2" s="1"/>
  <c r="B4459" i="2"/>
  <c r="A4459" i="2" s="1"/>
  <c r="B4460" i="2"/>
  <c r="A4460" i="2" s="1"/>
  <c r="B4461" i="2"/>
  <c r="A4461" i="2" s="1"/>
  <c r="B4462" i="2"/>
  <c r="A4462" i="2" s="1"/>
  <c r="B4463" i="2"/>
  <c r="A4463" i="2" s="1"/>
  <c r="B4464" i="2"/>
  <c r="A4464" i="2" s="1"/>
  <c r="B4465" i="2"/>
  <c r="A4465" i="2" s="1"/>
  <c r="B4466" i="2"/>
  <c r="A4466" i="2" s="1"/>
  <c r="B4467" i="2"/>
  <c r="A4467" i="2" s="1"/>
  <c r="B4468" i="2"/>
  <c r="A4468" i="2" s="1"/>
  <c r="B4469" i="2"/>
  <c r="A4469" i="2" s="1"/>
  <c r="B4470" i="2"/>
  <c r="A4470" i="2" s="1"/>
  <c r="B4471" i="2"/>
  <c r="A4471" i="2" s="1"/>
  <c r="B4472" i="2"/>
  <c r="A4472" i="2" s="1"/>
  <c r="B4473" i="2"/>
  <c r="A4473" i="2" s="1"/>
  <c r="B4474" i="2"/>
  <c r="A4474" i="2" s="1"/>
  <c r="B4475" i="2"/>
  <c r="A4475" i="2" s="1"/>
  <c r="B4476" i="2"/>
  <c r="A4476" i="2" s="1"/>
  <c r="B4477" i="2"/>
  <c r="A4477" i="2" s="1"/>
  <c r="B4478" i="2"/>
  <c r="A4478" i="2" s="1"/>
  <c r="B4479" i="2"/>
  <c r="A4479" i="2" s="1"/>
  <c r="B4480" i="2"/>
  <c r="A4480" i="2" s="1"/>
  <c r="B4481" i="2"/>
  <c r="A4481" i="2" s="1"/>
  <c r="B4482" i="2"/>
  <c r="A4482" i="2" s="1"/>
  <c r="B4483" i="2"/>
  <c r="A4483" i="2" s="1"/>
  <c r="B4484" i="2"/>
  <c r="A4484" i="2" s="1"/>
  <c r="B4485" i="2"/>
  <c r="A4485" i="2" s="1"/>
  <c r="B4486" i="2"/>
  <c r="A4486" i="2" s="1"/>
  <c r="B4487" i="2"/>
  <c r="A4487" i="2" s="1"/>
  <c r="B4488" i="2"/>
  <c r="A4488" i="2" s="1"/>
  <c r="B4489" i="2"/>
  <c r="A4489" i="2" s="1"/>
  <c r="B4490" i="2"/>
  <c r="A4490" i="2" s="1"/>
  <c r="B4491" i="2"/>
  <c r="A4491" i="2" s="1"/>
  <c r="B4492" i="2"/>
  <c r="A4492" i="2" s="1"/>
  <c r="B4493" i="2"/>
  <c r="A4493" i="2" s="1"/>
  <c r="B4494" i="2"/>
  <c r="A4494" i="2" s="1"/>
  <c r="B4495" i="2"/>
  <c r="A4495" i="2" s="1"/>
  <c r="B4496" i="2"/>
  <c r="A4496" i="2" s="1"/>
  <c r="B4497" i="2"/>
  <c r="A4497" i="2" s="1"/>
  <c r="B4498" i="2"/>
  <c r="A4498" i="2" s="1"/>
  <c r="B4499" i="2"/>
  <c r="A4499" i="2" s="1"/>
  <c r="B4500" i="2"/>
  <c r="A4500" i="2" s="1"/>
  <c r="B4501" i="2"/>
  <c r="A4501" i="2" s="1"/>
  <c r="B4502" i="2"/>
  <c r="A4502" i="2" s="1"/>
  <c r="B4503" i="2"/>
  <c r="A4503" i="2" s="1"/>
  <c r="B4504" i="2"/>
  <c r="A4504" i="2" s="1"/>
  <c r="B4505" i="2"/>
  <c r="A4505" i="2" s="1"/>
  <c r="B4506" i="2"/>
  <c r="A4506" i="2" s="1"/>
  <c r="B4507" i="2"/>
  <c r="A4507" i="2" s="1"/>
  <c r="B4508" i="2"/>
  <c r="A4508" i="2" s="1"/>
  <c r="B4509" i="2"/>
  <c r="A4509" i="2" s="1"/>
  <c r="B4510" i="2"/>
  <c r="A4510" i="2" s="1"/>
  <c r="B4511" i="2"/>
  <c r="A4511" i="2" s="1"/>
  <c r="B4512" i="2"/>
  <c r="A4512" i="2" s="1"/>
  <c r="B4513" i="2"/>
  <c r="A4513" i="2" s="1"/>
  <c r="B4514" i="2"/>
  <c r="A4514" i="2" s="1"/>
  <c r="B4515" i="2"/>
  <c r="A4515" i="2" s="1"/>
  <c r="B4516" i="2"/>
  <c r="A4516" i="2" s="1"/>
  <c r="B4517" i="2"/>
  <c r="A4517" i="2" s="1"/>
  <c r="B4518" i="2"/>
  <c r="A4518" i="2" s="1"/>
  <c r="B4519" i="2"/>
  <c r="A4519" i="2" s="1"/>
  <c r="B4520" i="2"/>
  <c r="A4520" i="2" s="1"/>
  <c r="B4521" i="2"/>
  <c r="A4521" i="2" s="1"/>
  <c r="B4522" i="2"/>
  <c r="A4522" i="2" s="1"/>
  <c r="B4523" i="2"/>
  <c r="A4523" i="2" s="1"/>
  <c r="B4524" i="2"/>
  <c r="A4524" i="2" s="1"/>
  <c r="B4525" i="2"/>
  <c r="A4525" i="2" s="1"/>
  <c r="B4526" i="2"/>
  <c r="A4526" i="2" s="1"/>
  <c r="B4527" i="2"/>
  <c r="A4527" i="2" s="1"/>
  <c r="B4528" i="2"/>
  <c r="A4528" i="2" s="1"/>
  <c r="B4529" i="2"/>
  <c r="A4529" i="2" s="1"/>
  <c r="B4530" i="2"/>
  <c r="A4530" i="2" s="1"/>
  <c r="B4531" i="2"/>
  <c r="A4531" i="2" s="1"/>
  <c r="B4532" i="2"/>
  <c r="A4532" i="2" s="1"/>
  <c r="B4533" i="2"/>
  <c r="A4533" i="2" s="1"/>
  <c r="B4534" i="2"/>
  <c r="A4534" i="2" s="1"/>
  <c r="B4535" i="2"/>
  <c r="A4535" i="2" s="1"/>
  <c r="B4536" i="2"/>
  <c r="A4536" i="2" s="1"/>
  <c r="B4537" i="2"/>
  <c r="A4537" i="2" s="1"/>
  <c r="B4538" i="2"/>
  <c r="A4538" i="2" s="1"/>
  <c r="B4539" i="2"/>
  <c r="A4539" i="2" s="1"/>
  <c r="B4540" i="2"/>
  <c r="A4540" i="2" s="1"/>
  <c r="B4541" i="2"/>
  <c r="A4541" i="2" s="1"/>
  <c r="B4542" i="2"/>
  <c r="A4542" i="2" s="1"/>
  <c r="B4543" i="2"/>
  <c r="A4543" i="2" s="1"/>
  <c r="B4544" i="2"/>
  <c r="A4544" i="2" s="1"/>
  <c r="B4545" i="2"/>
  <c r="A4545" i="2" s="1"/>
  <c r="B4546" i="2"/>
  <c r="A4546" i="2" s="1"/>
  <c r="B4547" i="2"/>
  <c r="A4547" i="2" s="1"/>
  <c r="B4548" i="2"/>
  <c r="A4548" i="2" s="1"/>
  <c r="B4549" i="2"/>
  <c r="A4549" i="2" s="1"/>
  <c r="B4550" i="2"/>
  <c r="A4550" i="2" s="1"/>
  <c r="B4551" i="2"/>
  <c r="A4551" i="2" s="1"/>
  <c r="B4552" i="2"/>
  <c r="A4552" i="2" s="1"/>
  <c r="B4553" i="2"/>
  <c r="A4553" i="2" s="1"/>
  <c r="B4554" i="2"/>
  <c r="A4554" i="2" s="1"/>
  <c r="B4555" i="2"/>
  <c r="A4555" i="2" s="1"/>
  <c r="B4556" i="2"/>
  <c r="A4556" i="2" s="1"/>
  <c r="B4557" i="2"/>
  <c r="A4557" i="2" s="1"/>
  <c r="B4558" i="2"/>
  <c r="A4558" i="2" s="1"/>
  <c r="B4559" i="2"/>
  <c r="A4559" i="2" s="1"/>
  <c r="B4560" i="2"/>
  <c r="A4560" i="2" s="1"/>
  <c r="B4561" i="2"/>
  <c r="A4561" i="2" s="1"/>
  <c r="B4562" i="2"/>
  <c r="A4562" i="2" s="1"/>
  <c r="B4563" i="2"/>
  <c r="A4563" i="2" s="1"/>
  <c r="B4564" i="2"/>
  <c r="A4564" i="2" s="1"/>
  <c r="B4565" i="2"/>
  <c r="A4565" i="2" s="1"/>
  <c r="B4566" i="2"/>
  <c r="A4566" i="2" s="1"/>
  <c r="B4567" i="2"/>
  <c r="A4567" i="2" s="1"/>
  <c r="B4568" i="2"/>
  <c r="A4568" i="2" s="1"/>
  <c r="B4569" i="2"/>
  <c r="A4569" i="2" s="1"/>
  <c r="B4570" i="2"/>
  <c r="A4570" i="2" s="1"/>
  <c r="B4571" i="2"/>
  <c r="A4571" i="2" s="1"/>
  <c r="B4572" i="2"/>
  <c r="A4572" i="2" s="1"/>
  <c r="B4573" i="2"/>
  <c r="A4573" i="2" s="1"/>
  <c r="B4574" i="2"/>
  <c r="A4574" i="2" s="1"/>
  <c r="B4575" i="2"/>
  <c r="A4575" i="2" s="1"/>
  <c r="B4576" i="2"/>
  <c r="A4576" i="2" s="1"/>
  <c r="B4577" i="2"/>
  <c r="A4577" i="2" s="1"/>
  <c r="B4578" i="2"/>
  <c r="A4578" i="2" s="1"/>
  <c r="B4579" i="2"/>
  <c r="A4579" i="2" s="1"/>
  <c r="B4580" i="2"/>
  <c r="A4580" i="2" s="1"/>
  <c r="B4581" i="2"/>
  <c r="A4581" i="2" s="1"/>
  <c r="B4582" i="2"/>
  <c r="A4582" i="2" s="1"/>
  <c r="B4583" i="2"/>
  <c r="A4583" i="2" s="1"/>
  <c r="B4584" i="2"/>
  <c r="A4584" i="2" s="1"/>
  <c r="B4585" i="2"/>
  <c r="A4585" i="2" s="1"/>
  <c r="B4586" i="2"/>
  <c r="A4586" i="2" s="1"/>
  <c r="B4587" i="2"/>
  <c r="A4587" i="2" s="1"/>
  <c r="B4588" i="2"/>
  <c r="A4588" i="2" s="1"/>
  <c r="B4589" i="2"/>
  <c r="A4589" i="2" s="1"/>
  <c r="B4590" i="2"/>
  <c r="A4590" i="2" s="1"/>
  <c r="B4591" i="2"/>
  <c r="A4591" i="2" s="1"/>
  <c r="B4592" i="2"/>
  <c r="A4592" i="2" s="1"/>
  <c r="B4593" i="2"/>
  <c r="A4593" i="2" s="1"/>
  <c r="B4594" i="2"/>
  <c r="A4594" i="2" s="1"/>
  <c r="B4595" i="2"/>
  <c r="A4595" i="2" s="1"/>
  <c r="B4596" i="2"/>
  <c r="A4596" i="2" s="1"/>
  <c r="B4597" i="2"/>
  <c r="A4597" i="2" s="1"/>
  <c r="B4598" i="2"/>
  <c r="A4598" i="2" s="1"/>
  <c r="B4599" i="2"/>
  <c r="A4599" i="2" s="1"/>
  <c r="B4600" i="2"/>
  <c r="A4600" i="2" s="1"/>
  <c r="B4601" i="2"/>
  <c r="A4601" i="2" s="1"/>
  <c r="B4602" i="2"/>
  <c r="A4602" i="2" s="1"/>
  <c r="B4603" i="2"/>
  <c r="A4603" i="2" s="1"/>
  <c r="B4604" i="2"/>
  <c r="A4604" i="2" s="1"/>
  <c r="B4605" i="2"/>
  <c r="A4605" i="2" s="1"/>
  <c r="B4606" i="2"/>
  <c r="A4606" i="2" s="1"/>
  <c r="B4607" i="2"/>
  <c r="A4607" i="2" s="1"/>
  <c r="B4608" i="2"/>
  <c r="A4608" i="2" s="1"/>
  <c r="B4609" i="2"/>
  <c r="A4609" i="2" s="1"/>
  <c r="B4610" i="2"/>
  <c r="A4610" i="2" s="1"/>
  <c r="B4611" i="2"/>
  <c r="A4611" i="2" s="1"/>
  <c r="B4612" i="2"/>
  <c r="A4612" i="2" s="1"/>
  <c r="B4613" i="2"/>
  <c r="A4613" i="2" s="1"/>
  <c r="B4614" i="2"/>
  <c r="A4614" i="2" s="1"/>
  <c r="B4615" i="2"/>
  <c r="A4615" i="2" s="1"/>
  <c r="B4616" i="2"/>
  <c r="A4616" i="2" s="1"/>
  <c r="B4617" i="2"/>
  <c r="A4617" i="2" s="1"/>
  <c r="B4618" i="2"/>
  <c r="A4618" i="2" s="1"/>
  <c r="B4619" i="2"/>
  <c r="A4619" i="2" s="1"/>
  <c r="B4620" i="2"/>
  <c r="A4620" i="2" s="1"/>
  <c r="B4621" i="2"/>
  <c r="A4621" i="2" s="1"/>
  <c r="B4622" i="2"/>
  <c r="A4622" i="2" s="1"/>
  <c r="B4623" i="2"/>
  <c r="A4623" i="2" s="1"/>
  <c r="B4624" i="2"/>
  <c r="A4624" i="2" s="1"/>
  <c r="B4625" i="2"/>
  <c r="A4625" i="2" s="1"/>
  <c r="B4626" i="2"/>
  <c r="A4626" i="2" s="1"/>
  <c r="B4627" i="2"/>
  <c r="A4627" i="2" s="1"/>
  <c r="B4628" i="2"/>
  <c r="A4628" i="2" s="1"/>
  <c r="B4629" i="2"/>
  <c r="A4629" i="2" s="1"/>
  <c r="B4630" i="2"/>
  <c r="A4630" i="2" s="1"/>
  <c r="B4631" i="2"/>
  <c r="A4631" i="2" s="1"/>
  <c r="B4632" i="2"/>
  <c r="A4632" i="2" s="1"/>
  <c r="B4633" i="2"/>
  <c r="A4633" i="2" s="1"/>
  <c r="B4634" i="2"/>
  <c r="A4634" i="2" s="1"/>
  <c r="B4635" i="2"/>
  <c r="A4635" i="2" s="1"/>
  <c r="B4636" i="2"/>
  <c r="A4636" i="2" s="1"/>
  <c r="B4637" i="2"/>
  <c r="A4637" i="2" s="1"/>
  <c r="B4638" i="2"/>
  <c r="A4638" i="2" s="1"/>
  <c r="B4639" i="2"/>
  <c r="A4639" i="2" s="1"/>
  <c r="B4640" i="2"/>
  <c r="A4640" i="2" s="1"/>
  <c r="B4641" i="2"/>
  <c r="A4641" i="2" s="1"/>
  <c r="B4642" i="2"/>
  <c r="A4642" i="2" s="1"/>
  <c r="B4643" i="2"/>
  <c r="A4643" i="2" s="1"/>
  <c r="B4644" i="2"/>
  <c r="A4644" i="2" s="1"/>
  <c r="B4645" i="2"/>
  <c r="A4645" i="2" s="1"/>
  <c r="B4646" i="2"/>
  <c r="A4646" i="2" s="1"/>
  <c r="B4647" i="2"/>
  <c r="A4647" i="2" s="1"/>
  <c r="B4648" i="2"/>
  <c r="A4648" i="2" s="1"/>
  <c r="B4649" i="2"/>
  <c r="A4649" i="2" s="1"/>
  <c r="B4650" i="2"/>
  <c r="A4650" i="2" s="1"/>
  <c r="B4651" i="2"/>
  <c r="A4651" i="2" s="1"/>
  <c r="B4652" i="2"/>
  <c r="A4652" i="2" s="1"/>
  <c r="B4653" i="2"/>
  <c r="A4653" i="2" s="1"/>
  <c r="B4654" i="2"/>
  <c r="A4654" i="2" s="1"/>
  <c r="B4655" i="2"/>
  <c r="A4655" i="2" s="1"/>
  <c r="B4656" i="2"/>
  <c r="A4656" i="2" s="1"/>
  <c r="B4657" i="2"/>
  <c r="A4657" i="2" s="1"/>
  <c r="B4658" i="2"/>
  <c r="A4658" i="2" s="1"/>
  <c r="B4659" i="2"/>
  <c r="A4659" i="2" s="1"/>
  <c r="B4660" i="2"/>
  <c r="A4660" i="2" s="1"/>
  <c r="B4661" i="2"/>
  <c r="A4661" i="2" s="1"/>
  <c r="B4662" i="2"/>
  <c r="A4662" i="2" s="1"/>
  <c r="B4663" i="2"/>
  <c r="A4663" i="2" s="1"/>
  <c r="B4664" i="2"/>
  <c r="A4664" i="2" s="1"/>
  <c r="B4665" i="2"/>
  <c r="A4665" i="2" s="1"/>
  <c r="B4666" i="2"/>
  <c r="A4666" i="2" s="1"/>
  <c r="B4667" i="2"/>
  <c r="A4667" i="2" s="1"/>
  <c r="B4668" i="2"/>
  <c r="A4668" i="2" s="1"/>
  <c r="B4669" i="2"/>
  <c r="A4669" i="2" s="1"/>
  <c r="B4670" i="2"/>
  <c r="A4670" i="2" s="1"/>
  <c r="B4671" i="2"/>
  <c r="A4671" i="2" s="1"/>
  <c r="B4672" i="2"/>
  <c r="A4672" i="2" s="1"/>
  <c r="B4673" i="2"/>
  <c r="A4673" i="2" s="1"/>
  <c r="B4674" i="2"/>
  <c r="A4674" i="2" s="1"/>
  <c r="B4675" i="2"/>
  <c r="A4675" i="2" s="1"/>
  <c r="B4676" i="2"/>
  <c r="A4676" i="2" s="1"/>
  <c r="B4677" i="2"/>
  <c r="A4677" i="2" s="1"/>
  <c r="B4678" i="2"/>
  <c r="A4678" i="2" s="1"/>
  <c r="B4679" i="2"/>
  <c r="A4679" i="2" s="1"/>
  <c r="B4680" i="2"/>
  <c r="A4680" i="2" s="1"/>
  <c r="B4681" i="2"/>
  <c r="A4681" i="2" s="1"/>
  <c r="B4682" i="2"/>
  <c r="A4682" i="2" s="1"/>
  <c r="B4683" i="2"/>
  <c r="A4683" i="2" s="1"/>
  <c r="B4684" i="2"/>
  <c r="A4684" i="2" s="1"/>
  <c r="B4685" i="2"/>
  <c r="A4685" i="2" s="1"/>
  <c r="B4686" i="2"/>
  <c r="A4686" i="2" s="1"/>
  <c r="B4687" i="2"/>
  <c r="A4687" i="2" s="1"/>
  <c r="B4688" i="2"/>
  <c r="A4688" i="2" s="1"/>
  <c r="B4689" i="2"/>
  <c r="A4689" i="2" s="1"/>
  <c r="B4690" i="2"/>
  <c r="A4690" i="2" s="1"/>
  <c r="B4691" i="2"/>
  <c r="A4691" i="2" s="1"/>
  <c r="B4692" i="2"/>
  <c r="A4692" i="2" s="1"/>
  <c r="B4693" i="2"/>
  <c r="A4693" i="2" s="1"/>
  <c r="B4694" i="2"/>
  <c r="A4694" i="2" s="1"/>
  <c r="B4695" i="2"/>
  <c r="A4695" i="2" s="1"/>
  <c r="B4696" i="2"/>
  <c r="A4696" i="2" s="1"/>
  <c r="B4697" i="2"/>
  <c r="A4697" i="2" s="1"/>
  <c r="B4698" i="2"/>
  <c r="A4698" i="2" s="1"/>
  <c r="B4699" i="2"/>
  <c r="A4699" i="2" s="1"/>
  <c r="B4700" i="2"/>
  <c r="A4700" i="2" s="1"/>
  <c r="B4701" i="2"/>
  <c r="A4701" i="2" s="1"/>
  <c r="B4702" i="2"/>
  <c r="A4702" i="2" s="1"/>
  <c r="B4703" i="2"/>
  <c r="A4703" i="2" s="1"/>
  <c r="B4704" i="2"/>
  <c r="A4704" i="2" s="1"/>
  <c r="B4705" i="2"/>
  <c r="A4705" i="2" s="1"/>
  <c r="B4706" i="2"/>
  <c r="A4706" i="2" s="1"/>
  <c r="B4707" i="2"/>
  <c r="A4707" i="2" s="1"/>
  <c r="B4708" i="2"/>
  <c r="A4708" i="2" s="1"/>
  <c r="B4709" i="2"/>
  <c r="A4709" i="2" s="1"/>
  <c r="B4710" i="2"/>
  <c r="A4710" i="2" s="1"/>
  <c r="B4711" i="2"/>
  <c r="A4711" i="2" s="1"/>
  <c r="B4712" i="2"/>
  <c r="A4712" i="2" s="1"/>
  <c r="B4713" i="2"/>
  <c r="A4713" i="2" s="1"/>
  <c r="B4714" i="2"/>
  <c r="A4714" i="2" s="1"/>
  <c r="B4715" i="2"/>
  <c r="A4715" i="2" s="1"/>
  <c r="B4716" i="2"/>
  <c r="A4716" i="2" s="1"/>
  <c r="B4717" i="2"/>
  <c r="A4717" i="2" s="1"/>
  <c r="B4718" i="2"/>
  <c r="A4718" i="2" s="1"/>
  <c r="B4719" i="2"/>
  <c r="A4719" i="2" s="1"/>
  <c r="B4720" i="2"/>
  <c r="A4720" i="2" s="1"/>
  <c r="B4721" i="2"/>
  <c r="A4721" i="2" s="1"/>
  <c r="B4722" i="2"/>
  <c r="A4722" i="2" s="1"/>
  <c r="B4723" i="2"/>
  <c r="A4723" i="2" s="1"/>
  <c r="B4724" i="2"/>
  <c r="A4724" i="2" s="1"/>
  <c r="B4725" i="2"/>
  <c r="A4725" i="2" s="1"/>
  <c r="B4726" i="2"/>
  <c r="A4726" i="2" s="1"/>
  <c r="B4727" i="2"/>
  <c r="A4727" i="2" s="1"/>
  <c r="B4728" i="2"/>
  <c r="A4728" i="2" s="1"/>
  <c r="B4729" i="2"/>
  <c r="A4729" i="2" s="1"/>
  <c r="B4730" i="2"/>
  <c r="A4730" i="2" s="1"/>
  <c r="B4731" i="2"/>
  <c r="A4731" i="2" s="1"/>
  <c r="B4732" i="2"/>
  <c r="A4732" i="2" s="1"/>
  <c r="B4733" i="2"/>
  <c r="A4733" i="2" s="1"/>
  <c r="B4734" i="2"/>
  <c r="A4734" i="2" s="1"/>
  <c r="B4735" i="2"/>
  <c r="A4735" i="2" s="1"/>
  <c r="B4736" i="2"/>
  <c r="A4736" i="2" s="1"/>
  <c r="B4737" i="2"/>
  <c r="A4737" i="2" s="1"/>
  <c r="B4738" i="2"/>
  <c r="A4738" i="2" s="1"/>
  <c r="B4739" i="2"/>
  <c r="A4739" i="2" s="1"/>
  <c r="B4740" i="2"/>
  <c r="A4740" i="2" s="1"/>
  <c r="B4741" i="2"/>
  <c r="A4741" i="2" s="1"/>
  <c r="B4742" i="2"/>
  <c r="A4742" i="2" s="1"/>
  <c r="B4743" i="2"/>
  <c r="A4743" i="2" s="1"/>
  <c r="B4744" i="2"/>
  <c r="A4744" i="2" s="1"/>
  <c r="B4745" i="2"/>
  <c r="A4745" i="2" s="1"/>
  <c r="B4746" i="2"/>
  <c r="A4746" i="2" s="1"/>
  <c r="B4747" i="2"/>
  <c r="A4747" i="2" s="1"/>
  <c r="B4748" i="2"/>
  <c r="A4748" i="2" s="1"/>
  <c r="B4749" i="2"/>
  <c r="A4749" i="2" s="1"/>
  <c r="B4750" i="2"/>
  <c r="A4750" i="2" s="1"/>
  <c r="B4751" i="2"/>
  <c r="A4751" i="2" s="1"/>
  <c r="B4752" i="2"/>
  <c r="A4752" i="2" s="1"/>
  <c r="B4753" i="2"/>
  <c r="A4753" i="2" s="1"/>
  <c r="B4754" i="2"/>
  <c r="A4754" i="2" s="1"/>
  <c r="B4755" i="2"/>
  <c r="A4755" i="2" s="1"/>
  <c r="B4756" i="2"/>
  <c r="A4756" i="2" s="1"/>
  <c r="B4757" i="2"/>
  <c r="A4757" i="2" s="1"/>
  <c r="B4758" i="2"/>
  <c r="A4758" i="2" s="1"/>
  <c r="B4759" i="2"/>
  <c r="A4759" i="2" s="1"/>
  <c r="B4760" i="2"/>
  <c r="A4760" i="2" s="1"/>
  <c r="B4761" i="2"/>
  <c r="A4761" i="2" s="1"/>
  <c r="B4762" i="2"/>
  <c r="A4762" i="2" s="1"/>
  <c r="B4763" i="2"/>
  <c r="A4763" i="2" s="1"/>
  <c r="B4764" i="2"/>
  <c r="A4764" i="2" s="1"/>
  <c r="B4765" i="2"/>
  <c r="A4765" i="2" s="1"/>
  <c r="B4766" i="2"/>
  <c r="A4766" i="2" s="1"/>
  <c r="B4767" i="2"/>
  <c r="A4767" i="2" s="1"/>
  <c r="B4768" i="2"/>
  <c r="A4768" i="2" s="1"/>
  <c r="B4769" i="2"/>
  <c r="A4769" i="2" s="1"/>
  <c r="B4770" i="2"/>
  <c r="A4770" i="2" s="1"/>
  <c r="B4771" i="2"/>
  <c r="A4771" i="2" s="1"/>
  <c r="B4772" i="2"/>
  <c r="A4772" i="2" s="1"/>
  <c r="B4773" i="2"/>
  <c r="A4773" i="2" s="1"/>
  <c r="B4774" i="2"/>
  <c r="A4774" i="2" s="1"/>
  <c r="B4775" i="2"/>
  <c r="A4775" i="2" s="1"/>
  <c r="B4776" i="2"/>
  <c r="A4776" i="2" s="1"/>
  <c r="B4777" i="2"/>
  <c r="A4777" i="2" s="1"/>
  <c r="B4778" i="2"/>
  <c r="A4778" i="2" s="1"/>
  <c r="B4779" i="2"/>
  <c r="A4779" i="2" s="1"/>
  <c r="B4780" i="2"/>
  <c r="A4780" i="2" s="1"/>
  <c r="B4781" i="2"/>
  <c r="A4781" i="2" s="1"/>
  <c r="B4782" i="2"/>
  <c r="A4782" i="2" s="1"/>
  <c r="B4783" i="2"/>
  <c r="A4783" i="2" s="1"/>
  <c r="B4784" i="2"/>
  <c r="A4784" i="2" s="1"/>
  <c r="B4785" i="2"/>
  <c r="A4785" i="2" s="1"/>
  <c r="B4786" i="2"/>
  <c r="A4786" i="2" s="1"/>
  <c r="B4787" i="2"/>
  <c r="A4787" i="2" s="1"/>
  <c r="B4788" i="2"/>
  <c r="A4788" i="2" s="1"/>
  <c r="B4789" i="2"/>
  <c r="A4789" i="2" s="1"/>
  <c r="B4790" i="2"/>
  <c r="A4790" i="2" s="1"/>
  <c r="B4791" i="2"/>
  <c r="A4791" i="2" s="1"/>
  <c r="B4792" i="2"/>
  <c r="A4792" i="2" s="1"/>
  <c r="B4793" i="2"/>
  <c r="A4793" i="2" s="1"/>
  <c r="B4794" i="2"/>
  <c r="A4794" i="2" s="1"/>
  <c r="B4795" i="2"/>
  <c r="A4795" i="2" s="1"/>
  <c r="B4796" i="2"/>
  <c r="A4796" i="2" s="1"/>
  <c r="B4797" i="2"/>
  <c r="A4797" i="2" s="1"/>
  <c r="B4798" i="2"/>
  <c r="A4798" i="2" s="1"/>
  <c r="B4799" i="2"/>
  <c r="A4799" i="2" s="1"/>
  <c r="B4800" i="2"/>
  <c r="A4800" i="2" s="1"/>
  <c r="B4801" i="2"/>
  <c r="A4801" i="2" s="1"/>
  <c r="B4802" i="2"/>
  <c r="A4802" i="2" s="1"/>
  <c r="B4803" i="2"/>
  <c r="A4803" i="2" s="1"/>
  <c r="B4804" i="2"/>
  <c r="A4804" i="2" s="1"/>
  <c r="B4805" i="2"/>
  <c r="A4805" i="2" s="1"/>
  <c r="B4806" i="2"/>
  <c r="A4806" i="2" s="1"/>
  <c r="B4807" i="2"/>
  <c r="A4807" i="2" s="1"/>
  <c r="B4808" i="2"/>
  <c r="A4808" i="2" s="1"/>
  <c r="B4809" i="2"/>
  <c r="A4809" i="2" s="1"/>
  <c r="B4810" i="2"/>
  <c r="A4810" i="2" s="1"/>
  <c r="B4811" i="2"/>
  <c r="A4811" i="2" s="1"/>
  <c r="B4812" i="2"/>
  <c r="A4812" i="2" s="1"/>
  <c r="B4813" i="2"/>
  <c r="A4813" i="2" s="1"/>
  <c r="B4814" i="2"/>
  <c r="A4814" i="2" s="1"/>
  <c r="B4815" i="2"/>
  <c r="A4815" i="2" s="1"/>
  <c r="B4816" i="2"/>
  <c r="A4816" i="2" s="1"/>
  <c r="B4817" i="2"/>
  <c r="A4817" i="2" s="1"/>
  <c r="B4818" i="2"/>
  <c r="A4818" i="2" s="1"/>
  <c r="B4819" i="2"/>
  <c r="A4819" i="2" s="1"/>
  <c r="B4820" i="2"/>
  <c r="A4820" i="2" s="1"/>
  <c r="B4821" i="2"/>
  <c r="A4821" i="2" s="1"/>
  <c r="B4822" i="2"/>
  <c r="A4822" i="2" s="1"/>
  <c r="B4823" i="2"/>
  <c r="A4823" i="2" s="1"/>
  <c r="B4824" i="2"/>
  <c r="A4824" i="2" s="1"/>
  <c r="B4825" i="2"/>
  <c r="A4825" i="2" s="1"/>
  <c r="B4826" i="2"/>
  <c r="A4826" i="2" s="1"/>
  <c r="B4827" i="2"/>
  <c r="A4827" i="2" s="1"/>
  <c r="B4828" i="2"/>
  <c r="A4828" i="2" s="1"/>
  <c r="B4829" i="2"/>
  <c r="A4829" i="2" s="1"/>
  <c r="B4830" i="2"/>
  <c r="A4830" i="2" s="1"/>
  <c r="B4831" i="2"/>
  <c r="A4831" i="2" s="1"/>
  <c r="B4832" i="2"/>
  <c r="A4832" i="2" s="1"/>
  <c r="B4833" i="2"/>
  <c r="A4833" i="2" s="1"/>
  <c r="B4834" i="2"/>
  <c r="A4834" i="2" s="1"/>
  <c r="B4835" i="2"/>
  <c r="A4835" i="2" s="1"/>
  <c r="B4836" i="2"/>
  <c r="A4836" i="2" s="1"/>
  <c r="B4837" i="2"/>
  <c r="A4837" i="2" s="1"/>
  <c r="B4838" i="2"/>
  <c r="A4838" i="2" s="1"/>
  <c r="B4839" i="2"/>
  <c r="A4839" i="2" s="1"/>
  <c r="B4840" i="2"/>
  <c r="A4840" i="2" s="1"/>
  <c r="B4841" i="2"/>
  <c r="A4841" i="2" s="1"/>
  <c r="B4842" i="2"/>
  <c r="A4842" i="2" s="1"/>
  <c r="B4843" i="2"/>
  <c r="A4843" i="2" s="1"/>
  <c r="B4844" i="2"/>
  <c r="A4844" i="2" s="1"/>
  <c r="B4845" i="2"/>
  <c r="A4845" i="2" s="1"/>
  <c r="B4846" i="2"/>
  <c r="A4846" i="2" s="1"/>
  <c r="B4847" i="2"/>
  <c r="A4847" i="2" s="1"/>
  <c r="B4848" i="2"/>
  <c r="A4848" i="2" s="1"/>
  <c r="B4849" i="2"/>
  <c r="A4849" i="2" s="1"/>
  <c r="B4850" i="2"/>
  <c r="A4850" i="2" s="1"/>
  <c r="B4851" i="2"/>
  <c r="A4851" i="2" s="1"/>
  <c r="B4852" i="2"/>
  <c r="A4852" i="2" s="1"/>
  <c r="B4853" i="2"/>
  <c r="A4853" i="2" s="1"/>
  <c r="B4854" i="2"/>
  <c r="A4854" i="2" s="1"/>
  <c r="B4855" i="2"/>
  <c r="A4855" i="2" s="1"/>
  <c r="B4856" i="2"/>
  <c r="A4856" i="2" s="1"/>
  <c r="B4857" i="2"/>
  <c r="A4857" i="2" s="1"/>
  <c r="B4858" i="2"/>
  <c r="A4858" i="2" s="1"/>
  <c r="B4859" i="2"/>
  <c r="A4859" i="2" s="1"/>
  <c r="B4860" i="2"/>
  <c r="A4860" i="2" s="1"/>
  <c r="B4861" i="2"/>
  <c r="A4861" i="2" s="1"/>
  <c r="B4862" i="2"/>
  <c r="A4862" i="2" s="1"/>
  <c r="B4863" i="2"/>
  <c r="A4863" i="2" s="1"/>
  <c r="B4864" i="2"/>
  <c r="A4864" i="2" s="1"/>
  <c r="B4865" i="2"/>
  <c r="A4865" i="2" s="1"/>
  <c r="B4866" i="2"/>
  <c r="A4866" i="2" s="1"/>
  <c r="B4867" i="2"/>
  <c r="A4867" i="2" s="1"/>
  <c r="B4868" i="2"/>
  <c r="A4868" i="2" s="1"/>
  <c r="B4869" i="2"/>
  <c r="A4869" i="2" s="1"/>
  <c r="B4870" i="2"/>
  <c r="A4870" i="2" s="1"/>
  <c r="B4871" i="2"/>
  <c r="A4871" i="2" s="1"/>
  <c r="B4872" i="2"/>
  <c r="A4872" i="2" s="1"/>
  <c r="B4873" i="2"/>
  <c r="A4873" i="2" s="1"/>
  <c r="B4874" i="2"/>
  <c r="A4874" i="2" s="1"/>
  <c r="B4875" i="2"/>
  <c r="A4875" i="2" s="1"/>
  <c r="B4876" i="2"/>
  <c r="A4876" i="2" s="1"/>
  <c r="B4877" i="2"/>
  <c r="A4877" i="2" s="1"/>
  <c r="B4878" i="2"/>
  <c r="A4878" i="2" s="1"/>
  <c r="B4879" i="2"/>
  <c r="A4879" i="2" s="1"/>
  <c r="B4880" i="2"/>
  <c r="A4880" i="2" s="1"/>
  <c r="B4881" i="2"/>
  <c r="A4881" i="2" s="1"/>
  <c r="B4882" i="2"/>
  <c r="A4882" i="2" s="1"/>
  <c r="B4883" i="2"/>
  <c r="A4883" i="2" s="1"/>
  <c r="B4884" i="2"/>
  <c r="A4884" i="2" s="1"/>
  <c r="B4885" i="2"/>
  <c r="A4885" i="2" s="1"/>
  <c r="B4886" i="2"/>
  <c r="A4886" i="2" s="1"/>
  <c r="B4887" i="2"/>
  <c r="A4887" i="2" s="1"/>
  <c r="B4888" i="2"/>
  <c r="A4888" i="2" s="1"/>
  <c r="B4889" i="2"/>
  <c r="A4889" i="2" s="1"/>
  <c r="B4890" i="2"/>
  <c r="A4890" i="2" s="1"/>
  <c r="B4891" i="2"/>
  <c r="A4891" i="2" s="1"/>
  <c r="B4892" i="2"/>
  <c r="A4892" i="2" s="1"/>
  <c r="B4893" i="2"/>
  <c r="A4893" i="2" s="1"/>
  <c r="B4894" i="2"/>
  <c r="A4894" i="2" s="1"/>
  <c r="B4895" i="2"/>
  <c r="A4895" i="2" s="1"/>
  <c r="B4896" i="2"/>
  <c r="A4896" i="2" s="1"/>
  <c r="B4897" i="2"/>
  <c r="A4897" i="2" s="1"/>
  <c r="B4898" i="2"/>
  <c r="A4898" i="2" s="1"/>
  <c r="B4899" i="2"/>
  <c r="A4899" i="2" s="1"/>
  <c r="B4900" i="2"/>
  <c r="A4900" i="2" s="1"/>
  <c r="B4901" i="2"/>
  <c r="A4901" i="2" s="1"/>
  <c r="B4902" i="2"/>
  <c r="A4902" i="2" s="1"/>
  <c r="B4903" i="2"/>
  <c r="A4903" i="2" s="1"/>
  <c r="B4904" i="2"/>
  <c r="A4904" i="2" s="1"/>
  <c r="B4905" i="2"/>
  <c r="A4905" i="2" s="1"/>
  <c r="B4906" i="2"/>
  <c r="A4906" i="2" s="1"/>
  <c r="B4907" i="2"/>
  <c r="A4907" i="2" s="1"/>
  <c r="B4908" i="2"/>
  <c r="A4908" i="2" s="1"/>
  <c r="B4909" i="2"/>
  <c r="A4909" i="2" s="1"/>
  <c r="B4910" i="2"/>
  <c r="A4910" i="2" s="1"/>
  <c r="B4911" i="2"/>
  <c r="A4911" i="2" s="1"/>
  <c r="B4912" i="2"/>
  <c r="A4912" i="2" s="1"/>
  <c r="B4913" i="2"/>
  <c r="A4913" i="2" s="1"/>
  <c r="B4914" i="2"/>
  <c r="A4914" i="2" s="1"/>
  <c r="B4915" i="2"/>
  <c r="A4915" i="2" s="1"/>
  <c r="B4916" i="2"/>
  <c r="A4916" i="2" s="1"/>
  <c r="B4917" i="2"/>
  <c r="A4917" i="2" s="1"/>
  <c r="B4918" i="2"/>
  <c r="A4918" i="2" s="1"/>
  <c r="B4919" i="2"/>
  <c r="A4919" i="2" s="1"/>
  <c r="B4920" i="2"/>
  <c r="A4920" i="2" s="1"/>
  <c r="B4921" i="2"/>
  <c r="A4921" i="2" s="1"/>
  <c r="B4922" i="2"/>
  <c r="A4922" i="2" s="1"/>
  <c r="B4923" i="2"/>
  <c r="A4923" i="2" s="1"/>
  <c r="B4924" i="2"/>
  <c r="A4924" i="2" s="1"/>
  <c r="B4925" i="2"/>
  <c r="A4925" i="2" s="1"/>
  <c r="B4926" i="2"/>
  <c r="A4926" i="2" s="1"/>
  <c r="B4927" i="2"/>
  <c r="A4927" i="2" s="1"/>
  <c r="B4928" i="2"/>
  <c r="A4928" i="2" s="1"/>
  <c r="B4929" i="2"/>
  <c r="A4929" i="2" s="1"/>
  <c r="B4930" i="2"/>
  <c r="A4930" i="2" s="1"/>
  <c r="B4931" i="2"/>
  <c r="A4931" i="2" s="1"/>
  <c r="B4932" i="2"/>
  <c r="A4932" i="2" s="1"/>
  <c r="B4933" i="2"/>
  <c r="A4933" i="2" s="1"/>
  <c r="B4934" i="2"/>
  <c r="A4934" i="2" s="1"/>
  <c r="B4935" i="2"/>
  <c r="A4935" i="2" s="1"/>
  <c r="B4936" i="2"/>
  <c r="A4936" i="2" s="1"/>
  <c r="B4937" i="2"/>
  <c r="A4937" i="2" s="1"/>
  <c r="B4938" i="2"/>
  <c r="A4938" i="2" s="1"/>
  <c r="B4939" i="2"/>
  <c r="A4939" i="2" s="1"/>
  <c r="B4940" i="2"/>
  <c r="A4940" i="2" s="1"/>
  <c r="B4941" i="2"/>
  <c r="A4941" i="2" s="1"/>
  <c r="B4942" i="2"/>
  <c r="A4942" i="2" s="1"/>
  <c r="B4943" i="2"/>
  <c r="A4943" i="2" s="1"/>
  <c r="B4944" i="2"/>
  <c r="A4944" i="2" s="1"/>
  <c r="B4945" i="2"/>
  <c r="A4945" i="2" s="1"/>
  <c r="B4946" i="2"/>
  <c r="A4946" i="2" s="1"/>
  <c r="B4947" i="2"/>
  <c r="A4947" i="2" s="1"/>
  <c r="B4948" i="2"/>
  <c r="A4948" i="2" s="1"/>
  <c r="B4949" i="2"/>
  <c r="A4949" i="2" s="1"/>
  <c r="B4950" i="2"/>
  <c r="A4950" i="2" s="1"/>
  <c r="B4951" i="2"/>
  <c r="A4951" i="2" s="1"/>
  <c r="B4952" i="2"/>
  <c r="A4952" i="2" s="1"/>
  <c r="B4953" i="2"/>
  <c r="A4953" i="2" s="1"/>
  <c r="B4954" i="2"/>
  <c r="A4954" i="2" s="1"/>
  <c r="B4955" i="2"/>
  <c r="A4955" i="2" s="1"/>
  <c r="B4956" i="2"/>
  <c r="A4956" i="2" s="1"/>
  <c r="B4957" i="2"/>
  <c r="A4957" i="2" s="1"/>
  <c r="B4958" i="2"/>
  <c r="A4958" i="2" s="1"/>
  <c r="B4959" i="2"/>
  <c r="A4959" i="2" s="1"/>
  <c r="B4960" i="2"/>
  <c r="A4960" i="2" s="1"/>
  <c r="B4961" i="2"/>
  <c r="A4961" i="2" s="1"/>
  <c r="B4962" i="2"/>
  <c r="A4962" i="2" s="1"/>
  <c r="B4963" i="2"/>
  <c r="A4963" i="2" s="1"/>
  <c r="B4964" i="2"/>
  <c r="A4964" i="2" s="1"/>
  <c r="B4965" i="2"/>
  <c r="A4965" i="2" s="1"/>
  <c r="B4966" i="2"/>
  <c r="A4966" i="2" s="1"/>
  <c r="B4967" i="2"/>
  <c r="A4967" i="2" s="1"/>
  <c r="B4968" i="2"/>
  <c r="A4968" i="2" s="1"/>
  <c r="B4969" i="2"/>
  <c r="A4969" i="2" s="1"/>
  <c r="B4970" i="2"/>
  <c r="A4970" i="2" s="1"/>
  <c r="B4971" i="2"/>
  <c r="A4971" i="2" s="1"/>
  <c r="B4972" i="2"/>
  <c r="A4972" i="2" s="1"/>
  <c r="B4973" i="2"/>
  <c r="A4973" i="2" s="1"/>
  <c r="B4974" i="2"/>
  <c r="A4974" i="2" s="1"/>
  <c r="B4975" i="2"/>
  <c r="A4975" i="2" s="1"/>
  <c r="B4976" i="2"/>
  <c r="A4976" i="2" s="1"/>
  <c r="B4977" i="2"/>
  <c r="A4977" i="2" s="1"/>
  <c r="B4978" i="2"/>
  <c r="A4978" i="2" s="1"/>
  <c r="B4979" i="2"/>
  <c r="A4979" i="2" s="1"/>
  <c r="B4980" i="2"/>
  <c r="A4980" i="2" s="1"/>
  <c r="B4981" i="2"/>
  <c r="A4981" i="2" s="1"/>
  <c r="B4982" i="2"/>
  <c r="A4982" i="2" s="1"/>
  <c r="B4983" i="2"/>
  <c r="A4983" i="2" s="1"/>
  <c r="B4984" i="2"/>
  <c r="A4984" i="2" s="1"/>
  <c r="B4985" i="2"/>
  <c r="A4985" i="2" s="1"/>
  <c r="B4986" i="2"/>
  <c r="A4986" i="2" s="1"/>
  <c r="B4987" i="2"/>
  <c r="A4987" i="2" s="1"/>
  <c r="B4988" i="2"/>
  <c r="A4988" i="2" s="1"/>
  <c r="B4989" i="2"/>
  <c r="A4989" i="2" s="1"/>
  <c r="B4990" i="2"/>
  <c r="A4990" i="2" s="1"/>
  <c r="B4991" i="2"/>
  <c r="A4991" i="2" s="1"/>
  <c r="B4992" i="2"/>
  <c r="A4992" i="2" s="1"/>
  <c r="B4993" i="2"/>
  <c r="A4993" i="2" s="1"/>
  <c r="B4994" i="2"/>
  <c r="A4994" i="2" s="1"/>
  <c r="B4995" i="2"/>
  <c r="A4995" i="2" s="1"/>
  <c r="B4996" i="2"/>
  <c r="A4996" i="2" s="1"/>
  <c r="B4997" i="2"/>
  <c r="A4997" i="2" s="1"/>
  <c r="B4998" i="2"/>
  <c r="A4998" i="2" s="1"/>
  <c r="B4999" i="2"/>
  <c r="A4999" i="2" s="1"/>
  <c r="B5000" i="2"/>
  <c r="A5000" i="2" s="1"/>
  <c r="B5001" i="2"/>
  <c r="A5001" i="2" s="1"/>
  <c r="B5002" i="2"/>
  <c r="A5002" i="2" s="1"/>
  <c r="B5003" i="2"/>
  <c r="A5003" i="2" s="1"/>
  <c r="B5004" i="2"/>
  <c r="A5004" i="2" s="1"/>
  <c r="B5005" i="2"/>
  <c r="A5005" i="2" s="1"/>
  <c r="B5006" i="2"/>
  <c r="A5006" i="2" s="1"/>
  <c r="B5007" i="2"/>
  <c r="A5007" i="2" s="1"/>
  <c r="B5008" i="2"/>
  <c r="A5008" i="2" s="1"/>
  <c r="B5009" i="2"/>
  <c r="A5009" i="2" s="1"/>
  <c r="B5010" i="2"/>
  <c r="A5010" i="2" s="1"/>
  <c r="B5011" i="2"/>
  <c r="A5011" i="2" s="1"/>
  <c r="B5012" i="2"/>
  <c r="A5012" i="2" s="1"/>
  <c r="B5013" i="2"/>
  <c r="A5013" i="2" s="1"/>
  <c r="B5014" i="2"/>
  <c r="A5014" i="2" s="1"/>
  <c r="B5015" i="2"/>
  <c r="A5015" i="2" s="1"/>
  <c r="B5016" i="2"/>
  <c r="A5016" i="2" s="1"/>
  <c r="B5017" i="2"/>
  <c r="A5017" i="2" s="1"/>
  <c r="B5018" i="2"/>
  <c r="A5018" i="2" s="1"/>
  <c r="B5019" i="2"/>
  <c r="A5019" i="2" s="1"/>
  <c r="B5020" i="2"/>
  <c r="A5020" i="2" s="1"/>
  <c r="B5021" i="2"/>
  <c r="A5021" i="2" s="1"/>
  <c r="B5022" i="2"/>
  <c r="A5022" i="2" s="1"/>
  <c r="B5023" i="2"/>
  <c r="A5023" i="2" s="1"/>
  <c r="B5024" i="2"/>
  <c r="A5024" i="2" s="1"/>
  <c r="B5025" i="2"/>
  <c r="A5025" i="2" s="1"/>
  <c r="B5026" i="2"/>
  <c r="A5026" i="2" s="1"/>
  <c r="B5027" i="2"/>
  <c r="A5027" i="2" s="1"/>
  <c r="B5028" i="2"/>
  <c r="A5028" i="2" s="1"/>
  <c r="B5029" i="2"/>
  <c r="A5029" i="2" s="1"/>
  <c r="B5030" i="2"/>
  <c r="A5030" i="2" s="1"/>
  <c r="B5031" i="2"/>
  <c r="A5031" i="2" s="1"/>
  <c r="B5032" i="2"/>
  <c r="A5032" i="2" s="1"/>
  <c r="B5033" i="2"/>
  <c r="A5033" i="2" s="1"/>
  <c r="B5034" i="2"/>
  <c r="A5034" i="2" s="1"/>
  <c r="B5035" i="2"/>
  <c r="A5035" i="2" s="1"/>
  <c r="B5036" i="2"/>
  <c r="A5036" i="2" s="1"/>
  <c r="B5037" i="2"/>
  <c r="A5037" i="2" s="1"/>
  <c r="B5038" i="2"/>
  <c r="A5038" i="2" s="1"/>
  <c r="B5039" i="2"/>
  <c r="A5039" i="2" s="1"/>
  <c r="B5040" i="2"/>
  <c r="A5040" i="2" s="1"/>
  <c r="B5041" i="2"/>
  <c r="A5041" i="2" s="1"/>
  <c r="B5042" i="2"/>
  <c r="A5042" i="2" s="1"/>
  <c r="B5043" i="2"/>
  <c r="A5043" i="2" s="1"/>
  <c r="B5044" i="2"/>
  <c r="A5044" i="2" s="1"/>
  <c r="B5045" i="2"/>
  <c r="A5045" i="2" s="1"/>
  <c r="B5046" i="2"/>
  <c r="A5046" i="2" s="1"/>
  <c r="B5047" i="2"/>
  <c r="A5047" i="2" s="1"/>
  <c r="B5048" i="2"/>
  <c r="A5048" i="2" s="1"/>
  <c r="B5049" i="2"/>
  <c r="A5049" i="2" s="1"/>
  <c r="B5050" i="2"/>
  <c r="A5050" i="2" s="1"/>
  <c r="B5051" i="2"/>
  <c r="A5051" i="2" s="1"/>
  <c r="B5052" i="2"/>
  <c r="A5052" i="2" s="1"/>
  <c r="B5053" i="2"/>
  <c r="A5053" i="2" s="1"/>
  <c r="B5054" i="2"/>
  <c r="A5054" i="2" s="1"/>
  <c r="B5055" i="2"/>
  <c r="A5055" i="2" s="1"/>
  <c r="B5056" i="2"/>
  <c r="A5056" i="2" s="1"/>
  <c r="B5057" i="2"/>
  <c r="A5057" i="2" s="1"/>
  <c r="B5058" i="2"/>
  <c r="A5058" i="2" s="1"/>
  <c r="B5059" i="2"/>
  <c r="A5059" i="2" s="1"/>
  <c r="B5060" i="2"/>
  <c r="A5060" i="2" s="1"/>
  <c r="B5061" i="2"/>
  <c r="A5061" i="2" s="1"/>
  <c r="B5062" i="2"/>
  <c r="A5062" i="2" s="1"/>
  <c r="B5063" i="2"/>
  <c r="A5063" i="2" s="1"/>
  <c r="B5064" i="2"/>
  <c r="A5064" i="2" s="1"/>
  <c r="B5065" i="2"/>
  <c r="A5065" i="2" s="1"/>
  <c r="B5066" i="2"/>
  <c r="A5066" i="2" s="1"/>
  <c r="B5067" i="2"/>
  <c r="A5067" i="2" s="1"/>
  <c r="B5068" i="2"/>
  <c r="A5068" i="2" s="1"/>
  <c r="B5069" i="2"/>
  <c r="A5069" i="2" s="1"/>
  <c r="B5070" i="2"/>
  <c r="A5070" i="2" s="1"/>
  <c r="B5071" i="2"/>
  <c r="A5071" i="2" s="1"/>
  <c r="B5072" i="2"/>
  <c r="A5072" i="2" s="1"/>
  <c r="B5073" i="2"/>
  <c r="A5073" i="2" s="1"/>
  <c r="B5074" i="2"/>
  <c r="A5074" i="2" s="1"/>
  <c r="B5075" i="2"/>
  <c r="A5075" i="2" s="1"/>
  <c r="B5076" i="2"/>
  <c r="A5076" i="2" s="1"/>
  <c r="B5077" i="2"/>
  <c r="A5077" i="2" s="1"/>
  <c r="B5078" i="2"/>
  <c r="A5078" i="2" s="1"/>
  <c r="B5079" i="2"/>
  <c r="A5079" i="2" s="1"/>
  <c r="B5080" i="2"/>
  <c r="A5080" i="2" s="1"/>
  <c r="B5081" i="2"/>
  <c r="A5081" i="2" s="1"/>
  <c r="B5082" i="2"/>
  <c r="A5082" i="2" s="1"/>
  <c r="B5083" i="2"/>
  <c r="A5083" i="2" s="1"/>
  <c r="B5084" i="2"/>
  <c r="A5084" i="2" s="1"/>
  <c r="B5085" i="2"/>
  <c r="A5085" i="2" s="1"/>
  <c r="B5086" i="2"/>
  <c r="A5086" i="2" s="1"/>
  <c r="B5087" i="2"/>
  <c r="A5087" i="2" s="1"/>
  <c r="B5088" i="2"/>
  <c r="A5088" i="2" s="1"/>
  <c r="B5089" i="2"/>
  <c r="A5089" i="2" s="1"/>
  <c r="B5090" i="2"/>
  <c r="A5090" i="2" s="1"/>
  <c r="B5091" i="2"/>
  <c r="A5091" i="2" s="1"/>
  <c r="B5092" i="2"/>
  <c r="A5092" i="2" s="1"/>
  <c r="B5093" i="2"/>
  <c r="A5093" i="2" s="1"/>
  <c r="B5094" i="2"/>
  <c r="A5094" i="2" s="1"/>
  <c r="B5095" i="2"/>
  <c r="A5095" i="2" s="1"/>
  <c r="B5096" i="2"/>
  <c r="A5096" i="2" s="1"/>
  <c r="B5097" i="2"/>
  <c r="A5097" i="2" s="1"/>
  <c r="B5098" i="2"/>
  <c r="A5098" i="2" s="1"/>
  <c r="B5099" i="2"/>
  <c r="A5099" i="2" s="1"/>
  <c r="B5100" i="2"/>
  <c r="A5100" i="2" s="1"/>
  <c r="B5101" i="2"/>
  <c r="A5101" i="2" s="1"/>
  <c r="B5102" i="2"/>
  <c r="A5102" i="2" s="1"/>
  <c r="B5103" i="2"/>
  <c r="A5103" i="2" s="1"/>
  <c r="B5104" i="2"/>
  <c r="A5104" i="2" s="1"/>
  <c r="B5105" i="2"/>
  <c r="A5105" i="2" s="1"/>
  <c r="B5106" i="2"/>
  <c r="A5106" i="2" s="1"/>
  <c r="B5107" i="2"/>
  <c r="A5107" i="2" s="1"/>
  <c r="B5108" i="2"/>
  <c r="A5108" i="2" s="1"/>
  <c r="B5109" i="2"/>
  <c r="A5109" i="2" s="1"/>
  <c r="B5110" i="2"/>
  <c r="A5110" i="2" s="1"/>
  <c r="B5111" i="2"/>
  <c r="A5111" i="2" s="1"/>
  <c r="B5112" i="2"/>
  <c r="A5112" i="2" s="1"/>
  <c r="B5113" i="2"/>
  <c r="A5113" i="2" s="1"/>
  <c r="B5114" i="2"/>
  <c r="A5114" i="2" s="1"/>
  <c r="B5115" i="2"/>
  <c r="A5115" i="2" s="1"/>
  <c r="B5116" i="2"/>
  <c r="A5116" i="2" s="1"/>
  <c r="B5117" i="2"/>
  <c r="A5117" i="2" s="1"/>
  <c r="B5118" i="2"/>
  <c r="A5118" i="2" s="1"/>
  <c r="B5119" i="2"/>
  <c r="A5119" i="2" s="1"/>
  <c r="B5120" i="2"/>
  <c r="A5120" i="2" s="1"/>
  <c r="B5121" i="2"/>
  <c r="A5121" i="2" s="1"/>
  <c r="B5122" i="2"/>
  <c r="A5122" i="2" s="1"/>
  <c r="B5123" i="2"/>
  <c r="A5123" i="2" s="1"/>
  <c r="B5124" i="2"/>
  <c r="A5124" i="2" s="1"/>
  <c r="B5125" i="2"/>
  <c r="A5125" i="2" s="1"/>
  <c r="B5126" i="2"/>
  <c r="A5126" i="2" s="1"/>
  <c r="B5127" i="2"/>
  <c r="A5127" i="2" s="1"/>
  <c r="B5128" i="2"/>
  <c r="A5128" i="2" s="1"/>
  <c r="B5129" i="2"/>
  <c r="A5129" i="2" s="1"/>
  <c r="B5130" i="2"/>
  <c r="A5130" i="2" s="1"/>
  <c r="B5131" i="2"/>
  <c r="A5131" i="2" s="1"/>
  <c r="B5132" i="2"/>
  <c r="A5132" i="2" s="1"/>
  <c r="B5133" i="2"/>
  <c r="A5133" i="2" s="1"/>
  <c r="B5134" i="2"/>
  <c r="A5134" i="2" s="1"/>
  <c r="B5135" i="2"/>
  <c r="A5135" i="2" s="1"/>
  <c r="B5136" i="2"/>
  <c r="A5136" i="2" s="1"/>
  <c r="B5137" i="2"/>
  <c r="A5137" i="2" s="1"/>
  <c r="B5138" i="2"/>
  <c r="A5138" i="2" s="1"/>
  <c r="B5139" i="2"/>
  <c r="A5139" i="2" s="1"/>
  <c r="B5140" i="2"/>
  <c r="A5140" i="2" s="1"/>
  <c r="B5141" i="2"/>
  <c r="A5141" i="2" s="1"/>
  <c r="B5142" i="2"/>
  <c r="A5142" i="2" s="1"/>
  <c r="B5143" i="2"/>
  <c r="A5143" i="2" s="1"/>
  <c r="B5144" i="2"/>
  <c r="A5144" i="2" s="1"/>
  <c r="B5145" i="2"/>
  <c r="A5145" i="2" s="1"/>
  <c r="B5146" i="2"/>
  <c r="A5146" i="2" s="1"/>
  <c r="B5147" i="2"/>
  <c r="A5147" i="2" s="1"/>
  <c r="B5148" i="2"/>
  <c r="A5148" i="2" s="1"/>
  <c r="B5149" i="2"/>
  <c r="A5149" i="2" s="1"/>
  <c r="B5150" i="2"/>
  <c r="A5150" i="2" s="1"/>
  <c r="B5151" i="2"/>
  <c r="A5151" i="2" s="1"/>
  <c r="B5152" i="2"/>
  <c r="A5152" i="2" s="1"/>
  <c r="B5153" i="2"/>
  <c r="A5153" i="2" s="1"/>
  <c r="B5154" i="2"/>
  <c r="A5154" i="2" s="1"/>
  <c r="B5155" i="2"/>
  <c r="A5155" i="2" s="1"/>
  <c r="B5156" i="2"/>
  <c r="A5156" i="2" s="1"/>
  <c r="B5157" i="2"/>
  <c r="A5157" i="2" s="1"/>
  <c r="B5158" i="2"/>
  <c r="A5158" i="2" s="1"/>
  <c r="B5159" i="2"/>
  <c r="A5159" i="2" s="1"/>
  <c r="B5160" i="2"/>
  <c r="A5160" i="2" s="1"/>
  <c r="B5161" i="2"/>
  <c r="A5161" i="2" s="1"/>
  <c r="B5162" i="2"/>
  <c r="A5162" i="2" s="1"/>
  <c r="B5163" i="2"/>
  <c r="A5163" i="2" s="1"/>
  <c r="B5164" i="2"/>
  <c r="A5164" i="2" s="1"/>
  <c r="B5165" i="2"/>
  <c r="A5165" i="2" s="1"/>
  <c r="B5166" i="2"/>
  <c r="A5166" i="2" s="1"/>
  <c r="B5167" i="2"/>
  <c r="A5167" i="2" s="1"/>
  <c r="B5168" i="2"/>
  <c r="A5168" i="2" s="1"/>
  <c r="B5169" i="2"/>
  <c r="A5169" i="2" s="1"/>
  <c r="B5170" i="2"/>
  <c r="A5170" i="2" s="1"/>
  <c r="B5171" i="2"/>
  <c r="A5171" i="2" s="1"/>
  <c r="B5172" i="2"/>
  <c r="A5172" i="2" s="1"/>
  <c r="B5173" i="2"/>
  <c r="A5173" i="2" s="1"/>
  <c r="B5174" i="2"/>
  <c r="A5174" i="2" s="1"/>
  <c r="B5175" i="2"/>
  <c r="A5175" i="2" s="1"/>
  <c r="B5176" i="2"/>
  <c r="A5176" i="2" s="1"/>
  <c r="B5177" i="2"/>
  <c r="A5177" i="2" s="1"/>
  <c r="B5178" i="2"/>
  <c r="A5178" i="2" s="1"/>
  <c r="B5179" i="2"/>
  <c r="A5179" i="2" s="1"/>
  <c r="B5180" i="2"/>
  <c r="A5180" i="2" s="1"/>
  <c r="B5181" i="2"/>
  <c r="A5181" i="2" s="1"/>
  <c r="B5182" i="2"/>
  <c r="A5182" i="2" s="1"/>
  <c r="B5183" i="2"/>
  <c r="A5183" i="2" s="1"/>
  <c r="B5184" i="2"/>
  <c r="A5184" i="2" s="1"/>
  <c r="B5185" i="2"/>
  <c r="A5185" i="2" s="1"/>
  <c r="B5186" i="2"/>
  <c r="A5186" i="2" s="1"/>
  <c r="B5187" i="2"/>
  <c r="A5187" i="2" s="1"/>
  <c r="B5188" i="2"/>
  <c r="A5188" i="2" s="1"/>
  <c r="B5189" i="2"/>
  <c r="A5189" i="2" s="1"/>
  <c r="B5190" i="2"/>
  <c r="A5190" i="2" s="1"/>
  <c r="B5191" i="2"/>
  <c r="A5191" i="2" s="1"/>
  <c r="B5192" i="2"/>
  <c r="A5192" i="2" s="1"/>
  <c r="B5193" i="2"/>
  <c r="A5193" i="2" s="1"/>
  <c r="B5194" i="2"/>
  <c r="A5194" i="2" s="1"/>
  <c r="B5195" i="2"/>
  <c r="A5195" i="2" s="1"/>
  <c r="B5196" i="2"/>
  <c r="A5196" i="2" s="1"/>
  <c r="B5197" i="2"/>
  <c r="A5197" i="2" s="1"/>
  <c r="B5198" i="2"/>
  <c r="A5198" i="2" s="1"/>
  <c r="B5199" i="2"/>
  <c r="A5199" i="2" s="1"/>
  <c r="B5200" i="2"/>
  <c r="A5200" i="2" s="1"/>
  <c r="B5201" i="2"/>
  <c r="A5201" i="2" s="1"/>
  <c r="B5202" i="2"/>
  <c r="A5202" i="2" s="1"/>
  <c r="B5203" i="2"/>
  <c r="A5203" i="2" s="1"/>
  <c r="B5204" i="2"/>
  <c r="A5204" i="2" s="1"/>
  <c r="B5205" i="2"/>
  <c r="A5205" i="2" s="1"/>
  <c r="B5206" i="2"/>
  <c r="A5206" i="2" s="1"/>
  <c r="B5207" i="2"/>
  <c r="A5207" i="2" s="1"/>
  <c r="B5208" i="2"/>
  <c r="A5208" i="2" s="1"/>
  <c r="B5209" i="2"/>
  <c r="A5209" i="2" s="1"/>
  <c r="B5210" i="2"/>
  <c r="A5210" i="2" s="1"/>
  <c r="B5211" i="2"/>
  <c r="A5211" i="2" s="1"/>
  <c r="B5212" i="2"/>
  <c r="A5212" i="2" s="1"/>
  <c r="B5213" i="2"/>
  <c r="A5213" i="2" s="1"/>
  <c r="B5214" i="2"/>
  <c r="A5214" i="2" s="1"/>
  <c r="B5215" i="2"/>
  <c r="A5215" i="2" s="1"/>
  <c r="B5216" i="2"/>
  <c r="A5216" i="2" s="1"/>
  <c r="B5217" i="2"/>
  <c r="A5217" i="2" s="1"/>
  <c r="B5218" i="2"/>
  <c r="A5218" i="2" s="1"/>
  <c r="B5219" i="2"/>
  <c r="A5219" i="2" s="1"/>
  <c r="B5220" i="2"/>
  <c r="A5220" i="2" s="1"/>
  <c r="B5221" i="2"/>
  <c r="A5221" i="2" s="1"/>
  <c r="B5222" i="2"/>
  <c r="A5222" i="2" s="1"/>
  <c r="B5223" i="2"/>
  <c r="A5223" i="2" s="1"/>
  <c r="B5224" i="2"/>
  <c r="A5224" i="2" s="1"/>
  <c r="B5225" i="2"/>
  <c r="A5225" i="2" s="1"/>
  <c r="B5226" i="2"/>
  <c r="A5226" i="2" s="1"/>
  <c r="B5227" i="2"/>
  <c r="A5227" i="2" s="1"/>
  <c r="B5228" i="2"/>
  <c r="A5228" i="2" s="1"/>
  <c r="B5229" i="2"/>
  <c r="A5229" i="2" s="1"/>
  <c r="B5230" i="2"/>
  <c r="A5230" i="2" s="1"/>
  <c r="B5231" i="2"/>
  <c r="A5231" i="2" s="1"/>
  <c r="B5232" i="2"/>
  <c r="A5232" i="2" s="1"/>
  <c r="B5233" i="2"/>
  <c r="A5233" i="2" s="1"/>
  <c r="B5234" i="2"/>
  <c r="A5234" i="2" s="1"/>
  <c r="B5235" i="2"/>
  <c r="A5235" i="2" s="1"/>
  <c r="B5236" i="2"/>
  <c r="A5236" i="2" s="1"/>
  <c r="B5237" i="2"/>
  <c r="A5237" i="2" s="1"/>
  <c r="B5238" i="2"/>
  <c r="A5238" i="2" s="1"/>
  <c r="B5239" i="2"/>
  <c r="A5239" i="2" s="1"/>
  <c r="B5240" i="2"/>
  <c r="A5240" i="2" s="1"/>
  <c r="B5241" i="2"/>
  <c r="A5241" i="2" s="1"/>
  <c r="B5242" i="2"/>
  <c r="A5242" i="2" s="1"/>
  <c r="B5243" i="2"/>
  <c r="A5243" i="2" s="1"/>
  <c r="B5244" i="2"/>
  <c r="A5244" i="2" s="1"/>
  <c r="B5245" i="2"/>
  <c r="A5245" i="2" s="1"/>
  <c r="B5246" i="2"/>
  <c r="A5246" i="2" s="1"/>
  <c r="B5247" i="2"/>
  <c r="A5247" i="2" s="1"/>
  <c r="B5248" i="2"/>
  <c r="A5248" i="2" s="1"/>
  <c r="B5249" i="2"/>
  <c r="A5249" i="2" s="1"/>
  <c r="B5250" i="2"/>
  <c r="A5250" i="2" s="1"/>
  <c r="B5251" i="2"/>
  <c r="A5251" i="2" s="1"/>
  <c r="B5252" i="2"/>
  <c r="A5252" i="2" s="1"/>
  <c r="B5253" i="2"/>
  <c r="A5253" i="2" s="1"/>
  <c r="B5254" i="2"/>
  <c r="A5254" i="2" s="1"/>
  <c r="B5255" i="2"/>
  <c r="A5255" i="2" s="1"/>
  <c r="B5256" i="2"/>
  <c r="A5256" i="2" s="1"/>
  <c r="B5257" i="2"/>
  <c r="A5257" i="2" s="1"/>
  <c r="B5258" i="2"/>
  <c r="A5258" i="2" s="1"/>
  <c r="B5259" i="2"/>
  <c r="A5259" i="2" s="1"/>
  <c r="B5260" i="2"/>
  <c r="A5260" i="2" s="1"/>
  <c r="B5261" i="2"/>
  <c r="A5261" i="2" s="1"/>
  <c r="B5262" i="2"/>
  <c r="A5262" i="2" s="1"/>
  <c r="B5263" i="2"/>
  <c r="A5263" i="2" s="1"/>
  <c r="B5264" i="2"/>
  <c r="A5264" i="2" s="1"/>
  <c r="B5265" i="2"/>
  <c r="A5265" i="2" s="1"/>
  <c r="B5266" i="2"/>
  <c r="A5266" i="2" s="1"/>
  <c r="B5267" i="2"/>
  <c r="A5267" i="2" s="1"/>
  <c r="B5268" i="2"/>
  <c r="A5268" i="2" s="1"/>
  <c r="B5269" i="2"/>
  <c r="A5269" i="2" s="1"/>
  <c r="B5270" i="2"/>
  <c r="A5270" i="2" s="1"/>
  <c r="B5271" i="2"/>
  <c r="A5271" i="2" s="1"/>
  <c r="B5272" i="2"/>
  <c r="A5272" i="2" s="1"/>
  <c r="B5273" i="2"/>
  <c r="A5273" i="2" s="1"/>
  <c r="B5274" i="2"/>
  <c r="A5274" i="2" s="1"/>
  <c r="B5275" i="2"/>
  <c r="A5275" i="2" s="1"/>
  <c r="B5276" i="2"/>
  <c r="A5276" i="2" s="1"/>
  <c r="B5277" i="2"/>
  <c r="A5277" i="2" s="1"/>
  <c r="B5278" i="2"/>
  <c r="A5278" i="2" s="1"/>
  <c r="B5279" i="2"/>
  <c r="A5279" i="2" s="1"/>
  <c r="B5280" i="2"/>
  <c r="A5280" i="2" s="1"/>
  <c r="B5281" i="2"/>
  <c r="A5281" i="2" s="1"/>
  <c r="B5282" i="2"/>
  <c r="A5282" i="2" s="1"/>
  <c r="B5283" i="2"/>
  <c r="A5283" i="2" s="1"/>
  <c r="B5284" i="2"/>
  <c r="A5284" i="2" s="1"/>
  <c r="B5285" i="2"/>
  <c r="A5285" i="2" s="1"/>
  <c r="B5286" i="2"/>
  <c r="A5286" i="2" s="1"/>
  <c r="B5287" i="2"/>
  <c r="A5287" i="2" s="1"/>
  <c r="B5288" i="2"/>
  <c r="A5288" i="2" s="1"/>
  <c r="B5289" i="2"/>
  <c r="A5289" i="2" s="1"/>
  <c r="B5290" i="2"/>
  <c r="A5290" i="2" s="1"/>
  <c r="B5291" i="2"/>
  <c r="A5291" i="2" s="1"/>
  <c r="B5292" i="2"/>
  <c r="A5292" i="2" s="1"/>
  <c r="B5293" i="2"/>
  <c r="A5293" i="2" s="1"/>
  <c r="B5294" i="2"/>
  <c r="A5294" i="2" s="1"/>
  <c r="B5295" i="2"/>
  <c r="A5295" i="2" s="1"/>
  <c r="B5296" i="2"/>
  <c r="A5296" i="2" s="1"/>
  <c r="B5297" i="2"/>
  <c r="A5297" i="2" s="1"/>
  <c r="B5298" i="2"/>
  <c r="A5298" i="2" s="1"/>
  <c r="B5299" i="2"/>
  <c r="A5299" i="2" s="1"/>
  <c r="B5300" i="2"/>
  <c r="A5300" i="2" s="1"/>
  <c r="B5301" i="2"/>
  <c r="A5301" i="2" s="1"/>
  <c r="B5302" i="2"/>
  <c r="A5302" i="2" s="1"/>
  <c r="B5303" i="2"/>
  <c r="A5303" i="2" s="1"/>
  <c r="B5304" i="2"/>
  <c r="A5304" i="2" s="1"/>
  <c r="B5305" i="2"/>
  <c r="A5305" i="2" s="1"/>
  <c r="B5306" i="2"/>
  <c r="A5306" i="2" s="1"/>
  <c r="B5307" i="2"/>
  <c r="A5307" i="2" s="1"/>
  <c r="B5308" i="2"/>
  <c r="A5308" i="2" s="1"/>
  <c r="B5309" i="2"/>
  <c r="A5309" i="2" s="1"/>
  <c r="B5310" i="2"/>
  <c r="A5310" i="2" s="1"/>
  <c r="B5311" i="2"/>
  <c r="A5311" i="2" s="1"/>
  <c r="B5312" i="2"/>
  <c r="A5312" i="2" s="1"/>
  <c r="B5313" i="2"/>
  <c r="A5313" i="2" s="1"/>
  <c r="B5314" i="2"/>
  <c r="A5314" i="2" s="1"/>
  <c r="B5315" i="2"/>
  <c r="A5315" i="2" s="1"/>
  <c r="B5316" i="2"/>
  <c r="A5316" i="2" s="1"/>
  <c r="B5317" i="2"/>
  <c r="A5317" i="2" s="1"/>
  <c r="B5318" i="2"/>
  <c r="A5318" i="2" s="1"/>
  <c r="B5319" i="2"/>
  <c r="A5319" i="2" s="1"/>
  <c r="B5320" i="2"/>
  <c r="A5320" i="2" s="1"/>
  <c r="B5321" i="2"/>
  <c r="A5321" i="2" s="1"/>
  <c r="B5322" i="2"/>
  <c r="A5322" i="2" s="1"/>
  <c r="B5323" i="2"/>
  <c r="A5323" i="2" s="1"/>
  <c r="B5324" i="2"/>
  <c r="A5324" i="2" s="1"/>
  <c r="B5325" i="2"/>
  <c r="A5325" i="2" s="1"/>
  <c r="B5326" i="2"/>
  <c r="A5326" i="2" s="1"/>
  <c r="B5327" i="2"/>
  <c r="A5327" i="2" s="1"/>
  <c r="B5328" i="2"/>
  <c r="A5328" i="2" s="1"/>
  <c r="B5329" i="2"/>
  <c r="A5329" i="2" s="1"/>
  <c r="B5330" i="2"/>
  <c r="A5330" i="2" s="1"/>
  <c r="B5331" i="2"/>
  <c r="A5331" i="2" s="1"/>
  <c r="B5332" i="2"/>
  <c r="A5332" i="2" s="1"/>
  <c r="B5333" i="2"/>
  <c r="A5333" i="2" s="1"/>
  <c r="B5334" i="2"/>
  <c r="A5334" i="2" s="1"/>
  <c r="B5335" i="2"/>
  <c r="A5335" i="2" s="1"/>
  <c r="B5336" i="2"/>
  <c r="A5336" i="2" s="1"/>
  <c r="B5337" i="2"/>
  <c r="A5337" i="2" s="1"/>
  <c r="B5338" i="2"/>
  <c r="A5338" i="2" s="1"/>
  <c r="B5339" i="2"/>
  <c r="A5339" i="2" s="1"/>
  <c r="B5340" i="2"/>
  <c r="A5340" i="2" s="1"/>
  <c r="B5341" i="2"/>
  <c r="A5341" i="2" s="1"/>
  <c r="B5342" i="2"/>
  <c r="A5342" i="2" s="1"/>
  <c r="B5343" i="2"/>
  <c r="A5343" i="2" s="1"/>
  <c r="B5344" i="2"/>
  <c r="A5344" i="2" s="1"/>
  <c r="B5345" i="2"/>
  <c r="A5345" i="2" s="1"/>
  <c r="B5346" i="2"/>
  <c r="A5346" i="2" s="1"/>
  <c r="B5347" i="2"/>
  <c r="A5347" i="2" s="1"/>
  <c r="B5348" i="2"/>
  <c r="A5348" i="2" s="1"/>
  <c r="B5349" i="2"/>
  <c r="A5349" i="2" s="1"/>
  <c r="B5350" i="2"/>
  <c r="A5350" i="2" s="1"/>
  <c r="B5351" i="2"/>
  <c r="A5351" i="2" s="1"/>
  <c r="B5352" i="2"/>
  <c r="A5352" i="2" s="1"/>
  <c r="B5353" i="2"/>
  <c r="A5353" i="2" s="1"/>
  <c r="B5354" i="2"/>
  <c r="A5354" i="2" s="1"/>
  <c r="B5355" i="2"/>
  <c r="A5355" i="2" s="1"/>
  <c r="B5356" i="2"/>
  <c r="A5356" i="2" s="1"/>
  <c r="B5357" i="2"/>
  <c r="A5357" i="2" s="1"/>
  <c r="B5358" i="2"/>
  <c r="A5358" i="2" s="1"/>
  <c r="B5359" i="2"/>
  <c r="A5359" i="2" s="1"/>
  <c r="B5360" i="2"/>
  <c r="A5360" i="2" s="1"/>
  <c r="B5361" i="2"/>
  <c r="A5361" i="2" s="1"/>
  <c r="B5362" i="2"/>
  <c r="A5362" i="2" s="1"/>
  <c r="B5363" i="2"/>
  <c r="A5363" i="2" s="1"/>
  <c r="B5364" i="2"/>
  <c r="A5364" i="2" s="1"/>
  <c r="B5365" i="2"/>
  <c r="A5365" i="2" s="1"/>
  <c r="B5366" i="2"/>
  <c r="A5366" i="2" s="1"/>
  <c r="B5367" i="2"/>
  <c r="A5367" i="2" s="1"/>
  <c r="B5368" i="2"/>
  <c r="A5368" i="2" s="1"/>
  <c r="B5369" i="2"/>
  <c r="A5369" i="2" s="1"/>
  <c r="B5370" i="2"/>
  <c r="A5370" i="2" s="1"/>
  <c r="B5371" i="2"/>
  <c r="A5371" i="2" s="1"/>
  <c r="B5372" i="2"/>
  <c r="A5372" i="2" s="1"/>
  <c r="B5373" i="2"/>
  <c r="A5373" i="2" s="1"/>
  <c r="B5374" i="2"/>
  <c r="A5374" i="2" s="1"/>
  <c r="B5375" i="2"/>
  <c r="A5375" i="2" s="1"/>
  <c r="B5376" i="2"/>
  <c r="A5376" i="2" s="1"/>
  <c r="B5377" i="2"/>
  <c r="A5377" i="2" s="1"/>
  <c r="B5378" i="2"/>
  <c r="A5378" i="2" s="1"/>
  <c r="B5379" i="2"/>
  <c r="A5379" i="2" s="1"/>
  <c r="B5380" i="2"/>
  <c r="A5380" i="2" s="1"/>
  <c r="B5381" i="2"/>
  <c r="A5381" i="2" s="1"/>
  <c r="B5382" i="2"/>
  <c r="A5382" i="2" s="1"/>
  <c r="B5383" i="2"/>
  <c r="A5383" i="2" s="1"/>
  <c r="B5384" i="2"/>
  <c r="A5384" i="2" s="1"/>
  <c r="B5385" i="2"/>
  <c r="A5385" i="2" s="1"/>
  <c r="B5386" i="2"/>
  <c r="A5386" i="2" s="1"/>
  <c r="B5387" i="2"/>
  <c r="A5387" i="2" s="1"/>
  <c r="B5388" i="2"/>
  <c r="A5388" i="2" s="1"/>
  <c r="B5389" i="2"/>
  <c r="A5389" i="2" s="1"/>
  <c r="B5390" i="2"/>
  <c r="A5390" i="2" s="1"/>
  <c r="B5391" i="2"/>
  <c r="A5391" i="2" s="1"/>
  <c r="B5392" i="2"/>
  <c r="A5392" i="2" s="1"/>
  <c r="B5393" i="2"/>
  <c r="A5393" i="2" s="1"/>
  <c r="B5394" i="2"/>
  <c r="A5394" i="2" s="1"/>
  <c r="B5395" i="2"/>
  <c r="A5395" i="2" s="1"/>
  <c r="B5396" i="2"/>
  <c r="A5396" i="2" s="1"/>
  <c r="B5397" i="2"/>
  <c r="A5397" i="2" s="1"/>
  <c r="B5398" i="2"/>
  <c r="A5398" i="2" s="1"/>
  <c r="B5399" i="2"/>
  <c r="A5399" i="2" s="1"/>
  <c r="B5400" i="2"/>
  <c r="A5400" i="2" s="1"/>
  <c r="B5401" i="2"/>
  <c r="A5401" i="2" s="1"/>
  <c r="B5402" i="2"/>
  <c r="A5402" i="2" s="1"/>
  <c r="B5403" i="2"/>
  <c r="A5403" i="2" s="1"/>
  <c r="B5404" i="2"/>
  <c r="A5404" i="2" s="1"/>
  <c r="B5405" i="2"/>
  <c r="A5405" i="2" s="1"/>
  <c r="B5406" i="2"/>
  <c r="A5406" i="2" s="1"/>
  <c r="B5407" i="2"/>
  <c r="A5407" i="2" s="1"/>
  <c r="B5408" i="2"/>
  <c r="A5408" i="2" s="1"/>
  <c r="B5409" i="2"/>
  <c r="A5409" i="2" s="1"/>
  <c r="B5410" i="2"/>
  <c r="A5410" i="2" s="1"/>
  <c r="B5411" i="2"/>
  <c r="A5411" i="2" s="1"/>
  <c r="B5412" i="2"/>
  <c r="A5412" i="2" s="1"/>
  <c r="B5413" i="2"/>
  <c r="A5413" i="2" s="1"/>
  <c r="B5414" i="2"/>
  <c r="A5414" i="2" s="1"/>
  <c r="B5415" i="2"/>
  <c r="A5415" i="2" s="1"/>
  <c r="B5416" i="2"/>
  <c r="A5416" i="2" s="1"/>
  <c r="B5417" i="2"/>
  <c r="A5417" i="2" s="1"/>
  <c r="B5418" i="2"/>
  <c r="A5418" i="2" s="1"/>
  <c r="B5419" i="2"/>
  <c r="A5419" i="2" s="1"/>
  <c r="B5420" i="2"/>
  <c r="A5420" i="2" s="1"/>
  <c r="B5421" i="2"/>
  <c r="A5421" i="2" s="1"/>
  <c r="B5422" i="2"/>
  <c r="A5422" i="2" s="1"/>
  <c r="B5423" i="2"/>
  <c r="A5423" i="2" s="1"/>
  <c r="B5424" i="2"/>
  <c r="A5424" i="2" s="1"/>
  <c r="B5425" i="2"/>
  <c r="A5425" i="2" s="1"/>
  <c r="B5426" i="2"/>
  <c r="A5426" i="2" s="1"/>
  <c r="B5427" i="2"/>
  <c r="A5427" i="2" s="1"/>
  <c r="B5428" i="2"/>
  <c r="A5428" i="2" s="1"/>
  <c r="B5429" i="2"/>
  <c r="A5429" i="2" s="1"/>
  <c r="B5430" i="2"/>
  <c r="A5430" i="2" s="1"/>
  <c r="B5431" i="2"/>
  <c r="A5431" i="2" s="1"/>
  <c r="B5432" i="2"/>
  <c r="A5432" i="2" s="1"/>
  <c r="B5433" i="2"/>
  <c r="A5433" i="2" s="1"/>
  <c r="B5434" i="2"/>
  <c r="A5434" i="2" s="1"/>
  <c r="B5435" i="2"/>
  <c r="A5435" i="2" s="1"/>
  <c r="B5436" i="2"/>
  <c r="A5436" i="2" s="1"/>
  <c r="B5437" i="2"/>
  <c r="A5437" i="2" s="1"/>
  <c r="B5438" i="2"/>
  <c r="A5438" i="2" s="1"/>
  <c r="B5439" i="2"/>
  <c r="A5439" i="2" s="1"/>
  <c r="B5440" i="2"/>
  <c r="A5440" i="2" s="1"/>
  <c r="B5441" i="2"/>
  <c r="A5441" i="2" s="1"/>
  <c r="B5442" i="2"/>
  <c r="A5442" i="2" s="1"/>
  <c r="B5443" i="2"/>
  <c r="A5443" i="2" s="1"/>
  <c r="B5444" i="2"/>
  <c r="A5444" i="2" s="1"/>
  <c r="B5445" i="2"/>
  <c r="A5445" i="2" s="1"/>
  <c r="B5446" i="2"/>
  <c r="A5446" i="2" s="1"/>
  <c r="B5447" i="2"/>
  <c r="A5447" i="2" s="1"/>
  <c r="B5448" i="2"/>
  <c r="A5448" i="2" s="1"/>
  <c r="B5449" i="2"/>
  <c r="A5449" i="2" s="1"/>
  <c r="B5450" i="2"/>
  <c r="A5450" i="2" s="1"/>
  <c r="B5451" i="2"/>
  <c r="A5451" i="2" s="1"/>
  <c r="B5452" i="2"/>
  <c r="A5452" i="2" s="1"/>
  <c r="B5453" i="2"/>
  <c r="A5453" i="2" s="1"/>
  <c r="B5454" i="2"/>
  <c r="A5454" i="2" s="1"/>
  <c r="B5455" i="2"/>
  <c r="A5455" i="2" s="1"/>
  <c r="B5456" i="2"/>
  <c r="A5456" i="2" s="1"/>
  <c r="B5457" i="2"/>
  <c r="A5457" i="2" s="1"/>
  <c r="B5458" i="2"/>
  <c r="A5458" i="2" s="1"/>
  <c r="B5459" i="2"/>
  <c r="A5459" i="2" s="1"/>
  <c r="B5460" i="2"/>
  <c r="A5460" i="2" s="1"/>
  <c r="B5461" i="2"/>
  <c r="A5461" i="2" s="1"/>
  <c r="B5462" i="2"/>
  <c r="A5462" i="2" s="1"/>
  <c r="B5463" i="2"/>
  <c r="A5463" i="2" s="1"/>
  <c r="B5464" i="2"/>
  <c r="A5464" i="2" s="1"/>
  <c r="B5465" i="2"/>
  <c r="A5465" i="2" s="1"/>
  <c r="B5466" i="2"/>
  <c r="A5466" i="2" s="1"/>
  <c r="B5467" i="2"/>
  <c r="A5467" i="2" s="1"/>
  <c r="B5468" i="2"/>
  <c r="A5468" i="2" s="1"/>
  <c r="B5469" i="2"/>
  <c r="A5469" i="2" s="1"/>
  <c r="B5470" i="2"/>
  <c r="A5470" i="2" s="1"/>
  <c r="B5471" i="2"/>
  <c r="A5471" i="2" s="1"/>
  <c r="B5472" i="2"/>
  <c r="A5472" i="2" s="1"/>
  <c r="B5473" i="2"/>
  <c r="A5473" i="2" s="1"/>
  <c r="B5474" i="2"/>
  <c r="A5474" i="2" s="1"/>
  <c r="B5475" i="2"/>
  <c r="A5475" i="2" s="1"/>
  <c r="B5476" i="2"/>
  <c r="A5476" i="2" s="1"/>
  <c r="B5477" i="2"/>
  <c r="A5477" i="2" s="1"/>
  <c r="B5478" i="2"/>
  <c r="A5478" i="2" s="1"/>
  <c r="M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B4254" i="2"/>
  <c r="A4254" i="2" s="1"/>
  <c r="B4255" i="2"/>
  <c r="A4255" i="2" s="1"/>
  <c r="B4256" i="2"/>
  <c r="A4256" i="2" s="1"/>
  <c r="B4257" i="2"/>
  <c r="A4257" i="2" s="1"/>
  <c r="B4258" i="2"/>
  <c r="A4258" i="2" s="1"/>
  <c r="B4259" i="2"/>
  <c r="A4259" i="2" s="1"/>
  <c r="B4260" i="2"/>
  <c r="A4260" i="2" s="1"/>
  <c r="B4261" i="2"/>
  <c r="A4261" i="2" s="1"/>
  <c r="B4262" i="2"/>
  <c r="A4262" i="2" s="1"/>
  <c r="B4263" i="2"/>
  <c r="A4263" i="2" s="1"/>
  <c r="B4264" i="2"/>
  <c r="A4264" i="2" s="1"/>
  <c r="B4265" i="2"/>
  <c r="A4265" i="2" s="1"/>
  <c r="B4266" i="2"/>
  <c r="A4266" i="2" s="1"/>
  <c r="B4267" i="2"/>
  <c r="A4267" i="2" s="1"/>
  <c r="B4268" i="2"/>
  <c r="A4268" i="2" s="1"/>
  <c r="B4269" i="2"/>
  <c r="A4269" i="2" s="1"/>
  <c r="B4270" i="2"/>
  <c r="A4270" i="2" s="1"/>
  <c r="B4271" i="2"/>
  <c r="A4271" i="2" s="1"/>
  <c r="B4272" i="2"/>
  <c r="A4272" i="2" s="1"/>
  <c r="B4273" i="2"/>
  <c r="A4273" i="2" s="1"/>
  <c r="B4274" i="2"/>
  <c r="A4274" i="2" s="1"/>
  <c r="B4275" i="2"/>
  <c r="A4275" i="2" s="1"/>
  <c r="B4276" i="2"/>
  <c r="A4276" i="2" s="1"/>
  <c r="B4277" i="2"/>
  <c r="A4277" i="2" s="1"/>
  <c r="B4278" i="2"/>
  <c r="A4278" i="2" s="1"/>
  <c r="B4279" i="2"/>
  <c r="A4279" i="2" s="1"/>
  <c r="B4280" i="2"/>
  <c r="A4280" i="2" s="1"/>
  <c r="B4281" i="2"/>
  <c r="A4281" i="2" s="1"/>
  <c r="B4282" i="2"/>
  <c r="A4282" i="2" s="1"/>
  <c r="B4283" i="2"/>
  <c r="A4283" i="2" s="1"/>
  <c r="B4284" i="2"/>
  <c r="A4284" i="2" s="1"/>
  <c r="B4285" i="2"/>
  <c r="A4285" i="2" s="1"/>
  <c r="B4286" i="2"/>
  <c r="A4286" i="2" s="1"/>
  <c r="B4287" i="2"/>
  <c r="A4287" i="2" s="1"/>
  <c r="B4288" i="2"/>
  <c r="A4288" i="2" s="1"/>
  <c r="B4289" i="2"/>
  <c r="A4289" i="2" s="1"/>
  <c r="B4290" i="2"/>
  <c r="A4290" i="2" s="1"/>
  <c r="B4291" i="2"/>
  <c r="A4291" i="2" s="1"/>
  <c r="B4292" i="2"/>
  <c r="A4292" i="2" s="1"/>
  <c r="B4293" i="2"/>
  <c r="A4293" i="2" s="1"/>
  <c r="B4294" i="2"/>
  <c r="A4294" i="2" s="1"/>
  <c r="B4295" i="2"/>
  <c r="A4295" i="2" s="1"/>
  <c r="B4296" i="2"/>
  <c r="A4296" i="2" s="1"/>
  <c r="B4297" i="2"/>
  <c r="A4297" i="2" s="1"/>
  <c r="B4298" i="2"/>
  <c r="A4298" i="2" s="1"/>
  <c r="B4299" i="2"/>
  <c r="A4299" i="2" s="1"/>
  <c r="B4300" i="2"/>
  <c r="A4300" i="2" s="1"/>
  <c r="B4301" i="2"/>
  <c r="A4301" i="2" s="1"/>
  <c r="B4302" i="2"/>
  <c r="A4302" i="2" s="1"/>
  <c r="B4303" i="2"/>
  <c r="A4303" i="2" s="1"/>
  <c r="B4304" i="2"/>
  <c r="A4304" i="2" s="1"/>
  <c r="B4305" i="2"/>
  <c r="A4305" i="2" s="1"/>
  <c r="B4306" i="2"/>
  <c r="A4306" i="2" s="1"/>
  <c r="B4307" i="2"/>
  <c r="A4307" i="2" s="1"/>
  <c r="B4308" i="2"/>
  <c r="A4308" i="2" s="1"/>
  <c r="B4309" i="2"/>
  <c r="A4309" i="2" s="1"/>
  <c r="B4310" i="2"/>
  <c r="A4310" i="2" s="1"/>
  <c r="B4311" i="2"/>
  <c r="A4311" i="2" s="1"/>
  <c r="B4312" i="2"/>
  <c r="A4312" i="2" s="1"/>
  <c r="B4313" i="2"/>
  <c r="A4313" i="2" s="1"/>
  <c r="B4314" i="2"/>
  <c r="A4314" i="2" s="1"/>
  <c r="B4315" i="2"/>
  <c r="A4315" i="2" s="1"/>
  <c r="B4316" i="2"/>
  <c r="A4316" i="2" s="1"/>
  <c r="B4317" i="2"/>
  <c r="A4317" i="2" s="1"/>
  <c r="B4318" i="2"/>
  <c r="A4318" i="2" s="1"/>
  <c r="B4319" i="2"/>
  <c r="A4319" i="2" s="1"/>
  <c r="B4320" i="2"/>
  <c r="A4320" i="2" s="1"/>
  <c r="B4321" i="2"/>
  <c r="A4321" i="2" s="1"/>
  <c r="B4322" i="2"/>
  <c r="A4322" i="2" s="1"/>
  <c r="B4323" i="2"/>
  <c r="A4323" i="2" s="1"/>
  <c r="B4324" i="2"/>
  <c r="A4324" i="2" s="1"/>
  <c r="B4325" i="2"/>
  <c r="A4325" i="2" s="1"/>
  <c r="B4326" i="2"/>
  <c r="A4326" i="2" s="1"/>
  <c r="B4327" i="2"/>
  <c r="A4327" i="2" s="1"/>
  <c r="B4328" i="2"/>
  <c r="A4328" i="2" s="1"/>
  <c r="B4329" i="2"/>
  <c r="A4329" i="2" s="1"/>
  <c r="B4330" i="2"/>
  <c r="A4330" i="2" s="1"/>
  <c r="B4331" i="2"/>
  <c r="A4331" i="2" s="1"/>
  <c r="B4332" i="2"/>
  <c r="A4332" i="2" s="1"/>
  <c r="B4333" i="2"/>
  <c r="A4333" i="2" s="1"/>
  <c r="B4334" i="2"/>
  <c r="A4334" i="2" s="1"/>
  <c r="B4335" i="2"/>
  <c r="A4335" i="2" s="1"/>
  <c r="B4336" i="2"/>
  <c r="A4336" i="2" s="1"/>
  <c r="B4337" i="2"/>
  <c r="A4337" i="2" s="1"/>
  <c r="B4338" i="2"/>
  <c r="A4338" i="2" s="1"/>
  <c r="B4339" i="2"/>
  <c r="A4339" i="2" s="1"/>
  <c r="B4340" i="2"/>
  <c r="A4340" i="2" s="1"/>
  <c r="B4341" i="2"/>
  <c r="A4341" i="2" s="1"/>
  <c r="B4342" i="2"/>
  <c r="A4342" i="2" s="1"/>
  <c r="B4343" i="2"/>
  <c r="A4343" i="2" s="1"/>
  <c r="B4344" i="2"/>
  <c r="A4344" i="2" s="1"/>
  <c r="B4345" i="2"/>
  <c r="A4345" i="2" s="1"/>
  <c r="B4346" i="2"/>
  <c r="A4346" i="2" s="1"/>
  <c r="B4347" i="2"/>
  <c r="A4347" i="2" s="1"/>
  <c r="B4348" i="2"/>
  <c r="A4348" i="2" s="1"/>
  <c r="B4349" i="2"/>
  <c r="A4349" i="2" s="1"/>
  <c r="B4350" i="2"/>
  <c r="A4350" i="2" s="1"/>
  <c r="B4351" i="2"/>
  <c r="A4351" i="2" s="1"/>
  <c r="B4352" i="2"/>
  <c r="A4352" i="2" s="1"/>
  <c r="B4353" i="2"/>
  <c r="A4353" i="2" s="1"/>
  <c r="B4354" i="2"/>
  <c r="A4354" i="2" s="1"/>
  <c r="B4355" i="2"/>
  <c r="A4355" i="2" s="1"/>
  <c r="B4356" i="2"/>
  <c r="A4356" i="2" s="1"/>
  <c r="B4357" i="2"/>
  <c r="A4357" i="2" s="1"/>
  <c r="B4358" i="2"/>
  <c r="A4358" i="2" s="1"/>
  <c r="B4359" i="2"/>
  <c r="A4359" i="2" s="1"/>
  <c r="B4360" i="2"/>
  <c r="A4360" i="2" s="1"/>
  <c r="B4361" i="2"/>
  <c r="A4361" i="2" s="1"/>
  <c r="B4362" i="2"/>
  <c r="A4362" i="2" s="1"/>
  <c r="B4363" i="2"/>
  <c r="A4363" i="2" s="1"/>
  <c r="B4364" i="2"/>
  <c r="A4364" i="2" s="1"/>
  <c r="B4365" i="2"/>
  <c r="A4365" i="2" s="1"/>
  <c r="B4366" i="2"/>
  <c r="A4366" i="2" s="1"/>
  <c r="B4367" i="2"/>
  <c r="A4367" i="2" s="1"/>
  <c r="B4368" i="2"/>
  <c r="A4368" i="2" s="1"/>
  <c r="B4369" i="2"/>
  <c r="A4369" i="2" s="1"/>
  <c r="B4370" i="2"/>
  <c r="A4370" i="2" s="1"/>
  <c r="B4371" i="2"/>
  <c r="A4371" i="2" s="1"/>
  <c r="B4372" i="2"/>
  <c r="A4372" i="2" s="1"/>
  <c r="B4373" i="2"/>
  <c r="A4373" i="2" s="1"/>
  <c r="B4374" i="2"/>
  <c r="A4374" i="2" s="1"/>
  <c r="B4375" i="2"/>
  <c r="A4375" i="2" s="1"/>
  <c r="B4376" i="2"/>
  <c r="A4376" i="2" s="1"/>
  <c r="B4377" i="2"/>
  <c r="A4377" i="2" s="1"/>
  <c r="B2198" i="2"/>
  <c r="A2198" i="2" s="1"/>
  <c r="B2199" i="2"/>
  <c r="A2199" i="2" s="1"/>
  <c r="B2200" i="2"/>
  <c r="A2200" i="2" s="1"/>
  <c r="B2201" i="2"/>
  <c r="A2201" i="2" s="1"/>
  <c r="B2202" i="2"/>
  <c r="A2202" i="2" s="1"/>
  <c r="B2203" i="2"/>
  <c r="A2203" i="2" s="1"/>
  <c r="B2204" i="2"/>
  <c r="A2204" i="2" s="1"/>
  <c r="B2205" i="2"/>
  <c r="A2205" i="2" s="1"/>
  <c r="B2206" i="2"/>
  <c r="A2206" i="2" s="1"/>
  <c r="B2207" i="2"/>
  <c r="A2207" i="2" s="1"/>
  <c r="B2208" i="2"/>
  <c r="A2208" i="2" s="1"/>
  <c r="B2209" i="2"/>
  <c r="A2209" i="2" s="1"/>
  <c r="B2210" i="2"/>
  <c r="A2210" i="2" s="1"/>
  <c r="B2211" i="2"/>
  <c r="A2211" i="2" s="1"/>
  <c r="B2212" i="2"/>
  <c r="A2212" i="2" s="1"/>
  <c r="B2213" i="2"/>
  <c r="A2213" i="2" s="1"/>
  <c r="B2214" i="2"/>
  <c r="A2214" i="2" s="1"/>
  <c r="B2215" i="2"/>
  <c r="A2215" i="2" s="1"/>
  <c r="B2216" i="2"/>
  <c r="A2216" i="2" s="1"/>
  <c r="B2217" i="2"/>
  <c r="A2217" i="2" s="1"/>
  <c r="B2218" i="2"/>
  <c r="A2218" i="2" s="1"/>
  <c r="B2219" i="2"/>
  <c r="A2219" i="2" s="1"/>
  <c r="B2220" i="2"/>
  <c r="A2220" i="2" s="1"/>
  <c r="B2221" i="2"/>
  <c r="A2221" i="2" s="1"/>
  <c r="B2222" i="2"/>
  <c r="A2222" i="2" s="1"/>
  <c r="B2223" i="2"/>
  <c r="A2223" i="2" s="1"/>
  <c r="B2224" i="2"/>
  <c r="A2224" i="2" s="1"/>
  <c r="B2225" i="2"/>
  <c r="A2225" i="2" s="1"/>
  <c r="B2226" i="2"/>
  <c r="A2226" i="2" s="1"/>
  <c r="B2227" i="2"/>
  <c r="A2227" i="2" s="1"/>
  <c r="B2228" i="2"/>
  <c r="A2228" i="2" s="1"/>
  <c r="B2229" i="2"/>
  <c r="A2229" i="2" s="1"/>
  <c r="B2230" i="2"/>
  <c r="A2230" i="2" s="1"/>
  <c r="B2231" i="2"/>
  <c r="A2231" i="2" s="1"/>
  <c r="B2232" i="2"/>
  <c r="A2232" i="2" s="1"/>
  <c r="B2233" i="2"/>
  <c r="A2233" i="2" s="1"/>
  <c r="B2234" i="2"/>
  <c r="A2234" i="2" s="1"/>
  <c r="B2235" i="2"/>
  <c r="A2235" i="2" s="1"/>
  <c r="B2236" i="2"/>
  <c r="A2236" i="2" s="1"/>
  <c r="B2237" i="2"/>
  <c r="A2237" i="2" s="1"/>
  <c r="B2238" i="2"/>
  <c r="A2238" i="2" s="1"/>
  <c r="B2239" i="2"/>
  <c r="A2239" i="2" s="1"/>
  <c r="B2240" i="2"/>
  <c r="A2240" i="2" s="1"/>
  <c r="B2241" i="2"/>
  <c r="A2241" i="2" s="1"/>
  <c r="B2242" i="2"/>
  <c r="A2242" i="2" s="1"/>
  <c r="B2243" i="2"/>
  <c r="A2243" i="2" s="1"/>
  <c r="B2244" i="2"/>
  <c r="A2244" i="2" s="1"/>
  <c r="B2245" i="2"/>
  <c r="A2245" i="2" s="1"/>
  <c r="B2246" i="2"/>
  <c r="A2246" i="2" s="1"/>
  <c r="B2247" i="2"/>
  <c r="A2247" i="2" s="1"/>
  <c r="B2248" i="2"/>
  <c r="A2248" i="2" s="1"/>
  <c r="B2249" i="2"/>
  <c r="A2249" i="2" s="1"/>
  <c r="B2250" i="2"/>
  <c r="A2250" i="2" s="1"/>
  <c r="B2251" i="2"/>
  <c r="A2251" i="2" s="1"/>
  <c r="B2252" i="2"/>
  <c r="A2252" i="2" s="1"/>
  <c r="B2253" i="2"/>
  <c r="A2253" i="2" s="1"/>
  <c r="B2254" i="2"/>
  <c r="A2254" i="2" s="1"/>
  <c r="B2255" i="2"/>
  <c r="A2255" i="2" s="1"/>
  <c r="B2256" i="2"/>
  <c r="A2256" i="2" s="1"/>
  <c r="B2257" i="2"/>
  <c r="A2257" i="2" s="1"/>
  <c r="B2258" i="2"/>
  <c r="A2258" i="2" s="1"/>
  <c r="B2259" i="2"/>
  <c r="A2259" i="2" s="1"/>
  <c r="B2260" i="2"/>
  <c r="A2260" i="2" s="1"/>
  <c r="B2261" i="2"/>
  <c r="A2261" i="2" s="1"/>
  <c r="B2262" i="2"/>
  <c r="A2262" i="2" s="1"/>
  <c r="B2263" i="2"/>
  <c r="A2263" i="2" s="1"/>
  <c r="B2264" i="2"/>
  <c r="A2264" i="2" s="1"/>
  <c r="B2265" i="2"/>
  <c r="A2265" i="2" s="1"/>
  <c r="B2266" i="2"/>
  <c r="A2266" i="2" s="1"/>
  <c r="B2267" i="2"/>
  <c r="A2267" i="2" s="1"/>
  <c r="B2268" i="2"/>
  <c r="A2268" i="2" s="1"/>
  <c r="B2269" i="2"/>
  <c r="A2269" i="2" s="1"/>
  <c r="B2270" i="2"/>
  <c r="A2270" i="2" s="1"/>
  <c r="B2271" i="2"/>
  <c r="A2271" i="2" s="1"/>
  <c r="B2272" i="2"/>
  <c r="A2272" i="2" s="1"/>
  <c r="B2273" i="2"/>
  <c r="A2273" i="2" s="1"/>
  <c r="B2274" i="2"/>
  <c r="A2274" i="2" s="1"/>
  <c r="B2275" i="2"/>
  <c r="A2275" i="2" s="1"/>
  <c r="B2276" i="2"/>
  <c r="A2276" i="2" s="1"/>
  <c r="B2277" i="2"/>
  <c r="A2277" i="2" s="1"/>
  <c r="B2278" i="2"/>
  <c r="A2278" i="2" s="1"/>
  <c r="B2279" i="2"/>
  <c r="A2279" i="2" s="1"/>
  <c r="B2280" i="2"/>
  <c r="A2280" i="2" s="1"/>
  <c r="B2281" i="2"/>
  <c r="A2281" i="2" s="1"/>
  <c r="B2282" i="2"/>
  <c r="A2282" i="2" s="1"/>
  <c r="B2283" i="2"/>
  <c r="A2283" i="2" s="1"/>
  <c r="B2284" i="2"/>
  <c r="A2284" i="2" s="1"/>
  <c r="B2285" i="2"/>
  <c r="A2285" i="2" s="1"/>
  <c r="B2286" i="2"/>
  <c r="A2286" i="2" s="1"/>
  <c r="B2287" i="2"/>
  <c r="A2287" i="2" s="1"/>
  <c r="B2288" i="2"/>
  <c r="A2288" i="2" s="1"/>
  <c r="B2289" i="2"/>
  <c r="A2289" i="2" s="1"/>
  <c r="B2290" i="2"/>
  <c r="A2290" i="2" s="1"/>
  <c r="B2291" i="2"/>
  <c r="A2291" i="2" s="1"/>
  <c r="B2292" i="2"/>
  <c r="A2292" i="2" s="1"/>
  <c r="B2293" i="2"/>
  <c r="A2293" i="2" s="1"/>
  <c r="B2294" i="2"/>
  <c r="A2294" i="2" s="1"/>
  <c r="B2295" i="2"/>
  <c r="A2295" i="2" s="1"/>
  <c r="B2296" i="2"/>
  <c r="A2296" i="2" s="1"/>
  <c r="B2297" i="2"/>
  <c r="A2297" i="2" s="1"/>
  <c r="B2298" i="2"/>
  <c r="A2298" i="2" s="1"/>
  <c r="B2299" i="2"/>
  <c r="A2299" i="2" s="1"/>
  <c r="B2300" i="2"/>
  <c r="A2300" i="2" s="1"/>
  <c r="B2301" i="2"/>
  <c r="A2301" i="2" s="1"/>
  <c r="B2302" i="2"/>
  <c r="A2302" i="2" s="1"/>
  <c r="B2303" i="2"/>
  <c r="A2303" i="2" s="1"/>
  <c r="B2304" i="2"/>
  <c r="A2304" i="2" s="1"/>
  <c r="B2305" i="2"/>
  <c r="A2305" i="2" s="1"/>
  <c r="B2306" i="2"/>
  <c r="A2306" i="2" s="1"/>
  <c r="B2307" i="2"/>
  <c r="A2307" i="2" s="1"/>
  <c r="B2308" i="2"/>
  <c r="A2308" i="2" s="1"/>
  <c r="B2309" i="2"/>
  <c r="A2309" i="2" s="1"/>
  <c r="B2310" i="2"/>
  <c r="A2310" i="2" s="1"/>
  <c r="B2311" i="2"/>
  <c r="A2311" i="2" s="1"/>
  <c r="B2312" i="2"/>
  <c r="A2312" i="2" s="1"/>
  <c r="B2313" i="2"/>
  <c r="A2313" i="2" s="1"/>
  <c r="B2314" i="2"/>
  <c r="A2314" i="2" s="1"/>
  <c r="B2315" i="2"/>
  <c r="A2315" i="2" s="1"/>
  <c r="B2316" i="2"/>
  <c r="A2316" i="2" s="1"/>
  <c r="B2317" i="2"/>
  <c r="A2317" i="2" s="1"/>
  <c r="B2318" i="2"/>
  <c r="A2318" i="2" s="1"/>
  <c r="B2319" i="2"/>
  <c r="A2319" i="2" s="1"/>
  <c r="B2320" i="2"/>
  <c r="A2320" i="2" s="1"/>
  <c r="B2321" i="2"/>
  <c r="A2321" i="2" s="1"/>
  <c r="B2322" i="2"/>
  <c r="A2322" i="2" s="1"/>
  <c r="B2323" i="2"/>
  <c r="A2323" i="2" s="1"/>
  <c r="B2324" i="2"/>
  <c r="A2324" i="2" s="1"/>
  <c r="B2325" i="2"/>
  <c r="A2325" i="2" s="1"/>
  <c r="B2326" i="2"/>
  <c r="A2326" i="2" s="1"/>
  <c r="B2327" i="2"/>
  <c r="A2327" i="2" s="1"/>
  <c r="B2328" i="2"/>
  <c r="A2328" i="2" s="1"/>
  <c r="B2329" i="2"/>
  <c r="A2329" i="2" s="1"/>
  <c r="B2330" i="2"/>
  <c r="A2330" i="2" s="1"/>
  <c r="B2331" i="2"/>
  <c r="A2331" i="2" s="1"/>
  <c r="B2332" i="2"/>
  <c r="A2332" i="2" s="1"/>
  <c r="B2333" i="2"/>
  <c r="A2333" i="2" s="1"/>
  <c r="B2334" i="2"/>
  <c r="A2334" i="2" s="1"/>
  <c r="B2335" i="2"/>
  <c r="A2335" i="2" s="1"/>
  <c r="B2336" i="2"/>
  <c r="A2336" i="2" s="1"/>
  <c r="B2337" i="2"/>
  <c r="A2337" i="2" s="1"/>
  <c r="B2338" i="2"/>
  <c r="A2338" i="2" s="1"/>
  <c r="B2339" i="2"/>
  <c r="A2339" i="2" s="1"/>
  <c r="B2340" i="2"/>
  <c r="A2340" i="2" s="1"/>
  <c r="B2341" i="2"/>
  <c r="A2341" i="2" s="1"/>
  <c r="B2342" i="2"/>
  <c r="A2342" i="2" s="1"/>
  <c r="B2343" i="2"/>
  <c r="A2343" i="2" s="1"/>
  <c r="B2344" i="2"/>
  <c r="A2344" i="2" s="1"/>
  <c r="B2345" i="2"/>
  <c r="A2345" i="2" s="1"/>
  <c r="B2346" i="2"/>
  <c r="A2346" i="2" s="1"/>
  <c r="B2347" i="2"/>
  <c r="A2347" i="2" s="1"/>
  <c r="B2348" i="2"/>
  <c r="A2348" i="2" s="1"/>
  <c r="B2349" i="2"/>
  <c r="A2349" i="2" s="1"/>
  <c r="B2350" i="2"/>
  <c r="A2350" i="2" s="1"/>
  <c r="B2351" i="2"/>
  <c r="A2351" i="2" s="1"/>
  <c r="B2352" i="2"/>
  <c r="A2352" i="2" s="1"/>
  <c r="B2353" i="2"/>
  <c r="A2353" i="2" s="1"/>
  <c r="B2354" i="2"/>
  <c r="A2354" i="2" s="1"/>
  <c r="B2355" i="2"/>
  <c r="A2355" i="2" s="1"/>
  <c r="B2356" i="2"/>
  <c r="A2356" i="2" s="1"/>
  <c r="B2357" i="2"/>
  <c r="A2357" i="2" s="1"/>
  <c r="B2358" i="2"/>
  <c r="A2358" i="2" s="1"/>
  <c r="B2359" i="2"/>
  <c r="A2359" i="2" s="1"/>
  <c r="B2360" i="2"/>
  <c r="A2360" i="2" s="1"/>
  <c r="B2361" i="2"/>
  <c r="A2361" i="2" s="1"/>
  <c r="B2362" i="2"/>
  <c r="A2362" i="2" s="1"/>
  <c r="B2363" i="2"/>
  <c r="A2363" i="2" s="1"/>
  <c r="B2364" i="2"/>
  <c r="A2364" i="2" s="1"/>
  <c r="B2365" i="2"/>
  <c r="A2365" i="2" s="1"/>
  <c r="B2366" i="2"/>
  <c r="A2366" i="2" s="1"/>
  <c r="B2367" i="2"/>
  <c r="A2367" i="2" s="1"/>
  <c r="B2368" i="2"/>
  <c r="A2368" i="2" s="1"/>
  <c r="B2369" i="2"/>
  <c r="A2369" i="2" s="1"/>
  <c r="B2370" i="2"/>
  <c r="A2370" i="2" s="1"/>
  <c r="B2371" i="2"/>
  <c r="A2371" i="2" s="1"/>
  <c r="B2372" i="2"/>
  <c r="A2372" i="2" s="1"/>
  <c r="B2373" i="2"/>
  <c r="A2373" i="2" s="1"/>
  <c r="B2374" i="2"/>
  <c r="A2374" i="2" s="1"/>
  <c r="B2375" i="2"/>
  <c r="A2375" i="2" s="1"/>
  <c r="B2376" i="2"/>
  <c r="A2376" i="2" s="1"/>
  <c r="B2377" i="2"/>
  <c r="A2377" i="2" s="1"/>
  <c r="B2378" i="2"/>
  <c r="A2378" i="2" s="1"/>
  <c r="B2379" i="2"/>
  <c r="A2379" i="2" s="1"/>
  <c r="B2380" i="2"/>
  <c r="A2380" i="2" s="1"/>
  <c r="B2381" i="2"/>
  <c r="A2381" i="2" s="1"/>
  <c r="B2382" i="2"/>
  <c r="A2382" i="2" s="1"/>
  <c r="B2383" i="2"/>
  <c r="A2383" i="2" s="1"/>
  <c r="B2384" i="2"/>
  <c r="A2384" i="2" s="1"/>
  <c r="B2385" i="2"/>
  <c r="A2385" i="2" s="1"/>
  <c r="B2386" i="2"/>
  <c r="A2386" i="2" s="1"/>
  <c r="B2387" i="2"/>
  <c r="A2387" i="2" s="1"/>
  <c r="B2388" i="2"/>
  <c r="A2388" i="2" s="1"/>
  <c r="B2389" i="2"/>
  <c r="A2389" i="2" s="1"/>
  <c r="B2390" i="2"/>
  <c r="A2390" i="2" s="1"/>
  <c r="B2391" i="2"/>
  <c r="A2391" i="2" s="1"/>
  <c r="B2392" i="2"/>
  <c r="A2392" i="2" s="1"/>
  <c r="B2393" i="2"/>
  <c r="A2393" i="2" s="1"/>
  <c r="B2394" i="2"/>
  <c r="A2394" i="2" s="1"/>
  <c r="B2395" i="2"/>
  <c r="A2395" i="2" s="1"/>
  <c r="B2396" i="2"/>
  <c r="A2396" i="2" s="1"/>
  <c r="B2397" i="2"/>
  <c r="A2397" i="2" s="1"/>
  <c r="B2398" i="2"/>
  <c r="A2398" i="2" s="1"/>
  <c r="B2399" i="2"/>
  <c r="A2399" i="2" s="1"/>
  <c r="B2400" i="2"/>
  <c r="A2400" i="2" s="1"/>
  <c r="B2401" i="2"/>
  <c r="A2401" i="2" s="1"/>
  <c r="B2402" i="2"/>
  <c r="A2402" i="2" s="1"/>
  <c r="B2403" i="2"/>
  <c r="A2403" i="2" s="1"/>
  <c r="B2404" i="2"/>
  <c r="A2404" i="2" s="1"/>
  <c r="B2405" i="2"/>
  <c r="A2405" i="2" s="1"/>
  <c r="B2406" i="2"/>
  <c r="A2406" i="2" s="1"/>
  <c r="B2407" i="2"/>
  <c r="A2407" i="2" s="1"/>
  <c r="B2408" i="2"/>
  <c r="A2408" i="2" s="1"/>
  <c r="B2409" i="2"/>
  <c r="A2409" i="2" s="1"/>
  <c r="B2410" i="2"/>
  <c r="A2410" i="2" s="1"/>
  <c r="B2411" i="2"/>
  <c r="A2411" i="2" s="1"/>
  <c r="B2412" i="2"/>
  <c r="A2412" i="2" s="1"/>
  <c r="B2413" i="2"/>
  <c r="A2413" i="2" s="1"/>
  <c r="B2414" i="2"/>
  <c r="A2414" i="2" s="1"/>
  <c r="B2415" i="2"/>
  <c r="A2415" i="2" s="1"/>
  <c r="B2416" i="2"/>
  <c r="A2416" i="2" s="1"/>
  <c r="B2417" i="2"/>
  <c r="A2417" i="2" s="1"/>
  <c r="B2418" i="2"/>
  <c r="A2418" i="2" s="1"/>
  <c r="B2419" i="2"/>
  <c r="A2419" i="2" s="1"/>
  <c r="B2420" i="2"/>
  <c r="A2420" i="2" s="1"/>
  <c r="B2421" i="2"/>
  <c r="A2421" i="2" s="1"/>
  <c r="B2422" i="2"/>
  <c r="A2422" i="2" s="1"/>
  <c r="B2423" i="2"/>
  <c r="A2423" i="2" s="1"/>
  <c r="B2424" i="2"/>
  <c r="A2424" i="2" s="1"/>
  <c r="B2425" i="2"/>
  <c r="A2425" i="2" s="1"/>
  <c r="B2426" i="2"/>
  <c r="A2426" i="2" s="1"/>
  <c r="B2427" i="2"/>
  <c r="A2427" i="2" s="1"/>
  <c r="B2428" i="2"/>
  <c r="A2428" i="2" s="1"/>
  <c r="B2429" i="2"/>
  <c r="A2429" i="2" s="1"/>
  <c r="B2430" i="2"/>
  <c r="A2430" i="2" s="1"/>
  <c r="B2431" i="2"/>
  <c r="A2431" i="2" s="1"/>
  <c r="B2432" i="2"/>
  <c r="A2432" i="2" s="1"/>
  <c r="B2433" i="2"/>
  <c r="A2433" i="2" s="1"/>
  <c r="B2434" i="2"/>
  <c r="A2434" i="2" s="1"/>
  <c r="B2435" i="2"/>
  <c r="A2435" i="2" s="1"/>
  <c r="B2436" i="2"/>
  <c r="A2436" i="2" s="1"/>
  <c r="B2437" i="2"/>
  <c r="A2437" i="2" s="1"/>
  <c r="B2438" i="2"/>
  <c r="A2438" i="2" s="1"/>
  <c r="B2439" i="2"/>
  <c r="A2439" i="2" s="1"/>
  <c r="B2440" i="2"/>
  <c r="A2440" i="2" s="1"/>
  <c r="B2441" i="2"/>
  <c r="A2441" i="2" s="1"/>
  <c r="B2442" i="2"/>
  <c r="A2442" i="2" s="1"/>
  <c r="B2443" i="2"/>
  <c r="A2443" i="2" s="1"/>
  <c r="B2444" i="2"/>
  <c r="A2444" i="2" s="1"/>
  <c r="B2445" i="2"/>
  <c r="A2445" i="2" s="1"/>
  <c r="B2446" i="2"/>
  <c r="A2446" i="2" s="1"/>
  <c r="B2447" i="2"/>
  <c r="A2447" i="2" s="1"/>
  <c r="B2448" i="2"/>
  <c r="A2448" i="2" s="1"/>
  <c r="B2449" i="2"/>
  <c r="A2449" i="2" s="1"/>
  <c r="B2450" i="2"/>
  <c r="A2450" i="2" s="1"/>
  <c r="B2451" i="2"/>
  <c r="A2451" i="2" s="1"/>
  <c r="B2452" i="2"/>
  <c r="A2452" i="2" s="1"/>
  <c r="B2453" i="2"/>
  <c r="A2453" i="2" s="1"/>
  <c r="B2454" i="2"/>
  <c r="A2454" i="2" s="1"/>
  <c r="B2455" i="2"/>
  <c r="A2455" i="2" s="1"/>
  <c r="B2456" i="2"/>
  <c r="A2456" i="2" s="1"/>
  <c r="B2457" i="2"/>
  <c r="A2457" i="2" s="1"/>
  <c r="B2458" i="2"/>
  <c r="A2458" i="2" s="1"/>
  <c r="B2459" i="2"/>
  <c r="A2459" i="2" s="1"/>
  <c r="B2460" i="2"/>
  <c r="A2460" i="2" s="1"/>
  <c r="B2461" i="2"/>
  <c r="A2461" i="2" s="1"/>
  <c r="B2462" i="2"/>
  <c r="A2462" i="2" s="1"/>
  <c r="B2463" i="2"/>
  <c r="A2463" i="2" s="1"/>
  <c r="B2464" i="2"/>
  <c r="A2464" i="2" s="1"/>
  <c r="B2465" i="2"/>
  <c r="A2465" i="2" s="1"/>
  <c r="B2466" i="2"/>
  <c r="A2466" i="2" s="1"/>
  <c r="B2467" i="2"/>
  <c r="A2467" i="2" s="1"/>
  <c r="B2468" i="2"/>
  <c r="A2468" i="2" s="1"/>
  <c r="B2469" i="2"/>
  <c r="A2469" i="2" s="1"/>
  <c r="B2470" i="2"/>
  <c r="A2470" i="2" s="1"/>
  <c r="B2471" i="2"/>
  <c r="A2471" i="2" s="1"/>
  <c r="B2472" i="2"/>
  <c r="A2472" i="2" s="1"/>
  <c r="B2473" i="2"/>
  <c r="A2473" i="2" s="1"/>
  <c r="B2474" i="2"/>
  <c r="A2474" i="2" s="1"/>
  <c r="B2475" i="2"/>
  <c r="A2475" i="2" s="1"/>
  <c r="B2476" i="2"/>
  <c r="A2476" i="2" s="1"/>
  <c r="B2477" i="2"/>
  <c r="A2477" i="2" s="1"/>
  <c r="B2478" i="2"/>
  <c r="A2478" i="2" s="1"/>
  <c r="B2479" i="2"/>
  <c r="A2479" i="2" s="1"/>
  <c r="B2480" i="2"/>
  <c r="A2480" i="2" s="1"/>
  <c r="B2481" i="2"/>
  <c r="A2481" i="2" s="1"/>
  <c r="B2482" i="2"/>
  <c r="A2482" i="2" s="1"/>
  <c r="B2483" i="2"/>
  <c r="A2483" i="2" s="1"/>
  <c r="B2484" i="2"/>
  <c r="A2484" i="2" s="1"/>
  <c r="B2485" i="2"/>
  <c r="A2485" i="2" s="1"/>
  <c r="B2486" i="2"/>
  <c r="A2486" i="2" s="1"/>
  <c r="B2487" i="2"/>
  <c r="A2487" i="2" s="1"/>
  <c r="B2488" i="2"/>
  <c r="A2488" i="2" s="1"/>
  <c r="B2489" i="2"/>
  <c r="A2489" i="2" s="1"/>
  <c r="B2490" i="2"/>
  <c r="A2490" i="2" s="1"/>
  <c r="B2491" i="2"/>
  <c r="A2491" i="2" s="1"/>
  <c r="B2492" i="2"/>
  <c r="A2492" i="2" s="1"/>
  <c r="B2493" i="2"/>
  <c r="A2493" i="2" s="1"/>
  <c r="B2494" i="2"/>
  <c r="A2494" i="2" s="1"/>
  <c r="B2495" i="2"/>
  <c r="A2495" i="2" s="1"/>
  <c r="B2496" i="2"/>
  <c r="A2496" i="2" s="1"/>
  <c r="B2497" i="2"/>
  <c r="A2497" i="2" s="1"/>
  <c r="B2498" i="2"/>
  <c r="A2498" i="2" s="1"/>
  <c r="B2499" i="2"/>
  <c r="A2499" i="2" s="1"/>
  <c r="B2500" i="2"/>
  <c r="A2500" i="2" s="1"/>
  <c r="B2501" i="2"/>
  <c r="A2501" i="2" s="1"/>
  <c r="B2502" i="2"/>
  <c r="A2502" i="2" s="1"/>
  <c r="B2503" i="2"/>
  <c r="A2503" i="2" s="1"/>
  <c r="B2504" i="2"/>
  <c r="A2504" i="2" s="1"/>
  <c r="B2505" i="2"/>
  <c r="A2505" i="2" s="1"/>
  <c r="B2506" i="2"/>
  <c r="A2506" i="2" s="1"/>
  <c r="B2507" i="2"/>
  <c r="A2507" i="2" s="1"/>
  <c r="B2508" i="2"/>
  <c r="A2508" i="2" s="1"/>
  <c r="B2509" i="2"/>
  <c r="A2509" i="2" s="1"/>
  <c r="B2510" i="2"/>
  <c r="A2510" i="2" s="1"/>
  <c r="B2511" i="2"/>
  <c r="A2511" i="2" s="1"/>
  <c r="B2512" i="2"/>
  <c r="A2512" i="2" s="1"/>
  <c r="B2513" i="2"/>
  <c r="A2513" i="2" s="1"/>
  <c r="B2514" i="2"/>
  <c r="A2514" i="2" s="1"/>
  <c r="B2515" i="2"/>
  <c r="A2515" i="2" s="1"/>
  <c r="B2516" i="2"/>
  <c r="A2516" i="2" s="1"/>
  <c r="B2517" i="2"/>
  <c r="A2517" i="2" s="1"/>
  <c r="B2518" i="2"/>
  <c r="A2518" i="2" s="1"/>
  <c r="B2519" i="2"/>
  <c r="A2519" i="2" s="1"/>
  <c r="B2520" i="2"/>
  <c r="A2520" i="2" s="1"/>
  <c r="B2521" i="2"/>
  <c r="A2521" i="2" s="1"/>
  <c r="B2522" i="2"/>
  <c r="A2522" i="2" s="1"/>
  <c r="B2523" i="2"/>
  <c r="A2523" i="2" s="1"/>
  <c r="B2524" i="2"/>
  <c r="A2524" i="2" s="1"/>
  <c r="B2525" i="2"/>
  <c r="A2525" i="2" s="1"/>
  <c r="B2526" i="2"/>
  <c r="A2526" i="2" s="1"/>
  <c r="B2527" i="2"/>
  <c r="A2527" i="2" s="1"/>
  <c r="B2528" i="2"/>
  <c r="A2528" i="2" s="1"/>
  <c r="B2529" i="2"/>
  <c r="A2529" i="2" s="1"/>
  <c r="B2530" i="2"/>
  <c r="A2530" i="2" s="1"/>
  <c r="B2531" i="2"/>
  <c r="A2531" i="2" s="1"/>
  <c r="B2532" i="2"/>
  <c r="A2532" i="2" s="1"/>
  <c r="B2533" i="2"/>
  <c r="A2533" i="2" s="1"/>
  <c r="B2534" i="2"/>
  <c r="A2534" i="2" s="1"/>
  <c r="B2535" i="2"/>
  <c r="A2535" i="2" s="1"/>
  <c r="B2536" i="2"/>
  <c r="A2536" i="2" s="1"/>
  <c r="B2537" i="2"/>
  <c r="A2537" i="2" s="1"/>
  <c r="B2538" i="2"/>
  <c r="A2538" i="2" s="1"/>
  <c r="B2539" i="2"/>
  <c r="A2539" i="2" s="1"/>
  <c r="B2540" i="2"/>
  <c r="A2540" i="2" s="1"/>
  <c r="B2541" i="2"/>
  <c r="A2541" i="2" s="1"/>
  <c r="B2542" i="2"/>
  <c r="A2542" i="2" s="1"/>
  <c r="B2543" i="2"/>
  <c r="A2543" i="2" s="1"/>
  <c r="B2544" i="2"/>
  <c r="A2544" i="2" s="1"/>
  <c r="B2545" i="2"/>
  <c r="A2545" i="2" s="1"/>
  <c r="B2546" i="2"/>
  <c r="A2546" i="2" s="1"/>
  <c r="B2547" i="2"/>
  <c r="A2547" i="2" s="1"/>
  <c r="B2548" i="2"/>
  <c r="A2548" i="2" s="1"/>
  <c r="B2549" i="2"/>
  <c r="A2549" i="2" s="1"/>
  <c r="B2550" i="2"/>
  <c r="A2550" i="2" s="1"/>
  <c r="B2551" i="2"/>
  <c r="A2551" i="2" s="1"/>
  <c r="B2552" i="2"/>
  <c r="A2552" i="2" s="1"/>
  <c r="B2553" i="2"/>
  <c r="A2553" i="2" s="1"/>
  <c r="B2554" i="2"/>
  <c r="A2554" i="2" s="1"/>
  <c r="B2555" i="2"/>
  <c r="A2555" i="2" s="1"/>
  <c r="B2556" i="2"/>
  <c r="A2556" i="2" s="1"/>
  <c r="B2557" i="2"/>
  <c r="A2557" i="2" s="1"/>
  <c r="B2558" i="2"/>
  <c r="A2558" i="2" s="1"/>
  <c r="B2559" i="2"/>
  <c r="A2559" i="2" s="1"/>
  <c r="B2560" i="2"/>
  <c r="A2560" i="2" s="1"/>
  <c r="B2561" i="2"/>
  <c r="A2561" i="2" s="1"/>
  <c r="B2562" i="2"/>
  <c r="A2562" i="2" s="1"/>
  <c r="B2563" i="2"/>
  <c r="A2563" i="2" s="1"/>
  <c r="B2564" i="2"/>
  <c r="A2564" i="2" s="1"/>
  <c r="B2565" i="2"/>
  <c r="A2565" i="2" s="1"/>
  <c r="B2566" i="2"/>
  <c r="A2566" i="2" s="1"/>
  <c r="B2567" i="2"/>
  <c r="A2567" i="2" s="1"/>
  <c r="B2568" i="2"/>
  <c r="A2568" i="2" s="1"/>
  <c r="B2569" i="2"/>
  <c r="A2569" i="2" s="1"/>
  <c r="B2570" i="2"/>
  <c r="A2570" i="2" s="1"/>
  <c r="B2571" i="2"/>
  <c r="A2571" i="2" s="1"/>
  <c r="B2572" i="2"/>
  <c r="A2572" i="2" s="1"/>
  <c r="B2573" i="2"/>
  <c r="A2573" i="2" s="1"/>
  <c r="B2574" i="2"/>
  <c r="A2574" i="2" s="1"/>
  <c r="B2575" i="2"/>
  <c r="A2575" i="2" s="1"/>
  <c r="B2576" i="2"/>
  <c r="A2576" i="2" s="1"/>
  <c r="B2577" i="2"/>
  <c r="A2577" i="2" s="1"/>
  <c r="B2578" i="2"/>
  <c r="A2578" i="2" s="1"/>
  <c r="B2579" i="2"/>
  <c r="A2579" i="2" s="1"/>
  <c r="B2580" i="2"/>
  <c r="A2580" i="2" s="1"/>
  <c r="B2581" i="2"/>
  <c r="A2581" i="2" s="1"/>
  <c r="B2582" i="2"/>
  <c r="A2582" i="2" s="1"/>
  <c r="B2583" i="2"/>
  <c r="A2583" i="2" s="1"/>
  <c r="B2584" i="2"/>
  <c r="A2584" i="2" s="1"/>
  <c r="B2585" i="2"/>
  <c r="A2585" i="2" s="1"/>
  <c r="B2586" i="2"/>
  <c r="A2586" i="2" s="1"/>
  <c r="B2587" i="2"/>
  <c r="A2587" i="2" s="1"/>
  <c r="B2588" i="2"/>
  <c r="A2588" i="2" s="1"/>
  <c r="B2589" i="2"/>
  <c r="A2589" i="2" s="1"/>
  <c r="B2590" i="2"/>
  <c r="A2590" i="2" s="1"/>
  <c r="B2591" i="2"/>
  <c r="A2591" i="2" s="1"/>
  <c r="B2592" i="2"/>
  <c r="A2592" i="2" s="1"/>
  <c r="B2593" i="2"/>
  <c r="A2593" i="2" s="1"/>
  <c r="B2594" i="2"/>
  <c r="A2594" i="2" s="1"/>
  <c r="B2595" i="2"/>
  <c r="A2595" i="2" s="1"/>
  <c r="B2596" i="2"/>
  <c r="A2596" i="2" s="1"/>
  <c r="B2597" i="2"/>
  <c r="A2597" i="2" s="1"/>
  <c r="B2598" i="2"/>
  <c r="A2598" i="2" s="1"/>
  <c r="B2599" i="2"/>
  <c r="A2599" i="2" s="1"/>
  <c r="B2600" i="2"/>
  <c r="A2600" i="2" s="1"/>
  <c r="B2601" i="2"/>
  <c r="A2601" i="2" s="1"/>
  <c r="B2602" i="2"/>
  <c r="A2602" i="2" s="1"/>
  <c r="B2603" i="2"/>
  <c r="A2603" i="2" s="1"/>
  <c r="B2604" i="2"/>
  <c r="A2604" i="2" s="1"/>
  <c r="B2605" i="2"/>
  <c r="A2605" i="2" s="1"/>
  <c r="B2606" i="2"/>
  <c r="A2606" i="2" s="1"/>
  <c r="B2607" i="2"/>
  <c r="A2607" i="2" s="1"/>
  <c r="B2608" i="2"/>
  <c r="A2608" i="2" s="1"/>
  <c r="B2609" i="2"/>
  <c r="A2609" i="2" s="1"/>
  <c r="B2610" i="2"/>
  <c r="A2610" i="2" s="1"/>
  <c r="B2611" i="2"/>
  <c r="A2611" i="2" s="1"/>
  <c r="B2612" i="2"/>
  <c r="A2612" i="2" s="1"/>
  <c r="B2613" i="2"/>
  <c r="A2613" i="2" s="1"/>
  <c r="B2614" i="2"/>
  <c r="A2614" i="2" s="1"/>
  <c r="B2615" i="2"/>
  <c r="A2615" i="2" s="1"/>
  <c r="B2616" i="2"/>
  <c r="A2616" i="2" s="1"/>
  <c r="B2617" i="2"/>
  <c r="A2617" i="2" s="1"/>
  <c r="B2618" i="2"/>
  <c r="A2618" i="2" s="1"/>
  <c r="B2619" i="2"/>
  <c r="A2619" i="2" s="1"/>
  <c r="B2620" i="2"/>
  <c r="A2620" i="2" s="1"/>
  <c r="B2621" i="2"/>
  <c r="A2621" i="2" s="1"/>
  <c r="B2622" i="2"/>
  <c r="A2622" i="2" s="1"/>
  <c r="B2623" i="2"/>
  <c r="A2623" i="2" s="1"/>
  <c r="B2624" i="2"/>
  <c r="A2624" i="2" s="1"/>
  <c r="B2625" i="2"/>
  <c r="A2625" i="2" s="1"/>
  <c r="B2626" i="2"/>
  <c r="A2626" i="2" s="1"/>
  <c r="B2627" i="2"/>
  <c r="A2627" i="2" s="1"/>
  <c r="B2628" i="2"/>
  <c r="A2628" i="2" s="1"/>
  <c r="B2629" i="2"/>
  <c r="A2629" i="2" s="1"/>
  <c r="B2630" i="2"/>
  <c r="A2630" i="2" s="1"/>
  <c r="B2631" i="2"/>
  <c r="A2631" i="2" s="1"/>
  <c r="B2632" i="2"/>
  <c r="A2632" i="2" s="1"/>
  <c r="B2633" i="2"/>
  <c r="A2633" i="2" s="1"/>
  <c r="B2634" i="2"/>
  <c r="A2634" i="2" s="1"/>
  <c r="B2635" i="2"/>
  <c r="A2635" i="2" s="1"/>
  <c r="B2636" i="2"/>
  <c r="A2636" i="2" s="1"/>
  <c r="B2637" i="2"/>
  <c r="A2637" i="2" s="1"/>
  <c r="B2638" i="2"/>
  <c r="A2638" i="2" s="1"/>
  <c r="B2639" i="2"/>
  <c r="A2639" i="2" s="1"/>
  <c r="B2640" i="2"/>
  <c r="A2640" i="2" s="1"/>
  <c r="B2641" i="2"/>
  <c r="A2641" i="2" s="1"/>
  <c r="B2642" i="2"/>
  <c r="A2642" i="2" s="1"/>
  <c r="B2643" i="2"/>
  <c r="A2643" i="2" s="1"/>
  <c r="B2644" i="2"/>
  <c r="A2644" i="2" s="1"/>
  <c r="B2645" i="2"/>
  <c r="A2645" i="2" s="1"/>
  <c r="B2646" i="2"/>
  <c r="A2646" i="2" s="1"/>
  <c r="B2647" i="2"/>
  <c r="A2647" i="2" s="1"/>
  <c r="B2648" i="2"/>
  <c r="A2648" i="2" s="1"/>
  <c r="B2649" i="2"/>
  <c r="A2649" i="2" s="1"/>
  <c r="B2650" i="2"/>
  <c r="A2650" i="2" s="1"/>
  <c r="B2651" i="2"/>
  <c r="A2651" i="2" s="1"/>
  <c r="B2652" i="2"/>
  <c r="A2652" i="2" s="1"/>
  <c r="B2653" i="2"/>
  <c r="A2653" i="2" s="1"/>
  <c r="B2654" i="2"/>
  <c r="A2654" i="2" s="1"/>
  <c r="B2655" i="2"/>
  <c r="A2655" i="2" s="1"/>
  <c r="B2656" i="2"/>
  <c r="A2656" i="2" s="1"/>
  <c r="B2657" i="2"/>
  <c r="A2657" i="2" s="1"/>
  <c r="B2658" i="2"/>
  <c r="A2658" i="2" s="1"/>
  <c r="B2659" i="2"/>
  <c r="A2659" i="2" s="1"/>
  <c r="B2660" i="2"/>
  <c r="A2660" i="2" s="1"/>
  <c r="B2661" i="2"/>
  <c r="A2661" i="2" s="1"/>
  <c r="B2662" i="2"/>
  <c r="A2662" i="2" s="1"/>
  <c r="B2663" i="2"/>
  <c r="A2663" i="2" s="1"/>
  <c r="B2664" i="2"/>
  <c r="A2664" i="2" s="1"/>
  <c r="B2665" i="2"/>
  <c r="A2665" i="2" s="1"/>
  <c r="B2666" i="2"/>
  <c r="A2666" i="2" s="1"/>
  <c r="B2667" i="2"/>
  <c r="A2667" i="2" s="1"/>
  <c r="B2668" i="2"/>
  <c r="A2668" i="2" s="1"/>
  <c r="B2669" i="2"/>
  <c r="A2669" i="2" s="1"/>
  <c r="B2670" i="2"/>
  <c r="A2670" i="2" s="1"/>
  <c r="B2671" i="2"/>
  <c r="A2671" i="2" s="1"/>
  <c r="B2672" i="2"/>
  <c r="A2672" i="2" s="1"/>
  <c r="B2673" i="2"/>
  <c r="A2673" i="2" s="1"/>
  <c r="B2674" i="2"/>
  <c r="A2674" i="2" s="1"/>
  <c r="B2675" i="2"/>
  <c r="A2675" i="2" s="1"/>
  <c r="B2676" i="2"/>
  <c r="A2676" i="2" s="1"/>
  <c r="B2677" i="2"/>
  <c r="A2677" i="2" s="1"/>
  <c r="B2678" i="2"/>
  <c r="A2678" i="2" s="1"/>
  <c r="B2679" i="2"/>
  <c r="A2679" i="2" s="1"/>
  <c r="B2680" i="2"/>
  <c r="A2680" i="2" s="1"/>
  <c r="B2681" i="2"/>
  <c r="A2681" i="2" s="1"/>
  <c r="B2682" i="2"/>
  <c r="A2682" i="2" s="1"/>
  <c r="B2683" i="2"/>
  <c r="A2683" i="2" s="1"/>
  <c r="B2684" i="2"/>
  <c r="A2684" i="2" s="1"/>
  <c r="B2685" i="2"/>
  <c r="A2685" i="2" s="1"/>
  <c r="B2686" i="2"/>
  <c r="A2686" i="2" s="1"/>
  <c r="B2687" i="2"/>
  <c r="A2687" i="2" s="1"/>
  <c r="B2688" i="2"/>
  <c r="A2688" i="2" s="1"/>
  <c r="B2689" i="2"/>
  <c r="A2689" i="2" s="1"/>
  <c r="B2690" i="2"/>
  <c r="A2690" i="2" s="1"/>
  <c r="B2691" i="2"/>
  <c r="A2691" i="2" s="1"/>
  <c r="B2692" i="2"/>
  <c r="A2692" i="2" s="1"/>
  <c r="B2693" i="2"/>
  <c r="A2693" i="2" s="1"/>
  <c r="B2694" i="2"/>
  <c r="A2694" i="2" s="1"/>
  <c r="B2695" i="2"/>
  <c r="A2695" i="2" s="1"/>
  <c r="B2696" i="2"/>
  <c r="A2696" i="2" s="1"/>
  <c r="B2697" i="2"/>
  <c r="A2697" i="2" s="1"/>
  <c r="B2698" i="2"/>
  <c r="A2698" i="2" s="1"/>
  <c r="B2699" i="2"/>
  <c r="A2699" i="2" s="1"/>
  <c r="B2700" i="2"/>
  <c r="A2700" i="2" s="1"/>
  <c r="B2701" i="2"/>
  <c r="A2701" i="2" s="1"/>
  <c r="B2702" i="2"/>
  <c r="A2702" i="2" s="1"/>
  <c r="B2703" i="2"/>
  <c r="A2703" i="2" s="1"/>
  <c r="B2704" i="2"/>
  <c r="A2704" i="2" s="1"/>
  <c r="B2705" i="2"/>
  <c r="A2705" i="2" s="1"/>
  <c r="B2706" i="2"/>
  <c r="A2706" i="2" s="1"/>
  <c r="B2707" i="2"/>
  <c r="A2707" i="2" s="1"/>
  <c r="B2708" i="2"/>
  <c r="A2708" i="2" s="1"/>
  <c r="B2709" i="2"/>
  <c r="A2709" i="2" s="1"/>
  <c r="B2710" i="2"/>
  <c r="A2710" i="2" s="1"/>
  <c r="B2711" i="2"/>
  <c r="A2711" i="2" s="1"/>
  <c r="B2712" i="2"/>
  <c r="A2712" i="2" s="1"/>
  <c r="B2713" i="2"/>
  <c r="A2713" i="2" s="1"/>
  <c r="B2714" i="2"/>
  <c r="A2714" i="2" s="1"/>
  <c r="B2715" i="2"/>
  <c r="A2715" i="2" s="1"/>
  <c r="B2716" i="2"/>
  <c r="A2716" i="2" s="1"/>
  <c r="B2717" i="2"/>
  <c r="A2717" i="2" s="1"/>
  <c r="B2718" i="2"/>
  <c r="A2718" i="2" s="1"/>
  <c r="B2719" i="2"/>
  <c r="A2719" i="2" s="1"/>
  <c r="B2720" i="2"/>
  <c r="A2720" i="2" s="1"/>
  <c r="B2721" i="2"/>
  <c r="A2721" i="2" s="1"/>
  <c r="B2722" i="2"/>
  <c r="A2722" i="2" s="1"/>
  <c r="B2723" i="2"/>
  <c r="A2723" i="2" s="1"/>
  <c r="B2724" i="2"/>
  <c r="A2724" i="2" s="1"/>
  <c r="B2725" i="2"/>
  <c r="A2725" i="2" s="1"/>
  <c r="B2726" i="2"/>
  <c r="A2726" i="2" s="1"/>
  <c r="B2727" i="2"/>
  <c r="A2727" i="2" s="1"/>
  <c r="B2728" i="2"/>
  <c r="A2728" i="2" s="1"/>
  <c r="B2729" i="2"/>
  <c r="A2729" i="2" s="1"/>
  <c r="B2730" i="2"/>
  <c r="A2730" i="2" s="1"/>
  <c r="B2731" i="2"/>
  <c r="A2731" i="2" s="1"/>
  <c r="B2732" i="2"/>
  <c r="A2732" i="2" s="1"/>
  <c r="B2733" i="2"/>
  <c r="A2733" i="2" s="1"/>
  <c r="B2734" i="2"/>
  <c r="A2734" i="2" s="1"/>
  <c r="B2735" i="2"/>
  <c r="A2735" i="2" s="1"/>
  <c r="B2736" i="2"/>
  <c r="A2736" i="2" s="1"/>
  <c r="B2737" i="2"/>
  <c r="A2737" i="2" s="1"/>
  <c r="B2738" i="2"/>
  <c r="A2738" i="2" s="1"/>
  <c r="B2739" i="2"/>
  <c r="A2739" i="2" s="1"/>
  <c r="B2740" i="2"/>
  <c r="A2740" i="2" s="1"/>
  <c r="B2741" i="2"/>
  <c r="A2741" i="2" s="1"/>
  <c r="B2742" i="2"/>
  <c r="A2742" i="2" s="1"/>
  <c r="B2743" i="2"/>
  <c r="A2743" i="2" s="1"/>
  <c r="B2744" i="2"/>
  <c r="A2744" i="2" s="1"/>
  <c r="B2745" i="2"/>
  <c r="A2745" i="2" s="1"/>
  <c r="B2746" i="2"/>
  <c r="A2746" i="2" s="1"/>
  <c r="B2747" i="2"/>
  <c r="A2747" i="2" s="1"/>
  <c r="B2748" i="2"/>
  <c r="A2748" i="2" s="1"/>
  <c r="B2749" i="2"/>
  <c r="A2749" i="2" s="1"/>
  <c r="B2750" i="2"/>
  <c r="A2750" i="2" s="1"/>
  <c r="B2751" i="2"/>
  <c r="A2751" i="2" s="1"/>
  <c r="B2752" i="2"/>
  <c r="A2752" i="2" s="1"/>
  <c r="B2753" i="2"/>
  <c r="A2753" i="2" s="1"/>
  <c r="B2754" i="2"/>
  <c r="A2754" i="2" s="1"/>
  <c r="B2755" i="2"/>
  <c r="A2755" i="2" s="1"/>
  <c r="B2756" i="2"/>
  <c r="A2756" i="2" s="1"/>
  <c r="B2757" i="2"/>
  <c r="A2757" i="2" s="1"/>
  <c r="B2758" i="2"/>
  <c r="A2758" i="2" s="1"/>
  <c r="B2759" i="2"/>
  <c r="A2759" i="2" s="1"/>
  <c r="B2760" i="2"/>
  <c r="A2760" i="2" s="1"/>
  <c r="B2761" i="2"/>
  <c r="A2761" i="2" s="1"/>
  <c r="B2762" i="2"/>
  <c r="A2762" i="2" s="1"/>
  <c r="B2763" i="2"/>
  <c r="A2763" i="2" s="1"/>
  <c r="B2764" i="2"/>
  <c r="A2764" i="2" s="1"/>
  <c r="B2765" i="2"/>
  <c r="A2765" i="2" s="1"/>
  <c r="B2766" i="2"/>
  <c r="A2766" i="2" s="1"/>
  <c r="B2767" i="2"/>
  <c r="A2767" i="2" s="1"/>
  <c r="B2768" i="2"/>
  <c r="A2768" i="2" s="1"/>
  <c r="B2769" i="2"/>
  <c r="A2769" i="2" s="1"/>
  <c r="B2770" i="2"/>
  <c r="A2770" i="2" s="1"/>
  <c r="B2771" i="2"/>
  <c r="A2771" i="2" s="1"/>
  <c r="B2772" i="2"/>
  <c r="A2772" i="2" s="1"/>
  <c r="B2773" i="2"/>
  <c r="A2773" i="2" s="1"/>
  <c r="B2774" i="2"/>
  <c r="A2774" i="2" s="1"/>
  <c r="B2775" i="2"/>
  <c r="A2775" i="2" s="1"/>
  <c r="B2776" i="2"/>
  <c r="A2776" i="2" s="1"/>
  <c r="B2777" i="2"/>
  <c r="A2777" i="2" s="1"/>
  <c r="B2778" i="2"/>
  <c r="A2778" i="2" s="1"/>
  <c r="B2779" i="2"/>
  <c r="A2779" i="2" s="1"/>
  <c r="B2780" i="2"/>
  <c r="A2780" i="2" s="1"/>
  <c r="B2781" i="2"/>
  <c r="A2781" i="2" s="1"/>
  <c r="B2782" i="2"/>
  <c r="A2782" i="2" s="1"/>
  <c r="B2783" i="2"/>
  <c r="A2783" i="2" s="1"/>
  <c r="B2784" i="2"/>
  <c r="A2784" i="2" s="1"/>
  <c r="B2785" i="2"/>
  <c r="A2785" i="2" s="1"/>
  <c r="B2786" i="2"/>
  <c r="A2786" i="2" s="1"/>
  <c r="B2787" i="2"/>
  <c r="A2787" i="2" s="1"/>
  <c r="B2788" i="2"/>
  <c r="A2788" i="2" s="1"/>
  <c r="B2789" i="2"/>
  <c r="A2789" i="2" s="1"/>
  <c r="B2790" i="2"/>
  <c r="A2790" i="2" s="1"/>
  <c r="B2791" i="2"/>
  <c r="A2791" i="2" s="1"/>
  <c r="B2792" i="2"/>
  <c r="A2792" i="2" s="1"/>
  <c r="B2793" i="2"/>
  <c r="A2793" i="2" s="1"/>
  <c r="B2794" i="2"/>
  <c r="A2794" i="2" s="1"/>
  <c r="B2795" i="2"/>
  <c r="A2795" i="2" s="1"/>
  <c r="B2796" i="2"/>
  <c r="A2796" i="2" s="1"/>
  <c r="B2797" i="2"/>
  <c r="A2797" i="2" s="1"/>
  <c r="B2798" i="2"/>
  <c r="A2798" i="2" s="1"/>
  <c r="B2799" i="2"/>
  <c r="A2799" i="2" s="1"/>
  <c r="B2800" i="2"/>
  <c r="A2800" i="2" s="1"/>
  <c r="B2801" i="2"/>
  <c r="A2801" i="2" s="1"/>
  <c r="B2802" i="2"/>
  <c r="A2802" i="2" s="1"/>
  <c r="B2803" i="2"/>
  <c r="A2803" i="2" s="1"/>
  <c r="B2804" i="2"/>
  <c r="A2804" i="2" s="1"/>
  <c r="B2805" i="2"/>
  <c r="A2805" i="2" s="1"/>
  <c r="B2806" i="2"/>
  <c r="A2806" i="2" s="1"/>
  <c r="B2807" i="2"/>
  <c r="A2807" i="2" s="1"/>
  <c r="B2808" i="2"/>
  <c r="A2808" i="2" s="1"/>
  <c r="B2809" i="2"/>
  <c r="A2809" i="2" s="1"/>
  <c r="B2810" i="2"/>
  <c r="A2810" i="2" s="1"/>
  <c r="B2811" i="2"/>
  <c r="A2811" i="2" s="1"/>
  <c r="B2812" i="2"/>
  <c r="A2812" i="2" s="1"/>
  <c r="B2813" i="2"/>
  <c r="A2813" i="2" s="1"/>
  <c r="B2814" i="2"/>
  <c r="A2814" i="2" s="1"/>
  <c r="B2815" i="2"/>
  <c r="A2815" i="2" s="1"/>
  <c r="B2816" i="2"/>
  <c r="A2816" i="2" s="1"/>
  <c r="B2817" i="2"/>
  <c r="A2817" i="2" s="1"/>
  <c r="B2818" i="2"/>
  <c r="A2818" i="2" s="1"/>
  <c r="B2819" i="2"/>
  <c r="A2819" i="2" s="1"/>
  <c r="B2820" i="2"/>
  <c r="A2820" i="2" s="1"/>
  <c r="B2821" i="2"/>
  <c r="A2821" i="2" s="1"/>
  <c r="B2822" i="2"/>
  <c r="A2822" i="2" s="1"/>
  <c r="B2823" i="2"/>
  <c r="A2823" i="2" s="1"/>
  <c r="B2824" i="2"/>
  <c r="A2824" i="2" s="1"/>
  <c r="B2825" i="2"/>
  <c r="A2825" i="2" s="1"/>
  <c r="B2826" i="2"/>
  <c r="A2826" i="2" s="1"/>
  <c r="B2827" i="2"/>
  <c r="A2827" i="2" s="1"/>
  <c r="B2828" i="2"/>
  <c r="A2828" i="2" s="1"/>
  <c r="B2829" i="2"/>
  <c r="A2829" i="2" s="1"/>
  <c r="B2830" i="2"/>
  <c r="A2830" i="2" s="1"/>
  <c r="B2831" i="2"/>
  <c r="A2831" i="2" s="1"/>
  <c r="B2832" i="2"/>
  <c r="A2832" i="2" s="1"/>
  <c r="B2833" i="2"/>
  <c r="A2833" i="2" s="1"/>
  <c r="B2834" i="2"/>
  <c r="A2834" i="2" s="1"/>
  <c r="B2835" i="2"/>
  <c r="A2835" i="2" s="1"/>
  <c r="B2836" i="2"/>
  <c r="A2836" i="2" s="1"/>
  <c r="B2837" i="2"/>
  <c r="A2837" i="2" s="1"/>
  <c r="B2838" i="2"/>
  <c r="A2838" i="2" s="1"/>
  <c r="B2839" i="2"/>
  <c r="A2839" i="2" s="1"/>
  <c r="B2840" i="2"/>
  <c r="A2840" i="2" s="1"/>
  <c r="B2841" i="2"/>
  <c r="A2841" i="2" s="1"/>
  <c r="B2842" i="2"/>
  <c r="A2842" i="2" s="1"/>
  <c r="B2843" i="2"/>
  <c r="A2843" i="2" s="1"/>
  <c r="B2844" i="2"/>
  <c r="A2844" i="2" s="1"/>
  <c r="B2845" i="2"/>
  <c r="A2845" i="2" s="1"/>
  <c r="B2846" i="2"/>
  <c r="A2846" i="2" s="1"/>
  <c r="B2847" i="2"/>
  <c r="A2847" i="2" s="1"/>
  <c r="B2848" i="2"/>
  <c r="A2848" i="2" s="1"/>
  <c r="B2849" i="2"/>
  <c r="A2849" i="2" s="1"/>
  <c r="B2850" i="2"/>
  <c r="A2850" i="2" s="1"/>
  <c r="B2851" i="2"/>
  <c r="A2851" i="2" s="1"/>
  <c r="B2852" i="2"/>
  <c r="A2852" i="2" s="1"/>
  <c r="B2853" i="2"/>
  <c r="A2853" i="2" s="1"/>
  <c r="B2854" i="2"/>
  <c r="A2854" i="2" s="1"/>
  <c r="B2855" i="2"/>
  <c r="A2855" i="2" s="1"/>
  <c r="B2856" i="2"/>
  <c r="A2856" i="2" s="1"/>
  <c r="B2857" i="2"/>
  <c r="A2857" i="2" s="1"/>
  <c r="B2858" i="2"/>
  <c r="A2858" i="2" s="1"/>
  <c r="B2859" i="2"/>
  <c r="A2859" i="2" s="1"/>
  <c r="B2860" i="2"/>
  <c r="A2860" i="2" s="1"/>
  <c r="B2861" i="2"/>
  <c r="A2861" i="2" s="1"/>
  <c r="B2862" i="2"/>
  <c r="A2862" i="2" s="1"/>
  <c r="B2863" i="2"/>
  <c r="A2863" i="2" s="1"/>
  <c r="B2864" i="2"/>
  <c r="A2864" i="2" s="1"/>
  <c r="B2865" i="2"/>
  <c r="A2865" i="2" s="1"/>
  <c r="B2866" i="2"/>
  <c r="A2866" i="2" s="1"/>
  <c r="B2867" i="2"/>
  <c r="A2867" i="2" s="1"/>
  <c r="B2868" i="2"/>
  <c r="A2868" i="2" s="1"/>
  <c r="B2869" i="2"/>
  <c r="A2869" i="2" s="1"/>
  <c r="B2870" i="2"/>
  <c r="A2870" i="2" s="1"/>
  <c r="B2871" i="2"/>
  <c r="A2871" i="2" s="1"/>
  <c r="B2872" i="2"/>
  <c r="A2872" i="2" s="1"/>
  <c r="B2873" i="2"/>
  <c r="A2873" i="2" s="1"/>
  <c r="B2874" i="2"/>
  <c r="A2874" i="2" s="1"/>
  <c r="B2875" i="2"/>
  <c r="A2875" i="2" s="1"/>
  <c r="B2876" i="2"/>
  <c r="A2876" i="2" s="1"/>
  <c r="B2877" i="2"/>
  <c r="A2877" i="2" s="1"/>
  <c r="B2878" i="2"/>
  <c r="A2878" i="2" s="1"/>
  <c r="B2879" i="2"/>
  <c r="A2879" i="2" s="1"/>
  <c r="B2880" i="2"/>
  <c r="A2880" i="2" s="1"/>
  <c r="B2881" i="2"/>
  <c r="A2881" i="2" s="1"/>
  <c r="B2882" i="2"/>
  <c r="A2882" i="2" s="1"/>
  <c r="B2883" i="2"/>
  <c r="A2883" i="2" s="1"/>
  <c r="B2884" i="2"/>
  <c r="A2884" i="2" s="1"/>
  <c r="B2885" i="2"/>
  <c r="A2885" i="2" s="1"/>
  <c r="B2886" i="2"/>
  <c r="A2886" i="2" s="1"/>
  <c r="B2887" i="2"/>
  <c r="A2887" i="2" s="1"/>
  <c r="B2888" i="2"/>
  <c r="A2888" i="2" s="1"/>
  <c r="B2889" i="2"/>
  <c r="A2889" i="2" s="1"/>
  <c r="B2890" i="2"/>
  <c r="A2890" i="2" s="1"/>
  <c r="B2891" i="2"/>
  <c r="A2891" i="2" s="1"/>
  <c r="B2892" i="2"/>
  <c r="A2892" i="2" s="1"/>
  <c r="B2893" i="2"/>
  <c r="A2893" i="2" s="1"/>
  <c r="B2894" i="2"/>
  <c r="A2894" i="2" s="1"/>
  <c r="B2895" i="2"/>
  <c r="A2895" i="2" s="1"/>
  <c r="B2896" i="2"/>
  <c r="A2896" i="2" s="1"/>
  <c r="B2897" i="2"/>
  <c r="A2897" i="2" s="1"/>
  <c r="B2898" i="2"/>
  <c r="A2898" i="2" s="1"/>
  <c r="B2899" i="2"/>
  <c r="A2899" i="2" s="1"/>
  <c r="B2900" i="2"/>
  <c r="A2900" i="2" s="1"/>
  <c r="B2901" i="2"/>
  <c r="A2901" i="2" s="1"/>
  <c r="B2902" i="2"/>
  <c r="A2902" i="2" s="1"/>
  <c r="B2903" i="2"/>
  <c r="A2903" i="2" s="1"/>
  <c r="B2904" i="2"/>
  <c r="A2904" i="2" s="1"/>
  <c r="B2905" i="2"/>
  <c r="A2905" i="2" s="1"/>
  <c r="B2906" i="2"/>
  <c r="A2906" i="2" s="1"/>
  <c r="B2907" i="2"/>
  <c r="A2907" i="2" s="1"/>
  <c r="B2908" i="2"/>
  <c r="A2908" i="2" s="1"/>
  <c r="B2909" i="2"/>
  <c r="A2909" i="2" s="1"/>
  <c r="B2910" i="2"/>
  <c r="A2910" i="2" s="1"/>
  <c r="B2911" i="2"/>
  <c r="A2911" i="2" s="1"/>
  <c r="B2912" i="2"/>
  <c r="A2912" i="2" s="1"/>
  <c r="B2913" i="2"/>
  <c r="A2913" i="2" s="1"/>
  <c r="B2914" i="2"/>
  <c r="A2914" i="2" s="1"/>
  <c r="B2915" i="2"/>
  <c r="A2915" i="2" s="1"/>
  <c r="B2916" i="2"/>
  <c r="A2916" i="2" s="1"/>
  <c r="B2917" i="2"/>
  <c r="A2917" i="2" s="1"/>
  <c r="B2918" i="2"/>
  <c r="A2918" i="2" s="1"/>
  <c r="B2919" i="2"/>
  <c r="A2919" i="2" s="1"/>
  <c r="B2920" i="2"/>
  <c r="A2920" i="2" s="1"/>
  <c r="B2921" i="2"/>
  <c r="A2921" i="2" s="1"/>
  <c r="B2922" i="2"/>
  <c r="A2922" i="2" s="1"/>
  <c r="B2923" i="2"/>
  <c r="A2923" i="2" s="1"/>
  <c r="B2924" i="2"/>
  <c r="A2924" i="2" s="1"/>
  <c r="B2925" i="2"/>
  <c r="A2925" i="2" s="1"/>
  <c r="B2926" i="2"/>
  <c r="A2926" i="2" s="1"/>
  <c r="B2927" i="2"/>
  <c r="A2927" i="2" s="1"/>
  <c r="B2928" i="2"/>
  <c r="A2928" i="2" s="1"/>
  <c r="B2929" i="2"/>
  <c r="A2929" i="2" s="1"/>
  <c r="B2930" i="2"/>
  <c r="A2930" i="2" s="1"/>
  <c r="B2931" i="2"/>
  <c r="A2931" i="2" s="1"/>
  <c r="B2932" i="2"/>
  <c r="A2932" i="2" s="1"/>
  <c r="B2933" i="2"/>
  <c r="A2933" i="2" s="1"/>
  <c r="B2934" i="2"/>
  <c r="A2934" i="2" s="1"/>
  <c r="B2935" i="2"/>
  <c r="A2935" i="2" s="1"/>
  <c r="B2936" i="2"/>
  <c r="A2936" i="2" s="1"/>
  <c r="B2937" i="2"/>
  <c r="A2937" i="2" s="1"/>
  <c r="B2938" i="2"/>
  <c r="A2938" i="2" s="1"/>
  <c r="B2939" i="2"/>
  <c r="A2939" i="2" s="1"/>
  <c r="B2940" i="2"/>
  <c r="A2940" i="2" s="1"/>
  <c r="B2941" i="2"/>
  <c r="A2941" i="2" s="1"/>
  <c r="B2942" i="2"/>
  <c r="A2942" i="2" s="1"/>
  <c r="B2943" i="2"/>
  <c r="A2943" i="2" s="1"/>
  <c r="B2944" i="2"/>
  <c r="A2944" i="2" s="1"/>
  <c r="B2945" i="2"/>
  <c r="A2945" i="2" s="1"/>
  <c r="B2946" i="2"/>
  <c r="A2946" i="2" s="1"/>
  <c r="B2947" i="2"/>
  <c r="A2947" i="2" s="1"/>
  <c r="B2948" i="2"/>
  <c r="A2948" i="2" s="1"/>
  <c r="B2949" i="2"/>
  <c r="A2949" i="2" s="1"/>
  <c r="B2950" i="2"/>
  <c r="A2950" i="2" s="1"/>
  <c r="B2951" i="2"/>
  <c r="A2951" i="2" s="1"/>
  <c r="B2952" i="2"/>
  <c r="A2952" i="2" s="1"/>
  <c r="B2953" i="2"/>
  <c r="A2953" i="2" s="1"/>
  <c r="B2954" i="2"/>
  <c r="A2954" i="2" s="1"/>
  <c r="B2955" i="2"/>
  <c r="A2955" i="2" s="1"/>
  <c r="B2956" i="2"/>
  <c r="A2956" i="2" s="1"/>
  <c r="B2957" i="2"/>
  <c r="A2957" i="2" s="1"/>
  <c r="B2958" i="2"/>
  <c r="A2958" i="2" s="1"/>
  <c r="B2959" i="2"/>
  <c r="A2959" i="2" s="1"/>
  <c r="B2960" i="2"/>
  <c r="A2960" i="2" s="1"/>
  <c r="B2961" i="2"/>
  <c r="A2961" i="2" s="1"/>
  <c r="B2962" i="2"/>
  <c r="A2962" i="2" s="1"/>
  <c r="B2963" i="2"/>
  <c r="A2963" i="2" s="1"/>
  <c r="B2964" i="2"/>
  <c r="A2964" i="2" s="1"/>
  <c r="B2965" i="2"/>
  <c r="A2965" i="2" s="1"/>
  <c r="B2966" i="2"/>
  <c r="A2966" i="2" s="1"/>
  <c r="B2967" i="2"/>
  <c r="A2967" i="2" s="1"/>
  <c r="B2968" i="2"/>
  <c r="A2968" i="2" s="1"/>
  <c r="B2969" i="2"/>
  <c r="A2969" i="2" s="1"/>
  <c r="B2970" i="2"/>
  <c r="A2970" i="2" s="1"/>
  <c r="B2971" i="2"/>
  <c r="A2971" i="2" s="1"/>
  <c r="B2972" i="2"/>
  <c r="A2972" i="2" s="1"/>
  <c r="B2973" i="2"/>
  <c r="A2973" i="2" s="1"/>
  <c r="B2974" i="2"/>
  <c r="A2974" i="2" s="1"/>
  <c r="B2975" i="2"/>
  <c r="A2975" i="2" s="1"/>
  <c r="B2976" i="2"/>
  <c r="A2976" i="2" s="1"/>
  <c r="B2977" i="2"/>
  <c r="A2977" i="2" s="1"/>
  <c r="B2978" i="2"/>
  <c r="A2978" i="2" s="1"/>
  <c r="B2979" i="2"/>
  <c r="A2979" i="2" s="1"/>
  <c r="B2980" i="2"/>
  <c r="A2980" i="2" s="1"/>
  <c r="B2981" i="2"/>
  <c r="A2981" i="2" s="1"/>
  <c r="B2982" i="2"/>
  <c r="A2982" i="2" s="1"/>
  <c r="B2983" i="2"/>
  <c r="A2983" i="2" s="1"/>
  <c r="B2984" i="2"/>
  <c r="A2984" i="2" s="1"/>
  <c r="B2985" i="2"/>
  <c r="A2985" i="2" s="1"/>
  <c r="B2986" i="2"/>
  <c r="A2986" i="2" s="1"/>
  <c r="B2987" i="2"/>
  <c r="A2987" i="2" s="1"/>
  <c r="B2988" i="2"/>
  <c r="A2988" i="2" s="1"/>
  <c r="B2989" i="2"/>
  <c r="A2989" i="2" s="1"/>
  <c r="B2990" i="2"/>
  <c r="A2990" i="2" s="1"/>
  <c r="B2991" i="2"/>
  <c r="A2991" i="2" s="1"/>
  <c r="B2992" i="2"/>
  <c r="A2992" i="2" s="1"/>
  <c r="B2993" i="2"/>
  <c r="A2993" i="2" s="1"/>
  <c r="B2994" i="2"/>
  <c r="A2994" i="2" s="1"/>
  <c r="B2995" i="2"/>
  <c r="A2995" i="2" s="1"/>
  <c r="B2996" i="2"/>
  <c r="A2996" i="2" s="1"/>
  <c r="B2997" i="2"/>
  <c r="A2997" i="2" s="1"/>
  <c r="B2998" i="2"/>
  <c r="A2998" i="2" s="1"/>
  <c r="B2999" i="2"/>
  <c r="A2999" i="2" s="1"/>
  <c r="B3000" i="2"/>
  <c r="A3000" i="2" s="1"/>
  <c r="B3001" i="2"/>
  <c r="A3001" i="2" s="1"/>
  <c r="B3002" i="2"/>
  <c r="A3002" i="2" s="1"/>
  <c r="B3003" i="2"/>
  <c r="A3003" i="2" s="1"/>
  <c r="B3004" i="2"/>
  <c r="A3004" i="2" s="1"/>
  <c r="B3005" i="2"/>
  <c r="A3005" i="2" s="1"/>
  <c r="B3006" i="2"/>
  <c r="A3006" i="2" s="1"/>
  <c r="B3007" i="2"/>
  <c r="A3007" i="2" s="1"/>
  <c r="B3008" i="2"/>
  <c r="A3008" i="2" s="1"/>
  <c r="B3009" i="2"/>
  <c r="A3009" i="2" s="1"/>
  <c r="B3010" i="2"/>
  <c r="A3010" i="2" s="1"/>
  <c r="B3011" i="2"/>
  <c r="A3011" i="2" s="1"/>
  <c r="B3012" i="2"/>
  <c r="A3012" i="2" s="1"/>
  <c r="B3013" i="2"/>
  <c r="A3013" i="2" s="1"/>
  <c r="B3014" i="2"/>
  <c r="A3014" i="2" s="1"/>
  <c r="B3015" i="2"/>
  <c r="A3015" i="2" s="1"/>
  <c r="B3016" i="2"/>
  <c r="A3016" i="2" s="1"/>
  <c r="B3017" i="2"/>
  <c r="A3017" i="2" s="1"/>
  <c r="B3018" i="2"/>
  <c r="A3018" i="2" s="1"/>
  <c r="B3019" i="2"/>
  <c r="A3019" i="2" s="1"/>
  <c r="B3020" i="2"/>
  <c r="A3020" i="2" s="1"/>
  <c r="B3021" i="2"/>
  <c r="A3021" i="2" s="1"/>
  <c r="B3022" i="2"/>
  <c r="A3022" i="2" s="1"/>
  <c r="B3023" i="2"/>
  <c r="A3023" i="2" s="1"/>
  <c r="B3024" i="2"/>
  <c r="A3024" i="2" s="1"/>
  <c r="B3025" i="2"/>
  <c r="A3025" i="2" s="1"/>
  <c r="B3026" i="2"/>
  <c r="A3026" i="2" s="1"/>
  <c r="B3027" i="2"/>
  <c r="A3027" i="2" s="1"/>
  <c r="B3028" i="2"/>
  <c r="A3028" i="2" s="1"/>
  <c r="B3029" i="2"/>
  <c r="A3029" i="2" s="1"/>
  <c r="B3030" i="2"/>
  <c r="A3030" i="2" s="1"/>
  <c r="B3031" i="2"/>
  <c r="A3031" i="2" s="1"/>
  <c r="B3032" i="2"/>
  <c r="A3032" i="2" s="1"/>
  <c r="B3033" i="2"/>
  <c r="A3033" i="2" s="1"/>
  <c r="B3034" i="2"/>
  <c r="A3034" i="2" s="1"/>
  <c r="B3035" i="2"/>
  <c r="A3035" i="2" s="1"/>
  <c r="B3036" i="2"/>
  <c r="A3036" i="2" s="1"/>
  <c r="B3037" i="2"/>
  <c r="A3037" i="2" s="1"/>
  <c r="B3038" i="2"/>
  <c r="A3038" i="2" s="1"/>
  <c r="B3039" i="2"/>
  <c r="A3039" i="2" s="1"/>
  <c r="B3040" i="2"/>
  <c r="A3040" i="2" s="1"/>
  <c r="B3041" i="2"/>
  <c r="A3041" i="2" s="1"/>
  <c r="B3042" i="2"/>
  <c r="A3042" i="2" s="1"/>
  <c r="B3043" i="2"/>
  <c r="A3043" i="2" s="1"/>
  <c r="B3044" i="2"/>
  <c r="A3044" i="2" s="1"/>
  <c r="B3045" i="2"/>
  <c r="A3045" i="2" s="1"/>
  <c r="B3046" i="2"/>
  <c r="A3046" i="2" s="1"/>
  <c r="B3047" i="2"/>
  <c r="A3047" i="2" s="1"/>
  <c r="B3048" i="2"/>
  <c r="A3048" i="2" s="1"/>
  <c r="B3049" i="2"/>
  <c r="A3049" i="2" s="1"/>
  <c r="B3050" i="2"/>
  <c r="A3050" i="2" s="1"/>
  <c r="B3051" i="2"/>
  <c r="A3051" i="2" s="1"/>
  <c r="B3052" i="2"/>
  <c r="A3052" i="2" s="1"/>
  <c r="B3053" i="2"/>
  <c r="A3053" i="2" s="1"/>
  <c r="B3054" i="2"/>
  <c r="A3054" i="2" s="1"/>
  <c r="B3055" i="2"/>
  <c r="A3055" i="2" s="1"/>
  <c r="B3056" i="2"/>
  <c r="A3056" i="2" s="1"/>
  <c r="B3057" i="2"/>
  <c r="A3057" i="2" s="1"/>
  <c r="B3058" i="2"/>
  <c r="A3058" i="2" s="1"/>
  <c r="B3059" i="2"/>
  <c r="A3059" i="2" s="1"/>
  <c r="B3060" i="2"/>
  <c r="A3060" i="2" s="1"/>
  <c r="B3061" i="2"/>
  <c r="A3061" i="2" s="1"/>
  <c r="B3062" i="2"/>
  <c r="A3062" i="2" s="1"/>
  <c r="B3063" i="2"/>
  <c r="A3063" i="2" s="1"/>
  <c r="B3064" i="2"/>
  <c r="A3064" i="2" s="1"/>
  <c r="B3065" i="2"/>
  <c r="A3065" i="2" s="1"/>
  <c r="B3066" i="2"/>
  <c r="A3066" i="2" s="1"/>
  <c r="B3067" i="2"/>
  <c r="A3067" i="2" s="1"/>
  <c r="B3068" i="2"/>
  <c r="A3068" i="2" s="1"/>
  <c r="B3069" i="2"/>
  <c r="A3069" i="2" s="1"/>
  <c r="B3070" i="2"/>
  <c r="A3070" i="2" s="1"/>
  <c r="B3071" i="2"/>
  <c r="A3071" i="2" s="1"/>
  <c r="B3072" i="2"/>
  <c r="A3072" i="2" s="1"/>
  <c r="B3073" i="2"/>
  <c r="A3073" i="2" s="1"/>
  <c r="B3074" i="2"/>
  <c r="A3074" i="2" s="1"/>
  <c r="B3075" i="2"/>
  <c r="A3075" i="2" s="1"/>
  <c r="B3076" i="2"/>
  <c r="A3076" i="2" s="1"/>
  <c r="B3077" i="2"/>
  <c r="A3077" i="2" s="1"/>
  <c r="B3078" i="2"/>
  <c r="A3078" i="2" s="1"/>
  <c r="B3079" i="2"/>
  <c r="A3079" i="2" s="1"/>
  <c r="B3080" i="2"/>
  <c r="A3080" i="2" s="1"/>
  <c r="B3081" i="2"/>
  <c r="A3081" i="2" s="1"/>
  <c r="B3082" i="2"/>
  <c r="A3082" i="2" s="1"/>
  <c r="B3083" i="2"/>
  <c r="A3083" i="2" s="1"/>
  <c r="B3084" i="2"/>
  <c r="A3084" i="2" s="1"/>
  <c r="B3085" i="2"/>
  <c r="A3085" i="2" s="1"/>
  <c r="B3086" i="2"/>
  <c r="A3086" i="2" s="1"/>
  <c r="B3087" i="2"/>
  <c r="A3087" i="2" s="1"/>
  <c r="B3088" i="2"/>
  <c r="A3088" i="2" s="1"/>
  <c r="B3089" i="2"/>
  <c r="A3089" i="2" s="1"/>
  <c r="B3090" i="2"/>
  <c r="A3090" i="2" s="1"/>
  <c r="B3091" i="2"/>
  <c r="A3091" i="2" s="1"/>
  <c r="B3092" i="2"/>
  <c r="A3092" i="2" s="1"/>
  <c r="B3093" i="2"/>
  <c r="A3093" i="2" s="1"/>
  <c r="B3094" i="2"/>
  <c r="A3094" i="2" s="1"/>
  <c r="B3095" i="2"/>
  <c r="A3095" i="2" s="1"/>
  <c r="B3096" i="2"/>
  <c r="A3096" i="2" s="1"/>
  <c r="B3097" i="2"/>
  <c r="A3097" i="2" s="1"/>
  <c r="B3098" i="2"/>
  <c r="A3098" i="2" s="1"/>
  <c r="B3099" i="2"/>
  <c r="A3099" i="2" s="1"/>
  <c r="B3100" i="2"/>
  <c r="A3100" i="2" s="1"/>
  <c r="B3101" i="2"/>
  <c r="A3101" i="2" s="1"/>
  <c r="B3102" i="2"/>
  <c r="A3102" i="2" s="1"/>
  <c r="B3103" i="2"/>
  <c r="A3103" i="2" s="1"/>
  <c r="B3104" i="2"/>
  <c r="A3104" i="2" s="1"/>
  <c r="B3105" i="2"/>
  <c r="A3105" i="2" s="1"/>
  <c r="B3106" i="2"/>
  <c r="A3106" i="2" s="1"/>
  <c r="B3107" i="2"/>
  <c r="A3107" i="2" s="1"/>
  <c r="B3108" i="2"/>
  <c r="A3108" i="2" s="1"/>
  <c r="B3109" i="2"/>
  <c r="A3109" i="2" s="1"/>
  <c r="B3110" i="2"/>
  <c r="A3110" i="2" s="1"/>
  <c r="B3111" i="2"/>
  <c r="A3111" i="2" s="1"/>
  <c r="B3112" i="2"/>
  <c r="A3112" i="2" s="1"/>
  <c r="B3113" i="2"/>
  <c r="A3113" i="2" s="1"/>
  <c r="B3114" i="2"/>
  <c r="A3114" i="2" s="1"/>
  <c r="B3115" i="2"/>
  <c r="A3115" i="2" s="1"/>
  <c r="B3116" i="2"/>
  <c r="A3116" i="2" s="1"/>
  <c r="B3117" i="2"/>
  <c r="A3117" i="2" s="1"/>
  <c r="B3118" i="2"/>
  <c r="A3118" i="2" s="1"/>
  <c r="B3119" i="2"/>
  <c r="A3119" i="2" s="1"/>
  <c r="B3120" i="2"/>
  <c r="A3120" i="2" s="1"/>
  <c r="B3121" i="2"/>
  <c r="A3121" i="2" s="1"/>
  <c r="B3122" i="2"/>
  <c r="A3122" i="2" s="1"/>
  <c r="B3123" i="2"/>
  <c r="A3123" i="2" s="1"/>
  <c r="B3124" i="2"/>
  <c r="A3124" i="2" s="1"/>
  <c r="B3125" i="2"/>
  <c r="A3125" i="2" s="1"/>
  <c r="B3126" i="2"/>
  <c r="A3126" i="2" s="1"/>
  <c r="B3127" i="2"/>
  <c r="A3127" i="2" s="1"/>
  <c r="B3128" i="2"/>
  <c r="A3128" i="2" s="1"/>
  <c r="B3129" i="2"/>
  <c r="A3129" i="2" s="1"/>
  <c r="B3130" i="2"/>
  <c r="A3130" i="2" s="1"/>
  <c r="B3131" i="2"/>
  <c r="A3131" i="2" s="1"/>
  <c r="B3132" i="2"/>
  <c r="A3132" i="2" s="1"/>
  <c r="B3133" i="2"/>
  <c r="A3133" i="2" s="1"/>
  <c r="B3134" i="2"/>
  <c r="A3134" i="2" s="1"/>
  <c r="B3135" i="2"/>
  <c r="A3135" i="2" s="1"/>
  <c r="B3136" i="2"/>
  <c r="A3136" i="2" s="1"/>
  <c r="B3137" i="2"/>
  <c r="A3137" i="2" s="1"/>
  <c r="B3138" i="2"/>
  <c r="A3138" i="2" s="1"/>
  <c r="B3139" i="2"/>
  <c r="A3139" i="2" s="1"/>
  <c r="B3140" i="2"/>
  <c r="A3140" i="2" s="1"/>
  <c r="B3141" i="2"/>
  <c r="A3141" i="2" s="1"/>
  <c r="B3142" i="2"/>
  <c r="A3142" i="2" s="1"/>
  <c r="B3143" i="2"/>
  <c r="A3143" i="2" s="1"/>
  <c r="B3144" i="2"/>
  <c r="A3144" i="2" s="1"/>
  <c r="B3145" i="2"/>
  <c r="A3145" i="2" s="1"/>
  <c r="B3146" i="2"/>
  <c r="A3146" i="2" s="1"/>
  <c r="B3147" i="2"/>
  <c r="A3147" i="2" s="1"/>
  <c r="B3148" i="2"/>
  <c r="A3148" i="2" s="1"/>
  <c r="B3149" i="2"/>
  <c r="A3149" i="2" s="1"/>
  <c r="B3150" i="2"/>
  <c r="A3150" i="2" s="1"/>
  <c r="B3151" i="2"/>
  <c r="A3151" i="2" s="1"/>
  <c r="B3152" i="2"/>
  <c r="A3152" i="2" s="1"/>
  <c r="B3153" i="2"/>
  <c r="A3153" i="2" s="1"/>
  <c r="B3154" i="2"/>
  <c r="A3154" i="2" s="1"/>
  <c r="B3155" i="2"/>
  <c r="A3155" i="2" s="1"/>
  <c r="B3156" i="2"/>
  <c r="A3156" i="2" s="1"/>
  <c r="B3157" i="2"/>
  <c r="A3157" i="2" s="1"/>
  <c r="B3158" i="2"/>
  <c r="A3158" i="2" s="1"/>
  <c r="B3159" i="2"/>
  <c r="A3159" i="2" s="1"/>
  <c r="B3160" i="2"/>
  <c r="A3160" i="2" s="1"/>
  <c r="B3161" i="2"/>
  <c r="A3161" i="2" s="1"/>
  <c r="B3162" i="2"/>
  <c r="A3162" i="2" s="1"/>
  <c r="B3163" i="2"/>
  <c r="A3163" i="2" s="1"/>
  <c r="B3164" i="2"/>
  <c r="A3164" i="2" s="1"/>
  <c r="B3165" i="2"/>
  <c r="A3165" i="2" s="1"/>
  <c r="B3166" i="2"/>
  <c r="A3166" i="2" s="1"/>
  <c r="B3167" i="2"/>
  <c r="A3167" i="2" s="1"/>
  <c r="B3168" i="2"/>
  <c r="A3168" i="2" s="1"/>
  <c r="B3169" i="2"/>
  <c r="A3169" i="2" s="1"/>
  <c r="B3170" i="2"/>
  <c r="A3170" i="2" s="1"/>
  <c r="B3171" i="2"/>
  <c r="A3171" i="2" s="1"/>
  <c r="B3172" i="2"/>
  <c r="A3172" i="2" s="1"/>
  <c r="B3173" i="2"/>
  <c r="A3173" i="2" s="1"/>
  <c r="B3174" i="2"/>
  <c r="A3174" i="2" s="1"/>
  <c r="B3175" i="2"/>
  <c r="A3175" i="2" s="1"/>
  <c r="B3176" i="2"/>
  <c r="A3176" i="2" s="1"/>
  <c r="B3177" i="2"/>
  <c r="A3177" i="2" s="1"/>
  <c r="B3178" i="2"/>
  <c r="A3178" i="2" s="1"/>
  <c r="B3179" i="2"/>
  <c r="A3179" i="2" s="1"/>
  <c r="B3180" i="2"/>
  <c r="A3180" i="2" s="1"/>
  <c r="B3181" i="2"/>
  <c r="A3181" i="2" s="1"/>
  <c r="B3182" i="2"/>
  <c r="A3182" i="2" s="1"/>
  <c r="B3183" i="2"/>
  <c r="A3183" i="2" s="1"/>
  <c r="B3184" i="2"/>
  <c r="A3184" i="2" s="1"/>
  <c r="B3185" i="2"/>
  <c r="A3185" i="2" s="1"/>
  <c r="B3186" i="2"/>
  <c r="A3186" i="2" s="1"/>
  <c r="B3187" i="2"/>
  <c r="A3187" i="2" s="1"/>
  <c r="B3188" i="2"/>
  <c r="A3188" i="2" s="1"/>
  <c r="B3189" i="2"/>
  <c r="A3189" i="2" s="1"/>
  <c r="B3190" i="2"/>
  <c r="A3190" i="2" s="1"/>
  <c r="B3191" i="2"/>
  <c r="A3191" i="2" s="1"/>
  <c r="B3192" i="2"/>
  <c r="A3192" i="2" s="1"/>
  <c r="B3193" i="2"/>
  <c r="A3193" i="2" s="1"/>
  <c r="B3194" i="2"/>
  <c r="A3194" i="2" s="1"/>
  <c r="B3195" i="2"/>
  <c r="A3195" i="2" s="1"/>
  <c r="B3196" i="2"/>
  <c r="A3196" i="2" s="1"/>
  <c r="B3197" i="2"/>
  <c r="A3197" i="2" s="1"/>
  <c r="B3198" i="2"/>
  <c r="A3198" i="2" s="1"/>
  <c r="B3199" i="2"/>
  <c r="A3199" i="2" s="1"/>
  <c r="B3200" i="2"/>
  <c r="A3200" i="2" s="1"/>
  <c r="B3201" i="2"/>
  <c r="A3201" i="2" s="1"/>
  <c r="B3202" i="2"/>
  <c r="A3202" i="2" s="1"/>
  <c r="B3203" i="2"/>
  <c r="A3203" i="2" s="1"/>
  <c r="B3204" i="2"/>
  <c r="A3204" i="2" s="1"/>
  <c r="B3205" i="2"/>
  <c r="A3205" i="2" s="1"/>
  <c r="B3206" i="2"/>
  <c r="A3206" i="2" s="1"/>
  <c r="B3207" i="2"/>
  <c r="A3207" i="2" s="1"/>
  <c r="B3208" i="2"/>
  <c r="A3208" i="2" s="1"/>
  <c r="B3209" i="2"/>
  <c r="A3209" i="2" s="1"/>
  <c r="B3210" i="2"/>
  <c r="A3210" i="2" s="1"/>
  <c r="B3211" i="2"/>
  <c r="A3211" i="2" s="1"/>
  <c r="B3212" i="2"/>
  <c r="A3212" i="2" s="1"/>
  <c r="B3213" i="2"/>
  <c r="A3213" i="2" s="1"/>
  <c r="B3214" i="2"/>
  <c r="A3214" i="2" s="1"/>
  <c r="B3215" i="2"/>
  <c r="A3215" i="2" s="1"/>
  <c r="B3216" i="2"/>
  <c r="A3216" i="2" s="1"/>
  <c r="B3217" i="2"/>
  <c r="A3217" i="2" s="1"/>
  <c r="B3218" i="2"/>
  <c r="A3218" i="2" s="1"/>
  <c r="B3219" i="2"/>
  <c r="A3219" i="2" s="1"/>
  <c r="B3220" i="2"/>
  <c r="A3220" i="2" s="1"/>
  <c r="B3221" i="2"/>
  <c r="A3221" i="2" s="1"/>
  <c r="B3222" i="2"/>
  <c r="A3222" i="2" s="1"/>
  <c r="B3223" i="2"/>
  <c r="A3223" i="2" s="1"/>
  <c r="B3224" i="2"/>
  <c r="A3224" i="2" s="1"/>
  <c r="B3225" i="2"/>
  <c r="A3225" i="2" s="1"/>
  <c r="B3226" i="2"/>
  <c r="A3226" i="2" s="1"/>
  <c r="B3227" i="2"/>
  <c r="A3227" i="2" s="1"/>
  <c r="B3228" i="2"/>
  <c r="A3228" i="2" s="1"/>
  <c r="B3229" i="2"/>
  <c r="A3229" i="2" s="1"/>
  <c r="B3230" i="2"/>
  <c r="A3230" i="2" s="1"/>
  <c r="B3231" i="2"/>
  <c r="A3231" i="2" s="1"/>
  <c r="B3232" i="2"/>
  <c r="A3232" i="2" s="1"/>
  <c r="B3233" i="2"/>
  <c r="A3233" i="2" s="1"/>
  <c r="B3234" i="2"/>
  <c r="A3234" i="2" s="1"/>
  <c r="B3235" i="2"/>
  <c r="A3235" i="2" s="1"/>
  <c r="B3236" i="2"/>
  <c r="A3236" i="2" s="1"/>
  <c r="B3237" i="2"/>
  <c r="A3237" i="2" s="1"/>
  <c r="B3238" i="2"/>
  <c r="A3238" i="2" s="1"/>
  <c r="B3239" i="2"/>
  <c r="A3239" i="2" s="1"/>
  <c r="B3240" i="2"/>
  <c r="A3240" i="2" s="1"/>
  <c r="B3241" i="2"/>
  <c r="A3241" i="2" s="1"/>
  <c r="B3242" i="2"/>
  <c r="A3242" i="2" s="1"/>
  <c r="B3243" i="2"/>
  <c r="A3243" i="2" s="1"/>
  <c r="B3244" i="2"/>
  <c r="A3244" i="2" s="1"/>
  <c r="B3245" i="2"/>
  <c r="A3245" i="2" s="1"/>
  <c r="B3246" i="2"/>
  <c r="A3246" i="2" s="1"/>
  <c r="B3247" i="2"/>
  <c r="A3247" i="2" s="1"/>
  <c r="B3248" i="2"/>
  <c r="A3248" i="2" s="1"/>
  <c r="B3249" i="2"/>
  <c r="A3249" i="2" s="1"/>
  <c r="B3250" i="2"/>
  <c r="A3250" i="2" s="1"/>
  <c r="B3251" i="2"/>
  <c r="A3251" i="2" s="1"/>
  <c r="B3252" i="2"/>
  <c r="A3252" i="2" s="1"/>
  <c r="B3253" i="2"/>
  <c r="A3253" i="2" s="1"/>
  <c r="B3254" i="2"/>
  <c r="A3254" i="2" s="1"/>
  <c r="B3255" i="2"/>
  <c r="A3255" i="2" s="1"/>
  <c r="B3256" i="2"/>
  <c r="A3256" i="2" s="1"/>
  <c r="B3257" i="2"/>
  <c r="A3257" i="2" s="1"/>
  <c r="B3258" i="2"/>
  <c r="A3258" i="2" s="1"/>
  <c r="B3259" i="2"/>
  <c r="A3259" i="2" s="1"/>
  <c r="B3260" i="2"/>
  <c r="A3260" i="2" s="1"/>
  <c r="B3261" i="2"/>
  <c r="A3261" i="2" s="1"/>
  <c r="B3262" i="2"/>
  <c r="A3262" i="2" s="1"/>
  <c r="B3263" i="2"/>
  <c r="A3263" i="2" s="1"/>
  <c r="B3264" i="2"/>
  <c r="A3264" i="2" s="1"/>
  <c r="B3265" i="2"/>
  <c r="A3265" i="2" s="1"/>
  <c r="B3266" i="2"/>
  <c r="A3266" i="2" s="1"/>
  <c r="B3267" i="2"/>
  <c r="A3267" i="2" s="1"/>
  <c r="B3268" i="2"/>
  <c r="A3268" i="2" s="1"/>
  <c r="B3269" i="2"/>
  <c r="A3269" i="2" s="1"/>
  <c r="B3270" i="2"/>
  <c r="A3270" i="2" s="1"/>
  <c r="B3271" i="2"/>
  <c r="A3271" i="2" s="1"/>
  <c r="B3272" i="2"/>
  <c r="A3272" i="2" s="1"/>
  <c r="B3273" i="2"/>
  <c r="A3273" i="2" s="1"/>
  <c r="B3274" i="2"/>
  <c r="A3274" i="2" s="1"/>
  <c r="B3275" i="2"/>
  <c r="A3275" i="2" s="1"/>
  <c r="B3276" i="2"/>
  <c r="A3276" i="2" s="1"/>
  <c r="B3277" i="2"/>
  <c r="A3277" i="2" s="1"/>
  <c r="B3278" i="2"/>
  <c r="A3278" i="2" s="1"/>
  <c r="B3279" i="2"/>
  <c r="A3279" i="2" s="1"/>
  <c r="B3280" i="2"/>
  <c r="A3280" i="2" s="1"/>
  <c r="B3281" i="2"/>
  <c r="A3281" i="2" s="1"/>
  <c r="B3282" i="2"/>
  <c r="A3282" i="2" s="1"/>
  <c r="B3283" i="2"/>
  <c r="A3283" i="2" s="1"/>
  <c r="B3284" i="2"/>
  <c r="A3284" i="2" s="1"/>
  <c r="B3285" i="2"/>
  <c r="A3285" i="2" s="1"/>
  <c r="B3286" i="2"/>
  <c r="A3286" i="2" s="1"/>
  <c r="B3287" i="2"/>
  <c r="A3287" i="2" s="1"/>
  <c r="B3288" i="2"/>
  <c r="A3288" i="2" s="1"/>
  <c r="B3289" i="2"/>
  <c r="A3289" i="2" s="1"/>
  <c r="B3290" i="2"/>
  <c r="A3290" i="2" s="1"/>
  <c r="B3291" i="2"/>
  <c r="A3291" i="2" s="1"/>
  <c r="B3292" i="2"/>
  <c r="A3292" i="2" s="1"/>
  <c r="B3293" i="2"/>
  <c r="A3293" i="2" s="1"/>
  <c r="B3294" i="2"/>
  <c r="A3294" i="2" s="1"/>
  <c r="B3295" i="2"/>
  <c r="A3295" i="2" s="1"/>
  <c r="B3296" i="2"/>
  <c r="A3296" i="2" s="1"/>
  <c r="B3297" i="2"/>
  <c r="A3297" i="2" s="1"/>
  <c r="B3298" i="2"/>
  <c r="A3298" i="2" s="1"/>
  <c r="B3299" i="2"/>
  <c r="A3299" i="2" s="1"/>
  <c r="B3300" i="2"/>
  <c r="A3300" i="2" s="1"/>
  <c r="B3301" i="2"/>
  <c r="A3301" i="2" s="1"/>
  <c r="B3302" i="2"/>
  <c r="A3302" i="2" s="1"/>
  <c r="B3303" i="2"/>
  <c r="A3303" i="2" s="1"/>
  <c r="B3304" i="2"/>
  <c r="A3304" i="2" s="1"/>
  <c r="B3305" i="2"/>
  <c r="A3305" i="2" s="1"/>
  <c r="B3306" i="2"/>
  <c r="A3306" i="2" s="1"/>
  <c r="B3307" i="2"/>
  <c r="A3307" i="2" s="1"/>
  <c r="B3308" i="2"/>
  <c r="A3308" i="2" s="1"/>
  <c r="B3309" i="2"/>
  <c r="A3309" i="2" s="1"/>
  <c r="B3310" i="2"/>
  <c r="A3310" i="2" s="1"/>
  <c r="B3311" i="2"/>
  <c r="A3311" i="2" s="1"/>
  <c r="B3312" i="2"/>
  <c r="A3312" i="2" s="1"/>
  <c r="B3313" i="2"/>
  <c r="A3313" i="2" s="1"/>
  <c r="B3314" i="2"/>
  <c r="A3314" i="2" s="1"/>
  <c r="B3315" i="2"/>
  <c r="A3315" i="2" s="1"/>
  <c r="B3316" i="2"/>
  <c r="A3316" i="2" s="1"/>
  <c r="B3317" i="2"/>
  <c r="A3317" i="2" s="1"/>
  <c r="B3318" i="2"/>
  <c r="A3318" i="2" s="1"/>
  <c r="B3319" i="2"/>
  <c r="A3319" i="2" s="1"/>
  <c r="B3320" i="2"/>
  <c r="A3320" i="2" s="1"/>
  <c r="B3321" i="2"/>
  <c r="A3321" i="2" s="1"/>
  <c r="B3322" i="2"/>
  <c r="A3322" i="2" s="1"/>
  <c r="B3323" i="2"/>
  <c r="A3323" i="2" s="1"/>
  <c r="B3324" i="2"/>
  <c r="A3324" i="2" s="1"/>
  <c r="B3325" i="2"/>
  <c r="A3325" i="2" s="1"/>
  <c r="B3326" i="2"/>
  <c r="A3326" i="2" s="1"/>
  <c r="B3327" i="2"/>
  <c r="A3327" i="2" s="1"/>
  <c r="B3328" i="2"/>
  <c r="A3328" i="2" s="1"/>
  <c r="B3329" i="2"/>
  <c r="A3329" i="2" s="1"/>
  <c r="B3330" i="2"/>
  <c r="A3330" i="2" s="1"/>
  <c r="B3331" i="2"/>
  <c r="A3331" i="2" s="1"/>
  <c r="B3332" i="2"/>
  <c r="A3332" i="2" s="1"/>
  <c r="B3333" i="2"/>
  <c r="A3333" i="2" s="1"/>
  <c r="B3334" i="2"/>
  <c r="A3334" i="2" s="1"/>
  <c r="B3335" i="2"/>
  <c r="A3335" i="2" s="1"/>
  <c r="B3336" i="2"/>
  <c r="A3336" i="2" s="1"/>
  <c r="B3337" i="2"/>
  <c r="A3337" i="2" s="1"/>
  <c r="B3338" i="2"/>
  <c r="A3338" i="2" s="1"/>
  <c r="B3339" i="2"/>
  <c r="A3339" i="2" s="1"/>
  <c r="B3340" i="2"/>
  <c r="A3340" i="2" s="1"/>
  <c r="B3341" i="2"/>
  <c r="A3341" i="2" s="1"/>
  <c r="B3342" i="2"/>
  <c r="A3342" i="2" s="1"/>
  <c r="B3343" i="2"/>
  <c r="A3343" i="2" s="1"/>
  <c r="B3344" i="2"/>
  <c r="A3344" i="2" s="1"/>
  <c r="B3345" i="2"/>
  <c r="A3345" i="2" s="1"/>
  <c r="B3346" i="2"/>
  <c r="A3346" i="2" s="1"/>
  <c r="B3347" i="2"/>
  <c r="A3347" i="2" s="1"/>
  <c r="B3348" i="2"/>
  <c r="A3348" i="2" s="1"/>
  <c r="B3349" i="2"/>
  <c r="A3349" i="2" s="1"/>
  <c r="B3350" i="2"/>
  <c r="A3350" i="2" s="1"/>
  <c r="B3351" i="2"/>
  <c r="A3351" i="2" s="1"/>
  <c r="B3352" i="2"/>
  <c r="A3352" i="2" s="1"/>
  <c r="B3353" i="2"/>
  <c r="A3353" i="2" s="1"/>
  <c r="B3354" i="2"/>
  <c r="A3354" i="2" s="1"/>
  <c r="B3355" i="2"/>
  <c r="A3355" i="2" s="1"/>
  <c r="B3356" i="2"/>
  <c r="A3356" i="2" s="1"/>
  <c r="B3357" i="2"/>
  <c r="A3357" i="2" s="1"/>
  <c r="B3358" i="2"/>
  <c r="A3358" i="2" s="1"/>
  <c r="B3359" i="2"/>
  <c r="A3359" i="2" s="1"/>
  <c r="B3360" i="2"/>
  <c r="A3360" i="2" s="1"/>
  <c r="B3361" i="2"/>
  <c r="A3361" i="2" s="1"/>
  <c r="B3362" i="2"/>
  <c r="A3362" i="2" s="1"/>
  <c r="B3363" i="2"/>
  <c r="A3363" i="2" s="1"/>
  <c r="B3364" i="2"/>
  <c r="A3364" i="2" s="1"/>
  <c r="B3365" i="2"/>
  <c r="A3365" i="2" s="1"/>
  <c r="B3366" i="2"/>
  <c r="A3366" i="2" s="1"/>
  <c r="B3367" i="2"/>
  <c r="A3367" i="2" s="1"/>
  <c r="B3368" i="2"/>
  <c r="A3368" i="2" s="1"/>
  <c r="B3369" i="2"/>
  <c r="A3369" i="2" s="1"/>
  <c r="B3370" i="2"/>
  <c r="A3370" i="2" s="1"/>
  <c r="B3371" i="2"/>
  <c r="A3371" i="2" s="1"/>
  <c r="B3372" i="2"/>
  <c r="A3372" i="2" s="1"/>
  <c r="B3373" i="2"/>
  <c r="A3373" i="2" s="1"/>
  <c r="B3374" i="2"/>
  <c r="A3374" i="2" s="1"/>
  <c r="B3375" i="2"/>
  <c r="A3375" i="2" s="1"/>
  <c r="B3376" i="2"/>
  <c r="A3376" i="2" s="1"/>
  <c r="B3377" i="2"/>
  <c r="A3377" i="2" s="1"/>
  <c r="B3378" i="2"/>
  <c r="A3378" i="2" s="1"/>
  <c r="B3379" i="2"/>
  <c r="A3379" i="2" s="1"/>
  <c r="B3380" i="2"/>
  <c r="A3380" i="2" s="1"/>
  <c r="B3381" i="2"/>
  <c r="A3381" i="2" s="1"/>
  <c r="B3382" i="2"/>
  <c r="A3382" i="2" s="1"/>
  <c r="B3383" i="2"/>
  <c r="A3383" i="2" s="1"/>
  <c r="B3384" i="2"/>
  <c r="A3384" i="2" s="1"/>
  <c r="B3385" i="2"/>
  <c r="A3385" i="2" s="1"/>
  <c r="B3386" i="2"/>
  <c r="A3386" i="2" s="1"/>
  <c r="B3387" i="2"/>
  <c r="A3387" i="2" s="1"/>
  <c r="B3388" i="2"/>
  <c r="A3388" i="2" s="1"/>
  <c r="B3389" i="2"/>
  <c r="A3389" i="2" s="1"/>
  <c r="B3390" i="2"/>
  <c r="A3390" i="2" s="1"/>
  <c r="B3391" i="2"/>
  <c r="A3391" i="2" s="1"/>
  <c r="B3392" i="2"/>
  <c r="A3392" i="2" s="1"/>
  <c r="B3393" i="2"/>
  <c r="A3393" i="2" s="1"/>
  <c r="B3394" i="2"/>
  <c r="A3394" i="2" s="1"/>
  <c r="B3395" i="2"/>
  <c r="A3395" i="2" s="1"/>
  <c r="B3396" i="2"/>
  <c r="A3396" i="2" s="1"/>
  <c r="B3397" i="2"/>
  <c r="A3397" i="2" s="1"/>
  <c r="B3398" i="2"/>
  <c r="A3398" i="2" s="1"/>
  <c r="B3399" i="2"/>
  <c r="A3399" i="2" s="1"/>
  <c r="B3400" i="2"/>
  <c r="A3400" i="2" s="1"/>
  <c r="B3401" i="2"/>
  <c r="A3401" i="2" s="1"/>
  <c r="B3402" i="2"/>
  <c r="A3402" i="2" s="1"/>
  <c r="B3403" i="2"/>
  <c r="A3403" i="2" s="1"/>
  <c r="B3404" i="2"/>
  <c r="A3404" i="2" s="1"/>
  <c r="B3405" i="2"/>
  <c r="A3405" i="2" s="1"/>
  <c r="B3406" i="2"/>
  <c r="A3406" i="2" s="1"/>
  <c r="B3407" i="2"/>
  <c r="A3407" i="2" s="1"/>
  <c r="B3408" i="2"/>
  <c r="A3408" i="2" s="1"/>
  <c r="B3409" i="2"/>
  <c r="A3409" i="2" s="1"/>
  <c r="B3410" i="2"/>
  <c r="A3410" i="2" s="1"/>
  <c r="B3411" i="2"/>
  <c r="A3411" i="2" s="1"/>
  <c r="B3412" i="2"/>
  <c r="A3412" i="2" s="1"/>
  <c r="B3413" i="2"/>
  <c r="A3413" i="2" s="1"/>
  <c r="B3414" i="2"/>
  <c r="A3414" i="2" s="1"/>
  <c r="B3415" i="2"/>
  <c r="A3415" i="2" s="1"/>
  <c r="B3416" i="2"/>
  <c r="A3416" i="2" s="1"/>
  <c r="B3417" i="2"/>
  <c r="A3417" i="2" s="1"/>
  <c r="B3418" i="2"/>
  <c r="A3418" i="2" s="1"/>
  <c r="B3419" i="2"/>
  <c r="A3419" i="2" s="1"/>
  <c r="B3420" i="2"/>
  <c r="A3420" i="2" s="1"/>
  <c r="B3421" i="2"/>
  <c r="A3421" i="2" s="1"/>
  <c r="B3422" i="2"/>
  <c r="A3422" i="2" s="1"/>
  <c r="B3423" i="2"/>
  <c r="A3423" i="2" s="1"/>
  <c r="B3424" i="2"/>
  <c r="A3424" i="2" s="1"/>
  <c r="B3425" i="2"/>
  <c r="A3425" i="2" s="1"/>
  <c r="B3426" i="2"/>
  <c r="A3426" i="2" s="1"/>
  <c r="B3427" i="2"/>
  <c r="A3427" i="2" s="1"/>
  <c r="B3428" i="2"/>
  <c r="A3428" i="2" s="1"/>
  <c r="B3429" i="2"/>
  <c r="A3429" i="2" s="1"/>
  <c r="B3430" i="2"/>
  <c r="A3430" i="2" s="1"/>
  <c r="B3431" i="2"/>
  <c r="A3431" i="2" s="1"/>
  <c r="B3432" i="2"/>
  <c r="A3432" i="2" s="1"/>
  <c r="B3433" i="2"/>
  <c r="A3433" i="2" s="1"/>
  <c r="B3434" i="2"/>
  <c r="A3434" i="2" s="1"/>
  <c r="B3435" i="2"/>
  <c r="A3435" i="2" s="1"/>
  <c r="B3436" i="2"/>
  <c r="A3436" i="2" s="1"/>
  <c r="B3437" i="2"/>
  <c r="A3437" i="2" s="1"/>
  <c r="B3438" i="2"/>
  <c r="A3438" i="2" s="1"/>
  <c r="B3439" i="2"/>
  <c r="A3439" i="2" s="1"/>
  <c r="B3440" i="2"/>
  <c r="A3440" i="2" s="1"/>
  <c r="B3441" i="2"/>
  <c r="A3441" i="2" s="1"/>
  <c r="B3442" i="2"/>
  <c r="A3442" i="2" s="1"/>
  <c r="B3443" i="2"/>
  <c r="A3443" i="2" s="1"/>
  <c r="B3444" i="2"/>
  <c r="A3444" i="2" s="1"/>
  <c r="B3445" i="2"/>
  <c r="A3445" i="2" s="1"/>
  <c r="B3446" i="2"/>
  <c r="A3446" i="2" s="1"/>
  <c r="B3447" i="2"/>
  <c r="A3447" i="2" s="1"/>
  <c r="B3448" i="2"/>
  <c r="A3448" i="2" s="1"/>
  <c r="B3449" i="2"/>
  <c r="A3449" i="2" s="1"/>
  <c r="B3450" i="2"/>
  <c r="A3450" i="2" s="1"/>
  <c r="B3451" i="2"/>
  <c r="A3451" i="2" s="1"/>
  <c r="B3452" i="2"/>
  <c r="A3452" i="2" s="1"/>
  <c r="B3453" i="2"/>
  <c r="A3453" i="2" s="1"/>
  <c r="B3454" i="2"/>
  <c r="A3454" i="2" s="1"/>
  <c r="B3455" i="2"/>
  <c r="A3455" i="2" s="1"/>
  <c r="B3456" i="2"/>
  <c r="A3456" i="2" s="1"/>
  <c r="B3457" i="2"/>
  <c r="A3457" i="2" s="1"/>
  <c r="B3458" i="2"/>
  <c r="A3458" i="2" s="1"/>
  <c r="B3459" i="2"/>
  <c r="A3459" i="2" s="1"/>
  <c r="B3460" i="2"/>
  <c r="A3460" i="2" s="1"/>
  <c r="B3461" i="2"/>
  <c r="A3461" i="2" s="1"/>
  <c r="B3462" i="2"/>
  <c r="A3462" i="2" s="1"/>
  <c r="B3463" i="2"/>
  <c r="A3463" i="2" s="1"/>
  <c r="B3464" i="2"/>
  <c r="A3464" i="2" s="1"/>
  <c r="B3465" i="2"/>
  <c r="A3465" i="2" s="1"/>
  <c r="B3466" i="2"/>
  <c r="A3466" i="2" s="1"/>
  <c r="B3467" i="2"/>
  <c r="A3467" i="2" s="1"/>
  <c r="B3468" i="2"/>
  <c r="A3468" i="2" s="1"/>
  <c r="B3469" i="2"/>
  <c r="A3469" i="2" s="1"/>
  <c r="B3470" i="2"/>
  <c r="A3470" i="2" s="1"/>
  <c r="B3471" i="2"/>
  <c r="A3471" i="2" s="1"/>
  <c r="B3472" i="2"/>
  <c r="A3472" i="2" s="1"/>
  <c r="B3473" i="2"/>
  <c r="A3473" i="2" s="1"/>
  <c r="B3474" i="2"/>
  <c r="A3474" i="2" s="1"/>
  <c r="B3475" i="2"/>
  <c r="A3475" i="2" s="1"/>
  <c r="B3476" i="2"/>
  <c r="A3476" i="2" s="1"/>
  <c r="B3477" i="2"/>
  <c r="A3477" i="2" s="1"/>
  <c r="B3478" i="2"/>
  <c r="A3478" i="2" s="1"/>
  <c r="B3479" i="2"/>
  <c r="A3479" i="2" s="1"/>
  <c r="B3480" i="2"/>
  <c r="A3480" i="2" s="1"/>
  <c r="B3481" i="2"/>
  <c r="A3481" i="2" s="1"/>
  <c r="B3482" i="2"/>
  <c r="A3482" i="2" s="1"/>
  <c r="B3483" i="2"/>
  <c r="A3483" i="2" s="1"/>
  <c r="B3484" i="2"/>
  <c r="A3484" i="2" s="1"/>
  <c r="B3485" i="2"/>
  <c r="A3485" i="2" s="1"/>
  <c r="B3486" i="2"/>
  <c r="A3486" i="2" s="1"/>
  <c r="B3487" i="2"/>
  <c r="A3487" i="2" s="1"/>
  <c r="B3488" i="2"/>
  <c r="A3488" i="2" s="1"/>
  <c r="B3489" i="2"/>
  <c r="A3489" i="2" s="1"/>
  <c r="B3490" i="2"/>
  <c r="A3490" i="2" s="1"/>
  <c r="B3491" i="2"/>
  <c r="A3491" i="2" s="1"/>
  <c r="B3492" i="2"/>
  <c r="A3492" i="2" s="1"/>
  <c r="B3493" i="2"/>
  <c r="A3493" i="2" s="1"/>
  <c r="B3494" i="2"/>
  <c r="A3494" i="2" s="1"/>
  <c r="B3495" i="2"/>
  <c r="A3495" i="2" s="1"/>
  <c r="B3496" i="2"/>
  <c r="A3496" i="2" s="1"/>
  <c r="B3497" i="2"/>
  <c r="A3497" i="2" s="1"/>
  <c r="B3498" i="2"/>
  <c r="A3498" i="2" s="1"/>
  <c r="B3499" i="2"/>
  <c r="A3499" i="2" s="1"/>
  <c r="B3500" i="2"/>
  <c r="A3500" i="2" s="1"/>
  <c r="B3501" i="2"/>
  <c r="A3501" i="2" s="1"/>
  <c r="B3502" i="2"/>
  <c r="A3502" i="2" s="1"/>
  <c r="B3503" i="2"/>
  <c r="A3503" i="2" s="1"/>
  <c r="B3504" i="2"/>
  <c r="A3504" i="2" s="1"/>
  <c r="B3505" i="2"/>
  <c r="A3505" i="2" s="1"/>
  <c r="B3506" i="2"/>
  <c r="A3506" i="2" s="1"/>
  <c r="B3507" i="2"/>
  <c r="A3507" i="2" s="1"/>
  <c r="B3508" i="2"/>
  <c r="A3508" i="2" s="1"/>
  <c r="B3509" i="2"/>
  <c r="A3509" i="2" s="1"/>
  <c r="B3510" i="2"/>
  <c r="A3510" i="2" s="1"/>
  <c r="B3511" i="2"/>
  <c r="A3511" i="2" s="1"/>
  <c r="B3512" i="2"/>
  <c r="A3512" i="2" s="1"/>
  <c r="B3513" i="2"/>
  <c r="A3513" i="2" s="1"/>
  <c r="B3514" i="2"/>
  <c r="A3514" i="2" s="1"/>
  <c r="B3515" i="2"/>
  <c r="A3515" i="2" s="1"/>
  <c r="B3516" i="2"/>
  <c r="A3516" i="2" s="1"/>
  <c r="B3517" i="2"/>
  <c r="A3517" i="2" s="1"/>
  <c r="B3518" i="2"/>
  <c r="A3518" i="2" s="1"/>
  <c r="B3519" i="2"/>
  <c r="A3519" i="2" s="1"/>
  <c r="B3520" i="2"/>
  <c r="A3520" i="2" s="1"/>
  <c r="B3521" i="2"/>
  <c r="A3521" i="2" s="1"/>
  <c r="B3522" i="2"/>
  <c r="A3522" i="2" s="1"/>
  <c r="B3523" i="2"/>
  <c r="A3523" i="2" s="1"/>
  <c r="B3524" i="2"/>
  <c r="A3524" i="2" s="1"/>
  <c r="B3525" i="2"/>
  <c r="A3525" i="2" s="1"/>
  <c r="B3526" i="2"/>
  <c r="A3526" i="2" s="1"/>
  <c r="B3527" i="2"/>
  <c r="A3527" i="2" s="1"/>
  <c r="B3528" i="2"/>
  <c r="A3528" i="2" s="1"/>
  <c r="B3529" i="2"/>
  <c r="A3529" i="2" s="1"/>
  <c r="B3530" i="2"/>
  <c r="A3530" i="2" s="1"/>
  <c r="B3531" i="2"/>
  <c r="A3531" i="2" s="1"/>
  <c r="B3532" i="2"/>
  <c r="A3532" i="2" s="1"/>
  <c r="B3533" i="2"/>
  <c r="A3533" i="2" s="1"/>
  <c r="B3534" i="2"/>
  <c r="A3534" i="2" s="1"/>
  <c r="B3535" i="2"/>
  <c r="A3535" i="2" s="1"/>
  <c r="B3536" i="2"/>
  <c r="A3536" i="2" s="1"/>
  <c r="B3537" i="2"/>
  <c r="A3537" i="2" s="1"/>
  <c r="B3538" i="2"/>
  <c r="A3538" i="2" s="1"/>
  <c r="B3539" i="2"/>
  <c r="A3539" i="2" s="1"/>
  <c r="B3540" i="2"/>
  <c r="A3540" i="2" s="1"/>
  <c r="B3541" i="2"/>
  <c r="A3541" i="2" s="1"/>
  <c r="B3542" i="2"/>
  <c r="A3542" i="2" s="1"/>
  <c r="B3543" i="2"/>
  <c r="A3543" i="2" s="1"/>
  <c r="B3544" i="2"/>
  <c r="A3544" i="2" s="1"/>
  <c r="B3545" i="2"/>
  <c r="A3545" i="2" s="1"/>
  <c r="B3546" i="2"/>
  <c r="A3546" i="2" s="1"/>
  <c r="B3547" i="2"/>
  <c r="A3547" i="2" s="1"/>
  <c r="B3548" i="2"/>
  <c r="A3548" i="2" s="1"/>
  <c r="B3549" i="2"/>
  <c r="A3549" i="2" s="1"/>
  <c r="B3550" i="2"/>
  <c r="A3550" i="2" s="1"/>
  <c r="B3551" i="2"/>
  <c r="A3551" i="2" s="1"/>
  <c r="B3552" i="2"/>
  <c r="A3552" i="2" s="1"/>
  <c r="B3553" i="2"/>
  <c r="A3553" i="2" s="1"/>
  <c r="B3554" i="2"/>
  <c r="A3554" i="2" s="1"/>
  <c r="B3555" i="2"/>
  <c r="A3555" i="2" s="1"/>
  <c r="B3556" i="2"/>
  <c r="A3556" i="2" s="1"/>
  <c r="B3557" i="2"/>
  <c r="A3557" i="2" s="1"/>
  <c r="B3558" i="2"/>
  <c r="A3558" i="2" s="1"/>
  <c r="B3559" i="2"/>
  <c r="A3559" i="2" s="1"/>
  <c r="B3560" i="2"/>
  <c r="A3560" i="2" s="1"/>
  <c r="B3561" i="2"/>
  <c r="A3561" i="2" s="1"/>
  <c r="B3562" i="2"/>
  <c r="A3562" i="2" s="1"/>
  <c r="B3563" i="2"/>
  <c r="A3563" i="2" s="1"/>
  <c r="B3564" i="2"/>
  <c r="A3564" i="2" s="1"/>
  <c r="B3565" i="2"/>
  <c r="A3565" i="2" s="1"/>
  <c r="B3566" i="2"/>
  <c r="A3566" i="2" s="1"/>
  <c r="B3567" i="2"/>
  <c r="A3567" i="2" s="1"/>
  <c r="B3568" i="2"/>
  <c r="A3568" i="2" s="1"/>
  <c r="B3569" i="2"/>
  <c r="A3569" i="2" s="1"/>
  <c r="B3570" i="2"/>
  <c r="A3570" i="2" s="1"/>
  <c r="B3571" i="2"/>
  <c r="A3571" i="2" s="1"/>
  <c r="B3572" i="2"/>
  <c r="A3572" i="2" s="1"/>
  <c r="B3573" i="2"/>
  <c r="A3573" i="2" s="1"/>
  <c r="B3574" i="2"/>
  <c r="A3574" i="2" s="1"/>
  <c r="B3575" i="2"/>
  <c r="A3575" i="2" s="1"/>
  <c r="B3576" i="2"/>
  <c r="A3576" i="2" s="1"/>
  <c r="B3577" i="2"/>
  <c r="A3577" i="2" s="1"/>
  <c r="B3578" i="2"/>
  <c r="A3578" i="2" s="1"/>
  <c r="B3579" i="2"/>
  <c r="A3579" i="2" s="1"/>
  <c r="B3580" i="2"/>
  <c r="A3580" i="2" s="1"/>
  <c r="B3581" i="2"/>
  <c r="A3581" i="2" s="1"/>
  <c r="B3582" i="2"/>
  <c r="A3582" i="2" s="1"/>
  <c r="B3583" i="2"/>
  <c r="A3583" i="2" s="1"/>
  <c r="B3584" i="2"/>
  <c r="A3584" i="2" s="1"/>
  <c r="B3585" i="2"/>
  <c r="A3585" i="2" s="1"/>
  <c r="B3586" i="2"/>
  <c r="A3586" i="2" s="1"/>
  <c r="B3587" i="2"/>
  <c r="A3587" i="2" s="1"/>
  <c r="B3588" i="2"/>
  <c r="A3588" i="2" s="1"/>
  <c r="B3589" i="2"/>
  <c r="A3589" i="2" s="1"/>
  <c r="B3590" i="2"/>
  <c r="A3590" i="2" s="1"/>
  <c r="B3591" i="2"/>
  <c r="A3591" i="2" s="1"/>
  <c r="B3592" i="2"/>
  <c r="A3592" i="2" s="1"/>
  <c r="B3593" i="2"/>
  <c r="A3593" i="2" s="1"/>
  <c r="B3594" i="2"/>
  <c r="A3594" i="2" s="1"/>
  <c r="B3595" i="2"/>
  <c r="A3595" i="2" s="1"/>
  <c r="B3596" i="2"/>
  <c r="A3596" i="2" s="1"/>
  <c r="B3597" i="2"/>
  <c r="A3597" i="2" s="1"/>
  <c r="B3598" i="2"/>
  <c r="A3598" i="2" s="1"/>
  <c r="B3599" i="2"/>
  <c r="A3599" i="2" s="1"/>
  <c r="B3600" i="2"/>
  <c r="A3600" i="2" s="1"/>
  <c r="B3601" i="2"/>
  <c r="A3601" i="2" s="1"/>
  <c r="B3602" i="2"/>
  <c r="A3602" i="2" s="1"/>
  <c r="B3603" i="2"/>
  <c r="A3603" i="2" s="1"/>
  <c r="B3604" i="2"/>
  <c r="A3604" i="2" s="1"/>
  <c r="B3605" i="2"/>
  <c r="A3605" i="2" s="1"/>
  <c r="B3606" i="2"/>
  <c r="A3606" i="2" s="1"/>
  <c r="B3607" i="2"/>
  <c r="A3607" i="2" s="1"/>
  <c r="B3608" i="2"/>
  <c r="A3608" i="2" s="1"/>
  <c r="B3609" i="2"/>
  <c r="A3609" i="2" s="1"/>
  <c r="B3610" i="2"/>
  <c r="A3610" i="2" s="1"/>
  <c r="B3611" i="2"/>
  <c r="A3611" i="2" s="1"/>
  <c r="B3612" i="2"/>
  <c r="A3612" i="2" s="1"/>
  <c r="B3613" i="2"/>
  <c r="A3613" i="2" s="1"/>
  <c r="B3614" i="2"/>
  <c r="A3614" i="2" s="1"/>
  <c r="B3615" i="2"/>
  <c r="A3615" i="2" s="1"/>
  <c r="B3616" i="2"/>
  <c r="A3616" i="2" s="1"/>
  <c r="B3617" i="2"/>
  <c r="A3617" i="2" s="1"/>
  <c r="B3618" i="2"/>
  <c r="A3618" i="2" s="1"/>
  <c r="B3619" i="2"/>
  <c r="A3619" i="2" s="1"/>
  <c r="B3620" i="2"/>
  <c r="A3620" i="2" s="1"/>
  <c r="B3621" i="2"/>
  <c r="A3621" i="2" s="1"/>
  <c r="B3622" i="2"/>
  <c r="A3622" i="2" s="1"/>
  <c r="B3623" i="2"/>
  <c r="A3623" i="2" s="1"/>
  <c r="B3624" i="2"/>
  <c r="A3624" i="2" s="1"/>
  <c r="B3625" i="2"/>
  <c r="A3625" i="2" s="1"/>
  <c r="B3626" i="2"/>
  <c r="A3626" i="2" s="1"/>
  <c r="B3627" i="2"/>
  <c r="A3627" i="2" s="1"/>
  <c r="B3628" i="2"/>
  <c r="A3628" i="2" s="1"/>
  <c r="B3629" i="2"/>
  <c r="A3629" i="2" s="1"/>
  <c r="B3630" i="2"/>
  <c r="A3630" i="2" s="1"/>
  <c r="B3631" i="2"/>
  <c r="A3631" i="2" s="1"/>
  <c r="B3632" i="2"/>
  <c r="A3632" i="2" s="1"/>
  <c r="B3633" i="2"/>
  <c r="A3633" i="2" s="1"/>
  <c r="B3634" i="2"/>
  <c r="A3634" i="2" s="1"/>
  <c r="B3635" i="2"/>
  <c r="A3635" i="2" s="1"/>
  <c r="B3636" i="2"/>
  <c r="A3636" i="2" s="1"/>
  <c r="B3637" i="2"/>
  <c r="A3637" i="2" s="1"/>
  <c r="B3638" i="2"/>
  <c r="A3638" i="2" s="1"/>
  <c r="B3639" i="2"/>
  <c r="A3639" i="2" s="1"/>
  <c r="B3640" i="2"/>
  <c r="A3640" i="2" s="1"/>
  <c r="B3641" i="2"/>
  <c r="A3641" i="2" s="1"/>
  <c r="B3642" i="2"/>
  <c r="A3642" i="2" s="1"/>
  <c r="B3643" i="2"/>
  <c r="A3643" i="2" s="1"/>
  <c r="B3644" i="2"/>
  <c r="A3644" i="2" s="1"/>
  <c r="B3645" i="2"/>
  <c r="A3645" i="2" s="1"/>
  <c r="B3646" i="2"/>
  <c r="A3646" i="2" s="1"/>
  <c r="B3647" i="2"/>
  <c r="A3647" i="2" s="1"/>
  <c r="B3648" i="2"/>
  <c r="A3648" i="2" s="1"/>
  <c r="B3649" i="2"/>
  <c r="A3649" i="2" s="1"/>
  <c r="B3650" i="2"/>
  <c r="A3650" i="2" s="1"/>
  <c r="B3651" i="2"/>
  <c r="A3651" i="2" s="1"/>
  <c r="B3652" i="2"/>
  <c r="A3652" i="2" s="1"/>
  <c r="B3653" i="2"/>
  <c r="A3653" i="2" s="1"/>
  <c r="B3654" i="2"/>
  <c r="A3654" i="2" s="1"/>
  <c r="B3655" i="2"/>
  <c r="A3655" i="2" s="1"/>
  <c r="B3656" i="2"/>
  <c r="A3656" i="2" s="1"/>
  <c r="B3657" i="2"/>
  <c r="A3657" i="2" s="1"/>
  <c r="B3658" i="2"/>
  <c r="A3658" i="2" s="1"/>
  <c r="B3659" i="2"/>
  <c r="A3659" i="2" s="1"/>
  <c r="B3660" i="2"/>
  <c r="A3660" i="2" s="1"/>
  <c r="B3661" i="2"/>
  <c r="A3661" i="2" s="1"/>
  <c r="B3662" i="2"/>
  <c r="A3662" i="2" s="1"/>
  <c r="B3663" i="2"/>
  <c r="A3663" i="2" s="1"/>
  <c r="B3664" i="2"/>
  <c r="A3664" i="2" s="1"/>
  <c r="B3665" i="2"/>
  <c r="A3665" i="2" s="1"/>
  <c r="B3666" i="2"/>
  <c r="A3666" i="2" s="1"/>
  <c r="B3667" i="2"/>
  <c r="A3667" i="2" s="1"/>
  <c r="B3668" i="2"/>
  <c r="A3668" i="2" s="1"/>
  <c r="B3669" i="2"/>
  <c r="A3669" i="2" s="1"/>
  <c r="B3670" i="2"/>
  <c r="A3670" i="2" s="1"/>
  <c r="B3671" i="2"/>
  <c r="A3671" i="2" s="1"/>
  <c r="B3672" i="2"/>
  <c r="A3672" i="2" s="1"/>
  <c r="B3673" i="2"/>
  <c r="A3673" i="2" s="1"/>
  <c r="B3674" i="2"/>
  <c r="A3674" i="2" s="1"/>
  <c r="B3675" i="2"/>
  <c r="A3675" i="2" s="1"/>
  <c r="B3676" i="2"/>
  <c r="A3676" i="2" s="1"/>
  <c r="B3677" i="2"/>
  <c r="A3677" i="2" s="1"/>
  <c r="B3678" i="2"/>
  <c r="A3678" i="2" s="1"/>
  <c r="B3679" i="2"/>
  <c r="A3679" i="2" s="1"/>
  <c r="B3680" i="2"/>
  <c r="A3680" i="2" s="1"/>
  <c r="B3681" i="2"/>
  <c r="A3681" i="2" s="1"/>
  <c r="B3682" i="2"/>
  <c r="A3682" i="2" s="1"/>
  <c r="B3683" i="2"/>
  <c r="A3683" i="2" s="1"/>
  <c r="B3684" i="2"/>
  <c r="A3684" i="2" s="1"/>
  <c r="B3685" i="2"/>
  <c r="A3685" i="2" s="1"/>
  <c r="B3686" i="2"/>
  <c r="A3686" i="2" s="1"/>
  <c r="B3687" i="2"/>
  <c r="A3687" i="2" s="1"/>
  <c r="B3688" i="2"/>
  <c r="A3688" i="2" s="1"/>
  <c r="B3689" i="2"/>
  <c r="A3689" i="2" s="1"/>
  <c r="B3690" i="2"/>
  <c r="A3690" i="2" s="1"/>
  <c r="B3691" i="2"/>
  <c r="A3691" i="2" s="1"/>
  <c r="B3692" i="2"/>
  <c r="A3692" i="2" s="1"/>
  <c r="B3693" i="2"/>
  <c r="A3693" i="2" s="1"/>
  <c r="B3694" i="2"/>
  <c r="A3694" i="2" s="1"/>
  <c r="B3695" i="2"/>
  <c r="A3695" i="2" s="1"/>
  <c r="B3696" i="2"/>
  <c r="A3696" i="2" s="1"/>
  <c r="B3697" i="2"/>
  <c r="A3697" i="2" s="1"/>
  <c r="B3698" i="2"/>
  <c r="A3698" i="2" s="1"/>
  <c r="B3699" i="2"/>
  <c r="A3699" i="2" s="1"/>
  <c r="B3700" i="2"/>
  <c r="A3700" i="2" s="1"/>
  <c r="B3701" i="2"/>
  <c r="A3701" i="2" s="1"/>
  <c r="B3702" i="2"/>
  <c r="A3702" i="2" s="1"/>
  <c r="B3703" i="2"/>
  <c r="A3703" i="2" s="1"/>
  <c r="B3704" i="2"/>
  <c r="A3704" i="2" s="1"/>
  <c r="B3705" i="2"/>
  <c r="A3705" i="2" s="1"/>
  <c r="B3706" i="2"/>
  <c r="A3706" i="2" s="1"/>
  <c r="B3707" i="2"/>
  <c r="A3707" i="2" s="1"/>
  <c r="B3708" i="2"/>
  <c r="A3708" i="2" s="1"/>
  <c r="B3709" i="2"/>
  <c r="A3709" i="2" s="1"/>
  <c r="B3710" i="2"/>
  <c r="A3710" i="2" s="1"/>
  <c r="B3711" i="2"/>
  <c r="A3711" i="2" s="1"/>
  <c r="B3712" i="2"/>
  <c r="A3712" i="2" s="1"/>
  <c r="B3713" i="2"/>
  <c r="A3713" i="2" s="1"/>
  <c r="B3714" i="2"/>
  <c r="A3714" i="2" s="1"/>
  <c r="B3715" i="2"/>
  <c r="A3715" i="2" s="1"/>
  <c r="B3716" i="2"/>
  <c r="A3716" i="2" s="1"/>
  <c r="B3717" i="2"/>
  <c r="A3717" i="2" s="1"/>
  <c r="B3718" i="2"/>
  <c r="A3718" i="2" s="1"/>
  <c r="B3719" i="2"/>
  <c r="A3719" i="2" s="1"/>
  <c r="B3720" i="2"/>
  <c r="A3720" i="2" s="1"/>
  <c r="B3721" i="2"/>
  <c r="A3721" i="2" s="1"/>
  <c r="B3722" i="2"/>
  <c r="A3722" i="2" s="1"/>
  <c r="B3723" i="2"/>
  <c r="A3723" i="2" s="1"/>
  <c r="B3724" i="2"/>
  <c r="A3724" i="2" s="1"/>
  <c r="B3725" i="2"/>
  <c r="A3725" i="2" s="1"/>
  <c r="B3726" i="2"/>
  <c r="A3726" i="2" s="1"/>
  <c r="B3727" i="2"/>
  <c r="A3727" i="2" s="1"/>
  <c r="B3728" i="2"/>
  <c r="A3728" i="2" s="1"/>
  <c r="B3729" i="2"/>
  <c r="A3729" i="2" s="1"/>
  <c r="B3730" i="2"/>
  <c r="A3730" i="2" s="1"/>
  <c r="B3731" i="2"/>
  <c r="A3731" i="2" s="1"/>
  <c r="B3732" i="2"/>
  <c r="A3732" i="2" s="1"/>
  <c r="B3733" i="2"/>
  <c r="A3733" i="2" s="1"/>
  <c r="B3734" i="2"/>
  <c r="A3734" i="2" s="1"/>
  <c r="B3735" i="2"/>
  <c r="A3735" i="2" s="1"/>
  <c r="B3736" i="2"/>
  <c r="A3736" i="2" s="1"/>
  <c r="B3737" i="2"/>
  <c r="A3737" i="2" s="1"/>
  <c r="B3738" i="2"/>
  <c r="A3738" i="2" s="1"/>
  <c r="B3739" i="2"/>
  <c r="A3739" i="2" s="1"/>
  <c r="B3740" i="2"/>
  <c r="A3740" i="2" s="1"/>
  <c r="B3741" i="2"/>
  <c r="A3741" i="2" s="1"/>
  <c r="B3742" i="2"/>
  <c r="A3742" i="2" s="1"/>
  <c r="B3743" i="2"/>
  <c r="A3743" i="2" s="1"/>
  <c r="B3744" i="2"/>
  <c r="A3744" i="2" s="1"/>
  <c r="B3745" i="2"/>
  <c r="A3745" i="2" s="1"/>
  <c r="B3746" i="2"/>
  <c r="A3746" i="2" s="1"/>
  <c r="B3747" i="2"/>
  <c r="A3747" i="2" s="1"/>
  <c r="B3748" i="2"/>
  <c r="A3748" i="2" s="1"/>
  <c r="B3749" i="2"/>
  <c r="A3749" i="2" s="1"/>
  <c r="B3750" i="2"/>
  <c r="A3750" i="2" s="1"/>
  <c r="B3751" i="2"/>
  <c r="A3751" i="2" s="1"/>
  <c r="B3752" i="2"/>
  <c r="A3752" i="2" s="1"/>
  <c r="B3753" i="2"/>
  <c r="A3753" i="2" s="1"/>
  <c r="B3754" i="2"/>
  <c r="A3754" i="2" s="1"/>
  <c r="B3755" i="2"/>
  <c r="A3755" i="2" s="1"/>
  <c r="B3756" i="2"/>
  <c r="A3756" i="2" s="1"/>
  <c r="B3757" i="2"/>
  <c r="A3757" i="2" s="1"/>
  <c r="B3758" i="2"/>
  <c r="A3758" i="2" s="1"/>
  <c r="B3759" i="2"/>
  <c r="A3759" i="2" s="1"/>
  <c r="B3760" i="2"/>
  <c r="A3760" i="2" s="1"/>
  <c r="B3761" i="2"/>
  <c r="A3761" i="2" s="1"/>
  <c r="B3762" i="2"/>
  <c r="A3762" i="2" s="1"/>
  <c r="B3763" i="2"/>
  <c r="A3763" i="2" s="1"/>
  <c r="B3764" i="2"/>
  <c r="A3764" i="2" s="1"/>
  <c r="B3765" i="2"/>
  <c r="A3765" i="2" s="1"/>
  <c r="B3766" i="2"/>
  <c r="A3766" i="2" s="1"/>
  <c r="B3767" i="2"/>
  <c r="A3767" i="2" s="1"/>
  <c r="B3768" i="2"/>
  <c r="A3768" i="2" s="1"/>
  <c r="B3769" i="2"/>
  <c r="A3769" i="2" s="1"/>
  <c r="B3770" i="2"/>
  <c r="A3770" i="2" s="1"/>
  <c r="B3771" i="2"/>
  <c r="A3771" i="2" s="1"/>
  <c r="B3772" i="2"/>
  <c r="A3772" i="2" s="1"/>
  <c r="B3773" i="2"/>
  <c r="A3773" i="2" s="1"/>
  <c r="B3774" i="2"/>
  <c r="A3774" i="2" s="1"/>
  <c r="B3775" i="2"/>
  <c r="A3775" i="2" s="1"/>
  <c r="B3776" i="2"/>
  <c r="A3776" i="2" s="1"/>
  <c r="B3777" i="2"/>
  <c r="A3777" i="2" s="1"/>
  <c r="B3778" i="2"/>
  <c r="A3778" i="2" s="1"/>
  <c r="B3779" i="2"/>
  <c r="A3779" i="2" s="1"/>
  <c r="B3780" i="2"/>
  <c r="A3780" i="2" s="1"/>
  <c r="B3781" i="2"/>
  <c r="A3781" i="2" s="1"/>
  <c r="B3782" i="2"/>
  <c r="A3782" i="2" s="1"/>
  <c r="B3783" i="2"/>
  <c r="A3783" i="2" s="1"/>
  <c r="B3784" i="2"/>
  <c r="A3784" i="2" s="1"/>
  <c r="B3785" i="2"/>
  <c r="A3785" i="2" s="1"/>
  <c r="B3786" i="2"/>
  <c r="A3786" i="2" s="1"/>
  <c r="B3787" i="2"/>
  <c r="A3787" i="2" s="1"/>
  <c r="B3788" i="2"/>
  <c r="A3788" i="2" s="1"/>
  <c r="B3789" i="2"/>
  <c r="A3789" i="2" s="1"/>
  <c r="B3790" i="2"/>
  <c r="A3790" i="2" s="1"/>
  <c r="B3791" i="2"/>
  <c r="A3791" i="2" s="1"/>
  <c r="B3792" i="2"/>
  <c r="A3792" i="2" s="1"/>
  <c r="B3793" i="2"/>
  <c r="A3793" i="2" s="1"/>
  <c r="B3794" i="2"/>
  <c r="A3794" i="2" s="1"/>
  <c r="B3795" i="2"/>
  <c r="A3795" i="2" s="1"/>
  <c r="B3796" i="2"/>
  <c r="A3796" i="2" s="1"/>
  <c r="B3797" i="2"/>
  <c r="A3797" i="2" s="1"/>
  <c r="B3798" i="2"/>
  <c r="A3798" i="2" s="1"/>
  <c r="B3799" i="2"/>
  <c r="A3799" i="2" s="1"/>
  <c r="B3800" i="2"/>
  <c r="A3800" i="2" s="1"/>
  <c r="B3801" i="2"/>
  <c r="A3801" i="2" s="1"/>
  <c r="B3802" i="2"/>
  <c r="A3802" i="2" s="1"/>
  <c r="B3803" i="2"/>
  <c r="A3803" i="2" s="1"/>
  <c r="B3804" i="2"/>
  <c r="A3804" i="2" s="1"/>
  <c r="B3805" i="2"/>
  <c r="A3805" i="2" s="1"/>
  <c r="B3806" i="2"/>
  <c r="A3806" i="2" s="1"/>
  <c r="B3807" i="2"/>
  <c r="A3807" i="2" s="1"/>
  <c r="B3808" i="2"/>
  <c r="A3808" i="2" s="1"/>
  <c r="B3809" i="2"/>
  <c r="A3809" i="2" s="1"/>
  <c r="B3810" i="2"/>
  <c r="A3810" i="2" s="1"/>
  <c r="B3811" i="2"/>
  <c r="A3811" i="2" s="1"/>
  <c r="B3812" i="2"/>
  <c r="A3812" i="2" s="1"/>
  <c r="B3813" i="2"/>
  <c r="A3813" i="2" s="1"/>
  <c r="B3814" i="2"/>
  <c r="A3814" i="2" s="1"/>
  <c r="B3815" i="2"/>
  <c r="A3815" i="2" s="1"/>
  <c r="B3816" i="2"/>
  <c r="A3816" i="2" s="1"/>
  <c r="B3817" i="2"/>
  <c r="A3817" i="2" s="1"/>
  <c r="B3818" i="2"/>
  <c r="A3818" i="2" s="1"/>
  <c r="B3819" i="2"/>
  <c r="A3819" i="2" s="1"/>
  <c r="B3820" i="2"/>
  <c r="A3820" i="2" s="1"/>
  <c r="B3821" i="2"/>
  <c r="A3821" i="2" s="1"/>
  <c r="B3822" i="2"/>
  <c r="A3822" i="2" s="1"/>
  <c r="B3823" i="2"/>
  <c r="A3823" i="2" s="1"/>
  <c r="B3824" i="2"/>
  <c r="A3824" i="2" s="1"/>
  <c r="B3825" i="2"/>
  <c r="A3825" i="2" s="1"/>
  <c r="B3826" i="2"/>
  <c r="A3826" i="2" s="1"/>
  <c r="B3827" i="2"/>
  <c r="A3827" i="2" s="1"/>
  <c r="B3828" i="2"/>
  <c r="A3828" i="2" s="1"/>
  <c r="B3829" i="2"/>
  <c r="A3829" i="2" s="1"/>
  <c r="B3830" i="2"/>
  <c r="A3830" i="2" s="1"/>
  <c r="B3831" i="2"/>
  <c r="A3831" i="2" s="1"/>
  <c r="B3832" i="2"/>
  <c r="A3832" i="2" s="1"/>
  <c r="B3833" i="2"/>
  <c r="A3833" i="2" s="1"/>
  <c r="B3834" i="2"/>
  <c r="A3834" i="2" s="1"/>
  <c r="B3835" i="2"/>
  <c r="A3835" i="2" s="1"/>
  <c r="B3836" i="2"/>
  <c r="A3836" i="2" s="1"/>
  <c r="B3837" i="2"/>
  <c r="A3837" i="2" s="1"/>
  <c r="B3838" i="2"/>
  <c r="A3838" i="2" s="1"/>
  <c r="B3839" i="2"/>
  <c r="A3839" i="2" s="1"/>
  <c r="B3840" i="2"/>
  <c r="A3840" i="2" s="1"/>
  <c r="B3841" i="2"/>
  <c r="A3841" i="2" s="1"/>
  <c r="B3842" i="2"/>
  <c r="A3842" i="2" s="1"/>
  <c r="B3843" i="2"/>
  <c r="A3843" i="2" s="1"/>
  <c r="B3844" i="2"/>
  <c r="A3844" i="2" s="1"/>
  <c r="B3845" i="2"/>
  <c r="A3845" i="2" s="1"/>
  <c r="B3846" i="2"/>
  <c r="A3846" i="2" s="1"/>
  <c r="B3847" i="2"/>
  <c r="A3847" i="2" s="1"/>
  <c r="B3848" i="2"/>
  <c r="A3848" i="2" s="1"/>
  <c r="B3849" i="2"/>
  <c r="A3849" i="2" s="1"/>
  <c r="B3850" i="2"/>
  <c r="A3850" i="2" s="1"/>
  <c r="B3851" i="2"/>
  <c r="A3851" i="2" s="1"/>
  <c r="B3852" i="2"/>
  <c r="A3852" i="2" s="1"/>
  <c r="B3853" i="2"/>
  <c r="A3853" i="2" s="1"/>
  <c r="B3854" i="2"/>
  <c r="A3854" i="2" s="1"/>
  <c r="B3855" i="2"/>
  <c r="A3855" i="2" s="1"/>
  <c r="B3856" i="2"/>
  <c r="A3856" i="2" s="1"/>
  <c r="B3857" i="2"/>
  <c r="A3857" i="2" s="1"/>
  <c r="B3858" i="2"/>
  <c r="A3858" i="2" s="1"/>
  <c r="B3859" i="2"/>
  <c r="A3859" i="2" s="1"/>
  <c r="B3860" i="2"/>
  <c r="A3860" i="2" s="1"/>
  <c r="B3861" i="2"/>
  <c r="A3861" i="2" s="1"/>
  <c r="B3862" i="2"/>
  <c r="A3862" i="2" s="1"/>
  <c r="B3863" i="2"/>
  <c r="A3863" i="2" s="1"/>
  <c r="B3864" i="2"/>
  <c r="A3864" i="2" s="1"/>
  <c r="B3865" i="2"/>
  <c r="A3865" i="2" s="1"/>
  <c r="B3866" i="2"/>
  <c r="A3866" i="2" s="1"/>
  <c r="B3867" i="2"/>
  <c r="A3867" i="2" s="1"/>
  <c r="B3868" i="2"/>
  <c r="A3868" i="2" s="1"/>
  <c r="B3869" i="2"/>
  <c r="A3869" i="2" s="1"/>
  <c r="B3870" i="2"/>
  <c r="A3870" i="2" s="1"/>
  <c r="B3871" i="2"/>
  <c r="A3871" i="2" s="1"/>
  <c r="B3872" i="2"/>
  <c r="A3872" i="2" s="1"/>
  <c r="B3873" i="2"/>
  <c r="A3873" i="2" s="1"/>
  <c r="B3874" i="2"/>
  <c r="A3874" i="2" s="1"/>
  <c r="B3875" i="2"/>
  <c r="A3875" i="2" s="1"/>
  <c r="B3876" i="2"/>
  <c r="A3876" i="2" s="1"/>
  <c r="B3877" i="2"/>
  <c r="A3877" i="2" s="1"/>
  <c r="B3878" i="2"/>
  <c r="A3878" i="2" s="1"/>
  <c r="B3879" i="2"/>
  <c r="A3879" i="2" s="1"/>
  <c r="B3880" i="2"/>
  <c r="A3880" i="2" s="1"/>
  <c r="B3881" i="2"/>
  <c r="A3881" i="2" s="1"/>
  <c r="B3882" i="2"/>
  <c r="A3882" i="2" s="1"/>
  <c r="B3883" i="2"/>
  <c r="A3883" i="2" s="1"/>
  <c r="B3884" i="2"/>
  <c r="A3884" i="2" s="1"/>
  <c r="B3885" i="2"/>
  <c r="A3885" i="2" s="1"/>
  <c r="B3886" i="2"/>
  <c r="A3886" i="2" s="1"/>
  <c r="B3887" i="2"/>
  <c r="A3887" i="2" s="1"/>
  <c r="B3888" i="2"/>
  <c r="A3888" i="2" s="1"/>
  <c r="B3889" i="2"/>
  <c r="A3889" i="2" s="1"/>
  <c r="B3890" i="2"/>
  <c r="A3890" i="2" s="1"/>
  <c r="B3891" i="2"/>
  <c r="A3891" i="2" s="1"/>
  <c r="B3892" i="2"/>
  <c r="A3892" i="2" s="1"/>
  <c r="B3893" i="2"/>
  <c r="A3893" i="2" s="1"/>
  <c r="B3894" i="2"/>
  <c r="A3894" i="2" s="1"/>
  <c r="B3895" i="2"/>
  <c r="A3895" i="2" s="1"/>
  <c r="B3896" i="2"/>
  <c r="A3896" i="2" s="1"/>
  <c r="B3897" i="2"/>
  <c r="A3897" i="2" s="1"/>
  <c r="B3898" i="2"/>
  <c r="A3898" i="2" s="1"/>
  <c r="B3899" i="2"/>
  <c r="A3899" i="2" s="1"/>
  <c r="B3900" i="2"/>
  <c r="A3900" i="2" s="1"/>
  <c r="B3901" i="2"/>
  <c r="A3901" i="2" s="1"/>
  <c r="B3902" i="2"/>
  <c r="A3902" i="2" s="1"/>
  <c r="B3903" i="2"/>
  <c r="A3903" i="2" s="1"/>
  <c r="B3904" i="2"/>
  <c r="A3904" i="2" s="1"/>
  <c r="B3905" i="2"/>
  <c r="A3905" i="2" s="1"/>
  <c r="B3906" i="2"/>
  <c r="A3906" i="2" s="1"/>
  <c r="B3907" i="2"/>
  <c r="A3907" i="2" s="1"/>
  <c r="B3908" i="2"/>
  <c r="A3908" i="2" s="1"/>
  <c r="B3909" i="2"/>
  <c r="A3909" i="2" s="1"/>
  <c r="B3910" i="2"/>
  <c r="A3910" i="2" s="1"/>
  <c r="B3911" i="2"/>
  <c r="A3911" i="2" s="1"/>
  <c r="B3912" i="2"/>
  <c r="A3912" i="2" s="1"/>
  <c r="B3913" i="2"/>
  <c r="A3913" i="2" s="1"/>
  <c r="B3914" i="2"/>
  <c r="A3914" i="2" s="1"/>
  <c r="B3915" i="2"/>
  <c r="A3915" i="2" s="1"/>
  <c r="B3916" i="2"/>
  <c r="A3916" i="2" s="1"/>
  <c r="B3917" i="2"/>
  <c r="A3917" i="2" s="1"/>
  <c r="B3918" i="2"/>
  <c r="A3918" i="2" s="1"/>
  <c r="B3919" i="2"/>
  <c r="A3919" i="2" s="1"/>
  <c r="B3920" i="2"/>
  <c r="A3920" i="2" s="1"/>
  <c r="B3921" i="2"/>
  <c r="A3921" i="2" s="1"/>
  <c r="B3922" i="2"/>
  <c r="A3922" i="2" s="1"/>
  <c r="B3923" i="2"/>
  <c r="A3923" i="2" s="1"/>
  <c r="B3924" i="2"/>
  <c r="A3924" i="2" s="1"/>
  <c r="B3925" i="2"/>
  <c r="A3925" i="2" s="1"/>
  <c r="B3926" i="2"/>
  <c r="A3926" i="2" s="1"/>
  <c r="B3927" i="2"/>
  <c r="A3927" i="2" s="1"/>
  <c r="B3928" i="2"/>
  <c r="A3928" i="2" s="1"/>
  <c r="B3929" i="2"/>
  <c r="A3929" i="2" s="1"/>
  <c r="B3930" i="2"/>
  <c r="A3930" i="2" s="1"/>
  <c r="B3931" i="2"/>
  <c r="A3931" i="2" s="1"/>
  <c r="B3932" i="2"/>
  <c r="A3932" i="2" s="1"/>
  <c r="B3933" i="2"/>
  <c r="A3933" i="2" s="1"/>
  <c r="B3934" i="2"/>
  <c r="A3934" i="2" s="1"/>
  <c r="B3935" i="2"/>
  <c r="A3935" i="2" s="1"/>
  <c r="B3936" i="2"/>
  <c r="A3936" i="2" s="1"/>
  <c r="B3937" i="2"/>
  <c r="A3937" i="2" s="1"/>
  <c r="B3938" i="2"/>
  <c r="A3938" i="2" s="1"/>
  <c r="B3939" i="2"/>
  <c r="A3939" i="2" s="1"/>
  <c r="B3940" i="2"/>
  <c r="A3940" i="2" s="1"/>
  <c r="B3941" i="2"/>
  <c r="A3941" i="2" s="1"/>
  <c r="B3942" i="2"/>
  <c r="A3942" i="2" s="1"/>
  <c r="B3943" i="2"/>
  <c r="A3943" i="2" s="1"/>
  <c r="B3944" i="2"/>
  <c r="A3944" i="2" s="1"/>
  <c r="B3945" i="2"/>
  <c r="A3945" i="2" s="1"/>
  <c r="B3946" i="2"/>
  <c r="A3946" i="2" s="1"/>
  <c r="B3947" i="2"/>
  <c r="A3947" i="2" s="1"/>
  <c r="B3948" i="2"/>
  <c r="A3948" i="2" s="1"/>
  <c r="B3949" i="2"/>
  <c r="A3949" i="2" s="1"/>
  <c r="B3950" i="2"/>
  <c r="A3950" i="2" s="1"/>
  <c r="B3951" i="2"/>
  <c r="A3951" i="2" s="1"/>
  <c r="B3952" i="2"/>
  <c r="A3952" i="2" s="1"/>
  <c r="B3953" i="2"/>
  <c r="A3953" i="2" s="1"/>
  <c r="B3954" i="2"/>
  <c r="A3954" i="2" s="1"/>
  <c r="B3955" i="2"/>
  <c r="A3955" i="2" s="1"/>
  <c r="B3956" i="2"/>
  <c r="A3956" i="2" s="1"/>
  <c r="B3957" i="2"/>
  <c r="A3957" i="2" s="1"/>
  <c r="B3958" i="2"/>
  <c r="A3958" i="2" s="1"/>
  <c r="B3959" i="2"/>
  <c r="A3959" i="2" s="1"/>
  <c r="B3960" i="2"/>
  <c r="A3960" i="2" s="1"/>
  <c r="B3961" i="2"/>
  <c r="A3961" i="2" s="1"/>
  <c r="B3962" i="2"/>
  <c r="A3962" i="2" s="1"/>
  <c r="B3963" i="2"/>
  <c r="A3963" i="2" s="1"/>
  <c r="B3964" i="2"/>
  <c r="A3964" i="2" s="1"/>
  <c r="B3965" i="2"/>
  <c r="A3965" i="2" s="1"/>
  <c r="B3966" i="2"/>
  <c r="A3966" i="2" s="1"/>
  <c r="B3967" i="2"/>
  <c r="A3967" i="2" s="1"/>
  <c r="B3968" i="2"/>
  <c r="A3968" i="2" s="1"/>
  <c r="B3969" i="2"/>
  <c r="A3969" i="2" s="1"/>
  <c r="B3970" i="2"/>
  <c r="A3970" i="2" s="1"/>
  <c r="B3971" i="2"/>
  <c r="A3971" i="2" s="1"/>
  <c r="B3972" i="2"/>
  <c r="A3972" i="2" s="1"/>
  <c r="B3973" i="2"/>
  <c r="A3973" i="2" s="1"/>
  <c r="B3974" i="2"/>
  <c r="A3974" i="2" s="1"/>
  <c r="B3975" i="2"/>
  <c r="A3975" i="2" s="1"/>
  <c r="B3976" i="2"/>
  <c r="A3976" i="2" s="1"/>
  <c r="B3977" i="2"/>
  <c r="A3977" i="2" s="1"/>
  <c r="B3978" i="2"/>
  <c r="A3978" i="2" s="1"/>
  <c r="B3979" i="2"/>
  <c r="A3979" i="2" s="1"/>
  <c r="B3980" i="2"/>
  <c r="A3980" i="2" s="1"/>
  <c r="B3981" i="2"/>
  <c r="A3981" i="2" s="1"/>
  <c r="B3982" i="2"/>
  <c r="A3982" i="2" s="1"/>
  <c r="B3983" i="2"/>
  <c r="A3983" i="2" s="1"/>
  <c r="B3984" i="2"/>
  <c r="A3984" i="2" s="1"/>
  <c r="B3985" i="2"/>
  <c r="A3985" i="2" s="1"/>
  <c r="B3986" i="2"/>
  <c r="A3986" i="2" s="1"/>
  <c r="B3987" i="2"/>
  <c r="A3987" i="2" s="1"/>
  <c r="B3988" i="2"/>
  <c r="A3988" i="2" s="1"/>
  <c r="B3989" i="2"/>
  <c r="A3989" i="2" s="1"/>
  <c r="B3990" i="2"/>
  <c r="A3990" i="2" s="1"/>
  <c r="B3991" i="2"/>
  <c r="A3991" i="2" s="1"/>
  <c r="B3992" i="2"/>
  <c r="A3992" i="2" s="1"/>
  <c r="B3993" i="2"/>
  <c r="A3993" i="2" s="1"/>
  <c r="B3994" i="2"/>
  <c r="A3994" i="2" s="1"/>
  <c r="B3995" i="2"/>
  <c r="A3995" i="2" s="1"/>
  <c r="B3996" i="2"/>
  <c r="A3996" i="2" s="1"/>
  <c r="B3997" i="2"/>
  <c r="A3997" i="2" s="1"/>
  <c r="B3998" i="2"/>
  <c r="A3998" i="2" s="1"/>
  <c r="B3999" i="2"/>
  <c r="A3999" i="2" s="1"/>
  <c r="B4000" i="2"/>
  <c r="A4000" i="2" s="1"/>
  <c r="B4001" i="2"/>
  <c r="A4001" i="2" s="1"/>
  <c r="B4002" i="2"/>
  <c r="A4002" i="2" s="1"/>
  <c r="B4003" i="2"/>
  <c r="A4003" i="2" s="1"/>
  <c r="B4004" i="2"/>
  <c r="A4004" i="2" s="1"/>
  <c r="B4005" i="2"/>
  <c r="A4005" i="2" s="1"/>
  <c r="B4006" i="2"/>
  <c r="A4006" i="2" s="1"/>
  <c r="B4007" i="2"/>
  <c r="A4007" i="2" s="1"/>
  <c r="B4008" i="2"/>
  <c r="A4008" i="2" s="1"/>
  <c r="B4009" i="2"/>
  <c r="A4009" i="2" s="1"/>
  <c r="B4010" i="2"/>
  <c r="A4010" i="2" s="1"/>
  <c r="B4011" i="2"/>
  <c r="A4011" i="2" s="1"/>
  <c r="B4012" i="2"/>
  <c r="A4012" i="2" s="1"/>
  <c r="B4013" i="2"/>
  <c r="A4013" i="2" s="1"/>
  <c r="B4014" i="2"/>
  <c r="A4014" i="2" s="1"/>
  <c r="B4015" i="2"/>
  <c r="A4015" i="2" s="1"/>
  <c r="B4016" i="2"/>
  <c r="A4016" i="2" s="1"/>
  <c r="B4017" i="2"/>
  <c r="A4017" i="2" s="1"/>
  <c r="B4018" i="2"/>
  <c r="A4018" i="2" s="1"/>
  <c r="B4019" i="2"/>
  <c r="A4019" i="2" s="1"/>
  <c r="B4020" i="2"/>
  <c r="A4020" i="2" s="1"/>
  <c r="B4021" i="2"/>
  <c r="A4021" i="2" s="1"/>
  <c r="B4022" i="2"/>
  <c r="A4022" i="2" s="1"/>
  <c r="B4023" i="2"/>
  <c r="A4023" i="2" s="1"/>
  <c r="B4024" i="2"/>
  <c r="A4024" i="2" s="1"/>
  <c r="B4025" i="2"/>
  <c r="A4025" i="2" s="1"/>
  <c r="B4026" i="2"/>
  <c r="A4026" i="2" s="1"/>
  <c r="B4027" i="2"/>
  <c r="A4027" i="2" s="1"/>
  <c r="B4028" i="2"/>
  <c r="A4028" i="2" s="1"/>
  <c r="B4029" i="2"/>
  <c r="A4029" i="2" s="1"/>
  <c r="B4030" i="2"/>
  <c r="A4030" i="2" s="1"/>
  <c r="B4031" i="2"/>
  <c r="A4031" i="2" s="1"/>
  <c r="B4032" i="2"/>
  <c r="A4032" i="2" s="1"/>
  <c r="B4033" i="2"/>
  <c r="A4033" i="2" s="1"/>
  <c r="B4034" i="2"/>
  <c r="A4034" i="2" s="1"/>
  <c r="B4035" i="2"/>
  <c r="A4035" i="2" s="1"/>
  <c r="B4036" i="2"/>
  <c r="A4036" i="2" s="1"/>
  <c r="B4037" i="2"/>
  <c r="A4037" i="2" s="1"/>
  <c r="B4038" i="2"/>
  <c r="A4038" i="2" s="1"/>
  <c r="B4039" i="2"/>
  <c r="A4039" i="2" s="1"/>
  <c r="B4040" i="2"/>
  <c r="A4040" i="2" s="1"/>
  <c r="B4041" i="2"/>
  <c r="A4041" i="2" s="1"/>
  <c r="B4042" i="2"/>
  <c r="A4042" i="2" s="1"/>
  <c r="B4043" i="2"/>
  <c r="A4043" i="2" s="1"/>
  <c r="B4044" i="2"/>
  <c r="A4044" i="2" s="1"/>
  <c r="B4045" i="2"/>
  <c r="A4045" i="2" s="1"/>
  <c r="B4046" i="2"/>
  <c r="A4046" i="2" s="1"/>
  <c r="B4047" i="2"/>
  <c r="A4047" i="2" s="1"/>
  <c r="B4048" i="2"/>
  <c r="A4048" i="2" s="1"/>
  <c r="B4049" i="2"/>
  <c r="A4049" i="2" s="1"/>
  <c r="B4050" i="2"/>
  <c r="A4050" i="2" s="1"/>
  <c r="B4051" i="2"/>
  <c r="A4051" i="2" s="1"/>
  <c r="B4052" i="2"/>
  <c r="A4052" i="2" s="1"/>
  <c r="B4053" i="2"/>
  <c r="A4053" i="2" s="1"/>
  <c r="B4054" i="2"/>
  <c r="A4054" i="2" s="1"/>
  <c r="B4055" i="2"/>
  <c r="A4055" i="2" s="1"/>
  <c r="B4056" i="2"/>
  <c r="A4056" i="2" s="1"/>
  <c r="B4057" i="2"/>
  <c r="A4057" i="2" s="1"/>
  <c r="B4058" i="2"/>
  <c r="A4058" i="2" s="1"/>
  <c r="B4059" i="2"/>
  <c r="A4059" i="2" s="1"/>
  <c r="B4060" i="2"/>
  <c r="A4060" i="2" s="1"/>
  <c r="B4061" i="2"/>
  <c r="A4061" i="2" s="1"/>
  <c r="B4062" i="2"/>
  <c r="A4062" i="2" s="1"/>
  <c r="B4063" i="2"/>
  <c r="A4063" i="2" s="1"/>
  <c r="B4064" i="2"/>
  <c r="A4064" i="2" s="1"/>
  <c r="B4065" i="2"/>
  <c r="A4065" i="2" s="1"/>
  <c r="B4066" i="2"/>
  <c r="A4066" i="2" s="1"/>
  <c r="B4067" i="2"/>
  <c r="A4067" i="2" s="1"/>
  <c r="B4068" i="2"/>
  <c r="A4068" i="2" s="1"/>
  <c r="B4069" i="2"/>
  <c r="A4069" i="2" s="1"/>
  <c r="B4070" i="2"/>
  <c r="A4070" i="2" s="1"/>
  <c r="B4071" i="2"/>
  <c r="A4071" i="2" s="1"/>
  <c r="B4072" i="2"/>
  <c r="A4072" i="2" s="1"/>
  <c r="B4073" i="2"/>
  <c r="A4073" i="2" s="1"/>
  <c r="B4074" i="2"/>
  <c r="A4074" i="2" s="1"/>
  <c r="B4075" i="2"/>
  <c r="A4075" i="2" s="1"/>
  <c r="B4076" i="2"/>
  <c r="A4076" i="2" s="1"/>
  <c r="B4077" i="2"/>
  <c r="A4077" i="2" s="1"/>
  <c r="B4078" i="2"/>
  <c r="A4078" i="2" s="1"/>
  <c r="B4079" i="2"/>
  <c r="A4079" i="2" s="1"/>
  <c r="B4080" i="2"/>
  <c r="A4080" i="2" s="1"/>
  <c r="B4081" i="2"/>
  <c r="A4081" i="2" s="1"/>
  <c r="B4082" i="2"/>
  <c r="A4082" i="2" s="1"/>
  <c r="B4083" i="2"/>
  <c r="A4083" i="2" s="1"/>
  <c r="B4084" i="2"/>
  <c r="A4084" i="2" s="1"/>
  <c r="B4085" i="2"/>
  <c r="A4085" i="2" s="1"/>
  <c r="B4086" i="2"/>
  <c r="A4086" i="2" s="1"/>
  <c r="B4087" i="2"/>
  <c r="A4087" i="2" s="1"/>
  <c r="B4088" i="2"/>
  <c r="A4088" i="2" s="1"/>
  <c r="B4089" i="2"/>
  <c r="A4089" i="2" s="1"/>
  <c r="B4090" i="2"/>
  <c r="A4090" i="2" s="1"/>
  <c r="B4091" i="2"/>
  <c r="A4091" i="2" s="1"/>
  <c r="B4092" i="2"/>
  <c r="A4092" i="2" s="1"/>
  <c r="B4093" i="2"/>
  <c r="A4093" i="2" s="1"/>
  <c r="B4094" i="2"/>
  <c r="A4094" i="2" s="1"/>
  <c r="B4095" i="2"/>
  <c r="A4095" i="2" s="1"/>
  <c r="B4096" i="2"/>
  <c r="A4096" i="2" s="1"/>
  <c r="B4097" i="2"/>
  <c r="A4097" i="2" s="1"/>
  <c r="B4098" i="2"/>
  <c r="A4098" i="2" s="1"/>
  <c r="B4099" i="2"/>
  <c r="A4099" i="2" s="1"/>
  <c r="B4100" i="2"/>
  <c r="A4100" i="2" s="1"/>
  <c r="B4101" i="2"/>
  <c r="A4101" i="2" s="1"/>
  <c r="B4102" i="2"/>
  <c r="A4102" i="2" s="1"/>
  <c r="B4103" i="2"/>
  <c r="A4103" i="2" s="1"/>
  <c r="B4104" i="2"/>
  <c r="A4104" i="2" s="1"/>
  <c r="B4105" i="2"/>
  <c r="A4105" i="2" s="1"/>
  <c r="B4106" i="2"/>
  <c r="A4106" i="2" s="1"/>
  <c r="B4107" i="2"/>
  <c r="A4107" i="2" s="1"/>
  <c r="B4108" i="2"/>
  <c r="A4108" i="2" s="1"/>
  <c r="B4109" i="2"/>
  <c r="A4109" i="2" s="1"/>
  <c r="B4110" i="2"/>
  <c r="A4110" i="2" s="1"/>
  <c r="B4111" i="2"/>
  <c r="A4111" i="2" s="1"/>
  <c r="B4112" i="2"/>
  <c r="A4112" i="2" s="1"/>
  <c r="B4113" i="2"/>
  <c r="A4113" i="2" s="1"/>
  <c r="B4114" i="2"/>
  <c r="A4114" i="2" s="1"/>
  <c r="B4115" i="2"/>
  <c r="A4115" i="2" s="1"/>
  <c r="B4116" i="2"/>
  <c r="A4116" i="2" s="1"/>
  <c r="B4117" i="2"/>
  <c r="A4117" i="2" s="1"/>
  <c r="B4118" i="2"/>
  <c r="A4118" i="2" s="1"/>
  <c r="B4119" i="2"/>
  <c r="A4119" i="2" s="1"/>
  <c r="B4120" i="2"/>
  <c r="A4120" i="2" s="1"/>
  <c r="B4121" i="2"/>
  <c r="A4121" i="2" s="1"/>
  <c r="B4122" i="2"/>
  <c r="A4122" i="2" s="1"/>
  <c r="B4123" i="2"/>
  <c r="A4123" i="2" s="1"/>
  <c r="B4124" i="2"/>
  <c r="A4124" i="2" s="1"/>
  <c r="B4125" i="2"/>
  <c r="A4125" i="2" s="1"/>
  <c r="B4126" i="2"/>
  <c r="A4126" i="2" s="1"/>
  <c r="B4127" i="2"/>
  <c r="A4127" i="2" s="1"/>
  <c r="B4128" i="2"/>
  <c r="A4128" i="2" s="1"/>
  <c r="B4129" i="2"/>
  <c r="A4129" i="2" s="1"/>
  <c r="B4130" i="2"/>
  <c r="A4130" i="2" s="1"/>
  <c r="B4131" i="2"/>
  <c r="A4131" i="2" s="1"/>
  <c r="B4132" i="2"/>
  <c r="A4132" i="2" s="1"/>
  <c r="B4133" i="2"/>
  <c r="A4133" i="2" s="1"/>
  <c r="B4134" i="2"/>
  <c r="A4134" i="2" s="1"/>
  <c r="B4135" i="2"/>
  <c r="A4135" i="2" s="1"/>
  <c r="B4136" i="2"/>
  <c r="A4136" i="2" s="1"/>
  <c r="B4137" i="2"/>
  <c r="A4137" i="2" s="1"/>
  <c r="B4138" i="2"/>
  <c r="A4138" i="2" s="1"/>
  <c r="B4139" i="2"/>
  <c r="A4139" i="2" s="1"/>
  <c r="B4140" i="2"/>
  <c r="A4140" i="2" s="1"/>
  <c r="B4141" i="2"/>
  <c r="A4141" i="2" s="1"/>
  <c r="B4142" i="2"/>
  <c r="A4142" i="2" s="1"/>
  <c r="B4143" i="2"/>
  <c r="A4143" i="2" s="1"/>
  <c r="B4144" i="2"/>
  <c r="A4144" i="2" s="1"/>
  <c r="B4145" i="2"/>
  <c r="A4145" i="2" s="1"/>
  <c r="B4146" i="2"/>
  <c r="A4146" i="2" s="1"/>
  <c r="B4147" i="2"/>
  <c r="A4147" i="2" s="1"/>
  <c r="B4148" i="2"/>
  <c r="A4148" i="2" s="1"/>
  <c r="B4149" i="2"/>
  <c r="A4149" i="2" s="1"/>
  <c r="B4150" i="2"/>
  <c r="A4150" i="2" s="1"/>
  <c r="B4151" i="2"/>
  <c r="A4151" i="2" s="1"/>
  <c r="B4152" i="2"/>
  <c r="A4152" i="2" s="1"/>
  <c r="B4153" i="2"/>
  <c r="A4153" i="2" s="1"/>
  <c r="B4154" i="2"/>
  <c r="A4154" i="2" s="1"/>
  <c r="B4155" i="2"/>
  <c r="A4155" i="2" s="1"/>
  <c r="B4156" i="2"/>
  <c r="A4156" i="2" s="1"/>
  <c r="B4157" i="2"/>
  <c r="A4157" i="2" s="1"/>
  <c r="B4158" i="2"/>
  <c r="A4158" i="2" s="1"/>
  <c r="B4159" i="2"/>
  <c r="A4159" i="2" s="1"/>
  <c r="B4160" i="2"/>
  <c r="A4160" i="2" s="1"/>
  <c r="B4161" i="2"/>
  <c r="A4161" i="2" s="1"/>
  <c r="B4162" i="2"/>
  <c r="A4162" i="2" s="1"/>
  <c r="B4163" i="2"/>
  <c r="A4163" i="2" s="1"/>
  <c r="B4164" i="2"/>
  <c r="A4164" i="2" s="1"/>
  <c r="B4165" i="2"/>
  <c r="A4165" i="2" s="1"/>
  <c r="B4166" i="2"/>
  <c r="A4166" i="2" s="1"/>
  <c r="B4167" i="2"/>
  <c r="A4167" i="2" s="1"/>
  <c r="B4168" i="2"/>
  <c r="A4168" i="2" s="1"/>
  <c r="B4169" i="2"/>
  <c r="A4169" i="2" s="1"/>
  <c r="B4170" i="2"/>
  <c r="A4170" i="2" s="1"/>
  <c r="B4171" i="2"/>
  <c r="A4171" i="2" s="1"/>
  <c r="B4172" i="2"/>
  <c r="A4172" i="2" s="1"/>
  <c r="B4173" i="2"/>
  <c r="A4173" i="2" s="1"/>
  <c r="B4174" i="2"/>
  <c r="A4174" i="2" s="1"/>
  <c r="B4175" i="2"/>
  <c r="A4175" i="2" s="1"/>
  <c r="B4176" i="2"/>
  <c r="A4176" i="2" s="1"/>
  <c r="B4177" i="2"/>
  <c r="A4177" i="2" s="1"/>
  <c r="B4178" i="2"/>
  <c r="A4178" i="2" s="1"/>
  <c r="B4179" i="2"/>
  <c r="A4179" i="2" s="1"/>
  <c r="B4180" i="2"/>
  <c r="A4180" i="2" s="1"/>
  <c r="B4181" i="2"/>
  <c r="A4181" i="2" s="1"/>
  <c r="B4182" i="2"/>
  <c r="A4182" i="2" s="1"/>
  <c r="B4183" i="2"/>
  <c r="A4183" i="2" s="1"/>
  <c r="B4184" i="2"/>
  <c r="A4184" i="2" s="1"/>
  <c r="B4185" i="2"/>
  <c r="A4185" i="2" s="1"/>
  <c r="B4186" i="2"/>
  <c r="A4186" i="2" s="1"/>
  <c r="B4187" i="2"/>
  <c r="A4187" i="2" s="1"/>
  <c r="B4188" i="2"/>
  <c r="A4188" i="2" s="1"/>
  <c r="B4189" i="2"/>
  <c r="A4189" i="2" s="1"/>
  <c r="B4190" i="2"/>
  <c r="A4190" i="2" s="1"/>
  <c r="B4191" i="2"/>
  <c r="A4191" i="2" s="1"/>
  <c r="B4192" i="2"/>
  <c r="A4192" i="2" s="1"/>
  <c r="B4193" i="2"/>
  <c r="A4193" i="2" s="1"/>
  <c r="B4194" i="2"/>
  <c r="A4194" i="2" s="1"/>
  <c r="B4195" i="2"/>
  <c r="A4195" i="2" s="1"/>
  <c r="B4196" i="2"/>
  <c r="A4196" i="2" s="1"/>
  <c r="B4197" i="2"/>
  <c r="A4197" i="2" s="1"/>
  <c r="B4198" i="2"/>
  <c r="A4198" i="2" s="1"/>
  <c r="B4199" i="2"/>
  <c r="A4199" i="2" s="1"/>
  <c r="B4200" i="2"/>
  <c r="A4200" i="2" s="1"/>
  <c r="B4201" i="2"/>
  <c r="A4201" i="2" s="1"/>
  <c r="B4202" i="2"/>
  <c r="A4202" i="2" s="1"/>
  <c r="B4203" i="2"/>
  <c r="A4203" i="2" s="1"/>
  <c r="B4204" i="2"/>
  <c r="A4204" i="2" s="1"/>
  <c r="B4205" i="2"/>
  <c r="A4205" i="2" s="1"/>
  <c r="B4206" i="2"/>
  <c r="A4206" i="2" s="1"/>
  <c r="B4207" i="2"/>
  <c r="A4207" i="2" s="1"/>
  <c r="B4208" i="2"/>
  <c r="A4208" i="2" s="1"/>
  <c r="B4209" i="2"/>
  <c r="A4209" i="2" s="1"/>
  <c r="B4210" i="2"/>
  <c r="A4210" i="2" s="1"/>
  <c r="B4211" i="2"/>
  <c r="A4211" i="2" s="1"/>
  <c r="B4212" i="2"/>
  <c r="A4212" i="2" s="1"/>
  <c r="B4213" i="2"/>
  <c r="A4213" i="2" s="1"/>
  <c r="B4214" i="2"/>
  <c r="A4214" i="2" s="1"/>
  <c r="B4215" i="2"/>
  <c r="A4215" i="2" s="1"/>
  <c r="B4216" i="2"/>
  <c r="A4216" i="2" s="1"/>
  <c r="B4217" i="2"/>
  <c r="A4217" i="2" s="1"/>
  <c r="B4218" i="2"/>
  <c r="A4218" i="2" s="1"/>
  <c r="B4219" i="2"/>
  <c r="A4219" i="2" s="1"/>
  <c r="B4220" i="2"/>
  <c r="A4220" i="2" s="1"/>
  <c r="B4221" i="2"/>
  <c r="A4221" i="2" s="1"/>
  <c r="B4222" i="2"/>
  <c r="A4222" i="2" s="1"/>
  <c r="B4223" i="2"/>
  <c r="A4223" i="2" s="1"/>
  <c r="B4224" i="2"/>
  <c r="A4224" i="2" s="1"/>
  <c r="B4225" i="2"/>
  <c r="A4225" i="2" s="1"/>
  <c r="B4226" i="2"/>
  <c r="A4226" i="2" s="1"/>
  <c r="B4227" i="2"/>
  <c r="A4227" i="2" s="1"/>
  <c r="B4228" i="2"/>
  <c r="A4228" i="2" s="1"/>
  <c r="B4229" i="2"/>
  <c r="A4229" i="2" s="1"/>
  <c r="B4230" i="2"/>
  <c r="A4230" i="2" s="1"/>
  <c r="B4231" i="2"/>
  <c r="A4231" i="2" s="1"/>
  <c r="B4232" i="2"/>
  <c r="A4232" i="2" s="1"/>
  <c r="B4233" i="2"/>
  <c r="A4233" i="2" s="1"/>
  <c r="B4234" i="2"/>
  <c r="A4234" i="2" s="1"/>
  <c r="B4235" i="2"/>
  <c r="A4235" i="2" s="1"/>
  <c r="B4236" i="2"/>
  <c r="A4236" i="2" s="1"/>
  <c r="B4237" i="2"/>
  <c r="A4237" i="2" s="1"/>
  <c r="B4238" i="2"/>
  <c r="A4238" i="2" s="1"/>
  <c r="B4239" i="2"/>
  <c r="A4239" i="2" s="1"/>
  <c r="B4240" i="2"/>
  <c r="A4240" i="2" s="1"/>
  <c r="B4241" i="2"/>
  <c r="A4241" i="2" s="1"/>
  <c r="B4242" i="2"/>
  <c r="A4242" i="2" s="1"/>
  <c r="B4243" i="2"/>
  <c r="A4243" i="2" s="1"/>
  <c r="B4244" i="2"/>
  <c r="A4244" i="2" s="1"/>
  <c r="B4245" i="2"/>
  <c r="A4245" i="2" s="1"/>
  <c r="B4246" i="2"/>
  <c r="A4246" i="2" s="1"/>
  <c r="B4247" i="2"/>
  <c r="A4247" i="2" s="1"/>
  <c r="B4248" i="2"/>
  <c r="A4248" i="2" s="1"/>
  <c r="B4249" i="2"/>
  <c r="A4249" i="2" s="1"/>
  <c r="B4250" i="2"/>
  <c r="A4250" i="2" s="1"/>
  <c r="B4251" i="2"/>
  <c r="A4251" i="2" s="1"/>
  <c r="B4252" i="2"/>
  <c r="A4252" i="2" s="1"/>
  <c r="B4253" i="2"/>
  <c r="A4253" i="2" s="1"/>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I21" i="7"/>
  <c r="I20" i="7"/>
  <c r="G21" i="7"/>
  <c r="G20" i="7"/>
  <c r="I18" i="7"/>
  <c r="I17" i="7"/>
  <c r="G17" i="7"/>
  <c r="G18" i="7"/>
  <c r="I13" i="7"/>
  <c r="I14" i="7"/>
  <c r="I15" i="7"/>
  <c r="I12" i="7"/>
  <c r="G13" i="7"/>
  <c r="G14" i="7"/>
  <c r="G15" i="7"/>
  <c r="G12" i="7"/>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I35" i="13" l="1"/>
  <c r="G244" i="11"/>
  <c r="E244" i="11"/>
  <c r="C244" i="11"/>
  <c r="G243" i="11"/>
  <c r="E243" i="11"/>
  <c r="C243" i="11"/>
  <c r="G242" i="11"/>
  <c r="E242" i="11"/>
  <c r="C242" i="11"/>
  <c r="G241" i="11"/>
  <c r="E241" i="11"/>
  <c r="C241" i="11"/>
  <c r="G240" i="11"/>
  <c r="E240" i="11"/>
  <c r="C240" i="11"/>
  <c r="G239" i="11"/>
  <c r="E239" i="11"/>
  <c r="C239" i="11"/>
  <c r="G238" i="11"/>
  <c r="E238" i="11"/>
  <c r="C238" i="11"/>
  <c r="G237" i="11"/>
  <c r="E237" i="11"/>
  <c r="C237" i="11"/>
  <c r="G236" i="11"/>
  <c r="E236" i="11"/>
  <c r="C236" i="11"/>
  <c r="G235" i="11"/>
  <c r="E235" i="11"/>
  <c r="C235" i="11"/>
  <c r="C223" i="11" l="1"/>
  <c r="E223" i="11"/>
  <c r="G223" i="11"/>
  <c r="C224" i="11"/>
  <c r="E224" i="11"/>
  <c r="G224" i="11"/>
  <c r="C225" i="11"/>
  <c r="E225" i="11"/>
  <c r="G225" i="11"/>
  <c r="C226" i="11"/>
  <c r="E226" i="11"/>
  <c r="G226" i="11"/>
  <c r="C227" i="11"/>
  <c r="E227" i="11"/>
  <c r="G227" i="11"/>
  <c r="C228" i="11"/>
  <c r="E228" i="11"/>
  <c r="G228" i="11"/>
  <c r="C229" i="11"/>
  <c r="E229" i="11"/>
  <c r="G229" i="11"/>
  <c r="C230" i="11"/>
  <c r="E230" i="11"/>
  <c r="G230" i="11"/>
  <c r="C231" i="11"/>
  <c r="E231" i="11"/>
  <c r="G231" i="11"/>
  <c r="C232" i="11"/>
  <c r="E232" i="11"/>
  <c r="G232" i="11"/>
  <c r="C233" i="11"/>
  <c r="E233" i="11"/>
  <c r="G233" i="11"/>
  <c r="C234" i="11"/>
  <c r="E234" i="11"/>
  <c r="G234" i="11"/>
  <c r="D41" i="19"/>
  <c r="E41" i="19" s="1"/>
  <c r="D40" i="19"/>
  <c r="E40" i="19" s="1"/>
  <c r="D39" i="19"/>
  <c r="E39" i="19" s="1"/>
  <c r="D38" i="19"/>
  <c r="E38" i="19" s="1"/>
  <c r="D37" i="19"/>
  <c r="E37" i="19" s="1"/>
  <c r="D36" i="19"/>
  <c r="E36" i="19" s="1"/>
  <c r="D35" i="19"/>
  <c r="E35" i="19" s="1"/>
  <c r="D34" i="19"/>
  <c r="E34" i="19" s="1"/>
  <c r="D33" i="19"/>
  <c r="E33" i="19" s="1"/>
  <c r="D32" i="19"/>
  <c r="E32" i="19" s="1"/>
  <c r="D31" i="19"/>
  <c r="E31" i="19" s="1"/>
  <c r="D30" i="19"/>
  <c r="E30" i="19" s="1"/>
  <c r="D29" i="19"/>
  <c r="E29" i="19" s="1"/>
  <c r="D28" i="19"/>
  <c r="E28" i="19" s="1"/>
  <c r="D27" i="19"/>
  <c r="E27" i="19" s="1"/>
  <c r="D26" i="19"/>
  <c r="E26" i="19" s="1"/>
  <c r="D25" i="19"/>
  <c r="E25" i="19" s="1"/>
  <c r="D24" i="19"/>
  <c r="E24" i="19" s="1"/>
  <c r="D23" i="19"/>
  <c r="E23" i="19" s="1"/>
  <c r="D22" i="19"/>
  <c r="E22" i="19" s="1"/>
  <c r="D21" i="19"/>
  <c r="E21" i="19" s="1"/>
  <c r="D20" i="19"/>
  <c r="E20" i="19" s="1"/>
  <c r="D19" i="19"/>
  <c r="E19" i="19" s="1"/>
  <c r="D18" i="19"/>
  <c r="E18" i="19" s="1"/>
  <c r="D17" i="19"/>
  <c r="E17" i="19" s="1"/>
  <c r="D16" i="19"/>
  <c r="E16" i="19" s="1"/>
  <c r="D15" i="19"/>
  <c r="E15" i="19" s="1"/>
  <c r="D14" i="19"/>
  <c r="E14" i="19" s="1"/>
  <c r="D13" i="19"/>
  <c r="E13" i="19" s="1"/>
  <c r="D12" i="19"/>
  <c r="E12" i="19" s="1"/>
  <c r="D11" i="19"/>
  <c r="E11" i="19" s="1"/>
  <c r="D10" i="19"/>
  <c r="E10" i="19" s="1"/>
  <c r="D9" i="19"/>
  <c r="E9" i="19" s="1"/>
  <c r="D8" i="19"/>
  <c r="E8" i="19" s="1"/>
  <c r="D7" i="19"/>
  <c r="E7" i="19" s="1"/>
  <c r="D6" i="19"/>
  <c r="E6" i="19" s="1"/>
  <c r="D5" i="19"/>
  <c r="E5" i="19" s="1"/>
  <c r="D4" i="19"/>
  <c r="E4" i="19" s="1"/>
  <c r="D3" i="19"/>
  <c r="E3" i="19" s="1"/>
  <c r="D2" i="19"/>
  <c r="E2" i="19" s="1"/>
  <c r="I1606" i="5" l="1"/>
  <c r="I1607" i="5"/>
  <c r="I1608" i="5"/>
  <c r="I1609" i="5"/>
  <c r="I1540" i="5" l="1"/>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539" i="5" l="1"/>
  <c r="I1538" i="5"/>
  <c r="I1537" i="5"/>
  <c r="E106" i="14"/>
  <c r="H167" i="9"/>
  <c r="J33" i="13" l="1"/>
  <c r="J32" i="13"/>
  <c r="J31" i="13"/>
  <c r="J30" i="13"/>
  <c r="J29" i="13"/>
  <c r="J28" i="13"/>
  <c r="J27" i="13"/>
  <c r="J26" i="13"/>
  <c r="J25" i="13"/>
  <c r="J24" i="13"/>
  <c r="J23" i="13"/>
  <c r="J22" i="13"/>
  <c r="J21" i="13"/>
  <c r="J20" i="13"/>
  <c r="J19" i="13"/>
  <c r="J18" i="13"/>
  <c r="J17" i="13"/>
  <c r="J16" i="13"/>
  <c r="J15" i="13"/>
  <c r="J14" i="13"/>
  <c r="J13" i="13"/>
  <c r="J12" i="13"/>
  <c r="J11" i="13"/>
  <c r="J10" i="13"/>
  <c r="J9" i="13"/>
  <c r="J8" i="13"/>
  <c r="J7" i="13"/>
  <c r="J6" i="13"/>
  <c r="J5" i="13"/>
  <c r="J4" i="13"/>
  <c r="J3" i="13"/>
  <c r="A246" i="6" l="1"/>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 r="I1536" i="5" l="1"/>
  <c r="I1535" i="5"/>
  <c r="I1534" i="5"/>
  <c r="I1533" i="5"/>
  <c r="I1532" i="5"/>
  <c r="I1531" i="5"/>
  <c r="I1530" i="5"/>
  <c r="I1529" i="5"/>
  <c r="I1528" i="5"/>
  <c r="I1527" i="5"/>
  <c r="I1526" i="5"/>
  <c r="I1525" i="5"/>
  <c r="I1524" i="5"/>
  <c r="I1523" i="5"/>
  <c r="I1522" i="5"/>
  <c r="I1521" i="5"/>
  <c r="I1520" i="5"/>
  <c r="I1519" i="5"/>
  <c r="I1518" i="5"/>
  <c r="I1517" i="5"/>
  <c r="I1516" i="5"/>
  <c r="I1515" i="5"/>
  <c r="I1514" i="5"/>
  <c r="I1513" i="5"/>
  <c r="I1512" i="5"/>
  <c r="I1511" i="5"/>
  <c r="I1510" i="5"/>
  <c r="I1509" i="5"/>
  <c r="I1508" i="5"/>
  <c r="I1507" i="5"/>
  <c r="I1506" i="5"/>
  <c r="I1505" i="5"/>
  <c r="I1504" i="5"/>
  <c r="I1503" i="5"/>
  <c r="I1502" i="5"/>
  <c r="I1501" i="5"/>
  <c r="I1500" i="5"/>
  <c r="I1499" i="5"/>
  <c r="I1498" i="5"/>
  <c r="I1497" i="5"/>
  <c r="I1496" i="5"/>
  <c r="I1495" i="5"/>
  <c r="I1494" i="5"/>
  <c r="I1493" i="5"/>
  <c r="I1492" i="5"/>
  <c r="I1491" i="5"/>
  <c r="I1490" i="5"/>
  <c r="I1489" i="5"/>
  <c r="I1488" i="5"/>
  <c r="I1487" i="5"/>
  <c r="I1486" i="5"/>
  <c r="I1485" i="5"/>
  <c r="I1484" i="5"/>
  <c r="I1483" i="5"/>
  <c r="I1482" i="5"/>
  <c r="I1481" i="5"/>
  <c r="I1480" i="5"/>
  <c r="I1479" i="5"/>
  <c r="I1478" i="5"/>
  <c r="I1477" i="5"/>
  <c r="I1476" i="5"/>
  <c r="I1475" i="5"/>
  <c r="I1474" i="5"/>
  <c r="I1473" i="5"/>
  <c r="I1472" i="5"/>
  <c r="I1471" i="5"/>
  <c r="I1470" i="5"/>
  <c r="I1469" i="5"/>
  <c r="I1468" i="5"/>
  <c r="I1467" i="5"/>
  <c r="I1466" i="5"/>
  <c r="I1465" i="5"/>
  <c r="I1464" i="5"/>
  <c r="I1463" i="5"/>
  <c r="I1462" i="5"/>
  <c r="I1461" i="5"/>
  <c r="I1460" i="5"/>
  <c r="I1459" i="5"/>
  <c r="I1458" i="5"/>
  <c r="I1457" i="5"/>
  <c r="I1456" i="5"/>
  <c r="I1455" i="5"/>
  <c r="I1454" i="5"/>
  <c r="I1453" i="5"/>
  <c r="I1452" i="5"/>
  <c r="I1451" i="5"/>
  <c r="I1450" i="5"/>
  <c r="I1449" i="5"/>
  <c r="I1448" i="5"/>
  <c r="I1447" i="5"/>
  <c r="I1446" i="5"/>
  <c r="I1445" i="5"/>
  <c r="I1444" i="5"/>
  <c r="I1443" i="5"/>
  <c r="I1442" i="5"/>
  <c r="I1441" i="5"/>
  <c r="I1440" i="5"/>
  <c r="I1439" i="5"/>
  <c r="I1438" i="5"/>
  <c r="I1437" i="5"/>
  <c r="I1436" i="5"/>
  <c r="I1435" i="5"/>
  <c r="I1434" i="5"/>
  <c r="I1433" i="5"/>
  <c r="I1432" i="5"/>
  <c r="I1431" i="5"/>
  <c r="I1430" i="5"/>
  <c r="I1429" i="5"/>
  <c r="I1428" i="5"/>
  <c r="I1427" i="5"/>
  <c r="I1426" i="5"/>
  <c r="I1425" i="5"/>
  <c r="I1424" i="5"/>
  <c r="I1423" i="5"/>
  <c r="I1422" i="5"/>
  <c r="I1421" i="5"/>
  <c r="I1420" i="5"/>
  <c r="I1419" i="5"/>
  <c r="I1418" i="5"/>
  <c r="I1417" i="5"/>
  <c r="I1416" i="5"/>
  <c r="I1415" i="5"/>
  <c r="I1414" i="5"/>
  <c r="I1413" i="5"/>
  <c r="I1412" i="5"/>
  <c r="I1411" i="5"/>
  <c r="I1410" i="5"/>
  <c r="I1409" i="5"/>
  <c r="I1408" i="5"/>
  <c r="I1407" i="5"/>
  <c r="I1406" i="5"/>
  <c r="I1405" i="5"/>
  <c r="I1404" i="5"/>
  <c r="I1403" i="5"/>
  <c r="I1402" i="5"/>
  <c r="I1401" i="5"/>
  <c r="I1400" i="5"/>
  <c r="I1399" i="5"/>
  <c r="I1398" i="5"/>
  <c r="I1397" i="5"/>
  <c r="I1396" i="5"/>
  <c r="I1395" i="5"/>
  <c r="I1394" i="5"/>
  <c r="I1393" i="5"/>
  <c r="I1392" i="5"/>
  <c r="I1391" i="5"/>
  <c r="I1390" i="5"/>
  <c r="I1389" i="5"/>
  <c r="I1388" i="5"/>
  <c r="I1387" i="5"/>
  <c r="I1386" i="5"/>
  <c r="I1385" i="5"/>
  <c r="I1384" i="5"/>
  <c r="I1383" i="5"/>
  <c r="I1382" i="5"/>
  <c r="I1381" i="5"/>
  <c r="I1380" i="5"/>
  <c r="I1379" i="5"/>
  <c r="I1378" i="5"/>
  <c r="I1377" i="5"/>
  <c r="I1376" i="5"/>
  <c r="I1375" i="5"/>
  <c r="I1374" i="5"/>
  <c r="I1373" i="5"/>
  <c r="I1372" i="5"/>
  <c r="I1371" i="5"/>
  <c r="I1370" i="5"/>
  <c r="I1369" i="5"/>
  <c r="I1368" i="5"/>
  <c r="I1367" i="5"/>
  <c r="I1366" i="5"/>
  <c r="I1365" i="5"/>
  <c r="I1364" i="5"/>
  <c r="I1363" i="5"/>
  <c r="I1362" i="5"/>
  <c r="I1361" i="5"/>
  <c r="I1360" i="5"/>
  <c r="I1359" i="5"/>
  <c r="I1358" i="5"/>
  <c r="I1357" i="5"/>
  <c r="I1356" i="5"/>
  <c r="I1355" i="5"/>
  <c r="I1354" i="5"/>
  <c r="I1353" i="5"/>
  <c r="I1352" i="5"/>
  <c r="I1351" i="5"/>
  <c r="I1350" i="5"/>
  <c r="I1349" i="5"/>
  <c r="I1348" i="5"/>
  <c r="I1347" i="5"/>
  <c r="I1346" i="5"/>
  <c r="I1345" i="5"/>
  <c r="I1344" i="5"/>
  <c r="I1343" i="5"/>
  <c r="I1342" i="5"/>
  <c r="I1341" i="5"/>
  <c r="I1340" i="5"/>
  <c r="I1339" i="5"/>
  <c r="I1338" i="5"/>
  <c r="I1337" i="5"/>
  <c r="I1336" i="5"/>
  <c r="I1335" i="5"/>
  <c r="I1334" i="5"/>
  <c r="I1333" i="5"/>
  <c r="I1332" i="5"/>
  <c r="I1331" i="5"/>
  <c r="I1330" i="5"/>
  <c r="I1329" i="5"/>
  <c r="I1328" i="5"/>
  <c r="I1327" i="5"/>
  <c r="I1326" i="5"/>
  <c r="I1325" i="5"/>
  <c r="I1324" i="5"/>
  <c r="I1323" i="5"/>
  <c r="I1322" i="5"/>
  <c r="I1321" i="5"/>
  <c r="I1320" i="5"/>
  <c r="I1319" i="5"/>
  <c r="I1318" i="5"/>
  <c r="I1317" i="5"/>
  <c r="I1316" i="5"/>
  <c r="I1315" i="5"/>
  <c r="I1314" i="5"/>
  <c r="I1313" i="5"/>
  <c r="I1312" i="5"/>
  <c r="I1311" i="5"/>
  <c r="I1310" i="5"/>
  <c r="I1309" i="5"/>
  <c r="I1308" i="5"/>
  <c r="I1307" i="5"/>
  <c r="I1306" i="5"/>
  <c r="I1305" i="5"/>
  <c r="I1304" i="5"/>
  <c r="I1303" i="5"/>
  <c r="I1302" i="5"/>
  <c r="I1301" i="5"/>
  <c r="I1300" i="5"/>
  <c r="I1299" i="5"/>
  <c r="I1298" i="5"/>
  <c r="I1297" i="5"/>
  <c r="I1296" i="5"/>
  <c r="I1295" i="5"/>
  <c r="I1294" i="5"/>
  <c r="I1293" i="5"/>
  <c r="I1292" i="5"/>
  <c r="I1291" i="5"/>
  <c r="I1290" i="5"/>
  <c r="I1289" i="5"/>
  <c r="I1288" i="5"/>
  <c r="I1287" i="5"/>
  <c r="I1286" i="5"/>
  <c r="I1285" i="5"/>
  <c r="I1284" i="5"/>
  <c r="I1283" i="5"/>
  <c r="I1282" i="5"/>
  <c r="I1281" i="5"/>
  <c r="I1280" i="5"/>
  <c r="I1279" i="5"/>
  <c r="I1278" i="5"/>
  <c r="I1277" i="5"/>
  <c r="I1276" i="5"/>
  <c r="I1275" i="5"/>
  <c r="I1274" i="5"/>
  <c r="I1273" i="5"/>
  <c r="I1272" i="5"/>
  <c r="I1271" i="5"/>
  <c r="I1270" i="5"/>
  <c r="I1269" i="5"/>
  <c r="I1268" i="5"/>
  <c r="I1267" i="5"/>
  <c r="I1266" i="5"/>
  <c r="I1265" i="5"/>
  <c r="I1264" i="5"/>
  <c r="I1263" i="5"/>
  <c r="I1262" i="5"/>
  <c r="I1261" i="5"/>
  <c r="I1260" i="5"/>
  <c r="I1259" i="5"/>
  <c r="I1258" i="5"/>
  <c r="I1257" i="5"/>
  <c r="I1256" i="5"/>
  <c r="I1255" i="5"/>
  <c r="I1254" i="5"/>
  <c r="I1253" i="5"/>
  <c r="I1252" i="5"/>
  <c r="I1251" i="5"/>
  <c r="I1250" i="5"/>
  <c r="I1249" i="5"/>
  <c r="I1248" i="5"/>
  <c r="I1247" i="5"/>
  <c r="I1246" i="5"/>
  <c r="I1245" i="5"/>
  <c r="I1244" i="5"/>
  <c r="I1243" i="5"/>
  <c r="I1242" i="5"/>
  <c r="I1241" i="5"/>
  <c r="I1240" i="5"/>
  <c r="I1239" i="5"/>
  <c r="I1238" i="5"/>
  <c r="I1237" i="5"/>
  <c r="I1236" i="5"/>
  <c r="I1235" i="5"/>
  <c r="I1234" i="5"/>
  <c r="I1233" i="5"/>
  <c r="I1232" i="5"/>
  <c r="I1231" i="5"/>
  <c r="I1230" i="5"/>
  <c r="I1229" i="5"/>
  <c r="I1228" i="5"/>
  <c r="I1227" i="5"/>
  <c r="I1226" i="5"/>
  <c r="I1225" i="5"/>
  <c r="I1224" i="5"/>
  <c r="I1223" i="5"/>
  <c r="I1222" i="5"/>
  <c r="I1221" i="5"/>
  <c r="I1220" i="5"/>
  <c r="I1219" i="5"/>
  <c r="I1218" i="5"/>
  <c r="I1217" i="5"/>
  <c r="I1216" i="5"/>
  <c r="I1215" i="5"/>
  <c r="I1214" i="5"/>
  <c r="I1213" i="5"/>
  <c r="I1212" i="5"/>
  <c r="I1211" i="5"/>
  <c r="I1210" i="5"/>
  <c r="I1209" i="5"/>
  <c r="I1208" i="5"/>
  <c r="I1207" i="5"/>
  <c r="I1206" i="5"/>
  <c r="I1205" i="5"/>
  <c r="I1204" i="5"/>
  <c r="I1203" i="5"/>
  <c r="I1202" i="5"/>
  <c r="I1201" i="5"/>
  <c r="I1200" i="5"/>
  <c r="I1199" i="5"/>
  <c r="I1198" i="5"/>
  <c r="I1197" i="5"/>
  <c r="I1196" i="5"/>
  <c r="I1195" i="5"/>
  <c r="I1194" i="5"/>
  <c r="I1193" i="5"/>
  <c r="I1192" i="5"/>
  <c r="I1191" i="5"/>
  <c r="I1190" i="5"/>
  <c r="I1189" i="5"/>
  <c r="I1188" i="5"/>
  <c r="I1187" i="5"/>
  <c r="I1186" i="5"/>
  <c r="I1185" i="5"/>
  <c r="I1184" i="5"/>
  <c r="I1183" i="5"/>
  <c r="I1182" i="5"/>
  <c r="I1181" i="5"/>
  <c r="I1180" i="5"/>
  <c r="I1179" i="5"/>
  <c r="I1178" i="5"/>
  <c r="I1177" i="5"/>
  <c r="I1176" i="5"/>
  <c r="I1175" i="5"/>
  <c r="I1174" i="5"/>
  <c r="I1173" i="5"/>
  <c r="I1172" i="5"/>
  <c r="I1171" i="5"/>
  <c r="I1170" i="5"/>
  <c r="I1169" i="5"/>
  <c r="I1168" i="5"/>
  <c r="I1167" i="5"/>
  <c r="I1166" i="5"/>
  <c r="I1165" i="5"/>
  <c r="I1164" i="5"/>
  <c r="I1163" i="5"/>
  <c r="I1162" i="5"/>
  <c r="I1161" i="5"/>
  <c r="I1160" i="5"/>
  <c r="I1159" i="5"/>
  <c r="I1158" i="5"/>
  <c r="I1157" i="5"/>
  <c r="I1156" i="5"/>
  <c r="I1155" i="5"/>
  <c r="I1154" i="5"/>
  <c r="I1153" i="5"/>
  <c r="I1152" i="5"/>
  <c r="I1151" i="5"/>
  <c r="I1150" i="5"/>
  <c r="I1149" i="5"/>
  <c r="I1148" i="5"/>
  <c r="I1147" i="5"/>
  <c r="I1146" i="5"/>
  <c r="I1145" i="5"/>
  <c r="I1144" i="5"/>
  <c r="I1143" i="5"/>
  <c r="I1142" i="5"/>
  <c r="I1141" i="5"/>
  <c r="I1140" i="5"/>
  <c r="I1139" i="5"/>
  <c r="I1138" i="5"/>
  <c r="I1137" i="5"/>
  <c r="I1136" i="5"/>
  <c r="I1135" i="5"/>
  <c r="I1134" i="5"/>
  <c r="I1133" i="5"/>
  <c r="I1132" i="5"/>
  <c r="I1131" i="5"/>
  <c r="I1130" i="5"/>
  <c r="I1129" i="5"/>
  <c r="I1128" i="5"/>
  <c r="I1127" i="5"/>
  <c r="I1126" i="5"/>
  <c r="I1125" i="5"/>
  <c r="I1124" i="5"/>
  <c r="I1123" i="5"/>
  <c r="I1122" i="5"/>
  <c r="I1121" i="5"/>
  <c r="I1120" i="5"/>
  <c r="I1119" i="5"/>
  <c r="I1118" i="5"/>
  <c r="I1117" i="5"/>
  <c r="I1116" i="5"/>
  <c r="I1115" i="5"/>
  <c r="I1114" i="5"/>
  <c r="I1113" i="5"/>
  <c r="I1112" i="5"/>
  <c r="I1111" i="5"/>
  <c r="I1110" i="5"/>
  <c r="I1109" i="5"/>
  <c r="I1108" i="5"/>
  <c r="I1107" i="5"/>
  <c r="I1106" i="5"/>
  <c r="I1105" i="5"/>
  <c r="I1104" i="5"/>
  <c r="I1103" i="5"/>
  <c r="I1102" i="5"/>
  <c r="I1101" i="5"/>
  <c r="I1100" i="5"/>
  <c r="I1099" i="5"/>
  <c r="I1098" i="5"/>
  <c r="I1097" i="5"/>
  <c r="I1096" i="5"/>
  <c r="I1095" i="5"/>
  <c r="I1094" i="5"/>
  <c r="I1093" i="5"/>
  <c r="I1092" i="5"/>
  <c r="I1091" i="5"/>
  <c r="I1090" i="5"/>
  <c r="I1089" i="5"/>
  <c r="I1088" i="5"/>
  <c r="I1087" i="5"/>
  <c r="I1086" i="5"/>
  <c r="I1085" i="5"/>
  <c r="I1084" i="5"/>
  <c r="I1083" i="5"/>
  <c r="I1082" i="5"/>
  <c r="I1081" i="5"/>
  <c r="I1080" i="5"/>
  <c r="I1079" i="5"/>
  <c r="I1078" i="5"/>
  <c r="I1077" i="5"/>
  <c r="I1076" i="5"/>
  <c r="I1075" i="5"/>
  <c r="I1074" i="5"/>
  <c r="I1073" i="5"/>
  <c r="I1072" i="5"/>
  <c r="I1071" i="5"/>
  <c r="I1070" i="5"/>
  <c r="I1069" i="5"/>
  <c r="I1068" i="5"/>
  <c r="I1067" i="5"/>
  <c r="I1066" i="5"/>
  <c r="I1065" i="5"/>
  <c r="I1064" i="5"/>
  <c r="I1063" i="5"/>
  <c r="I1062" i="5"/>
  <c r="I1061" i="5"/>
  <c r="I1060" i="5"/>
  <c r="I1059" i="5"/>
  <c r="I1058" i="5"/>
  <c r="I1057" i="5"/>
  <c r="I1056" i="5"/>
  <c r="I1055" i="5"/>
  <c r="I1054" i="5"/>
  <c r="I1053" i="5"/>
  <c r="I1052" i="5"/>
  <c r="I1051" i="5"/>
  <c r="I1050" i="5"/>
  <c r="I1049" i="5"/>
  <c r="I1048" i="5"/>
  <c r="I1047" i="5"/>
  <c r="I1046" i="5"/>
  <c r="I1045"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I1017" i="5"/>
  <c r="I1016" i="5"/>
  <c r="I1015" i="5"/>
  <c r="I1014" i="5"/>
  <c r="I1013" i="5"/>
  <c r="I1012" i="5"/>
  <c r="I1011" i="5"/>
  <c r="I1010" i="5"/>
  <c r="I1009" i="5"/>
  <c r="I1008" i="5"/>
  <c r="I1007" i="5"/>
  <c r="I1006" i="5"/>
  <c r="I1005" i="5"/>
  <c r="I1004" i="5"/>
  <c r="I1003" i="5"/>
  <c r="I1002" i="5"/>
  <c r="I1001" i="5"/>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I968" i="5"/>
  <c r="I967" i="5"/>
  <c r="I966" i="5"/>
  <c r="I965" i="5"/>
  <c r="I964" i="5"/>
  <c r="I963" i="5"/>
  <c r="I962" i="5"/>
  <c r="I961" i="5"/>
  <c r="I960" i="5"/>
  <c r="I959" i="5"/>
  <c r="I958" i="5"/>
  <c r="I957" i="5"/>
  <c r="I956" i="5"/>
  <c r="I955" i="5"/>
  <c r="I954" i="5"/>
  <c r="I953" i="5"/>
  <c r="I952" i="5"/>
  <c r="I951" i="5"/>
  <c r="I950" i="5"/>
  <c r="I949" i="5"/>
  <c r="I948" i="5"/>
  <c r="I947" i="5"/>
  <c r="I946" i="5"/>
  <c r="I945" i="5"/>
  <c r="I944" i="5"/>
  <c r="I943" i="5"/>
  <c r="I942" i="5"/>
  <c r="I941" i="5"/>
  <c r="I940" i="5"/>
  <c r="I939" i="5"/>
  <c r="I938" i="5"/>
  <c r="I937" i="5"/>
  <c r="I936" i="5"/>
  <c r="I935" i="5"/>
  <c r="I934" i="5"/>
  <c r="I933" i="5"/>
  <c r="I932" i="5"/>
  <c r="I931" i="5"/>
  <c r="I930" i="5"/>
  <c r="I929" i="5"/>
  <c r="I928" i="5"/>
  <c r="I927" i="5"/>
  <c r="I926" i="5"/>
  <c r="I925" i="5"/>
  <c r="I924" i="5"/>
  <c r="I923" i="5"/>
  <c r="I922" i="5"/>
  <c r="I921" i="5"/>
  <c r="I920" i="5"/>
  <c r="I919" i="5"/>
  <c r="I918" i="5"/>
  <c r="I917" i="5"/>
  <c r="I916" i="5"/>
  <c r="I915" i="5"/>
  <c r="I914" i="5"/>
  <c r="I913" i="5"/>
  <c r="I912" i="5"/>
  <c r="I911" i="5"/>
  <c r="I910" i="5"/>
  <c r="I909" i="5"/>
  <c r="I908" i="5"/>
  <c r="I907" i="5"/>
  <c r="I906" i="5"/>
  <c r="I905" i="5"/>
  <c r="I904" i="5"/>
  <c r="I903" i="5"/>
  <c r="I902" i="5"/>
  <c r="I901" i="5"/>
  <c r="I900" i="5"/>
  <c r="I899" i="5"/>
  <c r="I898" i="5"/>
  <c r="I897" i="5"/>
  <c r="I896" i="5"/>
  <c r="I895" i="5"/>
  <c r="I894" i="5"/>
  <c r="I893" i="5"/>
  <c r="I892" i="5"/>
  <c r="I891" i="5"/>
  <c r="I890" i="5"/>
  <c r="I889" i="5"/>
  <c r="I888" i="5"/>
  <c r="I887" i="5"/>
  <c r="I886" i="5"/>
  <c r="I885" i="5"/>
  <c r="I884" i="5"/>
  <c r="I883" i="5"/>
  <c r="I882" i="5"/>
  <c r="I881" i="5"/>
  <c r="I880" i="5"/>
  <c r="I879" i="5"/>
  <c r="I878" i="5"/>
  <c r="I877" i="5"/>
  <c r="I876" i="5"/>
  <c r="I875" i="5"/>
  <c r="I874" i="5"/>
  <c r="I873" i="5"/>
  <c r="I872" i="5"/>
  <c r="I871" i="5"/>
  <c r="I870" i="5"/>
  <c r="I869" i="5"/>
  <c r="I868" i="5"/>
  <c r="I867" i="5"/>
  <c r="I866" i="5"/>
  <c r="I865" i="5"/>
  <c r="I864" i="5"/>
  <c r="I863" i="5"/>
  <c r="I862" i="5"/>
  <c r="I861" i="5"/>
  <c r="I860" i="5"/>
  <c r="I859" i="5"/>
  <c r="I858" i="5"/>
  <c r="I857" i="5"/>
  <c r="I856" i="5"/>
  <c r="I855" i="5"/>
  <c r="I854" i="5"/>
  <c r="I853" i="5"/>
  <c r="I852" i="5"/>
  <c r="I851" i="5"/>
  <c r="I850" i="5"/>
  <c r="I849" i="5"/>
  <c r="I848" i="5"/>
  <c r="I847" i="5"/>
  <c r="I846" i="5"/>
  <c r="I845" i="5"/>
  <c r="I844" i="5"/>
  <c r="I843" i="5"/>
  <c r="I842" i="5"/>
  <c r="I841" i="5"/>
  <c r="I840" i="5"/>
  <c r="I839" i="5"/>
  <c r="I838" i="5"/>
  <c r="I837" i="5"/>
  <c r="I836" i="5"/>
  <c r="I835" i="5"/>
  <c r="I834" i="5"/>
  <c r="I833" i="5"/>
  <c r="I832" i="5"/>
  <c r="I831" i="5"/>
  <c r="I830" i="5"/>
  <c r="I829" i="5"/>
  <c r="I828" i="5"/>
  <c r="I827" i="5"/>
  <c r="I826" i="5"/>
  <c r="I825" i="5"/>
  <c r="I824" i="5"/>
  <c r="I823" i="5"/>
  <c r="I822" i="5"/>
  <c r="I821" i="5"/>
  <c r="I820" i="5"/>
  <c r="I819" i="5"/>
  <c r="I818" i="5"/>
  <c r="I817" i="5"/>
  <c r="I816" i="5"/>
  <c r="I815" i="5"/>
  <c r="I814" i="5"/>
  <c r="I813" i="5"/>
  <c r="I812" i="5"/>
  <c r="I811" i="5"/>
  <c r="I810" i="5"/>
  <c r="I809" i="5"/>
  <c r="I808" i="5"/>
  <c r="I807" i="5"/>
  <c r="I806" i="5"/>
  <c r="I805" i="5"/>
  <c r="I804" i="5"/>
  <c r="I803" i="5"/>
  <c r="I802" i="5"/>
  <c r="I801" i="5"/>
  <c r="I800" i="5"/>
  <c r="I799" i="5"/>
  <c r="I798" i="5"/>
  <c r="I797" i="5"/>
  <c r="I796" i="5"/>
  <c r="I795" i="5"/>
  <c r="I794" i="5"/>
  <c r="I793" i="5"/>
  <c r="I792" i="5"/>
  <c r="I791" i="5"/>
  <c r="I790" i="5"/>
  <c r="I789" i="5"/>
  <c r="I788" i="5"/>
  <c r="I787" i="5"/>
  <c r="I786" i="5"/>
  <c r="I785" i="5"/>
  <c r="I784" i="5"/>
  <c r="I783" i="5"/>
  <c r="I782" i="5"/>
  <c r="I781" i="5"/>
  <c r="I780" i="5"/>
  <c r="I779" i="5"/>
  <c r="I778" i="5"/>
  <c r="I777" i="5"/>
  <c r="I776" i="5"/>
  <c r="I775" i="5"/>
  <c r="I774" i="5"/>
  <c r="I773" i="5"/>
  <c r="I772" i="5"/>
  <c r="I771" i="5"/>
  <c r="I770" i="5"/>
  <c r="I769" i="5"/>
  <c r="I768" i="5"/>
  <c r="I767" i="5"/>
  <c r="I766" i="5"/>
  <c r="I765" i="5"/>
  <c r="I764" i="5"/>
  <c r="I763" i="5"/>
  <c r="I762" i="5"/>
  <c r="I761" i="5"/>
  <c r="I760" i="5"/>
  <c r="I759" i="5"/>
  <c r="I758" i="5"/>
  <c r="I757" i="5"/>
  <c r="I756" i="5"/>
  <c r="I755" i="5"/>
  <c r="I754" i="5"/>
  <c r="I753" i="5"/>
  <c r="I752" i="5"/>
  <c r="I751" i="5"/>
  <c r="I750" i="5"/>
  <c r="I749" i="5"/>
  <c r="I748" i="5"/>
  <c r="I747" i="5"/>
  <c r="I746" i="5"/>
  <c r="I745" i="5"/>
  <c r="I744" i="5"/>
  <c r="I743" i="5"/>
  <c r="I742" i="5"/>
  <c r="I741" i="5"/>
  <c r="I740" i="5"/>
  <c r="I739" i="5"/>
  <c r="I738" i="5"/>
  <c r="I737" i="5"/>
  <c r="I736" i="5"/>
  <c r="I735" i="5"/>
  <c r="I734" i="5"/>
  <c r="I733" i="5"/>
  <c r="I732" i="5"/>
  <c r="I731" i="5"/>
  <c r="I730" i="5"/>
  <c r="I729" i="5"/>
  <c r="I728" i="5"/>
  <c r="I727" i="5"/>
  <c r="I726" i="5"/>
  <c r="I725" i="5"/>
  <c r="I724" i="5"/>
  <c r="I723" i="5"/>
  <c r="I722" i="5"/>
  <c r="I721" i="5"/>
  <c r="I720" i="5"/>
  <c r="I719" i="5"/>
  <c r="I718" i="5"/>
  <c r="I717" i="5"/>
  <c r="I716" i="5"/>
  <c r="I715" i="5"/>
  <c r="I714" i="5"/>
  <c r="I713" i="5"/>
  <c r="I712" i="5"/>
  <c r="I711" i="5"/>
  <c r="I710" i="5"/>
  <c r="I709" i="5"/>
  <c r="I708" i="5"/>
  <c r="I707" i="5"/>
  <c r="I706" i="5"/>
  <c r="I705" i="5"/>
  <c r="I704" i="5"/>
  <c r="I703" i="5"/>
  <c r="I702" i="5"/>
  <c r="I701" i="5"/>
  <c r="I700" i="5"/>
  <c r="I699" i="5"/>
  <c r="I698" i="5"/>
  <c r="I697" i="5"/>
  <c r="I696" i="5"/>
  <c r="I695" i="5"/>
  <c r="I694" i="5"/>
  <c r="I693" i="5"/>
  <c r="I692" i="5"/>
  <c r="I691" i="5"/>
  <c r="I690" i="5"/>
  <c r="I689" i="5"/>
  <c r="I688" i="5"/>
  <c r="I687" i="5"/>
  <c r="I686" i="5"/>
  <c r="I685" i="5"/>
  <c r="I684" i="5"/>
  <c r="I683" i="5"/>
  <c r="I682" i="5"/>
  <c r="I681" i="5"/>
  <c r="I680" i="5"/>
  <c r="I679" i="5"/>
  <c r="I678" i="5"/>
  <c r="I677" i="5"/>
  <c r="I676" i="5"/>
  <c r="I675" i="5"/>
  <c r="I674" i="5"/>
  <c r="I673" i="5"/>
  <c r="I672" i="5"/>
  <c r="I671" i="5"/>
  <c r="I670" i="5"/>
  <c r="I669" i="5"/>
  <c r="I668" i="5"/>
  <c r="I667" i="5"/>
  <c r="I666" i="5"/>
  <c r="I665" i="5"/>
  <c r="I664" i="5"/>
  <c r="I663" i="5"/>
  <c r="I662" i="5"/>
  <c r="I661" i="5"/>
  <c r="I660" i="5"/>
  <c r="I659" i="5"/>
  <c r="I658" i="5"/>
  <c r="I657" i="5"/>
  <c r="I656" i="5"/>
  <c r="I655" i="5"/>
  <c r="I654" i="5"/>
  <c r="I653" i="5"/>
  <c r="I652" i="5"/>
  <c r="I651" i="5"/>
  <c r="I650" i="5"/>
  <c r="I649" i="5"/>
  <c r="I648" i="5"/>
  <c r="I647" i="5"/>
  <c r="I646" i="5"/>
  <c r="I645" i="5"/>
  <c r="I644" i="5"/>
  <c r="I643" i="5"/>
  <c r="I642" i="5"/>
  <c r="I641" i="5"/>
  <c r="I640" i="5"/>
  <c r="I639" i="5"/>
  <c r="I638" i="5"/>
  <c r="I637" i="5"/>
  <c r="I636" i="5"/>
  <c r="I635" i="5"/>
  <c r="I634" i="5"/>
  <c r="I633" i="5"/>
  <c r="I632" i="5"/>
  <c r="I631" i="5"/>
  <c r="I630" i="5"/>
  <c r="I629" i="5"/>
  <c r="I628" i="5"/>
  <c r="I627" i="5"/>
  <c r="I626" i="5"/>
  <c r="I625" i="5"/>
  <c r="I624" i="5"/>
  <c r="I623" i="5"/>
  <c r="I622" i="5"/>
  <c r="I621" i="5"/>
  <c r="I620" i="5"/>
  <c r="I619" i="5"/>
  <c r="I618" i="5"/>
  <c r="I617" i="5"/>
  <c r="I616" i="5"/>
  <c r="I615" i="5"/>
  <c r="I614" i="5"/>
  <c r="I613" i="5"/>
  <c r="I612" i="5"/>
  <c r="I611" i="5"/>
  <c r="I610" i="5"/>
  <c r="I609" i="5"/>
  <c r="I608" i="5"/>
  <c r="I607" i="5"/>
  <c r="I606" i="5"/>
  <c r="I605" i="5"/>
  <c r="I604" i="5"/>
  <c r="I603" i="5"/>
  <c r="I602" i="5"/>
  <c r="I601" i="5"/>
  <c r="I600" i="5"/>
  <c r="I599" i="5"/>
  <c r="I598" i="5"/>
  <c r="I597" i="5"/>
  <c r="I596" i="5"/>
  <c r="I595" i="5"/>
  <c r="I594" i="5"/>
  <c r="I593" i="5"/>
  <c r="I592" i="5"/>
  <c r="I591" i="5"/>
  <c r="I590" i="5"/>
  <c r="I589" i="5"/>
  <c r="I588" i="5"/>
  <c r="I587" i="5"/>
  <c r="I586" i="5"/>
  <c r="I585" i="5"/>
  <c r="I584" i="5"/>
  <c r="I583" i="5"/>
  <c r="I582" i="5"/>
  <c r="I581" i="5"/>
  <c r="I580" i="5"/>
  <c r="I579" i="5"/>
  <c r="I578" i="5"/>
  <c r="I577" i="5"/>
  <c r="I576" i="5"/>
  <c r="I575" i="5"/>
  <c r="I574" i="5"/>
  <c r="I573" i="5"/>
  <c r="I572" i="5"/>
  <c r="I571" i="5"/>
  <c r="I570" i="5"/>
  <c r="I569" i="5"/>
  <c r="I568" i="5"/>
  <c r="I567" i="5"/>
  <c r="I566" i="5"/>
  <c r="I565" i="5"/>
  <c r="I564" i="5"/>
  <c r="I563" i="5"/>
  <c r="I562" i="5"/>
  <c r="I561" i="5"/>
  <c r="I560" i="5"/>
  <c r="I559" i="5"/>
  <c r="I558" i="5"/>
  <c r="I557" i="5"/>
  <c r="I556" i="5"/>
  <c r="I555" i="5"/>
  <c r="I554" i="5"/>
  <c r="I553" i="5"/>
  <c r="I552" i="5"/>
  <c r="I551" i="5"/>
  <c r="I550" i="5"/>
  <c r="I549" i="5"/>
  <c r="I548" i="5"/>
  <c r="I547" i="5"/>
  <c r="I546" i="5"/>
  <c r="I545" i="5"/>
  <c r="I544" i="5"/>
  <c r="I543" i="5"/>
  <c r="I542" i="5"/>
  <c r="I541" i="5"/>
  <c r="I540" i="5"/>
  <c r="I539" i="5"/>
  <c r="I538" i="5"/>
  <c r="I537" i="5"/>
  <c r="I536" i="5"/>
  <c r="I535" i="5"/>
  <c r="I534" i="5"/>
  <c r="I533" i="5"/>
  <c r="I532" i="5"/>
  <c r="I531" i="5"/>
  <c r="I530" i="5"/>
  <c r="I529" i="5"/>
  <c r="I528" i="5"/>
  <c r="I527" i="5"/>
  <c r="I526" i="5"/>
  <c r="I525" i="5"/>
  <c r="I524" i="5"/>
  <c r="I523" i="5"/>
  <c r="I522" i="5"/>
  <c r="I521" i="5"/>
  <c r="I520" i="5"/>
  <c r="I519" i="5"/>
  <c r="I518" i="5"/>
  <c r="I517" i="5"/>
  <c r="I516" i="5"/>
  <c r="I515" i="5"/>
  <c r="I514" i="5"/>
  <c r="I513" i="5"/>
  <c r="I512" i="5"/>
  <c r="I511" i="5"/>
  <c r="I510" i="5"/>
  <c r="I509" i="5"/>
  <c r="I508" i="5"/>
  <c r="I507" i="5"/>
  <c r="I506" i="5"/>
  <c r="I505" i="5"/>
  <c r="I504" i="5"/>
  <c r="I503" i="5"/>
  <c r="I502" i="5"/>
  <c r="I501" i="5"/>
  <c r="I500" i="5"/>
  <c r="I499" i="5"/>
  <c r="I498" i="5"/>
  <c r="I497" i="5"/>
  <c r="I496" i="5"/>
  <c r="I495" i="5"/>
  <c r="I494" i="5"/>
  <c r="I493" i="5"/>
  <c r="I492" i="5"/>
  <c r="I491" i="5"/>
  <c r="I490" i="5"/>
  <c r="I489" i="5"/>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I2" i="5"/>
  <c r="H37" i="9" l="1"/>
  <c r="H25" i="18" l="1"/>
  <c r="H30" i="18"/>
  <c r="H29" i="18"/>
  <c r="H28" i="18"/>
  <c r="H27" i="18"/>
  <c r="H2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T209" i="9" l="1"/>
  <c r="H229" i="9" l="1"/>
  <c r="H230" i="9"/>
  <c r="H231" i="9"/>
  <c r="H232" i="9"/>
  <c r="H233" i="9"/>
  <c r="H234" i="9"/>
  <c r="H235" i="9"/>
  <c r="H236" i="9"/>
  <c r="G229" i="9"/>
  <c r="T229" i="9" s="1"/>
  <c r="G230" i="9"/>
  <c r="T230" i="9" s="1"/>
  <c r="G231" i="9"/>
  <c r="T231" i="9" s="1"/>
  <c r="G232" i="9"/>
  <c r="T232" i="9" s="1"/>
  <c r="G233" i="9"/>
  <c r="T233" i="9" s="1"/>
  <c r="G234" i="9"/>
  <c r="T234" i="9" s="1"/>
  <c r="G235" i="9"/>
  <c r="T235" i="9" s="1"/>
  <c r="G236" i="9"/>
  <c r="T236" i="9" s="1"/>
  <c r="D236" i="9"/>
  <c r="A236" i="9" s="1"/>
  <c r="P236" i="9" s="1"/>
  <c r="D232" i="9"/>
  <c r="A232" i="9" s="1"/>
  <c r="P232" i="9" s="1"/>
  <c r="D234" i="9"/>
  <c r="A234" i="9" s="1"/>
  <c r="P234" i="9" s="1"/>
  <c r="D233" i="9"/>
  <c r="A233" i="9" s="1"/>
  <c r="P233" i="9" s="1"/>
  <c r="D230" i="9"/>
  <c r="A230" i="9" s="1"/>
  <c r="P230" i="9" s="1"/>
  <c r="D229" i="9"/>
  <c r="A229" i="9" s="1"/>
  <c r="P229" i="9" s="1"/>
  <c r="N229" i="9"/>
  <c r="N230" i="9"/>
  <c r="N231" i="9"/>
  <c r="N232" i="9"/>
  <c r="N233" i="9"/>
  <c r="N234" i="9"/>
  <c r="N235" i="9"/>
  <c r="N236" i="9"/>
  <c r="O229" i="9"/>
  <c r="O230" i="9"/>
  <c r="O231" i="9"/>
  <c r="O232" i="9"/>
  <c r="O233" i="9"/>
  <c r="O234" i="9"/>
  <c r="O235" i="9"/>
  <c r="O236" i="9"/>
  <c r="B229" i="9"/>
  <c r="B230" i="9"/>
  <c r="A231" i="9"/>
  <c r="P231" i="9" s="1"/>
  <c r="B231" i="9"/>
  <c r="B232" i="9"/>
  <c r="B233" i="9"/>
  <c r="B234" i="9"/>
  <c r="A235" i="9"/>
  <c r="P235" i="9" s="1"/>
  <c r="B235" i="9"/>
  <c r="B236" i="9"/>
  <c r="J197" i="4"/>
  <c r="G197" i="4"/>
  <c r="M2197" i="2" l="1"/>
  <c r="M2196" i="2"/>
  <c r="M2195" i="2"/>
  <c r="M2194" i="2"/>
  <c r="M2193" i="2"/>
  <c r="M2192" i="2"/>
  <c r="M2191" i="2"/>
  <c r="M2190" i="2"/>
  <c r="M2189" i="2"/>
  <c r="M2188" i="2"/>
  <c r="M2187" i="2"/>
  <c r="M2186" i="2"/>
  <c r="M2185" i="2"/>
  <c r="M2184" i="2"/>
  <c r="M2183" i="2"/>
  <c r="M2182" i="2"/>
  <c r="M2181" i="2"/>
  <c r="M2180" i="2"/>
  <c r="M2179" i="2"/>
  <c r="M2178" i="2"/>
  <c r="M2177" i="2"/>
  <c r="M2176" i="2"/>
  <c r="M2175" i="2"/>
  <c r="M2174" i="2"/>
  <c r="M2173" i="2"/>
  <c r="M2172" i="2"/>
  <c r="M2171" i="2"/>
  <c r="M2170" i="2"/>
  <c r="M2169" i="2"/>
  <c r="M2168" i="2"/>
  <c r="M2167" i="2"/>
  <c r="M2166" i="2"/>
  <c r="M2165" i="2"/>
  <c r="M2164" i="2"/>
  <c r="M2163" i="2"/>
  <c r="M2162" i="2"/>
  <c r="M2161" i="2"/>
  <c r="M2160" i="2"/>
  <c r="M2159" i="2"/>
  <c r="M2158" i="2"/>
  <c r="M2157" i="2"/>
  <c r="M2156" i="2"/>
  <c r="M2155" i="2"/>
  <c r="M2154" i="2"/>
  <c r="M2153" i="2"/>
  <c r="M2152" i="2"/>
  <c r="M2151" i="2"/>
  <c r="M2150" i="2"/>
  <c r="M2149" i="2"/>
  <c r="M2148" i="2"/>
  <c r="M2147" i="2"/>
  <c r="M2146" i="2"/>
  <c r="M2145" i="2"/>
  <c r="M2144" i="2"/>
  <c r="M2143" i="2"/>
  <c r="M2142" i="2"/>
  <c r="M2141" i="2"/>
  <c r="M2140" i="2"/>
  <c r="M2139" i="2"/>
  <c r="M2138" i="2"/>
  <c r="M2137" i="2"/>
  <c r="M2136" i="2"/>
  <c r="M2135" i="2"/>
  <c r="M2134" i="2"/>
  <c r="M2133" i="2"/>
  <c r="M2132" i="2"/>
  <c r="M2131" i="2"/>
  <c r="M2130" i="2"/>
  <c r="M2129" i="2"/>
  <c r="M2128" i="2"/>
  <c r="M2127" i="2"/>
  <c r="M2126" i="2"/>
  <c r="M2125" i="2"/>
  <c r="M2124" i="2"/>
  <c r="M2123" i="2"/>
  <c r="M2122" i="2"/>
  <c r="M2121" i="2"/>
  <c r="M2120" i="2"/>
  <c r="M2119" i="2"/>
  <c r="M2118" i="2"/>
  <c r="M2117" i="2"/>
  <c r="M2116" i="2"/>
  <c r="M2115" i="2"/>
  <c r="M2114" i="2"/>
  <c r="M2113" i="2"/>
  <c r="M2112" i="2"/>
  <c r="M2111" i="2"/>
  <c r="M2110" i="2"/>
  <c r="M2109" i="2"/>
  <c r="M2108" i="2"/>
  <c r="M2107" i="2"/>
  <c r="M2106" i="2"/>
  <c r="M2105" i="2"/>
  <c r="M2104" i="2"/>
  <c r="M2103" i="2"/>
  <c r="M2102" i="2"/>
  <c r="M2101" i="2"/>
  <c r="M2100" i="2"/>
  <c r="M2099" i="2"/>
  <c r="M2098" i="2"/>
  <c r="M2097" i="2"/>
  <c r="M2096" i="2"/>
  <c r="M2095" i="2"/>
  <c r="M2094" i="2"/>
  <c r="M2093" i="2"/>
  <c r="M2092" i="2"/>
  <c r="M2091" i="2"/>
  <c r="M2090" i="2"/>
  <c r="M2089" i="2"/>
  <c r="M2088" i="2"/>
  <c r="M2087" i="2"/>
  <c r="M2086" i="2"/>
  <c r="M2085" i="2"/>
  <c r="M2084" i="2"/>
  <c r="M2083" i="2"/>
  <c r="M2082" i="2"/>
  <c r="M2081" i="2"/>
  <c r="M2080" i="2"/>
  <c r="M2079" i="2"/>
  <c r="M2078" i="2"/>
  <c r="M2077" i="2"/>
  <c r="M2076" i="2"/>
  <c r="M2075" i="2"/>
  <c r="M2074" i="2"/>
  <c r="M2073" i="2"/>
  <c r="M2072" i="2"/>
  <c r="M2071" i="2"/>
  <c r="M2070" i="2"/>
  <c r="M2069" i="2"/>
  <c r="M2068" i="2"/>
  <c r="M2067" i="2"/>
  <c r="M2066" i="2"/>
  <c r="M2065" i="2"/>
  <c r="M2064" i="2"/>
  <c r="M2063" i="2"/>
  <c r="M2062" i="2"/>
  <c r="M2061" i="2"/>
  <c r="M2060" i="2"/>
  <c r="M2059" i="2"/>
  <c r="M2058" i="2"/>
  <c r="M2057" i="2"/>
  <c r="M2056" i="2"/>
  <c r="M2055" i="2"/>
  <c r="M2054" i="2"/>
  <c r="M2053" i="2"/>
  <c r="M2052" i="2"/>
  <c r="M2051" i="2"/>
  <c r="M2050" i="2"/>
  <c r="M2049" i="2"/>
  <c r="M2048" i="2"/>
  <c r="M2047" i="2"/>
  <c r="M2046" i="2"/>
  <c r="M2045" i="2"/>
  <c r="M2044" i="2"/>
  <c r="M2043" i="2"/>
  <c r="M2042" i="2"/>
  <c r="M2041" i="2"/>
  <c r="M2040" i="2"/>
  <c r="M2039" i="2"/>
  <c r="M2038" i="2"/>
  <c r="M2037" i="2"/>
  <c r="M2036" i="2"/>
  <c r="M2035" i="2"/>
  <c r="M2034" i="2"/>
  <c r="M2033" i="2"/>
  <c r="M2032" i="2"/>
  <c r="M2031" i="2"/>
  <c r="M2030" i="2"/>
  <c r="M2029" i="2"/>
  <c r="M2028" i="2"/>
  <c r="M2027" i="2"/>
  <c r="M2026" i="2"/>
  <c r="M2025" i="2"/>
  <c r="M2024" i="2"/>
  <c r="M2023" i="2"/>
  <c r="M2022" i="2"/>
  <c r="M2021" i="2"/>
  <c r="M2020" i="2"/>
  <c r="M2019" i="2"/>
  <c r="M2018" i="2"/>
  <c r="M2017" i="2"/>
  <c r="M2016" i="2"/>
  <c r="M2015" i="2"/>
  <c r="M2014" i="2"/>
  <c r="M2013" i="2"/>
  <c r="M2012" i="2"/>
  <c r="M2011" i="2"/>
  <c r="M2010" i="2"/>
  <c r="M2009" i="2"/>
  <c r="M2008" i="2"/>
  <c r="M2007" i="2"/>
  <c r="M2006" i="2"/>
  <c r="M2005" i="2"/>
  <c r="M2004" i="2"/>
  <c r="M2003" i="2"/>
  <c r="M2002" i="2"/>
  <c r="M2001" i="2"/>
  <c r="M2000" i="2"/>
  <c r="M1999" i="2"/>
  <c r="M1998" i="2"/>
  <c r="M1997" i="2"/>
  <c r="M1996" i="2"/>
  <c r="M1995" i="2"/>
  <c r="M1994" i="2"/>
  <c r="M1993" i="2"/>
  <c r="M1992" i="2"/>
  <c r="M1991" i="2"/>
  <c r="M1990" i="2"/>
  <c r="M1989" i="2"/>
  <c r="M1988" i="2"/>
  <c r="M1987" i="2"/>
  <c r="M1986" i="2"/>
  <c r="M1985" i="2"/>
  <c r="M1984" i="2"/>
  <c r="M1983" i="2"/>
  <c r="M1982" i="2"/>
  <c r="M1981" i="2"/>
  <c r="M1980" i="2"/>
  <c r="M1979" i="2"/>
  <c r="M1978" i="2"/>
  <c r="M1977" i="2"/>
  <c r="M1976" i="2"/>
  <c r="M1975" i="2"/>
  <c r="M1974" i="2"/>
  <c r="M1973" i="2"/>
  <c r="M1972" i="2"/>
  <c r="M1971" i="2"/>
  <c r="M1970" i="2"/>
  <c r="M1969" i="2"/>
  <c r="M1968" i="2"/>
  <c r="M1967" i="2"/>
  <c r="M1966" i="2"/>
  <c r="M1965" i="2"/>
  <c r="M1964" i="2"/>
  <c r="M1963" i="2"/>
  <c r="M1962" i="2"/>
  <c r="M1961" i="2"/>
  <c r="M1960" i="2"/>
  <c r="M1959" i="2"/>
  <c r="M1958" i="2"/>
  <c r="M1957" i="2"/>
  <c r="M1956" i="2"/>
  <c r="M1955" i="2"/>
  <c r="M1954" i="2"/>
  <c r="M1953" i="2"/>
  <c r="M1952" i="2"/>
  <c r="M1951" i="2"/>
  <c r="M1950" i="2"/>
  <c r="M1949" i="2"/>
  <c r="M1948" i="2"/>
  <c r="M1947" i="2"/>
  <c r="M1946" i="2"/>
  <c r="M1945" i="2"/>
  <c r="M1944" i="2"/>
  <c r="M1943" i="2"/>
  <c r="M1942" i="2"/>
  <c r="M1941" i="2"/>
  <c r="M1940" i="2"/>
  <c r="M1939" i="2"/>
  <c r="M1938" i="2"/>
  <c r="M1937" i="2"/>
  <c r="M1936" i="2"/>
  <c r="M1935" i="2"/>
  <c r="M1934" i="2"/>
  <c r="M1933" i="2"/>
  <c r="M1932" i="2"/>
  <c r="M1931" i="2"/>
  <c r="M1930" i="2"/>
  <c r="M1929" i="2"/>
  <c r="M1928" i="2"/>
  <c r="M1927" i="2"/>
  <c r="M1926" i="2"/>
  <c r="M1925" i="2"/>
  <c r="M1924" i="2"/>
  <c r="M1923" i="2"/>
  <c r="M1922" i="2"/>
  <c r="M1921" i="2"/>
  <c r="M1920" i="2"/>
  <c r="M1919" i="2"/>
  <c r="M1918" i="2"/>
  <c r="M1917" i="2"/>
  <c r="M1916" i="2"/>
  <c r="M1915" i="2"/>
  <c r="M1914" i="2"/>
  <c r="M1913" i="2"/>
  <c r="M1912" i="2"/>
  <c r="M1911" i="2"/>
  <c r="M1910" i="2"/>
  <c r="M1909" i="2"/>
  <c r="M1908" i="2"/>
  <c r="M1907" i="2"/>
  <c r="M1906" i="2"/>
  <c r="M1905" i="2"/>
  <c r="M1904" i="2"/>
  <c r="M1903" i="2"/>
  <c r="M1902" i="2"/>
  <c r="M1901" i="2"/>
  <c r="M1900" i="2"/>
  <c r="M1899" i="2"/>
  <c r="M1898" i="2"/>
  <c r="M1897" i="2"/>
  <c r="M1896" i="2"/>
  <c r="M1895" i="2"/>
  <c r="M1894" i="2"/>
  <c r="M1893" i="2"/>
  <c r="M1892" i="2"/>
  <c r="M1891" i="2"/>
  <c r="M1890" i="2"/>
  <c r="M1889" i="2"/>
  <c r="M1888" i="2"/>
  <c r="M1887" i="2"/>
  <c r="M1886" i="2"/>
  <c r="M1885" i="2"/>
  <c r="M1884" i="2"/>
  <c r="M1883" i="2"/>
  <c r="M1882" i="2"/>
  <c r="M1881" i="2"/>
  <c r="M1880" i="2"/>
  <c r="M1879" i="2"/>
  <c r="M1878" i="2"/>
  <c r="M1877" i="2"/>
  <c r="M1876" i="2"/>
  <c r="M1875" i="2"/>
  <c r="M1874" i="2"/>
  <c r="M1873" i="2"/>
  <c r="M1872" i="2"/>
  <c r="M1871" i="2"/>
  <c r="M1870" i="2"/>
  <c r="M1869" i="2"/>
  <c r="M1868" i="2"/>
  <c r="M1867" i="2"/>
  <c r="M1866" i="2"/>
  <c r="M1865" i="2"/>
  <c r="M1864" i="2"/>
  <c r="M1863" i="2"/>
  <c r="M1862" i="2"/>
  <c r="M1861" i="2"/>
  <c r="M1860" i="2"/>
  <c r="M1859" i="2"/>
  <c r="M1858" i="2"/>
  <c r="M1857" i="2"/>
  <c r="M1856" i="2"/>
  <c r="M1855" i="2"/>
  <c r="M1854" i="2"/>
  <c r="M1853" i="2"/>
  <c r="M1852" i="2"/>
  <c r="M1851" i="2"/>
  <c r="M1850" i="2"/>
  <c r="M1849" i="2"/>
  <c r="M1848" i="2"/>
  <c r="M1847" i="2"/>
  <c r="M1846" i="2"/>
  <c r="M1845" i="2"/>
  <c r="M1844" i="2"/>
  <c r="M1843" i="2"/>
  <c r="M1842" i="2"/>
  <c r="M1841" i="2"/>
  <c r="M1840" i="2"/>
  <c r="M1839" i="2"/>
  <c r="M1838" i="2"/>
  <c r="M1837" i="2"/>
  <c r="M1836" i="2"/>
  <c r="M1835" i="2"/>
  <c r="M1834" i="2"/>
  <c r="M1833" i="2"/>
  <c r="M1832" i="2"/>
  <c r="M1831" i="2"/>
  <c r="M1830" i="2"/>
  <c r="M1829" i="2"/>
  <c r="M1828" i="2"/>
  <c r="M1827" i="2"/>
  <c r="M1826" i="2"/>
  <c r="M1825" i="2"/>
  <c r="M1824" i="2"/>
  <c r="M1823" i="2"/>
  <c r="M1822" i="2"/>
  <c r="M1821" i="2"/>
  <c r="M1820" i="2"/>
  <c r="M1819" i="2"/>
  <c r="M1818" i="2"/>
  <c r="M1817" i="2"/>
  <c r="M1816" i="2"/>
  <c r="M1815" i="2"/>
  <c r="M1814" i="2"/>
  <c r="M1813" i="2"/>
  <c r="M1812" i="2"/>
  <c r="M1811" i="2"/>
  <c r="M1810" i="2"/>
  <c r="M1809" i="2"/>
  <c r="M1808" i="2"/>
  <c r="M1807" i="2"/>
  <c r="M1806" i="2"/>
  <c r="M1805" i="2"/>
  <c r="M1804" i="2"/>
  <c r="M1803" i="2"/>
  <c r="M1802" i="2"/>
  <c r="M1801" i="2"/>
  <c r="M1800" i="2"/>
  <c r="M1799" i="2"/>
  <c r="M1798" i="2"/>
  <c r="M1797" i="2"/>
  <c r="M1796" i="2"/>
  <c r="M1795" i="2"/>
  <c r="M1794" i="2"/>
  <c r="M1793" i="2"/>
  <c r="M1792" i="2"/>
  <c r="M1791" i="2"/>
  <c r="M1790" i="2"/>
  <c r="M1789" i="2"/>
  <c r="M1788" i="2"/>
  <c r="M1787" i="2"/>
  <c r="M1786" i="2"/>
  <c r="M1785" i="2"/>
  <c r="M1784" i="2"/>
  <c r="M1783" i="2"/>
  <c r="M1782" i="2"/>
  <c r="M1781" i="2"/>
  <c r="M1780" i="2"/>
  <c r="M1779" i="2"/>
  <c r="M1778" i="2"/>
  <c r="M1777" i="2"/>
  <c r="M1776" i="2"/>
  <c r="M1775" i="2"/>
  <c r="M1774" i="2"/>
  <c r="M1773" i="2"/>
  <c r="M1772" i="2"/>
  <c r="M1771" i="2"/>
  <c r="M1770" i="2"/>
  <c r="M1769" i="2"/>
  <c r="M1768" i="2"/>
  <c r="M1767" i="2"/>
  <c r="M1766" i="2"/>
  <c r="M1765" i="2"/>
  <c r="M1764" i="2"/>
  <c r="M1763" i="2"/>
  <c r="M1762" i="2"/>
  <c r="M1761" i="2"/>
  <c r="M1760" i="2"/>
  <c r="M1759" i="2"/>
  <c r="M1758" i="2"/>
  <c r="M1757" i="2"/>
  <c r="M1756" i="2"/>
  <c r="M1755" i="2"/>
  <c r="M1754" i="2"/>
  <c r="M1753" i="2"/>
  <c r="M1752" i="2"/>
  <c r="M1751" i="2"/>
  <c r="M1750" i="2"/>
  <c r="M1749" i="2"/>
  <c r="M1748" i="2"/>
  <c r="M1747" i="2"/>
  <c r="M1746" i="2"/>
  <c r="M1745" i="2"/>
  <c r="M1744" i="2"/>
  <c r="M1743" i="2"/>
  <c r="M1742" i="2"/>
  <c r="M1741" i="2"/>
  <c r="M1740" i="2"/>
  <c r="M1739" i="2"/>
  <c r="M1738" i="2"/>
  <c r="M1737" i="2"/>
  <c r="M1736" i="2"/>
  <c r="M1735" i="2"/>
  <c r="M1734" i="2"/>
  <c r="M1733" i="2"/>
  <c r="M1732" i="2"/>
  <c r="M1731" i="2"/>
  <c r="M1730" i="2"/>
  <c r="M1729" i="2"/>
  <c r="M1728" i="2"/>
  <c r="M1727" i="2"/>
  <c r="M1726" i="2"/>
  <c r="M1725" i="2"/>
  <c r="M1724" i="2"/>
  <c r="M1723" i="2"/>
  <c r="M1722" i="2"/>
  <c r="M1721" i="2"/>
  <c r="M1720" i="2"/>
  <c r="M1719" i="2"/>
  <c r="M1718" i="2"/>
  <c r="M1717" i="2"/>
  <c r="M1716" i="2"/>
  <c r="M1715" i="2"/>
  <c r="M1714" i="2"/>
  <c r="M1713" i="2"/>
  <c r="M1712" i="2"/>
  <c r="M1711" i="2"/>
  <c r="M1710" i="2"/>
  <c r="M1709" i="2"/>
  <c r="M1708" i="2"/>
  <c r="M1707" i="2"/>
  <c r="M1706" i="2"/>
  <c r="M1705" i="2"/>
  <c r="M1704" i="2"/>
  <c r="M1703" i="2"/>
  <c r="M1702" i="2"/>
  <c r="M1701" i="2"/>
  <c r="M1700" i="2"/>
  <c r="M1699" i="2"/>
  <c r="M1698" i="2"/>
  <c r="M1697" i="2"/>
  <c r="M1696" i="2"/>
  <c r="M1695" i="2"/>
  <c r="M1694" i="2"/>
  <c r="M1693" i="2"/>
  <c r="M1692" i="2"/>
  <c r="M1691" i="2"/>
  <c r="M1690" i="2"/>
  <c r="M1689" i="2"/>
  <c r="M1688" i="2"/>
  <c r="M1687" i="2"/>
  <c r="M1686" i="2"/>
  <c r="M1685" i="2"/>
  <c r="M1684" i="2"/>
  <c r="M1683" i="2"/>
  <c r="M1682" i="2"/>
  <c r="M1681" i="2"/>
  <c r="M1680" i="2"/>
  <c r="M1679" i="2"/>
  <c r="M1678" i="2"/>
  <c r="M1677" i="2"/>
  <c r="M1676" i="2"/>
  <c r="M1675" i="2"/>
  <c r="M1674" i="2"/>
  <c r="M1673" i="2"/>
  <c r="M1672" i="2"/>
  <c r="M1671" i="2"/>
  <c r="M1670" i="2"/>
  <c r="M1669" i="2"/>
  <c r="M1668" i="2"/>
  <c r="M1667" i="2"/>
  <c r="M1666" i="2"/>
  <c r="M1665" i="2"/>
  <c r="M1664" i="2"/>
  <c r="M1663" i="2"/>
  <c r="M1662" i="2"/>
  <c r="M1661" i="2"/>
  <c r="M1660" i="2"/>
  <c r="M1659" i="2"/>
  <c r="M1658" i="2"/>
  <c r="M1657" i="2"/>
  <c r="M1656" i="2"/>
  <c r="M1655" i="2"/>
  <c r="M1654" i="2"/>
  <c r="M1653" i="2"/>
  <c r="M1652" i="2"/>
  <c r="M1651" i="2"/>
  <c r="M1650" i="2"/>
  <c r="M1649" i="2"/>
  <c r="M1648" i="2"/>
  <c r="M1647" i="2"/>
  <c r="M1646" i="2"/>
  <c r="M1645" i="2"/>
  <c r="M1644" i="2"/>
  <c r="M1643" i="2"/>
  <c r="M1642" i="2"/>
  <c r="M1641" i="2"/>
  <c r="M1640" i="2"/>
  <c r="M1639" i="2"/>
  <c r="M1638" i="2"/>
  <c r="M1637" i="2"/>
  <c r="M1636" i="2"/>
  <c r="M1635" i="2"/>
  <c r="M1634" i="2"/>
  <c r="M1633" i="2"/>
  <c r="M1632" i="2"/>
  <c r="M1631" i="2"/>
  <c r="M1630" i="2"/>
  <c r="M1629" i="2"/>
  <c r="M1628" i="2"/>
  <c r="M1627" i="2"/>
  <c r="M1626" i="2"/>
  <c r="M1625" i="2"/>
  <c r="M1624" i="2"/>
  <c r="M1623" i="2"/>
  <c r="M1622" i="2"/>
  <c r="M1621" i="2"/>
  <c r="M1620" i="2"/>
  <c r="M1619" i="2"/>
  <c r="M1618" i="2"/>
  <c r="M1617" i="2"/>
  <c r="M1616" i="2"/>
  <c r="M1615" i="2"/>
  <c r="M1614" i="2"/>
  <c r="M1613" i="2"/>
  <c r="M1612" i="2"/>
  <c r="M1611" i="2"/>
  <c r="M1610" i="2"/>
  <c r="M1609" i="2"/>
  <c r="M1608" i="2"/>
  <c r="M1607" i="2"/>
  <c r="M1606" i="2"/>
  <c r="M1605" i="2"/>
  <c r="M1604" i="2"/>
  <c r="M1603" i="2"/>
  <c r="M1602" i="2"/>
  <c r="M1601" i="2"/>
  <c r="M1600" i="2"/>
  <c r="M1599" i="2"/>
  <c r="M1598" i="2"/>
  <c r="M1597" i="2"/>
  <c r="M1596" i="2"/>
  <c r="M1595" i="2"/>
  <c r="M1594" i="2"/>
  <c r="M1593" i="2"/>
  <c r="M1592" i="2"/>
  <c r="M1591" i="2"/>
  <c r="M1590" i="2"/>
  <c r="M1589" i="2"/>
  <c r="M1588" i="2"/>
  <c r="M1587" i="2"/>
  <c r="M1586" i="2"/>
  <c r="M1585" i="2"/>
  <c r="M1584" i="2"/>
  <c r="M1583" i="2"/>
  <c r="M1582" i="2"/>
  <c r="M1581" i="2"/>
  <c r="M1580" i="2"/>
  <c r="M1579" i="2"/>
  <c r="M1578" i="2"/>
  <c r="M1577" i="2"/>
  <c r="M1576" i="2"/>
  <c r="M1575" i="2"/>
  <c r="M1574" i="2"/>
  <c r="M1573" i="2"/>
  <c r="M1572" i="2"/>
  <c r="M1571" i="2"/>
  <c r="M1570" i="2"/>
  <c r="M1569" i="2"/>
  <c r="M1568" i="2"/>
  <c r="M1567" i="2"/>
  <c r="M1566" i="2"/>
  <c r="M1565" i="2"/>
  <c r="M1564" i="2"/>
  <c r="M1563" i="2"/>
  <c r="M1562" i="2"/>
  <c r="M1561" i="2"/>
  <c r="M1560" i="2"/>
  <c r="M1559" i="2"/>
  <c r="M1558" i="2"/>
  <c r="M1557" i="2"/>
  <c r="M1556" i="2"/>
  <c r="M1555" i="2"/>
  <c r="M1554" i="2"/>
  <c r="M1553" i="2"/>
  <c r="M1552" i="2"/>
  <c r="M1551" i="2"/>
  <c r="M1550" i="2"/>
  <c r="M1549" i="2"/>
  <c r="M1548" i="2"/>
  <c r="M1547" i="2"/>
  <c r="M1546" i="2"/>
  <c r="M1545" i="2"/>
  <c r="M1544" i="2"/>
  <c r="M1543" i="2"/>
  <c r="M1542" i="2"/>
  <c r="M1541" i="2"/>
  <c r="M1540" i="2"/>
  <c r="M1539" i="2"/>
  <c r="M1538" i="2"/>
  <c r="M1537" i="2"/>
  <c r="M1536" i="2"/>
  <c r="M1535" i="2"/>
  <c r="M1534" i="2"/>
  <c r="M1533" i="2"/>
  <c r="M1532" i="2"/>
  <c r="M1531" i="2"/>
  <c r="M1530" i="2"/>
  <c r="M1529" i="2"/>
  <c r="M1528" i="2"/>
  <c r="M1527" i="2"/>
  <c r="M1526" i="2"/>
  <c r="M1525" i="2"/>
  <c r="M1524" i="2"/>
  <c r="M1523" i="2"/>
  <c r="M1522" i="2"/>
  <c r="M1521" i="2"/>
  <c r="M1520" i="2"/>
  <c r="M1519" i="2"/>
  <c r="M1518" i="2"/>
  <c r="M1517" i="2"/>
  <c r="M1516" i="2"/>
  <c r="M1515" i="2"/>
  <c r="M1514" i="2"/>
  <c r="M1513" i="2"/>
  <c r="M1512" i="2"/>
  <c r="M1511" i="2"/>
  <c r="M1510" i="2"/>
  <c r="M1509" i="2"/>
  <c r="M1508" i="2"/>
  <c r="M1507" i="2"/>
  <c r="M1506" i="2"/>
  <c r="M1505" i="2"/>
  <c r="M1504" i="2"/>
  <c r="M1503" i="2"/>
  <c r="M1502" i="2"/>
  <c r="M1501" i="2"/>
  <c r="M1500" i="2"/>
  <c r="M1499" i="2"/>
  <c r="M1498" i="2"/>
  <c r="M1497" i="2"/>
  <c r="M1496" i="2"/>
  <c r="M1495" i="2"/>
  <c r="M1494" i="2"/>
  <c r="M1493" i="2"/>
  <c r="M1492" i="2"/>
  <c r="M1491" i="2"/>
  <c r="M1490" i="2"/>
  <c r="M1489" i="2"/>
  <c r="M1488" i="2"/>
  <c r="M1487" i="2"/>
  <c r="M1486" i="2"/>
  <c r="M1485" i="2"/>
  <c r="M1484" i="2"/>
  <c r="M1483" i="2"/>
  <c r="M1482" i="2"/>
  <c r="M1481" i="2"/>
  <c r="M1480" i="2"/>
  <c r="M1479" i="2"/>
  <c r="M1478" i="2"/>
  <c r="M1477" i="2"/>
  <c r="M1476" i="2"/>
  <c r="M1475" i="2"/>
  <c r="M1474" i="2"/>
  <c r="M1473" i="2"/>
  <c r="M1472" i="2"/>
  <c r="M1471" i="2"/>
  <c r="M1470" i="2"/>
  <c r="M1469" i="2"/>
  <c r="M1468" i="2"/>
  <c r="M1467" i="2"/>
  <c r="M1466" i="2"/>
  <c r="M1465" i="2"/>
  <c r="M1464" i="2"/>
  <c r="M1463" i="2"/>
  <c r="M1462" i="2"/>
  <c r="M1461" i="2"/>
  <c r="M1460" i="2"/>
  <c r="M1459" i="2"/>
  <c r="M1458" i="2"/>
  <c r="M1457" i="2"/>
  <c r="M1456" i="2"/>
  <c r="M1455" i="2"/>
  <c r="M1454" i="2"/>
  <c r="M1453" i="2"/>
  <c r="M1452" i="2"/>
  <c r="M1451" i="2"/>
  <c r="M1450" i="2"/>
  <c r="M1449" i="2"/>
  <c r="M1448" i="2"/>
  <c r="M1447" i="2"/>
  <c r="M1446" i="2"/>
  <c r="M1445" i="2"/>
  <c r="M1444" i="2"/>
  <c r="M1443" i="2"/>
  <c r="M1442" i="2"/>
  <c r="M1441" i="2"/>
  <c r="M1440" i="2"/>
  <c r="M1439" i="2"/>
  <c r="M1438" i="2"/>
  <c r="M1437" i="2"/>
  <c r="M1436" i="2"/>
  <c r="M1435" i="2"/>
  <c r="M1434" i="2"/>
  <c r="M1433" i="2"/>
  <c r="M1432" i="2"/>
  <c r="M1431" i="2"/>
  <c r="M1430" i="2"/>
  <c r="M1429" i="2"/>
  <c r="M1428" i="2"/>
  <c r="M1427" i="2"/>
  <c r="M1426" i="2"/>
  <c r="M1425" i="2"/>
  <c r="M1424" i="2"/>
  <c r="M1423" i="2"/>
  <c r="M1422" i="2"/>
  <c r="M1421" i="2"/>
  <c r="M1420" i="2"/>
  <c r="M1419" i="2"/>
  <c r="M1418" i="2"/>
  <c r="M1417" i="2"/>
  <c r="M1416" i="2"/>
  <c r="M1415" i="2"/>
  <c r="M1414" i="2"/>
  <c r="M1413" i="2"/>
  <c r="M1412" i="2"/>
  <c r="M1411" i="2"/>
  <c r="M1410" i="2"/>
  <c r="M1409" i="2"/>
  <c r="M1408" i="2"/>
  <c r="M1407" i="2"/>
  <c r="M1406" i="2"/>
  <c r="M1405" i="2"/>
  <c r="M1404" i="2"/>
  <c r="M1403" i="2"/>
  <c r="M1402" i="2"/>
  <c r="M1401" i="2"/>
  <c r="M1400" i="2"/>
  <c r="M1399" i="2"/>
  <c r="M1398" i="2"/>
  <c r="M1397" i="2"/>
  <c r="M1396" i="2"/>
  <c r="M1395" i="2"/>
  <c r="M1394" i="2"/>
  <c r="M1393" i="2"/>
  <c r="M1392" i="2"/>
  <c r="M1391" i="2"/>
  <c r="M1390" i="2"/>
  <c r="M1389" i="2"/>
  <c r="M1388" i="2"/>
  <c r="M1387" i="2"/>
  <c r="M1386" i="2"/>
  <c r="M1385" i="2"/>
  <c r="M1384" i="2"/>
  <c r="M1383" i="2"/>
  <c r="M1382" i="2"/>
  <c r="M1381" i="2"/>
  <c r="M1380" i="2"/>
  <c r="M1379" i="2"/>
  <c r="M1378" i="2"/>
  <c r="M1377" i="2"/>
  <c r="M1376" i="2"/>
  <c r="M1375" i="2"/>
  <c r="M1374" i="2"/>
  <c r="M1373" i="2"/>
  <c r="M1372" i="2"/>
  <c r="M1371" i="2"/>
  <c r="M1370" i="2"/>
  <c r="M1369" i="2"/>
  <c r="M1368" i="2"/>
  <c r="M1367" i="2"/>
  <c r="M1366" i="2"/>
  <c r="M1365" i="2"/>
  <c r="M1364" i="2"/>
  <c r="M1363" i="2"/>
  <c r="M1362" i="2"/>
  <c r="M1361" i="2"/>
  <c r="M1360" i="2"/>
  <c r="M1359" i="2"/>
  <c r="M1358" i="2"/>
  <c r="M1357" i="2"/>
  <c r="M1356" i="2"/>
  <c r="M1355" i="2"/>
  <c r="M1354" i="2"/>
  <c r="M1353" i="2"/>
  <c r="M1352" i="2"/>
  <c r="M1351" i="2"/>
  <c r="M1350" i="2"/>
  <c r="M1349" i="2"/>
  <c r="M1348" i="2"/>
  <c r="M1347" i="2"/>
  <c r="M1346" i="2"/>
  <c r="M1345" i="2"/>
  <c r="M1344" i="2"/>
  <c r="M1343" i="2"/>
  <c r="M1342" i="2"/>
  <c r="M1341" i="2"/>
  <c r="M1340" i="2"/>
  <c r="M1339" i="2"/>
  <c r="M1338" i="2"/>
  <c r="M1337" i="2"/>
  <c r="M1336" i="2"/>
  <c r="M1335" i="2"/>
  <c r="M1334" i="2"/>
  <c r="M1333" i="2"/>
  <c r="M1332" i="2"/>
  <c r="M1331" i="2"/>
  <c r="M1330" i="2"/>
  <c r="M1329" i="2"/>
  <c r="M1328" i="2"/>
  <c r="M1327" i="2"/>
  <c r="M1326" i="2"/>
  <c r="M1325" i="2"/>
  <c r="M1324" i="2"/>
  <c r="M1323" i="2"/>
  <c r="M1322" i="2"/>
  <c r="M1321" i="2"/>
  <c r="M1320" i="2"/>
  <c r="M1319" i="2"/>
  <c r="M1318" i="2"/>
  <c r="M1317" i="2"/>
  <c r="M1316" i="2"/>
  <c r="M1315" i="2"/>
  <c r="M1314" i="2"/>
  <c r="M1313" i="2"/>
  <c r="M1312" i="2"/>
  <c r="M1311" i="2"/>
  <c r="M1310" i="2"/>
  <c r="M1309" i="2"/>
  <c r="M1308" i="2"/>
  <c r="M1307" i="2"/>
  <c r="M1306" i="2"/>
  <c r="M1305" i="2"/>
  <c r="M1304" i="2"/>
  <c r="M1303" i="2"/>
  <c r="M1302" i="2"/>
  <c r="M1301" i="2"/>
  <c r="M1300" i="2"/>
  <c r="M1299" i="2"/>
  <c r="M1298" i="2"/>
  <c r="M1297" i="2"/>
  <c r="M1296" i="2"/>
  <c r="M1295" i="2"/>
  <c r="M1294" i="2"/>
  <c r="M1293" i="2"/>
  <c r="M1292" i="2"/>
  <c r="M1291" i="2"/>
  <c r="M1290" i="2"/>
  <c r="M1289" i="2"/>
  <c r="M1288" i="2"/>
  <c r="M1287" i="2"/>
  <c r="M1286" i="2"/>
  <c r="M1285" i="2"/>
  <c r="M1284" i="2"/>
  <c r="M1283" i="2"/>
  <c r="M1282" i="2"/>
  <c r="M1281" i="2"/>
  <c r="M1280" i="2"/>
  <c r="M1279" i="2"/>
  <c r="M1278" i="2"/>
  <c r="M1277" i="2"/>
  <c r="M1276" i="2"/>
  <c r="M1275" i="2"/>
  <c r="M1274" i="2"/>
  <c r="M1273" i="2"/>
  <c r="M1272" i="2"/>
  <c r="M1271" i="2"/>
  <c r="M1270" i="2"/>
  <c r="M1269" i="2"/>
  <c r="M1268" i="2"/>
  <c r="M1267" i="2"/>
  <c r="M1266" i="2"/>
  <c r="M1265" i="2"/>
  <c r="M1264" i="2"/>
  <c r="M1263" i="2"/>
  <c r="M1262" i="2"/>
  <c r="M1261" i="2"/>
  <c r="M1260" i="2"/>
  <c r="M1259" i="2"/>
  <c r="M1258" i="2"/>
  <c r="M1257" i="2"/>
  <c r="M1256" i="2"/>
  <c r="M1255" i="2"/>
  <c r="M1254" i="2"/>
  <c r="M1253" i="2"/>
  <c r="M1252" i="2"/>
  <c r="M1251" i="2"/>
  <c r="M1250" i="2"/>
  <c r="M1249" i="2"/>
  <c r="M1248" i="2"/>
  <c r="M1247" i="2"/>
  <c r="M1246" i="2"/>
  <c r="M1245" i="2"/>
  <c r="M1244" i="2"/>
  <c r="M1243" i="2"/>
  <c r="M1242" i="2"/>
  <c r="M1241" i="2"/>
  <c r="M1240" i="2"/>
  <c r="M1239" i="2"/>
  <c r="M1238" i="2"/>
  <c r="M1237" i="2"/>
  <c r="M1236" i="2"/>
  <c r="M1235" i="2"/>
  <c r="M1234" i="2"/>
  <c r="M1233" i="2"/>
  <c r="M1232" i="2"/>
  <c r="M1231" i="2"/>
  <c r="M1230" i="2"/>
  <c r="M1229" i="2"/>
  <c r="M1228" i="2"/>
  <c r="M1227" i="2"/>
  <c r="M1226" i="2"/>
  <c r="M1225" i="2"/>
  <c r="M1224" i="2"/>
  <c r="M1223" i="2"/>
  <c r="M1222" i="2"/>
  <c r="M1221" i="2"/>
  <c r="M1220" i="2"/>
  <c r="M1219" i="2"/>
  <c r="M1218" i="2"/>
  <c r="M1217" i="2"/>
  <c r="M1216" i="2"/>
  <c r="M1215" i="2"/>
  <c r="M1214" i="2"/>
  <c r="M1213" i="2"/>
  <c r="M1212" i="2"/>
  <c r="M1211" i="2"/>
  <c r="M1210" i="2"/>
  <c r="M1209" i="2"/>
  <c r="M1208" i="2"/>
  <c r="M1207" i="2"/>
  <c r="M1206" i="2"/>
  <c r="M1205" i="2"/>
  <c r="M1204" i="2"/>
  <c r="M1203" i="2"/>
  <c r="M1202" i="2"/>
  <c r="M1201" i="2"/>
  <c r="M1200" i="2"/>
  <c r="M1199" i="2"/>
  <c r="M1198" i="2"/>
  <c r="M1197" i="2"/>
  <c r="M1196" i="2"/>
  <c r="M1195" i="2"/>
  <c r="M1194" i="2"/>
  <c r="M1193" i="2"/>
  <c r="M1192" i="2"/>
  <c r="M1191" i="2"/>
  <c r="M1190" i="2"/>
  <c r="M1189" i="2"/>
  <c r="M1188" i="2"/>
  <c r="M1187" i="2"/>
  <c r="M1186" i="2"/>
  <c r="M1185" i="2"/>
  <c r="M1184" i="2"/>
  <c r="M1183" i="2"/>
  <c r="M1182" i="2"/>
  <c r="M1181" i="2"/>
  <c r="M1180" i="2"/>
  <c r="M1179" i="2"/>
  <c r="M1178" i="2"/>
  <c r="M1177" i="2"/>
  <c r="M1176" i="2"/>
  <c r="M1175" i="2"/>
  <c r="M1174" i="2"/>
  <c r="M1173" i="2"/>
  <c r="M1172" i="2"/>
  <c r="M1171" i="2"/>
  <c r="M1170" i="2"/>
  <c r="M1169" i="2"/>
  <c r="M1168" i="2"/>
  <c r="M1167" i="2"/>
  <c r="M1166" i="2"/>
  <c r="M1165" i="2"/>
  <c r="M1164" i="2"/>
  <c r="M1163" i="2"/>
  <c r="M1162" i="2"/>
  <c r="M1161" i="2"/>
  <c r="M1160" i="2"/>
  <c r="M1159" i="2"/>
  <c r="M1158" i="2"/>
  <c r="M1157" i="2"/>
  <c r="M1156" i="2"/>
  <c r="M1155" i="2"/>
  <c r="M1154" i="2"/>
  <c r="M1153" i="2"/>
  <c r="M1152" i="2"/>
  <c r="M1151" i="2"/>
  <c r="M1150" i="2"/>
  <c r="M1149" i="2"/>
  <c r="M1148" i="2"/>
  <c r="M1147" i="2"/>
  <c r="M1146" i="2"/>
  <c r="M1145" i="2"/>
  <c r="M1144" i="2"/>
  <c r="M1143" i="2"/>
  <c r="M1142" i="2"/>
  <c r="M1141" i="2"/>
  <c r="M1140" i="2"/>
  <c r="M1139" i="2"/>
  <c r="M1138" i="2"/>
  <c r="M1137" i="2"/>
  <c r="M1136" i="2"/>
  <c r="M1135" i="2"/>
  <c r="M1134" i="2"/>
  <c r="M1133" i="2"/>
  <c r="M1132" i="2"/>
  <c r="M1131" i="2"/>
  <c r="M1130" i="2"/>
  <c r="M1129" i="2"/>
  <c r="M1128" i="2"/>
  <c r="M1127" i="2"/>
  <c r="M1126" i="2"/>
  <c r="M1125" i="2"/>
  <c r="M1124" i="2"/>
  <c r="M1123" i="2"/>
  <c r="M1122" i="2"/>
  <c r="M1121" i="2"/>
  <c r="M1120" i="2"/>
  <c r="M1119" i="2"/>
  <c r="M1118" i="2"/>
  <c r="M1117" i="2"/>
  <c r="M1116" i="2"/>
  <c r="M1115" i="2"/>
  <c r="M1114" i="2"/>
  <c r="M1113" i="2"/>
  <c r="M1112" i="2"/>
  <c r="M1111" i="2"/>
  <c r="M1110" i="2"/>
  <c r="M1109" i="2"/>
  <c r="M1108" i="2"/>
  <c r="M1107" i="2"/>
  <c r="M1106" i="2"/>
  <c r="M1105" i="2"/>
  <c r="M1104" i="2"/>
  <c r="M1103" i="2"/>
  <c r="M1102" i="2"/>
  <c r="M1101" i="2"/>
  <c r="M1100" i="2"/>
  <c r="M1099" i="2"/>
  <c r="M1098" i="2"/>
  <c r="M1097" i="2"/>
  <c r="M1096" i="2"/>
  <c r="M1095" i="2"/>
  <c r="M1094" i="2"/>
  <c r="M1093" i="2"/>
  <c r="M1092" i="2"/>
  <c r="M1091" i="2"/>
  <c r="M1090" i="2"/>
  <c r="M1089" i="2"/>
  <c r="M1088" i="2"/>
  <c r="M1087" i="2"/>
  <c r="M1086" i="2"/>
  <c r="M1085" i="2"/>
  <c r="M1084" i="2"/>
  <c r="M1083" i="2"/>
  <c r="M1082" i="2"/>
  <c r="M1081" i="2"/>
  <c r="M1080" i="2"/>
  <c r="M1079" i="2"/>
  <c r="M1078" i="2"/>
  <c r="M1077" i="2"/>
  <c r="M1076" i="2"/>
  <c r="M1075" i="2"/>
  <c r="M1074" i="2"/>
  <c r="M1073" i="2"/>
  <c r="M1072" i="2"/>
  <c r="M1071" i="2"/>
  <c r="M1070" i="2"/>
  <c r="M1069" i="2"/>
  <c r="M1068" i="2"/>
  <c r="M1067" i="2"/>
  <c r="M1066" i="2"/>
  <c r="M1065" i="2"/>
  <c r="M1064" i="2"/>
  <c r="M1063" i="2"/>
  <c r="M1062" i="2"/>
  <c r="M1061" i="2"/>
  <c r="M1060" i="2"/>
  <c r="M1059" i="2"/>
  <c r="M1058" i="2"/>
  <c r="M1057" i="2"/>
  <c r="M1056" i="2"/>
  <c r="M1055" i="2"/>
  <c r="M1054" i="2"/>
  <c r="M1053" i="2"/>
  <c r="M1052" i="2"/>
  <c r="M1051" i="2"/>
  <c r="M1050" i="2"/>
  <c r="M1049" i="2"/>
  <c r="M1048" i="2"/>
  <c r="M1047" i="2"/>
  <c r="M1046" i="2"/>
  <c r="M1045" i="2"/>
  <c r="M1044" i="2"/>
  <c r="M1043" i="2"/>
  <c r="M1042" i="2"/>
  <c r="M1041" i="2"/>
  <c r="M1040" i="2"/>
  <c r="M1039" i="2"/>
  <c r="M1038" i="2"/>
  <c r="M1037" i="2"/>
  <c r="M1036" i="2"/>
  <c r="M1035" i="2"/>
  <c r="M1034" i="2"/>
  <c r="M1033" i="2"/>
  <c r="M1032" i="2"/>
  <c r="M1031" i="2"/>
  <c r="M1030" i="2"/>
  <c r="M1029" i="2"/>
  <c r="M1028" i="2"/>
  <c r="M1027" i="2"/>
  <c r="M1026" i="2"/>
  <c r="M1025" i="2"/>
  <c r="M1024" i="2"/>
  <c r="M1023" i="2"/>
  <c r="M1022" i="2"/>
  <c r="M1021" i="2"/>
  <c r="M1020" i="2"/>
  <c r="M1019" i="2"/>
  <c r="M1018" i="2"/>
  <c r="M1017" i="2"/>
  <c r="M1016" i="2"/>
  <c r="M1015" i="2"/>
  <c r="M1014" i="2"/>
  <c r="M1013" i="2"/>
  <c r="M1012" i="2"/>
  <c r="M1011" i="2"/>
  <c r="M1010" i="2"/>
  <c r="M1009" i="2"/>
  <c r="M1008" i="2"/>
  <c r="M1007" i="2"/>
  <c r="M1006" i="2"/>
  <c r="M1005" i="2"/>
  <c r="M1004" i="2"/>
  <c r="M1003" i="2"/>
  <c r="M1002" i="2"/>
  <c r="M1001" i="2"/>
  <c r="M1000" i="2"/>
  <c r="M999" i="2"/>
  <c r="M998" i="2"/>
  <c r="M997" i="2"/>
  <c r="M996" i="2"/>
  <c r="M995" i="2"/>
  <c r="M994" i="2"/>
  <c r="M993"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M962" i="2"/>
  <c r="M961" i="2"/>
  <c r="M960" i="2"/>
  <c r="M959" i="2"/>
  <c r="M958" i="2"/>
  <c r="M957" i="2"/>
  <c r="M956" i="2"/>
  <c r="M955" i="2"/>
  <c r="M954" i="2"/>
  <c r="M953" i="2"/>
  <c r="M952" i="2"/>
  <c r="M951" i="2"/>
  <c r="M950" i="2"/>
  <c r="M949" i="2"/>
  <c r="M948" i="2"/>
  <c r="M947" i="2"/>
  <c r="M946" i="2"/>
  <c r="M945" i="2"/>
  <c r="M944" i="2"/>
  <c r="M943" i="2"/>
  <c r="M942" i="2"/>
  <c r="M941" i="2"/>
  <c r="M940" i="2"/>
  <c r="M939" i="2"/>
  <c r="M938" i="2"/>
  <c r="M937" i="2"/>
  <c r="M936" i="2"/>
  <c r="M935" i="2"/>
  <c r="M934" i="2"/>
  <c r="M933" i="2"/>
  <c r="M932" i="2"/>
  <c r="M931" i="2"/>
  <c r="M930" i="2"/>
  <c r="M929" i="2"/>
  <c r="M928" i="2"/>
  <c r="M927" i="2"/>
  <c r="M926" i="2"/>
  <c r="M925" i="2"/>
  <c r="M924" i="2"/>
  <c r="M923" i="2"/>
  <c r="M922" i="2"/>
  <c r="M921" i="2"/>
  <c r="M920" i="2"/>
  <c r="M919" i="2"/>
  <c r="M918" i="2"/>
  <c r="M917" i="2"/>
  <c r="M916" i="2"/>
  <c r="M915" i="2"/>
  <c r="M914" i="2"/>
  <c r="M913" i="2"/>
  <c r="M912" i="2"/>
  <c r="M911" i="2"/>
  <c r="M910" i="2"/>
  <c r="M909" i="2"/>
  <c r="M908" i="2"/>
  <c r="M907" i="2"/>
  <c r="M906" i="2"/>
  <c r="M905" i="2"/>
  <c r="M904" i="2"/>
  <c r="M903" i="2"/>
  <c r="M902" i="2"/>
  <c r="M901" i="2"/>
  <c r="M900" i="2"/>
  <c r="M899" i="2"/>
  <c r="M898" i="2"/>
  <c r="M897" i="2"/>
  <c r="M896" i="2"/>
  <c r="M895" i="2"/>
  <c r="M894" i="2"/>
  <c r="M893" i="2"/>
  <c r="M892" i="2"/>
  <c r="M891" i="2"/>
  <c r="M890" i="2"/>
  <c r="M889" i="2"/>
  <c r="M888" i="2"/>
  <c r="M887" i="2"/>
  <c r="M886" i="2"/>
  <c r="M885" i="2"/>
  <c r="M884" i="2"/>
  <c r="M883" i="2"/>
  <c r="M882" i="2"/>
  <c r="M881" i="2"/>
  <c r="M880" i="2"/>
  <c r="M879" i="2"/>
  <c r="M878" i="2"/>
  <c r="M877" i="2"/>
  <c r="M876" i="2"/>
  <c r="M875" i="2"/>
  <c r="M874" i="2"/>
  <c r="M873" i="2"/>
  <c r="M872" i="2"/>
  <c r="M871" i="2"/>
  <c r="M870" i="2"/>
  <c r="M869" i="2"/>
  <c r="M868" i="2"/>
  <c r="M867" i="2"/>
  <c r="M866" i="2"/>
  <c r="M865" i="2"/>
  <c r="M864" i="2"/>
  <c r="M863" i="2"/>
  <c r="M862" i="2"/>
  <c r="M861" i="2"/>
  <c r="M860" i="2"/>
  <c r="M859" i="2"/>
  <c r="M858" i="2"/>
  <c r="M857" i="2"/>
  <c r="M856" i="2"/>
  <c r="M855" i="2"/>
  <c r="M854" i="2"/>
  <c r="M853" i="2"/>
  <c r="M852" i="2"/>
  <c r="M851" i="2"/>
  <c r="M850" i="2"/>
  <c r="M849" i="2"/>
  <c r="M848" i="2"/>
  <c r="M847" i="2"/>
  <c r="M846" i="2"/>
  <c r="M845" i="2"/>
  <c r="M844" i="2"/>
  <c r="M843" i="2"/>
  <c r="M842" i="2"/>
  <c r="M841" i="2"/>
  <c r="M840" i="2"/>
  <c r="M839" i="2"/>
  <c r="M838" i="2"/>
  <c r="M837" i="2"/>
  <c r="M836" i="2"/>
  <c r="M835" i="2"/>
  <c r="M834" i="2"/>
  <c r="M833" i="2"/>
  <c r="M832" i="2"/>
  <c r="M831" i="2"/>
  <c r="M830" i="2"/>
  <c r="M829" i="2"/>
  <c r="M828" i="2"/>
  <c r="M827" i="2"/>
  <c r="M826" i="2"/>
  <c r="M825" i="2"/>
  <c r="M824" i="2"/>
  <c r="M823" i="2"/>
  <c r="M822" i="2"/>
  <c r="M821" i="2"/>
  <c r="M820" i="2"/>
  <c r="M819" i="2"/>
  <c r="M818" i="2"/>
  <c r="M817" i="2"/>
  <c r="M816" i="2"/>
  <c r="M815" i="2"/>
  <c r="M814" i="2"/>
  <c r="M813" i="2"/>
  <c r="M812" i="2"/>
  <c r="M811" i="2"/>
  <c r="M810" i="2"/>
  <c r="M809" i="2"/>
  <c r="M808" i="2"/>
  <c r="M807" i="2"/>
  <c r="M806" i="2"/>
  <c r="M805" i="2"/>
  <c r="M804" i="2"/>
  <c r="M803" i="2"/>
  <c r="M802" i="2"/>
  <c r="M801" i="2"/>
  <c r="M800" i="2"/>
  <c r="M799" i="2"/>
  <c r="M798" i="2"/>
  <c r="M797" i="2"/>
  <c r="M796" i="2"/>
  <c r="M795" i="2"/>
  <c r="M794" i="2"/>
  <c r="M793" i="2"/>
  <c r="M792" i="2"/>
  <c r="M791" i="2"/>
  <c r="M790" i="2"/>
  <c r="M789" i="2"/>
  <c r="M788" i="2"/>
  <c r="M787" i="2"/>
  <c r="M786" i="2"/>
  <c r="M785" i="2"/>
  <c r="M784" i="2"/>
  <c r="M783" i="2"/>
  <c r="M782" i="2"/>
  <c r="M781" i="2"/>
  <c r="M780" i="2"/>
  <c r="M779" i="2"/>
  <c r="M778" i="2"/>
  <c r="M777" i="2"/>
  <c r="M776" i="2"/>
  <c r="M775" i="2"/>
  <c r="M774" i="2"/>
  <c r="M773" i="2"/>
  <c r="M772" i="2"/>
  <c r="M771" i="2"/>
  <c r="M770" i="2"/>
  <c r="M769" i="2"/>
  <c r="M768" i="2"/>
  <c r="M767" i="2"/>
  <c r="M766" i="2"/>
  <c r="M765" i="2"/>
  <c r="M764" i="2"/>
  <c r="M763" i="2"/>
  <c r="M762" i="2"/>
  <c r="M761" i="2"/>
  <c r="M760" i="2"/>
  <c r="M759" i="2"/>
  <c r="M758" i="2"/>
  <c r="M757" i="2"/>
  <c r="M756" i="2"/>
  <c r="M755" i="2"/>
  <c r="M754" i="2"/>
  <c r="M753" i="2"/>
  <c r="M752" i="2"/>
  <c r="M751" i="2"/>
  <c r="M750" i="2"/>
  <c r="M749" i="2"/>
  <c r="M748" i="2"/>
  <c r="M747" i="2"/>
  <c r="M746" i="2"/>
  <c r="M745" i="2"/>
  <c r="M744" i="2"/>
  <c r="M743" i="2"/>
  <c r="M742" i="2"/>
  <c r="M741" i="2"/>
  <c r="M740" i="2"/>
  <c r="M739" i="2"/>
  <c r="M738" i="2"/>
  <c r="M737" i="2"/>
  <c r="M736" i="2"/>
  <c r="M735" i="2"/>
  <c r="M734" i="2"/>
  <c r="M733"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M685" i="2"/>
  <c r="M684" i="2"/>
  <c r="M683" i="2"/>
  <c r="M682" i="2"/>
  <c r="M681" i="2"/>
  <c r="M680" i="2"/>
  <c r="M679" i="2"/>
  <c r="M678" i="2"/>
  <c r="M677" i="2"/>
  <c r="M676" i="2"/>
  <c r="M675" i="2"/>
  <c r="M674" i="2"/>
  <c r="M673" i="2"/>
  <c r="M672" i="2"/>
  <c r="M671" i="2"/>
  <c r="M670" i="2"/>
  <c r="M669" i="2"/>
  <c r="M668" i="2"/>
  <c r="M667" i="2"/>
  <c r="M666" i="2"/>
  <c r="M665" i="2"/>
  <c r="M664" i="2"/>
  <c r="M663" i="2"/>
  <c r="M662" i="2"/>
  <c r="M661" i="2"/>
  <c r="M660" i="2"/>
  <c r="M659" i="2"/>
  <c r="M658" i="2"/>
  <c r="M657" i="2"/>
  <c r="M656" i="2"/>
  <c r="M655" i="2"/>
  <c r="M654" i="2"/>
  <c r="M653" i="2"/>
  <c r="M652" i="2"/>
  <c r="M651" i="2"/>
  <c r="M650" i="2"/>
  <c r="M649" i="2"/>
  <c r="M648" i="2"/>
  <c r="M647" i="2"/>
  <c r="M646" i="2"/>
  <c r="M645" i="2"/>
  <c r="M644" i="2"/>
  <c r="M643" i="2"/>
  <c r="M642" i="2"/>
  <c r="M641" i="2"/>
  <c r="M640" i="2"/>
  <c r="M639" i="2"/>
  <c r="M638" i="2"/>
  <c r="M637" i="2"/>
  <c r="M636" i="2"/>
  <c r="M635" i="2"/>
  <c r="M634" i="2"/>
  <c r="M633" i="2"/>
  <c r="M632" i="2"/>
  <c r="M631" i="2"/>
  <c r="M630" i="2"/>
  <c r="M629" i="2"/>
  <c r="M628" i="2"/>
  <c r="M627" i="2"/>
  <c r="M626" i="2"/>
  <c r="M625" i="2"/>
  <c r="M624" i="2"/>
  <c r="M623" i="2"/>
  <c r="M622" i="2"/>
  <c r="M621" i="2"/>
  <c r="M620" i="2"/>
  <c r="M619" i="2"/>
  <c r="M618" i="2"/>
  <c r="M617" i="2"/>
  <c r="M616" i="2"/>
  <c r="M615" i="2"/>
  <c r="M614" i="2"/>
  <c r="M613" i="2"/>
  <c r="M612" i="2"/>
  <c r="M611" i="2"/>
  <c r="M610" i="2"/>
  <c r="M609" i="2"/>
  <c r="M608" i="2"/>
  <c r="M607" i="2"/>
  <c r="M606" i="2"/>
  <c r="M605" i="2"/>
  <c r="M604" i="2"/>
  <c r="M603" i="2"/>
  <c r="M602" i="2"/>
  <c r="M601" i="2"/>
  <c r="M600" i="2"/>
  <c r="M599" i="2"/>
  <c r="M598" i="2"/>
  <c r="M597" i="2"/>
  <c r="M596" i="2"/>
  <c r="M595" i="2"/>
  <c r="M594" i="2"/>
  <c r="M593" i="2"/>
  <c r="M592" i="2"/>
  <c r="M591" i="2"/>
  <c r="M590" i="2"/>
  <c r="M589" i="2"/>
  <c r="M588" i="2"/>
  <c r="M587" i="2"/>
  <c r="M586" i="2"/>
  <c r="M585" i="2"/>
  <c r="M584" i="2"/>
  <c r="M583" i="2"/>
  <c r="M582" i="2"/>
  <c r="M581" i="2"/>
  <c r="M580" i="2"/>
  <c r="M579" i="2"/>
  <c r="M578" i="2"/>
  <c r="M577" i="2"/>
  <c r="M576" i="2"/>
  <c r="M575" i="2"/>
  <c r="M574" i="2"/>
  <c r="M573" i="2"/>
  <c r="M572" i="2"/>
  <c r="M571" i="2"/>
  <c r="M570" i="2"/>
  <c r="M569" i="2"/>
  <c r="M568" i="2"/>
  <c r="M567" i="2"/>
  <c r="M566" i="2"/>
  <c r="M565" i="2"/>
  <c r="M564" i="2"/>
  <c r="M563" i="2"/>
  <c r="M562" i="2"/>
  <c r="M561" i="2"/>
  <c r="M560" i="2"/>
  <c r="M559" i="2"/>
  <c r="M558" i="2"/>
  <c r="M557" i="2"/>
  <c r="M556" i="2"/>
  <c r="M555" i="2"/>
  <c r="M554" i="2"/>
  <c r="M553" i="2"/>
  <c r="M552" i="2"/>
  <c r="M551" i="2"/>
  <c r="M550" i="2"/>
  <c r="M549" i="2"/>
  <c r="M548" i="2"/>
  <c r="M547" i="2"/>
  <c r="M546" i="2"/>
  <c r="M545" i="2"/>
  <c r="M544" i="2"/>
  <c r="M543" i="2"/>
  <c r="M542" i="2"/>
  <c r="M541" i="2"/>
  <c r="M540" i="2"/>
  <c r="M539" i="2"/>
  <c r="M538" i="2"/>
  <c r="M537" i="2"/>
  <c r="M536" i="2"/>
  <c r="M535" i="2"/>
  <c r="M534" i="2"/>
  <c r="M533" i="2"/>
  <c r="M532" i="2"/>
  <c r="M531" i="2"/>
  <c r="M530" i="2"/>
  <c r="M529" i="2"/>
  <c r="M528" i="2"/>
  <c r="M527" i="2"/>
  <c r="M526" i="2"/>
  <c r="M525" i="2"/>
  <c r="M524" i="2"/>
  <c r="M523" i="2"/>
  <c r="M522" i="2"/>
  <c r="M521" i="2"/>
  <c r="M520" i="2"/>
  <c r="M519" i="2"/>
  <c r="M518" i="2"/>
  <c r="M517" i="2"/>
  <c r="M516" i="2"/>
  <c r="M515" i="2"/>
  <c r="M514" i="2"/>
  <c r="M513" i="2"/>
  <c r="M512" i="2"/>
  <c r="M511" i="2"/>
  <c r="M510" i="2"/>
  <c r="M509" i="2"/>
  <c r="M508" i="2"/>
  <c r="M507" i="2"/>
  <c r="M506" i="2"/>
  <c r="M505" i="2"/>
  <c r="M504" i="2"/>
  <c r="M503" i="2"/>
  <c r="M502" i="2"/>
  <c r="M501" i="2"/>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M8" i="2"/>
  <c r="M7" i="2"/>
  <c r="M6" i="2"/>
  <c r="M5" i="2"/>
  <c r="M4" i="2"/>
  <c r="E153" i="14" l="1"/>
  <c r="E152" i="14"/>
  <c r="E151" i="14"/>
  <c r="E150" i="14"/>
  <c r="G222" i="11"/>
  <c r="E222" i="11"/>
  <c r="C222" i="11"/>
  <c r="G221" i="11"/>
  <c r="E221" i="11"/>
  <c r="C221" i="11"/>
  <c r="G220" i="11"/>
  <c r="E220" i="11"/>
  <c r="C220" i="11"/>
  <c r="G219" i="11"/>
  <c r="E219" i="11"/>
  <c r="C219" i="11"/>
  <c r="G218" i="11"/>
  <c r="E218" i="11"/>
  <c r="C218" i="11"/>
  <c r="G217" i="11"/>
  <c r="E217" i="11"/>
  <c r="C217" i="11"/>
  <c r="G216" i="11"/>
  <c r="E216" i="11"/>
  <c r="C216" i="11"/>
  <c r="G215" i="11"/>
  <c r="E215" i="11"/>
  <c r="C215" i="11"/>
  <c r="G214" i="11"/>
  <c r="E214" i="11"/>
  <c r="C214" i="11"/>
  <c r="G213" i="11"/>
  <c r="E213" i="11"/>
  <c r="C213" i="11"/>
  <c r="G212" i="11"/>
  <c r="E212" i="11"/>
  <c r="C212" i="11"/>
  <c r="G211" i="11"/>
  <c r="E211" i="11"/>
  <c r="C211" i="11"/>
  <c r="G210" i="11"/>
  <c r="E210" i="11"/>
  <c r="C210" i="11"/>
  <c r="G209" i="11"/>
  <c r="E209" i="11"/>
  <c r="C209" i="11"/>
  <c r="G208" i="11"/>
  <c r="E208" i="11"/>
  <c r="C208" i="11"/>
  <c r="G207" i="11"/>
  <c r="E207" i="11"/>
  <c r="C207" i="11"/>
  <c r="G206" i="11"/>
  <c r="E206" i="11"/>
  <c r="C206" i="11"/>
  <c r="G205" i="11"/>
  <c r="E205" i="11"/>
  <c r="C205" i="11"/>
  <c r="G204" i="11"/>
  <c r="E204" i="11"/>
  <c r="C204" i="11"/>
  <c r="G203" i="11"/>
  <c r="E203" i="11"/>
  <c r="C203" i="11"/>
  <c r="G202" i="11"/>
  <c r="E202" i="11"/>
  <c r="C202" i="11"/>
  <c r="G201" i="11"/>
  <c r="E201" i="11"/>
  <c r="C201" i="11"/>
  <c r="G200" i="11"/>
  <c r="E200" i="11"/>
  <c r="C200" i="11"/>
  <c r="G199" i="11"/>
  <c r="E199" i="11"/>
  <c r="C199" i="11"/>
  <c r="G198" i="11"/>
  <c r="E198" i="11"/>
  <c r="C198" i="11"/>
  <c r="G197" i="11"/>
  <c r="E197" i="11"/>
  <c r="C197" i="11"/>
  <c r="G196" i="11"/>
  <c r="E196" i="11"/>
  <c r="C196" i="11"/>
  <c r="G195" i="11"/>
  <c r="E195" i="11"/>
  <c r="C195" i="11"/>
  <c r="G194" i="11"/>
  <c r="E194" i="11"/>
  <c r="C194" i="11"/>
  <c r="G193" i="11"/>
  <c r="E193" i="11"/>
  <c r="C193" i="11"/>
  <c r="G192" i="11"/>
  <c r="E192" i="11"/>
  <c r="C192" i="11"/>
  <c r="G191" i="11"/>
  <c r="E191" i="11"/>
  <c r="C191" i="11"/>
  <c r="G190" i="11"/>
  <c r="E190" i="11"/>
  <c r="C190" i="11"/>
  <c r="G189" i="11"/>
  <c r="E189" i="11"/>
  <c r="C189" i="11"/>
  <c r="G188" i="11"/>
  <c r="E188" i="11"/>
  <c r="C188" i="11"/>
  <c r="G187" i="11"/>
  <c r="E187" i="11"/>
  <c r="C187" i="11"/>
  <c r="G186" i="11"/>
  <c r="E186" i="11"/>
  <c r="C186" i="11"/>
  <c r="G185" i="11"/>
  <c r="E185" i="11"/>
  <c r="C185" i="11"/>
  <c r="G184" i="11"/>
  <c r="E184" i="11"/>
  <c r="C184" i="11"/>
  <c r="G183" i="11"/>
  <c r="E183" i="11"/>
  <c r="C183" i="11"/>
  <c r="G182" i="11"/>
  <c r="E182" i="11"/>
  <c r="C182" i="11"/>
  <c r="G181" i="11"/>
  <c r="E181" i="11"/>
  <c r="C181" i="11"/>
  <c r="G180" i="11"/>
  <c r="E180" i="11"/>
  <c r="C180" i="11"/>
  <c r="G179" i="11"/>
  <c r="E179" i="11"/>
  <c r="C179" i="11"/>
  <c r="G178" i="11"/>
  <c r="E178" i="11"/>
  <c r="C178" i="11"/>
  <c r="G177" i="11"/>
  <c r="E177" i="11"/>
  <c r="C177" i="11"/>
  <c r="G176" i="11"/>
  <c r="E176" i="11"/>
  <c r="C176" i="11"/>
  <c r="G175" i="11"/>
  <c r="E175" i="11"/>
  <c r="C175" i="11"/>
  <c r="G174" i="11"/>
  <c r="E174" i="11"/>
  <c r="C174" i="11"/>
  <c r="G173" i="11"/>
  <c r="E173" i="11"/>
  <c r="C173" i="11"/>
  <c r="G172" i="11"/>
  <c r="E172" i="11"/>
  <c r="C172" i="11"/>
  <c r="G171" i="11"/>
  <c r="E171" i="11"/>
  <c r="C171" i="11"/>
  <c r="G170" i="11"/>
  <c r="E170" i="11"/>
  <c r="C170" i="11"/>
  <c r="G169" i="11"/>
  <c r="E169" i="11"/>
  <c r="C169" i="11"/>
  <c r="G168" i="11"/>
  <c r="E168" i="11"/>
  <c r="C168" i="11"/>
  <c r="G167" i="11"/>
  <c r="E167" i="11"/>
  <c r="C167" i="11"/>
  <c r="G166" i="11"/>
  <c r="E166" i="11"/>
  <c r="C166" i="11"/>
  <c r="G165" i="11"/>
  <c r="E165" i="11"/>
  <c r="C165" i="11"/>
  <c r="G164" i="11"/>
  <c r="E164" i="11"/>
  <c r="C164" i="11"/>
  <c r="G163" i="11"/>
  <c r="E163" i="11"/>
  <c r="C163" i="11"/>
  <c r="G162" i="11"/>
  <c r="E162" i="11"/>
  <c r="C162" i="11"/>
  <c r="G161" i="11"/>
  <c r="E161" i="11"/>
  <c r="C161" i="11"/>
  <c r="G160" i="11"/>
  <c r="E160" i="11"/>
  <c r="C160" i="11"/>
  <c r="G159" i="11"/>
  <c r="E159" i="11"/>
  <c r="C159" i="11"/>
  <c r="G158" i="11"/>
  <c r="E158" i="11"/>
  <c r="C158" i="11"/>
  <c r="G157" i="11"/>
  <c r="E157" i="11"/>
  <c r="C157" i="11"/>
  <c r="G156" i="11"/>
  <c r="E156" i="11"/>
  <c r="C156" i="11"/>
  <c r="G155" i="11"/>
  <c r="E155" i="11"/>
  <c r="C155" i="11"/>
  <c r="G154" i="11"/>
  <c r="E154" i="11"/>
  <c r="C154" i="11"/>
  <c r="G153" i="11"/>
  <c r="E153" i="11"/>
  <c r="C153" i="11"/>
  <c r="G152" i="11"/>
  <c r="E152" i="11"/>
  <c r="C152" i="11"/>
  <c r="G151" i="11"/>
  <c r="E151" i="11"/>
  <c r="C151" i="11"/>
  <c r="G150" i="11"/>
  <c r="E150" i="11"/>
  <c r="C150" i="11"/>
  <c r="G149" i="11"/>
  <c r="E149" i="11"/>
  <c r="C149" i="11"/>
  <c r="G148" i="11"/>
  <c r="E148" i="11"/>
  <c r="C148" i="11"/>
  <c r="G147" i="11"/>
  <c r="E147" i="11"/>
  <c r="C147" i="11"/>
  <c r="G146" i="11"/>
  <c r="E146" i="11"/>
  <c r="C146" i="11"/>
  <c r="G145" i="11"/>
  <c r="E145" i="11"/>
  <c r="C145" i="11"/>
  <c r="G144" i="11"/>
  <c r="E144" i="11"/>
  <c r="C144" i="11"/>
  <c r="G143" i="11"/>
  <c r="E143" i="11"/>
  <c r="C143" i="11"/>
  <c r="G142" i="11"/>
  <c r="E142" i="11"/>
  <c r="C142" i="11"/>
  <c r="G141" i="11"/>
  <c r="E141" i="11"/>
  <c r="C141" i="11"/>
  <c r="G140" i="11"/>
  <c r="E140" i="11"/>
  <c r="C140" i="11"/>
  <c r="G139" i="11"/>
  <c r="E139" i="11"/>
  <c r="C139" i="11"/>
  <c r="G138" i="11"/>
  <c r="E138" i="11"/>
  <c r="C138" i="11"/>
  <c r="G137" i="11"/>
  <c r="E137" i="11"/>
  <c r="C137" i="11"/>
  <c r="G136" i="11"/>
  <c r="E136" i="11"/>
  <c r="C136" i="11"/>
  <c r="G135" i="11"/>
  <c r="E135" i="11"/>
  <c r="C135" i="11"/>
  <c r="G134" i="11"/>
  <c r="E134" i="11"/>
  <c r="C134" i="11"/>
  <c r="G133" i="11"/>
  <c r="E133" i="11"/>
  <c r="C133" i="11"/>
  <c r="G132" i="11"/>
  <c r="E132" i="11"/>
  <c r="C132" i="11"/>
  <c r="G131" i="11"/>
  <c r="E131" i="11"/>
  <c r="C131" i="11"/>
  <c r="G130" i="11"/>
  <c r="E130" i="11"/>
  <c r="C130" i="11"/>
  <c r="G129" i="11"/>
  <c r="E129" i="11"/>
  <c r="C129" i="11"/>
  <c r="G128" i="11"/>
  <c r="E128" i="11"/>
  <c r="C128" i="11"/>
  <c r="G127" i="11"/>
  <c r="E127" i="11"/>
  <c r="C127" i="11"/>
  <c r="G126" i="11"/>
  <c r="E126" i="11"/>
  <c r="C126" i="11"/>
  <c r="G125" i="11"/>
  <c r="E125" i="11"/>
  <c r="C125" i="11"/>
  <c r="G124" i="11"/>
  <c r="E124" i="11"/>
  <c r="C124" i="11"/>
  <c r="G123" i="11"/>
  <c r="E123" i="11"/>
  <c r="C123" i="11"/>
  <c r="G122" i="11"/>
  <c r="E122" i="11"/>
  <c r="C122" i="11"/>
  <c r="G121" i="11"/>
  <c r="E121" i="11"/>
  <c r="C121" i="11"/>
  <c r="G120" i="11"/>
  <c r="E120" i="11"/>
  <c r="C120" i="11"/>
  <c r="G119" i="11"/>
  <c r="E119" i="11"/>
  <c r="C119" i="11"/>
  <c r="G118" i="11"/>
  <c r="E118" i="11"/>
  <c r="C118" i="11"/>
  <c r="G117" i="11"/>
  <c r="E117" i="11"/>
  <c r="C117" i="11"/>
  <c r="G116" i="11"/>
  <c r="E116" i="11"/>
  <c r="C116" i="11"/>
  <c r="G115" i="11"/>
  <c r="E115" i="11"/>
  <c r="C115" i="11"/>
  <c r="G114" i="11"/>
  <c r="E114" i="11"/>
  <c r="C114" i="11"/>
  <c r="G113" i="11"/>
  <c r="E113" i="11"/>
  <c r="C113" i="11"/>
  <c r="G112" i="11"/>
  <c r="E112" i="11"/>
  <c r="C112" i="11"/>
  <c r="G111" i="11"/>
  <c r="E111" i="11"/>
  <c r="C111" i="11"/>
  <c r="G110" i="11"/>
  <c r="E110" i="11"/>
  <c r="C110" i="11"/>
  <c r="G109" i="11"/>
  <c r="E109" i="11"/>
  <c r="C109" i="11"/>
  <c r="G108" i="11"/>
  <c r="E108" i="11"/>
  <c r="C108" i="11"/>
  <c r="G107" i="11"/>
  <c r="E107" i="11"/>
  <c r="C107" i="11"/>
  <c r="G106" i="11"/>
  <c r="E106" i="11"/>
  <c r="C106" i="11"/>
  <c r="G105" i="11"/>
  <c r="E105" i="11"/>
  <c r="C105" i="11"/>
  <c r="G104" i="11"/>
  <c r="E104" i="11"/>
  <c r="C104" i="11"/>
  <c r="G103" i="11"/>
  <c r="E103" i="11"/>
  <c r="C103" i="11"/>
  <c r="G102" i="11"/>
  <c r="E102" i="11"/>
  <c r="C102" i="11"/>
  <c r="G101" i="11"/>
  <c r="E101" i="11"/>
  <c r="C101" i="11"/>
  <c r="G100" i="11"/>
  <c r="E100" i="11"/>
  <c r="C100" i="11"/>
  <c r="G99" i="11"/>
  <c r="E99" i="11"/>
  <c r="C99" i="11"/>
  <c r="G98" i="11"/>
  <c r="E98" i="11"/>
  <c r="C98" i="11"/>
  <c r="G97" i="11"/>
  <c r="E97" i="11"/>
  <c r="C97" i="11"/>
  <c r="G96" i="11"/>
  <c r="E96" i="11"/>
  <c r="C96" i="11"/>
  <c r="G95" i="11"/>
  <c r="E95" i="11"/>
  <c r="C95" i="11"/>
  <c r="G94" i="11"/>
  <c r="E94" i="11"/>
  <c r="C94" i="11"/>
  <c r="G93" i="11"/>
  <c r="E93" i="11"/>
  <c r="C93" i="11"/>
  <c r="G92" i="11"/>
  <c r="E92" i="11"/>
  <c r="C92" i="11"/>
  <c r="G91" i="11"/>
  <c r="E91" i="11"/>
  <c r="C91" i="11"/>
  <c r="G90" i="11"/>
  <c r="E90" i="11"/>
  <c r="C90" i="11"/>
  <c r="G89" i="11"/>
  <c r="E89" i="11"/>
  <c r="C89" i="11"/>
  <c r="G88" i="11"/>
  <c r="E88" i="11"/>
  <c r="C88" i="11"/>
  <c r="G87" i="11"/>
  <c r="E87" i="11"/>
  <c r="C87" i="11"/>
  <c r="G86" i="11"/>
  <c r="E86" i="11"/>
  <c r="C86" i="11"/>
  <c r="G85" i="11"/>
  <c r="E85" i="11"/>
  <c r="C85" i="11"/>
  <c r="G84" i="11"/>
  <c r="E84" i="11"/>
  <c r="C84" i="11"/>
  <c r="G83" i="11"/>
  <c r="E83" i="11"/>
  <c r="C83" i="11"/>
  <c r="G82" i="11"/>
  <c r="E82" i="11"/>
  <c r="C82" i="11"/>
  <c r="G81" i="11"/>
  <c r="E81" i="11"/>
  <c r="C81" i="11"/>
  <c r="G80" i="11"/>
  <c r="E80" i="11"/>
  <c r="C80" i="11"/>
  <c r="G79" i="11"/>
  <c r="E79" i="11"/>
  <c r="C79" i="11"/>
  <c r="G78" i="11"/>
  <c r="E78" i="11"/>
  <c r="C78" i="11"/>
  <c r="G77" i="11"/>
  <c r="E77" i="11"/>
  <c r="C77" i="11"/>
  <c r="G76" i="11"/>
  <c r="E76" i="11"/>
  <c r="C76" i="11"/>
  <c r="G75" i="11"/>
  <c r="E75" i="11"/>
  <c r="C75" i="11"/>
  <c r="G74" i="11"/>
  <c r="E74" i="11"/>
  <c r="C74" i="11"/>
  <c r="G73" i="11"/>
  <c r="E73" i="11"/>
  <c r="C73" i="11"/>
  <c r="G72" i="11"/>
  <c r="E72" i="11"/>
  <c r="C72" i="11"/>
  <c r="G71" i="11"/>
  <c r="E71" i="11"/>
  <c r="C71" i="11"/>
  <c r="G70" i="11"/>
  <c r="E70" i="11"/>
  <c r="C70" i="11"/>
  <c r="G69" i="11"/>
  <c r="E69" i="11"/>
  <c r="C69" i="11"/>
  <c r="G68" i="11"/>
  <c r="E68" i="11"/>
  <c r="C68" i="11"/>
  <c r="G67" i="11"/>
  <c r="E67" i="11"/>
  <c r="C67" i="11"/>
  <c r="G66" i="11"/>
  <c r="E66" i="11"/>
  <c r="C66" i="11"/>
  <c r="G65" i="11"/>
  <c r="E65" i="11"/>
  <c r="C65" i="11"/>
  <c r="G64" i="11"/>
  <c r="E64" i="11"/>
  <c r="C64" i="11"/>
  <c r="G63" i="11"/>
  <c r="E63" i="11"/>
  <c r="C63" i="11"/>
  <c r="G62" i="11"/>
  <c r="E62" i="11"/>
  <c r="C62" i="11"/>
  <c r="G61" i="11"/>
  <c r="E61" i="11"/>
  <c r="C61" i="11"/>
  <c r="G60" i="11"/>
  <c r="E60" i="11"/>
  <c r="C60" i="11"/>
  <c r="G59" i="11"/>
  <c r="E59" i="11"/>
  <c r="C59" i="11"/>
  <c r="G58" i="11"/>
  <c r="E58" i="11"/>
  <c r="C58" i="11"/>
  <c r="G57" i="11"/>
  <c r="E57" i="11"/>
  <c r="C57" i="11"/>
  <c r="G56" i="11"/>
  <c r="E56" i="11"/>
  <c r="C56" i="11"/>
  <c r="G55" i="11"/>
  <c r="E55" i="11"/>
  <c r="C55" i="11"/>
  <c r="G54" i="11"/>
  <c r="E54" i="11"/>
  <c r="C54" i="11"/>
  <c r="G53" i="11"/>
  <c r="E53" i="11"/>
  <c r="C53" i="11"/>
  <c r="G52" i="11"/>
  <c r="E52" i="11"/>
  <c r="C52" i="11"/>
  <c r="G51" i="11"/>
  <c r="E51" i="11"/>
  <c r="C51" i="11"/>
  <c r="G50" i="11"/>
  <c r="E50" i="11"/>
  <c r="C50" i="11"/>
  <c r="G49" i="11"/>
  <c r="E49" i="11"/>
  <c r="C49" i="11"/>
  <c r="G48" i="11"/>
  <c r="E48" i="11"/>
  <c r="C48" i="11"/>
  <c r="G47" i="11"/>
  <c r="E47" i="11"/>
  <c r="C47" i="11"/>
  <c r="G46" i="11"/>
  <c r="E46" i="11"/>
  <c r="C46" i="11"/>
  <c r="G45" i="11"/>
  <c r="E45" i="11"/>
  <c r="C45" i="11"/>
  <c r="G44" i="11"/>
  <c r="E44" i="11"/>
  <c r="C44" i="11"/>
  <c r="G43" i="11"/>
  <c r="E43" i="11"/>
  <c r="C43" i="11"/>
  <c r="G42" i="11"/>
  <c r="E42" i="11"/>
  <c r="C42" i="11"/>
  <c r="G41" i="11"/>
  <c r="E41" i="11"/>
  <c r="C41" i="11"/>
  <c r="G40" i="11"/>
  <c r="E40" i="11"/>
  <c r="C40" i="11"/>
  <c r="G39" i="11"/>
  <c r="E39" i="11"/>
  <c r="C39" i="11"/>
  <c r="G38" i="11"/>
  <c r="E38" i="11"/>
  <c r="C38" i="11"/>
  <c r="G37" i="11"/>
  <c r="E37" i="11"/>
  <c r="C37" i="11"/>
  <c r="G36" i="11"/>
  <c r="E36" i="11"/>
  <c r="C36" i="11"/>
  <c r="G35" i="11"/>
  <c r="E35" i="11"/>
  <c r="C35" i="11"/>
  <c r="G34" i="11"/>
  <c r="E34" i="11"/>
  <c r="C34" i="11"/>
  <c r="G33" i="11"/>
  <c r="E33" i="11"/>
  <c r="C33" i="11"/>
  <c r="G32" i="11"/>
  <c r="E32" i="11"/>
  <c r="C32" i="11"/>
  <c r="G31" i="11"/>
  <c r="E31" i="11"/>
  <c r="C31" i="11"/>
  <c r="G30" i="11"/>
  <c r="E30" i="11"/>
  <c r="C30" i="11"/>
  <c r="G29" i="11"/>
  <c r="E29" i="11"/>
  <c r="C29" i="11"/>
  <c r="G28" i="11"/>
  <c r="E28" i="11"/>
  <c r="C28" i="11"/>
  <c r="G27" i="11"/>
  <c r="E27" i="11"/>
  <c r="C27" i="11"/>
  <c r="G26" i="11"/>
  <c r="E26" i="11"/>
  <c r="C26" i="11"/>
  <c r="G25" i="11"/>
  <c r="E25" i="11"/>
  <c r="C25" i="11"/>
  <c r="G24" i="11"/>
  <c r="E24" i="11"/>
  <c r="C24" i="11"/>
  <c r="G23" i="11"/>
  <c r="E23" i="11"/>
  <c r="C23" i="11"/>
  <c r="G22" i="11"/>
  <c r="E22" i="11"/>
  <c r="C22" i="11"/>
  <c r="G21" i="11"/>
  <c r="E21" i="11"/>
  <c r="C21" i="11"/>
  <c r="G20" i="11"/>
  <c r="E20" i="11"/>
  <c r="C20" i="11"/>
  <c r="G19" i="11"/>
  <c r="E19" i="11"/>
  <c r="C19" i="11"/>
  <c r="G18" i="11"/>
  <c r="E18" i="11"/>
  <c r="C18" i="11"/>
  <c r="G17" i="11"/>
  <c r="E17" i="11"/>
  <c r="C17" i="11"/>
  <c r="G16" i="11"/>
  <c r="E16" i="11"/>
  <c r="C16" i="11"/>
  <c r="G15" i="11"/>
  <c r="E15" i="11"/>
  <c r="C15" i="11"/>
  <c r="G14" i="11"/>
  <c r="E14" i="11"/>
  <c r="C14" i="11"/>
  <c r="G13" i="11"/>
  <c r="E13" i="11"/>
  <c r="C13" i="11"/>
  <c r="G12" i="11"/>
  <c r="E12" i="11"/>
  <c r="C12" i="11"/>
  <c r="G11" i="11"/>
  <c r="E11" i="11"/>
  <c r="C11" i="11"/>
  <c r="G10" i="11"/>
  <c r="E10" i="11"/>
  <c r="C10" i="11"/>
  <c r="G9" i="11"/>
  <c r="E9" i="11"/>
  <c r="C9" i="11"/>
  <c r="G8" i="11"/>
  <c r="E8" i="11"/>
  <c r="C8" i="11"/>
  <c r="G7" i="11"/>
  <c r="E7" i="11"/>
  <c r="C7" i="11"/>
  <c r="G6" i="11"/>
  <c r="E6" i="11"/>
  <c r="C6" i="11"/>
  <c r="G5" i="11"/>
  <c r="E5" i="11"/>
  <c r="C5" i="11"/>
  <c r="G4" i="11"/>
  <c r="F4" i="11" s="1"/>
  <c r="E4" i="11"/>
  <c r="D4" i="11" s="1"/>
  <c r="C4" i="11"/>
  <c r="B4" i="11" l="1"/>
  <c r="A4" i="11" s="1"/>
  <c r="F5" i="11"/>
  <c r="F6" i="11" s="1"/>
  <c r="F7" i="11" s="1"/>
  <c r="F8" i="11" s="1"/>
  <c r="F9" i="11" s="1"/>
  <c r="F10" i="11" s="1"/>
  <c r="F11" i="11" s="1"/>
  <c r="D5" i="11"/>
  <c r="D6" i="11" s="1"/>
  <c r="B6" i="11" s="1"/>
  <c r="A98" i="12"/>
  <c r="A97" i="12"/>
  <c r="A96" i="12"/>
  <c r="A95" i="12"/>
  <c r="A94" i="12"/>
  <c r="A93" i="12"/>
  <c r="A92" i="12"/>
  <c r="A91" i="12"/>
  <c r="A90" i="12"/>
  <c r="A89" i="12"/>
  <c r="A88" i="12"/>
  <c r="A87" i="12"/>
  <c r="A86" i="12"/>
  <c r="L86" i="12" s="1"/>
  <c r="N86" i="12" s="1"/>
  <c r="A85" i="12"/>
  <c r="L85" i="12" s="1"/>
  <c r="N85" i="12" s="1"/>
  <c r="A84" i="12"/>
  <c r="L84" i="12" s="1"/>
  <c r="N84" i="12" s="1"/>
  <c r="A83" i="12"/>
  <c r="L83" i="12" s="1"/>
  <c r="N83" i="12" s="1"/>
  <c r="A82" i="12"/>
  <c r="L82" i="12" s="1"/>
  <c r="N82" i="12" s="1"/>
  <c r="A81" i="12"/>
  <c r="L81" i="12" s="1"/>
  <c r="N81" i="12" s="1"/>
  <c r="A80" i="12"/>
  <c r="L80" i="12" s="1"/>
  <c r="N80" i="12" s="1"/>
  <c r="A79" i="12"/>
  <c r="L79" i="12" s="1"/>
  <c r="N79" i="12" s="1"/>
  <c r="A78" i="12"/>
  <c r="L78" i="12" s="1"/>
  <c r="N78" i="12" s="1"/>
  <c r="A77" i="12"/>
  <c r="L77" i="12" s="1"/>
  <c r="N77" i="12" s="1"/>
  <c r="A76" i="12"/>
  <c r="L76" i="12" s="1"/>
  <c r="N76" i="12" s="1"/>
  <c r="A75" i="12"/>
  <c r="L75" i="12" s="1"/>
  <c r="N75" i="12" s="1"/>
  <c r="A74" i="12"/>
  <c r="L74" i="12" s="1"/>
  <c r="N74" i="12" s="1"/>
  <c r="A73" i="12"/>
  <c r="L73" i="12" s="1"/>
  <c r="N73" i="12" s="1"/>
  <c r="A72" i="12"/>
  <c r="L72" i="12" s="1"/>
  <c r="N72" i="12" s="1"/>
  <c r="A71" i="12"/>
  <c r="L71" i="12" s="1"/>
  <c r="N71" i="12" s="1"/>
  <c r="A70" i="12"/>
  <c r="L70" i="12" s="1"/>
  <c r="N70" i="12" s="1"/>
  <c r="A69" i="12"/>
  <c r="L69" i="12" s="1"/>
  <c r="N69" i="12" s="1"/>
  <c r="A68" i="12"/>
  <c r="L68" i="12" s="1"/>
  <c r="N68" i="12" s="1"/>
  <c r="A67" i="12"/>
  <c r="L67" i="12" s="1"/>
  <c r="N67" i="12" s="1"/>
  <c r="A66" i="12"/>
  <c r="L66" i="12" s="1"/>
  <c r="N66" i="12" s="1"/>
  <c r="A65" i="12"/>
  <c r="L65" i="12" s="1"/>
  <c r="N65" i="12" s="1"/>
  <c r="A64" i="12"/>
  <c r="L64" i="12" s="1"/>
  <c r="N64" i="12" s="1"/>
  <c r="A63" i="12"/>
  <c r="L63" i="12" s="1"/>
  <c r="N63" i="12" s="1"/>
  <c r="A62" i="12"/>
  <c r="L62" i="12" s="1"/>
  <c r="N62" i="12" s="1"/>
  <c r="A61" i="12"/>
  <c r="L61" i="12" s="1"/>
  <c r="N61" i="12" s="1"/>
  <c r="A60" i="12"/>
  <c r="L60" i="12" s="1"/>
  <c r="N60" i="12" s="1"/>
  <c r="A59" i="12"/>
  <c r="L59" i="12" s="1"/>
  <c r="N59" i="12" s="1"/>
  <c r="A58" i="12"/>
  <c r="L58" i="12" s="1"/>
  <c r="N58" i="12" s="1"/>
  <c r="A57" i="12"/>
  <c r="L57" i="12" s="1"/>
  <c r="N57" i="12" s="1"/>
  <c r="A56" i="12"/>
  <c r="L56" i="12" s="1"/>
  <c r="N56" i="12" s="1"/>
  <c r="A55" i="12"/>
  <c r="L55" i="12" s="1"/>
  <c r="N55" i="12" s="1"/>
  <c r="A54" i="12"/>
  <c r="L54" i="12" s="1"/>
  <c r="N54" i="12" s="1"/>
  <c r="A53" i="12"/>
  <c r="L53" i="12" s="1"/>
  <c r="N53" i="12" s="1"/>
  <c r="A52" i="12"/>
  <c r="L52" i="12" s="1"/>
  <c r="N52" i="12" s="1"/>
  <c r="A51" i="12"/>
  <c r="L51" i="12" s="1"/>
  <c r="N51" i="12" s="1"/>
  <c r="A50" i="12"/>
  <c r="L50" i="12" s="1"/>
  <c r="N50" i="12" s="1"/>
  <c r="A49" i="12"/>
  <c r="L49" i="12" s="1"/>
  <c r="N49" i="12" s="1"/>
  <c r="A48" i="12"/>
  <c r="L48" i="12" s="1"/>
  <c r="N48" i="12" s="1"/>
  <c r="A47" i="12"/>
  <c r="L47" i="12" s="1"/>
  <c r="N47" i="12" s="1"/>
  <c r="A46" i="12"/>
  <c r="L46" i="12" s="1"/>
  <c r="N46" i="12" s="1"/>
  <c r="A45" i="12"/>
  <c r="L45" i="12" s="1"/>
  <c r="N45" i="12" s="1"/>
  <c r="A44" i="12"/>
  <c r="L44" i="12" s="1"/>
  <c r="N44" i="12" s="1"/>
  <c r="A43" i="12"/>
  <c r="L43" i="12" s="1"/>
  <c r="N43" i="12" s="1"/>
  <c r="A42" i="12"/>
  <c r="L42" i="12" s="1"/>
  <c r="N42" i="12" s="1"/>
  <c r="A41" i="12"/>
  <c r="L41" i="12" s="1"/>
  <c r="N41" i="12" s="1"/>
  <c r="A40" i="12"/>
  <c r="L40" i="12" s="1"/>
  <c r="N40" i="12" s="1"/>
  <c r="A39" i="12"/>
  <c r="L39" i="12" s="1"/>
  <c r="N39" i="12" s="1"/>
  <c r="A38" i="12"/>
  <c r="L38" i="12" s="1"/>
  <c r="N38" i="12" s="1"/>
  <c r="A37" i="12"/>
  <c r="L37" i="12" s="1"/>
  <c r="N37" i="12" s="1"/>
  <c r="A36" i="12"/>
  <c r="L36" i="12" s="1"/>
  <c r="N36" i="12" s="1"/>
  <c r="A35" i="12"/>
  <c r="L35" i="12" s="1"/>
  <c r="N35" i="12" s="1"/>
  <c r="A34" i="12"/>
  <c r="L34" i="12" s="1"/>
  <c r="N34" i="12" s="1"/>
  <c r="A33" i="12"/>
  <c r="L33" i="12" s="1"/>
  <c r="N33" i="12" s="1"/>
  <c r="A32" i="12"/>
  <c r="L32" i="12" s="1"/>
  <c r="N32" i="12" s="1"/>
  <c r="A31" i="12"/>
  <c r="L31" i="12" s="1"/>
  <c r="N31" i="12" s="1"/>
  <c r="A30" i="12"/>
  <c r="L30" i="12" s="1"/>
  <c r="N30" i="12" s="1"/>
  <c r="A29" i="12"/>
  <c r="L29" i="12" s="1"/>
  <c r="N29" i="12" s="1"/>
  <c r="A28" i="12"/>
  <c r="L28" i="12" s="1"/>
  <c r="N28" i="12" s="1"/>
  <c r="A27" i="12"/>
  <c r="L27" i="12" s="1"/>
  <c r="N27" i="12" s="1"/>
  <c r="A26" i="12"/>
  <c r="L26" i="12" s="1"/>
  <c r="N26" i="12" s="1"/>
  <c r="A25" i="12"/>
  <c r="L25" i="12" s="1"/>
  <c r="N25" i="12" s="1"/>
  <c r="A24" i="12"/>
  <c r="L24" i="12" s="1"/>
  <c r="N24" i="12" s="1"/>
  <c r="A23" i="12"/>
  <c r="L23" i="12" s="1"/>
  <c r="N23" i="12" s="1"/>
  <c r="A22" i="12"/>
  <c r="L22" i="12" s="1"/>
  <c r="N22" i="12" s="1"/>
  <c r="A21" i="12"/>
  <c r="L21" i="12" s="1"/>
  <c r="N21" i="12" s="1"/>
  <c r="A20" i="12"/>
  <c r="L20" i="12" s="1"/>
  <c r="N20" i="12" s="1"/>
  <c r="A19" i="12"/>
  <c r="L19" i="12" s="1"/>
  <c r="N19" i="12" s="1"/>
  <c r="A18" i="12"/>
  <c r="L18" i="12" s="1"/>
  <c r="N18" i="12" s="1"/>
  <c r="A17" i="12"/>
  <c r="L17" i="12" s="1"/>
  <c r="N17" i="12" s="1"/>
  <c r="A16" i="12"/>
  <c r="L16" i="12" s="1"/>
  <c r="N16" i="12" s="1"/>
  <c r="A15" i="12"/>
  <c r="L15" i="12" s="1"/>
  <c r="N15" i="12" s="1"/>
  <c r="A14" i="12"/>
  <c r="L14" i="12" s="1"/>
  <c r="N14" i="12" s="1"/>
  <c r="A13" i="12"/>
  <c r="L13" i="12" s="1"/>
  <c r="N13" i="12" s="1"/>
  <c r="A12" i="12"/>
  <c r="L12" i="12" s="1"/>
  <c r="N12" i="12" s="1"/>
  <c r="A11" i="12"/>
  <c r="L11" i="12" s="1"/>
  <c r="N11" i="12" s="1"/>
  <c r="A10" i="12"/>
  <c r="L10" i="12" s="1"/>
  <c r="N10" i="12" s="1"/>
  <c r="A9" i="12"/>
  <c r="L9" i="12" s="1"/>
  <c r="N9" i="12" s="1"/>
  <c r="A8" i="12"/>
  <c r="L8" i="12" s="1"/>
  <c r="N8" i="12" s="1"/>
  <c r="A7" i="12"/>
  <c r="L7" i="12" s="1"/>
  <c r="N7" i="12" s="1"/>
  <c r="A6" i="12"/>
  <c r="L6" i="12" s="1"/>
  <c r="N6" i="12" s="1"/>
  <c r="A5" i="12"/>
  <c r="L5" i="12" s="1"/>
  <c r="N5" i="12" s="1"/>
  <c r="A4" i="12"/>
  <c r="L4" i="12" s="1"/>
  <c r="N4" i="12" s="1"/>
  <c r="A3" i="12"/>
  <c r="L3" i="12" s="1"/>
  <c r="N3" i="12" s="1"/>
  <c r="D7" i="11" l="1"/>
  <c r="A6" i="11"/>
  <c r="B5" i="11"/>
  <c r="A5" i="11" s="1"/>
  <c r="F12" i="11"/>
  <c r="F13" i="11" s="1"/>
  <c r="F14" i="11" s="1"/>
  <c r="F15" i="11" s="1"/>
  <c r="F16" i="11" l="1"/>
  <c r="F17" i="11" s="1"/>
  <c r="F18" i="11" s="1"/>
  <c r="B7" i="11"/>
  <c r="A7" i="11" s="1"/>
  <c r="D8" i="11"/>
  <c r="B2197" i="2"/>
  <c r="A2197" i="2" s="1"/>
  <c r="B2196" i="2"/>
  <c r="A2196" i="2" s="1"/>
  <c r="B2195" i="2"/>
  <c r="A2195" i="2" s="1"/>
  <c r="B2194" i="2"/>
  <c r="A2194" i="2" s="1"/>
  <c r="B2193" i="2"/>
  <c r="A2193" i="2" s="1"/>
  <c r="B2192" i="2"/>
  <c r="A2192" i="2" s="1"/>
  <c r="B2191" i="2"/>
  <c r="A2191" i="2" s="1"/>
  <c r="B2190" i="2"/>
  <c r="A2190" i="2" s="1"/>
  <c r="B2189" i="2"/>
  <c r="A2189" i="2" s="1"/>
  <c r="B2188" i="2"/>
  <c r="A2188" i="2" s="1"/>
  <c r="B2187" i="2"/>
  <c r="A2187" i="2" s="1"/>
  <c r="B2186" i="2"/>
  <c r="A2186" i="2" s="1"/>
  <c r="B2185" i="2"/>
  <c r="A2185" i="2" s="1"/>
  <c r="B2184" i="2"/>
  <c r="A2184" i="2" s="1"/>
  <c r="B2183" i="2"/>
  <c r="A2183" i="2" s="1"/>
  <c r="B2182" i="2"/>
  <c r="A2182" i="2" s="1"/>
  <c r="B2181" i="2"/>
  <c r="A2181" i="2" s="1"/>
  <c r="B2180" i="2"/>
  <c r="A2180" i="2" s="1"/>
  <c r="B2179" i="2"/>
  <c r="A2179" i="2" s="1"/>
  <c r="B2178" i="2"/>
  <c r="A2178" i="2" s="1"/>
  <c r="B2177" i="2"/>
  <c r="A2177" i="2" s="1"/>
  <c r="B2176" i="2"/>
  <c r="A2176" i="2" s="1"/>
  <c r="B2175" i="2"/>
  <c r="A2175" i="2" s="1"/>
  <c r="B2174" i="2"/>
  <c r="A2174" i="2" s="1"/>
  <c r="B2173" i="2"/>
  <c r="A2173" i="2" s="1"/>
  <c r="B2172" i="2"/>
  <c r="A2172" i="2" s="1"/>
  <c r="B2171" i="2"/>
  <c r="A2171" i="2" s="1"/>
  <c r="B2170" i="2"/>
  <c r="A2170" i="2" s="1"/>
  <c r="B2169" i="2"/>
  <c r="A2169" i="2" s="1"/>
  <c r="B2168" i="2"/>
  <c r="A2168" i="2" s="1"/>
  <c r="B2167" i="2"/>
  <c r="A2167" i="2" s="1"/>
  <c r="B2166" i="2"/>
  <c r="A2166" i="2" s="1"/>
  <c r="B2165" i="2"/>
  <c r="A2165" i="2" s="1"/>
  <c r="B2164" i="2"/>
  <c r="A2164" i="2" s="1"/>
  <c r="B2163" i="2"/>
  <c r="A2163" i="2" s="1"/>
  <c r="B2162" i="2"/>
  <c r="A2162" i="2" s="1"/>
  <c r="B2161" i="2"/>
  <c r="A2161" i="2" s="1"/>
  <c r="B2160" i="2"/>
  <c r="A2160" i="2" s="1"/>
  <c r="B2159" i="2"/>
  <c r="A2159" i="2" s="1"/>
  <c r="B2158" i="2"/>
  <c r="A2158" i="2" s="1"/>
  <c r="B2157" i="2"/>
  <c r="A2157" i="2" s="1"/>
  <c r="B2156" i="2"/>
  <c r="A2156" i="2" s="1"/>
  <c r="B2155" i="2"/>
  <c r="A2155" i="2" s="1"/>
  <c r="B2154" i="2"/>
  <c r="A2154" i="2" s="1"/>
  <c r="B2153" i="2"/>
  <c r="A2153" i="2" s="1"/>
  <c r="B2152" i="2"/>
  <c r="A2152" i="2" s="1"/>
  <c r="B2151" i="2"/>
  <c r="A2151" i="2" s="1"/>
  <c r="B2150" i="2"/>
  <c r="A2150" i="2" s="1"/>
  <c r="B2149" i="2"/>
  <c r="A2149" i="2" s="1"/>
  <c r="B2148" i="2"/>
  <c r="A2148" i="2" s="1"/>
  <c r="B2147" i="2"/>
  <c r="A2147" i="2" s="1"/>
  <c r="B2146" i="2"/>
  <c r="A2146" i="2" s="1"/>
  <c r="B2145" i="2"/>
  <c r="A2145" i="2" s="1"/>
  <c r="B2144" i="2"/>
  <c r="A2144" i="2" s="1"/>
  <c r="B2143" i="2"/>
  <c r="A2143" i="2" s="1"/>
  <c r="B2142" i="2"/>
  <c r="A2142" i="2" s="1"/>
  <c r="B2141" i="2"/>
  <c r="A2141" i="2" s="1"/>
  <c r="B2140" i="2"/>
  <c r="A2140" i="2" s="1"/>
  <c r="B2139" i="2"/>
  <c r="A2139" i="2" s="1"/>
  <c r="B2138" i="2"/>
  <c r="A2138" i="2" s="1"/>
  <c r="B2137" i="2"/>
  <c r="A2137" i="2" s="1"/>
  <c r="B2136" i="2"/>
  <c r="A2136" i="2" s="1"/>
  <c r="B2135" i="2"/>
  <c r="A2135" i="2" s="1"/>
  <c r="B2134" i="2"/>
  <c r="A2134" i="2" s="1"/>
  <c r="B2133" i="2"/>
  <c r="A2133" i="2" s="1"/>
  <c r="B2132" i="2"/>
  <c r="A2132" i="2" s="1"/>
  <c r="B2131" i="2"/>
  <c r="A2131" i="2" s="1"/>
  <c r="B2130" i="2"/>
  <c r="A2130" i="2" s="1"/>
  <c r="B2129" i="2"/>
  <c r="A2129" i="2" s="1"/>
  <c r="B2128" i="2"/>
  <c r="A2128" i="2" s="1"/>
  <c r="B2127" i="2"/>
  <c r="A2127" i="2" s="1"/>
  <c r="B2126" i="2"/>
  <c r="A2126" i="2" s="1"/>
  <c r="B2125" i="2"/>
  <c r="A2125" i="2" s="1"/>
  <c r="B2124" i="2"/>
  <c r="A2124" i="2" s="1"/>
  <c r="B2123" i="2"/>
  <c r="A2123" i="2" s="1"/>
  <c r="B2122" i="2"/>
  <c r="A2122" i="2" s="1"/>
  <c r="B2121" i="2"/>
  <c r="A2121" i="2" s="1"/>
  <c r="B2120" i="2"/>
  <c r="A2120" i="2" s="1"/>
  <c r="B2119" i="2"/>
  <c r="A2119" i="2" s="1"/>
  <c r="B2118" i="2"/>
  <c r="A2118" i="2" s="1"/>
  <c r="B2117" i="2"/>
  <c r="A2117" i="2" s="1"/>
  <c r="B2116" i="2"/>
  <c r="A2116" i="2" s="1"/>
  <c r="B2115" i="2"/>
  <c r="A2115" i="2" s="1"/>
  <c r="B2114" i="2"/>
  <c r="A2114" i="2" s="1"/>
  <c r="B2113" i="2"/>
  <c r="A2113" i="2" s="1"/>
  <c r="B2112" i="2"/>
  <c r="A2112" i="2" s="1"/>
  <c r="B2111" i="2"/>
  <c r="A2111" i="2" s="1"/>
  <c r="B2110" i="2"/>
  <c r="A2110" i="2" s="1"/>
  <c r="B2109" i="2"/>
  <c r="A2109" i="2" s="1"/>
  <c r="B2108" i="2"/>
  <c r="A2108" i="2" s="1"/>
  <c r="B2107" i="2"/>
  <c r="A2107" i="2" s="1"/>
  <c r="B2106" i="2"/>
  <c r="A2106" i="2" s="1"/>
  <c r="B2105" i="2"/>
  <c r="A2105" i="2" s="1"/>
  <c r="B2104" i="2"/>
  <c r="A2104" i="2" s="1"/>
  <c r="B2103" i="2"/>
  <c r="A2103" i="2" s="1"/>
  <c r="B2102" i="2"/>
  <c r="A2102" i="2" s="1"/>
  <c r="B2101" i="2"/>
  <c r="A2101" i="2" s="1"/>
  <c r="B2100" i="2"/>
  <c r="A2100" i="2" s="1"/>
  <c r="B2099" i="2"/>
  <c r="A2099" i="2" s="1"/>
  <c r="B2098" i="2"/>
  <c r="A2098" i="2" s="1"/>
  <c r="B2097" i="2"/>
  <c r="A2097" i="2" s="1"/>
  <c r="B2096" i="2"/>
  <c r="A2096" i="2" s="1"/>
  <c r="B2095" i="2"/>
  <c r="A2095" i="2" s="1"/>
  <c r="B2094" i="2"/>
  <c r="A2094" i="2" s="1"/>
  <c r="B2093" i="2"/>
  <c r="A2093" i="2" s="1"/>
  <c r="B2092" i="2"/>
  <c r="A2092" i="2" s="1"/>
  <c r="B2091" i="2"/>
  <c r="A2091" i="2" s="1"/>
  <c r="B2090" i="2"/>
  <c r="A2090" i="2" s="1"/>
  <c r="B2089" i="2"/>
  <c r="A2089" i="2" s="1"/>
  <c r="B2088" i="2"/>
  <c r="A2088" i="2" s="1"/>
  <c r="B2087" i="2"/>
  <c r="A2087" i="2" s="1"/>
  <c r="B2086" i="2"/>
  <c r="A2086" i="2" s="1"/>
  <c r="B2085" i="2"/>
  <c r="A2085" i="2" s="1"/>
  <c r="B2084" i="2"/>
  <c r="A2084" i="2" s="1"/>
  <c r="B2083" i="2"/>
  <c r="A2083" i="2" s="1"/>
  <c r="B2082" i="2"/>
  <c r="A2082" i="2" s="1"/>
  <c r="B2081" i="2"/>
  <c r="A2081" i="2" s="1"/>
  <c r="B2080" i="2"/>
  <c r="A2080" i="2" s="1"/>
  <c r="B2079" i="2"/>
  <c r="A2079" i="2" s="1"/>
  <c r="B2078" i="2"/>
  <c r="A2078" i="2" s="1"/>
  <c r="B2077" i="2"/>
  <c r="A2077" i="2" s="1"/>
  <c r="B2076" i="2"/>
  <c r="A2076" i="2" s="1"/>
  <c r="B2075" i="2"/>
  <c r="A2075" i="2" s="1"/>
  <c r="B2074" i="2"/>
  <c r="A2074" i="2" s="1"/>
  <c r="B2073" i="2"/>
  <c r="A2073" i="2" s="1"/>
  <c r="B2072" i="2"/>
  <c r="A2072" i="2" s="1"/>
  <c r="B2071" i="2"/>
  <c r="A2071" i="2" s="1"/>
  <c r="B2070" i="2"/>
  <c r="A2070" i="2" s="1"/>
  <c r="B2069" i="2"/>
  <c r="A2069" i="2" s="1"/>
  <c r="B2068" i="2"/>
  <c r="A2068" i="2" s="1"/>
  <c r="B2067" i="2"/>
  <c r="A2067" i="2" s="1"/>
  <c r="B2066" i="2"/>
  <c r="A2066" i="2" s="1"/>
  <c r="B2065" i="2"/>
  <c r="A2065" i="2" s="1"/>
  <c r="B2064" i="2"/>
  <c r="A2064" i="2" s="1"/>
  <c r="B2063" i="2"/>
  <c r="A2063" i="2" s="1"/>
  <c r="B2062" i="2"/>
  <c r="A2062" i="2" s="1"/>
  <c r="B2061" i="2"/>
  <c r="A2061" i="2" s="1"/>
  <c r="B2060" i="2"/>
  <c r="A2060" i="2" s="1"/>
  <c r="B2059" i="2"/>
  <c r="A2059" i="2" s="1"/>
  <c r="B2058" i="2"/>
  <c r="A2058" i="2" s="1"/>
  <c r="B2057" i="2"/>
  <c r="A2057" i="2" s="1"/>
  <c r="B2056" i="2"/>
  <c r="A2056" i="2" s="1"/>
  <c r="B2055" i="2"/>
  <c r="A2055" i="2" s="1"/>
  <c r="B2054" i="2"/>
  <c r="A2054" i="2" s="1"/>
  <c r="B2053" i="2"/>
  <c r="A2053" i="2" s="1"/>
  <c r="B2052" i="2"/>
  <c r="A2052" i="2" s="1"/>
  <c r="B2051" i="2"/>
  <c r="A2051" i="2" s="1"/>
  <c r="B2050" i="2"/>
  <c r="A2050" i="2" s="1"/>
  <c r="B2049" i="2"/>
  <c r="A2049" i="2" s="1"/>
  <c r="B2048" i="2"/>
  <c r="A2048" i="2" s="1"/>
  <c r="B2047" i="2"/>
  <c r="A2047" i="2" s="1"/>
  <c r="B2046" i="2"/>
  <c r="A2046" i="2" s="1"/>
  <c r="B2045" i="2"/>
  <c r="A2045" i="2" s="1"/>
  <c r="B2044" i="2"/>
  <c r="A2044" i="2" s="1"/>
  <c r="B2043" i="2"/>
  <c r="A2043" i="2" s="1"/>
  <c r="B2042" i="2"/>
  <c r="A2042" i="2" s="1"/>
  <c r="B2041" i="2"/>
  <c r="A2041" i="2" s="1"/>
  <c r="B2040" i="2"/>
  <c r="A2040" i="2" s="1"/>
  <c r="B2039" i="2"/>
  <c r="A2039" i="2" s="1"/>
  <c r="B2038" i="2"/>
  <c r="A2038" i="2" s="1"/>
  <c r="B2037" i="2"/>
  <c r="A2037" i="2" s="1"/>
  <c r="B2036" i="2"/>
  <c r="A2036" i="2" s="1"/>
  <c r="B2035" i="2"/>
  <c r="A2035" i="2" s="1"/>
  <c r="B2034" i="2"/>
  <c r="A2034" i="2" s="1"/>
  <c r="B2033" i="2"/>
  <c r="A2033" i="2" s="1"/>
  <c r="B2032" i="2"/>
  <c r="A2032" i="2" s="1"/>
  <c r="B2031" i="2"/>
  <c r="A2031" i="2" s="1"/>
  <c r="B2030" i="2"/>
  <c r="A2030" i="2" s="1"/>
  <c r="B2029" i="2"/>
  <c r="A2029" i="2" s="1"/>
  <c r="B2028" i="2"/>
  <c r="A2028" i="2" s="1"/>
  <c r="B2027" i="2"/>
  <c r="A2027" i="2" s="1"/>
  <c r="B2026" i="2"/>
  <c r="A2026" i="2" s="1"/>
  <c r="B2025" i="2"/>
  <c r="A2025" i="2" s="1"/>
  <c r="B2024" i="2"/>
  <c r="A2024" i="2" s="1"/>
  <c r="B2023" i="2"/>
  <c r="A2023" i="2" s="1"/>
  <c r="B2022" i="2"/>
  <c r="A2022" i="2" s="1"/>
  <c r="B2021" i="2"/>
  <c r="A2021" i="2" s="1"/>
  <c r="B2020" i="2"/>
  <c r="A2020" i="2" s="1"/>
  <c r="B2019" i="2"/>
  <c r="A2019" i="2" s="1"/>
  <c r="B2018" i="2"/>
  <c r="A2018" i="2" s="1"/>
  <c r="B2017" i="2"/>
  <c r="A2017" i="2" s="1"/>
  <c r="B2016" i="2"/>
  <c r="A2016" i="2" s="1"/>
  <c r="B2015" i="2"/>
  <c r="A2015" i="2" s="1"/>
  <c r="B2014" i="2"/>
  <c r="A2014" i="2" s="1"/>
  <c r="B2013" i="2"/>
  <c r="A2013" i="2" s="1"/>
  <c r="B2012" i="2"/>
  <c r="A2012" i="2" s="1"/>
  <c r="B2011" i="2"/>
  <c r="A2011" i="2" s="1"/>
  <c r="B2010" i="2"/>
  <c r="A2010" i="2" s="1"/>
  <c r="B2009" i="2"/>
  <c r="A2009" i="2" s="1"/>
  <c r="B2008" i="2"/>
  <c r="A2008" i="2" s="1"/>
  <c r="B2007" i="2"/>
  <c r="A2007" i="2" s="1"/>
  <c r="B2006" i="2"/>
  <c r="A2006" i="2" s="1"/>
  <c r="B2005" i="2"/>
  <c r="A2005" i="2" s="1"/>
  <c r="B2004" i="2"/>
  <c r="A2004" i="2" s="1"/>
  <c r="B2003" i="2"/>
  <c r="A2003" i="2" s="1"/>
  <c r="B2002" i="2"/>
  <c r="A2002" i="2" s="1"/>
  <c r="B2001" i="2"/>
  <c r="A2001" i="2" s="1"/>
  <c r="B2000" i="2"/>
  <c r="A2000" i="2" s="1"/>
  <c r="B1999" i="2"/>
  <c r="A1999" i="2" s="1"/>
  <c r="B1998" i="2"/>
  <c r="A1998" i="2" s="1"/>
  <c r="B1997" i="2"/>
  <c r="A1997" i="2" s="1"/>
  <c r="B1996" i="2"/>
  <c r="A1996" i="2" s="1"/>
  <c r="B1995" i="2"/>
  <c r="A1995" i="2" s="1"/>
  <c r="B1994" i="2"/>
  <c r="A1994" i="2" s="1"/>
  <c r="B1993" i="2"/>
  <c r="A1993" i="2" s="1"/>
  <c r="B1992" i="2"/>
  <c r="A1992" i="2" s="1"/>
  <c r="B1991" i="2"/>
  <c r="A1991" i="2" s="1"/>
  <c r="B1990" i="2"/>
  <c r="A1990" i="2" s="1"/>
  <c r="B1989" i="2"/>
  <c r="A1989" i="2" s="1"/>
  <c r="B1988" i="2"/>
  <c r="A1988" i="2" s="1"/>
  <c r="B1987" i="2"/>
  <c r="A1987" i="2" s="1"/>
  <c r="B1986" i="2"/>
  <c r="A1986" i="2" s="1"/>
  <c r="B1985" i="2"/>
  <c r="A1985" i="2" s="1"/>
  <c r="B1984" i="2"/>
  <c r="A1984" i="2" s="1"/>
  <c r="B1983" i="2"/>
  <c r="A1983" i="2" s="1"/>
  <c r="B1982" i="2"/>
  <c r="A1982" i="2" s="1"/>
  <c r="B1981" i="2"/>
  <c r="A1981" i="2" s="1"/>
  <c r="B1980" i="2"/>
  <c r="A1980" i="2" s="1"/>
  <c r="B1979" i="2"/>
  <c r="A1979" i="2" s="1"/>
  <c r="B1978" i="2"/>
  <c r="A1978" i="2" s="1"/>
  <c r="B1977" i="2"/>
  <c r="A1977" i="2" s="1"/>
  <c r="B1976" i="2"/>
  <c r="A1976" i="2" s="1"/>
  <c r="B1975" i="2"/>
  <c r="A1975" i="2" s="1"/>
  <c r="B1974" i="2"/>
  <c r="A1974" i="2" s="1"/>
  <c r="B1973" i="2"/>
  <c r="A1973" i="2" s="1"/>
  <c r="B1972" i="2"/>
  <c r="A1972" i="2" s="1"/>
  <c r="B1971" i="2"/>
  <c r="A1971" i="2" s="1"/>
  <c r="B1970" i="2"/>
  <c r="A1970" i="2" s="1"/>
  <c r="B1969" i="2"/>
  <c r="A1969" i="2" s="1"/>
  <c r="B1968" i="2"/>
  <c r="A1968" i="2" s="1"/>
  <c r="B1967" i="2"/>
  <c r="A1967" i="2" s="1"/>
  <c r="B1966" i="2"/>
  <c r="A1966" i="2" s="1"/>
  <c r="B1965" i="2"/>
  <c r="A1965" i="2" s="1"/>
  <c r="B1964" i="2"/>
  <c r="A1964" i="2" s="1"/>
  <c r="B1963" i="2"/>
  <c r="A1963" i="2" s="1"/>
  <c r="B1962" i="2"/>
  <c r="A1962" i="2" s="1"/>
  <c r="B1961" i="2"/>
  <c r="A1961" i="2" s="1"/>
  <c r="B1960" i="2"/>
  <c r="A1960" i="2" s="1"/>
  <c r="B1959" i="2"/>
  <c r="A1959" i="2" s="1"/>
  <c r="B1958" i="2"/>
  <c r="A1958" i="2" s="1"/>
  <c r="B1957" i="2"/>
  <c r="A1957" i="2" s="1"/>
  <c r="B1956" i="2"/>
  <c r="A1956" i="2" s="1"/>
  <c r="B1955" i="2"/>
  <c r="A1955" i="2" s="1"/>
  <c r="B1954" i="2"/>
  <c r="A1954" i="2" s="1"/>
  <c r="B1953" i="2"/>
  <c r="A1953" i="2" s="1"/>
  <c r="B1952" i="2"/>
  <c r="A1952" i="2" s="1"/>
  <c r="B1951" i="2"/>
  <c r="A1951" i="2" s="1"/>
  <c r="B1950" i="2"/>
  <c r="A1950" i="2" s="1"/>
  <c r="B1949" i="2"/>
  <c r="A1949" i="2" s="1"/>
  <c r="B1948" i="2"/>
  <c r="A1948" i="2" s="1"/>
  <c r="B1947" i="2"/>
  <c r="A1947" i="2" s="1"/>
  <c r="B1946" i="2"/>
  <c r="A1946" i="2" s="1"/>
  <c r="B1945" i="2"/>
  <c r="A1945" i="2" s="1"/>
  <c r="B1944" i="2"/>
  <c r="A1944" i="2" s="1"/>
  <c r="B1943" i="2"/>
  <c r="A1943" i="2" s="1"/>
  <c r="B1942" i="2"/>
  <c r="A1942" i="2" s="1"/>
  <c r="B1941" i="2"/>
  <c r="A1941" i="2" s="1"/>
  <c r="B1940" i="2"/>
  <c r="A1940" i="2" s="1"/>
  <c r="B1939" i="2"/>
  <c r="A1939" i="2" s="1"/>
  <c r="B1938" i="2"/>
  <c r="A1938" i="2" s="1"/>
  <c r="B1937" i="2"/>
  <c r="A1937" i="2" s="1"/>
  <c r="B1936" i="2"/>
  <c r="A1936" i="2" s="1"/>
  <c r="B1935" i="2"/>
  <c r="A1935" i="2" s="1"/>
  <c r="B1934" i="2"/>
  <c r="A1934" i="2" s="1"/>
  <c r="B1933" i="2"/>
  <c r="A1933" i="2" s="1"/>
  <c r="B1932" i="2"/>
  <c r="A1932" i="2" s="1"/>
  <c r="B1931" i="2"/>
  <c r="A1931" i="2" s="1"/>
  <c r="B1930" i="2"/>
  <c r="A1930" i="2" s="1"/>
  <c r="B1929" i="2"/>
  <c r="A1929" i="2" s="1"/>
  <c r="B1928" i="2"/>
  <c r="A1928" i="2" s="1"/>
  <c r="B1927" i="2"/>
  <c r="A1927" i="2" s="1"/>
  <c r="B1926" i="2"/>
  <c r="A1926" i="2" s="1"/>
  <c r="B1925" i="2"/>
  <c r="A1925" i="2" s="1"/>
  <c r="B1924" i="2"/>
  <c r="A1924" i="2" s="1"/>
  <c r="B1923" i="2"/>
  <c r="A1923" i="2" s="1"/>
  <c r="B1922" i="2"/>
  <c r="A1922" i="2" s="1"/>
  <c r="B1921" i="2"/>
  <c r="A1921" i="2" s="1"/>
  <c r="B1920" i="2"/>
  <c r="A1920" i="2" s="1"/>
  <c r="B1919" i="2"/>
  <c r="A1919" i="2" s="1"/>
  <c r="B1918" i="2"/>
  <c r="A1918" i="2" s="1"/>
  <c r="B1917" i="2"/>
  <c r="A1917" i="2" s="1"/>
  <c r="B1916" i="2"/>
  <c r="A1916" i="2" s="1"/>
  <c r="B1915" i="2"/>
  <c r="A1915" i="2" s="1"/>
  <c r="B1914" i="2"/>
  <c r="A1914" i="2" s="1"/>
  <c r="B1913" i="2"/>
  <c r="A1913" i="2" s="1"/>
  <c r="B1912" i="2"/>
  <c r="A1912" i="2" s="1"/>
  <c r="B1911" i="2"/>
  <c r="A1911" i="2" s="1"/>
  <c r="B1910" i="2"/>
  <c r="A1910" i="2" s="1"/>
  <c r="B1909" i="2"/>
  <c r="A1909" i="2" s="1"/>
  <c r="B1908" i="2"/>
  <c r="A1908" i="2" s="1"/>
  <c r="B1907" i="2"/>
  <c r="A1907" i="2" s="1"/>
  <c r="B1906" i="2"/>
  <c r="A1906" i="2" s="1"/>
  <c r="B1905" i="2"/>
  <c r="A1905" i="2" s="1"/>
  <c r="B1904" i="2"/>
  <c r="A1904" i="2" s="1"/>
  <c r="B1903" i="2"/>
  <c r="A1903" i="2" s="1"/>
  <c r="B1902" i="2"/>
  <c r="A1902" i="2" s="1"/>
  <c r="B1901" i="2"/>
  <c r="A1901" i="2" s="1"/>
  <c r="B1900" i="2"/>
  <c r="A1900" i="2" s="1"/>
  <c r="B1899" i="2"/>
  <c r="A1899" i="2" s="1"/>
  <c r="B1898" i="2"/>
  <c r="A1898" i="2" s="1"/>
  <c r="B1897" i="2"/>
  <c r="A1897" i="2" s="1"/>
  <c r="B1896" i="2"/>
  <c r="A1896" i="2" s="1"/>
  <c r="B1895" i="2"/>
  <c r="A1895" i="2" s="1"/>
  <c r="B1894" i="2"/>
  <c r="A1894" i="2" s="1"/>
  <c r="B1893" i="2"/>
  <c r="A1893" i="2" s="1"/>
  <c r="B1892" i="2"/>
  <c r="A1892" i="2" s="1"/>
  <c r="B1891" i="2"/>
  <c r="A1891" i="2" s="1"/>
  <c r="B1890" i="2"/>
  <c r="A1890" i="2" s="1"/>
  <c r="B1889" i="2"/>
  <c r="A1889" i="2" s="1"/>
  <c r="B1888" i="2"/>
  <c r="A1888" i="2" s="1"/>
  <c r="B1887" i="2"/>
  <c r="A1887" i="2" s="1"/>
  <c r="B1886" i="2"/>
  <c r="A1886" i="2" s="1"/>
  <c r="B1885" i="2"/>
  <c r="A1885" i="2" s="1"/>
  <c r="B1884" i="2"/>
  <c r="A1884" i="2" s="1"/>
  <c r="B1883" i="2"/>
  <c r="A1883" i="2" s="1"/>
  <c r="B1882" i="2"/>
  <c r="A1882" i="2" s="1"/>
  <c r="B1881" i="2"/>
  <c r="A1881" i="2" s="1"/>
  <c r="B1880" i="2"/>
  <c r="A1880" i="2" s="1"/>
  <c r="B1879" i="2"/>
  <c r="A1879" i="2" s="1"/>
  <c r="B1878" i="2"/>
  <c r="A1878" i="2" s="1"/>
  <c r="B1877" i="2"/>
  <c r="A1877" i="2" s="1"/>
  <c r="B1876" i="2"/>
  <c r="A1876" i="2" s="1"/>
  <c r="B1875" i="2"/>
  <c r="A1875" i="2" s="1"/>
  <c r="B1874" i="2"/>
  <c r="A1874" i="2" s="1"/>
  <c r="B1873" i="2"/>
  <c r="A1873" i="2" s="1"/>
  <c r="B1872" i="2"/>
  <c r="A1872" i="2" s="1"/>
  <c r="B1871" i="2"/>
  <c r="A1871" i="2" s="1"/>
  <c r="B1870" i="2"/>
  <c r="A1870" i="2" s="1"/>
  <c r="B1869" i="2"/>
  <c r="A1869" i="2" s="1"/>
  <c r="B1868" i="2"/>
  <c r="A1868" i="2" s="1"/>
  <c r="B1867" i="2"/>
  <c r="A1867" i="2" s="1"/>
  <c r="B1866" i="2"/>
  <c r="A1866" i="2" s="1"/>
  <c r="B1865" i="2"/>
  <c r="A1865" i="2" s="1"/>
  <c r="B1864" i="2"/>
  <c r="A1864" i="2" s="1"/>
  <c r="B1863" i="2"/>
  <c r="A1863" i="2" s="1"/>
  <c r="B1862" i="2"/>
  <c r="A1862" i="2" s="1"/>
  <c r="B1861" i="2"/>
  <c r="A1861" i="2" s="1"/>
  <c r="B1860" i="2"/>
  <c r="A1860" i="2" s="1"/>
  <c r="B1859" i="2"/>
  <c r="A1859" i="2" s="1"/>
  <c r="B1858" i="2"/>
  <c r="A1858" i="2" s="1"/>
  <c r="B1857" i="2"/>
  <c r="A1857" i="2" s="1"/>
  <c r="B1856" i="2"/>
  <c r="A1856" i="2" s="1"/>
  <c r="B1855" i="2"/>
  <c r="A1855" i="2" s="1"/>
  <c r="B1854" i="2"/>
  <c r="A1854" i="2" s="1"/>
  <c r="B1853" i="2"/>
  <c r="A1853" i="2" s="1"/>
  <c r="B1852" i="2"/>
  <c r="A1852" i="2" s="1"/>
  <c r="B1851" i="2"/>
  <c r="A1851" i="2" s="1"/>
  <c r="B1850" i="2"/>
  <c r="A1850" i="2" s="1"/>
  <c r="B1849" i="2"/>
  <c r="A1849" i="2" s="1"/>
  <c r="B1848" i="2"/>
  <c r="A1848" i="2" s="1"/>
  <c r="B1847" i="2"/>
  <c r="A1847" i="2" s="1"/>
  <c r="B1846" i="2"/>
  <c r="A1846" i="2" s="1"/>
  <c r="B1845" i="2"/>
  <c r="A1845" i="2" s="1"/>
  <c r="B1844" i="2"/>
  <c r="A1844" i="2" s="1"/>
  <c r="B1843" i="2"/>
  <c r="A1843" i="2" s="1"/>
  <c r="B1842" i="2"/>
  <c r="A1842" i="2" s="1"/>
  <c r="B1841" i="2"/>
  <c r="A1841" i="2" s="1"/>
  <c r="B1840" i="2"/>
  <c r="A1840" i="2" s="1"/>
  <c r="B1839" i="2"/>
  <c r="A1839" i="2" s="1"/>
  <c r="B1838" i="2"/>
  <c r="A1838" i="2" s="1"/>
  <c r="B1837" i="2"/>
  <c r="A1837" i="2" s="1"/>
  <c r="B1836" i="2"/>
  <c r="A1836" i="2" s="1"/>
  <c r="B1835" i="2"/>
  <c r="A1835" i="2" s="1"/>
  <c r="B1834" i="2"/>
  <c r="A1834" i="2" s="1"/>
  <c r="B1833" i="2"/>
  <c r="A1833" i="2" s="1"/>
  <c r="B1832" i="2"/>
  <c r="A1832" i="2" s="1"/>
  <c r="B1831" i="2"/>
  <c r="A1831" i="2" s="1"/>
  <c r="B1830" i="2"/>
  <c r="A1830" i="2" s="1"/>
  <c r="B1829" i="2"/>
  <c r="A1829" i="2" s="1"/>
  <c r="B1828" i="2"/>
  <c r="A1828" i="2" s="1"/>
  <c r="B1827" i="2"/>
  <c r="A1827" i="2" s="1"/>
  <c r="B1826" i="2"/>
  <c r="A1826" i="2" s="1"/>
  <c r="B1825" i="2"/>
  <c r="A1825" i="2" s="1"/>
  <c r="B1824" i="2"/>
  <c r="A1824" i="2" s="1"/>
  <c r="B1823" i="2"/>
  <c r="A1823" i="2" s="1"/>
  <c r="B1822" i="2"/>
  <c r="A1822" i="2" s="1"/>
  <c r="B1821" i="2"/>
  <c r="A1821" i="2" s="1"/>
  <c r="B1820" i="2"/>
  <c r="A1820" i="2" s="1"/>
  <c r="B1819" i="2"/>
  <c r="A1819" i="2" s="1"/>
  <c r="B1818" i="2"/>
  <c r="A1818" i="2" s="1"/>
  <c r="B1817" i="2"/>
  <c r="A1817" i="2" s="1"/>
  <c r="B1816" i="2"/>
  <c r="A1816" i="2" s="1"/>
  <c r="B1815" i="2"/>
  <c r="A1815" i="2" s="1"/>
  <c r="B1814" i="2"/>
  <c r="A1814" i="2" s="1"/>
  <c r="B1813" i="2"/>
  <c r="A1813" i="2" s="1"/>
  <c r="B1812" i="2"/>
  <c r="A1812" i="2" s="1"/>
  <c r="B1811" i="2"/>
  <c r="A1811" i="2" s="1"/>
  <c r="B1810" i="2"/>
  <c r="A1810" i="2" s="1"/>
  <c r="B1809" i="2"/>
  <c r="A1809" i="2" s="1"/>
  <c r="B1808" i="2"/>
  <c r="A1808" i="2" s="1"/>
  <c r="B1807" i="2"/>
  <c r="A1807" i="2" s="1"/>
  <c r="B1806" i="2"/>
  <c r="A1806" i="2" s="1"/>
  <c r="B1805" i="2"/>
  <c r="A1805" i="2" s="1"/>
  <c r="B1804" i="2"/>
  <c r="A1804" i="2" s="1"/>
  <c r="B1803" i="2"/>
  <c r="A1803" i="2" s="1"/>
  <c r="B1802" i="2"/>
  <c r="A1802" i="2" s="1"/>
  <c r="B1801" i="2"/>
  <c r="A1801" i="2" s="1"/>
  <c r="B1800" i="2"/>
  <c r="A1800" i="2" s="1"/>
  <c r="B1799" i="2"/>
  <c r="A1799" i="2" s="1"/>
  <c r="B1798" i="2"/>
  <c r="A1798" i="2" s="1"/>
  <c r="B1797" i="2"/>
  <c r="A1797" i="2" s="1"/>
  <c r="B1796" i="2"/>
  <c r="A1796" i="2" s="1"/>
  <c r="B1795" i="2"/>
  <c r="A1795" i="2" s="1"/>
  <c r="B1794" i="2"/>
  <c r="A1794" i="2" s="1"/>
  <c r="B1793" i="2"/>
  <c r="A1793" i="2" s="1"/>
  <c r="B1792" i="2"/>
  <c r="A1792" i="2" s="1"/>
  <c r="B1791" i="2"/>
  <c r="A1791" i="2" s="1"/>
  <c r="B1790" i="2"/>
  <c r="A1790" i="2" s="1"/>
  <c r="B1789" i="2"/>
  <c r="A1789" i="2" s="1"/>
  <c r="B1788" i="2"/>
  <c r="A1788" i="2" s="1"/>
  <c r="B1787" i="2"/>
  <c r="A1787" i="2" s="1"/>
  <c r="B1786" i="2"/>
  <c r="A1786" i="2" s="1"/>
  <c r="B1785" i="2"/>
  <c r="A1785" i="2" s="1"/>
  <c r="B1784" i="2"/>
  <c r="A1784" i="2" s="1"/>
  <c r="B1783" i="2"/>
  <c r="A1783" i="2" s="1"/>
  <c r="B1782" i="2"/>
  <c r="A1782" i="2" s="1"/>
  <c r="B1781" i="2"/>
  <c r="A1781" i="2" s="1"/>
  <c r="B1780" i="2"/>
  <c r="A1780" i="2" s="1"/>
  <c r="B1779" i="2"/>
  <c r="A1779" i="2" s="1"/>
  <c r="B1778" i="2"/>
  <c r="A1778" i="2" s="1"/>
  <c r="B1777" i="2"/>
  <c r="A1777" i="2" s="1"/>
  <c r="B1776" i="2"/>
  <c r="A1776" i="2" s="1"/>
  <c r="B1775" i="2"/>
  <c r="A1775" i="2" s="1"/>
  <c r="B1774" i="2"/>
  <c r="A1774" i="2" s="1"/>
  <c r="B1773" i="2"/>
  <c r="A1773" i="2" s="1"/>
  <c r="B1772" i="2"/>
  <c r="A1772" i="2" s="1"/>
  <c r="B1771" i="2"/>
  <c r="A1771" i="2" s="1"/>
  <c r="B1770" i="2"/>
  <c r="A1770" i="2" s="1"/>
  <c r="B1769" i="2"/>
  <c r="A1769" i="2" s="1"/>
  <c r="B1768" i="2"/>
  <c r="A1768" i="2" s="1"/>
  <c r="B1767" i="2"/>
  <c r="A1767" i="2" s="1"/>
  <c r="B1766" i="2"/>
  <c r="A1766" i="2" s="1"/>
  <c r="B1765" i="2"/>
  <c r="A1765" i="2" s="1"/>
  <c r="B1764" i="2"/>
  <c r="A1764" i="2" s="1"/>
  <c r="B1763" i="2"/>
  <c r="A1763" i="2" s="1"/>
  <c r="B1762" i="2"/>
  <c r="A1762" i="2" s="1"/>
  <c r="B1761" i="2"/>
  <c r="A1761" i="2" s="1"/>
  <c r="B1760" i="2"/>
  <c r="A1760" i="2" s="1"/>
  <c r="B1759" i="2"/>
  <c r="A1759" i="2" s="1"/>
  <c r="B1758" i="2"/>
  <c r="A1758" i="2" s="1"/>
  <c r="B1757" i="2"/>
  <c r="A1757" i="2" s="1"/>
  <c r="B1756" i="2"/>
  <c r="A1756" i="2" s="1"/>
  <c r="B1755" i="2"/>
  <c r="A1755" i="2" s="1"/>
  <c r="B1754" i="2"/>
  <c r="A1754" i="2" s="1"/>
  <c r="B1753" i="2"/>
  <c r="A1753" i="2" s="1"/>
  <c r="B1752" i="2"/>
  <c r="A1752" i="2" s="1"/>
  <c r="B1751" i="2"/>
  <c r="A1751" i="2" s="1"/>
  <c r="B1750" i="2"/>
  <c r="A1750" i="2" s="1"/>
  <c r="B1749" i="2"/>
  <c r="A1749" i="2" s="1"/>
  <c r="B1748" i="2"/>
  <c r="A1748" i="2" s="1"/>
  <c r="B1747" i="2"/>
  <c r="A1747" i="2" s="1"/>
  <c r="B1746" i="2"/>
  <c r="A1746" i="2" s="1"/>
  <c r="B1745" i="2"/>
  <c r="A1745" i="2" s="1"/>
  <c r="B1744" i="2"/>
  <c r="A1744" i="2" s="1"/>
  <c r="B1743" i="2"/>
  <c r="A1743" i="2" s="1"/>
  <c r="B1742" i="2"/>
  <c r="A1742" i="2" s="1"/>
  <c r="B1741" i="2"/>
  <c r="A1741" i="2" s="1"/>
  <c r="B1740" i="2"/>
  <c r="A1740" i="2" s="1"/>
  <c r="B1739" i="2"/>
  <c r="A1739" i="2" s="1"/>
  <c r="B1738" i="2"/>
  <c r="A1738" i="2" s="1"/>
  <c r="B1737" i="2"/>
  <c r="A1737" i="2" s="1"/>
  <c r="B1736" i="2"/>
  <c r="A1736" i="2" s="1"/>
  <c r="B1735" i="2"/>
  <c r="A1735" i="2" s="1"/>
  <c r="B1734" i="2"/>
  <c r="A1734" i="2" s="1"/>
  <c r="B1733" i="2"/>
  <c r="A1733" i="2" s="1"/>
  <c r="B1732" i="2"/>
  <c r="A1732" i="2" s="1"/>
  <c r="B1731" i="2"/>
  <c r="A1731" i="2" s="1"/>
  <c r="B1730" i="2"/>
  <c r="A1730" i="2" s="1"/>
  <c r="B1729" i="2"/>
  <c r="A1729" i="2" s="1"/>
  <c r="B1728" i="2"/>
  <c r="A1728" i="2" s="1"/>
  <c r="B1727" i="2"/>
  <c r="A1727" i="2" s="1"/>
  <c r="B1726" i="2"/>
  <c r="A1726" i="2" s="1"/>
  <c r="B1725" i="2"/>
  <c r="A1725" i="2" s="1"/>
  <c r="B1724" i="2"/>
  <c r="A1724" i="2" s="1"/>
  <c r="B1723" i="2"/>
  <c r="A1723" i="2" s="1"/>
  <c r="B1722" i="2"/>
  <c r="A1722" i="2" s="1"/>
  <c r="B1721" i="2"/>
  <c r="A1721" i="2" s="1"/>
  <c r="B1720" i="2"/>
  <c r="A1720" i="2" s="1"/>
  <c r="B1719" i="2"/>
  <c r="A1719" i="2" s="1"/>
  <c r="B1718" i="2"/>
  <c r="A1718" i="2" s="1"/>
  <c r="B1717" i="2"/>
  <c r="A1717" i="2" s="1"/>
  <c r="B1716" i="2"/>
  <c r="A1716" i="2" s="1"/>
  <c r="B1715" i="2"/>
  <c r="A1715" i="2" s="1"/>
  <c r="B1714" i="2"/>
  <c r="A1714" i="2" s="1"/>
  <c r="B1713" i="2"/>
  <c r="A1713" i="2" s="1"/>
  <c r="B1712" i="2"/>
  <c r="A1712" i="2" s="1"/>
  <c r="B1711" i="2"/>
  <c r="A1711" i="2" s="1"/>
  <c r="B1710" i="2"/>
  <c r="A1710" i="2" s="1"/>
  <c r="B1709" i="2"/>
  <c r="A1709" i="2" s="1"/>
  <c r="B1708" i="2"/>
  <c r="A1708" i="2" s="1"/>
  <c r="B1707" i="2"/>
  <c r="A1707" i="2" s="1"/>
  <c r="B1706" i="2"/>
  <c r="A1706" i="2" s="1"/>
  <c r="B1705" i="2"/>
  <c r="A1705" i="2" s="1"/>
  <c r="B1704" i="2"/>
  <c r="A1704" i="2" s="1"/>
  <c r="B1703" i="2"/>
  <c r="A1703" i="2" s="1"/>
  <c r="B1702" i="2"/>
  <c r="A1702" i="2" s="1"/>
  <c r="B1701" i="2"/>
  <c r="A1701" i="2" s="1"/>
  <c r="B1700" i="2"/>
  <c r="A1700" i="2" s="1"/>
  <c r="B1699" i="2"/>
  <c r="A1699" i="2" s="1"/>
  <c r="B1698" i="2"/>
  <c r="A1698" i="2" s="1"/>
  <c r="B1697" i="2"/>
  <c r="A1697" i="2" s="1"/>
  <c r="B1696" i="2"/>
  <c r="A1696" i="2" s="1"/>
  <c r="B1695" i="2"/>
  <c r="A1695" i="2" s="1"/>
  <c r="B1694" i="2"/>
  <c r="A1694" i="2" s="1"/>
  <c r="B1693" i="2"/>
  <c r="A1693" i="2" s="1"/>
  <c r="B1692" i="2"/>
  <c r="A1692" i="2" s="1"/>
  <c r="B1691" i="2"/>
  <c r="A1691" i="2" s="1"/>
  <c r="B1690" i="2"/>
  <c r="A1690" i="2" s="1"/>
  <c r="B1689" i="2"/>
  <c r="A1689" i="2" s="1"/>
  <c r="B1688" i="2"/>
  <c r="A1688" i="2" s="1"/>
  <c r="B1687" i="2"/>
  <c r="A1687" i="2" s="1"/>
  <c r="B1686" i="2"/>
  <c r="A1686" i="2" s="1"/>
  <c r="B1685" i="2"/>
  <c r="A1685" i="2" s="1"/>
  <c r="B1684" i="2"/>
  <c r="A1684" i="2" s="1"/>
  <c r="B1683" i="2"/>
  <c r="A1683" i="2" s="1"/>
  <c r="B1682" i="2"/>
  <c r="A1682" i="2" s="1"/>
  <c r="B1681" i="2"/>
  <c r="A1681" i="2" s="1"/>
  <c r="B1680" i="2"/>
  <c r="A1680" i="2" s="1"/>
  <c r="B1679" i="2"/>
  <c r="A1679" i="2" s="1"/>
  <c r="B1678" i="2"/>
  <c r="A1678" i="2" s="1"/>
  <c r="B1677" i="2"/>
  <c r="A1677" i="2" s="1"/>
  <c r="B1676" i="2"/>
  <c r="A1676" i="2" s="1"/>
  <c r="B1675" i="2"/>
  <c r="A1675" i="2" s="1"/>
  <c r="B1674" i="2"/>
  <c r="A1674" i="2" s="1"/>
  <c r="B1673" i="2"/>
  <c r="A1673" i="2" s="1"/>
  <c r="B1672" i="2"/>
  <c r="A1672" i="2" s="1"/>
  <c r="B1671" i="2"/>
  <c r="A1671" i="2" s="1"/>
  <c r="B1670" i="2"/>
  <c r="A1670" i="2" s="1"/>
  <c r="B1669" i="2"/>
  <c r="A1669" i="2" s="1"/>
  <c r="B1668" i="2"/>
  <c r="A1668" i="2" s="1"/>
  <c r="B1667" i="2"/>
  <c r="A1667" i="2" s="1"/>
  <c r="B1666" i="2"/>
  <c r="A1666" i="2" s="1"/>
  <c r="B1665" i="2"/>
  <c r="A1665" i="2" s="1"/>
  <c r="B1664" i="2"/>
  <c r="A1664" i="2" s="1"/>
  <c r="B1663" i="2"/>
  <c r="A1663" i="2" s="1"/>
  <c r="B1662" i="2"/>
  <c r="A1662" i="2" s="1"/>
  <c r="B1661" i="2"/>
  <c r="A1661" i="2" s="1"/>
  <c r="B1660" i="2"/>
  <c r="A1660" i="2" s="1"/>
  <c r="B1659" i="2"/>
  <c r="A1659" i="2" s="1"/>
  <c r="B1658" i="2"/>
  <c r="A1658" i="2" s="1"/>
  <c r="B1657" i="2"/>
  <c r="A1657" i="2" s="1"/>
  <c r="B1656" i="2"/>
  <c r="A1656" i="2" s="1"/>
  <c r="B1655" i="2"/>
  <c r="A1655" i="2" s="1"/>
  <c r="B1654" i="2"/>
  <c r="A1654" i="2" s="1"/>
  <c r="B1653" i="2"/>
  <c r="A1653" i="2" s="1"/>
  <c r="B1652" i="2"/>
  <c r="A1652" i="2" s="1"/>
  <c r="B1651" i="2"/>
  <c r="A1651" i="2" s="1"/>
  <c r="B1650" i="2"/>
  <c r="A1650" i="2" s="1"/>
  <c r="B1649" i="2"/>
  <c r="A1649" i="2" s="1"/>
  <c r="B1648" i="2"/>
  <c r="A1648" i="2" s="1"/>
  <c r="B1647" i="2"/>
  <c r="A1647" i="2" s="1"/>
  <c r="B1646" i="2"/>
  <c r="A1646" i="2" s="1"/>
  <c r="B1645" i="2"/>
  <c r="A1645" i="2" s="1"/>
  <c r="B1644" i="2"/>
  <c r="A1644" i="2" s="1"/>
  <c r="B1643" i="2"/>
  <c r="A1643" i="2" s="1"/>
  <c r="B1642" i="2"/>
  <c r="A1642" i="2" s="1"/>
  <c r="B1641" i="2"/>
  <c r="A1641" i="2" s="1"/>
  <c r="B1640" i="2"/>
  <c r="A1640" i="2" s="1"/>
  <c r="B1639" i="2"/>
  <c r="A1639" i="2" s="1"/>
  <c r="B1638" i="2"/>
  <c r="A1638" i="2" s="1"/>
  <c r="B1637" i="2"/>
  <c r="A1637" i="2" s="1"/>
  <c r="B1636" i="2"/>
  <c r="A1636" i="2" s="1"/>
  <c r="B1635" i="2"/>
  <c r="A1635" i="2" s="1"/>
  <c r="B1634" i="2"/>
  <c r="A1634" i="2" s="1"/>
  <c r="B1633" i="2"/>
  <c r="A1633" i="2" s="1"/>
  <c r="B1632" i="2"/>
  <c r="A1632" i="2" s="1"/>
  <c r="B1631" i="2"/>
  <c r="A1631" i="2" s="1"/>
  <c r="B1630" i="2"/>
  <c r="A1630" i="2" s="1"/>
  <c r="B1629" i="2"/>
  <c r="A1629" i="2" s="1"/>
  <c r="B1628" i="2"/>
  <c r="A1628" i="2" s="1"/>
  <c r="B1627" i="2"/>
  <c r="A1627" i="2" s="1"/>
  <c r="B1626" i="2"/>
  <c r="A1626" i="2" s="1"/>
  <c r="B1625" i="2"/>
  <c r="A1625" i="2" s="1"/>
  <c r="B1624" i="2"/>
  <c r="A1624" i="2" s="1"/>
  <c r="B1623" i="2"/>
  <c r="A1623" i="2" s="1"/>
  <c r="B1622" i="2"/>
  <c r="A1622" i="2" s="1"/>
  <c r="B1621" i="2"/>
  <c r="A1621" i="2" s="1"/>
  <c r="B1620" i="2"/>
  <c r="A1620" i="2" s="1"/>
  <c r="B1619" i="2"/>
  <c r="A1619" i="2" s="1"/>
  <c r="B1618" i="2"/>
  <c r="A1618" i="2" s="1"/>
  <c r="B1617" i="2"/>
  <c r="A1617" i="2" s="1"/>
  <c r="B1616" i="2"/>
  <c r="A1616" i="2" s="1"/>
  <c r="B1615" i="2"/>
  <c r="A1615" i="2" s="1"/>
  <c r="B1614" i="2"/>
  <c r="A1614" i="2" s="1"/>
  <c r="B1613" i="2"/>
  <c r="A1613" i="2" s="1"/>
  <c r="B1612" i="2"/>
  <c r="A1612" i="2" s="1"/>
  <c r="B1611" i="2"/>
  <c r="A1611" i="2" s="1"/>
  <c r="B1610" i="2"/>
  <c r="A1610" i="2" s="1"/>
  <c r="B1609" i="2"/>
  <c r="A1609" i="2" s="1"/>
  <c r="B1608" i="2"/>
  <c r="A1608" i="2" s="1"/>
  <c r="B1607" i="2"/>
  <c r="A1607" i="2" s="1"/>
  <c r="B1606" i="2"/>
  <c r="A1606" i="2" s="1"/>
  <c r="B1605" i="2"/>
  <c r="A1605" i="2" s="1"/>
  <c r="B1604" i="2"/>
  <c r="A1604" i="2" s="1"/>
  <c r="B1603" i="2"/>
  <c r="A1603" i="2" s="1"/>
  <c r="B1602" i="2"/>
  <c r="A1602" i="2" s="1"/>
  <c r="B1601" i="2"/>
  <c r="A1601" i="2" s="1"/>
  <c r="B1600" i="2"/>
  <c r="A1600" i="2" s="1"/>
  <c r="B1599" i="2"/>
  <c r="A1599" i="2" s="1"/>
  <c r="B1598" i="2"/>
  <c r="A1598" i="2" s="1"/>
  <c r="B1597" i="2"/>
  <c r="A1597" i="2" s="1"/>
  <c r="B1596" i="2"/>
  <c r="A1596" i="2" s="1"/>
  <c r="B1595" i="2"/>
  <c r="A1595" i="2" s="1"/>
  <c r="B1594" i="2"/>
  <c r="A1594" i="2" s="1"/>
  <c r="B1593" i="2"/>
  <c r="A1593" i="2" s="1"/>
  <c r="B1592" i="2"/>
  <c r="A1592" i="2" s="1"/>
  <c r="B1591" i="2"/>
  <c r="A1591" i="2" s="1"/>
  <c r="B1590" i="2"/>
  <c r="A1590" i="2" s="1"/>
  <c r="B1589" i="2"/>
  <c r="A1589" i="2" s="1"/>
  <c r="B1588" i="2"/>
  <c r="A1588" i="2" s="1"/>
  <c r="B1587" i="2"/>
  <c r="A1587" i="2" s="1"/>
  <c r="B1586" i="2"/>
  <c r="A1586" i="2" s="1"/>
  <c r="B1585" i="2"/>
  <c r="A1585" i="2" s="1"/>
  <c r="B1584" i="2"/>
  <c r="A1584" i="2" s="1"/>
  <c r="B1583" i="2"/>
  <c r="A1583" i="2" s="1"/>
  <c r="B1582" i="2"/>
  <c r="A1582" i="2" s="1"/>
  <c r="B1581" i="2"/>
  <c r="A1581" i="2" s="1"/>
  <c r="B1580" i="2"/>
  <c r="A1580" i="2" s="1"/>
  <c r="B1579" i="2"/>
  <c r="A1579" i="2" s="1"/>
  <c r="B1578" i="2"/>
  <c r="A1578" i="2" s="1"/>
  <c r="B1577" i="2"/>
  <c r="A1577" i="2" s="1"/>
  <c r="B1576" i="2"/>
  <c r="A1576" i="2" s="1"/>
  <c r="B1575" i="2"/>
  <c r="A1575" i="2" s="1"/>
  <c r="B1574" i="2"/>
  <c r="A1574" i="2" s="1"/>
  <c r="B1573" i="2"/>
  <c r="A1573" i="2" s="1"/>
  <c r="B1572" i="2"/>
  <c r="A1572" i="2" s="1"/>
  <c r="B1571" i="2"/>
  <c r="A1571" i="2" s="1"/>
  <c r="B1570" i="2"/>
  <c r="A1570" i="2" s="1"/>
  <c r="B1569" i="2"/>
  <c r="A1569" i="2" s="1"/>
  <c r="B1568" i="2"/>
  <c r="A1568" i="2" s="1"/>
  <c r="B1567" i="2"/>
  <c r="A1567" i="2" s="1"/>
  <c r="B1566" i="2"/>
  <c r="A1566" i="2" s="1"/>
  <c r="B1565" i="2"/>
  <c r="A1565" i="2" s="1"/>
  <c r="B1564" i="2"/>
  <c r="A1564" i="2" s="1"/>
  <c r="B1563" i="2"/>
  <c r="A1563" i="2" s="1"/>
  <c r="B1562" i="2"/>
  <c r="A1562" i="2" s="1"/>
  <c r="B1561" i="2"/>
  <c r="A1561" i="2" s="1"/>
  <c r="B1560" i="2"/>
  <c r="A1560" i="2" s="1"/>
  <c r="B1559" i="2"/>
  <c r="A1559" i="2" s="1"/>
  <c r="B1558" i="2"/>
  <c r="A1558" i="2" s="1"/>
  <c r="B1557" i="2"/>
  <c r="A1557" i="2" s="1"/>
  <c r="B1556" i="2"/>
  <c r="A1556" i="2" s="1"/>
  <c r="B1555" i="2"/>
  <c r="A1555" i="2" s="1"/>
  <c r="B1554" i="2"/>
  <c r="A1554" i="2" s="1"/>
  <c r="B1553" i="2"/>
  <c r="A1553" i="2" s="1"/>
  <c r="B1552" i="2"/>
  <c r="A1552" i="2" s="1"/>
  <c r="B1551" i="2"/>
  <c r="A1551" i="2" s="1"/>
  <c r="B1550" i="2"/>
  <c r="A1550" i="2" s="1"/>
  <c r="B1549" i="2"/>
  <c r="A1549" i="2" s="1"/>
  <c r="B1548" i="2"/>
  <c r="A1548" i="2" s="1"/>
  <c r="B1547" i="2"/>
  <c r="A1547" i="2" s="1"/>
  <c r="B1546" i="2"/>
  <c r="A1546" i="2" s="1"/>
  <c r="B1545" i="2"/>
  <c r="A1545" i="2" s="1"/>
  <c r="B1544" i="2"/>
  <c r="A1544" i="2" s="1"/>
  <c r="B1543" i="2"/>
  <c r="A1543" i="2" s="1"/>
  <c r="B1542" i="2"/>
  <c r="A1542" i="2" s="1"/>
  <c r="B1541" i="2"/>
  <c r="A1541" i="2" s="1"/>
  <c r="B1540" i="2"/>
  <c r="A1540" i="2" s="1"/>
  <c r="B1539" i="2"/>
  <c r="A1539" i="2" s="1"/>
  <c r="B1538" i="2"/>
  <c r="A1538" i="2" s="1"/>
  <c r="B1537" i="2"/>
  <c r="A1537" i="2" s="1"/>
  <c r="B1536" i="2"/>
  <c r="A1536" i="2" s="1"/>
  <c r="B1535" i="2"/>
  <c r="A1535" i="2" s="1"/>
  <c r="B1534" i="2"/>
  <c r="A1534" i="2" s="1"/>
  <c r="B1533" i="2"/>
  <c r="A1533" i="2" s="1"/>
  <c r="B1532" i="2"/>
  <c r="A1532" i="2" s="1"/>
  <c r="B1531" i="2"/>
  <c r="A1531" i="2" s="1"/>
  <c r="B1530" i="2"/>
  <c r="A1530" i="2" s="1"/>
  <c r="B1529" i="2"/>
  <c r="A1529" i="2" s="1"/>
  <c r="B1528" i="2"/>
  <c r="A1528" i="2" s="1"/>
  <c r="B1527" i="2"/>
  <c r="A1527" i="2" s="1"/>
  <c r="B1526" i="2"/>
  <c r="A1526" i="2" s="1"/>
  <c r="B1525" i="2"/>
  <c r="A1525" i="2" s="1"/>
  <c r="B1524" i="2"/>
  <c r="A1524" i="2" s="1"/>
  <c r="B1523" i="2"/>
  <c r="A1523" i="2" s="1"/>
  <c r="B1522" i="2"/>
  <c r="A1522" i="2" s="1"/>
  <c r="B1521" i="2"/>
  <c r="A1521" i="2" s="1"/>
  <c r="B1520" i="2"/>
  <c r="A1520" i="2" s="1"/>
  <c r="B1519" i="2"/>
  <c r="A1519" i="2" s="1"/>
  <c r="B1518" i="2"/>
  <c r="A1518" i="2" s="1"/>
  <c r="B1517" i="2"/>
  <c r="A1517" i="2" s="1"/>
  <c r="B1516" i="2"/>
  <c r="A1516" i="2" s="1"/>
  <c r="B1515" i="2"/>
  <c r="A1515" i="2" s="1"/>
  <c r="B1514" i="2"/>
  <c r="A1514" i="2" s="1"/>
  <c r="B1513" i="2"/>
  <c r="A1513" i="2" s="1"/>
  <c r="B1512" i="2"/>
  <c r="A1512" i="2" s="1"/>
  <c r="B1511" i="2"/>
  <c r="A1511" i="2" s="1"/>
  <c r="B1510" i="2"/>
  <c r="A1510" i="2" s="1"/>
  <c r="B1509" i="2"/>
  <c r="A1509" i="2" s="1"/>
  <c r="B1508" i="2"/>
  <c r="A1508" i="2" s="1"/>
  <c r="B1507" i="2"/>
  <c r="A1507" i="2" s="1"/>
  <c r="B1506" i="2"/>
  <c r="A1506" i="2" s="1"/>
  <c r="B1505" i="2"/>
  <c r="A1505" i="2" s="1"/>
  <c r="B1504" i="2"/>
  <c r="A1504" i="2" s="1"/>
  <c r="B1503" i="2"/>
  <c r="A1503" i="2" s="1"/>
  <c r="B1502" i="2"/>
  <c r="A1502" i="2" s="1"/>
  <c r="B1501" i="2"/>
  <c r="A1501" i="2" s="1"/>
  <c r="B1500" i="2"/>
  <c r="A1500" i="2" s="1"/>
  <c r="B1499" i="2"/>
  <c r="A1499" i="2" s="1"/>
  <c r="B1498" i="2"/>
  <c r="A1498" i="2" s="1"/>
  <c r="B1497" i="2"/>
  <c r="A1497" i="2" s="1"/>
  <c r="B1496" i="2"/>
  <c r="A1496" i="2" s="1"/>
  <c r="B1495" i="2"/>
  <c r="A1495" i="2" s="1"/>
  <c r="B1494" i="2"/>
  <c r="A1494" i="2" s="1"/>
  <c r="B1493" i="2"/>
  <c r="A1493" i="2" s="1"/>
  <c r="B1492" i="2"/>
  <c r="A1492" i="2" s="1"/>
  <c r="B1491" i="2"/>
  <c r="A1491" i="2" s="1"/>
  <c r="B1490" i="2"/>
  <c r="A1490" i="2" s="1"/>
  <c r="B1489" i="2"/>
  <c r="A1489" i="2" s="1"/>
  <c r="B1488" i="2"/>
  <c r="A1488" i="2" s="1"/>
  <c r="B1487" i="2"/>
  <c r="A1487" i="2" s="1"/>
  <c r="B1486" i="2"/>
  <c r="A1486" i="2" s="1"/>
  <c r="B1485" i="2"/>
  <c r="A1485" i="2" s="1"/>
  <c r="B1484" i="2"/>
  <c r="A1484" i="2" s="1"/>
  <c r="B1483" i="2"/>
  <c r="A1483" i="2" s="1"/>
  <c r="B1482" i="2"/>
  <c r="A1482" i="2" s="1"/>
  <c r="B1481" i="2"/>
  <c r="A1481" i="2" s="1"/>
  <c r="B1480" i="2"/>
  <c r="A1480" i="2" s="1"/>
  <c r="B1479" i="2"/>
  <c r="A1479" i="2" s="1"/>
  <c r="B1478" i="2"/>
  <c r="A1478" i="2" s="1"/>
  <c r="B1477" i="2"/>
  <c r="A1477" i="2" s="1"/>
  <c r="B1476" i="2"/>
  <c r="A1476" i="2" s="1"/>
  <c r="B1475" i="2"/>
  <c r="A1475" i="2" s="1"/>
  <c r="B1474" i="2"/>
  <c r="A1474" i="2" s="1"/>
  <c r="B1473" i="2"/>
  <c r="A1473" i="2" s="1"/>
  <c r="B1472" i="2"/>
  <c r="A1472" i="2" s="1"/>
  <c r="B1471" i="2"/>
  <c r="A1471" i="2" s="1"/>
  <c r="B1470" i="2"/>
  <c r="A1470" i="2" s="1"/>
  <c r="B1469" i="2"/>
  <c r="A1469" i="2" s="1"/>
  <c r="B1468" i="2"/>
  <c r="A1468" i="2" s="1"/>
  <c r="B1467" i="2"/>
  <c r="A1467" i="2" s="1"/>
  <c r="B1466" i="2"/>
  <c r="A1466" i="2" s="1"/>
  <c r="B1465" i="2"/>
  <c r="A1465" i="2" s="1"/>
  <c r="B1464" i="2"/>
  <c r="A1464" i="2" s="1"/>
  <c r="B1463" i="2"/>
  <c r="A1463" i="2" s="1"/>
  <c r="B1462" i="2"/>
  <c r="A1462" i="2" s="1"/>
  <c r="B1461" i="2"/>
  <c r="A1461" i="2" s="1"/>
  <c r="B1460" i="2"/>
  <c r="A1460" i="2" s="1"/>
  <c r="B1459" i="2"/>
  <c r="A1459" i="2" s="1"/>
  <c r="B1458" i="2"/>
  <c r="A1458" i="2" s="1"/>
  <c r="B1457" i="2"/>
  <c r="A1457" i="2" s="1"/>
  <c r="B1456" i="2"/>
  <c r="A1456" i="2" s="1"/>
  <c r="B1455" i="2"/>
  <c r="A1455" i="2" s="1"/>
  <c r="B1454" i="2"/>
  <c r="A1454" i="2" s="1"/>
  <c r="B1453" i="2"/>
  <c r="A1453" i="2" s="1"/>
  <c r="B1452" i="2"/>
  <c r="A1452" i="2" s="1"/>
  <c r="B1451" i="2"/>
  <c r="A1451" i="2" s="1"/>
  <c r="B1450" i="2"/>
  <c r="A1450" i="2" s="1"/>
  <c r="B1449" i="2"/>
  <c r="A1449" i="2" s="1"/>
  <c r="B1448" i="2"/>
  <c r="A1448" i="2" s="1"/>
  <c r="B1447" i="2"/>
  <c r="A1447" i="2" s="1"/>
  <c r="B1446" i="2"/>
  <c r="A1446" i="2" s="1"/>
  <c r="B1445" i="2"/>
  <c r="A1445" i="2" s="1"/>
  <c r="B1444" i="2"/>
  <c r="A1444" i="2" s="1"/>
  <c r="B1443" i="2"/>
  <c r="A1443" i="2" s="1"/>
  <c r="B1442" i="2"/>
  <c r="A1442" i="2" s="1"/>
  <c r="B1441" i="2"/>
  <c r="A1441" i="2" s="1"/>
  <c r="B1440" i="2"/>
  <c r="A1440" i="2" s="1"/>
  <c r="B1439" i="2"/>
  <c r="A1439" i="2" s="1"/>
  <c r="B1438" i="2"/>
  <c r="A1438" i="2" s="1"/>
  <c r="B1437" i="2"/>
  <c r="A1437" i="2" s="1"/>
  <c r="B1436" i="2"/>
  <c r="A1436" i="2" s="1"/>
  <c r="B1435" i="2"/>
  <c r="A1435" i="2" s="1"/>
  <c r="B1434" i="2"/>
  <c r="A1434" i="2" s="1"/>
  <c r="B1433" i="2"/>
  <c r="A1433" i="2" s="1"/>
  <c r="B1432" i="2"/>
  <c r="A1432" i="2" s="1"/>
  <c r="B1431" i="2"/>
  <c r="A1431" i="2" s="1"/>
  <c r="B1430" i="2"/>
  <c r="A1430" i="2" s="1"/>
  <c r="B1429" i="2"/>
  <c r="A1429" i="2" s="1"/>
  <c r="B1428" i="2"/>
  <c r="A1428" i="2" s="1"/>
  <c r="B1427" i="2"/>
  <c r="A1427" i="2" s="1"/>
  <c r="B1426" i="2"/>
  <c r="A1426" i="2" s="1"/>
  <c r="B1425" i="2"/>
  <c r="A1425" i="2" s="1"/>
  <c r="B1424" i="2"/>
  <c r="A1424" i="2" s="1"/>
  <c r="B1423" i="2"/>
  <c r="A1423" i="2" s="1"/>
  <c r="B1422" i="2"/>
  <c r="A1422" i="2" s="1"/>
  <c r="B1421" i="2"/>
  <c r="A1421" i="2" s="1"/>
  <c r="B1420" i="2"/>
  <c r="A1420" i="2" s="1"/>
  <c r="B1419" i="2"/>
  <c r="A1419" i="2" s="1"/>
  <c r="B1418" i="2"/>
  <c r="A1418" i="2" s="1"/>
  <c r="B1417" i="2"/>
  <c r="A1417" i="2" s="1"/>
  <c r="B1416" i="2"/>
  <c r="A1416" i="2" s="1"/>
  <c r="B1415" i="2"/>
  <c r="A1415" i="2" s="1"/>
  <c r="B1414" i="2"/>
  <c r="A1414" i="2" s="1"/>
  <c r="B1413" i="2"/>
  <c r="A1413" i="2" s="1"/>
  <c r="B1412" i="2"/>
  <c r="A1412" i="2" s="1"/>
  <c r="B1411" i="2"/>
  <c r="A1411" i="2" s="1"/>
  <c r="B1410" i="2"/>
  <c r="A1410" i="2" s="1"/>
  <c r="B1409" i="2"/>
  <c r="A1409" i="2" s="1"/>
  <c r="B1408" i="2"/>
  <c r="A1408" i="2" s="1"/>
  <c r="B1407" i="2"/>
  <c r="A1407" i="2" s="1"/>
  <c r="B1406" i="2"/>
  <c r="A1406" i="2" s="1"/>
  <c r="B1405" i="2"/>
  <c r="A1405" i="2" s="1"/>
  <c r="B1404" i="2"/>
  <c r="A1404" i="2" s="1"/>
  <c r="B1403" i="2"/>
  <c r="A1403" i="2" s="1"/>
  <c r="B1402" i="2"/>
  <c r="A1402" i="2" s="1"/>
  <c r="B1401" i="2"/>
  <c r="A1401" i="2" s="1"/>
  <c r="B1400" i="2"/>
  <c r="A1400" i="2" s="1"/>
  <c r="B1399" i="2"/>
  <c r="A1399" i="2" s="1"/>
  <c r="B1398" i="2"/>
  <c r="A1398" i="2" s="1"/>
  <c r="B1397" i="2"/>
  <c r="A1397" i="2" s="1"/>
  <c r="B1396" i="2"/>
  <c r="A1396" i="2" s="1"/>
  <c r="B1395" i="2"/>
  <c r="A1395" i="2" s="1"/>
  <c r="B1394" i="2"/>
  <c r="A1394" i="2" s="1"/>
  <c r="B1393" i="2"/>
  <c r="A1393" i="2" s="1"/>
  <c r="B1392" i="2"/>
  <c r="A1392" i="2" s="1"/>
  <c r="B1391" i="2"/>
  <c r="A1391" i="2" s="1"/>
  <c r="B1390" i="2"/>
  <c r="A1390" i="2" s="1"/>
  <c r="B1389" i="2"/>
  <c r="A1389" i="2" s="1"/>
  <c r="B1388" i="2"/>
  <c r="A1388" i="2" s="1"/>
  <c r="B1387" i="2"/>
  <c r="A1387" i="2" s="1"/>
  <c r="B1386" i="2"/>
  <c r="A1386" i="2" s="1"/>
  <c r="B1385" i="2"/>
  <c r="A1385" i="2" s="1"/>
  <c r="B1384" i="2"/>
  <c r="A1384" i="2" s="1"/>
  <c r="B1383" i="2"/>
  <c r="A1383" i="2" s="1"/>
  <c r="B1382" i="2"/>
  <c r="A1382" i="2" s="1"/>
  <c r="B1381" i="2"/>
  <c r="A1381" i="2" s="1"/>
  <c r="B1380" i="2"/>
  <c r="A1380" i="2" s="1"/>
  <c r="B1379" i="2"/>
  <c r="A1379" i="2" s="1"/>
  <c r="B1378" i="2"/>
  <c r="A1378" i="2" s="1"/>
  <c r="B1377" i="2"/>
  <c r="A1377" i="2" s="1"/>
  <c r="B1376" i="2"/>
  <c r="A1376" i="2" s="1"/>
  <c r="B1375" i="2"/>
  <c r="A1375" i="2" s="1"/>
  <c r="B1374" i="2"/>
  <c r="A1374" i="2" s="1"/>
  <c r="B1373" i="2"/>
  <c r="A1373" i="2" s="1"/>
  <c r="B1372" i="2"/>
  <c r="A1372" i="2" s="1"/>
  <c r="B1371" i="2"/>
  <c r="A1371" i="2" s="1"/>
  <c r="B1370" i="2"/>
  <c r="A1370" i="2" s="1"/>
  <c r="B1369" i="2"/>
  <c r="A1369" i="2" s="1"/>
  <c r="B1368" i="2"/>
  <c r="A1368" i="2" s="1"/>
  <c r="B1367" i="2"/>
  <c r="A1367" i="2" s="1"/>
  <c r="B1366" i="2"/>
  <c r="A1366" i="2" s="1"/>
  <c r="B1365" i="2"/>
  <c r="A1365" i="2" s="1"/>
  <c r="B1364" i="2"/>
  <c r="A1364" i="2" s="1"/>
  <c r="B1363" i="2"/>
  <c r="A1363" i="2" s="1"/>
  <c r="B1362" i="2"/>
  <c r="A1362" i="2" s="1"/>
  <c r="B1361" i="2"/>
  <c r="A1361" i="2" s="1"/>
  <c r="B1360" i="2"/>
  <c r="A1360" i="2" s="1"/>
  <c r="B1359" i="2"/>
  <c r="A1359" i="2" s="1"/>
  <c r="B1358" i="2"/>
  <c r="A1358" i="2" s="1"/>
  <c r="B1357" i="2"/>
  <c r="A1357" i="2" s="1"/>
  <c r="B1356" i="2"/>
  <c r="A1356" i="2" s="1"/>
  <c r="B1355" i="2"/>
  <c r="A1355" i="2" s="1"/>
  <c r="B1354" i="2"/>
  <c r="A1354" i="2" s="1"/>
  <c r="B1353" i="2"/>
  <c r="A1353" i="2" s="1"/>
  <c r="B1352" i="2"/>
  <c r="A1352" i="2" s="1"/>
  <c r="B1351" i="2"/>
  <c r="A1351" i="2" s="1"/>
  <c r="B1350" i="2"/>
  <c r="A1350" i="2" s="1"/>
  <c r="B1349" i="2"/>
  <c r="A1349" i="2" s="1"/>
  <c r="B1348" i="2"/>
  <c r="A1348" i="2" s="1"/>
  <c r="B1347" i="2"/>
  <c r="A1347" i="2" s="1"/>
  <c r="B1346" i="2"/>
  <c r="A1346" i="2" s="1"/>
  <c r="B1345" i="2"/>
  <c r="A1345" i="2" s="1"/>
  <c r="B1344" i="2"/>
  <c r="A1344" i="2" s="1"/>
  <c r="B1343" i="2"/>
  <c r="A1343" i="2" s="1"/>
  <c r="B1342" i="2"/>
  <c r="A1342" i="2" s="1"/>
  <c r="B1341" i="2"/>
  <c r="A1341" i="2" s="1"/>
  <c r="B1340" i="2"/>
  <c r="A1340" i="2" s="1"/>
  <c r="B1339" i="2"/>
  <c r="A1339" i="2" s="1"/>
  <c r="B1338" i="2"/>
  <c r="A1338" i="2" s="1"/>
  <c r="B1337" i="2"/>
  <c r="A1337" i="2" s="1"/>
  <c r="B1336" i="2"/>
  <c r="A1336" i="2" s="1"/>
  <c r="B1335" i="2"/>
  <c r="A1335" i="2" s="1"/>
  <c r="B1334" i="2"/>
  <c r="A1334" i="2" s="1"/>
  <c r="B1333" i="2"/>
  <c r="A1333" i="2" s="1"/>
  <c r="B1332" i="2"/>
  <c r="A1332" i="2" s="1"/>
  <c r="B1331" i="2"/>
  <c r="A1331" i="2" s="1"/>
  <c r="B1330" i="2"/>
  <c r="A1330" i="2" s="1"/>
  <c r="B1329" i="2"/>
  <c r="A1329" i="2" s="1"/>
  <c r="B1328" i="2"/>
  <c r="A1328" i="2" s="1"/>
  <c r="B1327" i="2"/>
  <c r="A1327" i="2" s="1"/>
  <c r="B1326" i="2"/>
  <c r="A1326" i="2" s="1"/>
  <c r="B1325" i="2"/>
  <c r="A1325" i="2" s="1"/>
  <c r="B1324" i="2"/>
  <c r="A1324" i="2" s="1"/>
  <c r="B1323" i="2"/>
  <c r="A1323" i="2" s="1"/>
  <c r="B1322" i="2"/>
  <c r="A1322" i="2" s="1"/>
  <c r="B1321" i="2"/>
  <c r="A1321" i="2" s="1"/>
  <c r="B1320" i="2"/>
  <c r="A1320" i="2" s="1"/>
  <c r="B1319" i="2"/>
  <c r="A1319" i="2" s="1"/>
  <c r="B1318" i="2"/>
  <c r="A1318" i="2" s="1"/>
  <c r="B1317" i="2"/>
  <c r="A1317" i="2" s="1"/>
  <c r="B1316" i="2"/>
  <c r="A1316" i="2" s="1"/>
  <c r="B1315" i="2"/>
  <c r="A1315" i="2" s="1"/>
  <c r="B1314" i="2"/>
  <c r="A1314" i="2" s="1"/>
  <c r="B1313" i="2"/>
  <c r="A1313" i="2" s="1"/>
  <c r="B1312" i="2"/>
  <c r="A1312" i="2" s="1"/>
  <c r="B1311" i="2"/>
  <c r="A1311" i="2" s="1"/>
  <c r="B1310" i="2"/>
  <c r="A1310" i="2" s="1"/>
  <c r="B1309" i="2"/>
  <c r="A1309" i="2" s="1"/>
  <c r="B1308" i="2"/>
  <c r="A1308" i="2" s="1"/>
  <c r="B1307" i="2"/>
  <c r="A1307" i="2" s="1"/>
  <c r="B1306" i="2"/>
  <c r="A1306" i="2" s="1"/>
  <c r="B1305" i="2"/>
  <c r="A1305" i="2" s="1"/>
  <c r="B1304" i="2"/>
  <c r="A1304" i="2" s="1"/>
  <c r="B1303" i="2"/>
  <c r="A1303" i="2" s="1"/>
  <c r="B1302" i="2"/>
  <c r="A1302" i="2" s="1"/>
  <c r="B1301" i="2"/>
  <c r="A1301" i="2" s="1"/>
  <c r="B1300" i="2"/>
  <c r="A1300" i="2" s="1"/>
  <c r="B1299" i="2"/>
  <c r="A1299" i="2" s="1"/>
  <c r="B1298" i="2"/>
  <c r="A1298" i="2" s="1"/>
  <c r="B1297" i="2"/>
  <c r="A1297" i="2" s="1"/>
  <c r="B1296" i="2"/>
  <c r="A1296" i="2" s="1"/>
  <c r="B1295" i="2"/>
  <c r="A1295" i="2" s="1"/>
  <c r="B1294" i="2"/>
  <c r="A1294" i="2" s="1"/>
  <c r="B1293" i="2"/>
  <c r="A1293" i="2" s="1"/>
  <c r="B1292" i="2"/>
  <c r="A1292" i="2" s="1"/>
  <c r="B1291" i="2"/>
  <c r="A1291" i="2" s="1"/>
  <c r="B1290" i="2"/>
  <c r="A1290" i="2" s="1"/>
  <c r="B1289" i="2"/>
  <c r="A1289" i="2" s="1"/>
  <c r="B1288" i="2"/>
  <c r="A1288" i="2" s="1"/>
  <c r="B1287" i="2"/>
  <c r="A1287" i="2" s="1"/>
  <c r="B1286" i="2"/>
  <c r="A1286" i="2" s="1"/>
  <c r="B1285" i="2"/>
  <c r="A1285" i="2" s="1"/>
  <c r="B1284" i="2"/>
  <c r="A1284" i="2" s="1"/>
  <c r="B1283" i="2"/>
  <c r="A1283" i="2" s="1"/>
  <c r="B1282" i="2"/>
  <c r="A1282" i="2" s="1"/>
  <c r="B1281" i="2"/>
  <c r="A1281" i="2" s="1"/>
  <c r="B1280" i="2"/>
  <c r="A1280" i="2" s="1"/>
  <c r="B1279" i="2"/>
  <c r="A1279" i="2" s="1"/>
  <c r="B1278" i="2"/>
  <c r="A1278" i="2" s="1"/>
  <c r="B1277" i="2"/>
  <c r="A1277" i="2" s="1"/>
  <c r="B1276" i="2"/>
  <c r="A1276" i="2" s="1"/>
  <c r="B1275" i="2"/>
  <c r="A1275" i="2" s="1"/>
  <c r="B1274" i="2"/>
  <c r="A1274" i="2" s="1"/>
  <c r="B1273" i="2"/>
  <c r="A1273" i="2" s="1"/>
  <c r="B1272" i="2"/>
  <c r="A1272" i="2" s="1"/>
  <c r="B1271" i="2"/>
  <c r="A1271" i="2" s="1"/>
  <c r="B1270" i="2"/>
  <c r="A1270" i="2" s="1"/>
  <c r="B1269" i="2"/>
  <c r="A1269" i="2" s="1"/>
  <c r="B1268" i="2"/>
  <c r="A1268" i="2" s="1"/>
  <c r="B1267" i="2"/>
  <c r="A1267" i="2" s="1"/>
  <c r="B1266" i="2"/>
  <c r="A1266" i="2" s="1"/>
  <c r="B1265" i="2"/>
  <c r="A1265" i="2" s="1"/>
  <c r="B1264" i="2"/>
  <c r="A1264" i="2" s="1"/>
  <c r="B1263" i="2"/>
  <c r="A1263" i="2" s="1"/>
  <c r="B1262" i="2"/>
  <c r="A1262" i="2" s="1"/>
  <c r="B1261" i="2"/>
  <c r="A1261" i="2" s="1"/>
  <c r="B1260" i="2"/>
  <c r="A1260" i="2" s="1"/>
  <c r="B1259" i="2"/>
  <c r="A1259" i="2" s="1"/>
  <c r="B1258" i="2"/>
  <c r="A1258" i="2" s="1"/>
  <c r="B1257" i="2"/>
  <c r="A1257" i="2" s="1"/>
  <c r="B1256" i="2"/>
  <c r="A1256" i="2" s="1"/>
  <c r="B1255" i="2"/>
  <c r="A1255" i="2" s="1"/>
  <c r="B1254" i="2"/>
  <c r="A1254" i="2" s="1"/>
  <c r="B1253" i="2"/>
  <c r="A1253" i="2" s="1"/>
  <c r="B1252" i="2"/>
  <c r="A1252" i="2" s="1"/>
  <c r="B1251" i="2"/>
  <c r="A1251" i="2" s="1"/>
  <c r="B1250" i="2"/>
  <c r="A1250" i="2" s="1"/>
  <c r="B1249" i="2"/>
  <c r="A1249" i="2" s="1"/>
  <c r="B1248" i="2"/>
  <c r="A1248" i="2" s="1"/>
  <c r="B1247" i="2"/>
  <c r="A1247" i="2" s="1"/>
  <c r="B1246" i="2"/>
  <c r="A1246" i="2" s="1"/>
  <c r="B1245" i="2"/>
  <c r="A1245" i="2" s="1"/>
  <c r="B1244" i="2"/>
  <c r="A1244" i="2" s="1"/>
  <c r="B1243" i="2"/>
  <c r="A1243" i="2" s="1"/>
  <c r="B1242" i="2"/>
  <c r="A1242" i="2" s="1"/>
  <c r="B1241" i="2"/>
  <c r="A1241" i="2" s="1"/>
  <c r="B1240" i="2"/>
  <c r="A1240" i="2" s="1"/>
  <c r="B1239" i="2"/>
  <c r="A1239" i="2" s="1"/>
  <c r="B1238" i="2"/>
  <c r="A1238" i="2" s="1"/>
  <c r="B1237" i="2"/>
  <c r="A1237" i="2" s="1"/>
  <c r="B1236" i="2"/>
  <c r="A1236" i="2" s="1"/>
  <c r="B1235" i="2"/>
  <c r="A1235" i="2" s="1"/>
  <c r="B1234" i="2"/>
  <c r="A1234" i="2" s="1"/>
  <c r="B1233" i="2"/>
  <c r="A1233" i="2" s="1"/>
  <c r="B1232" i="2"/>
  <c r="A1232" i="2" s="1"/>
  <c r="B1231" i="2"/>
  <c r="A1231" i="2" s="1"/>
  <c r="B1230" i="2"/>
  <c r="A1230" i="2" s="1"/>
  <c r="B1229" i="2"/>
  <c r="A1229" i="2" s="1"/>
  <c r="B1228" i="2"/>
  <c r="A1228" i="2" s="1"/>
  <c r="B1227" i="2"/>
  <c r="A1227" i="2" s="1"/>
  <c r="B1226" i="2"/>
  <c r="A1226" i="2" s="1"/>
  <c r="B1225" i="2"/>
  <c r="A1225" i="2" s="1"/>
  <c r="B1224" i="2"/>
  <c r="A1224" i="2" s="1"/>
  <c r="B1223" i="2"/>
  <c r="A1223" i="2" s="1"/>
  <c r="B1222" i="2"/>
  <c r="A1222" i="2" s="1"/>
  <c r="B1221" i="2"/>
  <c r="A1221" i="2" s="1"/>
  <c r="B1220" i="2"/>
  <c r="A1220" i="2" s="1"/>
  <c r="B1219" i="2"/>
  <c r="A1219" i="2" s="1"/>
  <c r="B1218" i="2"/>
  <c r="A1218" i="2" s="1"/>
  <c r="B1217" i="2"/>
  <c r="A1217" i="2" s="1"/>
  <c r="B1216" i="2"/>
  <c r="A1216" i="2" s="1"/>
  <c r="B1215" i="2"/>
  <c r="A1215" i="2" s="1"/>
  <c r="B1214" i="2"/>
  <c r="A1214" i="2" s="1"/>
  <c r="B1213" i="2"/>
  <c r="A1213" i="2" s="1"/>
  <c r="B1212" i="2"/>
  <c r="A1212" i="2" s="1"/>
  <c r="B1211" i="2"/>
  <c r="A1211" i="2" s="1"/>
  <c r="B1210" i="2"/>
  <c r="A1210" i="2" s="1"/>
  <c r="B1209" i="2"/>
  <c r="A1209" i="2" s="1"/>
  <c r="B1208" i="2"/>
  <c r="A1208" i="2" s="1"/>
  <c r="B1207" i="2"/>
  <c r="A1207" i="2" s="1"/>
  <c r="B1206" i="2"/>
  <c r="A1206" i="2" s="1"/>
  <c r="B1205" i="2"/>
  <c r="A1205" i="2" s="1"/>
  <c r="B1204" i="2"/>
  <c r="A1204" i="2" s="1"/>
  <c r="B1203" i="2"/>
  <c r="A1203" i="2" s="1"/>
  <c r="B1202" i="2"/>
  <c r="A1202" i="2" s="1"/>
  <c r="B1201" i="2"/>
  <c r="A1201" i="2" s="1"/>
  <c r="B1200" i="2"/>
  <c r="A1200" i="2" s="1"/>
  <c r="B1199" i="2"/>
  <c r="A1199" i="2" s="1"/>
  <c r="B1198" i="2"/>
  <c r="A1198" i="2" s="1"/>
  <c r="B1197" i="2"/>
  <c r="A1197" i="2" s="1"/>
  <c r="B1196" i="2"/>
  <c r="A1196" i="2" s="1"/>
  <c r="B1195" i="2"/>
  <c r="A1195" i="2" s="1"/>
  <c r="B1194" i="2"/>
  <c r="A1194" i="2" s="1"/>
  <c r="B1193" i="2"/>
  <c r="A1193" i="2" s="1"/>
  <c r="B1192" i="2"/>
  <c r="A1192" i="2" s="1"/>
  <c r="B1191" i="2"/>
  <c r="A1191" i="2" s="1"/>
  <c r="B1190" i="2"/>
  <c r="A1190" i="2" s="1"/>
  <c r="B1189" i="2"/>
  <c r="A1189" i="2" s="1"/>
  <c r="B1188" i="2"/>
  <c r="A1188" i="2" s="1"/>
  <c r="B1187" i="2"/>
  <c r="A1187" i="2" s="1"/>
  <c r="B1186" i="2"/>
  <c r="A1186" i="2" s="1"/>
  <c r="B1185" i="2"/>
  <c r="A1185" i="2" s="1"/>
  <c r="B1184" i="2"/>
  <c r="A1184" i="2" s="1"/>
  <c r="B1183" i="2"/>
  <c r="A1183" i="2" s="1"/>
  <c r="B1182" i="2"/>
  <c r="A1182" i="2" s="1"/>
  <c r="B1181" i="2"/>
  <c r="A1181" i="2" s="1"/>
  <c r="B1180" i="2"/>
  <c r="A1180" i="2" s="1"/>
  <c r="B1179" i="2"/>
  <c r="A1179" i="2" s="1"/>
  <c r="B1178" i="2"/>
  <c r="A1178" i="2" s="1"/>
  <c r="B1177" i="2"/>
  <c r="A1177" i="2" s="1"/>
  <c r="B1176" i="2"/>
  <c r="A1176" i="2" s="1"/>
  <c r="B1175" i="2"/>
  <c r="A1175" i="2" s="1"/>
  <c r="B1174" i="2"/>
  <c r="A1174" i="2" s="1"/>
  <c r="B1173" i="2"/>
  <c r="A1173" i="2" s="1"/>
  <c r="B1172" i="2"/>
  <c r="A1172" i="2" s="1"/>
  <c r="B1171" i="2"/>
  <c r="A1171" i="2" s="1"/>
  <c r="B1170" i="2"/>
  <c r="A1170" i="2" s="1"/>
  <c r="B1169" i="2"/>
  <c r="A1169" i="2" s="1"/>
  <c r="B1168" i="2"/>
  <c r="A1168" i="2" s="1"/>
  <c r="B1167" i="2"/>
  <c r="A1167" i="2" s="1"/>
  <c r="B1166" i="2"/>
  <c r="A1166" i="2" s="1"/>
  <c r="B1165" i="2"/>
  <c r="A1165" i="2" s="1"/>
  <c r="B1164" i="2"/>
  <c r="A1164" i="2" s="1"/>
  <c r="B1163" i="2"/>
  <c r="A1163" i="2" s="1"/>
  <c r="B1162" i="2"/>
  <c r="A1162" i="2" s="1"/>
  <c r="B1161" i="2"/>
  <c r="A1161" i="2" s="1"/>
  <c r="B1160" i="2"/>
  <c r="A1160" i="2" s="1"/>
  <c r="B1159" i="2"/>
  <c r="A1159" i="2" s="1"/>
  <c r="B1158" i="2"/>
  <c r="A1158" i="2" s="1"/>
  <c r="B1157" i="2"/>
  <c r="A1157" i="2" s="1"/>
  <c r="B1156" i="2"/>
  <c r="A1156" i="2" s="1"/>
  <c r="B1155" i="2"/>
  <c r="A1155" i="2" s="1"/>
  <c r="B1154" i="2"/>
  <c r="A1154" i="2" s="1"/>
  <c r="B1153" i="2"/>
  <c r="A1153" i="2" s="1"/>
  <c r="B1152" i="2"/>
  <c r="A1152" i="2" s="1"/>
  <c r="B1151" i="2"/>
  <c r="A1151" i="2" s="1"/>
  <c r="B1150" i="2"/>
  <c r="A1150" i="2" s="1"/>
  <c r="B1149" i="2"/>
  <c r="A1149" i="2" s="1"/>
  <c r="B1148" i="2"/>
  <c r="A1148" i="2" s="1"/>
  <c r="B1147" i="2"/>
  <c r="A1147" i="2" s="1"/>
  <c r="B1146" i="2"/>
  <c r="A1146" i="2" s="1"/>
  <c r="B1145" i="2"/>
  <c r="A1145" i="2" s="1"/>
  <c r="B1144" i="2"/>
  <c r="A1144" i="2" s="1"/>
  <c r="B1143" i="2"/>
  <c r="A1143" i="2" s="1"/>
  <c r="B1142" i="2"/>
  <c r="A1142" i="2" s="1"/>
  <c r="B1141" i="2"/>
  <c r="A1141" i="2" s="1"/>
  <c r="B1140" i="2"/>
  <c r="A1140" i="2" s="1"/>
  <c r="B1139" i="2"/>
  <c r="A1139" i="2" s="1"/>
  <c r="B1138" i="2"/>
  <c r="A1138" i="2" s="1"/>
  <c r="B1137" i="2"/>
  <c r="A1137" i="2" s="1"/>
  <c r="B1136" i="2"/>
  <c r="A1136" i="2" s="1"/>
  <c r="B1135" i="2"/>
  <c r="A1135" i="2" s="1"/>
  <c r="B1134" i="2"/>
  <c r="A1134" i="2" s="1"/>
  <c r="B1133" i="2"/>
  <c r="A1133" i="2" s="1"/>
  <c r="B1132" i="2"/>
  <c r="A1132" i="2" s="1"/>
  <c r="B1131" i="2"/>
  <c r="A1131" i="2" s="1"/>
  <c r="B1130" i="2"/>
  <c r="A1130" i="2" s="1"/>
  <c r="B1129" i="2"/>
  <c r="A1129" i="2" s="1"/>
  <c r="B1128" i="2"/>
  <c r="A1128" i="2" s="1"/>
  <c r="B1127" i="2"/>
  <c r="A1127" i="2" s="1"/>
  <c r="B1126" i="2"/>
  <c r="A1126" i="2" s="1"/>
  <c r="B1125" i="2"/>
  <c r="A1125" i="2" s="1"/>
  <c r="B1124" i="2"/>
  <c r="A1124" i="2" s="1"/>
  <c r="B1123" i="2"/>
  <c r="A1123" i="2" s="1"/>
  <c r="B1122" i="2"/>
  <c r="A1122" i="2" s="1"/>
  <c r="B1121" i="2"/>
  <c r="A1121" i="2" s="1"/>
  <c r="B1120" i="2"/>
  <c r="A1120" i="2" s="1"/>
  <c r="B1119" i="2"/>
  <c r="A1119" i="2" s="1"/>
  <c r="B1118" i="2"/>
  <c r="A1118" i="2" s="1"/>
  <c r="B1117" i="2"/>
  <c r="A1117" i="2" s="1"/>
  <c r="B1116" i="2"/>
  <c r="A1116" i="2" s="1"/>
  <c r="B1115" i="2"/>
  <c r="A1115" i="2" s="1"/>
  <c r="B1114" i="2"/>
  <c r="A1114" i="2" s="1"/>
  <c r="B1113" i="2"/>
  <c r="A1113" i="2" s="1"/>
  <c r="B1112" i="2"/>
  <c r="A1112" i="2" s="1"/>
  <c r="B1111" i="2"/>
  <c r="A1111" i="2" s="1"/>
  <c r="B1110" i="2"/>
  <c r="A1110" i="2" s="1"/>
  <c r="B1109" i="2"/>
  <c r="A1109" i="2" s="1"/>
  <c r="B1108" i="2"/>
  <c r="A1108" i="2" s="1"/>
  <c r="B1107" i="2"/>
  <c r="A1107" i="2" s="1"/>
  <c r="B1106" i="2"/>
  <c r="A1106" i="2" s="1"/>
  <c r="B1105" i="2"/>
  <c r="A1105" i="2" s="1"/>
  <c r="B1104" i="2"/>
  <c r="A1104" i="2" s="1"/>
  <c r="B1103" i="2"/>
  <c r="A1103" i="2" s="1"/>
  <c r="B1102" i="2"/>
  <c r="A1102" i="2" s="1"/>
  <c r="B1101" i="2"/>
  <c r="A1101" i="2" s="1"/>
  <c r="B1100" i="2"/>
  <c r="A1100" i="2" s="1"/>
  <c r="B1099" i="2"/>
  <c r="A1099" i="2" s="1"/>
  <c r="B1098" i="2"/>
  <c r="A1098" i="2" s="1"/>
  <c r="B1097" i="2"/>
  <c r="A1097" i="2" s="1"/>
  <c r="B1096" i="2"/>
  <c r="A1096" i="2" s="1"/>
  <c r="B1095" i="2"/>
  <c r="A1095" i="2" s="1"/>
  <c r="B1094" i="2"/>
  <c r="A1094" i="2" s="1"/>
  <c r="B1093" i="2"/>
  <c r="A1093" i="2" s="1"/>
  <c r="B1092" i="2"/>
  <c r="A1092" i="2" s="1"/>
  <c r="B1091" i="2"/>
  <c r="A1091" i="2" s="1"/>
  <c r="B1090" i="2"/>
  <c r="A1090" i="2" s="1"/>
  <c r="B1089" i="2"/>
  <c r="A1089" i="2" s="1"/>
  <c r="B1088" i="2"/>
  <c r="A1088" i="2" s="1"/>
  <c r="B1087" i="2"/>
  <c r="A1087" i="2" s="1"/>
  <c r="B1086" i="2"/>
  <c r="A1086" i="2" s="1"/>
  <c r="B1085" i="2"/>
  <c r="A1085" i="2" s="1"/>
  <c r="B1084" i="2"/>
  <c r="A1084" i="2" s="1"/>
  <c r="B1083" i="2"/>
  <c r="A1083" i="2" s="1"/>
  <c r="B1082" i="2"/>
  <c r="A1082" i="2" s="1"/>
  <c r="B1081" i="2"/>
  <c r="A1081" i="2" s="1"/>
  <c r="B1080" i="2"/>
  <c r="A1080" i="2" s="1"/>
  <c r="B1079" i="2"/>
  <c r="A1079" i="2" s="1"/>
  <c r="B1078" i="2"/>
  <c r="A1078" i="2" s="1"/>
  <c r="B1077" i="2"/>
  <c r="A1077" i="2" s="1"/>
  <c r="B1076" i="2"/>
  <c r="A1076" i="2" s="1"/>
  <c r="B1075" i="2"/>
  <c r="A1075" i="2" s="1"/>
  <c r="B1074" i="2"/>
  <c r="A1074" i="2" s="1"/>
  <c r="B1073" i="2"/>
  <c r="A1073" i="2" s="1"/>
  <c r="B1072" i="2"/>
  <c r="A1072" i="2" s="1"/>
  <c r="B1071" i="2"/>
  <c r="A1071" i="2" s="1"/>
  <c r="B1070" i="2"/>
  <c r="A1070" i="2" s="1"/>
  <c r="B1069" i="2"/>
  <c r="A1069" i="2" s="1"/>
  <c r="B1068" i="2"/>
  <c r="A1068" i="2" s="1"/>
  <c r="B1067" i="2"/>
  <c r="A1067" i="2" s="1"/>
  <c r="B1066" i="2"/>
  <c r="A1066" i="2" s="1"/>
  <c r="B1065" i="2"/>
  <c r="A1065" i="2" s="1"/>
  <c r="B1064" i="2"/>
  <c r="A1064" i="2" s="1"/>
  <c r="B1063" i="2"/>
  <c r="A1063" i="2" s="1"/>
  <c r="B1062" i="2"/>
  <c r="A1062" i="2" s="1"/>
  <c r="B1061" i="2"/>
  <c r="A1061" i="2" s="1"/>
  <c r="B1060" i="2"/>
  <c r="A1060" i="2" s="1"/>
  <c r="B1059" i="2"/>
  <c r="A1059" i="2" s="1"/>
  <c r="B1058" i="2"/>
  <c r="A1058" i="2" s="1"/>
  <c r="B1057" i="2"/>
  <c r="A1057" i="2" s="1"/>
  <c r="B1056" i="2"/>
  <c r="A1056" i="2" s="1"/>
  <c r="B1055" i="2"/>
  <c r="A1055" i="2" s="1"/>
  <c r="B1054" i="2"/>
  <c r="A1054" i="2" s="1"/>
  <c r="B1053" i="2"/>
  <c r="A1053" i="2" s="1"/>
  <c r="B1052" i="2"/>
  <c r="A1052" i="2" s="1"/>
  <c r="B1051" i="2"/>
  <c r="A1051" i="2" s="1"/>
  <c r="B1050" i="2"/>
  <c r="A1050" i="2" s="1"/>
  <c r="B1049" i="2"/>
  <c r="A1049" i="2" s="1"/>
  <c r="B1048" i="2"/>
  <c r="A1048" i="2" s="1"/>
  <c r="B1047" i="2"/>
  <c r="A1047" i="2" s="1"/>
  <c r="B1046" i="2"/>
  <c r="A1046" i="2" s="1"/>
  <c r="B1045" i="2"/>
  <c r="A1045" i="2" s="1"/>
  <c r="B1044" i="2"/>
  <c r="A1044" i="2" s="1"/>
  <c r="B1043" i="2"/>
  <c r="A1043" i="2" s="1"/>
  <c r="B1042" i="2"/>
  <c r="A1042" i="2" s="1"/>
  <c r="B1041" i="2"/>
  <c r="A1041" i="2" s="1"/>
  <c r="B1040" i="2"/>
  <c r="A1040" i="2" s="1"/>
  <c r="B1039" i="2"/>
  <c r="A1039" i="2" s="1"/>
  <c r="B1038" i="2"/>
  <c r="A1038" i="2" s="1"/>
  <c r="B1037" i="2"/>
  <c r="A1037" i="2" s="1"/>
  <c r="B1036" i="2"/>
  <c r="A1036" i="2" s="1"/>
  <c r="B1035" i="2"/>
  <c r="A1035" i="2" s="1"/>
  <c r="B1034" i="2"/>
  <c r="A1034" i="2" s="1"/>
  <c r="B1033" i="2"/>
  <c r="A1033" i="2" s="1"/>
  <c r="B1032" i="2"/>
  <c r="A1032" i="2" s="1"/>
  <c r="B1031" i="2"/>
  <c r="A1031" i="2" s="1"/>
  <c r="B1030" i="2"/>
  <c r="A1030" i="2" s="1"/>
  <c r="B1029" i="2"/>
  <c r="A1029" i="2" s="1"/>
  <c r="B1028" i="2"/>
  <c r="A1028" i="2" s="1"/>
  <c r="B1027" i="2"/>
  <c r="A1027" i="2" s="1"/>
  <c r="B1026" i="2"/>
  <c r="A1026" i="2" s="1"/>
  <c r="B1025" i="2"/>
  <c r="A1025" i="2" s="1"/>
  <c r="B1024" i="2"/>
  <c r="A1024" i="2" s="1"/>
  <c r="B1023" i="2"/>
  <c r="A1023" i="2" s="1"/>
  <c r="B1022" i="2"/>
  <c r="A1022" i="2" s="1"/>
  <c r="B1021" i="2"/>
  <c r="A1021" i="2" s="1"/>
  <c r="B1020" i="2"/>
  <c r="A1020" i="2" s="1"/>
  <c r="B1019" i="2"/>
  <c r="A1019" i="2" s="1"/>
  <c r="B1018" i="2"/>
  <c r="A1018" i="2" s="1"/>
  <c r="B1017" i="2"/>
  <c r="A1017" i="2" s="1"/>
  <c r="B1016" i="2"/>
  <c r="A1016" i="2" s="1"/>
  <c r="B1015" i="2"/>
  <c r="A1015" i="2" s="1"/>
  <c r="B1014" i="2"/>
  <c r="A1014" i="2" s="1"/>
  <c r="B1013" i="2"/>
  <c r="A1013" i="2" s="1"/>
  <c r="B1012" i="2"/>
  <c r="A1012" i="2" s="1"/>
  <c r="B1011" i="2"/>
  <c r="A1011" i="2" s="1"/>
  <c r="B1010" i="2"/>
  <c r="A1010" i="2" s="1"/>
  <c r="B1009" i="2"/>
  <c r="A1009" i="2" s="1"/>
  <c r="B1008" i="2"/>
  <c r="A1008" i="2" s="1"/>
  <c r="B1007" i="2"/>
  <c r="A1007" i="2" s="1"/>
  <c r="B1006" i="2"/>
  <c r="A1006" i="2" s="1"/>
  <c r="B1005" i="2"/>
  <c r="A1005" i="2" s="1"/>
  <c r="B1004" i="2"/>
  <c r="A1004" i="2" s="1"/>
  <c r="B1003" i="2"/>
  <c r="A1003" i="2" s="1"/>
  <c r="B1002" i="2"/>
  <c r="A1002" i="2" s="1"/>
  <c r="B1001" i="2"/>
  <c r="A1001" i="2" s="1"/>
  <c r="B1000" i="2"/>
  <c r="A1000" i="2" s="1"/>
  <c r="B999" i="2"/>
  <c r="A999" i="2" s="1"/>
  <c r="B998" i="2"/>
  <c r="A998" i="2" s="1"/>
  <c r="B997" i="2"/>
  <c r="A997" i="2" s="1"/>
  <c r="B996" i="2"/>
  <c r="A996" i="2" s="1"/>
  <c r="B995" i="2"/>
  <c r="A995" i="2" s="1"/>
  <c r="B994" i="2"/>
  <c r="A994" i="2" s="1"/>
  <c r="B993" i="2"/>
  <c r="A993" i="2" s="1"/>
  <c r="B992" i="2"/>
  <c r="A992" i="2" s="1"/>
  <c r="B991" i="2"/>
  <c r="A991" i="2" s="1"/>
  <c r="B990" i="2"/>
  <c r="A990" i="2" s="1"/>
  <c r="B989" i="2"/>
  <c r="A989" i="2" s="1"/>
  <c r="B988" i="2"/>
  <c r="A988" i="2" s="1"/>
  <c r="B987" i="2"/>
  <c r="A987" i="2" s="1"/>
  <c r="B986" i="2"/>
  <c r="A986" i="2" s="1"/>
  <c r="B985" i="2"/>
  <c r="A985" i="2" s="1"/>
  <c r="B984" i="2"/>
  <c r="A984" i="2" s="1"/>
  <c r="B983" i="2"/>
  <c r="A983" i="2" s="1"/>
  <c r="B982" i="2"/>
  <c r="A982" i="2" s="1"/>
  <c r="B981" i="2"/>
  <c r="A981" i="2" s="1"/>
  <c r="B980" i="2"/>
  <c r="A980" i="2" s="1"/>
  <c r="B979" i="2"/>
  <c r="A979" i="2" s="1"/>
  <c r="B978" i="2"/>
  <c r="A978" i="2" s="1"/>
  <c r="B977" i="2"/>
  <c r="A977" i="2" s="1"/>
  <c r="B976" i="2"/>
  <c r="A976" i="2" s="1"/>
  <c r="B975" i="2"/>
  <c r="A975" i="2" s="1"/>
  <c r="B974" i="2"/>
  <c r="A974" i="2" s="1"/>
  <c r="B973" i="2"/>
  <c r="A973" i="2" s="1"/>
  <c r="B972" i="2"/>
  <c r="A972" i="2" s="1"/>
  <c r="B971" i="2"/>
  <c r="A971" i="2" s="1"/>
  <c r="B970" i="2"/>
  <c r="A970" i="2" s="1"/>
  <c r="B969" i="2"/>
  <c r="A969" i="2" s="1"/>
  <c r="B968" i="2"/>
  <c r="A968" i="2" s="1"/>
  <c r="B967" i="2"/>
  <c r="A967" i="2" s="1"/>
  <c r="B966" i="2"/>
  <c r="A966" i="2" s="1"/>
  <c r="B965" i="2"/>
  <c r="A965" i="2" s="1"/>
  <c r="B964" i="2"/>
  <c r="A964" i="2" s="1"/>
  <c r="B963" i="2"/>
  <c r="A963" i="2" s="1"/>
  <c r="B962" i="2"/>
  <c r="A962" i="2" s="1"/>
  <c r="B961" i="2"/>
  <c r="A961" i="2" s="1"/>
  <c r="B960" i="2"/>
  <c r="A960" i="2" s="1"/>
  <c r="B959" i="2"/>
  <c r="A959" i="2" s="1"/>
  <c r="B958" i="2"/>
  <c r="A958" i="2" s="1"/>
  <c r="B957" i="2"/>
  <c r="A957" i="2" s="1"/>
  <c r="B956" i="2"/>
  <c r="A956" i="2" s="1"/>
  <c r="B955" i="2"/>
  <c r="A955" i="2" s="1"/>
  <c r="B954" i="2"/>
  <c r="A954" i="2" s="1"/>
  <c r="B953" i="2"/>
  <c r="A953" i="2" s="1"/>
  <c r="B952" i="2"/>
  <c r="A952" i="2" s="1"/>
  <c r="B951" i="2"/>
  <c r="A951" i="2" s="1"/>
  <c r="B950" i="2"/>
  <c r="A950" i="2" s="1"/>
  <c r="B949" i="2"/>
  <c r="A949" i="2" s="1"/>
  <c r="B948" i="2"/>
  <c r="A948" i="2" s="1"/>
  <c r="B947" i="2"/>
  <c r="A947" i="2" s="1"/>
  <c r="B946" i="2"/>
  <c r="A946" i="2" s="1"/>
  <c r="B945" i="2"/>
  <c r="A945" i="2" s="1"/>
  <c r="B944" i="2"/>
  <c r="A944" i="2" s="1"/>
  <c r="B943" i="2"/>
  <c r="A943" i="2" s="1"/>
  <c r="B942" i="2"/>
  <c r="A942" i="2" s="1"/>
  <c r="B941" i="2"/>
  <c r="A941" i="2" s="1"/>
  <c r="B940" i="2"/>
  <c r="A940" i="2" s="1"/>
  <c r="B939" i="2"/>
  <c r="A939" i="2" s="1"/>
  <c r="B938" i="2"/>
  <c r="A938" i="2" s="1"/>
  <c r="B937" i="2"/>
  <c r="A937" i="2" s="1"/>
  <c r="B936" i="2"/>
  <c r="A936" i="2" s="1"/>
  <c r="B935" i="2"/>
  <c r="A935" i="2" s="1"/>
  <c r="B934" i="2"/>
  <c r="A934" i="2" s="1"/>
  <c r="B933" i="2"/>
  <c r="A933" i="2" s="1"/>
  <c r="B932" i="2"/>
  <c r="A932" i="2" s="1"/>
  <c r="B931" i="2"/>
  <c r="A931" i="2" s="1"/>
  <c r="B930" i="2"/>
  <c r="A930" i="2" s="1"/>
  <c r="B929" i="2"/>
  <c r="A929" i="2" s="1"/>
  <c r="B928" i="2"/>
  <c r="A928" i="2" s="1"/>
  <c r="B927" i="2"/>
  <c r="A927" i="2" s="1"/>
  <c r="B926" i="2"/>
  <c r="A926" i="2" s="1"/>
  <c r="B925" i="2"/>
  <c r="A925" i="2" s="1"/>
  <c r="B924" i="2"/>
  <c r="A924" i="2" s="1"/>
  <c r="B923" i="2"/>
  <c r="A923" i="2" s="1"/>
  <c r="B922" i="2"/>
  <c r="A922" i="2" s="1"/>
  <c r="B921" i="2"/>
  <c r="A921" i="2" s="1"/>
  <c r="B920" i="2"/>
  <c r="A920" i="2" s="1"/>
  <c r="B919" i="2"/>
  <c r="A919" i="2" s="1"/>
  <c r="B918" i="2"/>
  <c r="A918" i="2" s="1"/>
  <c r="B917" i="2"/>
  <c r="A917" i="2" s="1"/>
  <c r="B916" i="2"/>
  <c r="A916" i="2" s="1"/>
  <c r="B915" i="2"/>
  <c r="A915" i="2" s="1"/>
  <c r="B914" i="2"/>
  <c r="A914" i="2" s="1"/>
  <c r="B913" i="2"/>
  <c r="A913" i="2" s="1"/>
  <c r="B912" i="2"/>
  <c r="A912" i="2" s="1"/>
  <c r="B911" i="2"/>
  <c r="A911" i="2" s="1"/>
  <c r="B910" i="2"/>
  <c r="A910" i="2" s="1"/>
  <c r="B909" i="2"/>
  <c r="A909" i="2" s="1"/>
  <c r="B908" i="2"/>
  <c r="A908" i="2" s="1"/>
  <c r="B907" i="2"/>
  <c r="A907" i="2" s="1"/>
  <c r="B906" i="2"/>
  <c r="A906" i="2" s="1"/>
  <c r="B905" i="2"/>
  <c r="A905" i="2" s="1"/>
  <c r="B904" i="2"/>
  <c r="A904" i="2" s="1"/>
  <c r="B903" i="2"/>
  <c r="A903" i="2" s="1"/>
  <c r="B902" i="2"/>
  <c r="A902" i="2" s="1"/>
  <c r="B901" i="2"/>
  <c r="A901" i="2" s="1"/>
  <c r="B900" i="2"/>
  <c r="A900" i="2" s="1"/>
  <c r="B899" i="2"/>
  <c r="A899" i="2" s="1"/>
  <c r="B898" i="2"/>
  <c r="A898" i="2" s="1"/>
  <c r="B897" i="2"/>
  <c r="A897" i="2" s="1"/>
  <c r="B896" i="2"/>
  <c r="A896" i="2" s="1"/>
  <c r="B895" i="2"/>
  <c r="A895" i="2" s="1"/>
  <c r="B894" i="2"/>
  <c r="A894" i="2" s="1"/>
  <c r="B893" i="2"/>
  <c r="A893" i="2" s="1"/>
  <c r="B892" i="2"/>
  <c r="A892" i="2" s="1"/>
  <c r="B891" i="2"/>
  <c r="A891" i="2" s="1"/>
  <c r="B890" i="2"/>
  <c r="A890" i="2" s="1"/>
  <c r="B889" i="2"/>
  <c r="A889" i="2" s="1"/>
  <c r="B888" i="2"/>
  <c r="A888" i="2" s="1"/>
  <c r="B887" i="2"/>
  <c r="A887" i="2" s="1"/>
  <c r="B886" i="2"/>
  <c r="A886" i="2" s="1"/>
  <c r="B885" i="2"/>
  <c r="A885" i="2" s="1"/>
  <c r="B884" i="2"/>
  <c r="A884" i="2" s="1"/>
  <c r="B883" i="2"/>
  <c r="A883" i="2" s="1"/>
  <c r="B882" i="2"/>
  <c r="A882" i="2" s="1"/>
  <c r="B881" i="2"/>
  <c r="A881" i="2" s="1"/>
  <c r="B880" i="2"/>
  <c r="A880" i="2" s="1"/>
  <c r="B879" i="2"/>
  <c r="A879" i="2" s="1"/>
  <c r="B878" i="2"/>
  <c r="A878" i="2" s="1"/>
  <c r="B877" i="2"/>
  <c r="A877" i="2" s="1"/>
  <c r="B876" i="2"/>
  <c r="A876" i="2" s="1"/>
  <c r="B875" i="2"/>
  <c r="A875" i="2" s="1"/>
  <c r="B874" i="2"/>
  <c r="A874" i="2" s="1"/>
  <c r="B873" i="2"/>
  <c r="A873" i="2" s="1"/>
  <c r="B872" i="2"/>
  <c r="A872" i="2" s="1"/>
  <c r="B871" i="2"/>
  <c r="A871" i="2" s="1"/>
  <c r="B870" i="2"/>
  <c r="A870" i="2" s="1"/>
  <c r="B869" i="2"/>
  <c r="A869" i="2" s="1"/>
  <c r="B868" i="2"/>
  <c r="A868" i="2" s="1"/>
  <c r="B867" i="2"/>
  <c r="A867" i="2" s="1"/>
  <c r="B866" i="2"/>
  <c r="A866" i="2" s="1"/>
  <c r="B865" i="2"/>
  <c r="A865" i="2" s="1"/>
  <c r="B864" i="2"/>
  <c r="A864" i="2" s="1"/>
  <c r="B863" i="2"/>
  <c r="A863" i="2" s="1"/>
  <c r="B862" i="2"/>
  <c r="A862" i="2" s="1"/>
  <c r="B861" i="2"/>
  <c r="A861" i="2" s="1"/>
  <c r="B860" i="2"/>
  <c r="A860" i="2" s="1"/>
  <c r="B859" i="2"/>
  <c r="A859" i="2" s="1"/>
  <c r="B858" i="2"/>
  <c r="A858" i="2" s="1"/>
  <c r="B857" i="2"/>
  <c r="A857" i="2" s="1"/>
  <c r="B856" i="2"/>
  <c r="A856" i="2" s="1"/>
  <c r="B855" i="2"/>
  <c r="A855" i="2" s="1"/>
  <c r="B854" i="2"/>
  <c r="A854" i="2" s="1"/>
  <c r="B853" i="2"/>
  <c r="A853" i="2" s="1"/>
  <c r="B852" i="2"/>
  <c r="A852" i="2" s="1"/>
  <c r="B851" i="2"/>
  <c r="A851" i="2" s="1"/>
  <c r="B850" i="2"/>
  <c r="A850" i="2" s="1"/>
  <c r="B849" i="2"/>
  <c r="A849" i="2" s="1"/>
  <c r="B848" i="2"/>
  <c r="A848" i="2" s="1"/>
  <c r="B847" i="2"/>
  <c r="A847" i="2" s="1"/>
  <c r="B846" i="2"/>
  <c r="A846" i="2" s="1"/>
  <c r="B845" i="2"/>
  <c r="A845" i="2" s="1"/>
  <c r="B844" i="2"/>
  <c r="A844" i="2" s="1"/>
  <c r="B843" i="2"/>
  <c r="A843" i="2" s="1"/>
  <c r="B842" i="2"/>
  <c r="A842" i="2" s="1"/>
  <c r="B841" i="2"/>
  <c r="A841" i="2" s="1"/>
  <c r="B840" i="2"/>
  <c r="A840" i="2" s="1"/>
  <c r="B839" i="2"/>
  <c r="A839" i="2" s="1"/>
  <c r="B838" i="2"/>
  <c r="A838" i="2" s="1"/>
  <c r="B837" i="2"/>
  <c r="A837" i="2" s="1"/>
  <c r="B836" i="2"/>
  <c r="A836" i="2" s="1"/>
  <c r="B835" i="2"/>
  <c r="A835" i="2" s="1"/>
  <c r="B834" i="2"/>
  <c r="A834" i="2" s="1"/>
  <c r="B833" i="2"/>
  <c r="A833" i="2" s="1"/>
  <c r="B832" i="2"/>
  <c r="A832" i="2" s="1"/>
  <c r="B831" i="2"/>
  <c r="A831" i="2" s="1"/>
  <c r="B830" i="2"/>
  <c r="A830" i="2" s="1"/>
  <c r="B829" i="2"/>
  <c r="A829" i="2" s="1"/>
  <c r="B828" i="2"/>
  <c r="A828" i="2" s="1"/>
  <c r="B827" i="2"/>
  <c r="A827" i="2" s="1"/>
  <c r="B826" i="2"/>
  <c r="A826" i="2" s="1"/>
  <c r="B825" i="2"/>
  <c r="A825" i="2" s="1"/>
  <c r="B824" i="2"/>
  <c r="A824" i="2" s="1"/>
  <c r="B823" i="2"/>
  <c r="A823" i="2" s="1"/>
  <c r="B822" i="2"/>
  <c r="A822" i="2" s="1"/>
  <c r="B821" i="2"/>
  <c r="A821" i="2" s="1"/>
  <c r="B820" i="2"/>
  <c r="A820" i="2" s="1"/>
  <c r="B819" i="2"/>
  <c r="A819" i="2" s="1"/>
  <c r="B818" i="2"/>
  <c r="A818" i="2" s="1"/>
  <c r="B817" i="2"/>
  <c r="A817" i="2" s="1"/>
  <c r="B816" i="2"/>
  <c r="A816" i="2" s="1"/>
  <c r="B815" i="2"/>
  <c r="A815" i="2" s="1"/>
  <c r="B814" i="2"/>
  <c r="A814" i="2" s="1"/>
  <c r="B813" i="2"/>
  <c r="A813" i="2" s="1"/>
  <c r="B812" i="2"/>
  <c r="A812" i="2" s="1"/>
  <c r="B811" i="2"/>
  <c r="A811" i="2" s="1"/>
  <c r="B810" i="2"/>
  <c r="A810" i="2" s="1"/>
  <c r="B809" i="2"/>
  <c r="A809" i="2" s="1"/>
  <c r="B808" i="2"/>
  <c r="A808" i="2" s="1"/>
  <c r="B807" i="2"/>
  <c r="A807" i="2" s="1"/>
  <c r="B806" i="2"/>
  <c r="A806" i="2" s="1"/>
  <c r="B805" i="2"/>
  <c r="A805" i="2" s="1"/>
  <c r="B804" i="2"/>
  <c r="A804" i="2" s="1"/>
  <c r="B803" i="2"/>
  <c r="A803" i="2" s="1"/>
  <c r="B802" i="2"/>
  <c r="A802" i="2" s="1"/>
  <c r="B801" i="2"/>
  <c r="A801" i="2" s="1"/>
  <c r="B800" i="2"/>
  <c r="A800" i="2" s="1"/>
  <c r="B799" i="2"/>
  <c r="A799" i="2" s="1"/>
  <c r="B798" i="2"/>
  <c r="A798" i="2" s="1"/>
  <c r="B797" i="2"/>
  <c r="A797" i="2" s="1"/>
  <c r="B796" i="2"/>
  <c r="A796" i="2" s="1"/>
  <c r="B795" i="2"/>
  <c r="A795" i="2" s="1"/>
  <c r="B794" i="2"/>
  <c r="A794" i="2" s="1"/>
  <c r="B793" i="2"/>
  <c r="A793" i="2" s="1"/>
  <c r="B792" i="2"/>
  <c r="A792" i="2" s="1"/>
  <c r="B791" i="2"/>
  <c r="A791" i="2" s="1"/>
  <c r="B790" i="2"/>
  <c r="A790" i="2" s="1"/>
  <c r="B789" i="2"/>
  <c r="A789" i="2" s="1"/>
  <c r="B788" i="2"/>
  <c r="A788" i="2" s="1"/>
  <c r="B787" i="2"/>
  <c r="A787" i="2" s="1"/>
  <c r="B786" i="2"/>
  <c r="A786" i="2" s="1"/>
  <c r="B785" i="2"/>
  <c r="A785" i="2" s="1"/>
  <c r="B784" i="2"/>
  <c r="A784" i="2" s="1"/>
  <c r="B783" i="2"/>
  <c r="A783" i="2" s="1"/>
  <c r="B782" i="2"/>
  <c r="A782" i="2" s="1"/>
  <c r="B781" i="2"/>
  <c r="A781" i="2" s="1"/>
  <c r="B780" i="2"/>
  <c r="A780" i="2" s="1"/>
  <c r="B779" i="2"/>
  <c r="A779" i="2" s="1"/>
  <c r="B778" i="2"/>
  <c r="A778" i="2" s="1"/>
  <c r="B777" i="2"/>
  <c r="A777" i="2" s="1"/>
  <c r="B776" i="2"/>
  <c r="A776" i="2" s="1"/>
  <c r="B775" i="2"/>
  <c r="A775" i="2" s="1"/>
  <c r="B774" i="2"/>
  <c r="A774" i="2" s="1"/>
  <c r="B773" i="2"/>
  <c r="A773" i="2" s="1"/>
  <c r="B772" i="2"/>
  <c r="A772" i="2" s="1"/>
  <c r="B771" i="2"/>
  <c r="A771" i="2" s="1"/>
  <c r="B770" i="2"/>
  <c r="A770" i="2" s="1"/>
  <c r="B769" i="2"/>
  <c r="A769" i="2" s="1"/>
  <c r="B768" i="2"/>
  <c r="A768" i="2" s="1"/>
  <c r="B767" i="2"/>
  <c r="A767" i="2" s="1"/>
  <c r="B766" i="2"/>
  <c r="A766" i="2" s="1"/>
  <c r="B765" i="2"/>
  <c r="A765" i="2" s="1"/>
  <c r="B764" i="2"/>
  <c r="A764" i="2" s="1"/>
  <c r="B763" i="2"/>
  <c r="A763" i="2" s="1"/>
  <c r="B762" i="2"/>
  <c r="A762" i="2" s="1"/>
  <c r="B761" i="2"/>
  <c r="A761" i="2" s="1"/>
  <c r="B760" i="2"/>
  <c r="A760" i="2" s="1"/>
  <c r="B759" i="2"/>
  <c r="A759" i="2" s="1"/>
  <c r="B758" i="2"/>
  <c r="A758" i="2" s="1"/>
  <c r="B757" i="2"/>
  <c r="A757" i="2" s="1"/>
  <c r="B756" i="2"/>
  <c r="A756" i="2" s="1"/>
  <c r="B755" i="2"/>
  <c r="A755" i="2" s="1"/>
  <c r="B754" i="2"/>
  <c r="A754" i="2" s="1"/>
  <c r="B753" i="2"/>
  <c r="A753" i="2" s="1"/>
  <c r="B752" i="2"/>
  <c r="A752" i="2" s="1"/>
  <c r="B751" i="2"/>
  <c r="A751" i="2" s="1"/>
  <c r="B750" i="2"/>
  <c r="A750" i="2" s="1"/>
  <c r="B749" i="2"/>
  <c r="A749" i="2" s="1"/>
  <c r="B748" i="2"/>
  <c r="A748" i="2" s="1"/>
  <c r="B747" i="2"/>
  <c r="A747" i="2" s="1"/>
  <c r="B746" i="2"/>
  <c r="A746" i="2" s="1"/>
  <c r="B745" i="2"/>
  <c r="A745" i="2" s="1"/>
  <c r="B744" i="2"/>
  <c r="A744" i="2" s="1"/>
  <c r="B743" i="2"/>
  <c r="A743" i="2" s="1"/>
  <c r="B742" i="2"/>
  <c r="A742" i="2" s="1"/>
  <c r="B741" i="2"/>
  <c r="A741" i="2" s="1"/>
  <c r="B740" i="2"/>
  <c r="A740" i="2" s="1"/>
  <c r="B739" i="2"/>
  <c r="A739" i="2" s="1"/>
  <c r="B738" i="2"/>
  <c r="A738" i="2" s="1"/>
  <c r="B737" i="2"/>
  <c r="A737" i="2" s="1"/>
  <c r="B736" i="2"/>
  <c r="A736" i="2" s="1"/>
  <c r="B735" i="2"/>
  <c r="A735" i="2" s="1"/>
  <c r="B734" i="2"/>
  <c r="A734" i="2" s="1"/>
  <c r="B733" i="2"/>
  <c r="A733" i="2" s="1"/>
  <c r="B732" i="2"/>
  <c r="A732" i="2" s="1"/>
  <c r="B731" i="2"/>
  <c r="A731" i="2" s="1"/>
  <c r="B730" i="2"/>
  <c r="A730" i="2" s="1"/>
  <c r="B729" i="2"/>
  <c r="A729" i="2" s="1"/>
  <c r="B728" i="2"/>
  <c r="A728" i="2" s="1"/>
  <c r="B727" i="2"/>
  <c r="A727" i="2" s="1"/>
  <c r="B726" i="2"/>
  <c r="A726" i="2" s="1"/>
  <c r="B725" i="2"/>
  <c r="A725" i="2" s="1"/>
  <c r="B724" i="2"/>
  <c r="A724" i="2" s="1"/>
  <c r="B723" i="2"/>
  <c r="A723" i="2" s="1"/>
  <c r="B722" i="2"/>
  <c r="A722" i="2" s="1"/>
  <c r="B721" i="2"/>
  <c r="A721" i="2" s="1"/>
  <c r="B720" i="2"/>
  <c r="A720" i="2" s="1"/>
  <c r="B719" i="2"/>
  <c r="A719" i="2" s="1"/>
  <c r="B718" i="2"/>
  <c r="A718" i="2" s="1"/>
  <c r="B717" i="2"/>
  <c r="A717" i="2" s="1"/>
  <c r="B716" i="2"/>
  <c r="A716" i="2" s="1"/>
  <c r="B715" i="2"/>
  <c r="A715" i="2" s="1"/>
  <c r="B714" i="2"/>
  <c r="A714" i="2" s="1"/>
  <c r="B713" i="2"/>
  <c r="A713" i="2" s="1"/>
  <c r="B712" i="2"/>
  <c r="A712" i="2" s="1"/>
  <c r="B711" i="2"/>
  <c r="A711" i="2" s="1"/>
  <c r="B710" i="2"/>
  <c r="A710" i="2" s="1"/>
  <c r="B709" i="2"/>
  <c r="A709" i="2" s="1"/>
  <c r="B708" i="2"/>
  <c r="A708" i="2" s="1"/>
  <c r="B707" i="2"/>
  <c r="A707" i="2" s="1"/>
  <c r="B706" i="2"/>
  <c r="A706" i="2" s="1"/>
  <c r="B705" i="2"/>
  <c r="A705" i="2" s="1"/>
  <c r="B704" i="2"/>
  <c r="A704" i="2" s="1"/>
  <c r="B703" i="2"/>
  <c r="A703" i="2" s="1"/>
  <c r="B702" i="2"/>
  <c r="A702" i="2" s="1"/>
  <c r="B701" i="2"/>
  <c r="A701" i="2" s="1"/>
  <c r="B700" i="2"/>
  <c r="A700" i="2" s="1"/>
  <c r="B699" i="2"/>
  <c r="A699" i="2" s="1"/>
  <c r="B698" i="2"/>
  <c r="A698" i="2" s="1"/>
  <c r="B697" i="2"/>
  <c r="A697" i="2" s="1"/>
  <c r="B696" i="2"/>
  <c r="A696" i="2" s="1"/>
  <c r="B695" i="2"/>
  <c r="A695" i="2" s="1"/>
  <c r="B694" i="2"/>
  <c r="A694" i="2" s="1"/>
  <c r="B693" i="2"/>
  <c r="A693" i="2" s="1"/>
  <c r="B692" i="2"/>
  <c r="A692" i="2" s="1"/>
  <c r="B691" i="2"/>
  <c r="A691" i="2" s="1"/>
  <c r="B690" i="2"/>
  <c r="A690" i="2" s="1"/>
  <c r="B689" i="2"/>
  <c r="A689" i="2" s="1"/>
  <c r="B688" i="2"/>
  <c r="A688" i="2" s="1"/>
  <c r="B687" i="2"/>
  <c r="A687" i="2" s="1"/>
  <c r="B686" i="2"/>
  <c r="A686" i="2" s="1"/>
  <c r="B685" i="2"/>
  <c r="A685" i="2" s="1"/>
  <c r="B684" i="2"/>
  <c r="A684" i="2" s="1"/>
  <c r="B683" i="2"/>
  <c r="A683" i="2" s="1"/>
  <c r="B682" i="2"/>
  <c r="A682" i="2" s="1"/>
  <c r="B681" i="2"/>
  <c r="A681" i="2" s="1"/>
  <c r="B680" i="2"/>
  <c r="A680" i="2" s="1"/>
  <c r="B679" i="2"/>
  <c r="A679" i="2" s="1"/>
  <c r="B678" i="2"/>
  <c r="A678" i="2" s="1"/>
  <c r="B677" i="2"/>
  <c r="A677" i="2" s="1"/>
  <c r="B676" i="2"/>
  <c r="A676" i="2" s="1"/>
  <c r="B675" i="2"/>
  <c r="A675" i="2" s="1"/>
  <c r="B674" i="2"/>
  <c r="A674" i="2" s="1"/>
  <c r="B673" i="2"/>
  <c r="A673" i="2" s="1"/>
  <c r="B672" i="2"/>
  <c r="A672" i="2" s="1"/>
  <c r="B671" i="2"/>
  <c r="A671" i="2" s="1"/>
  <c r="B670" i="2"/>
  <c r="A670" i="2" s="1"/>
  <c r="B669" i="2"/>
  <c r="A669" i="2" s="1"/>
  <c r="B668" i="2"/>
  <c r="A668" i="2" s="1"/>
  <c r="B667" i="2"/>
  <c r="A667" i="2" s="1"/>
  <c r="B666" i="2"/>
  <c r="A666" i="2" s="1"/>
  <c r="B665" i="2"/>
  <c r="A665" i="2" s="1"/>
  <c r="B664" i="2"/>
  <c r="A664" i="2" s="1"/>
  <c r="B663" i="2"/>
  <c r="A663" i="2" s="1"/>
  <c r="B662" i="2"/>
  <c r="A662" i="2" s="1"/>
  <c r="B661" i="2"/>
  <c r="A661" i="2" s="1"/>
  <c r="B660" i="2"/>
  <c r="A660" i="2" s="1"/>
  <c r="B659" i="2"/>
  <c r="A659" i="2" s="1"/>
  <c r="B658" i="2"/>
  <c r="A658" i="2" s="1"/>
  <c r="B657" i="2"/>
  <c r="A657" i="2" s="1"/>
  <c r="B656" i="2"/>
  <c r="A656" i="2" s="1"/>
  <c r="B655" i="2"/>
  <c r="A655" i="2" s="1"/>
  <c r="B654" i="2"/>
  <c r="A654" i="2" s="1"/>
  <c r="B653" i="2"/>
  <c r="A653" i="2" s="1"/>
  <c r="B652" i="2"/>
  <c r="A652" i="2" s="1"/>
  <c r="B651" i="2"/>
  <c r="A651" i="2" s="1"/>
  <c r="B650" i="2"/>
  <c r="A650" i="2" s="1"/>
  <c r="B649" i="2"/>
  <c r="A649" i="2" s="1"/>
  <c r="B648" i="2"/>
  <c r="A648" i="2" s="1"/>
  <c r="B647" i="2"/>
  <c r="A647" i="2" s="1"/>
  <c r="B646" i="2"/>
  <c r="A646" i="2" s="1"/>
  <c r="B645" i="2"/>
  <c r="A645" i="2" s="1"/>
  <c r="B644" i="2"/>
  <c r="A644" i="2" s="1"/>
  <c r="B643" i="2"/>
  <c r="A643" i="2" s="1"/>
  <c r="B642" i="2"/>
  <c r="A642" i="2" s="1"/>
  <c r="B641" i="2"/>
  <c r="A641" i="2" s="1"/>
  <c r="B640" i="2"/>
  <c r="A640" i="2" s="1"/>
  <c r="B639" i="2"/>
  <c r="A639" i="2" s="1"/>
  <c r="B638" i="2"/>
  <c r="A638" i="2" s="1"/>
  <c r="B637" i="2"/>
  <c r="A637" i="2" s="1"/>
  <c r="B636" i="2"/>
  <c r="A636" i="2" s="1"/>
  <c r="B635" i="2"/>
  <c r="A635" i="2" s="1"/>
  <c r="B634" i="2"/>
  <c r="A634" i="2" s="1"/>
  <c r="B633" i="2"/>
  <c r="A633" i="2" s="1"/>
  <c r="B632" i="2"/>
  <c r="A632" i="2" s="1"/>
  <c r="B631" i="2"/>
  <c r="A631" i="2" s="1"/>
  <c r="B630" i="2"/>
  <c r="A630" i="2" s="1"/>
  <c r="B629" i="2"/>
  <c r="A629" i="2" s="1"/>
  <c r="B628" i="2"/>
  <c r="A628" i="2" s="1"/>
  <c r="B627" i="2"/>
  <c r="A627" i="2" s="1"/>
  <c r="B626" i="2"/>
  <c r="A626" i="2" s="1"/>
  <c r="B625" i="2"/>
  <c r="A625" i="2" s="1"/>
  <c r="B624" i="2"/>
  <c r="A624" i="2" s="1"/>
  <c r="B623" i="2"/>
  <c r="A623" i="2" s="1"/>
  <c r="B622" i="2"/>
  <c r="A622" i="2" s="1"/>
  <c r="B621" i="2"/>
  <c r="A621" i="2" s="1"/>
  <c r="B620" i="2"/>
  <c r="A620" i="2" s="1"/>
  <c r="B619" i="2"/>
  <c r="A619" i="2" s="1"/>
  <c r="B618" i="2"/>
  <c r="A618" i="2" s="1"/>
  <c r="B617" i="2"/>
  <c r="A617" i="2" s="1"/>
  <c r="B616" i="2"/>
  <c r="A616" i="2" s="1"/>
  <c r="B615" i="2"/>
  <c r="A615" i="2" s="1"/>
  <c r="B614" i="2"/>
  <c r="A614" i="2" s="1"/>
  <c r="B613" i="2"/>
  <c r="A613" i="2" s="1"/>
  <c r="B612" i="2"/>
  <c r="A612" i="2" s="1"/>
  <c r="B611" i="2"/>
  <c r="A611" i="2" s="1"/>
  <c r="B610" i="2"/>
  <c r="A610" i="2" s="1"/>
  <c r="B609" i="2"/>
  <c r="A609" i="2" s="1"/>
  <c r="B608" i="2"/>
  <c r="A608" i="2" s="1"/>
  <c r="B607" i="2"/>
  <c r="A607" i="2" s="1"/>
  <c r="B606" i="2"/>
  <c r="A606" i="2" s="1"/>
  <c r="B605" i="2"/>
  <c r="A605" i="2" s="1"/>
  <c r="B604" i="2"/>
  <c r="A604" i="2" s="1"/>
  <c r="B603" i="2"/>
  <c r="A603" i="2" s="1"/>
  <c r="B602" i="2"/>
  <c r="A602" i="2" s="1"/>
  <c r="B601" i="2"/>
  <c r="A601" i="2" s="1"/>
  <c r="B600" i="2"/>
  <c r="A600" i="2" s="1"/>
  <c r="B599" i="2"/>
  <c r="A599" i="2" s="1"/>
  <c r="B598" i="2"/>
  <c r="A598" i="2" s="1"/>
  <c r="B597" i="2"/>
  <c r="A597" i="2" s="1"/>
  <c r="B596" i="2"/>
  <c r="A596" i="2" s="1"/>
  <c r="B595" i="2"/>
  <c r="A595" i="2" s="1"/>
  <c r="B594" i="2"/>
  <c r="A594" i="2" s="1"/>
  <c r="B593" i="2"/>
  <c r="A593" i="2" s="1"/>
  <c r="B592" i="2"/>
  <c r="A592" i="2" s="1"/>
  <c r="B591" i="2"/>
  <c r="A591" i="2" s="1"/>
  <c r="B590" i="2"/>
  <c r="A590" i="2" s="1"/>
  <c r="B589" i="2"/>
  <c r="A589" i="2" s="1"/>
  <c r="B588" i="2"/>
  <c r="A588" i="2" s="1"/>
  <c r="B587" i="2"/>
  <c r="A587" i="2" s="1"/>
  <c r="B586" i="2"/>
  <c r="A586" i="2" s="1"/>
  <c r="B585" i="2"/>
  <c r="A585" i="2" s="1"/>
  <c r="B584" i="2"/>
  <c r="A584" i="2" s="1"/>
  <c r="B583" i="2"/>
  <c r="A583" i="2" s="1"/>
  <c r="B582" i="2"/>
  <c r="A582" i="2" s="1"/>
  <c r="B581" i="2"/>
  <c r="A581" i="2" s="1"/>
  <c r="B580" i="2"/>
  <c r="A580" i="2" s="1"/>
  <c r="B579" i="2"/>
  <c r="A579" i="2" s="1"/>
  <c r="B578" i="2"/>
  <c r="A578" i="2" s="1"/>
  <c r="B577" i="2"/>
  <c r="A577" i="2" s="1"/>
  <c r="B576" i="2"/>
  <c r="A576" i="2" s="1"/>
  <c r="B575" i="2"/>
  <c r="A575" i="2" s="1"/>
  <c r="B574" i="2"/>
  <c r="A574" i="2" s="1"/>
  <c r="B573" i="2"/>
  <c r="A573" i="2" s="1"/>
  <c r="B572" i="2"/>
  <c r="A572" i="2" s="1"/>
  <c r="B571" i="2"/>
  <c r="A571" i="2" s="1"/>
  <c r="B570" i="2"/>
  <c r="A570" i="2" s="1"/>
  <c r="B569" i="2"/>
  <c r="A569" i="2" s="1"/>
  <c r="B568" i="2"/>
  <c r="A568" i="2" s="1"/>
  <c r="B567" i="2"/>
  <c r="A567" i="2" s="1"/>
  <c r="B566" i="2"/>
  <c r="A566" i="2" s="1"/>
  <c r="B565" i="2"/>
  <c r="A565" i="2" s="1"/>
  <c r="B564" i="2"/>
  <c r="A564" i="2" s="1"/>
  <c r="B563" i="2"/>
  <c r="A563" i="2" s="1"/>
  <c r="B562" i="2"/>
  <c r="A562" i="2" s="1"/>
  <c r="B561" i="2"/>
  <c r="A561" i="2" s="1"/>
  <c r="B560" i="2"/>
  <c r="A560" i="2" s="1"/>
  <c r="B559" i="2"/>
  <c r="A559" i="2" s="1"/>
  <c r="B558" i="2"/>
  <c r="A558" i="2" s="1"/>
  <c r="B557" i="2"/>
  <c r="A557" i="2" s="1"/>
  <c r="B556" i="2"/>
  <c r="A556" i="2" s="1"/>
  <c r="B555" i="2"/>
  <c r="A555" i="2" s="1"/>
  <c r="B554" i="2"/>
  <c r="A554" i="2" s="1"/>
  <c r="B553" i="2"/>
  <c r="A553" i="2" s="1"/>
  <c r="B552" i="2"/>
  <c r="A552" i="2" s="1"/>
  <c r="B551" i="2"/>
  <c r="A551" i="2" s="1"/>
  <c r="B550" i="2"/>
  <c r="A550" i="2" s="1"/>
  <c r="B549" i="2"/>
  <c r="A549" i="2" s="1"/>
  <c r="B548" i="2"/>
  <c r="A548" i="2" s="1"/>
  <c r="B547" i="2"/>
  <c r="A547" i="2" s="1"/>
  <c r="B546" i="2"/>
  <c r="A546" i="2" s="1"/>
  <c r="B545" i="2"/>
  <c r="A545" i="2" s="1"/>
  <c r="B544" i="2"/>
  <c r="A544" i="2" s="1"/>
  <c r="B543" i="2"/>
  <c r="A543" i="2" s="1"/>
  <c r="B542" i="2"/>
  <c r="A542" i="2" s="1"/>
  <c r="B541" i="2"/>
  <c r="A541" i="2" s="1"/>
  <c r="B540" i="2"/>
  <c r="A540" i="2" s="1"/>
  <c r="B539" i="2"/>
  <c r="A539" i="2" s="1"/>
  <c r="B538" i="2"/>
  <c r="A538" i="2" s="1"/>
  <c r="B537" i="2"/>
  <c r="A537" i="2" s="1"/>
  <c r="B536" i="2"/>
  <c r="A536" i="2" s="1"/>
  <c r="B535" i="2"/>
  <c r="A535" i="2" s="1"/>
  <c r="B534" i="2"/>
  <c r="A534" i="2" s="1"/>
  <c r="B533" i="2"/>
  <c r="A533" i="2" s="1"/>
  <c r="B532" i="2"/>
  <c r="A532" i="2" s="1"/>
  <c r="B531" i="2"/>
  <c r="A531" i="2" s="1"/>
  <c r="B530" i="2"/>
  <c r="A530" i="2" s="1"/>
  <c r="B529" i="2"/>
  <c r="A529" i="2" s="1"/>
  <c r="B528" i="2"/>
  <c r="A528" i="2" s="1"/>
  <c r="B527" i="2"/>
  <c r="A527" i="2" s="1"/>
  <c r="B526" i="2"/>
  <c r="A526" i="2" s="1"/>
  <c r="B525" i="2"/>
  <c r="A525" i="2" s="1"/>
  <c r="B524" i="2"/>
  <c r="A524" i="2" s="1"/>
  <c r="B523" i="2"/>
  <c r="A523" i="2" s="1"/>
  <c r="B522" i="2"/>
  <c r="A522" i="2" s="1"/>
  <c r="B521" i="2"/>
  <c r="A521" i="2" s="1"/>
  <c r="B520" i="2"/>
  <c r="A520" i="2" s="1"/>
  <c r="B519" i="2"/>
  <c r="A519" i="2" s="1"/>
  <c r="B518" i="2"/>
  <c r="A518" i="2" s="1"/>
  <c r="B517" i="2"/>
  <c r="A517" i="2" s="1"/>
  <c r="B516" i="2"/>
  <c r="A516" i="2" s="1"/>
  <c r="B515" i="2"/>
  <c r="A515" i="2" s="1"/>
  <c r="B514" i="2"/>
  <c r="A514" i="2" s="1"/>
  <c r="B513" i="2"/>
  <c r="A513" i="2" s="1"/>
  <c r="B512" i="2"/>
  <c r="A512" i="2" s="1"/>
  <c r="B511" i="2"/>
  <c r="A511" i="2" s="1"/>
  <c r="B510" i="2"/>
  <c r="A510" i="2" s="1"/>
  <c r="B509" i="2"/>
  <c r="A509" i="2" s="1"/>
  <c r="B508" i="2"/>
  <c r="A508" i="2" s="1"/>
  <c r="B507" i="2"/>
  <c r="A507" i="2" s="1"/>
  <c r="B506" i="2"/>
  <c r="A506" i="2" s="1"/>
  <c r="B505" i="2"/>
  <c r="A505" i="2" s="1"/>
  <c r="B504" i="2"/>
  <c r="A504" i="2" s="1"/>
  <c r="B503" i="2"/>
  <c r="A503" i="2" s="1"/>
  <c r="B502" i="2"/>
  <c r="A502" i="2" s="1"/>
  <c r="B501" i="2"/>
  <c r="A501" i="2" s="1"/>
  <c r="B500" i="2"/>
  <c r="A500" i="2" s="1"/>
  <c r="B499" i="2"/>
  <c r="A499" i="2" s="1"/>
  <c r="B498" i="2"/>
  <c r="A498" i="2" s="1"/>
  <c r="B497" i="2"/>
  <c r="A497" i="2" s="1"/>
  <c r="B496" i="2"/>
  <c r="A496" i="2" s="1"/>
  <c r="B495" i="2"/>
  <c r="A495" i="2" s="1"/>
  <c r="B494" i="2"/>
  <c r="A494" i="2" s="1"/>
  <c r="B493" i="2"/>
  <c r="A493" i="2" s="1"/>
  <c r="B492" i="2"/>
  <c r="A492" i="2" s="1"/>
  <c r="B491" i="2"/>
  <c r="A491" i="2" s="1"/>
  <c r="B490" i="2"/>
  <c r="A490" i="2" s="1"/>
  <c r="B489" i="2"/>
  <c r="A489" i="2" s="1"/>
  <c r="B488" i="2"/>
  <c r="A488" i="2" s="1"/>
  <c r="B487" i="2"/>
  <c r="A487" i="2" s="1"/>
  <c r="B486" i="2"/>
  <c r="A486" i="2" s="1"/>
  <c r="B485" i="2"/>
  <c r="A485" i="2" s="1"/>
  <c r="B484" i="2"/>
  <c r="A484" i="2" s="1"/>
  <c r="B483" i="2"/>
  <c r="A483" i="2" s="1"/>
  <c r="B482" i="2"/>
  <c r="A482" i="2" s="1"/>
  <c r="B481" i="2"/>
  <c r="A481" i="2" s="1"/>
  <c r="B480" i="2"/>
  <c r="A480" i="2" s="1"/>
  <c r="B479" i="2"/>
  <c r="A479" i="2" s="1"/>
  <c r="B478" i="2"/>
  <c r="A478" i="2" s="1"/>
  <c r="B477" i="2"/>
  <c r="A477" i="2" s="1"/>
  <c r="B476" i="2"/>
  <c r="A476" i="2" s="1"/>
  <c r="B475" i="2"/>
  <c r="A475" i="2" s="1"/>
  <c r="B474" i="2"/>
  <c r="A474" i="2" s="1"/>
  <c r="B473" i="2"/>
  <c r="A473" i="2" s="1"/>
  <c r="B472" i="2"/>
  <c r="A472" i="2" s="1"/>
  <c r="B471" i="2"/>
  <c r="A471" i="2" s="1"/>
  <c r="B470" i="2"/>
  <c r="A470" i="2" s="1"/>
  <c r="B469" i="2"/>
  <c r="A469" i="2" s="1"/>
  <c r="B468" i="2"/>
  <c r="A468" i="2" s="1"/>
  <c r="B467" i="2"/>
  <c r="A467" i="2" s="1"/>
  <c r="B466" i="2"/>
  <c r="A466" i="2" s="1"/>
  <c r="B465" i="2"/>
  <c r="A465" i="2" s="1"/>
  <c r="B464" i="2"/>
  <c r="A464" i="2" s="1"/>
  <c r="B463" i="2"/>
  <c r="A463" i="2" s="1"/>
  <c r="B462" i="2"/>
  <c r="A462" i="2" s="1"/>
  <c r="B461" i="2"/>
  <c r="A461" i="2" s="1"/>
  <c r="B460" i="2"/>
  <c r="A460" i="2" s="1"/>
  <c r="B459" i="2"/>
  <c r="A459" i="2" s="1"/>
  <c r="B458" i="2"/>
  <c r="A458" i="2" s="1"/>
  <c r="B457" i="2"/>
  <c r="A457" i="2" s="1"/>
  <c r="B456" i="2"/>
  <c r="A456" i="2" s="1"/>
  <c r="B455" i="2"/>
  <c r="A455" i="2" s="1"/>
  <c r="B454" i="2"/>
  <c r="A454" i="2" s="1"/>
  <c r="B453" i="2"/>
  <c r="A453" i="2" s="1"/>
  <c r="B452" i="2"/>
  <c r="A452" i="2" s="1"/>
  <c r="B451" i="2"/>
  <c r="A451" i="2" s="1"/>
  <c r="B450" i="2"/>
  <c r="A450" i="2" s="1"/>
  <c r="B449" i="2"/>
  <c r="A449" i="2" s="1"/>
  <c r="B448" i="2"/>
  <c r="A448" i="2" s="1"/>
  <c r="B447" i="2"/>
  <c r="A447" i="2" s="1"/>
  <c r="B446" i="2"/>
  <c r="A446" i="2" s="1"/>
  <c r="B445" i="2"/>
  <c r="A445" i="2" s="1"/>
  <c r="B444" i="2"/>
  <c r="A444" i="2" s="1"/>
  <c r="B443" i="2"/>
  <c r="A443" i="2" s="1"/>
  <c r="B442" i="2"/>
  <c r="A442" i="2" s="1"/>
  <c r="B441" i="2"/>
  <c r="A441" i="2" s="1"/>
  <c r="B440" i="2"/>
  <c r="A440" i="2" s="1"/>
  <c r="B439" i="2"/>
  <c r="A439" i="2" s="1"/>
  <c r="B438" i="2"/>
  <c r="A438" i="2" s="1"/>
  <c r="B437" i="2"/>
  <c r="A437" i="2" s="1"/>
  <c r="B436" i="2"/>
  <c r="A436" i="2" s="1"/>
  <c r="B435" i="2"/>
  <c r="A435" i="2" s="1"/>
  <c r="B434" i="2"/>
  <c r="A434" i="2" s="1"/>
  <c r="B433" i="2"/>
  <c r="A433" i="2" s="1"/>
  <c r="B432" i="2"/>
  <c r="A432" i="2" s="1"/>
  <c r="B431" i="2"/>
  <c r="A431" i="2" s="1"/>
  <c r="B430" i="2"/>
  <c r="A430" i="2" s="1"/>
  <c r="B429" i="2"/>
  <c r="A429" i="2" s="1"/>
  <c r="B428" i="2"/>
  <c r="A428" i="2" s="1"/>
  <c r="B427" i="2"/>
  <c r="A427" i="2" s="1"/>
  <c r="B426" i="2"/>
  <c r="A426" i="2" s="1"/>
  <c r="B425" i="2"/>
  <c r="A425" i="2" s="1"/>
  <c r="B424" i="2"/>
  <c r="A424" i="2" s="1"/>
  <c r="B423" i="2"/>
  <c r="A423" i="2" s="1"/>
  <c r="B422" i="2"/>
  <c r="A422" i="2" s="1"/>
  <c r="B421" i="2"/>
  <c r="A421" i="2" s="1"/>
  <c r="B420" i="2"/>
  <c r="A420" i="2" s="1"/>
  <c r="B419" i="2"/>
  <c r="A419" i="2" s="1"/>
  <c r="B418" i="2"/>
  <c r="A418" i="2" s="1"/>
  <c r="B417" i="2"/>
  <c r="A417" i="2" s="1"/>
  <c r="B416" i="2"/>
  <c r="A416" i="2" s="1"/>
  <c r="B415" i="2"/>
  <c r="A415" i="2" s="1"/>
  <c r="B414" i="2"/>
  <c r="A414" i="2" s="1"/>
  <c r="B413" i="2"/>
  <c r="A413" i="2" s="1"/>
  <c r="B412" i="2"/>
  <c r="A412" i="2" s="1"/>
  <c r="B411" i="2"/>
  <c r="A411" i="2" s="1"/>
  <c r="B410" i="2"/>
  <c r="A410" i="2" s="1"/>
  <c r="B409" i="2"/>
  <c r="A409" i="2" s="1"/>
  <c r="B408" i="2"/>
  <c r="A408" i="2" s="1"/>
  <c r="B407" i="2"/>
  <c r="A407" i="2" s="1"/>
  <c r="B406" i="2"/>
  <c r="A406" i="2" s="1"/>
  <c r="B405" i="2"/>
  <c r="A405" i="2" s="1"/>
  <c r="B404" i="2"/>
  <c r="A404" i="2" s="1"/>
  <c r="B403" i="2"/>
  <c r="A403" i="2" s="1"/>
  <c r="B402" i="2"/>
  <c r="A402" i="2" s="1"/>
  <c r="B401" i="2"/>
  <c r="A401" i="2" s="1"/>
  <c r="B400" i="2"/>
  <c r="A400" i="2" s="1"/>
  <c r="B399" i="2"/>
  <c r="A399" i="2" s="1"/>
  <c r="B398" i="2"/>
  <c r="A398" i="2" s="1"/>
  <c r="B397" i="2"/>
  <c r="A397" i="2" s="1"/>
  <c r="B396" i="2"/>
  <c r="A396" i="2" s="1"/>
  <c r="B395" i="2"/>
  <c r="A395" i="2" s="1"/>
  <c r="B394" i="2"/>
  <c r="A394" i="2" s="1"/>
  <c r="B393" i="2"/>
  <c r="A393" i="2" s="1"/>
  <c r="B392" i="2"/>
  <c r="A392" i="2" s="1"/>
  <c r="B391" i="2"/>
  <c r="A391" i="2" s="1"/>
  <c r="B390" i="2"/>
  <c r="A390" i="2" s="1"/>
  <c r="B389" i="2"/>
  <c r="A389" i="2" s="1"/>
  <c r="B388" i="2"/>
  <c r="A388" i="2" s="1"/>
  <c r="B387" i="2"/>
  <c r="A387" i="2" s="1"/>
  <c r="B386" i="2"/>
  <c r="A386" i="2" s="1"/>
  <c r="B385" i="2"/>
  <c r="A385" i="2" s="1"/>
  <c r="B384" i="2"/>
  <c r="A384" i="2" s="1"/>
  <c r="B383" i="2"/>
  <c r="A383" i="2" s="1"/>
  <c r="B382" i="2"/>
  <c r="A382" i="2" s="1"/>
  <c r="B381" i="2"/>
  <c r="A381" i="2" s="1"/>
  <c r="B380" i="2"/>
  <c r="A380" i="2" s="1"/>
  <c r="B379" i="2"/>
  <c r="A379" i="2" s="1"/>
  <c r="B378" i="2"/>
  <c r="A378" i="2" s="1"/>
  <c r="B377" i="2"/>
  <c r="A377" i="2" s="1"/>
  <c r="B376" i="2"/>
  <c r="A376" i="2" s="1"/>
  <c r="B375" i="2"/>
  <c r="A375" i="2" s="1"/>
  <c r="B374" i="2"/>
  <c r="A374" i="2" s="1"/>
  <c r="B373" i="2"/>
  <c r="A373" i="2" s="1"/>
  <c r="B372" i="2"/>
  <c r="A372" i="2" s="1"/>
  <c r="B371" i="2"/>
  <c r="A371" i="2" s="1"/>
  <c r="B370" i="2"/>
  <c r="A370" i="2" s="1"/>
  <c r="B369" i="2"/>
  <c r="A369" i="2" s="1"/>
  <c r="B368" i="2"/>
  <c r="A368" i="2" s="1"/>
  <c r="B367" i="2"/>
  <c r="A367" i="2" s="1"/>
  <c r="B366" i="2"/>
  <c r="A366" i="2" s="1"/>
  <c r="B365" i="2"/>
  <c r="A365" i="2" s="1"/>
  <c r="B364" i="2"/>
  <c r="A364" i="2" s="1"/>
  <c r="B363" i="2"/>
  <c r="A363" i="2" s="1"/>
  <c r="B362" i="2"/>
  <c r="A362" i="2" s="1"/>
  <c r="B361" i="2"/>
  <c r="A361" i="2" s="1"/>
  <c r="B360" i="2"/>
  <c r="A360" i="2" s="1"/>
  <c r="B359" i="2"/>
  <c r="A359" i="2" s="1"/>
  <c r="B358" i="2"/>
  <c r="A358" i="2" s="1"/>
  <c r="B357" i="2"/>
  <c r="A357" i="2" s="1"/>
  <c r="B356" i="2"/>
  <c r="A356" i="2" s="1"/>
  <c r="B355" i="2"/>
  <c r="A355" i="2" s="1"/>
  <c r="B354" i="2"/>
  <c r="A354" i="2" s="1"/>
  <c r="B353" i="2"/>
  <c r="A353" i="2" s="1"/>
  <c r="B352" i="2"/>
  <c r="A352" i="2" s="1"/>
  <c r="B351" i="2"/>
  <c r="A351" i="2" s="1"/>
  <c r="B350" i="2"/>
  <c r="A350" i="2" s="1"/>
  <c r="B349" i="2"/>
  <c r="A349" i="2" s="1"/>
  <c r="B348" i="2"/>
  <c r="A348" i="2" s="1"/>
  <c r="B347" i="2"/>
  <c r="A347" i="2" s="1"/>
  <c r="B346" i="2"/>
  <c r="A346" i="2" s="1"/>
  <c r="B345" i="2"/>
  <c r="A345" i="2" s="1"/>
  <c r="B344" i="2"/>
  <c r="A344" i="2" s="1"/>
  <c r="B343" i="2"/>
  <c r="A343" i="2" s="1"/>
  <c r="B342" i="2"/>
  <c r="A342" i="2" s="1"/>
  <c r="B341" i="2"/>
  <c r="A341" i="2" s="1"/>
  <c r="B340" i="2"/>
  <c r="A340" i="2" s="1"/>
  <c r="B339" i="2"/>
  <c r="A339" i="2" s="1"/>
  <c r="B338" i="2"/>
  <c r="A338" i="2" s="1"/>
  <c r="B337" i="2"/>
  <c r="A337" i="2" s="1"/>
  <c r="B336" i="2"/>
  <c r="A336" i="2" s="1"/>
  <c r="B335" i="2"/>
  <c r="A335" i="2" s="1"/>
  <c r="B334" i="2"/>
  <c r="A334" i="2" s="1"/>
  <c r="B333" i="2"/>
  <c r="A333" i="2" s="1"/>
  <c r="B332" i="2"/>
  <c r="A332" i="2" s="1"/>
  <c r="B331" i="2"/>
  <c r="A331" i="2" s="1"/>
  <c r="B330" i="2"/>
  <c r="A330" i="2" s="1"/>
  <c r="B329" i="2"/>
  <c r="A329" i="2" s="1"/>
  <c r="B328" i="2"/>
  <c r="A328" i="2" s="1"/>
  <c r="B327" i="2"/>
  <c r="A327" i="2" s="1"/>
  <c r="B326" i="2"/>
  <c r="A326" i="2" s="1"/>
  <c r="B325" i="2"/>
  <c r="A325" i="2" s="1"/>
  <c r="B324" i="2"/>
  <c r="A324" i="2" s="1"/>
  <c r="B323" i="2"/>
  <c r="A323" i="2" s="1"/>
  <c r="B322" i="2"/>
  <c r="A322" i="2" s="1"/>
  <c r="B321" i="2"/>
  <c r="A321" i="2" s="1"/>
  <c r="B320" i="2"/>
  <c r="A320" i="2" s="1"/>
  <c r="B319" i="2"/>
  <c r="A319" i="2" s="1"/>
  <c r="B318" i="2"/>
  <c r="A318" i="2" s="1"/>
  <c r="B317" i="2"/>
  <c r="A317" i="2" s="1"/>
  <c r="B316" i="2"/>
  <c r="A316" i="2" s="1"/>
  <c r="B315" i="2"/>
  <c r="A315" i="2" s="1"/>
  <c r="B314" i="2"/>
  <c r="A314" i="2" s="1"/>
  <c r="B313" i="2"/>
  <c r="A313" i="2" s="1"/>
  <c r="B312" i="2"/>
  <c r="A312" i="2" s="1"/>
  <c r="B311" i="2"/>
  <c r="A311" i="2" s="1"/>
  <c r="B310" i="2"/>
  <c r="A310" i="2" s="1"/>
  <c r="B309" i="2"/>
  <c r="A309" i="2" s="1"/>
  <c r="B308" i="2"/>
  <c r="A308" i="2" s="1"/>
  <c r="B307" i="2"/>
  <c r="A307" i="2" s="1"/>
  <c r="B306" i="2"/>
  <c r="A306" i="2" s="1"/>
  <c r="B305" i="2"/>
  <c r="A305" i="2" s="1"/>
  <c r="B304" i="2"/>
  <c r="A304" i="2" s="1"/>
  <c r="B303" i="2"/>
  <c r="A303" i="2" s="1"/>
  <c r="B302" i="2"/>
  <c r="A302" i="2" s="1"/>
  <c r="B301" i="2"/>
  <c r="A301" i="2" s="1"/>
  <c r="B300" i="2"/>
  <c r="A300" i="2" s="1"/>
  <c r="B299" i="2"/>
  <c r="A299" i="2" s="1"/>
  <c r="B298" i="2"/>
  <c r="A298" i="2" s="1"/>
  <c r="B297" i="2"/>
  <c r="A297" i="2" s="1"/>
  <c r="B296" i="2"/>
  <c r="A296" i="2" s="1"/>
  <c r="B295" i="2"/>
  <c r="A295" i="2" s="1"/>
  <c r="B294" i="2"/>
  <c r="A294" i="2" s="1"/>
  <c r="B293" i="2"/>
  <c r="A293" i="2" s="1"/>
  <c r="B292" i="2"/>
  <c r="A292" i="2" s="1"/>
  <c r="B291" i="2"/>
  <c r="A291" i="2" s="1"/>
  <c r="B290" i="2"/>
  <c r="A290" i="2" s="1"/>
  <c r="B289" i="2"/>
  <c r="A289" i="2" s="1"/>
  <c r="B288" i="2"/>
  <c r="A288" i="2" s="1"/>
  <c r="B287" i="2"/>
  <c r="A287" i="2" s="1"/>
  <c r="B286" i="2"/>
  <c r="A286" i="2" s="1"/>
  <c r="B285" i="2"/>
  <c r="A285" i="2" s="1"/>
  <c r="B284" i="2"/>
  <c r="A284" i="2" s="1"/>
  <c r="B283" i="2"/>
  <c r="A283" i="2" s="1"/>
  <c r="B282" i="2"/>
  <c r="A282" i="2" s="1"/>
  <c r="B281" i="2"/>
  <c r="A281" i="2" s="1"/>
  <c r="B280" i="2"/>
  <c r="A280" i="2" s="1"/>
  <c r="B279" i="2"/>
  <c r="A279" i="2" s="1"/>
  <c r="B278" i="2"/>
  <c r="A278" i="2" s="1"/>
  <c r="B277" i="2"/>
  <c r="A277" i="2" s="1"/>
  <c r="B276" i="2"/>
  <c r="A276" i="2" s="1"/>
  <c r="B275" i="2"/>
  <c r="A275" i="2" s="1"/>
  <c r="B274" i="2"/>
  <c r="A274" i="2" s="1"/>
  <c r="B273" i="2"/>
  <c r="A273" i="2" s="1"/>
  <c r="B272" i="2"/>
  <c r="A272" i="2" s="1"/>
  <c r="B271" i="2"/>
  <c r="A271" i="2" s="1"/>
  <c r="B270" i="2"/>
  <c r="A270" i="2" s="1"/>
  <c r="B269" i="2"/>
  <c r="A269" i="2" s="1"/>
  <c r="B268" i="2"/>
  <c r="A268" i="2" s="1"/>
  <c r="B267" i="2"/>
  <c r="A267" i="2" s="1"/>
  <c r="B266" i="2"/>
  <c r="A266" i="2" s="1"/>
  <c r="B265" i="2"/>
  <c r="A265" i="2" s="1"/>
  <c r="B264" i="2"/>
  <c r="A264" i="2" s="1"/>
  <c r="B263" i="2"/>
  <c r="A263" i="2" s="1"/>
  <c r="B262" i="2"/>
  <c r="A262" i="2" s="1"/>
  <c r="B261" i="2"/>
  <c r="A261" i="2" s="1"/>
  <c r="B260" i="2"/>
  <c r="A260" i="2" s="1"/>
  <c r="B259" i="2"/>
  <c r="A259" i="2" s="1"/>
  <c r="B258" i="2"/>
  <c r="A258" i="2" s="1"/>
  <c r="B257" i="2"/>
  <c r="A257" i="2" s="1"/>
  <c r="B256" i="2"/>
  <c r="A256" i="2" s="1"/>
  <c r="B255" i="2"/>
  <c r="A255" i="2" s="1"/>
  <c r="B254" i="2"/>
  <c r="A254" i="2" s="1"/>
  <c r="B253" i="2"/>
  <c r="A253" i="2" s="1"/>
  <c r="B252" i="2"/>
  <c r="A252" i="2" s="1"/>
  <c r="B251" i="2"/>
  <c r="A251" i="2" s="1"/>
  <c r="B250" i="2"/>
  <c r="A250" i="2" s="1"/>
  <c r="B249" i="2"/>
  <c r="A249" i="2" s="1"/>
  <c r="B248" i="2"/>
  <c r="A248" i="2" s="1"/>
  <c r="B247" i="2"/>
  <c r="A247" i="2" s="1"/>
  <c r="B246" i="2"/>
  <c r="A246" i="2" s="1"/>
  <c r="B245" i="2"/>
  <c r="A245" i="2" s="1"/>
  <c r="B244" i="2"/>
  <c r="A244" i="2" s="1"/>
  <c r="B243" i="2"/>
  <c r="A243" i="2" s="1"/>
  <c r="B242" i="2"/>
  <c r="A242" i="2" s="1"/>
  <c r="B241" i="2"/>
  <c r="A241" i="2" s="1"/>
  <c r="B240" i="2"/>
  <c r="A240" i="2" s="1"/>
  <c r="B239" i="2"/>
  <c r="A239" i="2" s="1"/>
  <c r="B238" i="2"/>
  <c r="A238" i="2" s="1"/>
  <c r="B237" i="2"/>
  <c r="A237" i="2" s="1"/>
  <c r="B236" i="2"/>
  <c r="A236" i="2" s="1"/>
  <c r="B235" i="2"/>
  <c r="A235" i="2" s="1"/>
  <c r="B234" i="2"/>
  <c r="A234" i="2" s="1"/>
  <c r="B233" i="2"/>
  <c r="A233" i="2" s="1"/>
  <c r="B232" i="2"/>
  <c r="A232" i="2" s="1"/>
  <c r="B231" i="2"/>
  <c r="A231" i="2" s="1"/>
  <c r="B230" i="2"/>
  <c r="A230" i="2" s="1"/>
  <c r="B229" i="2"/>
  <c r="A229" i="2" s="1"/>
  <c r="B228" i="2"/>
  <c r="A228" i="2" s="1"/>
  <c r="B227" i="2"/>
  <c r="A227" i="2" s="1"/>
  <c r="B226" i="2"/>
  <c r="A226" i="2" s="1"/>
  <c r="B225" i="2"/>
  <c r="A225" i="2" s="1"/>
  <c r="B224" i="2"/>
  <c r="A224" i="2" s="1"/>
  <c r="B223" i="2"/>
  <c r="A223" i="2" s="1"/>
  <c r="B222" i="2"/>
  <c r="A222" i="2" s="1"/>
  <c r="B221" i="2"/>
  <c r="A221" i="2" s="1"/>
  <c r="B220" i="2"/>
  <c r="A220" i="2" s="1"/>
  <c r="B219" i="2"/>
  <c r="A219" i="2" s="1"/>
  <c r="B218" i="2"/>
  <c r="A218" i="2" s="1"/>
  <c r="B217" i="2"/>
  <c r="A217" i="2" s="1"/>
  <c r="B216" i="2"/>
  <c r="A216" i="2" s="1"/>
  <c r="B215" i="2"/>
  <c r="A215" i="2" s="1"/>
  <c r="B214" i="2"/>
  <c r="A214" i="2" s="1"/>
  <c r="B213" i="2"/>
  <c r="A213" i="2" s="1"/>
  <c r="B212" i="2"/>
  <c r="A212" i="2" s="1"/>
  <c r="B211" i="2"/>
  <c r="A211" i="2" s="1"/>
  <c r="B210" i="2"/>
  <c r="A210" i="2" s="1"/>
  <c r="B209" i="2"/>
  <c r="A209" i="2" s="1"/>
  <c r="B208" i="2"/>
  <c r="A208" i="2" s="1"/>
  <c r="B207" i="2"/>
  <c r="A207" i="2" s="1"/>
  <c r="B206" i="2"/>
  <c r="A206" i="2" s="1"/>
  <c r="B205" i="2"/>
  <c r="A205" i="2" s="1"/>
  <c r="B204" i="2"/>
  <c r="A204" i="2" s="1"/>
  <c r="B203" i="2"/>
  <c r="A203" i="2" s="1"/>
  <c r="B202" i="2"/>
  <c r="A202" i="2" s="1"/>
  <c r="B201" i="2"/>
  <c r="A201" i="2" s="1"/>
  <c r="B200" i="2"/>
  <c r="A200" i="2" s="1"/>
  <c r="B199" i="2"/>
  <c r="A199" i="2" s="1"/>
  <c r="B198" i="2"/>
  <c r="A198" i="2" s="1"/>
  <c r="B197" i="2"/>
  <c r="A197" i="2" s="1"/>
  <c r="B196" i="2"/>
  <c r="A196" i="2" s="1"/>
  <c r="B195" i="2"/>
  <c r="A195" i="2" s="1"/>
  <c r="B194" i="2"/>
  <c r="A194" i="2" s="1"/>
  <c r="B193" i="2"/>
  <c r="A193" i="2" s="1"/>
  <c r="B192" i="2"/>
  <c r="A192" i="2" s="1"/>
  <c r="B191" i="2"/>
  <c r="A191" i="2" s="1"/>
  <c r="B190" i="2"/>
  <c r="A190" i="2" s="1"/>
  <c r="B189" i="2"/>
  <c r="A189" i="2" s="1"/>
  <c r="B188" i="2"/>
  <c r="A188" i="2" s="1"/>
  <c r="B187" i="2"/>
  <c r="A187" i="2" s="1"/>
  <c r="B186" i="2"/>
  <c r="A186" i="2" s="1"/>
  <c r="B185" i="2"/>
  <c r="A185" i="2" s="1"/>
  <c r="B184" i="2"/>
  <c r="A184" i="2" s="1"/>
  <c r="B183" i="2"/>
  <c r="A183" i="2" s="1"/>
  <c r="B182" i="2"/>
  <c r="A182" i="2" s="1"/>
  <c r="B181" i="2"/>
  <c r="A181" i="2" s="1"/>
  <c r="B180" i="2"/>
  <c r="A180" i="2" s="1"/>
  <c r="B179" i="2"/>
  <c r="A179" i="2" s="1"/>
  <c r="B178" i="2"/>
  <c r="A178" i="2" s="1"/>
  <c r="B177" i="2"/>
  <c r="A177" i="2" s="1"/>
  <c r="B176" i="2"/>
  <c r="A176" i="2" s="1"/>
  <c r="B175" i="2"/>
  <c r="A175" i="2" s="1"/>
  <c r="B174" i="2"/>
  <c r="A174" i="2" s="1"/>
  <c r="B173" i="2"/>
  <c r="A173" i="2" s="1"/>
  <c r="B172" i="2"/>
  <c r="A172" i="2" s="1"/>
  <c r="B171" i="2"/>
  <c r="A171" i="2" s="1"/>
  <c r="B170" i="2"/>
  <c r="A170" i="2" s="1"/>
  <c r="B169" i="2"/>
  <c r="A169" i="2" s="1"/>
  <c r="B168" i="2"/>
  <c r="A168" i="2" s="1"/>
  <c r="B167" i="2"/>
  <c r="A167" i="2" s="1"/>
  <c r="B166" i="2"/>
  <c r="A166" i="2" s="1"/>
  <c r="B165" i="2"/>
  <c r="A165" i="2" s="1"/>
  <c r="B164" i="2"/>
  <c r="A164" i="2" s="1"/>
  <c r="B163" i="2"/>
  <c r="A163" i="2" s="1"/>
  <c r="B162" i="2"/>
  <c r="A162" i="2" s="1"/>
  <c r="B161" i="2"/>
  <c r="A161" i="2" s="1"/>
  <c r="B160" i="2"/>
  <c r="A160" i="2" s="1"/>
  <c r="B159" i="2"/>
  <c r="A159" i="2" s="1"/>
  <c r="B158" i="2"/>
  <c r="A158" i="2" s="1"/>
  <c r="B157" i="2"/>
  <c r="A157" i="2" s="1"/>
  <c r="B156" i="2"/>
  <c r="A156" i="2" s="1"/>
  <c r="B155" i="2"/>
  <c r="A155" i="2" s="1"/>
  <c r="B154" i="2"/>
  <c r="A154" i="2" s="1"/>
  <c r="B153" i="2"/>
  <c r="A153" i="2" s="1"/>
  <c r="B152" i="2"/>
  <c r="A152" i="2" s="1"/>
  <c r="B151" i="2"/>
  <c r="A151" i="2" s="1"/>
  <c r="B150" i="2"/>
  <c r="A150" i="2" s="1"/>
  <c r="B149" i="2"/>
  <c r="A149" i="2" s="1"/>
  <c r="B148" i="2"/>
  <c r="A148" i="2" s="1"/>
  <c r="B147" i="2"/>
  <c r="A147" i="2" s="1"/>
  <c r="B146" i="2"/>
  <c r="A146" i="2" s="1"/>
  <c r="B145" i="2"/>
  <c r="A145" i="2" s="1"/>
  <c r="B144" i="2"/>
  <c r="A144" i="2" s="1"/>
  <c r="B143" i="2"/>
  <c r="A143" i="2" s="1"/>
  <c r="B142" i="2"/>
  <c r="A142" i="2" s="1"/>
  <c r="B141" i="2"/>
  <c r="A141" i="2" s="1"/>
  <c r="B140" i="2"/>
  <c r="A140" i="2" s="1"/>
  <c r="B139" i="2"/>
  <c r="A139" i="2" s="1"/>
  <c r="B138" i="2"/>
  <c r="A138" i="2" s="1"/>
  <c r="B137" i="2"/>
  <c r="A137" i="2" s="1"/>
  <c r="B136" i="2"/>
  <c r="A136" i="2" s="1"/>
  <c r="B135" i="2"/>
  <c r="A135" i="2" s="1"/>
  <c r="B134" i="2"/>
  <c r="A134" i="2" s="1"/>
  <c r="B133" i="2"/>
  <c r="A133" i="2" s="1"/>
  <c r="B132" i="2"/>
  <c r="A132" i="2" s="1"/>
  <c r="B131" i="2"/>
  <c r="A131" i="2" s="1"/>
  <c r="B130" i="2"/>
  <c r="A130" i="2" s="1"/>
  <c r="B129" i="2"/>
  <c r="A129" i="2" s="1"/>
  <c r="B128" i="2"/>
  <c r="A128" i="2" s="1"/>
  <c r="B127" i="2"/>
  <c r="A127" i="2" s="1"/>
  <c r="B126" i="2"/>
  <c r="A126" i="2" s="1"/>
  <c r="B125" i="2"/>
  <c r="A125" i="2" s="1"/>
  <c r="B124" i="2"/>
  <c r="A124" i="2" s="1"/>
  <c r="B123" i="2"/>
  <c r="A123" i="2" s="1"/>
  <c r="B122" i="2"/>
  <c r="A122" i="2" s="1"/>
  <c r="B121" i="2"/>
  <c r="A121" i="2" s="1"/>
  <c r="B120" i="2"/>
  <c r="A120" i="2" s="1"/>
  <c r="B119" i="2"/>
  <c r="A119" i="2" s="1"/>
  <c r="B118" i="2"/>
  <c r="A118" i="2" s="1"/>
  <c r="B117" i="2"/>
  <c r="A117" i="2" s="1"/>
  <c r="B116" i="2"/>
  <c r="A116" i="2" s="1"/>
  <c r="B115" i="2"/>
  <c r="A115" i="2" s="1"/>
  <c r="B114" i="2"/>
  <c r="A114" i="2" s="1"/>
  <c r="B113" i="2"/>
  <c r="A113" i="2" s="1"/>
  <c r="B112" i="2"/>
  <c r="A112" i="2" s="1"/>
  <c r="B111" i="2"/>
  <c r="A111" i="2" s="1"/>
  <c r="B110" i="2"/>
  <c r="A110" i="2" s="1"/>
  <c r="B109" i="2"/>
  <c r="A109" i="2" s="1"/>
  <c r="B108" i="2"/>
  <c r="A108" i="2" s="1"/>
  <c r="B107" i="2"/>
  <c r="A107" i="2" s="1"/>
  <c r="B106" i="2"/>
  <c r="A106" i="2" s="1"/>
  <c r="B105" i="2"/>
  <c r="A105" i="2" s="1"/>
  <c r="B104" i="2"/>
  <c r="A104" i="2" s="1"/>
  <c r="B103" i="2"/>
  <c r="A103" i="2" s="1"/>
  <c r="B102" i="2"/>
  <c r="A102" i="2" s="1"/>
  <c r="B101" i="2"/>
  <c r="A101" i="2" s="1"/>
  <c r="B100" i="2"/>
  <c r="A100" i="2" s="1"/>
  <c r="B99" i="2"/>
  <c r="A99" i="2" s="1"/>
  <c r="B98" i="2"/>
  <c r="A98" i="2" s="1"/>
  <c r="B97" i="2"/>
  <c r="A97" i="2" s="1"/>
  <c r="B96" i="2"/>
  <c r="A96" i="2" s="1"/>
  <c r="B95" i="2"/>
  <c r="A95" i="2" s="1"/>
  <c r="B94" i="2"/>
  <c r="A94" i="2" s="1"/>
  <c r="B93" i="2"/>
  <c r="A93" i="2" s="1"/>
  <c r="B92" i="2"/>
  <c r="A92" i="2" s="1"/>
  <c r="B91" i="2"/>
  <c r="A91" i="2" s="1"/>
  <c r="B90" i="2"/>
  <c r="A90" i="2" s="1"/>
  <c r="B89" i="2"/>
  <c r="A89" i="2" s="1"/>
  <c r="B88" i="2"/>
  <c r="A88" i="2" s="1"/>
  <c r="B87" i="2"/>
  <c r="A87" i="2" s="1"/>
  <c r="B86" i="2"/>
  <c r="A86" i="2" s="1"/>
  <c r="B85" i="2"/>
  <c r="A85" i="2" s="1"/>
  <c r="B84" i="2"/>
  <c r="A84" i="2" s="1"/>
  <c r="B83" i="2"/>
  <c r="A83" i="2" s="1"/>
  <c r="B82" i="2"/>
  <c r="A82" i="2" s="1"/>
  <c r="B81" i="2"/>
  <c r="A81" i="2" s="1"/>
  <c r="B80" i="2"/>
  <c r="A80" i="2" s="1"/>
  <c r="B79" i="2"/>
  <c r="A79" i="2" s="1"/>
  <c r="B78" i="2"/>
  <c r="A78" i="2" s="1"/>
  <c r="B77" i="2"/>
  <c r="A77" i="2" s="1"/>
  <c r="B76" i="2"/>
  <c r="A76" i="2" s="1"/>
  <c r="B75" i="2"/>
  <c r="A75" i="2" s="1"/>
  <c r="B74" i="2"/>
  <c r="A74" i="2" s="1"/>
  <c r="B73" i="2"/>
  <c r="A73" i="2" s="1"/>
  <c r="B72" i="2"/>
  <c r="A72" i="2" s="1"/>
  <c r="B71" i="2"/>
  <c r="A71" i="2" s="1"/>
  <c r="B70" i="2"/>
  <c r="A70" i="2" s="1"/>
  <c r="B69" i="2"/>
  <c r="A69" i="2" s="1"/>
  <c r="B68" i="2"/>
  <c r="A68" i="2" s="1"/>
  <c r="B67" i="2"/>
  <c r="A67" i="2" s="1"/>
  <c r="B66" i="2"/>
  <c r="A66" i="2" s="1"/>
  <c r="B65" i="2"/>
  <c r="A65" i="2" s="1"/>
  <c r="B64" i="2"/>
  <c r="A64" i="2" s="1"/>
  <c r="B63" i="2"/>
  <c r="A63" i="2" s="1"/>
  <c r="B62" i="2"/>
  <c r="A62" i="2" s="1"/>
  <c r="B61" i="2"/>
  <c r="A61" i="2" s="1"/>
  <c r="B60" i="2"/>
  <c r="A60" i="2" s="1"/>
  <c r="B59" i="2"/>
  <c r="A59" i="2" s="1"/>
  <c r="B58" i="2"/>
  <c r="A58" i="2" s="1"/>
  <c r="B57" i="2"/>
  <c r="A57" i="2" s="1"/>
  <c r="B56" i="2"/>
  <c r="A56" i="2" s="1"/>
  <c r="B55" i="2"/>
  <c r="A55" i="2" s="1"/>
  <c r="B54" i="2"/>
  <c r="A54" i="2" s="1"/>
  <c r="B53" i="2"/>
  <c r="A53" i="2" s="1"/>
  <c r="B52" i="2"/>
  <c r="A52" i="2" s="1"/>
  <c r="B51" i="2"/>
  <c r="A51" i="2" s="1"/>
  <c r="B50" i="2"/>
  <c r="A50" i="2" s="1"/>
  <c r="B49" i="2"/>
  <c r="A49" i="2" s="1"/>
  <c r="B48" i="2"/>
  <c r="A48" i="2" s="1"/>
  <c r="B47" i="2"/>
  <c r="A47" i="2" s="1"/>
  <c r="B46" i="2"/>
  <c r="A46" i="2" s="1"/>
  <c r="B45" i="2"/>
  <c r="A45" i="2" s="1"/>
  <c r="B44" i="2"/>
  <c r="A44" i="2" s="1"/>
  <c r="B43" i="2"/>
  <c r="A43" i="2" s="1"/>
  <c r="B42" i="2"/>
  <c r="A42" i="2" s="1"/>
  <c r="B41" i="2"/>
  <c r="A41" i="2" s="1"/>
  <c r="B40" i="2"/>
  <c r="A40" i="2" s="1"/>
  <c r="B39" i="2"/>
  <c r="A39" i="2" s="1"/>
  <c r="B38" i="2"/>
  <c r="A38" i="2" s="1"/>
  <c r="B37" i="2"/>
  <c r="A37" i="2" s="1"/>
  <c r="B36" i="2"/>
  <c r="A36" i="2" s="1"/>
  <c r="B35" i="2"/>
  <c r="A35" i="2" s="1"/>
  <c r="B34" i="2"/>
  <c r="A34" i="2" s="1"/>
  <c r="B33" i="2"/>
  <c r="A33" i="2" s="1"/>
  <c r="B32" i="2"/>
  <c r="A32" i="2" s="1"/>
  <c r="B31" i="2"/>
  <c r="A31" i="2" s="1"/>
  <c r="B30" i="2"/>
  <c r="A30" i="2" s="1"/>
  <c r="B29" i="2"/>
  <c r="A29" i="2" s="1"/>
  <c r="B28" i="2"/>
  <c r="A28" i="2" s="1"/>
  <c r="B27" i="2"/>
  <c r="A27" i="2" s="1"/>
  <c r="B26" i="2"/>
  <c r="A26" i="2" s="1"/>
  <c r="B25" i="2"/>
  <c r="A25" i="2" s="1"/>
  <c r="B24" i="2"/>
  <c r="A24" i="2" s="1"/>
  <c r="B23" i="2"/>
  <c r="A23" i="2" s="1"/>
  <c r="B22" i="2"/>
  <c r="A22" i="2" s="1"/>
  <c r="B21" i="2"/>
  <c r="A21" i="2" s="1"/>
  <c r="B20" i="2"/>
  <c r="A20" i="2" s="1"/>
  <c r="B19" i="2"/>
  <c r="A19" i="2" s="1"/>
  <c r="B18" i="2"/>
  <c r="A18" i="2" s="1"/>
  <c r="B17" i="2"/>
  <c r="A17" i="2" s="1"/>
  <c r="B16" i="2"/>
  <c r="A16" i="2" s="1"/>
  <c r="B15" i="2"/>
  <c r="A15" i="2" s="1"/>
  <c r="B14" i="2"/>
  <c r="A14" i="2" s="1"/>
  <c r="B13" i="2"/>
  <c r="A13" i="2" s="1"/>
  <c r="B12" i="2"/>
  <c r="A12" i="2" s="1"/>
  <c r="B11" i="2"/>
  <c r="A11" i="2" s="1"/>
  <c r="B10" i="2"/>
  <c r="A10" i="2" s="1"/>
  <c r="B9" i="2"/>
  <c r="A9" i="2" s="1"/>
  <c r="B8" i="2"/>
  <c r="A8" i="2" s="1"/>
  <c r="B7" i="2"/>
  <c r="A7" i="2" s="1"/>
  <c r="B6" i="2"/>
  <c r="A6" i="2" s="1"/>
  <c r="B5" i="2"/>
  <c r="A5" i="2" s="1"/>
  <c r="B4" i="2"/>
  <c r="A4" i="2" s="1"/>
  <c r="B3" i="2"/>
  <c r="A3" i="2" s="1"/>
  <c r="D9" i="11" l="1"/>
  <c r="B8" i="11"/>
  <c r="A8" i="11" s="1"/>
  <c r="F19" i="11"/>
  <c r="F20" i="11" s="1"/>
  <c r="F21" i="11" s="1"/>
  <c r="F22" i="11" s="1"/>
  <c r="F23" i="11" s="1"/>
  <c r="B9" i="11" l="1"/>
  <c r="A9" i="11" s="1"/>
  <c r="D10" i="11"/>
  <c r="F24" i="11"/>
  <c r="E148" i="14"/>
  <c r="E144" i="14"/>
  <c r="E140" i="14"/>
  <c r="E136" i="14"/>
  <c r="E132" i="14"/>
  <c r="E128" i="14"/>
  <c r="E122" i="14"/>
  <c r="E118" i="14"/>
  <c r="E114" i="14"/>
  <c r="E110" i="14"/>
  <c r="E108" i="14"/>
  <c r="E104" i="14"/>
  <c r="E100" i="14"/>
  <c r="E96" i="14"/>
  <c r="E92" i="14"/>
  <c r="E88" i="14"/>
  <c r="E84" i="14"/>
  <c r="E80" i="14"/>
  <c r="E76" i="14"/>
  <c r="E72" i="14"/>
  <c r="E68" i="14"/>
  <c r="E64" i="14"/>
  <c r="E60" i="14"/>
  <c r="E56" i="14"/>
  <c r="E52" i="14"/>
  <c r="E48" i="14"/>
  <c r="E44" i="14"/>
  <c r="E40" i="14"/>
  <c r="E36" i="14"/>
  <c r="E32" i="14"/>
  <c r="E28" i="14"/>
  <c r="E24" i="14"/>
  <c r="E20" i="14"/>
  <c r="E16" i="14"/>
  <c r="E12" i="14"/>
  <c r="E8" i="14"/>
  <c r="E4" i="14"/>
  <c r="F25" i="11" l="1"/>
  <c r="F26" i="11" s="1"/>
  <c r="B10" i="11"/>
  <c r="A10" i="11" s="1"/>
  <c r="D11" i="11"/>
  <c r="G142" i="9"/>
  <c r="T142" i="9" s="1"/>
  <c r="G139" i="9"/>
  <c r="T139" i="9" s="1"/>
  <c r="O228" i="9"/>
  <c r="N228" i="9"/>
  <c r="O227" i="9"/>
  <c r="N227" i="9"/>
  <c r="O226" i="9"/>
  <c r="N226" i="9"/>
  <c r="O225" i="9"/>
  <c r="N225" i="9"/>
  <c r="O224" i="9"/>
  <c r="N224" i="9"/>
  <c r="O223" i="9"/>
  <c r="N223" i="9"/>
  <c r="O222" i="9"/>
  <c r="N222" i="9"/>
  <c r="O221" i="9"/>
  <c r="N221" i="9"/>
  <c r="O220" i="9"/>
  <c r="N220" i="9"/>
  <c r="O219" i="9"/>
  <c r="N219" i="9"/>
  <c r="O218" i="9"/>
  <c r="N218" i="9"/>
  <c r="O217" i="9"/>
  <c r="N217" i="9"/>
  <c r="O216" i="9"/>
  <c r="N216" i="9"/>
  <c r="O215" i="9"/>
  <c r="N215" i="9"/>
  <c r="O214" i="9"/>
  <c r="N214" i="9"/>
  <c r="O213" i="9"/>
  <c r="N213" i="9"/>
  <c r="O212" i="9"/>
  <c r="N212" i="9"/>
  <c r="O211" i="9"/>
  <c r="N211" i="9"/>
  <c r="O210" i="9"/>
  <c r="N210" i="9"/>
  <c r="O209" i="9"/>
  <c r="N209" i="9"/>
  <c r="O208" i="9"/>
  <c r="N208" i="9"/>
  <c r="O207" i="9"/>
  <c r="N207" i="9"/>
  <c r="O206" i="9"/>
  <c r="N206" i="9"/>
  <c r="O205" i="9"/>
  <c r="N205" i="9"/>
  <c r="O204" i="9"/>
  <c r="N204" i="9"/>
  <c r="O203" i="9"/>
  <c r="N203" i="9"/>
  <c r="O202" i="9"/>
  <c r="N202" i="9"/>
  <c r="O201" i="9"/>
  <c r="N201" i="9"/>
  <c r="O200" i="9"/>
  <c r="N200" i="9"/>
  <c r="O199" i="9"/>
  <c r="N199" i="9"/>
  <c r="O198" i="9"/>
  <c r="N198" i="9"/>
  <c r="O197" i="9"/>
  <c r="N197" i="9"/>
  <c r="O196" i="9"/>
  <c r="N196" i="9"/>
  <c r="O195" i="9"/>
  <c r="N195" i="9"/>
  <c r="O194" i="9"/>
  <c r="N194" i="9"/>
  <c r="O193" i="9"/>
  <c r="N193" i="9"/>
  <c r="O192" i="9"/>
  <c r="N192" i="9"/>
  <c r="O191" i="9"/>
  <c r="N191" i="9"/>
  <c r="O190" i="9"/>
  <c r="N190" i="9"/>
  <c r="O189" i="9"/>
  <c r="N189" i="9"/>
  <c r="O188" i="9"/>
  <c r="N188" i="9"/>
  <c r="O187" i="9"/>
  <c r="N187" i="9"/>
  <c r="O186" i="9"/>
  <c r="N186" i="9"/>
  <c r="O185" i="9"/>
  <c r="N185" i="9"/>
  <c r="O184" i="9"/>
  <c r="L170" i="4" s="1"/>
  <c r="N184" i="9"/>
  <c r="O183" i="9"/>
  <c r="N183" i="9"/>
  <c r="O182" i="9"/>
  <c r="N182" i="9"/>
  <c r="O181" i="9"/>
  <c r="N181" i="9"/>
  <c r="O180" i="9"/>
  <c r="N180" i="9"/>
  <c r="O179" i="9"/>
  <c r="N179" i="9"/>
  <c r="O178" i="9"/>
  <c r="N178" i="9"/>
  <c r="O177" i="9"/>
  <c r="N177" i="9"/>
  <c r="O176" i="9"/>
  <c r="L169" i="4" s="1"/>
  <c r="N176" i="9"/>
  <c r="O175" i="9"/>
  <c r="L168" i="4" s="1"/>
  <c r="N175" i="9"/>
  <c r="O174" i="9"/>
  <c r="L167" i="4" s="1"/>
  <c r="N174" i="9"/>
  <c r="O173" i="9"/>
  <c r="N173" i="9"/>
  <c r="O172" i="9"/>
  <c r="N172" i="9"/>
  <c r="O171" i="9"/>
  <c r="N171" i="9"/>
  <c r="O170" i="9"/>
  <c r="N170" i="9"/>
  <c r="O169" i="9"/>
  <c r="N169" i="9"/>
  <c r="O168" i="9"/>
  <c r="N168" i="9"/>
  <c r="O167" i="9"/>
  <c r="N167" i="9"/>
  <c r="O166" i="9"/>
  <c r="N166" i="9"/>
  <c r="O165" i="9"/>
  <c r="N165" i="9"/>
  <c r="O164" i="9"/>
  <c r="N164" i="9"/>
  <c r="O163" i="9"/>
  <c r="N163" i="9"/>
  <c r="O162" i="9"/>
  <c r="N162" i="9"/>
  <c r="O161" i="9"/>
  <c r="N161" i="9"/>
  <c r="O160" i="9"/>
  <c r="N160" i="9"/>
  <c r="O159" i="9"/>
  <c r="N159" i="9"/>
  <c r="O158" i="9"/>
  <c r="N158" i="9"/>
  <c r="O157" i="9"/>
  <c r="N157" i="9"/>
  <c r="O156" i="9"/>
  <c r="N156" i="9"/>
  <c r="O155" i="9"/>
  <c r="N155" i="9"/>
  <c r="O154" i="9"/>
  <c r="N154" i="9"/>
  <c r="O153" i="9"/>
  <c r="N153" i="9"/>
  <c r="O152" i="9"/>
  <c r="N152" i="9"/>
  <c r="O151" i="9"/>
  <c r="N151" i="9"/>
  <c r="O150" i="9"/>
  <c r="N150" i="9"/>
  <c r="O149" i="9"/>
  <c r="N149" i="9"/>
  <c r="O148" i="9"/>
  <c r="N148" i="9"/>
  <c r="O147" i="9"/>
  <c r="N147" i="9"/>
  <c r="O146" i="9"/>
  <c r="N146" i="9"/>
  <c r="O145" i="9"/>
  <c r="N145" i="9"/>
  <c r="O144" i="9"/>
  <c r="N144" i="9"/>
  <c r="O143" i="9"/>
  <c r="N143" i="9"/>
  <c r="O142" i="9"/>
  <c r="N142" i="9"/>
  <c r="O141" i="9"/>
  <c r="N141" i="9"/>
  <c r="O140" i="9"/>
  <c r="N140" i="9"/>
  <c r="O139" i="9"/>
  <c r="N139" i="9"/>
  <c r="O138" i="9"/>
  <c r="N138" i="9"/>
  <c r="O137" i="9"/>
  <c r="N137" i="9"/>
  <c r="O136" i="9"/>
  <c r="N136" i="9"/>
  <c r="O135" i="9"/>
  <c r="N135" i="9"/>
  <c r="O134" i="9"/>
  <c r="L114" i="4" s="1"/>
  <c r="N134" i="9"/>
  <c r="O133" i="9"/>
  <c r="N133" i="9"/>
  <c r="O132" i="9"/>
  <c r="N132" i="9"/>
  <c r="O131" i="9"/>
  <c r="N131" i="9"/>
  <c r="O130" i="9"/>
  <c r="N130" i="9"/>
  <c r="O129" i="9"/>
  <c r="N129" i="9"/>
  <c r="O128" i="9"/>
  <c r="N128" i="9"/>
  <c r="O127" i="9"/>
  <c r="N127" i="9"/>
  <c r="O126" i="9"/>
  <c r="L38" i="4" s="1"/>
  <c r="N126" i="9"/>
  <c r="O125" i="9"/>
  <c r="N125" i="9"/>
  <c r="O124" i="9"/>
  <c r="N124" i="9"/>
  <c r="O123" i="9"/>
  <c r="N123" i="9"/>
  <c r="O122" i="9"/>
  <c r="L36" i="4" s="1"/>
  <c r="N122" i="9"/>
  <c r="O121" i="9"/>
  <c r="N121" i="9"/>
  <c r="O120" i="9"/>
  <c r="N120" i="9"/>
  <c r="O119" i="9"/>
  <c r="N119" i="9"/>
  <c r="O118" i="9"/>
  <c r="N118" i="9"/>
  <c r="O117" i="9"/>
  <c r="N117" i="9"/>
  <c r="O116" i="9"/>
  <c r="N116" i="9"/>
  <c r="O115" i="9"/>
  <c r="N115" i="9"/>
  <c r="O114" i="9"/>
  <c r="N114" i="9"/>
  <c r="O113" i="9"/>
  <c r="N113" i="9"/>
  <c r="O112" i="9"/>
  <c r="N112" i="9"/>
  <c r="O111" i="9"/>
  <c r="N111" i="9"/>
  <c r="O110" i="9"/>
  <c r="N110" i="9"/>
  <c r="O109" i="9"/>
  <c r="N109" i="9"/>
  <c r="O108" i="9"/>
  <c r="N108" i="9"/>
  <c r="O107" i="9"/>
  <c r="N107" i="9"/>
  <c r="O106" i="9"/>
  <c r="N106" i="9"/>
  <c r="O105" i="9"/>
  <c r="N105" i="9"/>
  <c r="O104" i="9"/>
  <c r="N104" i="9"/>
  <c r="O103" i="9"/>
  <c r="N103" i="9"/>
  <c r="O102" i="9"/>
  <c r="N102" i="9"/>
  <c r="O101" i="9"/>
  <c r="N101" i="9"/>
  <c r="O100" i="9"/>
  <c r="N100" i="9"/>
  <c r="O99" i="9"/>
  <c r="N99" i="9"/>
  <c r="O98" i="9"/>
  <c r="N98" i="9"/>
  <c r="O97" i="9"/>
  <c r="N97" i="9"/>
  <c r="O96" i="9"/>
  <c r="L104" i="4" s="1"/>
  <c r="N96" i="9"/>
  <c r="O95" i="9"/>
  <c r="N95" i="9"/>
  <c r="O94" i="9"/>
  <c r="N94" i="9"/>
  <c r="O93" i="9"/>
  <c r="L90" i="4" s="1"/>
  <c r="N93" i="9"/>
  <c r="O92" i="9"/>
  <c r="N92" i="9"/>
  <c r="O91" i="9"/>
  <c r="N91" i="9"/>
  <c r="O90" i="9"/>
  <c r="N90" i="9"/>
  <c r="O89" i="9"/>
  <c r="N89" i="9"/>
  <c r="O88" i="9"/>
  <c r="N88" i="9"/>
  <c r="O87" i="9"/>
  <c r="L116" i="4" s="1"/>
  <c r="N87" i="9"/>
  <c r="O86" i="9"/>
  <c r="N86" i="9"/>
  <c r="O85" i="9"/>
  <c r="N85" i="9"/>
  <c r="O84" i="9"/>
  <c r="L127" i="4" s="1"/>
  <c r="N84" i="9"/>
  <c r="O83" i="9"/>
  <c r="T1611" i="5" s="1"/>
  <c r="N83" i="9"/>
  <c r="O82" i="9"/>
  <c r="N82" i="9"/>
  <c r="O81" i="9"/>
  <c r="N81" i="9"/>
  <c r="O80" i="9"/>
  <c r="N80" i="9"/>
  <c r="O79" i="9"/>
  <c r="N79" i="9"/>
  <c r="O78" i="9"/>
  <c r="N78" i="9"/>
  <c r="O77" i="9"/>
  <c r="N77" i="9"/>
  <c r="O76" i="9"/>
  <c r="N76" i="9"/>
  <c r="O75" i="9"/>
  <c r="N75" i="9"/>
  <c r="O74" i="9"/>
  <c r="N74" i="9"/>
  <c r="O73" i="9"/>
  <c r="N73" i="9"/>
  <c r="O72" i="9"/>
  <c r="L52" i="4" s="1"/>
  <c r="N72" i="9"/>
  <c r="O71" i="9"/>
  <c r="T1618" i="5" s="1"/>
  <c r="N71" i="9"/>
  <c r="O70" i="9"/>
  <c r="N70" i="9"/>
  <c r="O69" i="9"/>
  <c r="N69" i="9"/>
  <c r="O68" i="9"/>
  <c r="N68" i="9"/>
  <c r="O67" i="9"/>
  <c r="N67" i="9"/>
  <c r="O66" i="9"/>
  <c r="N66" i="9"/>
  <c r="O65" i="9"/>
  <c r="N65" i="9"/>
  <c r="O64" i="9"/>
  <c r="N64" i="9"/>
  <c r="O63" i="9"/>
  <c r="N63" i="9"/>
  <c r="O62" i="9"/>
  <c r="N62" i="9"/>
  <c r="O61" i="9"/>
  <c r="N61" i="9"/>
  <c r="O60" i="9"/>
  <c r="N60" i="9"/>
  <c r="O59" i="9"/>
  <c r="N59" i="9"/>
  <c r="O58" i="9"/>
  <c r="N58" i="9"/>
  <c r="O57" i="9"/>
  <c r="N57" i="9"/>
  <c r="O56" i="9"/>
  <c r="N56" i="9"/>
  <c r="O55" i="9"/>
  <c r="N55" i="9"/>
  <c r="O54" i="9"/>
  <c r="N54" i="9"/>
  <c r="O53" i="9"/>
  <c r="N53" i="9"/>
  <c r="O52" i="9"/>
  <c r="N52" i="9"/>
  <c r="O51" i="9"/>
  <c r="N51" i="9"/>
  <c r="O50" i="9"/>
  <c r="N50" i="9"/>
  <c r="O49" i="9"/>
  <c r="N49" i="9"/>
  <c r="O48" i="9"/>
  <c r="N48" i="9"/>
  <c r="O47" i="9"/>
  <c r="N47" i="9"/>
  <c r="O46" i="9"/>
  <c r="N46" i="9"/>
  <c r="O45" i="9"/>
  <c r="L8" i="4" s="1"/>
  <c r="N45" i="9"/>
  <c r="O44" i="9"/>
  <c r="L39" i="4" s="1"/>
  <c r="N44" i="9"/>
  <c r="O43" i="9"/>
  <c r="N43" i="9"/>
  <c r="O42" i="9"/>
  <c r="L4" i="4" s="1"/>
  <c r="N42" i="9"/>
  <c r="O41" i="9"/>
  <c r="N41" i="9"/>
  <c r="O40" i="9"/>
  <c r="N40" i="9"/>
  <c r="O39" i="9"/>
  <c r="N39" i="9"/>
  <c r="O38" i="9"/>
  <c r="L48" i="4" s="1"/>
  <c r="N38" i="9"/>
  <c r="O37" i="9"/>
  <c r="N37" i="9"/>
  <c r="O36" i="9"/>
  <c r="L55" i="4" s="1"/>
  <c r="N36" i="9"/>
  <c r="O35" i="9"/>
  <c r="N35" i="9"/>
  <c r="O34" i="9"/>
  <c r="N34" i="9"/>
  <c r="O33" i="9"/>
  <c r="L129" i="4" s="1"/>
  <c r="N33" i="9"/>
  <c r="O32" i="9"/>
  <c r="L65" i="4" s="1"/>
  <c r="N32" i="9"/>
  <c r="O31" i="9"/>
  <c r="N31" i="9"/>
  <c r="O30" i="9"/>
  <c r="N30" i="9"/>
  <c r="O29" i="9"/>
  <c r="N29" i="9"/>
  <c r="O28" i="9"/>
  <c r="N28" i="9"/>
  <c r="O27" i="9"/>
  <c r="N27" i="9"/>
  <c r="O26" i="9"/>
  <c r="N26" i="9"/>
  <c r="O25" i="9"/>
  <c r="N25" i="9"/>
  <c r="O24" i="9"/>
  <c r="N24" i="9"/>
  <c r="O23" i="9"/>
  <c r="N23" i="9"/>
  <c r="O22" i="9"/>
  <c r="N22" i="9"/>
  <c r="O21" i="9"/>
  <c r="N21" i="9"/>
  <c r="O20" i="9"/>
  <c r="N20" i="9"/>
  <c r="O19" i="9"/>
  <c r="N19" i="9"/>
  <c r="O18" i="9"/>
  <c r="N18" i="9"/>
  <c r="O17" i="9"/>
  <c r="L77" i="4" s="1"/>
  <c r="N17" i="9"/>
  <c r="O16" i="9"/>
  <c r="N16" i="9"/>
  <c r="O15" i="9"/>
  <c r="N15" i="9"/>
  <c r="O14" i="9"/>
  <c r="N14" i="9"/>
  <c r="O13" i="9"/>
  <c r="L132" i="4" s="1"/>
  <c r="N13" i="9"/>
  <c r="O12" i="9"/>
  <c r="N12" i="9"/>
  <c r="O11" i="9"/>
  <c r="T1621" i="5" s="1"/>
  <c r="N11" i="9"/>
  <c r="O10" i="9"/>
  <c r="L156" i="4" s="1"/>
  <c r="N10" i="9"/>
  <c r="O9" i="9"/>
  <c r="N9" i="9"/>
  <c r="O8" i="9"/>
  <c r="N8" i="9"/>
  <c r="O7" i="9"/>
  <c r="N7" i="9"/>
  <c r="O6" i="9"/>
  <c r="L111" i="4" s="1"/>
  <c r="N6" i="9"/>
  <c r="O5" i="9"/>
  <c r="N5" i="9"/>
  <c r="O4" i="9"/>
  <c r="N4" i="9"/>
  <c r="O3" i="9"/>
  <c r="N3" i="9"/>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L126" i="4"/>
  <c r="J126" i="4"/>
  <c r="L125" i="4"/>
  <c r="J125" i="4"/>
  <c r="L124" i="4"/>
  <c r="J124" i="4"/>
  <c r="L123" i="4"/>
  <c r="J123" i="4"/>
  <c r="L122" i="4"/>
  <c r="J122" i="4"/>
  <c r="L121" i="4"/>
  <c r="J121" i="4"/>
  <c r="L120"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J3" i="4"/>
  <c r="G228" i="9"/>
  <c r="T228" i="9" s="1"/>
  <c r="B228" i="9"/>
  <c r="A228" i="9"/>
  <c r="P228" i="9" s="1"/>
  <c r="T1235" i="5"/>
  <c r="L191" i="4"/>
  <c r="L193" i="4"/>
  <c r="L166" i="4"/>
  <c r="L162" i="4"/>
  <c r="L161" i="4"/>
  <c r="L160" i="4"/>
  <c r="L159" i="4"/>
  <c r="L165" i="4"/>
  <c r="L164" i="4"/>
  <c r="L163" i="4"/>
  <c r="L147" i="4"/>
  <c r="T641" i="5"/>
  <c r="O2" i="9"/>
  <c r="S1621" i="5" l="1"/>
  <c r="R1621" i="5" s="1"/>
  <c r="J1621" i="5"/>
  <c r="S1618" i="5"/>
  <c r="R1618" i="5" s="1"/>
  <c r="J1618" i="5"/>
  <c r="S1611" i="5"/>
  <c r="R1611" i="5" s="1"/>
  <c r="J1611" i="5"/>
  <c r="S1629" i="5"/>
  <c r="S1644" i="5"/>
  <c r="J1644" i="5"/>
  <c r="J1629" i="5"/>
  <c r="S1628" i="5"/>
  <c r="J1628" i="5"/>
  <c r="S1620" i="5"/>
  <c r="S1640" i="5"/>
  <c r="J1640" i="5"/>
  <c r="J1620" i="5"/>
  <c r="S1613" i="5"/>
  <c r="S1619" i="5"/>
  <c r="J1619" i="5"/>
  <c r="J1613" i="5"/>
  <c r="S1633" i="5"/>
  <c r="S1646" i="5"/>
  <c r="J1646" i="5"/>
  <c r="J1633" i="5"/>
  <c r="S1625" i="5"/>
  <c r="S1642" i="5"/>
  <c r="J1642" i="5"/>
  <c r="J1625" i="5"/>
  <c r="S1624" i="5"/>
  <c r="J1624" i="5"/>
  <c r="S1637" i="5"/>
  <c r="S1648" i="5"/>
  <c r="J1648" i="5"/>
  <c r="J1637" i="5"/>
  <c r="S1615" i="5"/>
  <c r="S1636" i="5"/>
  <c r="J1636" i="5"/>
  <c r="J1615" i="5"/>
  <c r="S1634" i="5"/>
  <c r="J1634" i="5"/>
  <c r="S1635" i="5"/>
  <c r="S1647" i="5"/>
  <c r="J1647" i="5"/>
  <c r="J1635" i="5"/>
  <c r="S1627" i="5"/>
  <c r="S1643" i="5"/>
  <c r="J1643" i="5"/>
  <c r="J1627" i="5"/>
  <c r="S1617" i="5"/>
  <c r="S1626" i="5"/>
  <c r="J1626" i="5"/>
  <c r="J1617" i="5"/>
  <c r="S1631" i="5"/>
  <c r="S1645" i="5"/>
  <c r="J1645" i="5"/>
  <c r="J1631" i="5"/>
  <c r="S1610" i="5"/>
  <c r="S1630" i="5"/>
  <c r="J1630" i="5"/>
  <c r="J1610" i="5"/>
  <c r="S1614" i="5"/>
  <c r="S1638" i="5"/>
  <c r="J1638" i="5"/>
  <c r="J1614" i="5"/>
  <c r="S1623" i="5"/>
  <c r="S1641" i="5"/>
  <c r="J1641" i="5"/>
  <c r="J1623" i="5"/>
  <c r="S1612" i="5"/>
  <c r="S1622" i="5"/>
  <c r="J1622" i="5"/>
  <c r="J1612" i="5"/>
  <c r="S1616" i="5"/>
  <c r="S1632" i="5"/>
  <c r="J1632" i="5"/>
  <c r="J1616" i="5"/>
  <c r="S1639" i="5"/>
  <c r="J1639" i="5"/>
  <c r="L16" i="4"/>
  <c r="T701" i="5"/>
  <c r="L158" i="4"/>
  <c r="L136" i="4"/>
  <c r="T420" i="5"/>
  <c r="T1629" i="5"/>
  <c r="T1644" i="5"/>
  <c r="T1553" i="5"/>
  <c r="T774" i="5"/>
  <c r="T1628" i="5"/>
  <c r="T1538" i="5"/>
  <c r="L115" i="4"/>
  <c r="L117" i="4"/>
  <c r="L85" i="4"/>
  <c r="L86" i="4"/>
  <c r="T1620" i="5"/>
  <c r="T1640" i="5"/>
  <c r="L66" i="4"/>
  <c r="T1613" i="5"/>
  <c r="T1619" i="5"/>
  <c r="T1633" i="5"/>
  <c r="T1646" i="5"/>
  <c r="L47" i="4"/>
  <c r="T1625" i="5"/>
  <c r="T1642" i="5"/>
  <c r="T1624" i="5"/>
  <c r="L12" i="4"/>
  <c r="L102" i="4"/>
  <c r="T749" i="5"/>
  <c r="T1637" i="5"/>
  <c r="T1648" i="5"/>
  <c r="T1549" i="5"/>
  <c r="T1586" i="5"/>
  <c r="T1615" i="5"/>
  <c r="T1636" i="5"/>
  <c r="T1582" i="5"/>
  <c r="T1634" i="5"/>
  <c r="T342" i="5"/>
  <c r="T1635" i="5"/>
  <c r="T1647" i="5"/>
  <c r="T316" i="5"/>
  <c r="T1627" i="5"/>
  <c r="T1643" i="5"/>
  <c r="L43" i="4"/>
  <c r="T1546" i="5"/>
  <c r="T1578" i="5"/>
  <c r="T1617" i="5"/>
  <c r="T1626" i="5"/>
  <c r="T1547" i="5"/>
  <c r="T1631" i="5"/>
  <c r="T1645" i="5"/>
  <c r="L80" i="4"/>
  <c r="T1593" i="5"/>
  <c r="T1610" i="5"/>
  <c r="T1630" i="5"/>
  <c r="L128" i="4"/>
  <c r="T1544" i="5"/>
  <c r="T1597" i="5"/>
  <c r="T1638" i="5"/>
  <c r="T1614" i="5"/>
  <c r="L70" i="4"/>
  <c r="L83" i="4"/>
  <c r="L108" i="4"/>
  <c r="T1623" i="5"/>
  <c r="T1641" i="5"/>
  <c r="T1548" i="5"/>
  <c r="T1612" i="5"/>
  <c r="T1622" i="5"/>
  <c r="L154" i="4"/>
  <c r="L131" i="4"/>
  <c r="T1551" i="5"/>
  <c r="T746" i="5"/>
  <c r="L144" i="4"/>
  <c r="L139" i="4"/>
  <c r="L11" i="4"/>
  <c r="T1580" i="5"/>
  <c r="T1616" i="5"/>
  <c r="T1632" i="5"/>
  <c r="L20" i="4"/>
  <c r="T1566" i="5"/>
  <c r="L33" i="4"/>
  <c r="T1537" i="5"/>
  <c r="L94" i="4"/>
  <c r="L97" i="4"/>
  <c r="L82" i="4"/>
  <c r="L103" i="4"/>
  <c r="L174" i="4"/>
  <c r="L178" i="4"/>
  <c r="L26" i="4"/>
  <c r="L186" i="4"/>
  <c r="L182" i="4"/>
  <c r="T170" i="5"/>
  <c r="T1639" i="5"/>
  <c r="L133" i="4"/>
  <c r="L194" i="4"/>
  <c r="L195" i="4"/>
  <c r="L197" i="4"/>
  <c r="L196" i="4"/>
  <c r="L190" i="4"/>
  <c r="L192" i="4"/>
  <c r="T547" i="5"/>
  <c r="K197" i="4"/>
  <c r="L34" i="4"/>
  <c r="T586" i="5"/>
  <c r="T370" i="5"/>
  <c r="T1274" i="5"/>
  <c r="T732" i="5"/>
  <c r="L151" i="4"/>
  <c r="T711" i="5"/>
  <c r="T944" i="5"/>
  <c r="L118" i="4"/>
  <c r="L9" i="4"/>
  <c r="L35" i="4"/>
  <c r="L17" i="4"/>
  <c r="L5" i="4"/>
  <c r="L13" i="4"/>
  <c r="L142" i="4"/>
  <c r="L99" i="4"/>
  <c r="L71" i="4"/>
  <c r="L21" i="4"/>
  <c r="L96" i="4"/>
  <c r="L109" i="4"/>
  <c r="L157" i="4"/>
  <c r="T1555" i="5"/>
  <c r="L134" i="4"/>
  <c r="T1550" i="5"/>
  <c r="L76" i="4"/>
  <c r="T1560" i="5"/>
  <c r="T1571" i="5"/>
  <c r="T1592" i="5"/>
  <c r="T1600" i="5"/>
  <c r="L79" i="4"/>
  <c r="T1591" i="5"/>
  <c r="L87" i="4"/>
  <c r="T1552" i="5"/>
  <c r="T1340" i="5"/>
  <c r="T1556" i="5"/>
  <c r="T1567" i="5"/>
  <c r="T1587" i="5"/>
  <c r="T1604" i="5"/>
  <c r="L58" i="4"/>
  <c r="T721" i="5"/>
  <c r="T1539" i="5"/>
  <c r="L64" i="4"/>
  <c r="T1585" i="5"/>
  <c r="L59" i="4"/>
  <c r="T934" i="5"/>
  <c r="T1562" i="5"/>
  <c r="T1573" i="5"/>
  <c r="T1581" i="5"/>
  <c r="T1595" i="5"/>
  <c r="T1602" i="5"/>
  <c r="T527" i="5"/>
  <c r="T1558" i="5"/>
  <c r="T1569" i="5"/>
  <c r="T1577" i="5"/>
  <c r="T1589" i="5"/>
  <c r="T1598" i="5"/>
  <c r="L42" i="4"/>
  <c r="T1540" i="5"/>
  <c r="L49" i="4"/>
  <c r="T1576" i="5"/>
  <c r="L41" i="4"/>
  <c r="T1606" i="5"/>
  <c r="T1608" i="5"/>
  <c r="L24" i="4"/>
  <c r="L25" i="4"/>
  <c r="L101" i="4"/>
  <c r="T1541" i="5"/>
  <c r="L72" i="4"/>
  <c r="T1554" i="5"/>
  <c r="L73" i="4"/>
  <c r="L146" i="4"/>
  <c r="T1563" i="5"/>
  <c r="T1574" i="5"/>
  <c r="T1583" i="5"/>
  <c r="T1596" i="5"/>
  <c r="T1603" i="5"/>
  <c r="T728" i="5"/>
  <c r="T1559" i="5"/>
  <c r="T1570" i="5"/>
  <c r="T1579" i="5"/>
  <c r="T1590" i="5"/>
  <c r="T1599" i="5"/>
  <c r="T1275" i="5"/>
  <c r="T1561" i="5"/>
  <c r="T1572" i="5"/>
  <c r="T1594" i="5"/>
  <c r="T1601" i="5"/>
  <c r="L81" i="4"/>
  <c r="T1545" i="5"/>
  <c r="L89" i="4"/>
  <c r="T1543" i="5"/>
  <c r="T561" i="5"/>
  <c r="T1557" i="5"/>
  <c r="T1568" i="5"/>
  <c r="T1588" i="5"/>
  <c r="T1605" i="5"/>
  <c r="L63" i="4"/>
  <c r="L61" i="4"/>
  <c r="T1584" i="5"/>
  <c r="L155" i="4"/>
  <c r="T1542" i="5"/>
  <c r="L2" i="4"/>
  <c r="L3" i="4"/>
  <c r="L7" i="4"/>
  <c r="L6" i="4"/>
  <c r="L22" i="4"/>
  <c r="L23" i="4"/>
  <c r="L37" i="4"/>
  <c r="L15" i="4"/>
  <c r="L40" i="4"/>
  <c r="T1607" i="5"/>
  <c r="T1609" i="5"/>
  <c r="L18" i="4"/>
  <c r="L19" i="4"/>
  <c r="L137" i="4"/>
  <c r="T1564" i="5"/>
  <c r="L140" i="4"/>
  <c r="T1565" i="5"/>
  <c r="L113" i="4"/>
  <c r="L57" i="4"/>
  <c r="L56" i="4"/>
  <c r="L148" i="4"/>
  <c r="T1575" i="5"/>
  <c r="L149" i="4"/>
  <c r="L150" i="4"/>
  <c r="L30" i="4"/>
  <c r="L31" i="4"/>
  <c r="L32" i="4"/>
  <c r="L93" i="4"/>
  <c r="L91" i="4"/>
  <c r="L100" i="4"/>
  <c r="L84" i="4"/>
  <c r="L69" i="4"/>
  <c r="L68" i="4"/>
  <c r="L106" i="4"/>
  <c r="L171" i="4"/>
  <c r="L172" i="4"/>
  <c r="L173" i="4"/>
  <c r="L175" i="4"/>
  <c r="L176" i="4"/>
  <c r="L177" i="4"/>
  <c r="L179" i="4"/>
  <c r="L180" i="4"/>
  <c r="L181" i="4"/>
  <c r="L27" i="4"/>
  <c r="L28" i="4"/>
  <c r="L29" i="4"/>
  <c r="L183" i="4"/>
  <c r="L184" i="4"/>
  <c r="L185" i="4"/>
  <c r="L187" i="4"/>
  <c r="L188" i="4"/>
  <c r="L189" i="4"/>
  <c r="L119" i="4"/>
  <c r="T412" i="5"/>
  <c r="T502" i="5"/>
  <c r="T887" i="5"/>
  <c r="L110" i="4"/>
  <c r="S1555" i="5"/>
  <c r="J1555" i="5"/>
  <c r="S1550" i="5"/>
  <c r="J1550" i="5"/>
  <c r="S1560" i="5"/>
  <c r="S1571" i="5"/>
  <c r="S1592" i="5"/>
  <c r="S1600" i="5"/>
  <c r="J1560" i="5"/>
  <c r="J1571" i="5"/>
  <c r="J1592" i="5"/>
  <c r="J1600" i="5"/>
  <c r="S1553" i="5"/>
  <c r="J1553" i="5"/>
  <c r="S1591" i="5"/>
  <c r="R1591" i="5" s="1"/>
  <c r="J1591" i="5"/>
  <c r="J1538" i="5"/>
  <c r="S1538" i="5"/>
  <c r="S1552" i="5"/>
  <c r="J1552" i="5"/>
  <c r="S1556" i="5"/>
  <c r="S1567" i="5"/>
  <c r="R1567" i="5" s="1"/>
  <c r="S1587" i="5"/>
  <c r="R1587" i="5" s="1"/>
  <c r="S1604" i="5"/>
  <c r="R1604" i="5" s="1"/>
  <c r="J1556" i="5"/>
  <c r="J1567" i="5"/>
  <c r="J1587" i="5"/>
  <c r="J1604" i="5"/>
  <c r="J1539" i="5"/>
  <c r="S1539" i="5"/>
  <c r="S1585" i="5"/>
  <c r="R1585" i="5" s="1"/>
  <c r="J1585" i="5"/>
  <c r="S1562" i="5"/>
  <c r="S1573" i="5"/>
  <c r="S1581" i="5"/>
  <c r="S1595" i="5"/>
  <c r="S1602" i="5"/>
  <c r="J1562" i="5"/>
  <c r="J1573" i="5"/>
  <c r="J1581" i="5"/>
  <c r="J1595" i="5"/>
  <c r="J1602" i="5"/>
  <c r="S1558" i="5"/>
  <c r="S1569" i="5"/>
  <c r="S1577" i="5"/>
  <c r="S1589" i="5"/>
  <c r="S1598" i="5"/>
  <c r="J1558" i="5"/>
  <c r="J1569" i="5"/>
  <c r="J1577" i="5"/>
  <c r="J1589" i="5"/>
  <c r="J1598" i="5"/>
  <c r="S1540" i="5"/>
  <c r="J1540" i="5"/>
  <c r="S1576" i="5"/>
  <c r="J1576" i="5"/>
  <c r="S1606" i="5"/>
  <c r="S1608" i="5"/>
  <c r="J1606" i="5"/>
  <c r="J1608" i="5"/>
  <c r="S1541" i="5"/>
  <c r="R1541" i="5" s="1"/>
  <c r="J1541" i="5"/>
  <c r="S1549" i="5"/>
  <c r="J1549" i="5"/>
  <c r="S1586" i="5"/>
  <c r="R1586" i="5" s="1"/>
  <c r="J1586" i="5"/>
  <c r="S1554" i="5"/>
  <c r="J1554" i="5"/>
  <c r="S1582" i="5"/>
  <c r="J1582" i="5"/>
  <c r="S1563" i="5"/>
  <c r="S1574" i="5"/>
  <c r="S1583" i="5"/>
  <c r="S1596" i="5"/>
  <c r="S1603" i="5"/>
  <c r="J1563" i="5"/>
  <c r="J1574" i="5"/>
  <c r="J1583" i="5"/>
  <c r="J1596" i="5"/>
  <c r="J1603" i="5"/>
  <c r="S1559" i="5"/>
  <c r="S1570" i="5"/>
  <c r="S1579" i="5"/>
  <c r="S1590" i="5"/>
  <c r="S1599" i="5"/>
  <c r="J1559" i="5"/>
  <c r="J1570" i="5"/>
  <c r="J1579" i="5"/>
  <c r="J1590" i="5"/>
  <c r="J1599" i="5"/>
  <c r="S1546" i="5"/>
  <c r="R1546" i="5" s="1"/>
  <c r="J1546" i="5"/>
  <c r="S1578" i="5"/>
  <c r="J1578" i="5"/>
  <c r="S1547" i="5"/>
  <c r="R1547" i="5" s="1"/>
  <c r="J1547" i="5"/>
  <c r="S1561" i="5"/>
  <c r="S1572" i="5"/>
  <c r="S1594" i="5"/>
  <c r="S1601" i="5"/>
  <c r="J1561" i="5"/>
  <c r="J1572" i="5"/>
  <c r="J1594" i="5"/>
  <c r="J1601" i="5"/>
  <c r="S1545" i="5"/>
  <c r="R1545" i="5" s="1"/>
  <c r="J1545" i="5"/>
  <c r="S1593" i="5"/>
  <c r="J1593" i="5"/>
  <c r="S1544" i="5"/>
  <c r="J1544" i="5"/>
  <c r="S1597" i="5"/>
  <c r="J1597" i="5"/>
  <c r="S1543" i="5"/>
  <c r="R1543" i="5" s="1"/>
  <c r="J1543" i="5"/>
  <c r="S1557" i="5"/>
  <c r="R1557" i="5" s="1"/>
  <c r="S1568" i="5"/>
  <c r="R1568" i="5" s="1"/>
  <c r="S1588" i="5"/>
  <c r="R1588" i="5" s="1"/>
  <c r="S1605" i="5"/>
  <c r="R1605" i="5" s="1"/>
  <c r="J1557" i="5"/>
  <c r="J1568" i="5"/>
  <c r="J1588" i="5"/>
  <c r="J1605" i="5"/>
  <c r="S1548" i="5"/>
  <c r="J1548" i="5"/>
  <c r="S1584" i="5"/>
  <c r="R1584" i="5" s="1"/>
  <c r="J1584" i="5"/>
  <c r="S1542" i="5"/>
  <c r="R1542" i="5" s="1"/>
  <c r="J1542" i="5"/>
  <c r="S1551" i="5"/>
  <c r="R1551" i="5" s="1"/>
  <c r="J1551" i="5"/>
  <c r="S1607" i="5"/>
  <c r="R1607" i="5" s="1"/>
  <c r="S1609" i="5"/>
  <c r="R1609" i="5" s="1"/>
  <c r="J1607" i="5"/>
  <c r="J1609" i="5"/>
  <c r="S1580" i="5"/>
  <c r="J1580" i="5"/>
  <c r="S1564" i="5"/>
  <c r="J1564" i="5"/>
  <c r="S1565" i="5"/>
  <c r="J1565" i="5"/>
  <c r="S1575" i="5"/>
  <c r="R1575" i="5" s="1"/>
  <c r="J1575" i="5"/>
  <c r="S1566" i="5"/>
  <c r="J1566" i="5"/>
  <c r="J1537" i="5"/>
  <c r="S1537" i="5"/>
  <c r="R1537" i="5" s="1"/>
  <c r="T602" i="5"/>
  <c r="T386" i="5"/>
  <c r="T900" i="5"/>
  <c r="T1211" i="5"/>
  <c r="T345" i="5"/>
  <c r="L44" i="4"/>
  <c r="T371" i="5"/>
  <c r="T354" i="5"/>
  <c r="T362" i="5"/>
  <c r="T416" i="5"/>
  <c r="T458" i="5"/>
  <c r="T677" i="5"/>
  <c r="T860" i="5"/>
  <c r="T897" i="5"/>
  <c r="T1135" i="5"/>
  <c r="T331" i="5"/>
  <c r="L62" i="4"/>
  <c r="L54" i="4"/>
  <c r="B11" i="11"/>
  <c r="A11" i="11" s="1"/>
  <c r="D12" i="11"/>
  <c r="F27" i="11"/>
  <c r="T1342" i="5"/>
  <c r="T180" i="5"/>
  <c r="T1245" i="5"/>
  <c r="T430" i="5"/>
  <c r="T1040" i="5"/>
  <c r="T669" i="5"/>
  <c r="T144" i="5"/>
  <c r="T755" i="5"/>
  <c r="L107" i="4"/>
  <c r="S186" i="5"/>
  <c r="S1312" i="5"/>
  <c r="T1523" i="5"/>
  <c r="T1398" i="5"/>
  <c r="T1391" i="5"/>
  <c r="T140" i="5"/>
  <c r="T762" i="5"/>
  <c r="T156" i="5"/>
  <c r="T842" i="5"/>
  <c r="T174" i="5"/>
  <c r="T1269" i="5"/>
  <c r="L143" i="4"/>
  <c r="T642" i="5"/>
  <c r="T350" i="5"/>
  <c r="T404" i="5"/>
  <c r="T474" i="5"/>
  <c r="T523" i="5"/>
  <c r="T539" i="5"/>
  <c r="T859" i="5"/>
  <c r="T877" i="5"/>
  <c r="T896" i="5"/>
  <c r="T969" i="5"/>
  <c r="T1175" i="5"/>
  <c r="T1270" i="5"/>
  <c r="S1268" i="5"/>
  <c r="S215" i="5"/>
  <c r="S920" i="5"/>
  <c r="S1321" i="5"/>
  <c r="S1324" i="5"/>
  <c r="S1072" i="5"/>
  <c r="S486" i="5"/>
  <c r="S1325" i="5"/>
  <c r="S987" i="5"/>
  <c r="S247" i="5"/>
  <c r="S1335" i="5"/>
  <c r="S104" i="5"/>
  <c r="S1249" i="5"/>
  <c r="S1332" i="5"/>
  <c r="S978" i="5"/>
  <c r="S1306" i="5"/>
  <c r="S1330" i="5"/>
  <c r="S751" i="5"/>
  <c r="S209" i="5"/>
  <c r="S244" i="5"/>
  <c r="S1019" i="5"/>
  <c r="S184" i="5"/>
  <c r="S291" i="5"/>
  <c r="S753" i="5"/>
  <c r="S1340" i="5"/>
  <c r="J1340" i="5"/>
  <c r="S1346" i="5"/>
  <c r="S1469" i="5"/>
  <c r="J1346" i="5"/>
  <c r="J1469" i="5"/>
  <c r="S1342" i="5"/>
  <c r="J1342" i="5"/>
  <c r="S1472" i="5"/>
  <c r="S1520" i="5"/>
  <c r="J1520" i="5"/>
  <c r="J1472" i="5"/>
  <c r="S1523" i="5"/>
  <c r="R1523" i="5" s="1"/>
  <c r="J1523" i="5"/>
  <c r="S1390" i="5"/>
  <c r="J1390" i="5"/>
  <c r="S1398" i="5"/>
  <c r="J1398" i="5"/>
  <c r="S1391" i="5"/>
  <c r="R1391" i="5" s="1"/>
  <c r="J1391" i="5"/>
  <c r="S24" i="5"/>
  <c r="S25" i="5"/>
  <c r="S53" i="5"/>
  <c r="S107" i="5"/>
  <c r="S232" i="5"/>
  <c r="S235" i="5"/>
  <c r="S239" i="5"/>
  <c r="S248" i="5"/>
  <c r="S254" i="5"/>
  <c r="S260" i="5"/>
  <c r="S267" i="5"/>
  <c r="S275" i="5"/>
  <c r="S309" i="5"/>
  <c r="S358" i="5"/>
  <c r="S372" i="5"/>
  <c r="S432" i="5"/>
  <c r="S533" i="5"/>
  <c r="S541" i="5"/>
  <c r="S573" i="5"/>
  <c r="S577" i="5"/>
  <c r="S580" i="5"/>
  <c r="S585" i="5"/>
  <c r="S590" i="5"/>
  <c r="S595" i="5"/>
  <c r="S604" i="5"/>
  <c r="S616" i="5"/>
  <c r="S621" i="5"/>
  <c r="S633" i="5"/>
  <c r="S686" i="5"/>
  <c r="S705" i="5"/>
  <c r="S853" i="5"/>
  <c r="S865" i="5"/>
  <c r="S869" i="5"/>
  <c r="S879" i="5"/>
  <c r="S896" i="5"/>
  <c r="S900" i="5"/>
  <c r="S906" i="5"/>
  <c r="S911" i="5"/>
  <c r="S914" i="5"/>
  <c r="S924" i="5"/>
  <c r="S931" i="5"/>
  <c r="S938" i="5"/>
  <c r="S966" i="5"/>
  <c r="S976" i="5"/>
  <c r="S980" i="5"/>
  <c r="S988" i="5"/>
  <c r="S992" i="5"/>
  <c r="S999" i="5"/>
  <c r="S1002" i="5"/>
  <c r="S1005" i="5"/>
  <c r="S1141" i="5"/>
  <c r="S1218" i="5"/>
  <c r="S1251" i="5"/>
  <c r="S1259" i="5"/>
  <c r="S1277" i="5"/>
  <c r="S1310" i="5"/>
  <c r="S1318" i="5"/>
  <c r="S1327" i="5"/>
  <c r="S1337" i="5"/>
  <c r="T1346" i="5"/>
  <c r="T1469" i="5"/>
  <c r="T1472" i="5"/>
  <c r="T1520" i="5"/>
  <c r="T1390" i="5"/>
  <c r="S50" i="5"/>
  <c r="S218" i="5"/>
  <c r="S233" i="5"/>
  <c r="S236" i="5"/>
  <c r="S242" i="5"/>
  <c r="S249" i="5"/>
  <c r="S258" i="5"/>
  <c r="S263" i="5"/>
  <c r="S269" i="5"/>
  <c r="S312" i="5"/>
  <c r="S359" i="5"/>
  <c r="S375" i="5"/>
  <c r="S435" i="5"/>
  <c r="S489" i="5"/>
  <c r="S535" i="5"/>
  <c r="S544" i="5"/>
  <c r="S574" i="5"/>
  <c r="S578" i="5"/>
  <c r="S583" i="5"/>
  <c r="S588" i="5"/>
  <c r="S593" i="5"/>
  <c r="S597" i="5"/>
  <c r="S614" i="5"/>
  <c r="S618" i="5"/>
  <c r="S623" i="5"/>
  <c r="S685" i="5"/>
  <c r="S702" i="5"/>
  <c r="S851" i="5"/>
  <c r="S856" i="5"/>
  <c r="S867" i="5"/>
  <c r="S877" i="5"/>
  <c r="S895" i="5"/>
  <c r="S899" i="5"/>
  <c r="S903" i="5"/>
  <c r="S908" i="5"/>
  <c r="S913" i="5"/>
  <c r="S926" i="5"/>
  <c r="S933" i="5"/>
  <c r="S965" i="5"/>
  <c r="S974" i="5"/>
  <c r="S990" i="5"/>
  <c r="S996" i="5"/>
  <c r="S1001" i="5"/>
  <c r="S1004" i="5"/>
  <c r="S1138" i="5"/>
  <c r="S1215" i="5"/>
  <c r="S1257" i="5"/>
  <c r="S975" i="5"/>
  <c r="S1008" i="5"/>
  <c r="S1304" i="5"/>
  <c r="S927" i="5"/>
  <c r="S611" i="5"/>
  <c r="S288" i="5"/>
  <c r="S950" i="5"/>
  <c r="S261" i="5"/>
  <c r="S939" i="5"/>
  <c r="S266" i="5"/>
  <c r="S1309" i="5"/>
  <c r="S1303" i="5"/>
  <c r="S930" i="5"/>
  <c r="S620" i="5"/>
  <c r="S610" i="5"/>
  <c r="S287" i="5"/>
  <c r="S991" i="5"/>
  <c r="S967" i="5"/>
  <c r="S1341" i="5"/>
  <c r="S1362" i="5"/>
  <c r="S1366" i="5"/>
  <c r="S1374" i="5"/>
  <c r="S1383" i="5"/>
  <c r="S1406" i="5"/>
  <c r="S1431" i="5"/>
  <c r="S1441" i="5"/>
  <c r="S1447" i="5"/>
  <c r="S1459" i="5"/>
  <c r="S1480" i="5"/>
  <c r="S1503" i="5"/>
  <c r="S1534" i="5"/>
  <c r="S1497" i="5"/>
  <c r="S1514" i="5"/>
  <c r="S1508" i="5"/>
  <c r="J1362" i="5"/>
  <c r="J1366" i="5"/>
  <c r="J1374" i="5"/>
  <c r="J1406" i="5"/>
  <c r="J1480" i="5"/>
  <c r="J1503" i="5"/>
  <c r="J1341" i="5"/>
  <c r="J1383" i="5"/>
  <c r="J1431" i="5"/>
  <c r="J1441" i="5"/>
  <c r="J1447" i="5"/>
  <c r="J1459" i="5"/>
  <c r="J1497" i="5"/>
  <c r="J1508" i="5"/>
  <c r="J1514" i="5"/>
  <c r="J1534" i="5"/>
  <c r="S1264" i="5"/>
  <c r="S1236" i="5"/>
  <c r="S1230" i="5"/>
  <c r="S1222" i="5"/>
  <c r="S1182" i="5"/>
  <c r="S1174" i="5"/>
  <c r="S1076" i="5"/>
  <c r="S1023" i="5"/>
  <c r="S745" i="5"/>
  <c r="S709" i="5"/>
  <c r="S645" i="5"/>
  <c r="S599" i="5"/>
  <c r="S529" i="5"/>
  <c r="S519" i="5"/>
  <c r="S510" i="5"/>
  <c r="S504" i="5"/>
  <c r="S474" i="5"/>
  <c r="S464" i="5"/>
  <c r="S458" i="5"/>
  <c r="S316" i="5"/>
  <c r="R316" i="5" s="1"/>
  <c r="S250" i="5"/>
  <c r="S205" i="5"/>
  <c r="S189" i="5"/>
  <c r="S111" i="5"/>
  <c r="S1254" i="5"/>
  <c r="S1145" i="5"/>
  <c r="S1123" i="5"/>
  <c r="S1113" i="5"/>
  <c r="S1103" i="5"/>
  <c r="S1093" i="5"/>
  <c r="S1058" i="5"/>
  <c r="S1048" i="5"/>
  <c r="S1040" i="5"/>
  <c r="R1040" i="5" s="1"/>
  <c r="S982" i="5"/>
  <c r="S916" i="5"/>
  <c r="S826" i="5"/>
  <c r="S822" i="5"/>
  <c r="S812" i="5"/>
  <c r="S779" i="5"/>
  <c r="S772" i="5"/>
  <c r="S762" i="5"/>
  <c r="S723" i="5"/>
  <c r="S676" i="5"/>
  <c r="S660" i="5"/>
  <c r="S439" i="5"/>
  <c r="S419" i="5"/>
  <c r="S400" i="5"/>
  <c r="S379" i="5"/>
  <c r="S341" i="5"/>
  <c r="S331" i="5"/>
  <c r="S166" i="5"/>
  <c r="S148" i="5"/>
  <c r="S138" i="5"/>
  <c r="S84" i="5"/>
  <c r="S78" i="5"/>
  <c r="S32" i="5"/>
  <c r="S18" i="5"/>
  <c r="S4" i="5"/>
  <c r="S1284" i="5"/>
  <c r="S953" i="5"/>
  <c r="S915" i="5"/>
  <c r="S559" i="5"/>
  <c r="S598" i="5"/>
  <c r="S285" i="5"/>
  <c r="S1405" i="5"/>
  <c r="S1426" i="5"/>
  <c r="S1479" i="5"/>
  <c r="S1494" i="5"/>
  <c r="S1533" i="5"/>
  <c r="J1426" i="5"/>
  <c r="J1494" i="5"/>
  <c r="J1533" i="5"/>
  <c r="J1405" i="5"/>
  <c r="J1479" i="5"/>
  <c r="S1192" i="5"/>
  <c r="S1144" i="5"/>
  <c r="S881" i="5"/>
  <c r="S859" i="5"/>
  <c r="S695" i="5"/>
  <c r="S499" i="5"/>
  <c r="S438" i="5"/>
  <c r="S428" i="5"/>
  <c r="S386" i="5"/>
  <c r="R386" i="5" s="1"/>
  <c r="S378" i="5"/>
  <c r="S133" i="5"/>
  <c r="S1221" i="5"/>
  <c r="S1129" i="5"/>
  <c r="S1085" i="5"/>
  <c r="S1075" i="5"/>
  <c r="S1022" i="5"/>
  <c r="S1014" i="5"/>
  <c r="S794" i="5"/>
  <c r="S754" i="5"/>
  <c r="S744" i="5"/>
  <c r="S708" i="5"/>
  <c r="S596" i="5"/>
  <c r="S570" i="5"/>
  <c r="S327" i="5"/>
  <c r="S315" i="5"/>
  <c r="S198" i="5"/>
  <c r="S188" i="5"/>
  <c r="S110" i="5"/>
  <c r="S56" i="5"/>
  <c r="S951" i="5"/>
  <c r="S264" i="5"/>
  <c r="S1307" i="5"/>
  <c r="S1305" i="5"/>
  <c r="S929" i="5"/>
  <c r="S612" i="5"/>
  <c r="S289" i="5"/>
  <c r="S1336" i="5"/>
  <c r="S1290" i="5"/>
  <c r="S907" i="5"/>
  <c r="S613" i="5"/>
  <c r="S589" i="5"/>
  <c r="S286" i="5"/>
  <c r="S952" i="5"/>
  <c r="S243" i="5"/>
  <c r="S979" i="5"/>
  <c r="S969" i="5"/>
  <c r="S1356" i="5"/>
  <c r="S1364" i="5"/>
  <c r="S1372" i="5"/>
  <c r="S1381" i="5"/>
  <c r="S1397" i="5"/>
  <c r="S1427" i="5"/>
  <c r="S1437" i="5"/>
  <c r="S1453" i="5"/>
  <c r="S1455" i="5"/>
  <c r="S1471" i="5"/>
  <c r="S1522" i="5"/>
  <c r="S1496" i="5"/>
  <c r="J1356" i="5"/>
  <c r="J1364" i="5"/>
  <c r="J1372" i="5"/>
  <c r="J1381" i="5"/>
  <c r="J1397" i="5"/>
  <c r="J1427" i="5"/>
  <c r="J1437" i="5"/>
  <c r="J1453" i="5"/>
  <c r="J1455" i="5"/>
  <c r="J1471" i="5"/>
  <c r="J1496" i="5"/>
  <c r="J1522" i="5"/>
  <c r="S1278" i="5"/>
  <c r="S1234" i="5"/>
  <c r="S1228" i="5"/>
  <c r="S1180" i="5"/>
  <c r="S1172" i="5"/>
  <c r="S1140" i="5"/>
  <c r="S855" i="5"/>
  <c r="S641" i="5"/>
  <c r="R641" i="5" s="1"/>
  <c r="S527" i="5"/>
  <c r="S517" i="5"/>
  <c r="S488" i="5"/>
  <c r="S472" i="5"/>
  <c r="S456" i="5"/>
  <c r="S434" i="5"/>
  <c r="S374" i="5"/>
  <c r="S238" i="5"/>
  <c r="S1329" i="5"/>
  <c r="S1253" i="5"/>
  <c r="S1217" i="5"/>
  <c r="S1165" i="5"/>
  <c r="S1111" i="5"/>
  <c r="S1101" i="5"/>
  <c r="S1091" i="5"/>
  <c r="S1073" i="5"/>
  <c r="S1056" i="5"/>
  <c r="S1046" i="5"/>
  <c r="S1038" i="5"/>
  <c r="S972" i="5"/>
  <c r="S902" i="5"/>
  <c r="S884" i="5"/>
  <c r="S830" i="5"/>
  <c r="S820" i="5"/>
  <c r="S810" i="5"/>
  <c r="S785" i="5"/>
  <c r="S777" i="5"/>
  <c r="S766" i="5"/>
  <c r="S761" i="5"/>
  <c r="S729" i="5"/>
  <c r="S722" i="5"/>
  <c r="S704" i="5"/>
  <c r="S674" i="5"/>
  <c r="S663" i="5"/>
  <c r="S658" i="5"/>
  <c r="S582" i="5"/>
  <c r="S417" i="5"/>
  <c r="S349" i="5"/>
  <c r="S339" i="5"/>
  <c r="S329" i="5"/>
  <c r="S311" i="5"/>
  <c r="S164" i="5"/>
  <c r="S160" i="5"/>
  <c r="S146" i="5"/>
  <c r="S136" i="5"/>
  <c r="S106" i="5"/>
  <c r="S92" i="5"/>
  <c r="S82" i="5"/>
  <c r="S76" i="5"/>
  <c r="S52" i="5"/>
  <c r="S30" i="5"/>
  <c r="S16" i="5"/>
  <c r="S1328" i="5"/>
  <c r="S901" i="5"/>
  <c r="S581" i="5"/>
  <c r="S1285" i="5"/>
  <c r="S960" i="5"/>
  <c r="S560" i="5"/>
  <c r="S237" i="5"/>
  <c r="S230" i="5"/>
  <c r="S1353" i="5"/>
  <c r="S1396" i="5"/>
  <c r="S1423" i="5"/>
  <c r="S1470" i="5"/>
  <c r="S1521" i="5"/>
  <c r="J1396" i="5"/>
  <c r="J1470" i="5"/>
  <c r="J1521" i="5"/>
  <c r="J1353" i="5"/>
  <c r="J1423" i="5"/>
  <c r="S1326" i="5"/>
  <c r="S1216" i="5"/>
  <c r="S1132" i="5"/>
  <c r="S1088" i="5"/>
  <c r="S1018" i="5"/>
  <c r="S1017" i="5"/>
  <c r="S803" i="5"/>
  <c r="S792" i="5"/>
  <c r="S760" i="5"/>
  <c r="S752" i="5"/>
  <c r="S703" i="5"/>
  <c r="S579" i="5"/>
  <c r="S555" i="5"/>
  <c r="S495" i="5"/>
  <c r="S310" i="5"/>
  <c r="S306" i="5"/>
  <c r="S185" i="5"/>
  <c r="S105" i="5"/>
  <c r="S1199" i="5"/>
  <c r="S1139" i="5"/>
  <c r="S854" i="5"/>
  <c r="S848" i="5"/>
  <c r="S698" i="5"/>
  <c r="S487" i="5"/>
  <c r="S453" i="5"/>
  <c r="S433" i="5"/>
  <c r="S397" i="5"/>
  <c r="S373" i="5"/>
  <c r="S202" i="5"/>
  <c r="S134" i="5"/>
  <c r="S40" i="5"/>
  <c r="S1006" i="5"/>
  <c r="S986" i="5"/>
  <c r="S1344" i="5"/>
  <c r="S1354" i="5"/>
  <c r="S1368" i="5"/>
  <c r="S1385" i="5"/>
  <c r="S1410" i="5"/>
  <c r="S1433" i="5"/>
  <c r="S1442" i="5"/>
  <c r="S1449" i="5"/>
  <c r="S1461" i="5"/>
  <c r="S1467" i="5"/>
  <c r="S1484" i="5"/>
  <c r="S1505" i="5"/>
  <c r="S1519" i="5"/>
  <c r="S1515" i="5"/>
  <c r="J1354" i="5"/>
  <c r="J1368" i="5"/>
  <c r="J1410" i="5"/>
  <c r="J1484" i="5"/>
  <c r="J1505" i="5"/>
  <c r="J1519" i="5"/>
  <c r="J1344" i="5"/>
  <c r="J1385" i="5"/>
  <c r="J1433" i="5"/>
  <c r="J1442" i="5"/>
  <c r="J1449" i="5"/>
  <c r="J1461" i="5"/>
  <c r="J1467" i="5"/>
  <c r="J1515" i="5"/>
  <c r="S1280" i="5"/>
  <c r="S1266" i="5"/>
  <c r="S1238" i="5"/>
  <c r="S1232" i="5"/>
  <c r="S1202" i="5"/>
  <c r="S1184" i="5"/>
  <c r="S1176" i="5"/>
  <c r="S1168" i="5"/>
  <c r="S1026" i="5"/>
  <c r="S795" i="5"/>
  <c r="S747" i="5"/>
  <c r="S713" i="5"/>
  <c r="S647" i="5"/>
  <c r="S607" i="5"/>
  <c r="S549" i="5"/>
  <c r="S531" i="5"/>
  <c r="S521" i="5"/>
  <c r="S511" i="5"/>
  <c r="S506" i="5"/>
  <c r="S482" i="5"/>
  <c r="S476" i="5"/>
  <c r="S466" i="5"/>
  <c r="S460" i="5"/>
  <c r="S454" i="5"/>
  <c r="S424" i="5"/>
  <c r="S412" i="5"/>
  <c r="S296" i="5"/>
  <c r="S256" i="5"/>
  <c r="S207" i="5"/>
  <c r="S115" i="5"/>
  <c r="S1161" i="5"/>
  <c r="S1149" i="5"/>
  <c r="S1126" i="5"/>
  <c r="S1125" i="5"/>
  <c r="S1115" i="5"/>
  <c r="S1105" i="5"/>
  <c r="S1095" i="5"/>
  <c r="S1067" i="5"/>
  <c r="S1060" i="5"/>
  <c r="S1050" i="5"/>
  <c r="S1042" i="5"/>
  <c r="S1010" i="5"/>
  <c r="S984" i="5"/>
  <c r="S922" i="5"/>
  <c r="S890" i="5"/>
  <c r="S886" i="5"/>
  <c r="S862" i="5"/>
  <c r="S834" i="5"/>
  <c r="S828" i="5"/>
  <c r="S824" i="5"/>
  <c r="S814" i="5"/>
  <c r="S806" i="5"/>
  <c r="S786" i="5"/>
  <c r="S781" i="5"/>
  <c r="S773" i="5"/>
  <c r="S763" i="5"/>
  <c r="S742" i="5"/>
  <c r="S738" i="5"/>
  <c r="S734" i="5"/>
  <c r="S730" i="5"/>
  <c r="S725" i="5"/>
  <c r="S688" i="5"/>
  <c r="S678" i="5"/>
  <c r="S666" i="5"/>
  <c r="S662" i="5"/>
  <c r="S443" i="5"/>
  <c r="S421" i="5"/>
  <c r="S407" i="5"/>
  <c r="S401" i="5"/>
  <c r="S383" i="5"/>
  <c r="S363" i="5"/>
  <c r="S352" i="5"/>
  <c r="S343" i="5"/>
  <c r="S333" i="5"/>
  <c r="S319" i="5"/>
  <c r="S225" i="5"/>
  <c r="S191" i="5"/>
  <c r="S176" i="5"/>
  <c r="S168" i="5"/>
  <c r="S163" i="5"/>
  <c r="S150" i="5"/>
  <c r="S140" i="5"/>
  <c r="S100" i="5"/>
  <c r="S95" i="5"/>
  <c r="S86" i="5"/>
  <c r="S80" i="5"/>
  <c r="S68" i="5"/>
  <c r="S36" i="5"/>
  <c r="S34" i="5"/>
  <c r="S20" i="5"/>
  <c r="S10" i="5"/>
  <c r="S6" i="5"/>
  <c r="S1358" i="5"/>
  <c r="S1370" i="5"/>
  <c r="S1376" i="5"/>
  <c r="S1387" i="5"/>
  <c r="S1393" i="5"/>
  <c r="S1402" i="5"/>
  <c r="S1429" i="5"/>
  <c r="S1439" i="5"/>
  <c r="S1445" i="5"/>
  <c r="S1457" i="5"/>
  <c r="S1465" i="5"/>
  <c r="S1476" i="5"/>
  <c r="S1502" i="5"/>
  <c r="S1517" i="5"/>
  <c r="S1513" i="5"/>
  <c r="S1530" i="5"/>
  <c r="J1358" i="5"/>
  <c r="J1370" i="5"/>
  <c r="J1376" i="5"/>
  <c r="J1402" i="5"/>
  <c r="J1476" i="5"/>
  <c r="J1502" i="5"/>
  <c r="J1517" i="5"/>
  <c r="J1387" i="5"/>
  <c r="J1393" i="5"/>
  <c r="J1429" i="5"/>
  <c r="J1439" i="5"/>
  <c r="J1445" i="5"/>
  <c r="J1457" i="5"/>
  <c r="J1465" i="5"/>
  <c r="J1513" i="5"/>
  <c r="J1530" i="5"/>
  <c r="S1282" i="5"/>
  <c r="S1270" i="5"/>
  <c r="S1240" i="5"/>
  <c r="S1224" i="5"/>
  <c r="S1206" i="5"/>
  <c r="S1191" i="5"/>
  <c r="S1186" i="5"/>
  <c r="S1178" i="5"/>
  <c r="S1170" i="5"/>
  <c r="S1029" i="5"/>
  <c r="S799" i="5"/>
  <c r="S717" i="5"/>
  <c r="S649" i="5"/>
  <c r="S625" i="5"/>
  <c r="S537" i="5"/>
  <c r="S523" i="5"/>
  <c r="S513" i="5"/>
  <c r="S484" i="5"/>
  <c r="S478" i="5"/>
  <c r="S468" i="5"/>
  <c r="S461" i="5"/>
  <c r="S455" i="5"/>
  <c r="S426" i="5"/>
  <c r="S422" i="5"/>
  <c r="S414" i="5"/>
  <c r="S388" i="5"/>
  <c r="S300" i="5"/>
  <c r="S270" i="5"/>
  <c r="S211" i="5"/>
  <c r="S119" i="5"/>
  <c r="S1245" i="5"/>
  <c r="S1163" i="5"/>
  <c r="S1153" i="5"/>
  <c r="S1121" i="5"/>
  <c r="S1117" i="5"/>
  <c r="S1107" i="5"/>
  <c r="S1097" i="5"/>
  <c r="S1080" i="5"/>
  <c r="S1069" i="5"/>
  <c r="S1062" i="5"/>
  <c r="S1052" i="5"/>
  <c r="S1044" i="5"/>
  <c r="S1012" i="5"/>
  <c r="S994" i="5"/>
  <c r="S934" i="5"/>
  <c r="R934" i="5" s="1"/>
  <c r="S892" i="5"/>
  <c r="S888" i="5"/>
  <c r="S872" i="5"/>
  <c r="S836" i="5"/>
  <c r="S832" i="5"/>
  <c r="S818" i="5"/>
  <c r="S816" i="5"/>
  <c r="S808" i="5"/>
  <c r="S783" i="5"/>
  <c r="S775" i="5"/>
  <c r="S770" i="5"/>
  <c r="S740" i="5"/>
  <c r="S736" i="5"/>
  <c r="S732" i="5"/>
  <c r="S727" i="5"/>
  <c r="S690" i="5"/>
  <c r="S680" i="5"/>
  <c r="S668" i="5"/>
  <c r="S654" i="5"/>
  <c r="S447" i="5"/>
  <c r="S409" i="5"/>
  <c r="S403" i="5"/>
  <c r="S365" i="5"/>
  <c r="S353" i="5"/>
  <c r="S345" i="5"/>
  <c r="S335" i="5"/>
  <c r="S321" i="5"/>
  <c r="S226" i="5"/>
  <c r="S192" i="5"/>
  <c r="S180" i="5"/>
  <c r="R180" i="5" s="1"/>
  <c r="S170" i="5"/>
  <c r="S156" i="5"/>
  <c r="S152" i="5"/>
  <c r="S142" i="5"/>
  <c r="S102" i="5"/>
  <c r="S96" i="5"/>
  <c r="S88" i="5"/>
  <c r="S72" i="5"/>
  <c r="S70" i="5"/>
  <c r="S42" i="5"/>
  <c r="S38" i="5"/>
  <c r="S28" i="5"/>
  <c r="S22" i="5"/>
  <c r="S12" i="5"/>
  <c r="S8" i="5"/>
  <c r="S1286" i="5"/>
  <c r="S561" i="5"/>
  <c r="R561" i="5" s="1"/>
  <c r="S231" i="5"/>
  <c r="S940" i="5"/>
  <c r="S894" i="5"/>
  <c r="S572" i="5"/>
  <c r="S277" i="5"/>
  <c r="S1401" i="5"/>
  <c r="S1419" i="5"/>
  <c r="S1475" i="5"/>
  <c r="S1529" i="5"/>
  <c r="J1529" i="5"/>
  <c r="J1401" i="5"/>
  <c r="J1419" i="5"/>
  <c r="J1475" i="5"/>
  <c r="S1320" i="5"/>
  <c r="S1214" i="5"/>
  <c r="S1152" i="5"/>
  <c r="S1136" i="5"/>
  <c r="S1079" i="5"/>
  <c r="S1037" i="5"/>
  <c r="S871" i="5"/>
  <c r="S843" i="5"/>
  <c r="S693" i="5"/>
  <c r="S492" i="5"/>
  <c r="S446" i="5"/>
  <c r="S430" i="5"/>
  <c r="R430" i="5" s="1"/>
  <c r="S368" i="5"/>
  <c r="S179" i="5"/>
  <c r="S129" i="5"/>
  <c r="S1205" i="5"/>
  <c r="S1028" i="5"/>
  <c r="S798" i="5"/>
  <c r="S791" i="5"/>
  <c r="S756" i="5"/>
  <c r="S749" i="5"/>
  <c r="S716" i="5"/>
  <c r="S624" i="5"/>
  <c r="S568" i="5"/>
  <c r="S498" i="5"/>
  <c r="S387" i="5"/>
  <c r="S303" i="5"/>
  <c r="S299" i="5"/>
  <c r="S183" i="5"/>
  <c r="S118" i="5"/>
  <c r="S1276" i="5"/>
  <c r="S1273" i="5"/>
  <c r="S653" i="5"/>
  <c r="S643" i="5"/>
  <c r="S847" i="5"/>
  <c r="S852" i="5"/>
  <c r="S1258" i="5"/>
  <c r="S1261" i="5"/>
  <c r="S866" i="5"/>
  <c r="S844" i="5"/>
  <c r="S548" i="5"/>
  <c r="S534" i="5"/>
  <c r="S221" i="5"/>
  <c r="S1294" i="5"/>
  <c r="S941" i="5"/>
  <c r="S571" i="5"/>
  <c r="S1323" i="5"/>
  <c r="S898" i="5"/>
  <c r="S576" i="5"/>
  <c r="S229" i="5"/>
  <c r="S1360" i="5"/>
  <c r="S1414" i="5"/>
  <c r="S1435" i="5"/>
  <c r="S1451" i="5"/>
  <c r="S1463" i="5"/>
  <c r="S1488" i="5"/>
  <c r="S1506" i="5"/>
  <c r="S1526" i="5"/>
  <c r="S1499" i="5"/>
  <c r="J1360" i="5"/>
  <c r="J1414" i="5"/>
  <c r="J1488" i="5"/>
  <c r="J1506" i="5"/>
  <c r="J1526" i="5"/>
  <c r="J1435" i="5"/>
  <c r="J1451" i="5"/>
  <c r="J1463" i="5"/>
  <c r="J1499" i="5"/>
  <c r="S1274" i="5"/>
  <c r="S1242" i="5"/>
  <c r="S1226" i="5"/>
  <c r="S1210" i="5"/>
  <c r="S1188" i="5"/>
  <c r="S721" i="5"/>
  <c r="S651" i="5"/>
  <c r="S539" i="5"/>
  <c r="S525" i="5"/>
  <c r="S515" i="5"/>
  <c r="S502" i="5"/>
  <c r="R502" i="5" s="1"/>
  <c r="S480" i="5"/>
  <c r="S470" i="5"/>
  <c r="S392" i="5"/>
  <c r="S324" i="5"/>
  <c r="S212" i="5"/>
  <c r="S195" i="5"/>
  <c r="S123" i="5"/>
  <c r="S1315" i="5"/>
  <c r="S1247" i="5"/>
  <c r="S1157" i="5"/>
  <c r="S1119" i="5"/>
  <c r="S1109" i="5"/>
  <c r="S1099" i="5"/>
  <c r="S1070" i="5"/>
  <c r="S1064" i="5"/>
  <c r="S1054" i="5"/>
  <c r="S682" i="5"/>
  <c r="S670" i="5"/>
  <c r="S656" i="5"/>
  <c r="S630" i="5"/>
  <c r="S493" i="5"/>
  <c r="S405" i="5"/>
  <c r="S355" i="5"/>
  <c r="S347" i="5"/>
  <c r="S337" i="5"/>
  <c r="S273" i="5"/>
  <c r="S228" i="5"/>
  <c r="S172" i="5"/>
  <c r="S158" i="5"/>
  <c r="S154" i="5"/>
  <c r="S144" i="5"/>
  <c r="S98" i="5"/>
  <c r="S90" i="5"/>
  <c r="S74" i="5"/>
  <c r="S26" i="5"/>
  <c r="S1322" i="5"/>
  <c r="S897" i="5"/>
  <c r="S575" i="5"/>
  <c r="S942" i="5"/>
  <c r="S562" i="5"/>
  <c r="S234" i="5"/>
  <c r="S1413" i="5"/>
  <c r="S1422" i="5"/>
  <c r="S1487" i="5"/>
  <c r="S1525" i="5"/>
  <c r="J1422" i="5"/>
  <c r="J1413" i="5"/>
  <c r="J1487" i="5"/>
  <c r="J1525" i="5"/>
  <c r="S1314" i="5"/>
  <c r="S1302" i="5"/>
  <c r="S1196" i="5"/>
  <c r="S1156" i="5"/>
  <c r="S1134" i="5"/>
  <c r="S1084" i="5"/>
  <c r="S1082" i="5"/>
  <c r="S875" i="5"/>
  <c r="S629" i="5"/>
  <c r="S308" i="5"/>
  <c r="S201" i="5"/>
  <c r="S1209" i="5"/>
  <c r="S1033" i="5"/>
  <c r="S1031" i="5"/>
  <c r="S850" i="5"/>
  <c r="S720" i="5"/>
  <c r="S696" i="5"/>
  <c r="S558" i="5"/>
  <c r="S496" i="5"/>
  <c r="S391" i="5"/>
  <c r="S371" i="5"/>
  <c r="S323" i="5"/>
  <c r="S194" i="5"/>
  <c r="S132" i="5"/>
  <c r="S122" i="5"/>
  <c r="S1350" i="5"/>
  <c r="J1350" i="5"/>
  <c r="S943" i="5"/>
  <c r="S919" i="5"/>
  <c r="S603" i="5"/>
  <c r="S563" i="5"/>
  <c r="S281" i="5"/>
  <c r="S253" i="5"/>
  <c r="S1250" i="5"/>
  <c r="S841" i="5"/>
  <c r="S222" i="5"/>
  <c r="S1263" i="5"/>
  <c r="S878" i="5"/>
  <c r="S546" i="5"/>
  <c r="S542" i="5"/>
  <c r="S214" i="5"/>
  <c r="S1345" i="5"/>
  <c r="S1411" i="5"/>
  <c r="S1420" i="5"/>
  <c r="S1485" i="5"/>
  <c r="S1492" i="5"/>
  <c r="J1345" i="5"/>
  <c r="J1420" i="5"/>
  <c r="J1492" i="5"/>
  <c r="J1411" i="5"/>
  <c r="J1485" i="5"/>
  <c r="S1150" i="5"/>
  <c r="S863" i="5"/>
  <c r="S757" i="5"/>
  <c r="S569" i="5"/>
  <c r="S491" i="5"/>
  <c r="S444" i="5"/>
  <c r="S384" i="5"/>
  <c r="S304" i="5"/>
  <c r="S177" i="5"/>
  <c r="S1203" i="5"/>
  <c r="S1195" i="5"/>
  <c r="S1137" i="5"/>
  <c r="S1087" i="5"/>
  <c r="S1077" i="5"/>
  <c r="S1035" i="5"/>
  <c r="S842" i="5"/>
  <c r="S796" i="5"/>
  <c r="S787" i="5"/>
  <c r="S714" i="5"/>
  <c r="S694" i="5"/>
  <c r="S608" i="5"/>
  <c r="S431" i="5"/>
  <c r="S369" i="5"/>
  <c r="S297" i="5"/>
  <c r="S130" i="5"/>
  <c r="S116" i="5"/>
  <c r="S62" i="5"/>
  <c r="S1355" i="5"/>
  <c r="S1369" i="5"/>
  <c r="S1386" i="5"/>
  <c r="S1395" i="5"/>
  <c r="S1412" i="5"/>
  <c r="S1434" i="5"/>
  <c r="S1443" i="5"/>
  <c r="S1450" i="5"/>
  <c r="S1462" i="5"/>
  <c r="S1468" i="5"/>
  <c r="S1486" i="5"/>
  <c r="S1510" i="5"/>
  <c r="S1516" i="5"/>
  <c r="J1386" i="5"/>
  <c r="J1395" i="5"/>
  <c r="J1412" i="5"/>
  <c r="J1434" i="5"/>
  <c r="J1443" i="5"/>
  <c r="J1450" i="5"/>
  <c r="J1462" i="5"/>
  <c r="J1468" i="5"/>
  <c r="J1486" i="5"/>
  <c r="J1510" i="5"/>
  <c r="J1516" i="5"/>
  <c r="J1355" i="5"/>
  <c r="J1369" i="5"/>
  <c r="S1256" i="5"/>
  <c r="S1204" i="5"/>
  <c r="S1162" i="5"/>
  <c r="S1127" i="5"/>
  <c r="S1116" i="5"/>
  <c r="S1106" i="5"/>
  <c r="S1096" i="5"/>
  <c r="S1071" i="5"/>
  <c r="S1068" i="5"/>
  <c r="S1061" i="5"/>
  <c r="S1051" i="5"/>
  <c r="S1043" i="5"/>
  <c r="S1027" i="5"/>
  <c r="S1011" i="5"/>
  <c r="S985" i="5"/>
  <c r="S923" i="5"/>
  <c r="S891" i="5"/>
  <c r="S887" i="5"/>
  <c r="R887" i="5" s="1"/>
  <c r="S835" i="5"/>
  <c r="S829" i="5"/>
  <c r="S825" i="5"/>
  <c r="S815" i="5"/>
  <c r="S807" i="5"/>
  <c r="S797" i="5"/>
  <c r="S782" i="5"/>
  <c r="S774" i="5"/>
  <c r="S769" i="5"/>
  <c r="S764" i="5"/>
  <c r="S748" i="5"/>
  <c r="S743" i="5"/>
  <c r="S739" i="5"/>
  <c r="S735" i="5"/>
  <c r="S731" i="5"/>
  <c r="S726" i="5"/>
  <c r="S715" i="5"/>
  <c r="S689" i="5"/>
  <c r="S679" i="5"/>
  <c r="S667" i="5"/>
  <c r="S609" i="5"/>
  <c r="S416" i="5"/>
  <c r="S408" i="5"/>
  <c r="S402" i="5"/>
  <c r="S364" i="5"/>
  <c r="S344" i="5"/>
  <c r="S334" i="5"/>
  <c r="S320" i="5"/>
  <c r="S298" i="5"/>
  <c r="S169" i="5"/>
  <c r="S151" i="5"/>
  <c r="S141" i="5"/>
  <c r="S117" i="5"/>
  <c r="S101" i="5"/>
  <c r="S1281" i="5"/>
  <c r="S1267" i="5"/>
  <c r="S1239" i="5"/>
  <c r="S1233" i="5"/>
  <c r="S1190" i="5"/>
  <c r="S1185" i="5"/>
  <c r="S1177" i="5"/>
  <c r="S1169" i="5"/>
  <c r="S1151" i="5"/>
  <c r="S864" i="5"/>
  <c r="S648" i="5"/>
  <c r="S550" i="5"/>
  <c r="S532" i="5"/>
  <c r="S522" i="5"/>
  <c r="S512" i="5"/>
  <c r="S507" i="5"/>
  <c r="S483" i="5"/>
  <c r="S477" i="5"/>
  <c r="S467" i="5"/>
  <c r="S445" i="5"/>
  <c r="S425" i="5"/>
  <c r="S413" i="5"/>
  <c r="S385" i="5"/>
  <c r="S257" i="5"/>
  <c r="S178" i="5"/>
  <c r="S1359" i="5"/>
  <c r="S1371" i="5"/>
  <c r="S1377" i="5"/>
  <c r="S1388" i="5"/>
  <c r="S1394" i="5"/>
  <c r="S1404" i="5"/>
  <c r="S1430" i="5"/>
  <c r="S1440" i="5"/>
  <c r="S1446" i="5"/>
  <c r="S1458" i="5"/>
  <c r="S1466" i="5"/>
  <c r="S1478" i="5"/>
  <c r="S1518" i="5"/>
  <c r="S1532" i="5"/>
  <c r="J1388" i="5"/>
  <c r="J1394" i="5"/>
  <c r="J1404" i="5"/>
  <c r="J1430" i="5"/>
  <c r="J1440" i="5"/>
  <c r="J1446" i="5"/>
  <c r="J1458" i="5"/>
  <c r="J1466" i="5"/>
  <c r="J1478" i="5"/>
  <c r="J1359" i="5"/>
  <c r="J1371" i="5"/>
  <c r="J1377" i="5"/>
  <c r="J1518" i="5"/>
  <c r="J1532" i="5"/>
  <c r="S1246" i="5"/>
  <c r="S1208" i="5"/>
  <c r="S1164" i="5"/>
  <c r="S1128" i="5"/>
  <c r="S1118" i="5"/>
  <c r="S1108" i="5"/>
  <c r="S1098" i="5"/>
  <c r="S1063" i="5"/>
  <c r="S1053" i="5"/>
  <c r="S1045" i="5"/>
  <c r="S1013" i="5"/>
  <c r="S995" i="5"/>
  <c r="S893" i="5"/>
  <c r="S889" i="5"/>
  <c r="S837" i="5"/>
  <c r="S833" i="5"/>
  <c r="S819" i="5"/>
  <c r="S817" i="5"/>
  <c r="S809" i="5"/>
  <c r="S801" i="5"/>
  <c r="S784" i="5"/>
  <c r="S776" i="5"/>
  <c r="S771" i="5"/>
  <c r="S765" i="5"/>
  <c r="S741" i="5"/>
  <c r="S737" i="5"/>
  <c r="S728" i="5"/>
  <c r="R728" i="5" s="1"/>
  <c r="S719" i="5"/>
  <c r="S691" i="5"/>
  <c r="S681" i="5"/>
  <c r="S669" i="5"/>
  <c r="R669" i="5" s="1"/>
  <c r="S655" i="5"/>
  <c r="S410" i="5"/>
  <c r="S404" i="5"/>
  <c r="S390" i="5"/>
  <c r="S366" i="5"/>
  <c r="S354" i="5"/>
  <c r="S346" i="5"/>
  <c r="S336" i="5"/>
  <c r="S322" i="5"/>
  <c r="S301" i="5"/>
  <c r="S272" i="5"/>
  <c r="S227" i="5"/>
  <c r="S193" i="5"/>
  <c r="S171" i="5"/>
  <c r="S157" i="5"/>
  <c r="S153" i="5"/>
  <c r="S143" i="5"/>
  <c r="S121" i="5"/>
  <c r="S103" i="5"/>
  <c r="S97" i="5"/>
  <c r="S1283" i="5"/>
  <c r="S1271" i="5"/>
  <c r="S1241" i="5"/>
  <c r="S1225" i="5"/>
  <c r="S1187" i="5"/>
  <c r="S1179" i="5"/>
  <c r="S1171" i="5"/>
  <c r="S1155" i="5"/>
  <c r="S936" i="5"/>
  <c r="S874" i="5"/>
  <c r="S650" i="5"/>
  <c r="S628" i="5"/>
  <c r="S538" i="5"/>
  <c r="S524" i="5"/>
  <c r="S514" i="5"/>
  <c r="S508" i="5"/>
  <c r="S485" i="5"/>
  <c r="S479" i="5"/>
  <c r="S469" i="5"/>
  <c r="S462" i="5"/>
  <c r="S449" i="5"/>
  <c r="S427" i="5"/>
  <c r="S423" i="5"/>
  <c r="S415" i="5"/>
  <c r="S182" i="5"/>
  <c r="S44" i="5"/>
  <c r="S1313" i="5"/>
  <c r="S935" i="5"/>
  <c r="S639" i="5"/>
  <c r="S627" i="5"/>
  <c r="S278" i="5"/>
  <c r="S1295" i="5"/>
  <c r="S944" i="5"/>
  <c r="R944" i="5" s="1"/>
  <c r="S271" i="5"/>
  <c r="S1403" i="5"/>
  <c r="S1418" i="5"/>
  <c r="S1477" i="5"/>
  <c r="S1531" i="5"/>
  <c r="J1418" i="5"/>
  <c r="J1531" i="5"/>
  <c r="J1403" i="5"/>
  <c r="J1477" i="5"/>
  <c r="S1288" i="5"/>
  <c r="S1194" i="5"/>
  <c r="S1154" i="5"/>
  <c r="S1090" i="5"/>
  <c r="S1081" i="5"/>
  <c r="S883" i="5"/>
  <c r="S873" i="5"/>
  <c r="S790" i="5"/>
  <c r="S755" i="5"/>
  <c r="S567" i="5"/>
  <c r="S448" i="5"/>
  <c r="S181" i="5"/>
  <c r="S1207" i="5"/>
  <c r="S1135" i="5"/>
  <c r="R1135" i="5" s="1"/>
  <c r="S1030" i="5"/>
  <c r="S800" i="5"/>
  <c r="S750" i="5"/>
  <c r="S718" i="5"/>
  <c r="S692" i="5"/>
  <c r="S626" i="5"/>
  <c r="S501" i="5"/>
  <c r="S429" i="5"/>
  <c r="S389" i="5"/>
  <c r="S367" i="5"/>
  <c r="S174" i="5"/>
  <c r="S128" i="5"/>
  <c r="S120" i="5"/>
  <c r="S1347" i="5"/>
  <c r="J1347" i="5"/>
  <c r="S1296" i="5"/>
  <c r="S945" i="5"/>
  <c r="S925" i="5"/>
  <c r="S635" i="5"/>
  <c r="S615" i="5"/>
  <c r="S259" i="5"/>
  <c r="S1363" i="5"/>
  <c r="S1367" i="5"/>
  <c r="S1375" i="5"/>
  <c r="S1384" i="5"/>
  <c r="S1408" i="5"/>
  <c r="S1432" i="5"/>
  <c r="S1448" i="5"/>
  <c r="S1460" i="5"/>
  <c r="S1482" i="5"/>
  <c r="S1498" i="5"/>
  <c r="S1509" i="5"/>
  <c r="S1536" i="5"/>
  <c r="S1504" i="5"/>
  <c r="J1384" i="5"/>
  <c r="J1408" i="5"/>
  <c r="J1432" i="5"/>
  <c r="J1448" i="5"/>
  <c r="J1460" i="5"/>
  <c r="J1482" i="5"/>
  <c r="J1498" i="5"/>
  <c r="J1509" i="5"/>
  <c r="J1363" i="5"/>
  <c r="J1367" i="5"/>
  <c r="J1375" i="5"/>
  <c r="J1504" i="5"/>
  <c r="J1536" i="5"/>
  <c r="S1255" i="5"/>
  <c r="S1200" i="5"/>
  <c r="S1124" i="5"/>
  <c r="S1114" i="5"/>
  <c r="S1104" i="5"/>
  <c r="S1094" i="5"/>
  <c r="S1066" i="5"/>
  <c r="S1059" i="5"/>
  <c r="S1049" i="5"/>
  <c r="S1041" i="5"/>
  <c r="S1025" i="5"/>
  <c r="S983" i="5"/>
  <c r="S827" i="5"/>
  <c r="S823" i="5"/>
  <c r="S813" i="5"/>
  <c r="S805" i="5"/>
  <c r="S780" i="5"/>
  <c r="S768" i="5"/>
  <c r="S724" i="5"/>
  <c r="S711" i="5"/>
  <c r="S677" i="5"/>
  <c r="S665" i="5"/>
  <c r="S661" i="5"/>
  <c r="S420" i="5"/>
  <c r="S351" i="5"/>
  <c r="S342" i="5"/>
  <c r="R342" i="5" s="1"/>
  <c r="S332" i="5"/>
  <c r="S318" i="5"/>
  <c r="S252" i="5"/>
  <c r="S224" i="5"/>
  <c r="S167" i="5"/>
  <c r="S162" i="5"/>
  <c r="S149" i="5"/>
  <c r="S139" i="5"/>
  <c r="S113" i="5"/>
  <c r="S94" i="5"/>
  <c r="S1265" i="5"/>
  <c r="S1237" i="5"/>
  <c r="S1231" i="5"/>
  <c r="S1183" i="5"/>
  <c r="S1175" i="5"/>
  <c r="S1167" i="5"/>
  <c r="S1147" i="5"/>
  <c r="S918" i="5"/>
  <c r="S861" i="5"/>
  <c r="S646" i="5"/>
  <c r="S602" i="5"/>
  <c r="R602" i="5" s="1"/>
  <c r="S530" i="5"/>
  <c r="S520" i="5"/>
  <c r="S505" i="5"/>
  <c r="S490" i="5"/>
  <c r="S475" i="5"/>
  <c r="S465" i="5"/>
  <c r="S459" i="5"/>
  <c r="S441" i="5"/>
  <c r="S411" i="5"/>
  <c r="S381" i="5"/>
  <c r="S206" i="5"/>
  <c r="S955" i="5"/>
  <c r="S917" i="5"/>
  <c r="S601" i="5"/>
  <c r="S553" i="5"/>
  <c r="S1301" i="5"/>
  <c r="S251" i="5"/>
  <c r="S1351" i="5"/>
  <c r="S1407" i="5"/>
  <c r="S1425" i="5"/>
  <c r="S1481" i="5"/>
  <c r="S1535" i="5"/>
  <c r="J1535" i="5"/>
  <c r="J1351" i="5"/>
  <c r="J1407" i="5"/>
  <c r="J1425" i="5"/>
  <c r="J1481" i="5"/>
  <c r="S1146" i="5"/>
  <c r="S1130" i="5"/>
  <c r="S1015" i="5"/>
  <c r="S860" i="5"/>
  <c r="S788" i="5"/>
  <c r="S697" i="5"/>
  <c r="S440" i="5"/>
  <c r="S394" i="5"/>
  <c r="S380" i="5"/>
  <c r="S328" i="5"/>
  <c r="S203" i="5"/>
  <c r="S1223" i="5"/>
  <c r="S1197" i="5"/>
  <c r="S1078" i="5"/>
  <c r="S1024" i="5"/>
  <c r="S882" i="5"/>
  <c r="S710" i="5"/>
  <c r="S600" i="5"/>
  <c r="S554" i="5"/>
  <c r="S500" i="5"/>
  <c r="S451" i="5"/>
  <c r="S317" i="5"/>
  <c r="S190" i="5"/>
  <c r="S126" i="5"/>
  <c r="S112" i="5"/>
  <c r="S58" i="5"/>
  <c r="S1007" i="5"/>
  <c r="S989" i="5"/>
  <c r="S1308" i="5"/>
  <c r="S619" i="5"/>
  <c r="S290" i="5"/>
  <c r="S1293" i="5"/>
  <c r="S954" i="5"/>
  <c r="S638" i="5"/>
  <c r="S265" i="5"/>
  <c r="S937" i="5"/>
  <c r="S292" i="5"/>
  <c r="S274" i="5"/>
  <c r="S1317" i="5"/>
  <c r="S1297" i="5"/>
  <c r="S956" i="5"/>
  <c r="S636" i="5"/>
  <c r="S632" i="5"/>
  <c r="S1415" i="5"/>
  <c r="S1424" i="5"/>
  <c r="S1489" i="5"/>
  <c r="S1493" i="5"/>
  <c r="S1527" i="5"/>
  <c r="J1424" i="5"/>
  <c r="J1493" i="5"/>
  <c r="J1415" i="5"/>
  <c r="J1489" i="5"/>
  <c r="J1527" i="5"/>
  <c r="S1316" i="5"/>
  <c r="S1158" i="5"/>
  <c r="S1036" i="5"/>
  <c r="S1032" i="5"/>
  <c r="S849" i="5"/>
  <c r="S631" i="5"/>
  <c r="S557" i="5"/>
  <c r="S494" i="5"/>
  <c r="S370" i="5"/>
  <c r="S135" i="5"/>
  <c r="S1289" i="5"/>
  <c r="S1213" i="5"/>
  <c r="S1211" i="5"/>
  <c r="R1211" i="5" s="1"/>
  <c r="S1133" i="5"/>
  <c r="S1083" i="5"/>
  <c r="S876" i="5"/>
  <c r="S700" i="5"/>
  <c r="S393" i="5"/>
  <c r="S325" i="5"/>
  <c r="S307" i="5"/>
  <c r="S200" i="5"/>
  <c r="S196" i="5"/>
  <c r="S124" i="5"/>
  <c r="S64" i="5"/>
  <c r="S46" i="5"/>
  <c r="S1343" i="5"/>
  <c r="J1343" i="5"/>
  <c r="S1298" i="5"/>
  <c r="S957" i="5"/>
  <c r="S921" i="5"/>
  <c r="S637" i="5"/>
  <c r="S605" i="5"/>
  <c r="S293" i="5"/>
  <c r="S255" i="5"/>
  <c r="S1338" i="5"/>
  <c r="S1292" i="5"/>
  <c r="S949" i="5"/>
  <c r="S909" i="5"/>
  <c r="S591" i="5"/>
  <c r="S279" i="5"/>
  <c r="S245" i="5"/>
  <c r="S981" i="5"/>
  <c r="S970" i="5"/>
  <c r="S977" i="5"/>
  <c r="S971" i="5"/>
  <c r="S1357" i="5"/>
  <c r="S1365" i="5"/>
  <c r="S1373" i="5"/>
  <c r="S1382" i="5"/>
  <c r="S1400" i="5"/>
  <c r="S1428" i="5"/>
  <c r="S1438" i="5"/>
  <c r="S1454" i="5"/>
  <c r="S1456" i="5"/>
  <c r="S1474" i="5"/>
  <c r="S1507" i="5"/>
  <c r="S1501" i="5"/>
  <c r="J1382" i="5"/>
  <c r="J1400" i="5"/>
  <c r="J1428" i="5"/>
  <c r="J1438" i="5"/>
  <c r="J1454" i="5"/>
  <c r="J1456" i="5"/>
  <c r="J1474" i="5"/>
  <c r="J1507" i="5"/>
  <c r="J1357" i="5"/>
  <c r="J1365" i="5"/>
  <c r="J1373" i="5"/>
  <c r="J1501" i="5"/>
  <c r="S1334" i="5"/>
  <c r="S1220" i="5"/>
  <c r="S1166" i="5"/>
  <c r="S1122" i="5"/>
  <c r="S1112" i="5"/>
  <c r="S1102" i="5"/>
  <c r="S1092" i="5"/>
  <c r="S1065" i="5"/>
  <c r="S1057" i="5"/>
  <c r="S1047" i="5"/>
  <c r="S1039" i="5"/>
  <c r="S1021" i="5"/>
  <c r="S973" i="5"/>
  <c r="S905" i="5"/>
  <c r="S885" i="5"/>
  <c r="S831" i="5"/>
  <c r="S821" i="5"/>
  <c r="S811" i="5"/>
  <c r="S804" i="5"/>
  <c r="S793" i="5"/>
  <c r="S778" i="5"/>
  <c r="S767" i="5"/>
  <c r="S707" i="5"/>
  <c r="S675" i="5"/>
  <c r="S664" i="5"/>
  <c r="S659" i="5"/>
  <c r="S587" i="5"/>
  <c r="S418" i="5"/>
  <c r="S399" i="5"/>
  <c r="S350" i="5"/>
  <c r="S340" i="5"/>
  <c r="S330" i="5"/>
  <c r="S314" i="5"/>
  <c r="S223" i="5"/>
  <c r="S187" i="5"/>
  <c r="S165" i="5"/>
  <c r="S161" i="5"/>
  <c r="S147" i="5"/>
  <c r="S137" i="5"/>
  <c r="S109" i="5"/>
  <c r="S93" i="5"/>
  <c r="S1279" i="5"/>
  <c r="S1235" i="5"/>
  <c r="R1235" i="5" s="1"/>
  <c r="S1229" i="5"/>
  <c r="S1181" i="5"/>
  <c r="S1173" i="5"/>
  <c r="S1143" i="5"/>
  <c r="S858" i="5"/>
  <c r="S642" i="5"/>
  <c r="S528" i="5"/>
  <c r="S518" i="5"/>
  <c r="S509" i="5"/>
  <c r="S503" i="5"/>
  <c r="S473" i="5"/>
  <c r="S463" i="5"/>
  <c r="S457" i="5"/>
  <c r="S437" i="5"/>
  <c r="S377" i="5"/>
  <c r="S241" i="5"/>
  <c r="S216" i="5"/>
  <c r="S282" i="5"/>
  <c r="S240" i="5"/>
  <c r="S1333" i="5"/>
  <c r="S946" i="5"/>
  <c r="S904" i="5"/>
  <c r="S586" i="5"/>
  <c r="R586" i="5" s="1"/>
  <c r="S564" i="5"/>
  <c r="S1352" i="5"/>
  <c r="S1399" i="5"/>
  <c r="S1421" i="5"/>
  <c r="S1473" i="5"/>
  <c r="S1495" i="5"/>
  <c r="S1524" i="5"/>
  <c r="J1352" i="5"/>
  <c r="J1495" i="5"/>
  <c r="J1399" i="5"/>
  <c r="J1421" i="5"/>
  <c r="J1473" i="5"/>
  <c r="J1524" i="5"/>
  <c r="S1198" i="5"/>
  <c r="S1142" i="5"/>
  <c r="S1086" i="5"/>
  <c r="S857" i="5"/>
  <c r="S699" i="5"/>
  <c r="S497" i="5"/>
  <c r="S452" i="5"/>
  <c r="S436" i="5"/>
  <c r="S396" i="5"/>
  <c r="S376" i="5"/>
  <c r="S199" i="5"/>
  <c r="S131" i="5"/>
  <c r="S1331" i="5"/>
  <c r="S1219" i="5"/>
  <c r="S1131" i="5"/>
  <c r="S1074" i="5"/>
  <c r="S1020" i="5"/>
  <c r="S1016" i="5"/>
  <c r="S846" i="5"/>
  <c r="S802" i="5"/>
  <c r="S759" i="5"/>
  <c r="S706" i="5"/>
  <c r="S584" i="5"/>
  <c r="S556" i="5"/>
  <c r="S313" i="5"/>
  <c r="S305" i="5"/>
  <c r="S108" i="5"/>
  <c r="S54" i="5"/>
  <c r="S1348" i="5"/>
  <c r="J1348" i="5"/>
  <c r="S284" i="5"/>
  <c r="S262" i="5"/>
  <c r="S1291" i="5"/>
  <c r="S948" i="5"/>
  <c r="S928" i="5"/>
  <c r="S617" i="5"/>
  <c r="S565" i="5"/>
  <c r="S964" i="5"/>
  <c r="S1349" i="5"/>
  <c r="J1349" i="5"/>
  <c r="S947" i="5"/>
  <c r="S268" i="5"/>
  <c r="S1311" i="5"/>
  <c r="S932" i="5"/>
  <c r="S622" i="5"/>
  <c r="S283" i="5"/>
  <c r="S993" i="5"/>
  <c r="S968" i="5"/>
  <c r="S1272" i="5"/>
  <c r="S1269" i="5"/>
  <c r="S1262" i="5"/>
  <c r="S1252" i="5"/>
  <c r="S545" i="5"/>
  <c r="S543" i="5"/>
  <c r="S880" i="5"/>
  <c r="S840" i="5"/>
  <c r="S204" i="5"/>
  <c r="S839" i="5"/>
  <c r="S870" i="5"/>
  <c r="S1260" i="5"/>
  <c r="S1244" i="5"/>
  <c r="S547" i="5"/>
  <c r="R547" i="5" s="1"/>
  <c r="S220" i="5"/>
  <c r="S868" i="5"/>
  <c r="S838" i="5"/>
  <c r="S536" i="5"/>
  <c r="S208" i="5"/>
  <c r="S644" i="5"/>
  <c r="S640" i="5"/>
  <c r="S1409" i="5"/>
  <c r="S1417" i="5"/>
  <c r="S1483" i="5"/>
  <c r="S1491" i="5"/>
  <c r="J1409" i="5"/>
  <c r="J1417" i="5"/>
  <c r="J1483" i="5"/>
  <c r="J1491" i="5"/>
  <c r="S1160" i="5"/>
  <c r="S1148" i="5"/>
  <c r="S1034" i="5"/>
  <c r="S845" i="5"/>
  <c r="S701" i="5"/>
  <c r="S450" i="5"/>
  <c r="S442" i="5"/>
  <c r="S398" i="5"/>
  <c r="S382" i="5"/>
  <c r="S175" i="5"/>
  <c r="S127" i="5"/>
  <c r="S1287" i="5"/>
  <c r="S1201" i="5"/>
  <c r="S1193" i="5"/>
  <c r="S1089" i="5"/>
  <c r="S789" i="5"/>
  <c r="S758" i="5"/>
  <c r="S746" i="5"/>
  <c r="R746" i="5" s="1"/>
  <c r="S712" i="5"/>
  <c r="S606" i="5"/>
  <c r="S566" i="5"/>
  <c r="S302" i="5"/>
  <c r="S295" i="5"/>
  <c r="S114" i="5"/>
  <c r="S66" i="5"/>
  <c r="S60" i="5"/>
  <c r="S219" i="5"/>
  <c r="S210" i="5"/>
  <c r="S217" i="5"/>
  <c r="S1379" i="5"/>
  <c r="S1392" i="5"/>
  <c r="J1392" i="5"/>
  <c r="J1379" i="5"/>
  <c r="S1009" i="5"/>
  <c r="S1003" i="5"/>
  <c r="S687" i="5"/>
  <c r="S362" i="5"/>
  <c r="R362" i="5" s="1"/>
  <c r="S360" i="5"/>
  <c r="S672" i="5"/>
  <c r="S1000" i="5"/>
  <c r="S962" i="5"/>
  <c r="S1380" i="5"/>
  <c r="S1389" i="5"/>
  <c r="J1380" i="5"/>
  <c r="J1389" i="5"/>
  <c r="S961" i="5"/>
  <c r="S673" i="5"/>
  <c r="S998" i="5"/>
  <c r="S684" i="5"/>
  <c r="S361" i="5"/>
  <c r="S357" i="5"/>
  <c r="S997" i="5"/>
  <c r="S963" i="5"/>
  <c r="S14" i="5"/>
  <c r="S551" i="5"/>
  <c r="S294" i="5"/>
  <c r="S246" i="5"/>
  <c r="S1339" i="5"/>
  <c r="S1299" i="5"/>
  <c r="S958" i="5"/>
  <c r="S910" i="5"/>
  <c r="S592" i="5"/>
  <c r="S1300" i="5"/>
  <c r="S959" i="5"/>
  <c r="S280" i="5"/>
  <c r="S912" i="5"/>
  <c r="S594" i="5"/>
  <c r="S552" i="5"/>
  <c r="S1361" i="5"/>
  <c r="S1378" i="5"/>
  <c r="S1416" i="5"/>
  <c r="S1436" i="5"/>
  <c r="S1444" i="5"/>
  <c r="S1452" i="5"/>
  <c r="S1464" i="5"/>
  <c r="S1490" i="5"/>
  <c r="S1500" i="5"/>
  <c r="S1511" i="5"/>
  <c r="S1512" i="5"/>
  <c r="S1528" i="5"/>
  <c r="J1378" i="5"/>
  <c r="J1416" i="5"/>
  <c r="J1436" i="5"/>
  <c r="J1444" i="5"/>
  <c r="J1452" i="5"/>
  <c r="J1464" i="5"/>
  <c r="J1490" i="5"/>
  <c r="J1500" i="5"/>
  <c r="J1511" i="5"/>
  <c r="J1512" i="5"/>
  <c r="J1528" i="5"/>
  <c r="J1361" i="5"/>
  <c r="S1248" i="5"/>
  <c r="S1212" i="5"/>
  <c r="S1120" i="5"/>
  <c r="S1110" i="5"/>
  <c r="S1100" i="5"/>
  <c r="S1055" i="5"/>
  <c r="S733" i="5"/>
  <c r="S683" i="5"/>
  <c r="S671" i="5"/>
  <c r="S657" i="5"/>
  <c r="S406" i="5"/>
  <c r="S356" i="5"/>
  <c r="S348" i="5"/>
  <c r="S338" i="5"/>
  <c r="S326" i="5"/>
  <c r="S276" i="5"/>
  <c r="S197" i="5"/>
  <c r="S173" i="5"/>
  <c r="S159" i="5"/>
  <c r="S155" i="5"/>
  <c r="S145" i="5"/>
  <c r="S125" i="5"/>
  <c r="S99" i="5"/>
  <c r="S91" i="5"/>
  <c r="S1319" i="5"/>
  <c r="S1275" i="5"/>
  <c r="S1243" i="5"/>
  <c r="S1227" i="5"/>
  <c r="S1189" i="5"/>
  <c r="S1159" i="5"/>
  <c r="S652" i="5"/>
  <c r="S634" i="5"/>
  <c r="S540" i="5"/>
  <c r="S526" i="5"/>
  <c r="S516" i="5"/>
  <c r="S481" i="5"/>
  <c r="S471" i="5"/>
  <c r="S395" i="5"/>
  <c r="S213" i="5"/>
  <c r="S3" i="5"/>
  <c r="S7" i="5"/>
  <c r="S11" i="5"/>
  <c r="S15" i="5"/>
  <c r="S19" i="5"/>
  <c r="S23" i="5"/>
  <c r="S29" i="5"/>
  <c r="S33" i="5"/>
  <c r="S37" i="5"/>
  <c r="S41" i="5"/>
  <c r="S45" i="5"/>
  <c r="S48" i="5"/>
  <c r="S57" i="5"/>
  <c r="S61" i="5"/>
  <c r="S65" i="5"/>
  <c r="S69" i="5"/>
  <c r="S73" i="5"/>
  <c r="S77" i="5"/>
  <c r="S81" i="5"/>
  <c r="S85" i="5"/>
  <c r="S89" i="5"/>
  <c r="T1341" i="5"/>
  <c r="T1362" i="5"/>
  <c r="T1366" i="5"/>
  <c r="T1374" i="5"/>
  <c r="T1383" i="5"/>
  <c r="T1406" i="5"/>
  <c r="T1431" i="5"/>
  <c r="T1441" i="5"/>
  <c r="T1447" i="5"/>
  <c r="T1459" i="5"/>
  <c r="T1480" i="5"/>
  <c r="T1497" i="5"/>
  <c r="T1503" i="5"/>
  <c r="T1508" i="5"/>
  <c r="T1514" i="5"/>
  <c r="T1534" i="5"/>
  <c r="T1405" i="5"/>
  <c r="T1426" i="5"/>
  <c r="T1479" i="5"/>
  <c r="T1494" i="5"/>
  <c r="T1533" i="5"/>
  <c r="T1356" i="5"/>
  <c r="T1364" i="5"/>
  <c r="T1372" i="5"/>
  <c r="R1372" i="5" s="1"/>
  <c r="T1381" i="5"/>
  <c r="T1397" i="5"/>
  <c r="T1427" i="5"/>
  <c r="T1437" i="5"/>
  <c r="T1453" i="5"/>
  <c r="T1455" i="5"/>
  <c r="T1471" i="5"/>
  <c r="T1496" i="5"/>
  <c r="T1522" i="5"/>
  <c r="T1353" i="5"/>
  <c r="T1396" i="5"/>
  <c r="T1423" i="5"/>
  <c r="T1470" i="5"/>
  <c r="T1521" i="5"/>
  <c r="T1344" i="5"/>
  <c r="T1354" i="5"/>
  <c r="T1368" i="5"/>
  <c r="T1385" i="5"/>
  <c r="T1410" i="5"/>
  <c r="T1433" i="5"/>
  <c r="T1442" i="5"/>
  <c r="T1449" i="5"/>
  <c r="T1461" i="5"/>
  <c r="T1467" i="5"/>
  <c r="T1484" i="5"/>
  <c r="T1505" i="5"/>
  <c r="T1515" i="5"/>
  <c r="T1519" i="5"/>
  <c r="T1358" i="5"/>
  <c r="T1370" i="5"/>
  <c r="T1376" i="5"/>
  <c r="T1387" i="5"/>
  <c r="T1393" i="5"/>
  <c r="T1402" i="5"/>
  <c r="T1429" i="5"/>
  <c r="T1439" i="5"/>
  <c r="T1445" i="5"/>
  <c r="T1457" i="5"/>
  <c r="T1465" i="5"/>
  <c r="T1476" i="5"/>
  <c r="T1502" i="5"/>
  <c r="T1513" i="5"/>
  <c r="T1517" i="5"/>
  <c r="T1530" i="5"/>
  <c r="T1401" i="5"/>
  <c r="T1419" i="5"/>
  <c r="T1475" i="5"/>
  <c r="T1529" i="5"/>
  <c r="T1360" i="5"/>
  <c r="T1414" i="5"/>
  <c r="T1435" i="5"/>
  <c r="T1451" i="5"/>
  <c r="T1463" i="5"/>
  <c r="T1488" i="5"/>
  <c r="T1499" i="5"/>
  <c r="T1506" i="5"/>
  <c r="T1526" i="5"/>
  <c r="T1413" i="5"/>
  <c r="T1422" i="5"/>
  <c r="T1487" i="5"/>
  <c r="T1525" i="5"/>
  <c r="T1350" i="5"/>
  <c r="T1345" i="5"/>
  <c r="T1411" i="5"/>
  <c r="T1420" i="5"/>
  <c r="T1485" i="5"/>
  <c r="T1492" i="5"/>
  <c r="T1355" i="5"/>
  <c r="T1369" i="5"/>
  <c r="T1386" i="5"/>
  <c r="T1395" i="5"/>
  <c r="T1412" i="5"/>
  <c r="T1434" i="5"/>
  <c r="T1443" i="5"/>
  <c r="T1450" i="5"/>
  <c r="T1462" i="5"/>
  <c r="T1468" i="5"/>
  <c r="T1486" i="5"/>
  <c r="T1510" i="5"/>
  <c r="T1516" i="5"/>
  <c r="T1359" i="5"/>
  <c r="T1371" i="5"/>
  <c r="T1377" i="5"/>
  <c r="T1388" i="5"/>
  <c r="T1394" i="5"/>
  <c r="T1404" i="5"/>
  <c r="T1430" i="5"/>
  <c r="T1440" i="5"/>
  <c r="T1446" i="5"/>
  <c r="T1458" i="5"/>
  <c r="T1466" i="5"/>
  <c r="T1478" i="5"/>
  <c r="T1518" i="5"/>
  <c r="T1532" i="5"/>
  <c r="T1403" i="5"/>
  <c r="T1418" i="5"/>
  <c r="T1477" i="5"/>
  <c r="T1531" i="5"/>
  <c r="T1347" i="5"/>
  <c r="T1363" i="5"/>
  <c r="T1367" i="5"/>
  <c r="T1375" i="5"/>
  <c r="T1384" i="5"/>
  <c r="T1408" i="5"/>
  <c r="T1432" i="5"/>
  <c r="T1448" i="5"/>
  <c r="T1460" i="5"/>
  <c r="T1482" i="5"/>
  <c r="T1498" i="5"/>
  <c r="T1504" i="5"/>
  <c r="T1509" i="5"/>
  <c r="T1536" i="5"/>
  <c r="T1351" i="5"/>
  <c r="T1407" i="5"/>
  <c r="T1425" i="5"/>
  <c r="T1481" i="5"/>
  <c r="T1535" i="5"/>
  <c r="T1415" i="5"/>
  <c r="T1424" i="5"/>
  <c r="T1489" i="5"/>
  <c r="T1493" i="5"/>
  <c r="T1527" i="5"/>
  <c r="T1343" i="5"/>
  <c r="T1357" i="5"/>
  <c r="T1365" i="5"/>
  <c r="T1373" i="5"/>
  <c r="T1382" i="5"/>
  <c r="T1400" i="5"/>
  <c r="T1428" i="5"/>
  <c r="T1438" i="5"/>
  <c r="T1454" i="5"/>
  <c r="T1456" i="5"/>
  <c r="T1474" i="5"/>
  <c r="T1501" i="5"/>
  <c r="T1507" i="5"/>
  <c r="T1352" i="5"/>
  <c r="T1399" i="5"/>
  <c r="T1421" i="5"/>
  <c r="T1473" i="5"/>
  <c r="T1495" i="5"/>
  <c r="T1524" i="5"/>
  <c r="T1348" i="5"/>
  <c r="T1349" i="5"/>
  <c r="T1409" i="5"/>
  <c r="T1417" i="5"/>
  <c r="T1483" i="5"/>
  <c r="T1491" i="5"/>
  <c r="T1379" i="5"/>
  <c r="T1392" i="5"/>
  <c r="T1380" i="5"/>
  <c r="T1389" i="5"/>
  <c r="S5" i="5"/>
  <c r="S9" i="5"/>
  <c r="S13" i="5"/>
  <c r="S17" i="5"/>
  <c r="S21" i="5"/>
  <c r="S27" i="5"/>
  <c r="S31" i="5"/>
  <c r="S35" i="5"/>
  <c r="S39" i="5"/>
  <c r="S43" i="5"/>
  <c r="S47" i="5"/>
  <c r="S49" i="5"/>
  <c r="S51" i="5"/>
  <c r="S55" i="5"/>
  <c r="S59" i="5"/>
  <c r="S63" i="5"/>
  <c r="S67" i="5"/>
  <c r="S71" i="5"/>
  <c r="S75" i="5"/>
  <c r="S79" i="5"/>
  <c r="S83" i="5"/>
  <c r="S87" i="5"/>
  <c r="T1361" i="5"/>
  <c r="T1378" i="5"/>
  <c r="T1416" i="5"/>
  <c r="T1436" i="5"/>
  <c r="T1444" i="5"/>
  <c r="T1452" i="5"/>
  <c r="T1464" i="5"/>
  <c r="T1490" i="5"/>
  <c r="T1500" i="5"/>
  <c r="T1511" i="5"/>
  <c r="T1512" i="5"/>
  <c r="T1528" i="5"/>
  <c r="R1274" i="5"/>
  <c r="K121" i="4"/>
  <c r="T1039" i="5"/>
  <c r="T556" i="5"/>
  <c r="T1148" i="5"/>
  <c r="T818" i="5"/>
  <c r="T806" i="5"/>
  <c r="L95" i="4"/>
  <c r="T850" i="5"/>
  <c r="L75" i="4"/>
  <c r="T1169" i="5"/>
  <c r="L51" i="4"/>
  <c r="T333" i="5"/>
  <c r="L60" i="4"/>
  <c r="L152" i="4"/>
  <c r="T465" i="5"/>
  <c r="L10" i="4"/>
  <c r="L14" i="4"/>
  <c r="L46" i="4"/>
  <c r="L50" i="4"/>
  <c r="L74" i="4"/>
  <c r="L78" i="4"/>
  <c r="L98" i="4"/>
  <c r="L130" i="4"/>
  <c r="L138" i="4"/>
  <c r="T382" i="5"/>
  <c r="L112" i="4"/>
  <c r="T1268" i="5"/>
  <c r="L135" i="4"/>
  <c r="T1271" i="5"/>
  <c r="L88" i="4"/>
  <c r="L45" i="4"/>
  <c r="L53" i="4"/>
  <c r="L105" i="4"/>
  <c r="L141" i="4"/>
  <c r="L145" i="4"/>
  <c r="L153" i="4"/>
  <c r="T391" i="5"/>
  <c r="L67" i="4"/>
  <c r="T368" i="5"/>
  <c r="L92" i="4"/>
  <c r="T200" i="5"/>
  <c r="T10" i="5"/>
  <c r="T251" i="5"/>
  <c r="T104" i="5"/>
  <c r="T548" i="5"/>
  <c r="T734" i="5"/>
  <c r="T70" i="5"/>
  <c r="T160" i="5"/>
  <c r="R160" i="5" s="1"/>
  <c r="T232" i="5"/>
  <c r="T327" i="5"/>
  <c r="T358" i="5"/>
  <c r="T682" i="5"/>
  <c r="T32" i="5"/>
  <c r="T120" i="5"/>
  <c r="T272" i="5"/>
  <c r="T344" i="5"/>
  <c r="T785" i="5"/>
  <c r="T872" i="5"/>
  <c r="T217" i="5"/>
  <c r="T297" i="5"/>
  <c r="T441" i="5"/>
  <c r="T496" i="5"/>
  <c r="T834" i="5"/>
  <c r="T2" i="5"/>
  <c r="T22" i="5"/>
  <c r="T40" i="5"/>
  <c r="T62" i="5"/>
  <c r="T82" i="5"/>
  <c r="T96" i="5"/>
  <c r="T112" i="5"/>
  <c r="T128" i="5"/>
  <c r="T150" i="5"/>
  <c r="T169" i="5"/>
  <c r="T225" i="5"/>
  <c r="T242" i="5"/>
  <c r="T261" i="5"/>
  <c r="T288" i="5"/>
  <c r="T311" i="5"/>
  <c r="R311" i="5" s="1"/>
  <c r="T338" i="5"/>
  <c r="T363" i="5"/>
  <c r="T395" i="5"/>
  <c r="T477" i="5"/>
  <c r="T503" i="5"/>
  <c r="T632" i="5"/>
  <c r="T670" i="5"/>
  <c r="T773" i="5"/>
  <c r="T884" i="5"/>
  <c r="T908" i="5"/>
  <c r="T1094" i="5"/>
  <c r="T1190" i="5"/>
  <c r="T90" i="5"/>
  <c r="T384" i="5"/>
  <c r="T6" i="5"/>
  <c r="T24" i="5"/>
  <c r="T44" i="5"/>
  <c r="T66" i="5"/>
  <c r="T86" i="5"/>
  <c r="T100" i="5"/>
  <c r="T116" i="5"/>
  <c r="T132" i="5"/>
  <c r="T155" i="5"/>
  <c r="T195" i="5"/>
  <c r="T214" i="5"/>
  <c r="T247" i="5"/>
  <c r="T267" i="5"/>
  <c r="T291" i="5"/>
  <c r="T374" i="5"/>
  <c r="T399" i="5"/>
  <c r="T436" i="5"/>
  <c r="T516" i="5"/>
  <c r="T648" i="5"/>
  <c r="T710" i="5"/>
  <c r="T924" i="5"/>
  <c r="T950" i="5"/>
  <c r="T18" i="5"/>
  <c r="T36" i="5"/>
  <c r="T50" i="5"/>
  <c r="T78" i="5"/>
  <c r="T108" i="5"/>
  <c r="T124" i="5"/>
  <c r="T164" i="5"/>
  <c r="T206" i="5"/>
  <c r="T221" i="5"/>
  <c r="T237" i="5"/>
  <c r="R237" i="5" s="1"/>
  <c r="T256" i="5"/>
  <c r="T283" i="5"/>
  <c r="T301" i="5"/>
  <c r="T349" i="5"/>
  <c r="T390" i="5"/>
  <c r="T409" i="5"/>
  <c r="T425" i="5"/>
  <c r="T452" i="5"/>
  <c r="T617" i="5"/>
  <c r="T698" i="5"/>
  <c r="T938" i="5"/>
  <c r="T1010" i="5"/>
  <c r="T1329" i="5"/>
  <c r="T1254" i="5"/>
  <c r="R1254" i="5" s="1"/>
  <c r="T1213" i="5"/>
  <c r="T1116" i="5"/>
  <c r="T1160" i="5"/>
  <c r="T1054" i="5"/>
  <c r="T961" i="5"/>
  <c r="T844" i="5"/>
  <c r="T903" i="5"/>
  <c r="T784" i="5"/>
  <c r="T685" i="5"/>
  <c r="T567" i="5"/>
  <c r="T484" i="5"/>
  <c r="T1325" i="5"/>
  <c r="R1325" i="5" s="1"/>
  <c r="T1265" i="5"/>
  <c r="T1243" i="5"/>
  <c r="T1293" i="5"/>
  <c r="T1281" i="5"/>
  <c r="T1253" i="5"/>
  <c r="T1249" i="5"/>
  <c r="T1233" i="5"/>
  <c r="T1225" i="5"/>
  <c r="T1193" i="5"/>
  <c r="T1179" i="5"/>
  <c r="T1133" i="5"/>
  <c r="T1121" i="5"/>
  <c r="R1121" i="5" s="1"/>
  <c r="T1113" i="5"/>
  <c r="T1105" i="5"/>
  <c r="R1105" i="5" s="1"/>
  <c r="T1093" i="5"/>
  <c r="T1080" i="5"/>
  <c r="R1080" i="5" s="1"/>
  <c r="T1024" i="5"/>
  <c r="T1145" i="5"/>
  <c r="T1032" i="5"/>
  <c r="T1201" i="5"/>
  <c r="T1187" i="5"/>
  <c r="T1171" i="5"/>
  <c r="T1155" i="5"/>
  <c r="T1086" i="5"/>
  <c r="T996" i="5"/>
  <c r="T982" i="5"/>
  <c r="T972" i="5"/>
  <c r="T952" i="5"/>
  <c r="T932" i="5"/>
  <c r="T926" i="5"/>
  <c r="T824" i="5"/>
  <c r="T798" i="5"/>
  <c r="T794" i="5"/>
  <c r="T783" i="5"/>
  <c r="R783" i="5" s="1"/>
  <c r="T612" i="5"/>
  <c r="T584" i="5"/>
  <c r="T240" i="5"/>
  <c r="T1219" i="5"/>
  <c r="T960" i="5"/>
  <c r="T901" i="5"/>
  <c r="T885" i="5"/>
  <c r="T855" i="5"/>
  <c r="T839" i="5"/>
  <c r="T835" i="5"/>
  <c r="T778" i="5"/>
  <c r="T768" i="5"/>
  <c r="T719" i="5"/>
  <c r="T699" i="5"/>
  <c r="T675" i="5"/>
  <c r="T667" i="5"/>
  <c r="T661" i="5"/>
  <c r="T633" i="5"/>
  <c r="R633" i="5" s="1"/>
  <c r="T629" i="5"/>
  <c r="T618" i="5"/>
  <c r="R618" i="5" s="1"/>
  <c r="T615" i="5"/>
  <c r="T555" i="5"/>
  <c r="T551" i="5"/>
  <c r="T545" i="5"/>
  <c r="T537" i="5"/>
  <c r="T525" i="5"/>
  <c r="T521" i="5"/>
  <c r="T497" i="5"/>
  <c r="T482" i="5"/>
  <c r="T478" i="5"/>
  <c r="T466" i="5"/>
  <c r="T456" i="5"/>
  <c r="R456" i="5" s="1"/>
  <c r="T1205" i="5"/>
  <c r="T1143" i="5"/>
  <c r="T992" i="5"/>
  <c r="T978" i="5"/>
  <c r="T919" i="5"/>
  <c r="T895" i="5"/>
  <c r="R895" i="5" s="1"/>
  <c r="T875" i="5"/>
  <c r="T867" i="5"/>
  <c r="R867" i="5" s="1"/>
  <c r="T748" i="5"/>
  <c r="T737" i="5"/>
  <c r="T731" i="5"/>
  <c r="T726" i="5"/>
  <c r="T709" i="5"/>
  <c r="T681" i="5"/>
  <c r="T655" i="5"/>
  <c r="T643" i="5"/>
  <c r="T495" i="5"/>
  <c r="T472" i="5"/>
  <c r="T1305" i="5"/>
  <c r="T369" i="5"/>
  <c r="T1330" i="5"/>
  <c r="T1174" i="5"/>
  <c r="T906" i="5"/>
  <c r="T750" i="5"/>
  <c r="T560" i="5"/>
  <c r="T227" i="5"/>
  <c r="T1114" i="5"/>
  <c r="T683" i="5"/>
  <c r="T998" i="5"/>
  <c r="T511" i="5"/>
  <c r="T1255" i="5"/>
  <c r="T1208" i="5"/>
  <c r="T1162" i="5"/>
  <c r="T1001" i="5"/>
  <c r="T963" i="5"/>
  <c r="T1328" i="5"/>
  <c r="R1328" i="5" s="1"/>
  <c r="T1118" i="5"/>
  <c r="T1057" i="5"/>
  <c r="T902" i="5"/>
  <c r="T779" i="5"/>
  <c r="T688" i="5"/>
  <c r="T514" i="5"/>
  <c r="T559" i="5"/>
  <c r="T486" i="5"/>
  <c r="T639" i="5"/>
  <c r="T74" i="5"/>
  <c r="T277" i="5"/>
  <c r="T414" i="5"/>
  <c r="T562" i="5"/>
  <c r="T1285" i="5"/>
  <c r="T187" i="5"/>
  <c r="T817" i="5"/>
  <c r="T1279" i="5"/>
  <c r="T581" i="5"/>
  <c r="R581" i="5" s="1"/>
  <c r="T1326" i="5"/>
  <c r="T1064" i="5"/>
  <c r="T1122" i="5"/>
  <c r="T1206" i="5"/>
  <c r="T848" i="5"/>
  <c r="T205" i="5"/>
  <c r="T965" i="5"/>
  <c r="T637" i="5"/>
  <c r="T1164" i="5"/>
  <c r="T1003" i="5"/>
  <c r="T557" i="5"/>
  <c r="T488" i="5"/>
  <c r="R488" i="5" s="1"/>
  <c r="T1236" i="5"/>
  <c r="T1220" i="5"/>
  <c r="T1146" i="5"/>
  <c r="T1315" i="5"/>
  <c r="T1310" i="5"/>
  <c r="T1117" i="5"/>
  <c r="T1056" i="5"/>
  <c r="T1332" i="5"/>
  <c r="T1226" i="5"/>
  <c r="T1188" i="5"/>
  <c r="T1161" i="5"/>
  <c r="T1136" i="5"/>
  <c r="T1036" i="5"/>
  <c r="T983" i="5"/>
  <c r="T1180" i="5"/>
  <c r="T1127" i="5"/>
  <c r="T878" i="5"/>
  <c r="T786" i="5"/>
  <c r="T763" i="5"/>
  <c r="T712" i="5"/>
  <c r="T650" i="5"/>
  <c r="T498" i="5"/>
  <c r="R498" i="5" s="1"/>
  <c r="T467" i="5"/>
  <c r="T447" i="5"/>
  <c r="T407" i="5"/>
  <c r="T397" i="5"/>
  <c r="R397" i="5" s="1"/>
  <c r="T343" i="5"/>
  <c r="T322" i="5"/>
  <c r="T306" i="5"/>
  <c r="T300" i="5"/>
  <c r="T290" i="5"/>
  <c r="T278" i="5"/>
  <c r="T250" i="5"/>
  <c r="T1194" i="5"/>
  <c r="T1098" i="5"/>
  <c r="T1011" i="5"/>
  <c r="T1000" i="5"/>
  <c r="T935" i="5"/>
  <c r="T827" i="5"/>
  <c r="T743" i="5"/>
  <c r="T513" i="5"/>
  <c r="T1018" i="5"/>
  <c r="T962" i="5"/>
  <c r="T945" i="5"/>
  <c r="T927" i="5"/>
  <c r="T845" i="5"/>
  <c r="T803" i="5"/>
  <c r="T689" i="5"/>
  <c r="T605" i="5"/>
  <c r="T1322" i="5"/>
  <c r="T1308" i="5"/>
  <c r="T1258" i="5"/>
  <c r="R1258" i="5" s="1"/>
  <c r="T1240" i="5"/>
  <c r="T1216" i="5"/>
  <c r="T1150" i="5"/>
  <c r="T1337" i="5"/>
  <c r="T1319" i="5"/>
  <c r="T1277" i="5"/>
  <c r="T1230" i="5"/>
  <c r="T1198" i="5"/>
  <c r="T1184" i="5"/>
  <c r="T1168" i="5"/>
  <c r="R1168" i="5" s="1"/>
  <c r="T1152" i="5"/>
  <c r="T1069" i="5"/>
  <c r="T1250" i="5"/>
  <c r="T1202" i="5"/>
  <c r="T1140" i="5"/>
  <c r="T990" i="5"/>
  <c r="T987" i="5"/>
  <c r="T979" i="5"/>
  <c r="T975" i="5"/>
  <c r="T1246" i="5"/>
  <c r="T1222" i="5"/>
  <c r="T1191" i="5"/>
  <c r="R1191" i="5" s="1"/>
  <c r="T1176" i="5"/>
  <c r="T1107" i="5"/>
  <c r="R1107" i="5" s="1"/>
  <c r="T1046" i="5"/>
  <c r="T1028" i="5"/>
  <c r="R1028" i="5" s="1"/>
  <c r="T1102" i="5"/>
  <c r="T1041" i="5"/>
  <c r="T898" i="5"/>
  <c r="T890" i="5"/>
  <c r="T882" i="5"/>
  <c r="T852" i="5"/>
  <c r="T836" i="5"/>
  <c r="T775" i="5"/>
  <c r="T766" i="5"/>
  <c r="T716" i="5"/>
  <c r="T672" i="5"/>
  <c r="T658" i="5"/>
  <c r="R658" i="5" s="1"/>
  <c r="T646" i="5"/>
  <c r="T630" i="5"/>
  <c r="R630" i="5" s="1"/>
  <c r="T626" i="5"/>
  <c r="T616" i="5"/>
  <c r="R616" i="5" s="1"/>
  <c r="T552" i="5"/>
  <c r="T550" i="5"/>
  <c r="T542" i="5"/>
  <c r="T534" i="5"/>
  <c r="T530" i="5"/>
  <c r="T518" i="5"/>
  <c r="T505" i="5"/>
  <c r="T479" i="5"/>
  <c r="T475" i="5"/>
  <c r="T463" i="5"/>
  <c r="T435" i="5"/>
  <c r="T423" i="5"/>
  <c r="T419" i="5"/>
  <c r="T400" i="5"/>
  <c r="T357" i="5"/>
  <c r="T310" i="5"/>
  <c r="T296" i="5"/>
  <c r="T254" i="5"/>
  <c r="T224" i="5"/>
  <c r="T211" i="5"/>
  <c r="T193" i="5"/>
  <c r="T145" i="5"/>
  <c r="T939" i="5"/>
  <c r="T831" i="5"/>
  <c r="T1130" i="5"/>
  <c r="T1090" i="5"/>
  <c r="T1008" i="5"/>
  <c r="T957" i="5"/>
  <c r="T949" i="5"/>
  <c r="T923" i="5"/>
  <c r="T795" i="5"/>
  <c r="T693" i="5"/>
  <c r="T609" i="5"/>
  <c r="T1295" i="5"/>
  <c r="T1051" i="5"/>
  <c r="T799" i="5"/>
  <c r="T1297" i="5"/>
  <c r="T1053" i="5"/>
  <c r="T801" i="5"/>
  <c r="T587" i="5"/>
  <c r="T1296" i="5"/>
  <c r="T1052" i="5"/>
  <c r="T588" i="5"/>
  <c r="T389" i="5"/>
  <c r="T1212" i="5"/>
  <c r="T1331" i="5"/>
  <c r="T1108" i="5"/>
  <c r="T1009" i="5"/>
  <c r="T1159" i="5"/>
  <c r="T840" i="5"/>
  <c r="T282" i="5"/>
  <c r="T197" i="5"/>
  <c r="T955" i="5"/>
  <c r="T510" i="5"/>
  <c r="R510" i="5" s="1"/>
  <c r="T911" i="5"/>
  <c r="T741" i="5"/>
  <c r="T647" i="5"/>
  <c r="T571" i="5"/>
  <c r="T1166" i="5"/>
  <c r="T1327" i="5"/>
  <c r="R1327" i="5" s="1"/>
  <c r="T1207" i="5"/>
  <c r="T1065" i="5"/>
  <c r="T1005" i="5"/>
  <c r="T967" i="5"/>
  <c r="T787" i="5"/>
  <c r="T638" i="5"/>
  <c r="T443" i="5"/>
  <c r="T318" i="5"/>
  <c r="T1256" i="5"/>
  <c r="T1124" i="5"/>
  <c r="T905" i="5"/>
  <c r="T687" i="5"/>
  <c r="T1307" i="5"/>
  <c r="T1068" i="5"/>
  <c r="T608" i="5"/>
  <c r="T171" i="5"/>
  <c r="T813" i="5"/>
  <c r="T1276" i="5"/>
  <c r="R1276" i="5" s="1"/>
  <c r="T563" i="5"/>
  <c r="T1316" i="5"/>
  <c r="T1333" i="5"/>
  <c r="T1311" i="5"/>
  <c r="T1227" i="5"/>
  <c r="T1237" i="5"/>
  <c r="T1221" i="5"/>
  <c r="T1189" i="5"/>
  <c r="T1163" i="5"/>
  <c r="T1147" i="5"/>
  <c r="T1137" i="5"/>
  <c r="T1082" i="5"/>
  <c r="T1059" i="5"/>
  <c r="T1026" i="5"/>
  <c r="T1195" i="5"/>
  <c r="T1181" i="5"/>
  <c r="T1119" i="5"/>
  <c r="T1099" i="5"/>
  <c r="T1095" i="5"/>
  <c r="T1012" i="5"/>
  <c r="T1002" i="5"/>
  <c r="T936" i="5"/>
  <c r="T828" i="5"/>
  <c r="T487" i="5"/>
  <c r="T153" i="5"/>
  <c r="T921" i="5"/>
  <c r="T913" i="5"/>
  <c r="T893" i="5"/>
  <c r="T869" i="5"/>
  <c r="T847" i="5"/>
  <c r="R847" i="5" s="1"/>
  <c r="T804" i="5"/>
  <c r="T792" i="5"/>
  <c r="T757" i="5"/>
  <c r="T703" i="5"/>
  <c r="R703" i="5" s="1"/>
  <c r="T671" i="5"/>
  <c r="T664" i="5"/>
  <c r="T657" i="5"/>
  <c r="T645" i="5"/>
  <c r="R645" i="5" s="1"/>
  <c r="T625" i="5"/>
  <c r="T569" i="5"/>
  <c r="T549" i="5"/>
  <c r="T541" i="5"/>
  <c r="R541" i="5" s="1"/>
  <c r="T533" i="5"/>
  <c r="T529" i="5"/>
  <c r="R529" i="5" s="1"/>
  <c r="T491" i="5"/>
  <c r="T460" i="5"/>
  <c r="T984" i="5"/>
  <c r="T879" i="5"/>
  <c r="R879" i="5" s="1"/>
  <c r="T769" i="5"/>
  <c r="T764" i="5"/>
  <c r="T733" i="5"/>
  <c r="T713" i="5"/>
  <c r="R713" i="5" s="1"/>
  <c r="T651" i="5"/>
  <c r="T619" i="5"/>
  <c r="T515" i="5"/>
  <c r="T499" i="5"/>
  <c r="T468" i="5"/>
  <c r="T1072" i="5"/>
  <c r="T1290" i="5"/>
  <c r="T179" i="5"/>
  <c r="T821" i="5"/>
  <c r="T1267" i="5"/>
  <c r="T1035" i="5"/>
  <c r="T161" i="5"/>
  <c r="T1257" i="5"/>
  <c r="T1209" i="5"/>
  <c r="T1336" i="5"/>
  <c r="T1156" i="5"/>
  <c r="T1050" i="5"/>
  <c r="T1007" i="5"/>
  <c r="T956" i="5"/>
  <c r="T634" i="5"/>
  <c r="T572" i="5"/>
  <c r="T373" i="5"/>
  <c r="T517" i="5"/>
  <c r="T1106" i="5"/>
  <c r="T841" i="5"/>
  <c r="T1096" i="5"/>
  <c r="T1314" i="5"/>
  <c r="T622" i="5"/>
  <c r="T3" i="5"/>
  <c r="T7" i="5"/>
  <c r="T11" i="5"/>
  <c r="T15" i="5"/>
  <c r="T19" i="5"/>
  <c r="T23" i="5"/>
  <c r="T25" i="5"/>
  <c r="T29" i="5"/>
  <c r="T33" i="5"/>
  <c r="T37" i="5"/>
  <c r="T41" i="5"/>
  <c r="T45" i="5"/>
  <c r="T48" i="5"/>
  <c r="T51" i="5"/>
  <c r="T55" i="5"/>
  <c r="T59" i="5"/>
  <c r="T63" i="5"/>
  <c r="T67" i="5"/>
  <c r="T71" i="5"/>
  <c r="T75" i="5"/>
  <c r="T79" i="5"/>
  <c r="T83" i="5"/>
  <c r="T87" i="5"/>
  <c r="T91" i="5"/>
  <c r="T94" i="5"/>
  <c r="T97" i="5"/>
  <c r="T101" i="5"/>
  <c r="T105" i="5"/>
  <c r="T109" i="5"/>
  <c r="T113" i="5"/>
  <c r="T117" i="5"/>
  <c r="T121" i="5"/>
  <c r="T125" i="5"/>
  <c r="T129" i="5"/>
  <c r="T133" i="5"/>
  <c r="T137" i="5"/>
  <c r="T141" i="5"/>
  <c r="T146" i="5"/>
  <c r="T151" i="5"/>
  <c r="T165" i="5"/>
  <c r="T176" i="5"/>
  <c r="T181" i="5"/>
  <c r="T184" i="5"/>
  <c r="T188" i="5"/>
  <c r="R188" i="5" s="1"/>
  <c r="T196" i="5"/>
  <c r="T202" i="5"/>
  <c r="T207" i="5"/>
  <c r="T208" i="5"/>
  <c r="T218" i="5"/>
  <c r="T229" i="5"/>
  <c r="T234" i="5"/>
  <c r="T238" i="5"/>
  <c r="T243" i="5"/>
  <c r="T248" i="5"/>
  <c r="R248" i="5" s="1"/>
  <c r="T252" i="5"/>
  <c r="T257" i="5"/>
  <c r="T263" i="5"/>
  <c r="T268" i="5"/>
  <c r="T273" i="5"/>
  <c r="T279" i="5"/>
  <c r="T284" i="5"/>
  <c r="T289" i="5"/>
  <c r="T293" i="5"/>
  <c r="T298" i="5"/>
  <c r="T302" i="5"/>
  <c r="T307" i="5"/>
  <c r="T312" i="5"/>
  <c r="T317" i="5"/>
  <c r="T323" i="5"/>
  <c r="T328" i="5"/>
  <c r="T334" i="5"/>
  <c r="T340" i="5"/>
  <c r="T359" i="5"/>
  <c r="T364" i="5"/>
  <c r="T375" i="5"/>
  <c r="T380" i="5"/>
  <c r="T396" i="5"/>
  <c r="T405" i="5"/>
  <c r="R405" i="5" s="1"/>
  <c r="T410" i="5"/>
  <c r="T421" i="5"/>
  <c r="T426" i="5"/>
  <c r="T432" i="5"/>
  <c r="R432" i="5" s="1"/>
  <c r="T437" i="5"/>
  <c r="T442" i="5"/>
  <c r="T448" i="5"/>
  <c r="T453" i="5"/>
  <c r="T469" i="5"/>
  <c r="T481" i="5"/>
  <c r="T500" i="5"/>
  <c r="T507" i="5"/>
  <c r="T520" i="5"/>
  <c r="T528" i="5"/>
  <c r="T540" i="5"/>
  <c r="T565" i="5"/>
  <c r="T574" i="5"/>
  <c r="T590" i="5"/>
  <c r="T606" i="5"/>
  <c r="T620" i="5"/>
  <c r="T636" i="5"/>
  <c r="T652" i="5"/>
  <c r="T663" i="5"/>
  <c r="T674" i="5"/>
  <c r="T686" i="5"/>
  <c r="T738" i="5"/>
  <c r="R738" i="5" s="1"/>
  <c r="T822" i="5"/>
  <c r="T838" i="5"/>
  <c r="T854" i="5"/>
  <c r="T861" i="5"/>
  <c r="T876" i="5"/>
  <c r="T912" i="5"/>
  <c r="T928" i="5"/>
  <c r="T942" i="5"/>
  <c r="T954" i="5"/>
  <c r="T974" i="5"/>
  <c r="R974" i="5" s="1"/>
  <c r="T994" i="5"/>
  <c r="T1015" i="5"/>
  <c r="T1110" i="5"/>
  <c r="T1289" i="5"/>
  <c r="T820" i="5"/>
  <c r="T167" i="5"/>
  <c r="T1304" i="5"/>
  <c r="T808" i="5"/>
  <c r="T385" i="5"/>
  <c r="T185" i="5"/>
  <c r="T601" i="5"/>
  <c r="T1321" i="5"/>
  <c r="R1321" i="5" s="1"/>
  <c r="T1097" i="5"/>
  <c r="T431" i="5"/>
  <c r="R431" i="5" s="1"/>
  <c r="T833" i="5"/>
  <c r="T623" i="5"/>
  <c r="T1303" i="5"/>
  <c r="T1063" i="5"/>
  <c r="T807" i="5"/>
  <c r="T595" i="5"/>
  <c r="R595" i="5" s="1"/>
  <c r="T14" i="5"/>
  <c r="T54" i="5"/>
  <c r="T136" i="5"/>
  <c r="T191" i="5"/>
  <c r="T305" i="5"/>
  <c r="T321" i="5"/>
  <c r="T379" i="5"/>
  <c r="T446" i="5"/>
  <c r="T1334" i="5"/>
  <c r="T1312" i="5"/>
  <c r="R1312" i="5" s="1"/>
  <c r="T1228" i="5"/>
  <c r="T1196" i="5"/>
  <c r="T1182" i="5"/>
  <c r="T1317" i="5"/>
  <c r="T1123" i="5"/>
  <c r="T1083" i="5"/>
  <c r="T1238" i="5"/>
  <c r="T1128" i="5"/>
  <c r="T1100" i="5"/>
  <c r="T1088" i="5"/>
  <c r="T1019" i="5"/>
  <c r="T1013" i="5"/>
  <c r="T1214" i="5"/>
  <c r="T1165" i="5"/>
  <c r="T1138" i="5"/>
  <c r="T966" i="5"/>
  <c r="T914" i="5"/>
  <c r="T870" i="5"/>
  <c r="T862" i="5"/>
  <c r="T758" i="5"/>
  <c r="T729" i="5"/>
  <c r="T722" i="5"/>
  <c r="T704" i="5"/>
  <c r="T266" i="5"/>
  <c r="T258" i="5"/>
  <c r="T244" i="5"/>
  <c r="T222" i="5"/>
  <c r="T1037" i="5"/>
  <c r="T947" i="5"/>
  <c r="T745" i="5"/>
  <c r="R745" i="5" s="1"/>
  <c r="T691" i="5"/>
  <c r="T937" i="5"/>
  <c r="T849" i="5"/>
  <c r="T829" i="5"/>
  <c r="T809" i="5"/>
  <c r="T1287" i="5"/>
  <c r="T603" i="5"/>
  <c r="T1071" i="5"/>
  <c r="T1158" i="5"/>
  <c r="T1339" i="5"/>
  <c r="T993" i="5"/>
  <c r="T1260" i="5"/>
  <c r="T910" i="5"/>
  <c r="T740" i="5"/>
  <c r="T696" i="5"/>
  <c r="T570" i="5"/>
  <c r="R570" i="5" s="1"/>
  <c r="T377" i="5"/>
  <c r="T843" i="5"/>
  <c r="T780" i="5"/>
  <c r="T1172" i="5"/>
  <c r="T997" i="5"/>
  <c r="T1115" i="5"/>
  <c r="T1075" i="5"/>
  <c r="T856" i="5"/>
  <c r="T684" i="5"/>
  <c r="T508" i="5"/>
  <c r="T973" i="5"/>
  <c r="T907" i="5"/>
  <c r="T585" i="5"/>
  <c r="T1292" i="5"/>
  <c r="T1074" i="5"/>
  <c r="T592" i="5"/>
  <c r="T823" i="5"/>
  <c r="T1239" i="5"/>
  <c r="T1335" i="5"/>
  <c r="T1229" i="5"/>
  <c r="T1129" i="5"/>
  <c r="T1101" i="5"/>
  <c r="T1089" i="5"/>
  <c r="T1077" i="5"/>
  <c r="R1077" i="5" s="1"/>
  <c r="T1020" i="5"/>
  <c r="T1318" i="5"/>
  <c r="T1215" i="5"/>
  <c r="T1197" i="5"/>
  <c r="T1183" i="5"/>
  <c r="T1167" i="5"/>
  <c r="T1149" i="5"/>
  <c r="T1139" i="5"/>
  <c r="T1125" i="5"/>
  <c r="T1038" i="5"/>
  <c r="T1027" i="5"/>
  <c r="T948" i="5"/>
  <c r="T929" i="5"/>
  <c r="T922" i="5"/>
  <c r="T692" i="5"/>
  <c r="T451" i="5"/>
  <c r="T233" i="5"/>
  <c r="T1084" i="5"/>
  <c r="T1066" i="5"/>
  <c r="T1006" i="5"/>
  <c r="T986" i="5"/>
  <c r="T889" i="5"/>
  <c r="T881" i="5"/>
  <c r="T851" i="5"/>
  <c r="R851" i="5" s="1"/>
  <c r="T811" i="5"/>
  <c r="T765" i="5"/>
  <c r="T752" i="5"/>
  <c r="T715" i="5"/>
  <c r="R715" i="5" s="1"/>
  <c r="T1014" i="5"/>
  <c r="T968" i="5"/>
  <c r="T915" i="5"/>
  <c r="T871" i="5"/>
  <c r="R871" i="5" s="1"/>
  <c r="T863" i="5"/>
  <c r="T788" i="5"/>
  <c r="T705" i="5"/>
  <c r="T1286" i="5"/>
  <c r="T600" i="5"/>
  <c r="T1283" i="5"/>
  <c r="T566" i="5"/>
  <c r="T1302" i="5"/>
  <c r="T1062" i="5"/>
  <c r="T597" i="5"/>
  <c r="R597" i="5" s="1"/>
  <c r="T4" i="5"/>
  <c r="T8" i="5"/>
  <c r="R8" i="5" s="1"/>
  <c r="T12" i="5"/>
  <c r="T16" i="5"/>
  <c r="T20" i="5"/>
  <c r="T26" i="5"/>
  <c r="T30" i="5"/>
  <c r="T34" i="5"/>
  <c r="T38" i="5"/>
  <c r="T42" i="5"/>
  <c r="T46" i="5"/>
  <c r="T52" i="5"/>
  <c r="T56" i="5"/>
  <c r="T60" i="5"/>
  <c r="T64" i="5"/>
  <c r="T68" i="5"/>
  <c r="T72" i="5"/>
  <c r="T76" i="5"/>
  <c r="R76" i="5" s="1"/>
  <c r="T80" i="5"/>
  <c r="T84" i="5"/>
  <c r="T88" i="5"/>
  <c r="T92" i="5"/>
  <c r="R92" i="5" s="1"/>
  <c r="T95" i="5"/>
  <c r="T98" i="5"/>
  <c r="R98" i="5" s="1"/>
  <c r="T102" i="5"/>
  <c r="T106" i="5"/>
  <c r="T110" i="5"/>
  <c r="T114" i="5"/>
  <c r="T118" i="5"/>
  <c r="T122" i="5"/>
  <c r="R122" i="5" s="1"/>
  <c r="T126" i="5"/>
  <c r="T130" i="5"/>
  <c r="T134" i="5"/>
  <c r="T138" i="5"/>
  <c r="R138" i="5" s="1"/>
  <c r="T142" i="5"/>
  <c r="T147" i="5"/>
  <c r="T152" i="5"/>
  <c r="T158" i="5"/>
  <c r="T162" i="5"/>
  <c r="T166" i="5"/>
  <c r="R166" i="5" s="1"/>
  <c r="T172" i="5"/>
  <c r="T177" i="5"/>
  <c r="T182" i="5"/>
  <c r="T189" i="5"/>
  <c r="R189" i="5" s="1"/>
  <c r="T192" i="5"/>
  <c r="T198" i="5"/>
  <c r="T203" i="5"/>
  <c r="T209" i="5"/>
  <c r="T212" i="5"/>
  <c r="T215" i="5"/>
  <c r="R215" i="5" s="1"/>
  <c r="T223" i="5"/>
  <c r="T226" i="5"/>
  <c r="T230" i="5"/>
  <c r="T239" i="5"/>
  <c r="T245" i="5"/>
  <c r="T253" i="5"/>
  <c r="R253" i="5" s="1"/>
  <c r="T259" i="5"/>
  <c r="T264" i="5"/>
  <c r="R264" i="5" s="1"/>
  <c r="T269" i="5"/>
  <c r="T275" i="5"/>
  <c r="R275" i="5" s="1"/>
  <c r="T280" i="5"/>
  <c r="T285" i="5"/>
  <c r="T294" i="5"/>
  <c r="T299" i="5"/>
  <c r="T303" i="5"/>
  <c r="T308" i="5"/>
  <c r="T313" i="5"/>
  <c r="T319" i="5"/>
  <c r="T324" i="5"/>
  <c r="T329" i="5"/>
  <c r="T336" i="5"/>
  <c r="T341" i="5"/>
  <c r="R341" i="5" s="1"/>
  <c r="T346" i="5"/>
  <c r="T351" i="5"/>
  <c r="T355" i="5"/>
  <c r="T360" i="5"/>
  <c r="T366" i="5"/>
  <c r="T376" i="5"/>
  <c r="T387" i="5"/>
  <c r="T392" i="5"/>
  <c r="T398" i="5"/>
  <c r="T401" i="5"/>
  <c r="T406" i="5"/>
  <c r="T417" i="5"/>
  <c r="R417" i="5" s="1"/>
  <c r="T422" i="5"/>
  <c r="T428" i="5"/>
  <c r="T433" i="5"/>
  <c r="T438" i="5"/>
  <c r="R438" i="5" s="1"/>
  <c r="T444" i="5"/>
  <c r="T449" i="5"/>
  <c r="T454" i="5"/>
  <c r="T459" i="5"/>
  <c r="T473" i="5"/>
  <c r="T485" i="5"/>
  <c r="T509" i="5"/>
  <c r="T532" i="5"/>
  <c r="R532" i="5" s="1"/>
  <c r="T544" i="5"/>
  <c r="T554" i="5"/>
  <c r="T568" i="5"/>
  <c r="T578" i="5"/>
  <c r="R578" i="5" s="1"/>
  <c r="T594" i="5"/>
  <c r="T610" i="5"/>
  <c r="R610" i="5" s="1"/>
  <c r="T624" i="5"/>
  <c r="T640" i="5"/>
  <c r="T656" i="5"/>
  <c r="T666" i="5"/>
  <c r="R666" i="5" s="1"/>
  <c r="T690" i="5"/>
  <c r="T702" i="5"/>
  <c r="T714" i="5"/>
  <c r="T723" i="5"/>
  <c r="T742" i="5"/>
  <c r="T756" i="5"/>
  <c r="T777" i="5"/>
  <c r="T789" i="5"/>
  <c r="T796" i="5"/>
  <c r="T810" i="5"/>
  <c r="R810" i="5" s="1"/>
  <c r="T826" i="5"/>
  <c r="T858" i="5"/>
  <c r="T864" i="5"/>
  <c r="T888" i="5"/>
  <c r="T916" i="5"/>
  <c r="T930" i="5"/>
  <c r="T958" i="5"/>
  <c r="T980" i="5"/>
  <c r="T999" i="5"/>
  <c r="T1021" i="5"/>
  <c r="T1282" i="5"/>
  <c r="T1284" i="5"/>
  <c r="R1284" i="5" s="1"/>
  <c r="T816" i="5"/>
  <c r="T596" i="5"/>
  <c r="T1288" i="5"/>
  <c r="T819" i="5"/>
  <c r="T589" i="5"/>
  <c r="T1301" i="5"/>
  <c r="T381" i="5"/>
  <c r="T591" i="5"/>
  <c r="T1061" i="5"/>
  <c r="T805" i="5"/>
  <c r="T28" i="5"/>
  <c r="T58" i="5"/>
  <c r="T1049" i="5"/>
  <c r="T1300" i="5"/>
  <c r="T1060" i="5"/>
  <c r="T604" i="5"/>
  <c r="T1055" i="5"/>
  <c r="T802" i="5"/>
  <c r="T1298" i="5"/>
  <c r="T599" i="5"/>
  <c r="T1313" i="5"/>
  <c r="T1280" i="5"/>
  <c r="T1252" i="5"/>
  <c r="T1248" i="5"/>
  <c r="T1232" i="5"/>
  <c r="T1224" i="5"/>
  <c r="R1224" i="5" s="1"/>
  <c r="T1204" i="5"/>
  <c r="T1200" i="5"/>
  <c r="T1192" i="5"/>
  <c r="T1186" i="5"/>
  <c r="T1178" i="5"/>
  <c r="T1170" i="5"/>
  <c r="T1154" i="5"/>
  <c r="T1142" i="5"/>
  <c r="T1291" i="5"/>
  <c r="T1242" i="5"/>
  <c r="T1218" i="5"/>
  <c r="T1085" i="5"/>
  <c r="T1048" i="5"/>
  <c r="T1030" i="5"/>
  <c r="T1264" i="5"/>
  <c r="T1132" i="5"/>
  <c r="R1132" i="5" s="1"/>
  <c r="T1120" i="5"/>
  <c r="T1104" i="5"/>
  <c r="T1092" i="5"/>
  <c r="T1079" i="5"/>
  <c r="T1023" i="5"/>
  <c r="T1017" i="5"/>
  <c r="T971" i="5"/>
  <c r="T959" i="5"/>
  <c r="T1144" i="5"/>
  <c r="T1111" i="5"/>
  <c r="R1111" i="5" s="1"/>
  <c r="T1073" i="5"/>
  <c r="T991" i="5"/>
  <c r="T977" i="5"/>
  <c r="T918" i="5"/>
  <c r="T894" i="5"/>
  <c r="T874" i="5"/>
  <c r="T866" i="5"/>
  <c r="T772" i="5"/>
  <c r="T761" i="5"/>
  <c r="T736" i="5"/>
  <c r="R736" i="5" s="1"/>
  <c r="T730" i="5"/>
  <c r="T725" i="5"/>
  <c r="T708" i="5"/>
  <c r="T680" i="5"/>
  <c r="R680" i="5" s="1"/>
  <c r="T654" i="5"/>
  <c r="T501" i="5"/>
  <c r="T490" i="5"/>
  <c r="T471" i="5"/>
  <c r="T439" i="5"/>
  <c r="T427" i="5"/>
  <c r="T365" i="5"/>
  <c r="T347" i="5"/>
  <c r="R347" i="5" s="1"/>
  <c r="T292" i="5"/>
  <c r="T274" i="5"/>
  <c r="T270" i="5"/>
  <c r="T262" i="5"/>
  <c r="T219" i="5"/>
  <c r="T149" i="5"/>
  <c r="T981" i="5"/>
  <c r="T951" i="5"/>
  <c r="T931" i="5"/>
  <c r="T925" i="5"/>
  <c r="T797" i="5"/>
  <c r="T793" i="5"/>
  <c r="T649" i="5"/>
  <c r="T611" i="5"/>
  <c r="R611" i="5" s="1"/>
  <c r="T583" i="5"/>
  <c r="T1324" i="5"/>
  <c r="T1045" i="5"/>
  <c r="T989" i="5"/>
  <c r="T941" i="5"/>
  <c r="T697" i="5"/>
  <c r="T1262" i="5"/>
  <c r="T1043" i="5"/>
  <c r="T791" i="5"/>
  <c r="T576" i="5"/>
  <c r="R576" i="5" s="1"/>
  <c r="T353" i="5"/>
  <c r="T1244" i="5"/>
  <c r="T1173" i="5"/>
  <c r="T1033" i="5"/>
  <c r="R1033" i="5" s="1"/>
  <c r="T1076" i="5"/>
  <c r="T1087" i="5"/>
  <c r="T1031" i="5"/>
  <c r="T1234" i="5"/>
  <c r="T886" i="5"/>
  <c r="T754" i="5"/>
  <c r="T720" i="5"/>
  <c r="T700" i="5"/>
  <c r="T676" i="5"/>
  <c r="T668" i="5"/>
  <c r="T662" i="5"/>
  <c r="T546" i="5"/>
  <c r="R546" i="5" s="1"/>
  <c r="T538" i="5"/>
  <c r="T526" i="5"/>
  <c r="T522" i="5"/>
  <c r="T457" i="5"/>
  <c r="T415" i="5"/>
  <c r="T411" i="5"/>
  <c r="T403" i="5"/>
  <c r="T361" i="5"/>
  <c r="T330" i="5"/>
  <c r="T1025" i="5"/>
  <c r="T943" i="5"/>
  <c r="T933" i="5"/>
  <c r="R933" i="5" s="1"/>
  <c r="T857" i="5"/>
  <c r="T1306" i="5"/>
  <c r="R1306" i="5" s="1"/>
  <c r="T1067" i="5"/>
  <c r="T812" i="5"/>
  <c r="T393" i="5"/>
  <c r="T175" i="5"/>
  <c r="T607" i="5"/>
  <c r="T1266" i="5"/>
  <c r="T580" i="5"/>
  <c r="T1338" i="5"/>
  <c r="T1320" i="5"/>
  <c r="T1261" i="5"/>
  <c r="T1251" i="5"/>
  <c r="T1247" i="5"/>
  <c r="T1231" i="5"/>
  <c r="T1223" i="5"/>
  <c r="T1323" i="5"/>
  <c r="T1309" i="5"/>
  <c r="R1309" i="5" s="1"/>
  <c r="T1241" i="5"/>
  <c r="T1217" i="5"/>
  <c r="R1217" i="5" s="1"/>
  <c r="T1278" i="5"/>
  <c r="T1203" i="5"/>
  <c r="R1203" i="5" s="1"/>
  <c r="T1141" i="5"/>
  <c r="T1126" i="5"/>
  <c r="T1109" i="5"/>
  <c r="T1177" i="5"/>
  <c r="T1151" i="5"/>
  <c r="T1047" i="5"/>
  <c r="T1029" i="5"/>
  <c r="T1131" i="5"/>
  <c r="T1103" i="5"/>
  <c r="T1091" i="5"/>
  <c r="R1091" i="5" s="1"/>
  <c r="T1078" i="5"/>
  <c r="T1070" i="5"/>
  <c r="R1070" i="5" s="1"/>
  <c r="T1042" i="5"/>
  <c r="T1022" i="5"/>
  <c r="T1199" i="5"/>
  <c r="T988" i="5"/>
  <c r="R988" i="5" s="1"/>
  <c r="T940" i="5"/>
  <c r="T832" i="5"/>
  <c r="R832" i="5" s="1"/>
  <c r="T339" i="5"/>
  <c r="T335" i="5"/>
  <c r="T326" i="5"/>
  <c r="T236" i="5"/>
  <c r="R236" i="5" s="1"/>
  <c r="T1153" i="5"/>
  <c r="T1016" i="5"/>
  <c r="T976" i="5"/>
  <c r="T970" i="5"/>
  <c r="T917" i="5"/>
  <c r="T873" i="5"/>
  <c r="R873" i="5" s="1"/>
  <c r="T865" i="5"/>
  <c r="T815" i="5"/>
  <c r="T790" i="5"/>
  <c r="T771" i="5"/>
  <c r="T760" i="5"/>
  <c r="T747" i="5"/>
  <c r="T735" i="5"/>
  <c r="T724" i="5"/>
  <c r="T707" i="5"/>
  <c r="T695" i="5"/>
  <c r="T679" i="5"/>
  <c r="T653" i="5"/>
  <c r="T621" i="5"/>
  <c r="T575" i="5"/>
  <c r="R575" i="5" s="1"/>
  <c r="T504" i="5"/>
  <c r="T494" i="5"/>
  <c r="T470" i="5"/>
  <c r="T1185" i="5"/>
  <c r="T899" i="5"/>
  <c r="T891" i="5"/>
  <c r="R891" i="5" s="1"/>
  <c r="T883" i="5"/>
  <c r="T853" i="5"/>
  <c r="T837" i="5"/>
  <c r="T776" i="5"/>
  <c r="R776" i="5" s="1"/>
  <c r="T767" i="5"/>
  <c r="T753" i="5"/>
  <c r="T717" i="5"/>
  <c r="T673" i="5"/>
  <c r="T665" i="5"/>
  <c r="T659" i="5"/>
  <c r="T631" i="5"/>
  <c r="T627" i="5"/>
  <c r="T553" i="5"/>
  <c r="T543" i="5"/>
  <c r="T535" i="5"/>
  <c r="T531" i="5"/>
  <c r="T519" i="5"/>
  <c r="T506" i="5"/>
  <c r="T492" i="5"/>
  <c r="T480" i="5"/>
  <c r="T476" i="5"/>
  <c r="T464" i="5"/>
  <c r="T461" i="5"/>
  <c r="T1259" i="5"/>
  <c r="R1259" i="5" s="1"/>
  <c r="T1210" i="5"/>
  <c r="T1157" i="5"/>
  <c r="R1157" i="5" s="1"/>
  <c r="T1112" i="5"/>
  <c r="T483" i="5"/>
  <c r="R483" i="5" s="1"/>
  <c r="T314" i="5"/>
  <c r="T286" i="5"/>
  <c r="T201" i="5"/>
  <c r="T995" i="5"/>
  <c r="T909" i="5"/>
  <c r="T782" i="5"/>
  <c r="T739" i="5"/>
  <c r="T953" i="5"/>
  <c r="T635" i="5"/>
  <c r="T573" i="5"/>
  <c r="T1273" i="5"/>
  <c r="T579" i="5"/>
  <c r="T1294" i="5"/>
  <c r="T825" i="5"/>
  <c r="R825" i="5" s="1"/>
  <c r="T613" i="5"/>
  <c r="T1272" i="5"/>
  <c r="T564" i="5"/>
  <c r="T1299" i="5"/>
  <c r="T1058" i="5"/>
  <c r="T593" i="5"/>
  <c r="T1263" i="5"/>
  <c r="T1044" i="5"/>
  <c r="T157" i="5"/>
  <c r="T577" i="5"/>
  <c r="R577" i="5" s="1"/>
  <c r="T5" i="5"/>
  <c r="T9" i="5"/>
  <c r="T13" i="5"/>
  <c r="T17" i="5"/>
  <c r="T21" i="5"/>
  <c r="T27" i="5"/>
  <c r="T31" i="5"/>
  <c r="T35" i="5"/>
  <c r="T39" i="5"/>
  <c r="T43" i="5"/>
  <c r="T47" i="5"/>
  <c r="T49" i="5"/>
  <c r="T53" i="5"/>
  <c r="T57" i="5"/>
  <c r="T61" i="5"/>
  <c r="T65" i="5"/>
  <c r="T69" i="5"/>
  <c r="T73" i="5"/>
  <c r="T77" i="5"/>
  <c r="T81" i="5"/>
  <c r="T85" i="5"/>
  <c r="T89" i="5"/>
  <c r="T93" i="5"/>
  <c r="T99" i="5"/>
  <c r="T103" i="5"/>
  <c r="T107" i="5"/>
  <c r="R107" i="5" s="1"/>
  <c r="T111" i="5"/>
  <c r="T115" i="5"/>
  <c r="T119" i="5"/>
  <c r="T123" i="5"/>
  <c r="T127" i="5"/>
  <c r="T131" i="5"/>
  <c r="T135" i="5"/>
  <c r="T139" i="5"/>
  <c r="T143" i="5"/>
  <c r="T148" i="5"/>
  <c r="T154" i="5"/>
  <c r="T159" i="5"/>
  <c r="T163" i="5"/>
  <c r="T168" i="5"/>
  <c r="T173" i="5"/>
  <c r="T178" i="5"/>
  <c r="T183" i="5"/>
  <c r="T186" i="5"/>
  <c r="T190" i="5"/>
  <c r="T194" i="5"/>
  <c r="R194" i="5" s="1"/>
  <c r="T199" i="5"/>
  <c r="T204" i="5"/>
  <c r="T210" i="5"/>
  <c r="T213" i="5"/>
  <c r="T216" i="5"/>
  <c r="T220" i="5"/>
  <c r="T228" i="5"/>
  <c r="T231" i="5"/>
  <c r="T235" i="5"/>
  <c r="T241" i="5"/>
  <c r="T246" i="5"/>
  <c r="T249" i="5"/>
  <c r="R249" i="5" s="1"/>
  <c r="T255" i="5"/>
  <c r="T260" i="5"/>
  <c r="R260" i="5" s="1"/>
  <c r="T265" i="5"/>
  <c r="T271" i="5"/>
  <c r="T276" i="5"/>
  <c r="T281" i="5"/>
  <c r="T287" i="5"/>
  <c r="T295" i="5"/>
  <c r="T304" i="5"/>
  <c r="T309" i="5"/>
  <c r="T315" i="5"/>
  <c r="T320" i="5"/>
  <c r="T325" i="5"/>
  <c r="T332" i="5"/>
  <c r="T337" i="5"/>
  <c r="T348" i="5"/>
  <c r="T352" i="5"/>
  <c r="T356" i="5"/>
  <c r="T367" i="5"/>
  <c r="T372" i="5"/>
  <c r="T378" i="5"/>
  <c r="T383" i="5"/>
  <c r="T388" i="5"/>
  <c r="T394" i="5"/>
  <c r="T402" i="5"/>
  <c r="T408" i="5"/>
  <c r="R408" i="5" s="1"/>
  <c r="T413" i="5"/>
  <c r="T418" i="5"/>
  <c r="T424" i="5"/>
  <c r="T429" i="5"/>
  <c r="T434" i="5"/>
  <c r="T440" i="5"/>
  <c r="T445" i="5"/>
  <c r="T450" i="5"/>
  <c r="T455" i="5"/>
  <c r="T462" i="5"/>
  <c r="T489" i="5"/>
  <c r="T493" i="5"/>
  <c r="T512" i="5"/>
  <c r="T524" i="5"/>
  <c r="T536" i="5"/>
  <c r="T558" i="5"/>
  <c r="T582" i="5"/>
  <c r="T598" i="5"/>
  <c r="R598" i="5" s="1"/>
  <c r="T614" i="5"/>
  <c r="T628" i="5"/>
  <c r="T644" i="5"/>
  <c r="T660" i="5"/>
  <c r="T678" i="5"/>
  <c r="T694" i="5"/>
  <c r="R694" i="5" s="1"/>
  <c r="T706" i="5"/>
  <c r="T718" i="5"/>
  <c r="T727" i="5"/>
  <c r="T744" i="5"/>
  <c r="T751" i="5"/>
  <c r="T759" i="5"/>
  <c r="T770" i="5"/>
  <c r="T781" i="5"/>
  <c r="R781" i="5" s="1"/>
  <c r="T800" i="5"/>
  <c r="T814" i="5"/>
  <c r="T830" i="5"/>
  <c r="T846" i="5"/>
  <c r="T868" i="5"/>
  <c r="T880" i="5"/>
  <c r="T892" i="5"/>
  <c r="T904" i="5"/>
  <c r="T920" i="5"/>
  <c r="T946" i="5"/>
  <c r="T964" i="5"/>
  <c r="T985" i="5"/>
  <c r="R985" i="5" s="1"/>
  <c r="T1004" i="5"/>
  <c r="T1034" i="5"/>
  <c r="T1081" i="5"/>
  <c r="T1134" i="5"/>
  <c r="R420" i="5" l="1"/>
  <c r="R1538" i="5"/>
  <c r="R701" i="5"/>
  <c r="R1597" i="5"/>
  <c r="R1553" i="5"/>
  <c r="R370" i="5"/>
  <c r="R711" i="5"/>
  <c r="R749" i="5"/>
  <c r="R170" i="5"/>
  <c r="R1616" i="5"/>
  <c r="R1623" i="5"/>
  <c r="R1614" i="5"/>
  <c r="R1610" i="5"/>
  <c r="R1617" i="5"/>
  <c r="R1635" i="5"/>
  <c r="R1633" i="5"/>
  <c r="R1613" i="5"/>
  <c r="R1620" i="5"/>
  <c r="R1629" i="5"/>
  <c r="R1612" i="5"/>
  <c r="R1631" i="5"/>
  <c r="R1627" i="5"/>
  <c r="R1634" i="5"/>
  <c r="R1615" i="5"/>
  <c r="R1637" i="5"/>
  <c r="R1624" i="5"/>
  <c r="R1625" i="5"/>
  <c r="R1628" i="5"/>
  <c r="R774" i="5"/>
  <c r="R1566" i="5"/>
  <c r="R1580" i="5"/>
  <c r="R1548" i="5"/>
  <c r="R1544" i="5"/>
  <c r="R1593" i="5"/>
  <c r="R1578" i="5"/>
  <c r="R1582" i="5"/>
  <c r="R1549" i="5"/>
  <c r="R1632" i="5"/>
  <c r="R1622" i="5"/>
  <c r="R1641" i="5"/>
  <c r="R1639" i="5"/>
  <c r="R1638" i="5"/>
  <c r="R1630" i="5"/>
  <c r="R1645" i="5"/>
  <c r="R1626" i="5"/>
  <c r="R1643" i="5"/>
  <c r="R1647" i="5"/>
  <c r="R1636" i="5"/>
  <c r="R1648" i="5"/>
  <c r="R1642" i="5"/>
  <c r="R1646" i="5"/>
  <c r="R1619" i="5"/>
  <c r="R1640" i="5"/>
  <c r="R1644" i="5"/>
  <c r="R721" i="5"/>
  <c r="R732" i="5"/>
  <c r="R1340" i="5"/>
  <c r="R1565" i="5"/>
  <c r="R1594" i="5"/>
  <c r="R1561" i="5"/>
  <c r="R1599" i="5"/>
  <c r="R1579" i="5"/>
  <c r="R1559" i="5"/>
  <c r="R1603" i="5"/>
  <c r="R1583" i="5"/>
  <c r="R1563" i="5"/>
  <c r="R1606" i="5"/>
  <c r="R1576" i="5"/>
  <c r="R1540" i="5"/>
  <c r="R1598" i="5"/>
  <c r="R1577" i="5"/>
  <c r="R1602" i="5"/>
  <c r="R1581" i="5"/>
  <c r="R1592" i="5"/>
  <c r="R1560" i="5"/>
  <c r="R1555" i="5"/>
  <c r="R900" i="5"/>
  <c r="R186" i="5"/>
  <c r="R486" i="5"/>
  <c r="R978" i="5"/>
  <c r="R920" i="5"/>
  <c r="R1275" i="5"/>
  <c r="R860" i="5"/>
  <c r="R755" i="5"/>
  <c r="R412" i="5"/>
  <c r="R527" i="5"/>
  <c r="R1601" i="5"/>
  <c r="R1572" i="5"/>
  <c r="R1590" i="5"/>
  <c r="R1570" i="5"/>
  <c r="R1596" i="5"/>
  <c r="R1574" i="5"/>
  <c r="R1608" i="5"/>
  <c r="R1589" i="5"/>
  <c r="R1569" i="5"/>
  <c r="R1595" i="5"/>
  <c r="R1573" i="5"/>
  <c r="R1539" i="5"/>
  <c r="R1600" i="5"/>
  <c r="R1571" i="5"/>
  <c r="R946" i="5"/>
  <c r="R759" i="5"/>
  <c r="R450" i="5"/>
  <c r="R418" i="5"/>
  <c r="R394" i="5"/>
  <c r="R220" i="5"/>
  <c r="R139" i="5"/>
  <c r="R89" i="5"/>
  <c r="R81" i="5"/>
  <c r="R1564" i="5"/>
  <c r="R1554" i="5"/>
  <c r="R1556" i="5"/>
  <c r="R1552" i="5"/>
  <c r="R404" i="5"/>
  <c r="R1558" i="5"/>
  <c r="R1562" i="5"/>
  <c r="R1550" i="5"/>
  <c r="R842" i="5"/>
  <c r="R371" i="5"/>
  <c r="R345" i="5"/>
  <c r="R762" i="5"/>
  <c r="R458" i="5"/>
  <c r="R677" i="5"/>
  <c r="R354" i="5"/>
  <c r="R416" i="5"/>
  <c r="R897" i="5"/>
  <c r="R144" i="5"/>
  <c r="R1245" i="5"/>
  <c r="R331" i="5"/>
  <c r="R1342" i="5"/>
  <c r="R523" i="5"/>
  <c r="F28" i="11"/>
  <c r="F29" i="11" s="1"/>
  <c r="F30" i="11" s="1"/>
  <c r="B12" i="11"/>
  <c r="A12" i="11" s="1"/>
  <c r="D13" i="11"/>
  <c r="R1081" i="5"/>
  <c r="R1004" i="5"/>
  <c r="R892" i="5"/>
  <c r="R830" i="5"/>
  <c r="R770" i="5"/>
  <c r="R751" i="5"/>
  <c r="R727" i="5"/>
  <c r="R489" i="5"/>
  <c r="R388" i="5"/>
  <c r="R352" i="5"/>
  <c r="R325" i="5"/>
  <c r="R315" i="5"/>
  <c r="R304" i="5"/>
  <c r="R235" i="5"/>
  <c r="R216" i="5"/>
  <c r="R199" i="5"/>
  <c r="R183" i="5"/>
  <c r="R163" i="5"/>
  <c r="R154" i="5"/>
  <c r="R143" i="5"/>
  <c r="R119" i="5"/>
  <c r="R103" i="5"/>
  <c r="R539" i="5"/>
  <c r="R156" i="5"/>
  <c r="R969" i="5"/>
  <c r="R877" i="5"/>
  <c r="R814" i="5"/>
  <c r="R744" i="5"/>
  <c r="R718" i="5"/>
  <c r="R660" i="5"/>
  <c r="R628" i="5"/>
  <c r="R558" i="5"/>
  <c r="R524" i="5"/>
  <c r="R493" i="5"/>
  <c r="R462" i="5"/>
  <c r="R440" i="5"/>
  <c r="R429" i="5"/>
  <c r="R372" i="5"/>
  <c r="R332" i="5"/>
  <c r="R320" i="5"/>
  <c r="R309" i="5"/>
  <c r="R231" i="5"/>
  <c r="R168" i="5"/>
  <c r="R123" i="5"/>
  <c r="R593" i="5"/>
  <c r="R579" i="5"/>
  <c r="R573" i="5"/>
  <c r="R953" i="5"/>
  <c r="R286" i="5"/>
  <c r="R480" i="5"/>
  <c r="R506" i="5"/>
  <c r="R753" i="5"/>
  <c r="R853" i="5"/>
  <c r="R1185" i="5"/>
  <c r="R494" i="5"/>
  <c r="R747" i="5"/>
  <c r="R771" i="5"/>
  <c r="R815" i="5"/>
  <c r="R335" i="5"/>
  <c r="R1022" i="5"/>
  <c r="R1126" i="5"/>
  <c r="R1247" i="5"/>
  <c r="R1261" i="5"/>
  <c r="R1025" i="5"/>
  <c r="R1234" i="5"/>
  <c r="R1087" i="5"/>
  <c r="R1043" i="5"/>
  <c r="R1324" i="5"/>
  <c r="R925" i="5"/>
  <c r="R951" i="5"/>
  <c r="R149" i="5"/>
  <c r="R427" i="5"/>
  <c r="R725" i="5"/>
  <c r="R772" i="5"/>
  <c r="R1017" i="5"/>
  <c r="R1085" i="5"/>
  <c r="R1242" i="5"/>
  <c r="R1170" i="5"/>
  <c r="R1186" i="5"/>
  <c r="R1280" i="5"/>
  <c r="R599" i="5"/>
  <c r="R604" i="5"/>
  <c r="R819" i="5"/>
  <c r="R596" i="5"/>
  <c r="R980" i="5"/>
  <c r="R888" i="5"/>
  <c r="R756" i="5"/>
  <c r="R723" i="5"/>
  <c r="R702" i="5"/>
  <c r="R428" i="5"/>
  <c r="R401" i="5"/>
  <c r="R392" i="5"/>
  <c r="R329" i="5"/>
  <c r="R319" i="5"/>
  <c r="R299" i="5"/>
  <c r="R239" i="5"/>
  <c r="R226" i="5"/>
  <c r="R209" i="5"/>
  <c r="R198" i="5"/>
  <c r="R158" i="5"/>
  <c r="R106" i="5"/>
  <c r="R84" i="5"/>
  <c r="R68" i="5"/>
  <c r="R52" i="5"/>
  <c r="R42" i="5"/>
  <c r="R34" i="5"/>
  <c r="R16" i="5"/>
  <c r="R1302" i="5"/>
  <c r="R1006" i="5"/>
  <c r="R1139" i="5"/>
  <c r="R1318" i="5"/>
  <c r="R856" i="5"/>
  <c r="R244" i="5"/>
  <c r="R266" i="5"/>
  <c r="R966" i="5"/>
  <c r="R1165" i="5"/>
  <c r="R623" i="5"/>
  <c r="R620" i="5"/>
  <c r="R590" i="5"/>
  <c r="R289" i="5"/>
  <c r="R238" i="5"/>
  <c r="R105" i="5"/>
  <c r="R373" i="5"/>
  <c r="R1072" i="5"/>
  <c r="R499" i="5"/>
  <c r="R792" i="5"/>
  <c r="R487" i="5"/>
  <c r="R967" i="5"/>
  <c r="R254" i="5"/>
  <c r="R990" i="5"/>
  <c r="R1277" i="5"/>
  <c r="R1337" i="5"/>
  <c r="R1216" i="5"/>
  <c r="R1332" i="5"/>
  <c r="R205" i="5"/>
  <c r="R1001" i="5"/>
  <c r="R1174" i="5"/>
  <c r="R472" i="5"/>
  <c r="R926" i="5"/>
  <c r="R982" i="5"/>
  <c r="R1249" i="5"/>
  <c r="R291" i="5"/>
  <c r="R247" i="5"/>
  <c r="R24" i="5"/>
  <c r="R908" i="5"/>
  <c r="R261" i="5"/>
  <c r="R327" i="5"/>
  <c r="R104" i="5"/>
  <c r="R474" i="5"/>
  <c r="R614" i="5"/>
  <c r="R582" i="5"/>
  <c r="R424" i="5"/>
  <c r="R378" i="5"/>
  <c r="R337" i="5"/>
  <c r="R287" i="5"/>
  <c r="R228" i="5"/>
  <c r="R111" i="5"/>
  <c r="R53" i="5"/>
  <c r="R613" i="5"/>
  <c r="R1273" i="5"/>
  <c r="R1210" i="5"/>
  <c r="R461" i="5"/>
  <c r="R476" i="5"/>
  <c r="R492" i="5"/>
  <c r="R519" i="5"/>
  <c r="R535" i="5"/>
  <c r="R899" i="5"/>
  <c r="R504" i="5"/>
  <c r="R621" i="5"/>
  <c r="R1153" i="5"/>
  <c r="R1042" i="5"/>
  <c r="R1141" i="5"/>
  <c r="R1251" i="5"/>
  <c r="R580" i="5"/>
  <c r="R403" i="5"/>
  <c r="R662" i="5"/>
  <c r="R353" i="5"/>
  <c r="R583" i="5"/>
  <c r="R649" i="5"/>
  <c r="R931" i="5"/>
  <c r="R894" i="5"/>
  <c r="R1073" i="5"/>
  <c r="R1144" i="5"/>
  <c r="R1023" i="5"/>
  <c r="R1048" i="5"/>
  <c r="R1060" i="5"/>
  <c r="R28" i="5"/>
  <c r="R826" i="5"/>
  <c r="R433" i="5"/>
  <c r="R269" i="5"/>
  <c r="R230" i="5"/>
  <c r="R212" i="5"/>
  <c r="R142" i="5"/>
  <c r="R134" i="5"/>
  <c r="R110" i="5"/>
  <c r="R72" i="5"/>
  <c r="R12" i="5"/>
  <c r="R4" i="5"/>
  <c r="R752" i="5"/>
  <c r="R233" i="5"/>
  <c r="R929" i="5"/>
  <c r="R1335" i="5"/>
  <c r="R258" i="5"/>
  <c r="R704" i="5"/>
  <c r="R729" i="5"/>
  <c r="R862" i="5"/>
  <c r="R914" i="5"/>
  <c r="R1138" i="5"/>
  <c r="R1019" i="5"/>
  <c r="R1238" i="5"/>
  <c r="R379" i="5"/>
  <c r="R1303" i="5"/>
  <c r="R1097" i="5"/>
  <c r="R820" i="5"/>
  <c r="R686" i="5"/>
  <c r="R663" i="5"/>
  <c r="R574" i="5"/>
  <c r="R426" i="5"/>
  <c r="R359" i="5"/>
  <c r="R243" i="5"/>
  <c r="R234" i="5"/>
  <c r="R207" i="5"/>
  <c r="R184" i="5"/>
  <c r="R517" i="5"/>
  <c r="R1257" i="5"/>
  <c r="R1290" i="5"/>
  <c r="R515" i="5"/>
  <c r="R984" i="5"/>
  <c r="R533" i="5"/>
  <c r="R549" i="5"/>
  <c r="R869" i="5"/>
  <c r="R828" i="5"/>
  <c r="R1002" i="5"/>
  <c r="R1119" i="5"/>
  <c r="R1221" i="5"/>
  <c r="R647" i="5"/>
  <c r="R296" i="5"/>
  <c r="R419" i="5"/>
  <c r="R435" i="5"/>
  <c r="R836" i="5"/>
  <c r="R898" i="5"/>
  <c r="R1046" i="5"/>
  <c r="R1176" i="5"/>
  <c r="R1222" i="5"/>
  <c r="R1140" i="5"/>
  <c r="R927" i="5"/>
  <c r="R513" i="5"/>
  <c r="R306" i="5"/>
  <c r="R343" i="5"/>
  <c r="R1180" i="5"/>
  <c r="R1236" i="5"/>
  <c r="R965" i="5"/>
  <c r="R848" i="5"/>
  <c r="R559" i="5"/>
  <c r="R906" i="5"/>
  <c r="R495" i="5"/>
  <c r="R992" i="5"/>
  <c r="R521" i="5"/>
  <c r="R794" i="5"/>
  <c r="R1253" i="5"/>
  <c r="R50" i="5"/>
  <c r="R267" i="5"/>
  <c r="R86" i="5"/>
  <c r="R288" i="5"/>
  <c r="R242" i="5"/>
  <c r="R96" i="5"/>
  <c r="R32" i="5"/>
  <c r="R232" i="5"/>
  <c r="R818" i="5"/>
  <c r="R350" i="5"/>
  <c r="R174" i="5"/>
  <c r="R1270" i="5"/>
  <c r="R140" i="5"/>
  <c r="R896" i="5"/>
  <c r="R859" i="5"/>
  <c r="R157" i="5"/>
  <c r="R1263" i="5"/>
  <c r="R1058" i="5"/>
  <c r="R635" i="5"/>
  <c r="R739" i="5"/>
  <c r="R201" i="5"/>
  <c r="R665" i="5"/>
  <c r="R717" i="5"/>
  <c r="R767" i="5"/>
  <c r="R679" i="5"/>
  <c r="R865" i="5"/>
  <c r="R976" i="5"/>
  <c r="R339" i="5"/>
  <c r="R940" i="5"/>
  <c r="R1078" i="5"/>
  <c r="R1103" i="5"/>
  <c r="R1029" i="5"/>
  <c r="R1151" i="5"/>
  <c r="R1241" i="5"/>
  <c r="R1320" i="5"/>
  <c r="R607" i="5"/>
  <c r="R1067" i="5"/>
  <c r="R330" i="5"/>
  <c r="R538" i="5"/>
  <c r="R676" i="5"/>
  <c r="R791" i="5"/>
  <c r="R941" i="5"/>
  <c r="R1045" i="5"/>
  <c r="R365" i="5"/>
  <c r="R439" i="5"/>
  <c r="R654" i="5"/>
  <c r="R730" i="5"/>
  <c r="R761" i="5"/>
  <c r="R866" i="5"/>
  <c r="R971" i="5"/>
  <c r="R1264" i="5"/>
  <c r="R1218" i="5"/>
  <c r="R1154" i="5"/>
  <c r="R1178" i="5"/>
  <c r="R1192" i="5"/>
  <c r="R1313" i="5"/>
  <c r="R1288" i="5"/>
  <c r="R816" i="5"/>
  <c r="R999" i="5"/>
  <c r="R916" i="5"/>
  <c r="R777" i="5"/>
  <c r="R624" i="5"/>
  <c r="R544" i="5"/>
  <c r="R473" i="5"/>
  <c r="R303" i="5"/>
  <c r="R259" i="5"/>
  <c r="R245" i="5"/>
  <c r="R223" i="5"/>
  <c r="R192" i="5"/>
  <c r="R182" i="5"/>
  <c r="R172" i="5"/>
  <c r="R162" i="5"/>
  <c r="R46" i="5"/>
  <c r="R38" i="5"/>
  <c r="R30" i="5"/>
  <c r="R705" i="5"/>
  <c r="R863" i="5"/>
  <c r="R811" i="5"/>
  <c r="R881" i="5"/>
  <c r="R692" i="5"/>
  <c r="R1027" i="5"/>
  <c r="R1125" i="5"/>
  <c r="R1149" i="5"/>
  <c r="R1183" i="5"/>
  <c r="R1215" i="5"/>
  <c r="R1129" i="5"/>
  <c r="R585" i="5"/>
  <c r="R1075" i="5"/>
  <c r="R377" i="5"/>
  <c r="R696" i="5"/>
  <c r="R849" i="5"/>
  <c r="R1123" i="5"/>
  <c r="R1228" i="5"/>
  <c r="R136" i="5"/>
  <c r="R807" i="5"/>
  <c r="R833" i="5"/>
  <c r="R385" i="5"/>
  <c r="R1304" i="5"/>
  <c r="R822" i="5"/>
  <c r="R636" i="5"/>
  <c r="R469" i="5"/>
  <c r="R448" i="5"/>
  <c r="R375" i="5"/>
  <c r="R312" i="5"/>
  <c r="R273" i="5"/>
  <c r="R263" i="5"/>
  <c r="R218" i="5"/>
  <c r="R151" i="5"/>
  <c r="R133" i="5"/>
  <c r="R117" i="5"/>
  <c r="R109" i="5"/>
  <c r="R94" i="5"/>
  <c r="R25" i="5"/>
  <c r="R1314" i="5"/>
  <c r="R841" i="5"/>
  <c r="R572" i="5"/>
  <c r="R769" i="5"/>
  <c r="R913" i="5"/>
  <c r="R1059" i="5"/>
  <c r="R1137" i="5"/>
  <c r="R563" i="5"/>
  <c r="R1256" i="5"/>
  <c r="R787" i="5"/>
  <c r="R1005" i="5"/>
  <c r="R1207" i="5"/>
  <c r="R911" i="5"/>
  <c r="R1108" i="5"/>
  <c r="R588" i="5"/>
  <c r="R801" i="5"/>
  <c r="R1297" i="5"/>
  <c r="R1051" i="5"/>
  <c r="R609" i="5"/>
  <c r="R795" i="5"/>
  <c r="R1130" i="5"/>
  <c r="R939" i="5"/>
  <c r="R193" i="5"/>
  <c r="R224" i="5"/>
  <c r="R530" i="5"/>
  <c r="R646" i="5"/>
  <c r="R882" i="5"/>
  <c r="R975" i="5"/>
  <c r="R987" i="5"/>
  <c r="R1152" i="5"/>
  <c r="R1184" i="5"/>
  <c r="R803" i="5"/>
  <c r="R250" i="5"/>
  <c r="R467" i="5"/>
  <c r="R650" i="5"/>
  <c r="R763" i="5"/>
  <c r="R1310" i="5"/>
  <c r="R1326" i="5"/>
  <c r="R639" i="5"/>
  <c r="R688" i="5"/>
  <c r="R902" i="5"/>
  <c r="R1162" i="5"/>
  <c r="R1114" i="5"/>
  <c r="R1330" i="5"/>
  <c r="R1305" i="5"/>
  <c r="R919" i="5"/>
  <c r="R960" i="5"/>
  <c r="R996" i="5"/>
  <c r="R685" i="5"/>
  <c r="R903" i="5"/>
  <c r="R938" i="5"/>
  <c r="R425" i="5"/>
  <c r="R924" i="5"/>
  <c r="R374" i="5"/>
  <c r="R214" i="5"/>
  <c r="R116" i="5"/>
  <c r="R670" i="5"/>
  <c r="R358" i="5"/>
  <c r="R1268" i="5"/>
  <c r="R1269" i="5"/>
  <c r="R642" i="5"/>
  <c r="R1175" i="5"/>
  <c r="R1398" i="5"/>
  <c r="R1034" i="5"/>
  <c r="R348" i="5"/>
  <c r="R295" i="5"/>
  <c r="R213" i="5"/>
  <c r="R131" i="5"/>
  <c r="R673" i="5"/>
  <c r="R1016" i="5"/>
  <c r="R262" i="5"/>
  <c r="R1142" i="5"/>
  <c r="R1248" i="5"/>
  <c r="R802" i="5"/>
  <c r="R1301" i="5"/>
  <c r="R554" i="5"/>
  <c r="R376" i="5"/>
  <c r="R351" i="5"/>
  <c r="R1286" i="5"/>
  <c r="R968" i="5"/>
  <c r="R843" i="5"/>
  <c r="R740" i="5"/>
  <c r="R1260" i="5"/>
  <c r="R1037" i="5"/>
  <c r="R191" i="5"/>
  <c r="R808" i="5"/>
  <c r="R942" i="5"/>
  <c r="R421" i="5"/>
  <c r="R229" i="5"/>
  <c r="R1156" i="5"/>
  <c r="R179" i="5"/>
  <c r="R460" i="5"/>
  <c r="R1012" i="5"/>
  <c r="R1099" i="5"/>
  <c r="R1026" i="5"/>
  <c r="R571" i="5"/>
  <c r="R1052" i="5"/>
  <c r="R211" i="5"/>
  <c r="R534" i="5"/>
  <c r="R775" i="5"/>
  <c r="R852" i="5"/>
  <c r="R890" i="5"/>
  <c r="R1202" i="5"/>
  <c r="R1069" i="5"/>
  <c r="R300" i="5"/>
  <c r="R447" i="5"/>
  <c r="R786" i="5"/>
  <c r="R1136" i="5"/>
  <c r="R1117" i="5"/>
  <c r="R1064" i="5"/>
  <c r="R414" i="5"/>
  <c r="R643" i="5"/>
  <c r="R478" i="5"/>
  <c r="R844" i="5"/>
  <c r="R100" i="5"/>
  <c r="R773" i="5"/>
  <c r="R363" i="5"/>
  <c r="R150" i="5"/>
  <c r="R10" i="5"/>
  <c r="R1094" i="5"/>
  <c r="R1020" i="5"/>
  <c r="R905" i="5"/>
  <c r="R1036" i="5"/>
  <c r="R557" i="5"/>
  <c r="R1293" i="5"/>
  <c r="R73" i="5"/>
  <c r="R65" i="5"/>
  <c r="R57" i="5"/>
  <c r="R49" i="5"/>
  <c r="R43" i="5"/>
  <c r="R35" i="5"/>
  <c r="R27" i="5"/>
  <c r="R17" i="5"/>
  <c r="R9" i="5"/>
  <c r="R1272" i="5"/>
  <c r="R970" i="5"/>
  <c r="R1131" i="5"/>
  <c r="R1047" i="5"/>
  <c r="R1223" i="5"/>
  <c r="R457" i="5"/>
  <c r="R526" i="5"/>
  <c r="R700" i="5"/>
  <c r="R1244" i="5"/>
  <c r="R697" i="5"/>
  <c r="R989" i="5"/>
  <c r="R793" i="5"/>
  <c r="R274" i="5"/>
  <c r="R501" i="5"/>
  <c r="R918" i="5"/>
  <c r="R959" i="5"/>
  <c r="R1030" i="5"/>
  <c r="R1200" i="5"/>
  <c r="R58" i="5"/>
  <c r="R805" i="5"/>
  <c r="R591" i="5"/>
  <c r="R1021" i="5"/>
  <c r="R789" i="5"/>
  <c r="R640" i="5"/>
  <c r="R485" i="5"/>
  <c r="R459" i="5"/>
  <c r="R449" i="5"/>
  <c r="R360" i="5"/>
  <c r="R147" i="5"/>
  <c r="R1283" i="5"/>
  <c r="R765" i="5"/>
  <c r="R889" i="5"/>
  <c r="R1167" i="5"/>
  <c r="R1239" i="5"/>
  <c r="R937" i="5"/>
  <c r="R1083" i="5"/>
  <c r="R1063" i="5"/>
  <c r="R1289" i="5"/>
  <c r="R528" i="5"/>
  <c r="R364" i="5"/>
  <c r="R328" i="5"/>
  <c r="R317" i="5"/>
  <c r="R298" i="5"/>
  <c r="R165" i="5"/>
  <c r="R619" i="5"/>
  <c r="R569" i="5"/>
  <c r="R936" i="5"/>
  <c r="R1237" i="5"/>
  <c r="R1316" i="5"/>
  <c r="R1068" i="5"/>
  <c r="R318" i="5"/>
  <c r="R638" i="5"/>
  <c r="R389" i="5"/>
  <c r="R957" i="5"/>
  <c r="R1322" i="5"/>
  <c r="R278" i="5"/>
  <c r="R983" i="5"/>
  <c r="R1188" i="5"/>
  <c r="R1315" i="5"/>
  <c r="R74" i="5"/>
  <c r="R750" i="5"/>
  <c r="R737" i="5"/>
  <c r="R835" i="5"/>
  <c r="R496" i="5"/>
  <c r="R297" i="5"/>
  <c r="R850" i="5"/>
  <c r="R1371" i="5"/>
  <c r="R964" i="5"/>
  <c r="R868" i="5"/>
  <c r="R644" i="5"/>
  <c r="R536" i="5"/>
  <c r="R246" i="5"/>
  <c r="R127" i="5"/>
  <c r="R326" i="5"/>
  <c r="R219" i="5"/>
  <c r="R1120" i="5"/>
  <c r="R280" i="5"/>
  <c r="R1089" i="5"/>
  <c r="R684" i="5"/>
  <c r="R21" i="5"/>
  <c r="R13" i="5"/>
  <c r="R5" i="5"/>
  <c r="R406" i="5"/>
  <c r="R268" i="5"/>
  <c r="R1189" i="5"/>
  <c r="R1065" i="5"/>
  <c r="R840" i="5"/>
  <c r="R831" i="5"/>
  <c r="R1198" i="5"/>
  <c r="R1220" i="5"/>
  <c r="R1003" i="5"/>
  <c r="R637" i="5"/>
  <c r="R699" i="5"/>
  <c r="R1086" i="5"/>
  <c r="R1201" i="5"/>
  <c r="R251" i="5"/>
  <c r="R1100" i="5"/>
  <c r="R48" i="5"/>
  <c r="R41" i="5"/>
  <c r="R33" i="5"/>
  <c r="R671" i="5"/>
  <c r="R357" i="5"/>
  <c r="R672" i="5"/>
  <c r="R1102" i="5"/>
  <c r="R962" i="5"/>
  <c r="R963" i="5"/>
  <c r="R839" i="5"/>
  <c r="R240" i="5"/>
  <c r="R1160" i="5"/>
  <c r="R1520" i="5"/>
  <c r="R1469" i="5"/>
  <c r="R1390" i="5"/>
  <c r="R1472" i="5"/>
  <c r="R1346" i="5"/>
  <c r="R800" i="5"/>
  <c r="R706" i="5"/>
  <c r="R367" i="5"/>
  <c r="R276" i="5"/>
  <c r="R265" i="5"/>
  <c r="R255" i="5"/>
  <c r="R210" i="5"/>
  <c r="R190" i="5"/>
  <c r="R173" i="5"/>
  <c r="R135" i="5"/>
  <c r="R93" i="5"/>
  <c r="R564" i="5"/>
  <c r="R909" i="5"/>
  <c r="R314" i="5"/>
  <c r="R1112" i="5"/>
  <c r="R631" i="5"/>
  <c r="R837" i="5"/>
  <c r="R707" i="5"/>
  <c r="R735" i="5"/>
  <c r="R393" i="5"/>
  <c r="R857" i="5"/>
  <c r="R943" i="5"/>
  <c r="R415" i="5"/>
  <c r="R522" i="5"/>
  <c r="R720" i="5"/>
  <c r="R1262" i="5"/>
  <c r="R490" i="5"/>
  <c r="R977" i="5"/>
  <c r="R1092" i="5"/>
  <c r="R1291" i="5"/>
  <c r="R1298" i="5"/>
  <c r="R1055" i="5"/>
  <c r="R1049" i="5"/>
  <c r="R381" i="5"/>
  <c r="R958" i="5"/>
  <c r="R864" i="5"/>
  <c r="R796" i="5"/>
  <c r="R398" i="5"/>
  <c r="R336" i="5"/>
  <c r="R294" i="5"/>
  <c r="R203" i="5"/>
  <c r="R177" i="5"/>
  <c r="R130" i="5"/>
  <c r="R114" i="5"/>
  <c r="R60" i="5"/>
  <c r="R788" i="5"/>
  <c r="R1084" i="5"/>
  <c r="R451" i="5"/>
  <c r="R592" i="5"/>
  <c r="R1292" i="5"/>
  <c r="R508" i="5"/>
  <c r="R1339" i="5"/>
  <c r="R1071" i="5"/>
  <c r="R1287" i="5"/>
  <c r="R829" i="5"/>
  <c r="R1013" i="5"/>
  <c r="R1317" i="5"/>
  <c r="R1015" i="5"/>
  <c r="R912" i="5"/>
  <c r="R861" i="5"/>
  <c r="R838" i="5"/>
  <c r="R565" i="5"/>
  <c r="R507" i="5"/>
  <c r="R481" i="5"/>
  <c r="R380" i="5"/>
  <c r="R340" i="5"/>
  <c r="R307" i="5"/>
  <c r="R279" i="5"/>
  <c r="R257" i="5"/>
  <c r="R181" i="5"/>
  <c r="R137" i="5"/>
  <c r="R121" i="5"/>
  <c r="R97" i="5"/>
  <c r="R91" i="5"/>
  <c r="R45" i="5"/>
  <c r="R37" i="5"/>
  <c r="R29" i="5"/>
  <c r="R622" i="5"/>
  <c r="R1106" i="5"/>
  <c r="R634" i="5"/>
  <c r="R1007" i="5"/>
  <c r="R1209" i="5"/>
  <c r="R161" i="5"/>
  <c r="R1267" i="5"/>
  <c r="R764" i="5"/>
  <c r="R664" i="5"/>
  <c r="R893" i="5"/>
  <c r="R921" i="5"/>
  <c r="R1181" i="5"/>
  <c r="R1147" i="5"/>
  <c r="R1311" i="5"/>
  <c r="R171" i="5"/>
  <c r="R687" i="5"/>
  <c r="R1124" i="5"/>
  <c r="R741" i="5"/>
  <c r="R1009" i="5"/>
  <c r="R587" i="5"/>
  <c r="R463" i="5"/>
  <c r="R479" i="5"/>
  <c r="R518" i="5"/>
  <c r="R550" i="5"/>
  <c r="R1246" i="5"/>
  <c r="R689" i="5"/>
  <c r="R845" i="5"/>
  <c r="R743" i="5"/>
  <c r="R1127" i="5"/>
  <c r="R227" i="5"/>
  <c r="R726" i="5"/>
  <c r="R1143" i="5"/>
  <c r="R545" i="5"/>
  <c r="R667" i="5"/>
  <c r="R1219" i="5"/>
  <c r="R1179" i="5"/>
  <c r="R710" i="5"/>
  <c r="R399" i="5"/>
  <c r="R384" i="5"/>
  <c r="R169" i="5"/>
  <c r="R128" i="5"/>
  <c r="R441" i="5"/>
  <c r="R465" i="5"/>
  <c r="R556" i="5"/>
  <c r="R308" i="5"/>
  <c r="R64" i="5"/>
  <c r="R1066" i="5"/>
  <c r="R1074" i="5"/>
  <c r="R973" i="5"/>
  <c r="R997" i="5"/>
  <c r="R993" i="5"/>
  <c r="R809" i="5"/>
  <c r="R691" i="5"/>
  <c r="R947" i="5"/>
  <c r="R222" i="5"/>
  <c r="R1334" i="5"/>
  <c r="R305" i="5"/>
  <c r="R14" i="5"/>
  <c r="R601" i="5"/>
  <c r="R1110" i="5"/>
  <c r="R928" i="5"/>
  <c r="R876" i="5"/>
  <c r="R606" i="5"/>
  <c r="R437" i="5"/>
  <c r="R410" i="5"/>
  <c r="R302" i="5"/>
  <c r="R284" i="5"/>
  <c r="R252" i="5"/>
  <c r="R196" i="5"/>
  <c r="R141" i="5"/>
  <c r="R125" i="5"/>
  <c r="R101" i="5"/>
  <c r="R87" i="5"/>
  <c r="R79" i="5"/>
  <c r="R71" i="5"/>
  <c r="R63" i="5"/>
  <c r="R55" i="5"/>
  <c r="R19" i="5"/>
  <c r="R11" i="5"/>
  <c r="R3" i="5"/>
  <c r="R491" i="5"/>
  <c r="R757" i="5"/>
  <c r="R153" i="5"/>
  <c r="R1195" i="5"/>
  <c r="R1227" i="5"/>
  <c r="R813" i="5"/>
  <c r="R1166" i="5"/>
  <c r="R955" i="5"/>
  <c r="R282" i="5"/>
  <c r="R1159" i="5"/>
  <c r="R1212" i="5"/>
  <c r="R1296" i="5"/>
  <c r="R552" i="5"/>
  <c r="R1308" i="5"/>
  <c r="R605" i="5"/>
  <c r="R827" i="5"/>
  <c r="R1000" i="5"/>
  <c r="R1098" i="5"/>
  <c r="R290" i="5"/>
  <c r="R878" i="5"/>
  <c r="R1164" i="5"/>
  <c r="R187" i="5"/>
  <c r="R875" i="5"/>
  <c r="R615" i="5"/>
  <c r="R778" i="5"/>
  <c r="R1155" i="5"/>
  <c r="R1024" i="5"/>
  <c r="R1233" i="5"/>
  <c r="R390" i="5"/>
  <c r="R301" i="5"/>
  <c r="R108" i="5"/>
  <c r="R436" i="5"/>
  <c r="R155" i="5"/>
  <c r="R503" i="5"/>
  <c r="R395" i="5"/>
  <c r="R112" i="5"/>
  <c r="R344" i="5"/>
  <c r="R1169" i="5"/>
  <c r="R1535" i="5"/>
  <c r="R1536" i="5"/>
  <c r="R1375" i="5"/>
  <c r="R1134" i="5"/>
  <c r="R904" i="5"/>
  <c r="R880" i="5"/>
  <c r="R846" i="5"/>
  <c r="R678" i="5"/>
  <c r="R512" i="5"/>
  <c r="R455" i="5"/>
  <c r="R445" i="5"/>
  <c r="R434" i="5"/>
  <c r="R413" i="5"/>
  <c r="R402" i="5"/>
  <c r="R383" i="5"/>
  <c r="R356" i="5"/>
  <c r="R281" i="5"/>
  <c r="R271" i="5"/>
  <c r="R241" i="5"/>
  <c r="R204" i="5"/>
  <c r="R178" i="5"/>
  <c r="R159" i="5"/>
  <c r="R148" i="5"/>
  <c r="R115" i="5"/>
  <c r="R99" i="5"/>
  <c r="R85" i="5"/>
  <c r="R77" i="5"/>
  <c r="R69" i="5"/>
  <c r="R61" i="5"/>
  <c r="R47" i="5"/>
  <c r="R39" i="5"/>
  <c r="R31" i="5"/>
  <c r="R1044" i="5"/>
  <c r="R1299" i="5"/>
  <c r="R1294" i="5"/>
  <c r="R782" i="5"/>
  <c r="R995" i="5"/>
  <c r="R464" i="5"/>
  <c r="R531" i="5"/>
  <c r="R543" i="5"/>
  <c r="R553" i="5"/>
  <c r="R627" i="5"/>
  <c r="R659" i="5"/>
  <c r="R883" i="5"/>
  <c r="R470" i="5"/>
  <c r="R653" i="5"/>
  <c r="R695" i="5"/>
  <c r="R724" i="5"/>
  <c r="R760" i="5"/>
  <c r="R790" i="5"/>
  <c r="R917" i="5"/>
  <c r="R1199" i="5"/>
  <c r="R1177" i="5"/>
  <c r="R1109" i="5"/>
  <c r="R1278" i="5"/>
  <c r="R1323" i="5"/>
  <c r="R1231" i="5"/>
  <c r="R1338" i="5"/>
  <c r="R1266" i="5"/>
  <c r="R175" i="5"/>
  <c r="R812" i="5"/>
  <c r="R361" i="5"/>
  <c r="R411" i="5"/>
  <c r="R668" i="5"/>
  <c r="R754" i="5"/>
  <c r="R886" i="5"/>
  <c r="R1031" i="5"/>
  <c r="R1076" i="5"/>
  <c r="R1173" i="5"/>
  <c r="R797" i="5"/>
  <c r="R981" i="5"/>
  <c r="R270" i="5"/>
  <c r="R292" i="5"/>
  <c r="R471" i="5"/>
  <c r="R708" i="5"/>
  <c r="R874" i="5"/>
  <c r="R991" i="5"/>
  <c r="R1079" i="5"/>
  <c r="R1104" i="5"/>
  <c r="R1204" i="5"/>
  <c r="R1232" i="5"/>
  <c r="R1252" i="5"/>
  <c r="R1300" i="5"/>
  <c r="R1061" i="5"/>
  <c r="R589" i="5"/>
  <c r="R1282" i="5"/>
  <c r="R930" i="5"/>
  <c r="R858" i="5"/>
  <c r="R742" i="5"/>
  <c r="R714" i="5"/>
  <c r="R690" i="5"/>
  <c r="R656" i="5"/>
  <c r="R594" i="5"/>
  <c r="R568" i="5"/>
  <c r="R509" i="5"/>
  <c r="R454" i="5"/>
  <c r="R444" i="5"/>
  <c r="R422" i="5"/>
  <c r="R387" i="5"/>
  <c r="R366" i="5"/>
  <c r="R355" i="5"/>
  <c r="R346" i="5"/>
  <c r="R324" i="5"/>
  <c r="R313" i="5"/>
  <c r="R285" i="5"/>
  <c r="R152" i="5"/>
  <c r="R126" i="5"/>
  <c r="R118" i="5"/>
  <c r="R102" i="5"/>
  <c r="R95" i="5"/>
  <c r="R88" i="5"/>
  <c r="R80" i="5"/>
  <c r="R56" i="5"/>
  <c r="R26" i="5"/>
  <c r="R20" i="5"/>
  <c r="R1062" i="5"/>
  <c r="R566" i="5"/>
  <c r="R600" i="5"/>
  <c r="R915" i="5"/>
  <c r="R1014" i="5"/>
  <c r="R986" i="5"/>
  <c r="R922" i="5"/>
  <c r="R948" i="5"/>
  <c r="R1038" i="5"/>
  <c r="R1197" i="5"/>
  <c r="R1101" i="5"/>
  <c r="R1229" i="5"/>
  <c r="R823" i="5"/>
  <c r="R907" i="5"/>
  <c r="R1115" i="5"/>
  <c r="R1172" i="5"/>
  <c r="R780" i="5"/>
  <c r="R910" i="5"/>
  <c r="R1158" i="5"/>
  <c r="R603" i="5"/>
  <c r="R722" i="5"/>
  <c r="R758" i="5"/>
  <c r="R870" i="5"/>
  <c r="R1214" i="5"/>
  <c r="R1088" i="5"/>
  <c r="R1128" i="5"/>
  <c r="R1182" i="5"/>
  <c r="R1196" i="5"/>
  <c r="R446" i="5"/>
  <c r="R321" i="5"/>
  <c r="R54" i="5"/>
  <c r="R185" i="5"/>
  <c r="R167" i="5"/>
  <c r="R994" i="5"/>
  <c r="R954" i="5"/>
  <c r="R854" i="5"/>
  <c r="R674" i="5"/>
  <c r="R652" i="5"/>
  <c r="R540" i="5"/>
  <c r="R520" i="5"/>
  <c r="R500" i="5"/>
  <c r="R453" i="5"/>
  <c r="R442" i="5"/>
  <c r="R396" i="5"/>
  <c r="R334" i="5"/>
  <c r="R323" i="5"/>
  <c r="R293" i="5"/>
  <c r="R208" i="5"/>
  <c r="R202" i="5"/>
  <c r="R176" i="5"/>
  <c r="R146" i="5"/>
  <c r="R129" i="5"/>
  <c r="R113" i="5"/>
  <c r="R83" i="5"/>
  <c r="R75" i="5"/>
  <c r="R67" i="5"/>
  <c r="R59" i="5"/>
  <c r="R51" i="5"/>
  <c r="R23" i="5"/>
  <c r="R15" i="5"/>
  <c r="R7" i="5"/>
  <c r="R1096" i="5"/>
  <c r="R956" i="5"/>
  <c r="R1050" i="5"/>
  <c r="R1336" i="5"/>
  <c r="R1035" i="5"/>
  <c r="R821" i="5"/>
  <c r="R468" i="5"/>
  <c r="R651" i="5"/>
  <c r="R733" i="5"/>
  <c r="R625" i="5"/>
  <c r="R657" i="5"/>
  <c r="R804" i="5"/>
  <c r="R1095" i="5"/>
  <c r="R1082" i="5"/>
  <c r="R1163" i="5"/>
  <c r="R1333" i="5"/>
  <c r="R608" i="5"/>
  <c r="R1307" i="5"/>
  <c r="R443" i="5"/>
  <c r="R197" i="5"/>
  <c r="R1331" i="5"/>
  <c r="R1053" i="5"/>
  <c r="R799" i="5"/>
  <c r="R1295" i="5"/>
  <c r="R693" i="5"/>
  <c r="R923" i="5"/>
  <c r="R949" i="5"/>
  <c r="R1008" i="5"/>
  <c r="R1090" i="5"/>
  <c r="R145" i="5"/>
  <c r="R310" i="5"/>
  <c r="R400" i="5"/>
  <c r="R423" i="5"/>
  <c r="R475" i="5"/>
  <c r="R505" i="5"/>
  <c r="R542" i="5"/>
  <c r="R626" i="5"/>
  <c r="R716" i="5"/>
  <c r="R766" i="5"/>
  <c r="R1041" i="5"/>
  <c r="R979" i="5"/>
  <c r="R1250" i="5"/>
  <c r="R1230" i="5"/>
  <c r="R1319" i="5"/>
  <c r="R1150" i="5"/>
  <c r="R1240" i="5"/>
  <c r="R945" i="5"/>
  <c r="R1018" i="5"/>
  <c r="R935" i="5"/>
  <c r="R1011" i="5"/>
  <c r="R1194" i="5"/>
  <c r="R322" i="5"/>
  <c r="R407" i="5"/>
  <c r="R712" i="5"/>
  <c r="R1161" i="5"/>
  <c r="R1226" i="5"/>
  <c r="R1056" i="5"/>
  <c r="R1146" i="5"/>
  <c r="R1206" i="5"/>
  <c r="R1279" i="5"/>
  <c r="R514" i="5"/>
  <c r="R1118" i="5"/>
  <c r="R1255" i="5"/>
  <c r="R998" i="5"/>
  <c r="R560" i="5"/>
  <c r="R369" i="5"/>
  <c r="R655" i="5"/>
  <c r="R709" i="5"/>
  <c r="R731" i="5"/>
  <c r="R748" i="5"/>
  <c r="R466" i="5"/>
  <c r="R482" i="5"/>
  <c r="R497" i="5"/>
  <c r="R537" i="5"/>
  <c r="R551" i="5"/>
  <c r="R629" i="5"/>
  <c r="R661" i="5"/>
  <c r="R675" i="5"/>
  <c r="R719" i="5"/>
  <c r="R768" i="5"/>
  <c r="R855" i="5"/>
  <c r="R901" i="5"/>
  <c r="R612" i="5"/>
  <c r="R824" i="5"/>
  <c r="R932" i="5"/>
  <c r="R972" i="5"/>
  <c r="R1171" i="5"/>
  <c r="R1145" i="5"/>
  <c r="R1243" i="5"/>
  <c r="R484" i="5"/>
  <c r="R961" i="5"/>
  <c r="R1213" i="5"/>
  <c r="R1329" i="5"/>
  <c r="R698" i="5"/>
  <c r="R452" i="5"/>
  <c r="R409" i="5"/>
  <c r="R349" i="5"/>
  <c r="R283" i="5"/>
  <c r="R206" i="5"/>
  <c r="R164" i="5"/>
  <c r="R78" i="5"/>
  <c r="R36" i="5"/>
  <c r="R950" i="5"/>
  <c r="R648" i="5"/>
  <c r="R195" i="5"/>
  <c r="R132" i="5"/>
  <c r="R66" i="5"/>
  <c r="R1190" i="5"/>
  <c r="R225" i="5"/>
  <c r="R82" i="5"/>
  <c r="R40" i="5"/>
  <c r="R785" i="5"/>
  <c r="R272" i="5"/>
  <c r="R70" i="5"/>
  <c r="R548" i="5"/>
  <c r="R200" i="5"/>
  <c r="R368" i="5"/>
  <c r="R391" i="5"/>
  <c r="R1271" i="5"/>
  <c r="R382" i="5"/>
  <c r="R333" i="5"/>
  <c r="R806" i="5"/>
  <c r="R1148" i="5"/>
  <c r="R1039" i="5"/>
  <c r="R1122" i="5"/>
  <c r="R817" i="5"/>
  <c r="R1285" i="5"/>
  <c r="R562" i="5"/>
  <c r="R277" i="5"/>
  <c r="R779" i="5"/>
  <c r="R1057" i="5"/>
  <c r="R1208" i="5"/>
  <c r="R511" i="5"/>
  <c r="R683" i="5"/>
  <c r="R681" i="5"/>
  <c r="R1205" i="5"/>
  <c r="R525" i="5"/>
  <c r="R555" i="5"/>
  <c r="R885" i="5"/>
  <c r="R584" i="5"/>
  <c r="R798" i="5"/>
  <c r="R952" i="5"/>
  <c r="R1187" i="5"/>
  <c r="R1032" i="5"/>
  <c r="R1093" i="5"/>
  <c r="R1113" i="5"/>
  <c r="R1133" i="5"/>
  <c r="R1193" i="5"/>
  <c r="R1225" i="5"/>
  <c r="R1281" i="5"/>
  <c r="R1265" i="5"/>
  <c r="R567" i="5"/>
  <c r="R784" i="5"/>
  <c r="R1054" i="5"/>
  <c r="R1116" i="5"/>
  <c r="R1010" i="5"/>
  <c r="R617" i="5"/>
  <c r="R256" i="5"/>
  <c r="R221" i="5"/>
  <c r="R124" i="5"/>
  <c r="R18" i="5"/>
  <c r="R516" i="5"/>
  <c r="R44" i="5"/>
  <c r="R6" i="5"/>
  <c r="R90" i="5"/>
  <c r="R884" i="5"/>
  <c r="R632" i="5"/>
  <c r="R477" i="5"/>
  <c r="R338" i="5"/>
  <c r="R62" i="5"/>
  <c r="R22" i="5"/>
  <c r="R834" i="5"/>
  <c r="R217" i="5"/>
  <c r="R872" i="5"/>
  <c r="R120" i="5"/>
  <c r="R682" i="5"/>
  <c r="R734" i="5"/>
  <c r="R1370" i="5"/>
  <c r="R1512" i="5"/>
  <c r="R1500" i="5"/>
  <c r="R1464" i="5"/>
  <c r="R1444" i="5"/>
  <c r="R1416" i="5"/>
  <c r="R1361" i="5"/>
  <c r="R1380" i="5"/>
  <c r="R1379" i="5"/>
  <c r="R1483" i="5"/>
  <c r="R1409" i="5"/>
  <c r="R1349" i="5"/>
  <c r="R1473" i="5"/>
  <c r="R1399" i="5"/>
  <c r="R1501" i="5"/>
  <c r="R1456" i="5"/>
  <c r="R1438" i="5"/>
  <c r="R1400" i="5"/>
  <c r="R1373" i="5"/>
  <c r="R1357" i="5"/>
  <c r="R1493" i="5"/>
  <c r="R1424" i="5"/>
  <c r="R1481" i="5"/>
  <c r="R1407" i="5"/>
  <c r="R1509" i="5"/>
  <c r="R1482" i="5"/>
  <c r="R1448" i="5"/>
  <c r="R1432" i="5"/>
  <c r="R1384" i="5"/>
  <c r="R1367" i="5"/>
  <c r="R1418" i="5"/>
  <c r="R1478" i="5"/>
  <c r="R1458" i="5"/>
  <c r="R1440" i="5"/>
  <c r="R1404" i="5"/>
  <c r="R1388" i="5"/>
  <c r="R1516" i="5"/>
  <c r="R1468" i="5"/>
  <c r="R1450" i="5"/>
  <c r="R1434" i="5"/>
  <c r="R1395" i="5"/>
  <c r="R1355" i="5"/>
  <c r="R1485" i="5"/>
  <c r="R1411" i="5"/>
  <c r="R1345" i="5"/>
  <c r="R1487" i="5"/>
  <c r="R1413" i="5"/>
  <c r="R1526" i="5"/>
  <c r="R1488" i="5"/>
  <c r="R1451" i="5"/>
  <c r="R1435" i="5"/>
  <c r="R1360" i="5"/>
  <c r="R1529" i="5"/>
  <c r="R1419" i="5"/>
  <c r="R1530" i="5"/>
  <c r="R1517" i="5"/>
  <c r="R1476" i="5"/>
  <c r="R1457" i="5"/>
  <c r="R1439" i="5"/>
  <c r="R1402" i="5"/>
  <c r="R1387" i="5"/>
  <c r="R1515" i="5"/>
  <c r="R1505" i="5"/>
  <c r="R1467" i="5"/>
  <c r="R1449" i="5"/>
  <c r="R1433" i="5"/>
  <c r="R1354" i="5"/>
  <c r="R1470" i="5"/>
  <c r="R1396" i="5"/>
  <c r="R1496" i="5"/>
  <c r="R1455" i="5"/>
  <c r="R1437" i="5"/>
  <c r="R1397" i="5"/>
  <c r="R1356" i="5"/>
  <c r="R1533" i="5"/>
  <c r="R1479" i="5"/>
  <c r="R1405" i="5"/>
  <c r="R1514" i="5"/>
  <c r="R1534" i="5"/>
  <c r="R1480" i="5"/>
  <c r="R1447" i="5"/>
  <c r="R1431" i="5"/>
  <c r="R1383" i="5"/>
  <c r="R1366" i="5"/>
  <c r="R1341" i="5"/>
  <c r="R1528" i="5"/>
  <c r="R1511" i="5"/>
  <c r="R1490" i="5"/>
  <c r="R1452" i="5"/>
  <c r="R1436" i="5"/>
  <c r="R1378" i="5"/>
  <c r="R1389" i="5"/>
  <c r="R1392" i="5"/>
  <c r="R1491" i="5"/>
  <c r="R1417" i="5"/>
  <c r="R1348" i="5"/>
  <c r="R1524" i="5"/>
  <c r="R1495" i="5"/>
  <c r="R1421" i="5"/>
  <c r="R1352" i="5"/>
  <c r="R1507" i="5"/>
  <c r="R1474" i="5"/>
  <c r="R1454" i="5"/>
  <c r="R1428" i="5"/>
  <c r="R1382" i="5"/>
  <c r="R1365" i="5"/>
  <c r="R1343" i="5"/>
  <c r="R1527" i="5"/>
  <c r="R1489" i="5"/>
  <c r="R1415" i="5"/>
  <c r="R1425" i="5"/>
  <c r="R1351" i="5"/>
  <c r="R1504" i="5"/>
  <c r="R1498" i="5"/>
  <c r="R1460" i="5"/>
  <c r="R1408" i="5"/>
  <c r="R1363" i="5"/>
  <c r="R1347" i="5"/>
  <c r="R1531" i="5"/>
  <c r="R1477" i="5"/>
  <c r="R1403" i="5"/>
  <c r="R1532" i="5"/>
  <c r="R1518" i="5"/>
  <c r="R1466" i="5"/>
  <c r="R1446" i="5"/>
  <c r="R1430" i="5"/>
  <c r="R1394" i="5"/>
  <c r="R1377" i="5"/>
  <c r="R1359" i="5"/>
  <c r="R1510" i="5"/>
  <c r="R1486" i="5"/>
  <c r="R1462" i="5"/>
  <c r="R1443" i="5"/>
  <c r="R1412" i="5"/>
  <c r="R1386" i="5"/>
  <c r="R1369" i="5"/>
  <c r="R1492" i="5"/>
  <c r="R1420" i="5"/>
  <c r="R1350" i="5"/>
  <c r="R1525" i="5"/>
  <c r="R1422" i="5"/>
  <c r="R1499" i="5"/>
  <c r="R1506" i="5"/>
  <c r="R1463" i="5"/>
  <c r="R1414" i="5"/>
  <c r="R1475" i="5"/>
  <c r="R1401" i="5"/>
  <c r="R1513" i="5"/>
  <c r="R1502" i="5"/>
  <c r="R1465" i="5"/>
  <c r="R1445" i="5"/>
  <c r="R1429" i="5"/>
  <c r="R1393" i="5"/>
  <c r="R1376" i="5"/>
  <c r="R1358" i="5"/>
  <c r="R1519" i="5"/>
  <c r="R1484" i="5"/>
  <c r="R1461" i="5"/>
  <c r="R1442" i="5"/>
  <c r="R1410" i="5"/>
  <c r="R1385" i="5"/>
  <c r="R1368" i="5"/>
  <c r="R1344" i="5"/>
  <c r="R1521" i="5"/>
  <c r="R1423" i="5"/>
  <c r="R1353" i="5"/>
  <c r="R1522" i="5"/>
  <c r="R1471" i="5"/>
  <c r="R1453" i="5"/>
  <c r="R1427" i="5"/>
  <c r="R1381" i="5"/>
  <c r="R1364" i="5"/>
  <c r="R1494" i="5"/>
  <c r="R1426" i="5"/>
  <c r="R1508" i="5"/>
  <c r="R1497" i="5"/>
  <c r="R1503" i="5"/>
  <c r="R1459" i="5"/>
  <c r="R1441" i="5"/>
  <c r="R1406" i="5"/>
  <c r="R1374" i="5"/>
  <c r="R1362" i="5"/>
  <c r="G196" i="4"/>
  <c r="D14" i="11" l="1"/>
  <c r="B13" i="11"/>
  <c r="A13" i="11" s="1"/>
  <c r="F31" i="11"/>
  <c r="F32" i="11" s="1"/>
  <c r="F33" i="11" s="1"/>
  <c r="F34" i="11" s="1"/>
  <c r="F35" i="11" s="1"/>
  <c r="F36" i="11" l="1"/>
  <c r="D15" i="11"/>
  <c r="B14" i="11"/>
  <c r="A14" i="11" s="1"/>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1" i="9"/>
  <c r="H169" i="9"/>
  <c r="H151" i="9"/>
  <c r="H149" i="9"/>
  <c r="H147" i="9"/>
  <c r="H145" i="9"/>
  <c r="H141" i="9"/>
  <c r="H138" i="9"/>
  <c r="H137" i="9"/>
  <c r="H136" i="9"/>
  <c r="H131" i="9"/>
  <c r="H129" i="9"/>
  <c r="H126" i="9"/>
  <c r="H124" i="9"/>
  <c r="H122" i="9"/>
  <c r="H121" i="9"/>
  <c r="H120" i="9"/>
  <c r="H119" i="9"/>
  <c r="H118" i="9"/>
  <c r="H116" i="9"/>
  <c r="H114" i="9"/>
  <c r="H112" i="9"/>
  <c r="H110" i="9"/>
  <c r="H106" i="9"/>
  <c r="H103" i="9"/>
  <c r="H100" i="9"/>
  <c r="H96" i="9"/>
  <c r="H93" i="9"/>
  <c r="H92" i="9"/>
  <c r="H88" i="9"/>
  <c r="H87" i="9"/>
  <c r="H84" i="9"/>
  <c r="H81" i="9"/>
  <c r="H79" i="9"/>
  <c r="H75" i="9"/>
  <c r="H72" i="9"/>
  <c r="H69" i="9"/>
  <c r="H62" i="9"/>
  <c r="H60" i="9"/>
  <c r="H58" i="9"/>
  <c r="H54" i="9"/>
  <c r="H52" i="9"/>
  <c r="H50" i="9"/>
  <c r="H48" i="9"/>
  <c r="H47" i="9"/>
  <c r="H46" i="9"/>
  <c r="H44" i="9"/>
  <c r="H42" i="9"/>
  <c r="H38" i="9"/>
  <c r="H36" i="9"/>
  <c r="H33" i="9"/>
  <c r="H32" i="9"/>
  <c r="H31" i="9"/>
  <c r="H28" i="9"/>
  <c r="H24" i="9"/>
  <c r="H23" i="9"/>
  <c r="H22" i="9"/>
  <c r="H21" i="9"/>
  <c r="H17" i="9"/>
  <c r="H13" i="9"/>
  <c r="H10" i="9"/>
  <c r="H8" i="9"/>
  <c r="H6" i="9"/>
  <c r="H5" i="9"/>
  <c r="H3" i="9"/>
  <c r="H2" i="9"/>
  <c r="B15" i="11" l="1"/>
  <c r="A15" i="11" s="1"/>
  <c r="D16" i="11"/>
  <c r="F37" i="11"/>
  <c r="F38" i="11" s="1"/>
  <c r="F39" i="11" s="1"/>
  <c r="D17" i="11" l="1"/>
  <c r="B16" i="11"/>
  <c r="A16" i="11" s="1"/>
  <c r="F40" i="11"/>
  <c r="F41" i="11" l="1"/>
  <c r="D18" i="11"/>
  <c r="B17" i="11"/>
  <c r="A17" i="11" s="1"/>
  <c r="L211" i="9"/>
  <c r="L212" i="9"/>
  <c r="L213" i="9"/>
  <c r="L214" i="9"/>
  <c r="L215" i="9"/>
  <c r="L216" i="9"/>
  <c r="L217" i="9"/>
  <c r="L218" i="9"/>
  <c r="L219" i="9"/>
  <c r="L220" i="9"/>
  <c r="L221" i="9"/>
  <c r="L222" i="9"/>
  <c r="L223" i="9"/>
  <c r="L224" i="9"/>
  <c r="L225" i="9"/>
  <c r="L226" i="9"/>
  <c r="L227" i="9"/>
  <c r="L210" i="9"/>
  <c r="B18" i="11" l="1"/>
  <c r="A18" i="11" s="1"/>
  <c r="D19" i="11"/>
  <c r="F42" i="11"/>
  <c r="H227" i="9"/>
  <c r="G227" i="9"/>
  <c r="T227" i="9" s="1"/>
  <c r="H226" i="9"/>
  <c r="G226" i="9"/>
  <c r="T226" i="9" s="1"/>
  <c r="H225" i="9"/>
  <c r="G225" i="9"/>
  <c r="T225" i="9" s="1"/>
  <c r="H224" i="9"/>
  <c r="G224" i="9"/>
  <c r="T224" i="9" s="1"/>
  <c r="H223" i="9"/>
  <c r="G223" i="9"/>
  <c r="T223" i="9" s="1"/>
  <c r="H222" i="9"/>
  <c r="G222" i="9"/>
  <c r="T222" i="9" s="1"/>
  <c r="H221" i="9"/>
  <c r="G221" i="9"/>
  <c r="T221" i="9" s="1"/>
  <c r="H220" i="9"/>
  <c r="G220" i="9"/>
  <c r="T220" i="9" s="1"/>
  <c r="H219" i="9"/>
  <c r="G219" i="9"/>
  <c r="T219" i="9" s="1"/>
  <c r="H218" i="9"/>
  <c r="G218" i="9"/>
  <c r="T218" i="9" s="1"/>
  <c r="H217" i="9"/>
  <c r="G217" i="9"/>
  <c r="T217" i="9" s="1"/>
  <c r="H216" i="9"/>
  <c r="G216" i="9"/>
  <c r="T216" i="9" s="1"/>
  <c r="H215" i="9"/>
  <c r="G215" i="9"/>
  <c r="T215" i="9" s="1"/>
  <c r="H214" i="9"/>
  <c r="G214" i="9"/>
  <c r="T214" i="9" s="1"/>
  <c r="H213" i="9"/>
  <c r="G213" i="9"/>
  <c r="T213" i="9" s="1"/>
  <c r="H212" i="9"/>
  <c r="G212" i="9"/>
  <c r="T212" i="9" s="1"/>
  <c r="H211" i="9"/>
  <c r="G211" i="9"/>
  <c r="T211" i="9" s="1"/>
  <c r="H210" i="9"/>
  <c r="G210" i="9"/>
  <c r="T210" i="9" s="1"/>
  <c r="D212" i="9"/>
  <c r="A212" i="9" s="1"/>
  <c r="P212" i="9" s="1"/>
  <c r="D213" i="9"/>
  <c r="A213" i="9" s="1"/>
  <c r="P213" i="9" s="1"/>
  <c r="D214" i="9"/>
  <c r="A214" i="9" s="1"/>
  <c r="P214" i="9" s="1"/>
  <c r="D215" i="9"/>
  <c r="A215" i="9" s="1"/>
  <c r="P215" i="9" s="1"/>
  <c r="D216" i="9"/>
  <c r="A216" i="9" s="1"/>
  <c r="P216" i="9" s="1"/>
  <c r="D217" i="9"/>
  <c r="A217" i="9" s="1"/>
  <c r="P217" i="9" s="1"/>
  <c r="D218" i="9"/>
  <c r="A218" i="9" s="1"/>
  <c r="P218" i="9" s="1"/>
  <c r="D219" i="9"/>
  <c r="A219" i="9" s="1"/>
  <c r="P219" i="9" s="1"/>
  <c r="D220" i="9"/>
  <c r="A220" i="9" s="1"/>
  <c r="P220" i="9" s="1"/>
  <c r="D221" i="9"/>
  <c r="A221" i="9" s="1"/>
  <c r="P221" i="9" s="1"/>
  <c r="D222" i="9"/>
  <c r="A222" i="9" s="1"/>
  <c r="P222" i="9" s="1"/>
  <c r="D223" i="9"/>
  <c r="A223" i="9" s="1"/>
  <c r="P223" i="9" s="1"/>
  <c r="D224" i="9"/>
  <c r="A224" i="9" s="1"/>
  <c r="P224" i="9" s="1"/>
  <c r="D225" i="9"/>
  <c r="A225" i="9" s="1"/>
  <c r="P225" i="9" s="1"/>
  <c r="D226" i="9"/>
  <c r="A226" i="9" s="1"/>
  <c r="P226" i="9" s="1"/>
  <c r="D227" i="9"/>
  <c r="A227" i="9" s="1"/>
  <c r="P227" i="9" s="1"/>
  <c r="D211" i="9"/>
  <c r="A211" i="9" s="1"/>
  <c r="P211" i="9" s="1"/>
  <c r="D210" i="9"/>
  <c r="A210" i="9" s="1"/>
  <c r="P210" i="9" s="1"/>
  <c r="A209" i="9"/>
  <c r="P209" i="9" s="1"/>
  <c r="B209" i="9"/>
  <c r="B210" i="9"/>
  <c r="B211" i="9"/>
  <c r="B212" i="9"/>
  <c r="B213" i="9"/>
  <c r="B214" i="9"/>
  <c r="B215" i="9"/>
  <c r="B216" i="9"/>
  <c r="B217" i="9"/>
  <c r="B218" i="9"/>
  <c r="B219" i="9"/>
  <c r="B220" i="9"/>
  <c r="B221" i="9"/>
  <c r="B222" i="9"/>
  <c r="B223" i="9"/>
  <c r="B224" i="9"/>
  <c r="B225" i="9"/>
  <c r="B226" i="9"/>
  <c r="B227" i="9"/>
  <c r="D20" i="11" l="1"/>
  <c r="B19" i="11"/>
  <c r="A19" i="11" s="1"/>
  <c r="F43" i="11"/>
  <c r="F44" i="11" s="1"/>
  <c r="F45" i="11" s="1"/>
  <c r="F46" i="11" s="1"/>
  <c r="F47" i="11" s="1"/>
  <c r="A2" i="12"/>
  <c r="L2" i="12" s="1"/>
  <c r="N2" i="12" s="1"/>
  <c r="F48" i="11" l="1"/>
  <c r="F49" i="11" s="1"/>
  <c r="F50" i="11" s="1"/>
  <c r="F51" i="11" s="1"/>
  <c r="B20" i="11"/>
  <c r="A20" i="11" s="1"/>
  <c r="D21" i="11"/>
  <c r="B21" i="11" l="1"/>
  <c r="A21" i="11" s="1"/>
  <c r="D22" i="11"/>
  <c r="F52" i="11"/>
  <c r="F53" i="11" s="1"/>
  <c r="G194" i="4"/>
  <c r="G193" i="4"/>
  <c r="G192" i="4"/>
  <c r="G191" i="4"/>
  <c r="G190" i="4"/>
  <c r="G195" i="4"/>
  <c r="D23" i="11" l="1"/>
  <c r="B22" i="11"/>
  <c r="A22" i="11" s="1"/>
  <c r="F54" i="11"/>
  <c r="F55" i="11" s="1"/>
  <c r="F56" i="11" s="1"/>
  <c r="F57" i="11" s="1"/>
  <c r="K17" i="4"/>
  <c r="K111" i="4"/>
  <c r="K107" i="4"/>
  <c r="K109" i="4"/>
  <c r="K156" i="4"/>
  <c r="K157" i="4"/>
  <c r="K132" i="4"/>
  <c r="K134" i="4"/>
  <c r="K136" i="4"/>
  <c r="K76" i="4"/>
  <c r="K77" i="4"/>
  <c r="K78" i="4"/>
  <c r="K79" i="4"/>
  <c r="K118" i="4"/>
  <c r="K115" i="4"/>
  <c r="K117" i="4"/>
  <c r="K85" i="4"/>
  <c r="K86" i="4"/>
  <c r="K87" i="4"/>
  <c r="K88" i="4"/>
  <c r="K62" i="4"/>
  <c r="K58" i="4"/>
  <c r="K66" i="4"/>
  <c r="K64" i="4"/>
  <c r="K59" i="4"/>
  <c r="K65" i="4"/>
  <c r="K129" i="4"/>
  <c r="K130" i="4"/>
  <c r="K54" i="4"/>
  <c r="K55" i="4"/>
  <c r="K47" i="4"/>
  <c r="K48" i="4"/>
  <c r="K42" i="4"/>
  <c r="K49" i="4"/>
  <c r="K4" i="4"/>
  <c r="K5" i="4"/>
  <c r="K41" i="4"/>
  <c r="K39" i="4"/>
  <c r="K8" i="4"/>
  <c r="K9" i="4"/>
  <c r="K24" i="4"/>
  <c r="K25" i="4"/>
  <c r="K12" i="4"/>
  <c r="K13" i="4"/>
  <c r="K101" i="4"/>
  <c r="K102" i="4"/>
  <c r="K124" i="4"/>
  <c r="K125" i="4"/>
  <c r="K120" i="4"/>
  <c r="K126" i="4"/>
  <c r="K72" i="4"/>
  <c r="K73" i="4"/>
  <c r="K141" i="4"/>
  <c r="K142" i="4"/>
  <c r="K145" i="4"/>
  <c r="K146" i="4"/>
  <c r="K50" i="4"/>
  <c r="K52" i="4"/>
  <c r="K51" i="4"/>
  <c r="K44" i="4"/>
  <c r="K45" i="4"/>
  <c r="K46" i="4"/>
  <c r="K98" i="4"/>
  <c r="K99" i="4"/>
  <c r="K74" i="4"/>
  <c r="K80" i="4"/>
  <c r="K81" i="4"/>
  <c r="K75" i="4"/>
  <c r="K127" i="4"/>
  <c r="K128" i="4"/>
  <c r="K112" i="4"/>
  <c r="K116" i="4"/>
  <c r="K122" i="4"/>
  <c r="K123" i="4"/>
  <c r="K70" i="4"/>
  <c r="K71" i="4"/>
  <c r="K90" i="4"/>
  <c r="K89" i="4"/>
  <c r="K83" i="4"/>
  <c r="K104" i="4"/>
  <c r="K108" i="4"/>
  <c r="K60" i="4"/>
  <c r="K63" i="4"/>
  <c r="K67" i="4"/>
  <c r="K61" i="4"/>
  <c r="K154" i="4"/>
  <c r="K155" i="4"/>
  <c r="K131" i="4"/>
  <c r="K133" i="4"/>
  <c r="K135" i="4"/>
  <c r="K3" i="4"/>
  <c r="K143" i="4"/>
  <c r="K144" i="4"/>
  <c r="K6" i="4"/>
  <c r="K138" i="4"/>
  <c r="K139" i="4"/>
  <c r="K10" i="4"/>
  <c r="K11" i="4"/>
  <c r="K22" i="4"/>
  <c r="K23" i="4"/>
  <c r="K37" i="4"/>
  <c r="K36" i="4"/>
  <c r="K15" i="4"/>
  <c r="K40" i="4"/>
  <c r="K38" i="4"/>
  <c r="K53" i="4"/>
  <c r="K18" i="4"/>
  <c r="K19" i="4"/>
  <c r="K21" i="4"/>
  <c r="K137" i="4"/>
  <c r="K140" i="4"/>
  <c r="K114" i="4"/>
  <c r="K113" i="4"/>
  <c r="K57" i="4"/>
  <c r="K56" i="4"/>
  <c r="K147" i="4"/>
  <c r="K148" i="4"/>
  <c r="K149" i="4"/>
  <c r="K150" i="4"/>
  <c r="K151" i="4"/>
  <c r="K152" i="4"/>
  <c r="K30" i="4"/>
  <c r="K31" i="4"/>
  <c r="K32" i="4"/>
  <c r="K33" i="4"/>
  <c r="K95" i="4"/>
  <c r="K96" i="4"/>
  <c r="K92" i="4"/>
  <c r="K93" i="4"/>
  <c r="K91" i="4"/>
  <c r="K94" i="4"/>
  <c r="K100" i="4"/>
  <c r="K97" i="4"/>
  <c r="K84" i="4"/>
  <c r="K82" i="4"/>
  <c r="K69" i="4"/>
  <c r="K68" i="4"/>
  <c r="K106" i="4"/>
  <c r="K103" i="4"/>
  <c r="K163" i="4"/>
  <c r="K164" i="4"/>
  <c r="K165" i="4"/>
  <c r="K159" i="4"/>
  <c r="K160" i="4"/>
  <c r="K161" i="4"/>
  <c r="K162" i="4"/>
  <c r="K166" i="4"/>
  <c r="K167" i="4"/>
  <c r="K168" i="4"/>
  <c r="K169" i="4"/>
  <c r="K193" i="4"/>
  <c r="K194" i="4"/>
  <c r="K196" i="4"/>
  <c r="K195" i="4"/>
  <c r="K170" i="4"/>
  <c r="K171" i="4"/>
  <c r="K172" i="4"/>
  <c r="K173" i="4"/>
  <c r="K174" i="4"/>
  <c r="K175" i="4"/>
  <c r="K176" i="4"/>
  <c r="K177" i="4"/>
  <c r="K178" i="4"/>
  <c r="K179" i="4"/>
  <c r="K180" i="4"/>
  <c r="K181" i="4"/>
  <c r="K26" i="4"/>
  <c r="K27" i="4"/>
  <c r="K28" i="4"/>
  <c r="K29" i="4"/>
  <c r="K182" i="4"/>
  <c r="K183" i="4"/>
  <c r="K184" i="4"/>
  <c r="K189" i="4"/>
  <c r="K191" i="4"/>
  <c r="K190" i="4"/>
  <c r="K192" i="4"/>
  <c r="K185" i="4"/>
  <c r="K186" i="4"/>
  <c r="K187" i="4"/>
  <c r="K188" i="4"/>
  <c r="N2" i="9"/>
  <c r="K34" i="4" s="1"/>
  <c r="K43" i="4" l="1"/>
  <c r="K35" i="4"/>
  <c r="K119" i="4"/>
  <c r="F58" i="11"/>
  <c r="F59" i="11" s="1"/>
  <c r="B23" i="11"/>
  <c r="A23" i="11" s="1"/>
  <c r="D24" i="11"/>
  <c r="K105" i="4"/>
  <c r="J648" i="5"/>
  <c r="K7" i="4"/>
  <c r="J934" i="5"/>
  <c r="K2" i="4"/>
  <c r="K153" i="4"/>
  <c r="K110" i="4"/>
  <c r="J215" i="5"/>
  <c r="K20" i="4"/>
  <c r="K158" i="4"/>
  <c r="K16" i="4"/>
  <c r="K14" i="4"/>
  <c r="J458" i="5"/>
  <c r="J703" i="5"/>
  <c r="J201" i="5"/>
  <c r="J442" i="5"/>
  <c r="S2" i="5"/>
  <c r="J211" i="5"/>
  <c r="J205" i="5"/>
  <c r="J732" i="5"/>
  <c r="J953" i="5"/>
  <c r="J456" i="5"/>
  <c r="J652" i="5"/>
  <c r="J454" i="5"/>
  <c r="J197" i="5"/>
  <c r="J437" i="5"/>
  <c r="J210" i="5"/>
  <c r="J326" i="5"/>
  <c r="J446" i="5"/>
  <c r="J7" i="5"/>
  <c r="J723" i="5"/>
  <c r="J470" i="5"/>
  <c r="J823" i="5"/>
  <c r="J286" i="5"/>
  <c r="J426" i="5"/>
  <c r="J284" i="5"/>
  <c r="J298" i="5"/>
  <c r="J695" i="5"/>
  <c r="J579" i="5"/>
  <c r="J444" i="5"/>
  <c r="J432" i="5"/>
  <c r="J221" i="5"/>
  <c r="J222" i="5"/>
  <c r="J869" i="5"/>
  <c r="J166" i="5"/>
  <c r="J50" i="5"/>
  <c r="J731" i="5"/>
  <c r="H155" i="9"/>
  <c r="H154" i="9"/>
  <c r="H134" i="9"/>
  <c r="H135" i="9"/>
  <c r="H162" i="9"/>
  <c r="H133" i="9"/>
  <c r="H159" i="9"/>
  <c r="H158" i="9"/>
  <c r="H160" i="9"/>
  <c r="H156" i="9"/>
  <c r="H132" i="9"/>
  <c r="H166" i="9"/>
  <c r="H161" i="9"/>
  <c r="H164" i="9"/>
  <c r="H157" i="9"/>
  <c r="H165" i="9"/>
  <c r="H153" i="9"/>
  <c r="J296" i="5"/>
  <c r="J33" i="5"/>
  <c r="J117" i="5"/>
  <c r="J438" i="5"/>
  <c r="J282" i="5"/>
  <c r="J3" i="5"/>
  <c r="J51" i="5"/>
  <c r="J149" i="5"/>
  <c r="J224" i="5"/>
  <c r="J19" i="5"/>
  <c r="J97" i="5"/>
  <c r="J185" i="5"/>
  <c r="J262" i="5"/>
  <c r="J334" i="5"/>
  <c r="J414" i="5"/>
  <c r="J502" i="5"/>
  <c r="J559" i="5"/>
  <c r="J376" i="5"/>
  <c r="J633" i="5"/>
  <c r="J12" i="5"/>
  <c r="J78" i="5"/>
  <c r="J244" i="5"/>
  <c r="J314" i="5"/>
  <c r="J396" i="5"/>
  <c r="J482" i="5"/>
  <c r="J2" i="5"/>
  <c r="J8" i="5"/>
  <c r="J16" i="5"/>
  <c r="J32" i="5"/>
  <c r="J71" i="5"/>
  <c r="J91" i="5"/>
  <c r="J113" i="5"/>
  <c r="J137" i="5"/>
  <c r="J161" i="5"/>
  <c r="J179" i="5"/>
  <c r="J236" i="5"/>
  <c r="J258" i="5"/>
  <c r="J278" i="5"/>
  <c r="J292" i="5"/>
  <c r="J310" i="5"/>
  <c r="J330" i="5"/>
  <c r="J346" i="5"/>
  <c r="J368" i="5"/>
  <c r="J392" i="5"/>
  <c r="J406" i="5"/>
  <c r="J434" i="5"/>
  <c r="J478" i="5"/>
  <c r="J497" i="5"/>
  <c r="J545" i="5"/>
  <c r="J603" i="5"/>
  <c r="J6" i="5"/>
  <c r="J14" i="5"/>
  <c r="J28" i="5"/>
  <c r="J41" i="5"/>
  <c r="J55" i="5"/>
  <c r="J79" i="5"/>
  <c r="J101" i="5"/>
  <c r="J129" i="5"/>
  <c r="J153" i="5"/>
  <c r="J167" i="5"/>
  <c r="J187" i="5"/>
  <c r="J219" i="5"/>
  <c r="J227" i="5"/>
  <c r="J270" i="5"/>
  <c r="J300" i="5"/>
  <c r="J322" i="5"/>
  <c r="J338" i="5"/>
  <c r="J356" i="5"/>
  <c r="J380" i="5"/>
  <c r="J399" i="5"/>
  <c r="J466" i="5"/>
  <c r="J486" i="5"/>
  <c r="J739" i="5"/>
  <c r="J15" i="5"/>
  <c r="J29" i="5"/>
  <c r="J46" i="5"/>
  <c r="J59" i="5"/>
  <c r="J87" i="5"/>
  <c r="J109" i="5"/>
  <c r="J133" i="5"/>
  <c r="J157" i="5"/>
  <c r="J171" i="5"/>
  <c r="J193" i="5"/>
  <c r="J254" i="5"/>
  <c r="J274" i="5"/>
  <c r="J290" i="5"/>
  <c r="J306" i="5"/>
  <c r="J342" i="5"/>
  <c r="J360" i="5"/>
  <c r="J384" i="5"/>
  <c r="J402" i="5"/>
  <c r="J430" i="5"/>
  <c r="J450" i="5"/>
  <c r="J513" i="5"/>
  <c r="J587" i="5"/>
  <c r="J726" i="5"/>
  <c r="J724" i="5"/>
  <c r="J1202" i="5"/>
  <c r="J1307" i="5"/>
  <c r="J1131" i="5"/>
  <c r="J1075" i="5"/>
  <c r="J974" i="5"/>
  <c r="J891" i="5"/>
  <c r="J794" i="5"/>
  <c r="J556" i="5"/>
  <c r="J835" i="5"/>
  <c r="J677" i="5"/>
  <c r="J64" i="5"/>
  <c r="J615" i="5"/>
  <c r="J496" i="5"/>
  <c r="J436" i="5"/>
  <c r="J382" i="5"/>
  <c r="J328" i="5"/>
  <c r="H170" i="9" s="1"/>
  <c r="J294" i="5"/>
  <c r="J111" i="5"/>
  <c r="J1338" i="5"/>
  <c r="J1284" i="5"/>
  <c r="J1236" i="5"/>
  <c r="J1328" i="5"/>
  <c r="J1298" i="5"/>
  <c r="J1250" i="5"/>
  <c r="J1230" i="5"/>
  <c r="J1218" i="5"/>
  <c r="J1293" i="5"/>
  <c r="J1275" i="5"/>
  <c r="J1163" i="5"/>
  <c r="J1073" i="5"/>
  <c r="J1050" i="5"/>
  <c r="J1016" i="5"/>
  <c r="J986" i="5"/>
  <c r="J1186" i="5"/>
  <c r="J1154" i="5"/>
  <c r="J1118" i="5"/>
  <c r="J1106" i="5"/>
  <c r="J1102" i="5"/>
  <c r="J1090" i="5"/>
  <c r="J1041" i="5"/>
  <c r="J1007" i="5"/>
  <c r="J1168" i="5"/>
  <c r="J1148" i="5"/>
  <c r="J1068" i="5"/>
  <c r="J1059" i="5"/>
  <c r="J1026" i="5"/>
  <c r="J967" i="5"/>
  <c r="J1129" i="5"/>
  <c r="J895" i="5"/>
  <c r="J871" i="5"/>
  <c r="J784" i="5"/>
  <c r="J737" i="5"/>
  <c r="J1113" i="5"/>
  <c r="J1083" i="5"/>
  <c r="J970" i="5"/>
  <c r="J933" i="5"/>
  <c r="J918" i="5"/>
  <c r="J862" i="5"/>
  <c r="J828" i="5"/>
  <c r="J798" i="5"/>
  <c r="J1254" i="5"/>
  <c r="J912" i="5"/>
  <c r="J880" i="5"/>
  <c r="J846" i="5"/>
  <c r="J814" i="5"/>
  <c r="J773" i="5"/>
  <c r="J742" i="5"/>
  <c r="J1072" i="5"/>
  <c r="J1020" i="5"/>
  <c r="J708" i="5"/>
  <c r="J612" i="5"/>
  <c r="J592" i="5"/>
  <c r="J560" i="5"/>
  <c r="J998" i="5"/>
  <c r="J819" i="5"/>
  <c r="J804" i="5"/>
  <c r="J656" i="5"/>
  <c r="J640" i="5"/>
  <c r="J586" i="5"/>
  <c r="J574" i="5"/>
  <c r="J1137" i="5"/>
  <c r="J782" i="5"/>
  <c r="J681" i="5"/>
  <c r="J647" i="5"/>
  <c r="J597" i="5"/>
  <c r="J567" i="5"/>
  <c r="J543" i="5"/>
  <c r="J523" i="5"/>
  <c r="J511" i="5"/>
  <c r="J471" i="5"/>
  <c r="J463" i="5"/>
  <c r="J407" i="5"/>
  <c r="J377" i="5"/>
  <c r="J347" i="5"/>
  <c r="J315" i="5"/>
  <c r="J307" i="5"/>
  <c r="J279" i="5"/>
  <c r="J248" i="5"/>
  <c r="J158" i="5"/>
  <c r="J92" i="5"/>
  <c r="J42" i="5"/>
  <c r="J885" i="5"/>
  <c r="J675" i="5"/>
  <c r="J629" i="5"/>
  <c r="J541" i="5"/>
  <c r="J491" i="5"/>
  <c r="J489" i="5"/>
  <c r="J417" i="5"/>
  <c r="J405" i="5"/>
  <c r="J363" i="5"/>
  <c r="J341" i="5"/>
  <c r="J291" i="5"/>
  <c r="J265" i="5"/>
  <c r="J182" i="5"/>
  <c r="J174" i="5"/>
  <c r="J156" i="5"/>
  <c r="J140" i="5"/>
  <c r="J104" i="5"/>
  <c r="J74" i="5"/>
  <c r="J62" i="5"/>
  <c r="J36" i="5"/>
  <c r="J24" i="5"/>
  <c r="J22" i="5"/>
  <c r="J855" i="5"/>
  <c r="J625" i="5"/>
  <c r="J480" i="5"/>
  <c r="J398" i="5"/>
  <c r="J354" i="5"/>
  <c r="J320" i="5"/>
  <c r="J272" i="5"/>
  <c r="J252" i="5"/>
  <c r="J220" i="5"/>
  <c r="J131" i="5"/>
  <c r="J99" i="5"/>
  <c r="J17" i="5"/>
  <c r="J1195" i="5"/>
  <c r="J916" i="5"/>
  <c r="J664" i="5"/>
  <c r="J178" i="5"/>
  <c r="J428" i="5"/>
  <c r="J965" i="5"/>
  <c r="J1181" i="5"/>
  <c r="J706" i="5"/>
  <c r="J1322" i="5"/>
  <c r="J1296" i="5"/>
  <c r="J1224" i="5"/>
  <c r="J1332" i="5"/>
  <c r="J1278" i="5"/>
  <c r="J1242" i="5"/>
  <c r="J1331" i="5"/>
  <c r="J1221" i="5"/>
  <c r="J1070" i="5"/>
  <c r="J1062" i="5"/>
  <c r="J992" i="5"/>
  <c r="J1315" i="5"/>
  <c r="J1287" i="5"/>
  <c r="J1211" i="5"/>
  <c r="J1166" i="5"/>
  <c r="J1142" i="5"/>
  <c r="J1134" i="5"/>
  <c r="J1053" i="5"/>
  <c r="J1116" i="5"/>
  <c r="J1096" i="5"/>
  <c r="J1023" i="5"/>
  <c r="J1001" i="5"/>
  <c r="J1239" i="5"/>
  <c r="J915" i="5"/>
  <c r="J883" i="5"/>
  <c r="J849" i="5"/>
  <c r="J817" i="5"/>
  <c r="J776" i="5"/>
  <c r="J767" i="5"/>
  <c r="J1157" i="5"/>
  <c r="J1010" i="5"/>
  <c r="J949" i="5"/>
  <c r="J898" i="5"/>
  <c r="J874" i="5"/>
  <c r="J761" i="5"/>
  <c r="J1044" i="5"/>
  <c r="J924" i="5"/>
  <c r="J858" i="5"/>
  <c r="J822" i="5"/>
  <c r="J806" i="5"/>
  <c r="J714" i="5"/>
  <c r="J937" i="5"/>
  <c r="J740" i="5"/>
  <c r="J580" i="5"/>
  <c r="J570" i="5"/>
  <c r="J514" i="5"/>
  <c r="J1093" i="5"/>
  <c r="J865" i="5"/>
  <c r="J632" i="5"/>
  <c r="J532" i="5"/>
  <c r="J801" i="5"/>
  <c r="J747" i="5"/>
  <c r="J651" i="5"/>
  <c r="J643" i="5"/>
  <c r="J619" i="5"/>
  <c r="J577" i="5"/>
  <c r="J535" i="5"/>
  <c r="J563" i="5"/>
  <c r="J517" i="5"/>
  <c r="J483" i="5"/>
  <c r="J400" i="5"/>
  <c r="J357" i="5"/>
  <c r="J331" i="5"/>
  <c r="J297" i="5"/>
  <c r="J275" i="5"/>
  <c r="J255" i="5"/>
  <c r="J150" i="5"/>
  <c r="J134" i="5"/>
  <c r="J102" i="5"/>
  <c r="J20" i="5"/>
  <c r="J1109" i="5"/>
  <c r="J679" i="5"/>
  <c r="J375" i="5"/>
  <c r="J305" i="5"/>
  <c r="J243" i="5"/>
  <c r="J192" i="5"/>
  <c r="J86" i="5"/>
  <c r="J595" i="5"/>
  <c r="J504" i="5"/>
  <c r="J440" i="5"/>
  <c r="J420" i="5"/>
  <c r="J366" i="5"/>
  <c r="J268" i="5"/>
  <c r="J177" i="5"/>
  <c r="J143" i="5"/>
  <c r="J77" i="5"/>
  <c r="J27" i="5"/>
  <c r="J1192" i="5"/>
  <c r="J919" i="5"/>
  <c r="J663" i="5"/>
  <c r="J464" i="5"/>
  <c r="J37" i="5"/>
  <c r="J318" i="5"/>
  <c r="J350" i="5"/>
  <c r="J410" i="5"/>
  <c r="J493" i="5"/>
  <c r="J23" i="5"/>
  <c r="J45" i="5"/>
  <c r="J67" i="5"/>
  <c r="J94" i="5"/>
  <c r="J125" i="5"/>
  <c r="J141" i="5"/>
  <c r="J250" i="5"/>
  <c r="J266" i="5"/>
  <c r="J372" i="5"/>
  <c r="J388" i="5"/>
  <c r="J418" i="5"/>
  <c r="J1193" i="5"/>
  <c r="J920" i="5"/>
  <c r="J183" i="5"/>
  <c r="J465" i="5"/>
  <c r="J719" i="5"/>
  <c r="J11" i="5"/>
  <c r="J25" i="5"/>
  <c r="J83" i="5"/>
  <c r="J145" i="5"/>
  <c r="J175" i="5"/>
  <c r="J240" i="5"/>
  <c r="J422" i="5"/>
  <c r="J1209" i="5"/>
  <c r="J956" i="5"/>
  <c r="J689" i="5"/>
  <c r="J452" i="5"/>
  <c r="J1212" i="5"/>
  <c r="J950" i="5"/>
  <c r="J696" i="5"/>
  <c r="J214" i="5"/>
  <c r="J1313" i="5"/>
  <c r="J1276" i="5"/>
  <c r="J1255" i="5"/>
  <c r="J1240" i="5"/>
  <c r="J1294" i="5"/>
  <c r="J1222" i="5"/>
  <c r="J1339" i="5"/>
  <c r="J1285" i="5"/>
  <c r="J1237" i="5"/>
  <c r="J1201" i="5"/>
  <c r="J1155" i="5"/>
  <c r="J1119" i="5"/>
  <c r="J1107" i="5"/>
  <c r="J1091" i="5"/>
  <c r="J1042" i="5"/>
  <c r="J1008" i="5"/>
  <c r="J1329" i="5"/>
  <c r="J1138" i="5"/>
  <c r="J1130" i="5"/>
  <c r="J1114" i="5"/>
  <c r="J1094" i="5"/>
  <c r="J1084" i="5"/>
  <c r="J1021" i="5"/>
  <c r="J1219" i="5"/>
  <c r="J1164" i="5"/>
  <c r="J1140" i="5"/>
  <c r="J1063" i="5"/>
  <c r="J1051" i="5"/>
  <c r="J987" i="5"/>
  <c r="J971" i="5"/>
  <c r="J935" i="5"/>
  <c r="J1299" i="5"/>
  <c r="J1069" i="5"/>
  <c r="J863" i="5"/>
  <c r="J829" i="5"/>
  <c r="J799" i="5"/>
  <c r="J999" i="5"/>
  <c r="J922" i="5"/>
  <c r="J886" i="5"/>
  <c r="J856" i="5"/>
  <c r="J820" i="5"/>
  <c r="J1060" i="5"/>
  <c r="J946" i="5"/>
  <c r="J896" i="5"/>
  <c r="J872" i="5"/>
  <c r="J785" i="5"/>
  <c r="J759" i="5"/>
  <c r="J738" i="5"/>
  <c r="J765" i="5"/>
  <c r="J676" i="5"/>
  <c r="J630" i="5"/>
  <c r="J530" i="5"/>
  <c r="J1268" i="5"/>
  <c r="J913" i="5"/>
  <c r="J881" i="5"/>
  <c r="J793" i="5"/>
  <c r="J729" i="5"/>
  <c r="J682" i="5"/>
  <c r="J614" i="5"/>
  <c r="J598" i="5"/>
  <c r="J578" i="5"/>
  <c r="J568" i="5"/>
  <c r="J544" i="5"/>
  <c r="J512" i="5"/>
  <c r="J847" i="5"/>
  <c r="J815" i="5"/>
  <c r="J743" i="5"/>
  <c r="J593" i="5"/>
  <c r="J561" i="5"/>
  <c r="J515" i="5"/>
  <c r="J1169" i="5"/>
  <c r="J745" i="5"/>
  <c r="J575" i="5"/>
  <c r="J533" i="5"/>
  <c r="J494" i="5"/>
  <c r="J435" i="5"/>
  <c r="J423" i="5"/>
  <c r="J373" i="5"/>
  <c r="J327" i="5"/>
  <c r="H172" i="9" s="1"/>
  <c r="J303" i="5"/>
  <c r="J293" i="5"/>
  <c r="J241" i="5"/>
  <c r="J191" i="5"/>
  <c r="J146" i="5"/>
  <c r="J84" i="5"/>
  <c r="J481" i="5"/>
  <c r="J355" i="5"/>
  <c r="J321" i="5"/>
  <c r="J273" i="5"/>
  <c r="J253" i="5"/>
  <c r="J226" i="5"/>
  <c r="J184" i="5"/>
  <c r="J148" i="5"/>
  <c r="J132" i="5"/>
  <c r="J100" i="5"/>
  <c r="J18" i="5"/>
  <c r="J657" i="5"/>
  <c r="J641" i="5"/>
  <c r="J472" i="5"/>
  <c r="J408" i="5"/>
  <c r="J386" i="5"/>
  <c r="J378" i="5"/>
  <c r="J348" i="5"/>
  <c r="J316" i="5"/>
  <c r="J308" i="5"/>
  <c r="J280" i="5"/>
  <c r="J159" i="5"/>
  <c r="J123" i="5"/>
  <c r="J93" i="5"/>
  <c r="J43" i="5"/>
  <c r="J774" i="5"/>
  <c r="J712" i="5"/>
  <c r="J649" i="5"/>
  <c r="J618" i="5"/>
  <c r="J1189" i="5"/>
  <c r="J954" i="5"/>
  <c r="J449" i="5"/>
  <c r="J687" i="5"/>
  <c r="J199" i="5"/>
  <c r="J1171" i="5"/>
  <c r="J958" i="5"/>
  <c r="J702" i="5"/>
  <c r="J203" i="5"/>
  <c r="J75" i="5"/>
  <c r="J364" i="5"/>
  <c r="J48" i="5"/>
  <c r="J63" i="5"/>
  <c r="J105" i="5"/>
  <c r="J121" i="5"/>
  <c r="J233" i="5"/>
  <c r="J460" i="5"/>
  <c r="J474" i="5"/>
  <c r="J529" i="5"/>
  <c r="J959" i="5"/>
  <c r="J1173" i="5"/>
  <c r="J697" i="5"/>
  <c r="J1244" i="5"/>
  <c r="J1025" i="5"/>
  <c r="J1301" i="5"/>
  <c r="J1253" i="5"/>
  <c r="J1183" i="5"/>
  <c r="J1031" i="5"/>
  <c r="J890" i="5"/>
  <c r="J1121" i="5"/>
  <c r="J973" i="5"/>
  <c r="J834" i="5"/>
  <c r="J749" i="5"/>
  <c r="J673" i="5"/>
  <c r="J609" i="5"/>
  <c r="J1196" i="5"/>
  <c r="J921" i="5"/>
  <c r="J660" i="5"/>
  <c r="J1199" i="5"/>
  <c r="J938" i="5"/>
  <c r="J711" i="5"/>
  <c r="J1334" i="5"/>
  <c r="J1280" i="5"/>
  <c r="J1232" i="5"/>
  <c r="J1324" i="5"/>
  <c r="J1264" i="5"/>
  <c r="J1246" i="5"/>
  <c r="J1226" i="5"/>
  <c r="J1214" i="5"/>
  <c r="J1210" i="5"/>
  <c r="J1317" i="5"/>
  <c r="J1289" i="5"/>
  <c r="J1159" i="5"/>
  <c r="J1111" i="5"/>
  <c r="J1078" i="5"/>
  <c r="J1046" i="5"/>
  <c r="J1012" i="5"/>
  <c r="J1271" i="5"/>
  <c r="J1150" i="5"/>
  <c r="J1098" i="5"/>
  <c r="J1086" i="5"/>
  <c r="J1037" i="5"/>
  <c r="J1311" i="5"/>
  <c r="J1144" i="5"/>
  <c r="J1065" i="5"/>
  <c r="J1055" i="5"/>
  <c r="J994" i="5"/>
  <c r="J980" i="5"/>
  <c r="J867" i="5"/>
  <c r="J841" i="5"/>
  <c r="J755" i="5"/>
  <c r="J733" i="5"/>
  <c r="J926" i="5"/>
  <c r="J902" i="5"/>
  <c r="J824" i="5"/>
  <c r="J808" i="5"/>
  <c r="J791" i="5"/>
  <c r="J1003" i="5"/>
  <c r="J957" i="5"/>
  <c r="J908" i="5"/>
  <c r="J876" i="5"/>
  <c r="J810" i="5"/>
  <c r="J770" i="5"/>
  <c r="J762" i="5"/>
  <c r="J751" i="5"/>
  <c r="J778" i="5"/>
  <c r="J668" i="5"/>
  <c r="J654" i="5"/>
  <c r="J634" i="5"/>
  <c r="J588" i="5"/>
  <c r="J851" i="5"/>
  <c r="J636" i="5"/>
  <c r="J582" i="5"/>
  <c r="J554" i="5"/>
  <c r="J701" i="5"/>
  <c r="J605" i="5"/>
  <c r="J519" i="5"/>
  <c r="J721" i="5"/>
  <c r="J1182" i="5"/>
  <c r="J942" i="5"/>
  <c r="J693" i="5"/>
  <c r="J1261" i="5"/>
  <c r="J1303" i="5"/>
  <c r="J1178" i="5"/>
  <c r="J1127" i="5"/>
  <c r="J1081" i="5"/>
  <c r="J983" i="5"/>
  <c r="J838" i="5"/>
  <c r="J905" i="5"/>
  <c r="J602" i="5"/>
  <c r="J500" i="5"/>
  <c r="J1033" i="5"/>
  <c r="J1309" i="5"/>
  <c r="J1251" i="5"/>
  <c r="J1029" i="5"/>
  <c r="J837" i="5"/>
  <c r="J748" i="5"/>
  <c r="J1185" i="5"/>
  <c r="J552" i="5"/>
  <c r="J893" i="5"/>
  <c r="J1191" i="5"/>
  <c r="J952" i="5"/>
  <c r="J1190" i="5"/>
  <c r="J688" i="5"/>
  <c r="J951" i="5"/>
  <c r="J698" i="5"/>
  <c r="J1320" i="5"/>
  <c r="J1292" i="5"/>
  <c r="J1274" i="5"/>
  <c r="J1327" i="5"/>
  <c r="J1297" i="5"/>
  <c r="J1267" i="5"/>
  <c r="J1249" i="5"/>
  <c r="J1229" i="5"/>
  <c r="J1217" i="5"/>
  <c r="J1167" i="5"/>
  <c r="J1147" i="5"/>
  <c r="J1067" i="5"/>
  <c r="J1058" i="5"/>
  <c r="J1162" i="5"/>
  <c r="J1049" i="5"/>
  <c r="J1015" i="5"/>
  <c r="J1337" i="5"/>
  <c r="J1235" i="5"/>
  <c r="J1184" i="5"/>
  <c r="J1136" i="5"/>
  <c r="J1128" i="5"/>
  <c r="J1112" i="5"/>
  <c r="J1082" i="5"/>
  <c r="J1019" i="5"/>
  <c r="J997" i="5"/>
  <c r="J1117" i="5"/>
  <c r="J1101" i="5"/>
  <c r="J1040" i="5"/>
  <c r="J966" i="5"/>
  <c r="J911" i="5"/>
  <c r="J879" i="5"/>
  <c r="J845" i="5"/>
  <c r="J813" i="5"/>
  <c r="J764" i="5"/>
  <c r="J741" i="5"/>
  <c r="J1283" i="5"/>
  <c r="J985" i="5"/>
  <c r="J894" i="5"/>
  <c r="J870" i="5"/>
  <c r="J783" i="5"/>
  <c r="J758" i="5"/>
  <c r="J1105" i="5"/>
  <c r="J1089" i="5"/>
  <c r="J884" i="5"/>
  <c r="J854" i="5"/>
  <c r="J818" i="5"/>
  <c r="J781" i="5"/>
  <c r="J827" i="5"/>
  <c r="J797" i="5"/>
  <c r="J722" i="5"/>
  <c r="J680" i="5"/>
  <c r="J646" i="5"/>
  <c r="J596" i="5"/>
  <c r="J566" i="5"/>
  <c r="J542" i="5"/>
  <c r="J522" i="5"/>
  <c r="J1153" i="5"/>
  <c r="J969" i="5"/>
  <c r="J736" i="5"/>
  <c r="J674" i="5"/>
  <c r="J628" i="5"/>
  <c r="J624" i="5"/>
  <c r="J610" i="5"/>
  <c r="J540" i="5"/>
  <c r="J528" i="5"/>
  <c r="J655" i="5"/>
  <c r="J639" i="5"/>
  <c r="J585" i="5"/>
  <c r="J573" i="5"/>
  <c r="J1316" i="5"/>
  <c r="J1288" i="5"/>
  <c r="J1310" i="5"/>
  <c r="J1270" i="5"/>
  <c r="J1323" i="5"/>
  <c r="J1263" i="5"/>
  <c r="J1245" i="5"/>
  <c r="J1225" i="5"/>
  <c r="J1213" i="5"/>
  <c r="J1333" i="5"/>
  <c r="J1231" i="5"/>
  <c r="J1143" i="5"/>
  <c r="J1054" i="5"/>
  <c r="J978" i="5"/>
  <c r="J1158" i="5"/>
  <c r="J1124" i="5"/>
  <c r="J1110" i="5"/>
  <c r="J1045" i="5"/>
  <c r="J1011" i="5"/>
  <c r="J1279" i="5"/>
  <c r="J1017" i="5"/>
  <c r="J993" i="5"/>
  <c r="J955" i="5"/>
  <c r="J1085" i="5"/>
  <c r="J1002" i="5"/>
  <c r="J907" i="5"/>
  <c r="J875" i="5"/>
  <c r="J809" i="5"/>
  <c r="J769" i="5"/>
  <c r="J1097" i="5"/>
  <c r="J929" i="5"/>
  <c r="J866" i="5"/>
  <c r="J840" i="5"/>
  <c r="J754" i="5"/>
  <c r="J750" i="5"/>
  <c r="J1149" i="5"/>
  <c r="J1077" i="5"/>
  <c r="J900" i="5"/>
  <c r="J850" i="5"/>
  <c r="J777" i="5"/>
  <c r="J859" i="5"/>
  <c r="J790" i="5"/>
  <c r="J700" i="5"/>
  <c r="J604" i="5"/>
  <c r="J564" i="5"/>
  <c r="J518" i="5"/>
  <c r="J716" i="5"/>
  <c r="J666" i="5"/>
  <c r="J620" i="5"/>
  <c r="J536" i="5"/>
  <c r="J524" i="5"/>
  <c r="J1207" i="5"/>
  <c r="J925" i="5"/>
  <c r="J635" i="5"/>
  <c r="J581" i="5"/>
  <c r="J571" i="5"/>
  <c r="J553" i="5"/>
  <c r="J506" i="5"/>
  <c r="J1258" i="5"/>
  <c r="J1306" i="5"/>
  <c r="J1175" i="5"/>
  <c r="J1122" i="5"/>
  <c r="J1079" i="5"/>
  <c r="J1032" i="5"/>
  <c r="J903" i="5"/>
  <c r="J786" i="5"/>
  <c r="J981" i="5"/>
  <c r="J842" i="5"/>
  <c r="J606" i="5"/>
  <c r="J669" i="5"/>
  <c r="J495" i="5"/>
  <c r="J727" i="5"/>
  <c r="J1187" i="5"/>
  <c r="J968" i="5"/>
  <c r="J709" i="5"/>
  <c r="J718" i="5"/>
  <c r="J5" i="5"/>
  <c r="J9" i="5"/>
  <c r="J13" i="5"/>
  <c r="J21" i="5"/>
  <c r="J31" i="5"/>
  <c r="J35" i="5"/>
  <c r="J39" i="5"/>
  <c r="J47" i="5"/>
  <c r="J49" i="5"/>
  <c r="J53" i="5"/>
  <c r="J57" i="5"/>
  <c r="J61" i="5"/>
  <c r="J65" i="5"/>
  <c r="J69" i="5"/>
  <c r="J73" i="5"/>
  <c r="J81" i="5"/>
  <c r="J85" i="5"/>
  <c r="J89" i="5"/>
  <c r="J103" i="5"/>
  <c r="J107" i="5"/>
  <c r="J115" i="5"/>
  <c r="J119" i="5"/>
  <c r="J127" i="5"/>
  <c r="J135" i="5"/>
  <c r="J139" i="5"/>
  <c r="J147" i="5"/>
  <c r="J151" i="5"/>
  <c r="J155" i="5"/>
  <c r="J162" i="5"/>
  <c r="J165" i="5"/>
  <c r="J169" i="5"/>
  <c r="J173" i="5"/>
  <c r="J181" i="5"/>
  <c r="J186" i="5"/>
  <c r="J189" i="5"/>
  <c r="J195" i="5"/>
  <c r="J207" i="5"/>
  <c r="J212" i="5"/>
  <c r="J217" i="5"/>
  <c r="J223" i="5"/>
  <c r="J231" i="5"/>
  <c r="J238" i="5"/>
  <c r="J242" i="5"/>
  <c r="J246" i="5"/>
  <c r="J256" i="5"/>
  <c r="J260" i="5"/>
  <c r="J264" i="5"/>
  <c r="J276" i="5"/>
  <c r="J288" i="5"/>
  <c r="J301" i="5"/>
  <c r="J304" i="5"/>
  <c r="J312" i="5"/>
  <c r="J324" i="5"/>
  <c r="J332" i="5"/>
  <c r="J336" i="5"/>
  <c r="J340" i="5"/>
  <c r="J344" i="5"/>
  <c r="J351" i="5"/>
  <c r="J358" i="5"/>
  <c r="J362" i="5"/>
  <c r="J370" i="5"/>
  <c r="J374" i="5"/>
  <c r="J390" i="5"/>
  <c r="J394" i="5"/>
  <c r="J404" i="5"/>
  <c r="J412" i="5"/>
  <c r="J416" i="5"/>
  <c r="J424" i="5"/>
  <c r="J448" i="5"/>
  <c r="J455" i="5"/>
  <c r="J461" i="5"/>
  <c r="J468" i="5"/>
  <c r="J476" i="5"/>
  <c r="J484" i="5"/>
  <c r="J488" i="5"/>
  <c r="J510" i="5"/>
  <c r="J521" i="5"/>
  <c r="J537" i="5"/>
  <c r="J551" i="5"/>
  <c r="J611" i="5"/>
  <c r="J671" i="5"/>
  <c r="J752" i="5"/>
  <c r="J917" i="5"/>
  <c r="J1006" i="5"/>
  <c r="J1325" i="5"/>
  <c r="J1174" i="5"/>
  <c r="J960" i="5"/>
  <c r="J1243" i="5"/>
  <c r="J1024" i="5"/>
  <c r="J1304" i="5"/>
  <c r="J1262" i="5"/>
  <c r="J1208" i="5"/>
  <c r="J1125" i="5"/>
  <c r="J1034" i="5"/>
  <c r="J979" i="5"/>
  <c r="J550" i="5"/>
  <c r="J507" i="5"/>
  <c r="J601" i="5"/>
  <c r="J1172" i="5"/>
  <c r="J940" i="5"/>
  <c r="J1260" i="5"/>
  <c r="J1206" i="5"/>
  <c r="J1305" i="5"/>
  <c r="J1135" i="5"/>
  <c r="J1036" i="5"/>
  <c r="J990" i="5"/>
  <c r="J788" i="5"/>
  <c r="J832" i="5"/>
  <c r="J888" i="5"/>
  <c r="J617" i="5"/>
  <c r="J548" i="5"/>
  <c r="J1197" i="5"/>
  <c r="J944" i="5"/>
  <c r="J692" i="5"/>
  <c r="J1179" i="5"/>
  <c r="J963" i="5"/>
  <c r="J694" i="5"/>
  <c r="J1194" i="5"/>
  <c r="J941" i="5"/>
  <c r="J1330" i="5"/>
  <c r="J1300" i="5"/>
  <c r="J1269" i="5"/>
  <c r="J1220" i="5"/>
  <c r="J1286" i="5"/>
  <c r="J1256" i="5"/>
  <c r="J1238" i="5"/>
  <c r="J1277" i="5"/>
  <c r="J1241" i="5"/>
  <c r="J1139" i="5"/>
  <c r="J1115" i="5"/>
  <c r="J1095" i="5"/>
  <c r="J1022" i="5"/>
  <c r="J1000" i="5"/>
  <c r="J1170" i="5"/>
  <c r="J1061" i="5"/>
  <c r="J1027" i="5"/>
  <c r="J1321" i="5"/>
  <c r="J1295" i="5"/>
  <c r="J1203" i="5"/>
  <c r="J1156" i="5"/>
  <c r="J1132" i="5"/>
  <c r="J1120" i="5"/>
  <c r="J1108" i="5"/>
  <c r="J1092" i="5"/>
  <c r="J1043" i="5"/>
  <c r="J1009" i="5"/>
  <c r="J988" i="5"/>
  <c r="J972" i="5"/>
  <c r="J923" i="5"/>
  <c r="J887" i="5"/>
  <c r="J857" i="5"/>
  <c r="J821" i="5"/>
  <c r="J805" i="5"/>
  <c r="J1223" i="5"/>
  <c r="J1141" i="5"/>
  <c r="J1074" i="5"/>
  <c r="J1052" i="5"/>
  <c r="J991" i="5"/>
  <c r="J914" i="5"/>
  <c r="J882" i="5"/>
  <c r="J848" i="5"/>
  <c r="J816" i="5"/>
  <c r="J775" i="5"/>
  <c r="J766" i="5"/>
  <c r="J1165" i="5"/>
  <c r="J936" i="5"/>
  <c r="J864" i="5"/>
  <c r="J830" i="5"/>
  <c r="J800" i="5"/>
  <c r="J873" i="5"/>
  <c r="J713" i="5"/>
  <c r="J658" i="5"/>
  <c r="J650" i="5"/>
  <c r="J642" i="5"/>
  <c r="J616" i="5"/>
  <c r="J576" i="5"/>
  <c r="J534" i="5"/>
  <c r="J948" i="5"/>
  <c r="J897" i="5"/>
  <c r="J760" i="5"/>
  <c r="J678" i="5"/>
  <c r="J594" i="5"/>
  <c r="J562" i="5"/>
  <c r="J516" i="5"/>
  <c r="J768" i="5"/>
  <c r="J631" i="5"/>
  <c r="J531" i="5"/>
  <c r="J492" i="5"/>
  <c r="J715" i="5"/>
  <c r="J1302" i="5"/>
  <c r="J1205" i="5"/>
  <c r="J1035" i="5"/>
  <c r="J1257" i="5"/>
  <c r="J899" i="5"/>
  <c r="J977" i="5"/>
  <c r="J787" i="5"/>
  <c r="J1123" i="5"/>
  <c r="J831" i="5"/>
  <c r="J665" i="5"/>
  <c r="J547" i="5"/>
  <c r="J720" i="5"/>
  <c r="J1176" i="5"/>
  <c r="J961" i="5"/>
  <c r="J686" i="5"/>
  <c r="J945" i="5"/>
  <c r="J1198" i="5"/>
  <c r="J710" i="5"/>
  <c r="J10" i="5"/>
  <c r="J40" i="5"/>
  <c r="J44" i="5"/>
  <c r="J54" i="5"/>
  <c r="J58" i="5"/>
  <c r="J66" i="5"/>
  <c r="J70" i="5"/>
  <c r="J82" i="5"/>
  <c r="J90" i="5"/>
  <c r="J96" i="5"/>
  <c r="J108" i="5"/>
  <c r="J112" i="5"/>
  <c r="J116" i="5"/>
  <c r="J120" i="5"/>
  <c r="J124" i="5"/>
  <c r="J128" i="5"/>
  <c r="J136" i="5"/>
  <c r="J144" i="5"/>
  <c r="J152" i="5"/>
  <c r="J160" i="5"/>
  <c r="J163" i="5"/>
  <c r="J170" i="5"/>
  <c r="J190" i="5"/>
  <c r="J196" i="5"/>
  <c r="J200" i="5"/>
  <c r="J204" i="5"/>
  <c r="J208" i="5"/>
  <c r="J213" i="5"/>
  <c r="J218" i="5"/>
  <c r="J229" i="5"/>
  <c r="J232" i="5"/>
  <c r="J235" i="5"/>
  <c r="J239" i="5"/>
  <c r="J247" i="5"/>
  <c r="J249" i="5"/>
  <c r="J257" i="5"/>
  <c r="J261" i="5"/>
  <c r="J269" i="5"/>
  <c r="J277" i="5"/>
  <c r="J281" i="5"/>
  <c r="J285" i="5"/>
  <c r="J289" i="5"/>
  <c r="J295" i="5"/>
  <c r="J299" i="5"/>
  <c r="J302" i="5"/>
  <c r="J309" i="5"/>
  <c r="J313" i="5"/>
  <c r="J317" i="5"/>
  <c r="J325" i="5"/>
  <c r="J329" i="5"/>
  <c r="H168" i="9" s="1"/>
  <c r="J333" i="5"/>
  <c r="J337" i="5"/>
  <c r="J345" i="5"/>
  <c r="J349" i="5"/>
  <c r="J352" i="5"/>
  <c r="J359" i="5"/>
  <c r="J367" i="5"/>
  <c r="J371" i="5"/>
  <c r="J379" i="5"/>
  <c r="J383" i="5"/>
  <c r="J387" i="5"/>
  <c r="J391" i="5"/>
  <c r="J395" i="5"/>
  <c r="J401" i="5"/>
  <c r="J409" i="5"/>
  <c r="J413" i="5"/>
  <c r="J421" i="5"/>
  <c r="J425" i="5"/>
  <c r="J429" i="5"/>
  <c r="J433" i="5"/>
  <c r="J441" i="5"/>
  <c r="J445" i="5"/>
  <c r="J453" i="5"/>
  <c r="J459" i="5"/>
  <c r="J462" i="5"/>
  <c r="J469" i="5"/>
  <c r="J473" i="5"/>
  <c r="J477" i="5"/>
  <c r="J485" i="5"/>
  <c r="J501" i="5"/>
  <c r="J505" i="5"/>
  <c r="J525" i="5"/>
  <c r="J555" i="5"/>
  <c r="J569" i="5"/>
  <c r="J583" i="5"/>
  <c r="J599" i="5"/>
  <c r="J645" i="5"/>
  <c r="J661" i="5"/>
  <c r="J691" i="5"/>
  <c r="J707" i="5"/>
  <c r="J725" i="5"/>
  <c r="J807" i="5"/>
  <c r="J932" i="5"/>
  <c r="J1064" i="5"/>
  <c r="J730" i="5"/>
  <c r="J728" i="5"/>
  <c r="J939" i="5"/>
  <c r="J690" i="5"/>
  <c r="J1326" i="5"/>
  <c r="J1266" i="5"/>
  <c r="J1248" i="5"/>
  <c r="J1228" i="5"/>
  <c r="J1216" i="5"/>
  <c r="J1336" i="5"/>
  <c r="J1282" i="5"/>
  <c r="J1234" i="5"/>
  <c r="J1273" i="5"/>
  <c r="J1319" i="5"/>
  <c r="J1291" i="5"/>
  <c r="J996" i="5"/>
  <c r="J1146" i="5"/>
  <c r="J1066" i="5"/>
  <c r="J1057" i="5"/>
  <c r="J1180" i="5"/>
  <c r="J1152" i="5"/>
  <c r="J1104" i="5"/>
  <c r="J1100" i="5"/>
  <c r="J1088" i="5"/>
  <c r="J1039" i="5"/>
  <c r="J1005" i="5"/>
  <c r="J931" i="5"/>
  <c r="J1161" i="5"/>
  <c r="J1014" i="5"/>
  <c r="J853" i="5"/>
  <c r="J803" i="5"/>
  <c r="J780" i="5"/>
  <c r="J753" i="5"/>
  <c r="J910" i="5"/>
  <c r="J906" i="5"/>
  <c r="J878" i="5"/>
  <c r="J844" i="5"/>
  <c r="J812" i="5"/>
  <c r="J772" i="5"/>
  <c r="J763" i="5"/>
  <c r="J928" i="5"/>
  <c r="J861" i="5"/>
  <c r="J826" i="5"/>
  <c r="J796" i="5"/>
  <c r="J984" i="5"/>
  <c r="J672" i="5"/>
  <c r="J638" i="5"/>
  <c r="J608" i="5"/>
  <c r="J584" i="5"/>
  <c r="J572" i="5"/>
  <c r="J1048" i="5"/>
  <c r="J590" i="5"/>
  <c r="J558" i="5"/>
  <c r="J964" i="5"/>
  <c r="J792" i="5"/>
  <c r="J757" i="5"/>
  <c r="J735" i="5"/>
  <c r="J705" i="5"/>
  <c r="J627" i="5"/>
  <c r="J623" i="5"/>
  <c r="J539" i="5"/>
  <c r="J527" i="5"/>
  <c r="J947" i="5"/>
  <c r="J684" i="5"/>
  <c r="J1204" i="5"/>
  <c r="J1314" i="5"/>
  <c r="J1259" i="5"/>
  <c r="J833" i="5"/>
  <c r="J1133" i="5"/>
  <c r="J1030" i="5"/>
  <c r="J989" i="5"/>
  <c r="J789" i="5"/>
  <c r="J746" i="5"/>
  <c r="J889" i="5"/>
  <c r="J600" i="5"/>
  <c r="J503" i="5"/>
  <c r="J659" i="5"/>
  <c r="J1308" i="5"/>
  <c r="J1252" i="5"/>
  <c r="J1200" i="5"/>
  <c r="J1028" i="5"/>
  <c r="J1076" i="5"/>
  <c r="J975" i="5"/>
  <c r="J836" i="5"/>
  <c r="J892" i="5"/>
  <c r="J744" i="5"/>
  <c r="J662" i="5"/>
  <c r="J546" i="5"/>
  <c r="J613" i="5"/>
  <c r="J1188" i="5"/>
  <c r="J943" i="5"/>
  <c r="J685" i="5"/>
  <c r="J1312" i="5"/>
  <c r="J1272" i="5"/>
  <c r="J1318" i="5"/>
  <c r="J1290" i="5"/>
  <c r="J1335" i="5"/>
  <c r="J1281" i="5"/>
  <c r="J1233" i="5"/>
  <c r="J1247" i="5"/>
  <c r="J1215" i="5"/>
  <c r="J1151" i="5"/>
  <c r="J1103" i="5"/>
  <c r="J1099" i="5"/>
  <c r="J1087" i="5"/>
  <c r="J1038" i="5"/>
  <c r="J1004" i="5"/>
  <c r="J982" i="5"/>
  <c r="J1227" i="5"/>
  <c r="J1071" i="5"/>
  <c r="J1018" i="5"/>
  <c r="J1265" i="5"/>
  <c r="J1160" i="5"/>
  <c r="J1047" i="5"/>
  <c r="J1013" i="5"/>
  <c r="J1177" i="5"/>
  <c r="J1145" i="5"/>
  <c r="J1056" i="5"/>
  <c r="J927" i="5"/>
  <c r="J860" i="5"/>
  <c r="J825" i="5"/>
  <c r="J795" i="5"/>
  <c r="J1126" i="5"/>
  <c r="J852" i="5"/>
  <c r="J802" i="5"/>
  <c r="J779" i="5"/>
  <c r="J995" i="5"/>
  <c r="J962" i="5"/>
  <c r="J930" i="5"/>
  <c r="J904" i="5"/>
  <c r="J868" i="5"/>
  <c r="J756" i="5"/>
  <c r="J734" i="5"/>
  <c r="J843" i="5"/>
  <c r="J811" i="5"/>
  <c r="J704" i="5"/>
  <c r="J626" i="5"/>
  <c r="J622" i="5"/>
  <c r="J538" i="5"/>
  <c r="J526" i="5"/>
  <c r="J771" i="5"/>
  <c r="J670" i="5"/>
  <c r="J644" i="5"/>
  <c r="J565" i="5"/>
  <c r="J520" i="5"/>
  <c r="J509" i="5"/>
  <c r="J1080" i="5"/>
  <c r="J909" i="5"/>
  <c r="J877" i="5"/>
  <c r="J589" i="5"/>
  <c r="J557" i="5"/>
  <c r="J499" i="5"/>
  <c r="J4" i="5"/>
  <c r="J26" i="5"/>
  <c r="J30" i="5"/>
  <c r="J34" i="5"/>
  <c r="J38" i="5"/>
  <c r="J52" i="5"/>
  <c r="J56" i="5"/>
  <c r="J60" i="5"/>
  <c r="J68" i="5"/>
  <c r="J72" i="5"/>
  <c r="J76" i="5"/>
  <c r="J80" i="5"/>
  <c r="J88" i="5"/>
  <c r="J95" i="5"/>
  <c r="J98" i="5"/>
  <c r="J106" i="5"/>
  <c r="J110" i="5"/>
  <c r="J114" i="5"/>
  <c r="J118" i="5"/>
  <c r="J122" i="5"/>
  <c r="J126" i="5"/>
  <c r="J130" i="5"/>
  <c r="J138" i="5"/>
  <c r="J142" i="5"/>
  <c r="J154" i="5"/>
  <c r="J164" i="5"/>
  <c r="J168" i="5"/>
  <c r="J172" i="5"/>
  <c r="J176" i="5"/>
  <c r="J180" i="5"/>
  <c r="J188" i="5"/>
  <c r="J194" i="5"/>
  <c r="J198" i="5"/>
  <c r="J202" i="5"/>
  <c r="J206" i="5"/>
  <c r="J209" i="5"/>
  <c r="J216" i="5"/>
  <c r="J225" i="5"/>
  <c r="J228" i="5"/>
  <c r="J230" i="5"/>
  <c r="J234" i="5"/>
  <c r="J237" i="5"/>
  <c r="J245" i="5"/>
  <c r="J251" i="5"/>
  <c r="J259" i="5"/>
  <c r="J263" i="5"/>
  <c r="J267" i="5"/>
  <c r="J271" i="5"/>
  <c r="J283" i="5"/>
  <c r="J287" i="5"/>
  <c r="J311" i="5"/>
  <c r="J319" i="5"/>
  <c r="J323" i="5"/>
  <c r="J335" i="5"/>
  <c r="J339" i="5"/>
  <c r="J343" i="5"/>
  <c r="J353" i="5"/>
  <c r="J361" i="5"/>
  <c r="J365" i="5"/>
  <c r="J369" i="5"/>
  <c r="J381" i="5"/>
  <c r="J385" i="5"/>
  <c r="J389" i="5"/>
  <c r="J393" i="5"/>
  <c r="J397" i="5"/>
  <c r="J403" i="5"/>
  <c r="J411" i="5"/>
  <c r="J415" i="5"/>
  <c r="J419" i="5"/>
  <c r="J427" i="5"/>
  <c r="J431" i="5"/>
  <c r="J439" i="5"/>
  <c r="J443" i="5"/>
  <c r="J447" i="5"/>
  <c r="J451" i="5"/>
  <c r="J457" i="5"/>
  <c r="J467" i="5"/>
  <c r="J475" i="5"/>
  <c r="J479" i="5"/>
  <c r="J487" i="5"/>
  <c r="J490" i="5"/>
  <c r="J498" i="5"/>
  <c r="J508" i="5"/>
  <c r="J549" i="5"/>
  <c r="J591" i="5"/>
  <c r="J607" i="5"/>
  <c r="J621" i="5"/>
  <c r="J637" i="5"/>
  <c r="J653" i="5"/>
  <c r="J667" i="5"/>
  <c r="J683" i="5"/>
  <c r="J699" i="5"/>
  <c r="J717" i="5"/>
  <c r="J839" i="5"/>
  <c r="J901" i="5"/>
  <c r="J976" i="5"/>
  <c r="B24" i="11" l="1"/>
  <c r="A24" i="11" s="1"/>
  <c r="D25" i="11"/>
  <c r="F60" i="11"/>
  <c r="H41" i="9"/>
  <c r="H113" i="9"/>
  <c r="H128" i="9"/>
  <c r="H109" i="9"/>
  <c r="H130" i="9"/>
  <c r="H45" i="9"/>
  <c r="H144" i="9"/>
  <c r="H163" i="9"/>
  <c r="H68" i="9"/>
  <c r="H67" i="9"/>
  <c r="H146" i="9"/>
  <c r="R2" i="5"/>
  <c r="H228" i="9"/>
  <c r="H4" i="9"/>
  <c r="H123" i="9"/>
  <c r="H9" i="9"/>
  <c r="H98" i="9"/>
  <c r="H59" i="9"/>
  <c r="H115" i="9"/>
  <c r="H26" i="9"/>
  <c r="H107" i="9"/>
  <c r="H101" i="9"/>
  <c r="H78" i="9"/>
  <c r="H14" i="9"/>
  <c r="H140" i="9"/>
  <c r="H30" i="9"/>
  <c r="H25" i="9"/>
  <c r="H125" i="9"/>
  <c r="H85" i="9"/>
  <c r="H143" i="9"/>
  <c r="H20" i="9"/>
  <c r="H148" i="9"/>
  <c r="H7" i="9"/>
  <c r="H71" i="9"/>
  <c r="H127" i="9"/>
  <c r="H63" i="9"/>
  <c r="H49" i="9"/>
  <c r="H139" i="9"/>
  <c r="H11" i="9"/>
  <c r="H111" i="9"/>
  <c r="H95" i="9"/>
  <c r="H29" i="9"/>
  <c r="H64" i="9"/>
  <c r="H57" i="9"/>
  <c r="H16" i="9"/>
  <c r="H74" i="9"/>
  <c r="H104" i="9"/>
  <c r="H108" i="9"/>
  <c r="H34" i="9"/>
  <c r="H76" i="9"/>
  <c r="H99" i="9"/>
  <c r="H89" i="9"/>
  <c r="H77" i="9"/>
  <c r="H117" i="9"/>
  <c r="H53" i="9"/>
  <c r="H105" i="9"/>
  <c r="H150" i="9"/>
  <c r="H40" i="9"/>
  <c r="H90" i="9"/>
  <c r="H19" i="9"/>
  <c r="H18" i="9"/>
  <c r="H56" i="9"/>
  <c r="H94" i="9"/>
  <c r="H51" i="9"/>
  <c r="H66" i="9"/>
  <c r="H152" i="9"/>
  <c r="H39" i="9"/>
  <c r="H91" i="9"/>
  <c r="H102" i="9"/>
  <c r="H15" i="9"/>
  <c r="H97" i="9"/>
  <c r="H61" i="9"/>
  <c r="H80" i="9"/>
  <c r="H83" i="9"/>
  <c r="H27" i="9"/>
  <c r="H142" i="9"/>
  <c r="H86" i="9"/>
  <c r="H12" i="9"/>
  <c r="U1617" i="5" l="1"/>
  <c r="U1623" i="5"/>
  <c r="U1619" i="5"/>
  <c r="U1615" i="5"/>
  <c r="U1612" i="5"/>
  <c r="U1610" i="5"/>
  <c r="U1621" i="5"/>
  <c r="U1613" i="5"/>
  <c r="U1611" i="5"/>
  <c r="Z1611" i="5"/>
  <c r="Z1613" i="5"/>
  <c r="Z1615" i="5"/>
  <c r="Z1617" i="5"/>
  <c r="Z1619" i="5"/>
  <c r="Z1621" i="5"/>
  <c r="Z1623" i="5"/>
  <c r="Z1610" i="5"/>
  <c r="Z1612" i="5"/>
  <c r="Z1614" i="5"/>
  <c r="Z1616" i="5"/>
  <c r="Z1618" i="5"/>
  <c r="Z1620" i="5"/>
  <c r="Z1622" i="5"/>
  <c r="Z1624" i="5"/>
  <c r="Z1625" i="5"/>
  <c r="Z1627" i="5"/>
  <c r="Z1629" i="5"/>
  <c r="Z1631" i="5"/>
  <c r="Z1633" i="5"/>
  <c r="Z1635" i="5"/>
  <c r="Z1637" i="5"/>
  <c r="Z1639" i="5"/>
  <c r="Z1641" i="5"/>
  <c r="Z1643" i="5"/>
  <c r="Z1645" i="5"/>
  <c r="Z1647" i="5"/>
  <c r="Y1611" i="5"/>
  <c r="Y1613" i="5"/>
  <c r="Y1615" i="5"/>
  <c r="Y1617" i="5"/>
  <c r="Y1619" i="5"/>
  <c r="Y1621" i="5"/>
  <c r="Y1623" i="5"/>
  <c r="Y1610" i="5"/>
  <c r="Y1612" i="5"/>
  <c r="Y1614" i="5"/>
  <c r="Y1616" i="5"/>
  <c r="Y1618" i="5"/>
  <c r="Y1620" i="5"/>
  <c r="Y1622" i="5"/>
  <c r="Y1624" i="5"/>
  <c r="Y1625" i="5"/>
  <c r="Y1627" i="5"/>
  <c r="Y1629" i="5"/>
  <c r="Y1631" i="5"/>
  <c r="Y1633" i="5"/>
  <c r="Y1635" i="5"/>
  <c r="Y1637" i="5"/>
  <c r="Y1639" i="5"/>
  <c r="Y1641" i="5"/>
  <c r="Y1643" i="5"/>
  <c r="Y1645" i="5"/>
  <c r="Y1647" i="5"/>
  <c r="Z1626" i="5"/>
  <c r="Z1628" i="5"/>
  <c r="Z1630" i="5"/>
  <c r="Z1632" i="5"/>
  <c r="Z1634" i="5"/>
  <c r="Z1636" i="5"/>
  <c r="Z1638" i="5"/>
  <c r="Z1640" i="5"/>
  <c r="Z1642" i="5"/>
  <c r="Z1644" i="5"/>
  <c r="Z1646" i="5"/>
  <c r="Z1648" i="5"/>
  <c r="U1627" i="5"/>
  <c r="U1631" i="5"/>
  <c r="U1635" i="5"/>
  <c r="U1639" i="5"/>
  <c r="U1643" i="5"/>
  <c r="U1647" i="5"/>
  <c r="U1648" i="5"/>
  <c r="U1614" i="5"/>
  <c r="U1618" i="5"/>
  <c r="U1622" i="5"/>
  <c r="U1626" i="5"/>
  <c r="U1630" i="5"/>
  <c r="U1634" i="5"/>
  <c r="U1638" i="5"/>
  <c r="U1644" i="5"/>
  <c r="Y1626" i="5"/>
  <c r="Y1628" i="5"/>
  <c r="Y1630" i="5"/>
  <c r="Y1632" i="5"/>
  <c r="Y1634" i="5"/>
  <c r="Y1636" i="5"/>
  <c r="Y1638" i="5"/>
  <c r="Y1640" i="5"/>
  <c r="Y1642" i="5"/>
  <c r="Y1644" i="5"/>
  <c r="Y1646" i="5"/>
  <c r="Y1648" i="5"/>
  <c r="U1625" i="5"/>
  <c r="U1629" i="5"/>
  <c r="U1633" i="5"/>
  <c r="U1637" i="5"/>
  <c r="U1641" i="5"/>
  <c r="U1645" i="5"/>
  <c r="U1616" i="5"/>
  <c r="U1620" i="5"/>
  <c r="U1624" i="5"/>
  <c r="U1628" i="5"/>
  <c r="U1632" i="5"/>
  <c r="U1636" i="5"/>
  <c r="U1640" i="5"/>
  <c r="U1642" i="5"/>
  <c r="U1646" i="5"/>
  <c r="Z1391" i="5"/>
  <c r="Z1523" i="5"/>
  <c r="Y1566" i="5"/>
  <c r="Y1575" i="5"/>
  <c r="Y1580" i="5"/>
  <c r="Y1607" i="5"/>
  <c r="Z1551" i="5"/>
  <c r="Z1542" i="5"/>
  <c r="Y1584" i="5"/>
  <c r="Z1548" i="5"/>
  <c r="Y1588" i="5"/>
  <c r="Y1557" i="5"/>
  <c r="Z1543" i="5"/>
  <c r="Y1597" i="5"/>
  <c r="Z1544" i="5"/>
  <c r="Y1593" i="5"/>
  <c r="Z1545" i="5"/>
  <c r="Z1547" i="5"/>
  <c r="Y1578" i="5"/>
  <c r="Z1546" i="5"/>
  <c r="Y1582" i="5"/>
  <c r="Y1586" i="5"/>
  <c r="Z1549" i="5"/>
  <c r="Z1541" i="5"/>
  <c r="Y1585" i="5"/>
  <c r="Y1587" i="5"/>
  <c r="Y1591" i="5"/>
  <c r="Y1553" i="5"/>
  <c r="Z1372" i="5"/>
  <c r="Z1537" i="5"/>
  <c r="Y1609" i="5"/>
  <c r="Y1605" i="5"/>
  <c r="Y1568" i="5"/>
  <c r="Y1604" i="5"/>
  <c r="Y1567" i="5"/>
  <c r="Z1538" i="5"/>
  <c r="Y1391" i="5"/>
  <c r="Y1523" i="5"/>
  <c r="Z1566" i="5"/>
  <c r="Z1575" i="5"/>
  <c r="Z1580" i="5"/>
  <c r="Z1607" i="5"/>
  <c r="Y1551" i="5"/>
  <c r="Y1542" i="5"/>
  <c r="Z1584" i="5"/>
  <c r="Y1548" i="5"/>
  <c r="Z1588" i="5"/>
  <c r="Z1557" i="5"/>
  <c r="Y1543" i="5"/>
  <c r="Z1597" i="5"/>
  <c r="Y1544" i="5"/>
  <c r="Z1593" i="5"/>
  <c r="Y1545" i="5"/>
  <c r="Y1547" i="5"/>
  <c r="Z1578" i="5"/>
  <c r="Y1546" i="5"/>
  <c r="Z1582" i="5"/>
  <c r="Z1586" i="5"/>
  <c r="Y1549" i="5"/>
  <c r="Y1541" i="5"/>
  <c r="Z1585" i="5"/>
  <c r="Z1587" i="5"/>
  <c r="Z1591" i="5"/>
  <c r="Z1553" i="5"/>
  <c r="Y1372" i="5"/>
  <c r="Y1537" i="5"/>
  <c r="Z1609" i="5"/>
  <c r="Z1605" i="5"/>
  <c r="Z1568" i="5"/>
  <c r="Z1604" i="5"/>
  <c r="Z1567" i="5"/>
  <c r="Y1538" i="5"/>
  <c r="Z1406" i="5"/>
  <c r="Z1459" i="5"/>
  <c r="Z1426" i="5"/>
  <c r="Z1364" i="5"/>
  <c r="Z1471" i="5"/>
  <c r="Z1521" i="5"/>
  <c r="Z1368" i="5"/>
  <c r="Z1461" i="5"/>
  <c r="Z1376" i="5"/>
  <c r="Z1429" i="5"/>
  <c r="Z1513" i="5"/>
  <c r="Z1463" i="5"/>
  <c r="Z1499" i="5"/>
  <c r="Z1369" i="5"/>
  <c r="Z1462" i="5"/>
  <c r="Z1510" i="5"/>
  <c r="Z1430" i="5"/>
  <c r="Z1532" i="5"/>
  <c r="Z1347" i="5"/>
  <c r="Z1498" i="5"/>
  <c r="Z1374" i="5"/>
  <c r="Z1441" i="5"/>
  <c r="Z1503" i="5"/>
  <c r="Z1508" i="5"/>
  <c r="Z1494" i="5"/>
  <c r="Z1381" i="5"/>
  <c r="Z1453" i="5"/>
  <c r="Z1522" i="5"/>
  <c r="Z1423" i="5"/>
  <c r="Z1344" i="5"/>
  <c r="Z1385" i="5"/>
  <c r="Z1442" i="5"/>
  <c r="Z1484" i="5"/>
  <c r="Z1358" i="5"/>
  <c r="Z1393" i="5"/>
  <c r="Z1445" i="5"/>
  <c r="Z1502" i="5"/>
  <c r="Z1401" i="5"/>
  <c r="Z1414" i="5"/>
  <c r="Z1506" i="5"/>
  <c r="Z1422" i="5"/>
  <c r="Z1350" i="5"/>
  <c r="Z1492" i="5"/>
  <c r="Z1386" i="5"/>
  <c r="Z1443" i="5"/>
  <c r="Z1486" i="5"/>
  <c r="Z1359" i="5"/>
  <c r="Z1394" i="5"/>
  <c r="Z1446" i="5"/>
  <c r="Z1518" i="5"/>
  <c r="Z1403" i="5"/>
  <c r="Z1531" i="5"/>
  <c r="Z1363" i="5"/>
  <c r="Z1460" i="5"/>
  <c r="Z1504" i="5"/>
  <c r="Z1425" i="5"/>
  <c r="Z1489" i="5"/>
  <c r="Z1343" i="5"/>
  <c r="Z1382" i="5"/>
  <c r="Z1454" i="5"/>
  <c r="Z1507" i="5"/>
  <c r="Z1421" i="5"/>
  <c r="Z1524" i="5"/>
  <c r="Z1417" i="5"/>
  <c r="Z1392" i="5"/>
  <c r="Z1378" i="5"/>
  <c r="Z1452" i="5"/>
  <c r="Z1511" i="5"/>
  <c r="Z1341" i="5"/>
  <c r="Z1383" i="5"/>
  <c r="Z1447" i="5"/>
  <c r="Z1534" i="5"/>
  <c r="Z1405" i="5"/>
  <c r="Z1533" i="5"/>
  <c r="Z1397" i="5"/>
  <c r="Z1455" i="5"/>
  <c r="Z1396" i="5"/>
  <c r="Z1354" i="5"/>
  <c r="Z1449" i="5"/>
  <c r="Z1505" i="5"/>
  <c r="Z1387" i="5"/>
  <c r="Z1439" i="5"/>
  <c r="Z1476" i="5"/>
  <c r="Z1530" i="5"/>
  <c r="Z1529" i="5"/>
  <c r="Z1435" i="5"/>
  <c r="Z1488" i="5"/>
  <c r="Z1413" i="5"/>
  <c r="Z1345" i="5"/>
  <c r="Z1485" i="5"/>
  <c r="Z1395" i="5"/>
  <c r="Z1450" i="5"/>
  <c r="Z1516" i="5"/>
  <c r="Z1404" i="5"/>
  <c r="Z1458" i="5"/>
  <c r="Z1418" i="5"/>
  <c r="Z1384" i="5"/>
  <c r="Z1448" i="5"/>
  <c r="Z1509" i="5"/>
  <c r="Z1481" i="5"/>
  <c r="Z1493" i="5"/>
  <c r="Z1373" i="5"/>
  <c r="Z1438" i="5"/>
  <c r="Z1501" i="5"/>
  <c r="Z1473" i="5"/>
  <c r="Z1409" i="5"/>
  <c r="Z1379" i="5"/>
  <c r="Z1361" i="5"/>
  <c r="Z1444" i="5"/>
  <c r="Z1500" i="5"/>
  <c r="Z1370" i="5"/>
  <c r="Z1536" i="5"/>
  <c r="Z1472" i="5"/>
  <c r="Z1469" i="5"/>
  <c r="Z1371" i="5"/>
  <c r="Z1398" i="5"/>
  <c r="Z1342" i="5"/>
  <c r="Y1562" i="5"/>
  <c r="Y1556" i="5"/>
  <c r="Y1564" i="5"/>
  <c r="Y1571" i="5"/>
  <c r="Z1539" i="5"/>
  <c r="Y1595" i="5"/>
  <c r="Y1589" i="5"/>
  <c r="Y1574" i="5"/>
  <c r="Y1570" i="5"/>
  <c r="Y1572" i="5"/>
  <c r="Y1555" i="5"/>
  <c r="Y1592" i="5"/>
  <c r="Y1602" i="5"/>
  <c r="Y1598" i="5"/>
  <c r="Y1576" i="5"/>
  <c r="Y1563" i="5"/>
  <c r="Y1603" i="5"/>
  <c r="Y1579" i="5"/>
  <c r="Y1561" i="5"/>
  <c r="Y1565" i="5"/>
  <c r="Z1362" i="5"/>
  <c r="Z1497" i="5"/>
  <c r="Z1427" i="5"/>
  <c r="Z1353" i="5"/>
  <c r="Z1410" i="5"/>
  <c r="Z1519" i="5"/>
  <c r="Z1465" i="5"/>
  <c r="Z1475" i="5"/>
  <c r="Z1525" i="5"/>
  <c r="Z1420" i="5"/>
  <c r="Z1412" i="5"/>
  <c r="Z1377" i="5"/>
  <c r="Z1466" i="5"/>
  <c r="Z1477" i="5"/>
  <c r="Z1408" i="5"/>
  <c r="Z1351" i="5"/>
  <c r="Z1415" i="5"/>
  <c r="Z1527" i="5"/>
  <c r="Z1365" i="5"/>
  <c r="Z1428" i="5"/>
  <c r="Z1474" i="5"/>
  <c r="Z1352" i="5"/>
  <c r="Z1495" i="5"/>
  <c r="Z1348" i="5"/>
  <c r="Z1491" i="5"/>
  <c r="Z1389" i="5"/>
  <c r="Z1436" i="5"/>
  <c r="Z1490" i="5"/>
  <c r="Z1528" i="5"/>
  <c r="Z1366" i="5"/>
  <c r="Z1431" i="5"/>
  <c r="Z1480" i="5"/>
  <c r="Z1514" i="5"/>
  <c r="Z1479" i="5"/>
  <c r="Z1356" i="5"/>
  <c r="Z1437" i="5"/>
  <c r="Z1496" i="5"/>
  <c r="Z1470" i="5"/>
  <c r="Z1433" i="5"/>
  <c r="Z1467" i="5"/>
  <c r="Z1515" i="5"/>
  <c r="Z1402" i="5"/>
  <c r="Z1457" i="5"/>
  <c r="Z1517" i="5"/>
  <c r="Z1419" i="5"/>
  <c r="Z1360" i="5"/>
  <c r="Z1451" i="5"/>
  <c r="Z1526" i="5"/>
  <c r="Z1487" i="5"/>
  <c r="Z1411" i="5"/>
  <c r="Z1355" i="5"/>
  <c r="Z1434" i="5"/>
  <c r="Z1468" i="5"/>
  <c r="Z1388" i="5"/>
  <c r="Z1440" i="5"/>
  <c r="Z1478" i="5"/>
  <c r="Z1367" i="5"/>
  <c r="Z1432" i="5"/>
  <c r="Z1482" i="5"/>
  <c r="Z1407" i="5"/>
  <c r="Z1424" i="5"/>
  <c r="Z1357" i="5"/>
  <c r="Z1400" i="5"/>
  <c r="Z1456" i="5"/>
  <c r="Z1399" i="5"/>
  <c r="Z1349" i="5"/>
  <c r="Z1483" i="5"/>
  <c r="Z1380" i="5"/>
  <c r="Z1416" i="5"/>
  <c r="Z1464" i="5"/>
  <c r="Z1512" i="5"/>
  <c r="Z1375" i="5"/>
  <c r="Z1535" i="5"/>
  <c r="Z1346" i="5"/>
  <c r="Z1390" i="5"/>
  <c r="Z1520" i="5"/>
  <c r="Z1550" i="5"/>
  <c r="Y1558" i="5"/>
  <c r="Z1552" i="5"/>
  <c r="Y1554" i="5"/>
  <c r="Y1600" i="5"/>
  <c r="Y1573" i="5"/>
  <c r="Y1569" i="5"/>
  <c r="Y1608" i="5"/>
  <c r="Y1596" i="5"/>
  <c r="Y1590" i="5"/>
  <c r="Y1601" i="5"/>
  <c r="Y1560" i="5"/>
  <c r="Y1581" i="5"/>
  <c r="Y1577" i="5"/>
  <c r="Z1540" i="5"/>
  <c r="Y1606" i="5"/>
  <c r="Y1583" i="5"/>
  <c r="Y1559" i="5"/>
  <c r="Y1599" i="5"/>
  <c r="Y1594" i="5"/>
  <c r="Z1340" i="5"/>
  <c r="Y1406" i="5"/>
  <c r="Y1459" i="5"/>
  <c r="Y1426" i="5"/>
  <c r="Y1364" i="5"/>
  <c r="Y1471" i="5"/>
  <c r="Y1521" i="5"/>
  <c r="Y1368" i="5"/>
  <c r="Y1461" i="5"/>
  <c r="Y1376" i="5"/>
  <c r="Y1429" i="5"/>
  <c r="Y1513" i="5"/>
  <c r="Y1463" i="5"/>
  <c r="Y1499" i="5"/>
  <c r="Y1369" i="5"/>
  <c r="Y1462" i="5"/>
  <c r="Y1510" i="5"/>
  <c r="Y1430" i="5"/>
  <c r="Y1532" i="5"/>
  <c r="Y1347" i="5"/>
  <c r="Y1498" i="5"/>
  <c r="Y1374" i="5"/>
  <c r="Y1441" i="5"/>
  <c r="Y1503" i="5"/>
  <c r="Y1508" i="5"/>
  <c r="Y1494" i="5"/>
  <c r="Y1381" i="5"/>
  <c r="Y1453" i="5"/>
  <c r="Y1522" i="5"/>
  <c r="Y1423" i="5"/>
  <c r="Y1344" i="5"/>
  <c r="Y1385" i="5"/>
  <c r="Y1442" i="5"/>
  <c r="Y1484" i="5"/>
  <c r="Y1358" i="5"/>
  <c r="Y1393" i="5"/>
  <c r="Y1445" i="5"/>
  <c r="Y1502" i="5"/>
  <c r="Y1401" i="5"/>
  <c r="Y1414" i="5"/>
  <c r="Y1506" i="5"/>
  <c r="Y1422" i="5"/>
  <c r="Y1350" i="5"/>
  <c r="Y1492" i="5"/>
  <c r="Y1386" i="5"/>
  <c r="Y1443" i="5"/>
  <c r="Y1486" i="5"/>
  <c r="Y1359" i="5"/>
  <c r="Y1394" i="5"/>
  <c r="Y1446" i="5"/>
  <c r="Y1518" i="5"/>
  <c r="Y1403" i="5"/>
  <c r="Y1531" i="5"/>
  <c r="Y1363" i="5"/>
  <c r="Y1460" i="5"/>
  <c r="Y1504" i="5"/>
  <c r="Y1425" i="5"/>
  <c r="Y1489" i="5"/>
  <c r="Y1343" i="5"/>
  <c r="Y1382" i="5"/>
  <c r="Y1454" i="5"/>
  <c r="Y1507" i="5"/>
  <c r="Y1421" i="5"/>
  <c r="Y1524" i="5"/>
  <c r="Y1417" i="5"/>
  <c r="Y1392" i="5"/>
  <c r="Y1378" i="5"/>
  <c r="Y1452" i="5"/>
  <c r="Y1511" i="5"/>
  <c r="Y1341" i="5"/>
  <c r="Y1383" i="5"/>
  <c r="Y1447" i="5"/>
  <c r="Y1534" i="5"/>
  <c r="Y1405" i="5"/>
  <c r="Y1533" i="5"/>
  <c r="Y1397" i="5"/>
  <c r="Y1455" i="5"/>
  <c r="Y1396" i="5"/>
  <c r="Y1354" i="5"/>
  <c r="Y1449" i="5"/>
  <c r="Y1505" i="5"/>
  <c r="Y1387" i="5"/>
  <c r="Y1439" i="5"/>
  <c r="Y1476" i="5"/>
  <c r="Y1530" i="5"/>
  <c r="Y1529" i="5"/>
  <c r="Y1435" i="5"/>
  <c r="Y1488" i="5"/>
  <c r="Y1413" i="5"/>
  <c r="Y1345" i="5"/>
  <c r="Y1485" i="5"/>
  <c r="Y1395" i="5"/>
  <c r="Y1450" i="5"/>
  <c r="Y1516" i="5"/>
  <c r="Y1404" i="5"/>
  <c r="Y1458" i="5"/>
  <c r="Y1418" i="5"/>
  <c r="Y1384" i="5"/>
  <c r="Y1448" i="5"/>
  <c r="Y1509" i="5"/>
  <c r="Y1481" i="5"/>
  <c r="Y1493" i="5"/>
  <c r="Y1373" i="5"/>
  <c r="Y1438" i="5"/>
  <c r="Y1501" i="5"/>
  <c r="Y1473" i="5"/>
  <c r="Y1409" i="5"/>
  <c r="Y1379" i="5"/>
  <c r="Y1361" i="5"/>
  <c r="Y1444" i="5"/>
  <c r="Y1500" i="5"/>
  <c r="Y1370" i="5"/>
  <c r="Y1536" i="5"/>
  <c r="Y1472" i="5"/>
  <c r="Y1469" i="5"/>
  <c r="Y1371" i="5"/>
  <c r="Y1398" i="5"/>
  <c r="Y1342" i="5"/>
  <c r="Z1562" i="5"/>
  <c r="Z1556" i="5"/>
  <c r="Z1564" i="5"/>
  <c r="Z1571" i="5"/>
  <c r="Y1539" i="5"/>
  <c r="Z1595" i="5"/>
  <c r="Z1589" i="5"/>
  <c r="Z1574" i="5"/>
  <c r="Z1570" i="5"/>
  <c r="Z1572" i="5"/>
  <c r="Z1555" i="5"/>
  <c r="Z1592" i="5"/>
  <c r="Z1602" i="5"/>
  <c r="Z1598" i="5"/>
  <c r="Z1576" i="5"/>
  <c r="Z1563" i="5"/>
  <c r="Z1603" i="5"/>
  <c r="Z1579" i="5"/>
  <c r="Z1561" i="5"/>
  <c r="Z1565" i="5"/>
  <c r="Y1362" i="5"/>
  <c r="Y1497" i="5"/>
  <c r="Y1427" i="5"/>
  <c r="Y1353" i="5"/>
  <c r="Y1410" i="5"/>
  <c r="Y1519" i="5"/>
  <c r="Y1465" i="5"/>
  <c r="Y1475" i="5"/>
  <c r="Y1525" i="5"/>
  <c r="Y1420" i="5"/>
  <c r="Y1412" i="5"/>
  <c r="Y1377" i="5"/>
  <c r="Y1466" i="5"/>
  <c r="Y1477" i="5"/>
  <c r="Y1408" i="5"/>
  <c r="Y1351" i="5"/>
  <c r="Y1415" i="5"/>
  <c r="Y1527" i="5"/>
  <c r="Y1365" i="5"/>
  <c r="Y1428" i="5"/>
  <c r="Y1474" i="5"/>
  <c r="Y1352" i="5"/>
  <c r="Y1495" i="5"/>
  <c r="Y1348" i="5"/>
  <c r="Y1491" i="5"/>
  <c r="Y1389" i="5"/>
  <c r="Y1436" i="5"/>
  <c r="Y1490" i="5"/>
  <c r="Y1528" i="5"/>
  <c r="Y1366" i="5"/>
  <c r="Y1431" i="5"/>
  <c r="Y1480" i="5"/>
  <c r="Y1514" i="5"/>
  <c r="Y1479" i="5"/>
  <c r="Y1356" i="5"/>
  <c r="Y1437" i="5"/>
  <c r="Y1496" i="5"/>
  <c r="Y1470" i="5"/>
  <c r="Y1433" i="5"/>
  <c r="Y1467" i="5"/>
  <c r="Y1515" i="5"/>
  <c r="Y1402" i="5"/>
  <c r="Y1457" i="5"/>
  <c r="Y1517" i="5"/>
  <c r="Y1419" i="5"/>
  <c r="Y1360" i="5"/>
  <c r="Y1451" i="5"/>
  <c r="Y1526" i="5"/>
  <c r="Y1487" i="5"/>
  <c r="Y1411" i="5"/>
  <c r="Y1355" i="5"/>
  <c r="Y1434" i="5"/>
  <c r="Y1468" i="5"/>
  <c r="Y1388" i="5"/>
  <c r="Y1440" i="5"/>
  <c r="Y1478" i="5"/>
  <c r="Y1367" i="5"/>
  <c r="Y1432" i="5"/>
  <c r="Y1482" i="5"/>
  <c r="Y1407" i="5"/>
  <c r="Y1424" i="5"/>
  <c r="Y1357" i="5"/>
  <c r="Y1400" i="5"/>
  <c r="Y1456" i="5"/>
  <c r="Y1399" i="5"/>
  <c r="Y1349" i="5"/>
  <c r="Y1483" i="5"/>
  <c r="Y1380" i="5"/>
  <c r="Y1416" i="5"/>
  <c r="Y1464" i="5"/>
  <c r="Y1512" i="5"/>
  <c r="Y1375" i="5"/>
  <c r="Y1535" i="5"/>
  <c r="Y1346" i="5"/>
  <c r="Y1390" i="5"/>
  <c r="Y1520" i="5"/>
  <c r="Y1550" i="5"/>
  <c r="Z1558" i="5"/>
  <c r="Y1552" i="5"/>
  <c r="Z1554" i="5"/>
  <c r="Z1600" i="5"/>
  <c r="Z1573" i="5"/>
  <c r="Z1569" i="5"/>
  <c r="Z1608" i="5"/>
  <c r="Z1596" i="5"/>
  <c r="Z1590" i="5"/>
  <c r="Z1601" i="5"/>
  <c r="Z1560" i="5"/>
  <c r="Z1581" i="5"/>
  <c r="Z1577" i="5"/>
  <c r="Y1540" i="5"/>
  <c r="Z1606" i="5"/>
  <c r="Z1583" i="5"/>
  <c r="Z1559" i="5"/>
  <c r="Z1599" i="5"/>
  <c r="Z1594" i="5"/>
  <c r="Y1340" i="5"/>
  <c r="U1606" i="5"/>
  <c r="U1609" i="5"/>
  <c r="U1607" i="5"/>
  <c r="U1608" i="5"/>
  <c r="U1562" i="5"/>
  <c r="U1554" i="5"/>
  <c r="U1546" i="5"/>
  <c r="U1566" i="5"/>
  <c r="U1558" i="5"/>
  <c r="U1550" i="5"/>
  <c r="U1541" i="5"/>
  <c r="U1570" i="5"/>
  <c r="U1582" i="5"/>
  <c r="U1586" i="5"/>
  <c r="U1589" i="5"/>
  <c r="U1592" i="5"/>
  <c r="U1595" i="5"/>
  <c r="U1599" i="5"/>
  <c r="U1602" i="5"/>
  <c r="U1578" i="5"/>
  <c r="U1585" i="5"/>
  <c r="U1591" i="5"/>
  <c r="U1596" i="5"/>
  <c r="U1601" i="5"/>
  <c r="U1604" i="5"/>
  <c r="U1544" i="5"/>
  <c r="U1552" i="5"/>
  <c r="U1560" i="5"/>
  <c r="U1568" i="5"/>
  <c r="U1567" i="5"/>
  <c r="U1563" i="5"/>
  <c r="U1559" i="5"/>
  <c r="U1555" i="5"/>
  <c r="U1551" i="5"/>
  <c r="U1547" i="5"/>
  <c r="U1543" i="5"/>
  <c r="U1574" i="5"/>
  <c r="U1584" i="5"/>
  <c r="U1587" i="5"/>
  <c r="U1590" i="5"/>
  <c r="U1593" i="5"/>
  <c r="U1597" i="5"/>
  <c r="U1600" i="5"/>
  <c r="U1605" i="5"/>
  <c r="U1583" i="5"/>
  <c r="U1588" i="5"/>
  <c r="U1594" i="5"/>
  <c r="U1598" i="5"/>
  <c r="U1603" i="5"/>
  <c r="U1540" i="5"/>
  <c r="U1548" i="5"/>
  <c r="U1556" i="5"/>
  <c r="U1564" i="5"/>
  <c r="U1565" i="5"/>
  <c r="U1561" i="5"/>
  <c r="U1557" i="5"/>
  <c r="U1553" i="5"/>
  <c r="U1549" i="5"/>
  <c r="U1545" i="5"/>
  <c r="U1542" i="5"/>
  <c r="U1572" i="5"/>
  <c r="U1580" i="5"/>
  <c r="U1571" i="5"/>
  <c r="U1575" i="5"/>
  <c r="U1579" i="5"/>
  <c r="U1576" i="5"/>
  <c r="U1569" i="5"/>
  <c r="U1573" i="5"/>
  <c r="U1577" i="5"/>
  <c r="U1581" i="5"/>
  <c r="U1539" i="5"/>
  <c r="U1538" i="5"/>
  <c r="U1537" i="5"/>
  <c r="F61" i="11"/>
  <c r="F62" i="11" s="1"/>
  <c r="F63" i="11" s="1"/>
  <c r="B25" i="11"/>
  <c r="A25" i="11" s="1"/>
  <c r="D26" i="11"/>
  <c r="Y309" i="5"/>
  <c r="Z350" i="5"/>
  <c r="Y932" i="5"/>
  <c r="Y354" i="5"/>
  <c r="U854" i="5"/>
  <c r="Y362" i="5"/>
  <c r="Z474" i="5"/>
  <c r="Y1275" i="5"/>
  <c r="Z1250" i="5"/>
  <c r="U735" i="5"/>
  <c r="Z586" i="5"/>
  <c r="U170" i="5"/>
  <c r="U818" i="5"/>
  <c r="Z900" i="5"/>
  <c r="U267" i="5"/>
  <c r="Z74" i="5"/>
  <c r="Z828" i="5"/>
  <c r="U126" i="5"/>
  <c r="Y879" i="5"/>
  <c r="Y586" i="5"/>
  <c r="U547" i="5"/>
  <c r="Y527" i="5"/>
  <c r="Z877" i="5"/>
  <c r="U160" i="5"/>
  <c r="U728" i="5"/>
  <c r="U371" i="5"/>
  <c r="Y420" i="5"/>
  <c r="Z40" i="5"/>
  <c r="Z1213" i="5"/>
  <c r="U1143" i="5"/>
  <c r="Y407" i="5"/>
  <c r="Z831" i="5"/>
  <c r="U91" i="5"/>
  <c r="Z1292" i="5"/>
  <c r="Z381" i="5"/>
  <c r="Z536" i="5"/>
  <c r="Z1226" i="5"/>
  <c r="Z677" i="5"/>
  <c r="U362" i="5"/>
  <c r="Y1270" i="5"/>
  <c r="Z887" i="5"/>
  <c r="U316" i="5"/>
  <c r="U755" i="5"/>
  <c r="Y746" i="5"/>
  <c r="U1211" i="5"/>
  <c r="Y547" i="5"/>
  <c r="Y887" i="5"/>
  <c r="U896" i="5"/>
  <c r="Y1274" i="5"/>
  <c r="Z416" i="5"/>
  <c r="U1269" i="5"/>
  <c r="Z642" i="5"/>
  <c r="Y732" i="5"/>
  <c r="U70" i="5"/>
  <c r="Y503" i="5"/>
  <c r="Z164" i="5"/>
  <c r="U1179" i="5"/>
  <c r="Z719" i="5"/>
  <c r="U1114" i="5"/>
  <c r="Z1036" i="5"/>
  <c r="U845" i="5"/>
  <c r="U716" i="5"/>
  <c r="U1159" i="5"/>
  <c r="Z1035" i="5"/>
  <c r="U312" i="5"/>
  <c r="Y1128" i="5"/>
  <c r="U915" i="5"/>
  <c r="Y303" i="5"/>
  <c r="U1045" i="5"/>
  <c r="Y53" i="5"/>
  <c r="Y783" i="5"/>
  <c r="Y774" i="5"/>
  <c r="Z915" i="5"/>
  <c r="Y316" i="5"/>
  <c r="Z156" i="5"/>
  <c r="Z502" i="5"/>
  <c r="Z140" i="5"/>
  <c r="U877" i="5"/>
  <c r="Y474" i="5"/>
  <c r="Y561" i="5"/>
  <c r="Z818" i="5"/>
  <c r="Y502" i="5"/>
  <c r="Z362" i="5"/>
  <c r="U677" i="5"/>
  <c r="Y140" i="5"/>
  <c r="U602" i="5"/>
  <c r="U711" i="5"/>
  <c r="Y1148" i="5"/>
  <c r="Y430" i="5"/>
  <c r="U458" i="5"/>
  <c r="Z561" i="5"/>
  <c r="Z174" i="5"/>
  <c r="U749" i="5"/>
  <c r="Z834" i="5"/>
  <c r="Y1135" i="5"/>
  <c r="Z897" i="5"/>
  <c r="U342" i="5"/>
  <c r="U386" i="5"/>
  <c r="Z669" i="5"/>
  <c r="Y860" i="5"/>
  <c r="Y762" i="5"/>
  <c r="U774" i="5"/>
  <c r="Z1235" i="5"/>
  <c r="U721" i="5"/>
  <c r="Z1175" i="5"/>
  <c r="Z1268" i="5"/>
  <c r="Y272" i="5"/>
  <c r="U261" i="5"/>
  <c r="Z24" i="5"/>
  <c r="Z648" i="5"/>
  <c r="U452" i="5"/>
  <c r="Z1325" i="5"/>
  <c r="Y1145" i="5"/>
  <c r="U901" i="5"/>
  <c r="Y537" i="5"/>
  <c r="U655" i="5"/>
  <c r="Y963" i="5"/>
  <c r="Y1236" i="5"/>
  <c r="U712" i="5"/>
  <c r="Z1194" i="5"/>
  <c r="Y1240" i="5"/>
  <c r="U1107" i="5"/>
  <c r="Y552" i="5"/>
  <c r="U1295" i="5"/>
  <c r="Y1256" i="5"/>
  <c r="U984" i="5"/>
  <c r="Y622" i="5"/>
  <c r="Y202" i="5"/>
  <c r="Z453" i="5"/>
  <c r="Y623" i="5"/>
  <c r="Z809" i="5"/>
  <c r="Y1139" i="5"/>
  <c r="Y34" i="5"/>
  <c r="Z212" i="5"/>
  <c r="Z473" i="5"/>
  <c r="U1017" i="5"/>
  <c r="U1338" i="5"/>
  <c r="Z464" i="5"/>
  <c r="Z231" i="5"/>
  <c r="U217" i="5"/>
  <c r="Z1202" i="5"/>
  <c r="Y602" i="5"/>
  <c r="U349" i="5"/>
  <c r="Y828" i="5"/>
  <c r="U1068" i="5"/>
  <c r="Y1154" i="5"/>
  <c r="U293" i="5"/>
  <c r="Z716" i="5"/>
  <c r="Y615" i="5"/>
  <c r="U251" i="5"/>
  <c r="U850" i="5"/>
  <c r="Z218" i="5"/>
  <c r="Z955" i="5"/>
  <c r="Z581" i="5"/>
  <c r="Z44" i="5"/>
  <c r="Z814" i="5"/>
  <c r="U383" i="5"/>
  <c r="U148" i="5"/>
  <c r="U825" i="5"/>
  <c r="Y776" i="5"/>
  <c r="Y1042" i="5"/>
  <c r="Z700" i="5"/>
  <c r="Z654" i="5"/>
  <c r="Y1232" i="5"/>
  <c r="Z742" i="5"/>
  <c r="Y366" i="5"/>
  <c r="U264" i="5"/>
  <c r="Y162" i="5"/>
  <c r="Z80" i="5"/>
  <c r="U4" i="5"/>
  <c r="Y1066" i="5"/>
  <c r="U1077" i="5"/>
  <c r="Z780" i="5"/>
  <c r="Y722" i="5"/>
  <c r="U446" i="5"/>
  <c r="Z994" i="5"/>
  <c r="U590" i="5"/>
  <c r="Y375" i="5"/>
  <c r="Y252" i="5"/>
  <c r="Z121" i="5"/>
  <c r="Y45" i="5"/>
  <c r="U572" i="5"/>
  <c r="Z651" i="5"/>
  <c r="Y671" i="5"/>
  <c r="Y1221" i="5"/>
  <c r="Y911" i="5"/>
  <c r="Y1053" i="5"/>
  <c r="Y1008" i="5"/>
  <c r="Y400" i="5"/>
  <c r="Z646" i="5"/>
  <c r="Y890" i="5"/>
  <c r="Y990" i="5"/>
  <c r="U1184" i="5"/>
  <c r="Y605" i="5"/>
  <c r="Y935" i="5"/>
  <c r="U278" i="5"/>
  <c r="Z498" i="5"/>
  <c r="Y1180" i="5"/>
  <c r="U1226" i="5"/>
  <c r="Z1164" i="5"/>
  <c r="U514" i="5"/>
  <c r="Z1255" i="5"/>
  <c r="Y369" i="5"/>
  <c r="Z919" i="5"/>
  <c r="Y497" i="5"/>
  <c r="U615" i="5"/>
  <c r="Z835" i="5"/>
  <c r="Y794" i="5"/>
  <c r="U996" i="5"/>
  <c r="Z1105" i="5"/>
  <c r="Y1293" i="5"/>
  <c r="U685" i="5"/>
  <c r="Z938" i="5"/>
  <c r="Y237" i="5"/>
  <c r="U78" i="5"/>
  <c r="Y399" i="5"/>
  <c r="Y100" i="5"/>
  <c r="U1190" i="5"/>
  <c r="Z363" i="5"/>
  <c r="Y112" i="5"/>
  <c r="U496" i="5"/>
  <c r="Y358" i="5"/>
  <c r="Z368" i="5"/>
  <c r="U465" i="5"/>
  <c r="Z1040" i="5"/>
  <c r="U934" i="5"/>
  <c r="Z345" i="5"/>
  <c r="Z523" i="5"/>
  <c r="U404" i="5"/>
  <c r="Z452" i="5"/>
  <c r="Z1133" i="5"/>
  <c r="U1278" i="5"/>
  <c r="Z346" i="5"/>
  <c r="U1019" i="5"/>
  <c r="U1050" i="5"/>
  <c r="U1331" i="5"/>
  <c r="U1018" i="5"/>
  <c r="Y1114" i="5"/>
  <c r="Y1105" i="5"/>
  <c r="Z1190" i="5"/>
  <c r="U842" i="5"/>
  <c r="Z386" i="5"/>
  <c r="Y458" i="5"/>
  <c r="Y507" i="5"/>
  <c r="Y33" i="5"/>
  <c r="U1195" i="5"/>
  <c r="Z435" i="5"/>
  <c r="Y397" i="5"/>
  <c r="U472" i="5"/>
  <c r="Y1116" i="5"/>
  <c r="Y128" i="5"/>
  <c r="Y1034" i="5"/>
  <c r="U727" i="5"/>
  <c r="Y424" i="5"/>
  <c r="U309" i="5"/>
  <c r="Z186" i="5"/>
  <c r="Z99" i="5"/>
  <c r="Y1044" i="5"/>
  <c r="Z995" i="5"/>
  <c r="U543" i="5"/>
  <c r="Z575" i="5"/>
  <c r="Z1016" i="5"/>
  <c r="Z1323" i="5"/>
  <c r="U361" i="5"/>
  <c r="Y353" i="5"/>
  <c r="U270" i="5"/>
  <c r="Z918" i="5"/>
  <c r="Z1242" i="5"/>
  <c r="U1055" i="5"/>
  <c r="Z930" i="5"/>
  <c r="U624" i="5"/>
  <c r="Z398" i="5"/>
  <c r="U346" i="5"/>
  <c r="Z285" i="5"/>
  <c r="Y226" i="5"/>
  <c r="U198" i="5"/>
  <c r="Z142" i="5"/>
  <c r="Y95" i="5"/>
  <c r="U64" i="5"/>
  <c r="Z20" i="5"/>
  <c r="Z705" i="5"/>
  <c r="Y881" i="5"/>
  <c r="U692" i="5"/>
  <c r="Y1197" i="5"/>
  <c r="Z823" i="5"/>
  <c r="U508" i="5"/>
  <c r="U910" i="5"/>
  <c r="Y691" i="5"/>
  <c r="Y870" i="5"/>
  <c r="Z1196" i="5"/>
  <c r="Z595" i="5"/>
  <c r="U808" i="5"/>
  <c r="Z928" i="5"/>
  <c r="Z652" i="5"/>
  <c r="Y500" i="5"/>
  <c r="U432" i="5"/>
  <c r="Z334" i="5"/>
  <c r="Y273" i="5"/>
  <c r="U234" i="5"/>
  <c r="Z184" i="5"/>
  <c r="Y105" i="5"/>
  <c r="Z59" i="5"/>
  <c r="U29" i="5"/>
  <c r="Y1106" i="5"/>
  <c r="Z1257" i="5"/>
  <c r="U1290" i="5"/>
  <c r="Y764" i="5"/>
  <c r="Z625" i="5"/>
  <c r="Y921" i="5"/>
  <c r="Y1026" i="5"/>
  <c r="U1333" i="5"/>
  <c r="U1065" i="5"/>
  <c r="Z197" i="5"/>
  <c r="Y1052" i="5"/>
  <c r="Y683" i="5"/>
  <c r="Y410" i="5"/>
  <c r="Z1003" i="5"/>
  <c r="Z288" i="5"/>
  <c r="Y995" i="5"/>
  <c r="U347" i="5"/>
  <c r="U789" i="5"/>
  <c r="Y142" i="5"/>
  <c r="Y1292" i="5"/>
  <c r="Y652" i="5"/>
  <c r="Z45" i="5"/>
  <c r="Z764" i="5"/>
  <c r="U813" i="5"/>
  <c r="Y831" i="5"/>
  <c r="Z1184" i="5"/>
  <c r="Y498" i="5"/>
  <c r="Y74" i="5"/>
  <c r="Y919" i="5"/>
  <c r="U240" i="5"/>
  <c r="Y685" i="5"/>
  <c r="Z399" i="5"/>
  <c r="Y40" i="5"/>
  <c r="Y1040" i="5"/>
  <c r="Z420" i="5"/>
  <c r="U969" i="5"/>
  <c r="Y897" i="5"/>
  <c r="Y174" i="5"/>
  <c r="U1270" i="5"/>
  <c r="Z755" i="5"/>
  <c r="Y317" i="5"/>
  <c r="U125" i="5"/>
  <c r="Y1007" i="5"/>
  <c r="Z847" i="5"/>
  <c r="Z1124" i="5"/>
  <c r="Y957" i="5"/>
  <c r="U672" i="5"/>
  <c r="U803" i="5"/>
  <c r="U1188" i="5"/>
  <c r="Z1328" i="5"/>
  <c r="Z633" i="5"/>
  <c r="U1133" i="5"/>
  <c r="Z710" i="5"/>
  <c r="U288" i="5"/>
  <c r="Z62" i="5"/>
  <c r="Y104" i="5"/>
  <c r="U946" i="5"/>
  <c r="Z770" i="5"/>
  <c r="Y614" i="5"/>
  <c r="U489" i="5"/>
  <c r="Z402" i="5"/>
  <c r="Y332" i="5"/>
  <c r="Y249" i="5"/>
  <c r="U216" i="5"/>
  <c r="Z168" i="5"/>
  <c r="Y115" i="5"/>
  <c r="U85" i="5"/>
  <c r="Z39" i="5"/>
  <c r="Z1299" i="5"/>
  <c r="Y953" i="5"/>
  <c r="U483" i="5"/>
  <c r="Z506" i="5"/>
  <c r="Z673" i="5"/>
  <c r="U883" i="5"/>
  <c r="Y695" i="5"/>
  <c r="Y917" i="5"/>
  <c r="U326" i="5"/>
  <c r="Z1103" i="5"/>
  <c r="Y1251" i="5"/>
  <c r="Y1306" i="5"/>
  <c r="Y546" i="5"/>
  <c r="U886" i="5"/>
  <c r="Z1262" i="5"/>
  <c r="Y931" i="5"/>
  <c r="Y471" i="5"/>
  <c r="U730" i="5"/>
  <c r="Z1111" i="5"/>
  <c r="Y1030" i="5"/>
  <c r="U1154" i="5"/>
  <c r="Z1313" i="5"/>
  <c r="Y28" i="5"/>
  <c r="Y1021" i="5"/>
  <c r="U858" i="5"/>
  <c r="U690" i="5"/>
  <c r="Y509" i="5"/>
  <c r="U444" i="5"/>
  <c r="U39" i="5"/>
  <c r="Z1119" i="5"/>
  <c r="Y749" i="5"/>
  <c r="Z3" i="5"/>
  <c r="U775" i="5"/>
  <c r="U555" i="5"/>
  <c r="U18" i="5"/>
  <c r="Z727" i="5"/>
  <c r="Y99" i="5"/>
  <c r="U470" i="5"/>
  <c r="U1076" i="5"/>
  <c r="Y1111" i="5"/>
  <c r="U1300" i="5"/>
  <c r="Y473" i="5"/>
  <c r="U245" i="5"/>
  <c r="Z64" i="5"/>
  <c r="U948" i="5"/>
  <c r="U1158" i="5"/>
  <c r="Z623" i="5"/>
  <c r="Z432" i="5"/>
  <c r="U137" i="5"/>
  <c r="Z1106" i="5"/>
  <c r="Z1290" i="5"/>
  <c r="U533" i="5"/>
  <c r="Z1221" i="5"/>
  <c r="Y197" i="5"/>
  <c r="Y1295" i="5"/>
  <c r="U530" i="5"/>
  <c r="U1246" i="5"/>
  <c r="Z605" i="5"/>
  <c r="Y278" i="5"/>
  <c r="U786" i="5"/>
  <c r="Y1164" i="5"/>
  <c r="U902" i="5"/>
  <c r="Y655" i="5"/>
  <c r="U466" i="5"/>
  <c r="Y835" i="5"/>
  <c r="Z996" i="5"/>
  <c r="U1233" i="5"/>
  <c r="Y938" i="5"/>
  <c r="Z78" i="5"/>
  <c r="U195" i="5"/>
  <c r="Z261" i="5"/>
  <c r="Z358" i="5"/>
  <c r="Z465" i="5"/>
  <c r="Y1175" i="5"/>
  <c r="Y721" i="5"/>
  <c r="U180" i="5"/>
  <c r="Z762" i="5"/>
  <c r="U701" i="5"/>
  <c r="Z342" i="5"/>
  <c r="U1245" i="5"/>
  <c r="Z749" i="5"/>
  <c r="U144" i="5"/>
  <c r="Z430" i="5"/>
  <c r="Y711" i="5"/>
  <c r="Z170" i="5"/>
  <c r="Y350" i="5"/>
  <c r="Z410" i="5"/>
  <c r="U279" i="5"/>
  <c r="Z165" i="5"/>
  <c r="Z79" i="5"/>
  <c r="U3" i="5"/>
  <c r="Y179" i="5"/>
  <c r="U569" i="5"/>
  <c r="Y1012" i="5"/>
  <c r="Y1311" i="5"/>
  <c r="U1005" i="5"/>
  <c r="Y801" i="5"/>
  <c r="U193" i="5"/>
  <c r="Z550" i="5"/>
  <c r="Y1102" i="5"/>
  <c r="Y1216" i="5"/>
  <c r="Y1098" i="5"/>
  <c r="Z1127" i="5"/>
  <c r="Y1003" i="5"/>
  <c r="U277" i="5"/>
  <c r="Y750" i="5"/>
  <c r="U895" i="5"/>
  <c r="U778" i="5"/>
  <c r="Y1155" i="5"/>
  <c r="Y1265" i="5"/>
  <c r="U617" i="5"/>
  <c r="U291" i="5"/>
  <c r="Z632" i="5"/>
  <c r="Z662" i="5"/>
  <c r="Y257" i="5"/>
  <c r="U764" i="5"/>
  <c r="Y125" i="5"/>
  <c r="U953" i="5"/>
  <c r="Z91" i="5"/>
  <c r="U552" i="5"/>
  <c r="U497" i="5"/>
  <c r="Y70" i="5"/>
  <c r="Z944" i="5"/>
  <c r="U474" i="5"/>
  <c r="U331" i="5"/>
  <c r="Z279" i="5"/>
  <c r="Y79" i="5"/>
  <c r="U161" i="5"/>
  <c r="Y1099" i="5"/>
  <c r="Y955" i="5"/>
  <c r="Z479" i="5"/>
  <c r="Z1168" i="5"/>
  <c r="Y650" i="5"/>
  <c r="Z277" i="5"/>
  <c r="Z895" i="5"/>
  <c r="Y778" i="5"/>
  <c r="U982" i="5"/>
  <c r="Z1265" i="5"/>
  <c r="Y617" i="5"/>
  <c r="Z291" i="5"/>
  <c r="U884" i="5"/>
  <c r="Z217" i="5"/>
  <c r="U880" i="5"/>
  <c r="Y536" i="5"/>
  <c r="Z383" i="5"/>
  <c r="Y231" i="5"/>
  <c r="Z148" i="5"/>
  <c r="U69" i="5"/>
  <c r="Y825" i="5"/>
  <c r="U1210" i="5"/>
  <c r="Z776" i="5"/>
  <c r="Y735" i="5"/>
  <c r="U940" i="5"/>
  <c r="Z1338" i="5"/>
  <c r="Y700" i="5"/>
  <c r="Y1045" i="5"/>
  <c r="Y270" i="5"/>
  <c r="Y654" i="5"/>
  <c r="U772" i="5"/>
  <c r="Z1017" i="5"/>
  <c r="Y1242" i="5"/>
  <c r="U1192" i="5"/>
  <c r="Z1055" i="5"/>
  <c r="Y381" i="5"/>
  <c r="Z858" i="5"/>
  <c r="Y690" i="5"/>
  <c r="Z568" i="5"/>
  <c r="Y444" i="5"/>
  <c r="Z366" i="5"/>
  <c r="U324" i="5"/>
  <c r="Z264" i="5"/>
  <c r="Y212" i="5"/>
  <c r="U182" i="5"/>
  <c r="Z126" i="5"/>
  <c r="Y80" i="5"/>
  <c r="Y20" i="5"/>
  <c r="U566" i="5"/>
  <c r="U752" i="5"/>
  <c r="Z692" i="5"/>
  <c r="Z1197" i="5"/>
  <c r="U1229" i="5"/>
  <c r="Z508" i="5"/>
  <c r="Y910" i="5"/>
  <c r="Z691" i="5"/>
  <c r="Z870" i="5"/>
  <c r="Y1196" i="5"/>
  <c r="U191" i="5"/>
  <c r="Y808" i="5"/>
  <c r="Y854" i="5"/>
  <c r="Z590" i="5"/>
  <c r="Y453" i="5"/>
  <c r="U405" i="5"/>
  <c r="Y312" i="5"/>
  <c r="Z252" i="5"/>
  <c r="Y184" i="5"/>
  <c r="Z105" i="5"/>
  <c r="U75" i="5"/>
  <c r="Y29" i="5"/>
  <c r="Z905" i="5"/>
  <c r="Y251" i="5"/>
  <c r="Y126" i="5"/>
  <c r="Z786" i="5"/>
  <c r="Z774" i="5"/>
  <c r="Z602" i="5"/>
  <c r="U188" i="5"/>
  <c r="U664" i="5"/>
  <c r="Z1130" i="5"/>
  <c r="U962" i="5"/>
  <c r="U683" i="5"/>
  <c r="Z783" i="5"/>
  <c r="U844" i="5"/>
  <c r="Y44" i="5"/>
  <c r="Z1034" i="5"/>
  <c r="U445" i="5"/>
  <c r="U204" i="5"/>
  <c r="U9" i="5"/>
  <c r="Y543" i="5"/>
  <c r="Y1016" i="5"/>
  <c r="Z361" i="5"/>
  <c r="U649" i="5"/>
  <c r="Y730" i="5"/>
  <c r="U1104" i="5"/>
  <c r="Y1313" i="5"/>
  <c r="Y930" i="5"/>
  <c r="Y624" i="5"/>
  <c r="U422" i="5"/>
  <c r="Y285" i="5"/>
  <c r="Z198" i="5"/>
  <c r="U110" i="5"/>
  <c r="Z4" i="5"/>
  <c r="Z1066" i="5"/>
  <c r="Z1077" i="5"/>
  <c r="U1115" i="5"/>
  <c r="U244" i="5"/>
  <c r="Y446" i="5"/>
  <c r="Y928" i="5"/>
  <c r="Z540" i="5"/>
  <c r="Y334" i="5"/>
  <c r="Z234" i="5"/>
  <c r="Y91" i="5"/>
  <c r="U15" i="5"/>
  <c r="Y572" i="5"/>
  <c r="Y1035" i="5"/>
  <c r="U499" i="5"/>
  <c r="Z984" i="5"/>
  <c r="Z671" i="5"/>
  <c r="U1119" i="5"/>
  <c r="Z1333" i="5"/>
  <c r="Z1065" i="5"/>
  <c r="Z1159" i="5"/>
  <c r="Z1053" i="5"/>
  <c r="U923" i="5"/>
  <c r="U254" i="5"/>
  <c r="Y646" i="5"/>
  <c r="Z1107" i="5"/>
  <c r="Y1250" i="5"/>
  <c r="U1319" i="5"/>
  <c r="Z845" i="5"/>
  <c r="Y1194" i="5"/>
  <c r="U322" i="5"/>
  <c r="Y712" i="5"/>
  <c r="Y1036" i="5"/>
  <c r="U1310" i="5"/>
  <c r="U1279" i="5"/>
  <c r="Z514" i="5"/>
  <c r="Y1255" i="5"/>
  <c r="U906" i="5"/>
  <c r="U731" i="5"/>
  <c r="Z1143" i="5"/>
  <c r="Z537" i="5"/>
  <c r="U661" i="5"/>
  <c r="Z901" i="5"/>
  <c r="Z932" i="5"/>
  <c r="U1171" i="5"/>
  <c r="Z1179" i="5"/>
  <c r="Y1325" i="5"/>
  <c r="U961" i="5"/>
  <c r="Y452" i="5"/>
  <c r="Y164" i="5"/>
  <c r="U950" i="5"/>
  <c r="Z267" i="5"/>
  <c r="Y24" i="5"/>
  <c r="Y363" i="5"/>
  <c r="Z496" i="5"/>
  <c r="Z70" i="5"/>
  <c r="Y1268" i="5"/>
  <c r="U333" i="5"/>
  <c r="U859" i="5"/>
  <c r="Z934" i="5"/>
  <c r="Y345" i="5"/>
  <c r="U539" i="5"/>
  <c r="Y404" i="5"/>
  <c r="Y642" i="5"/>
  <c r="U641" i="5"/>
  <c r="Z1269" i="5"/>
  <c r="Y371" i="5"/>
  <c r="Y416" i="5"/>
  <c r="U370" i="5"/>
  <c r="U944" i="5"/>
  <c r="Y728" i="5"/>
  <c r="Z896" i="5"/>
  <c r="Y818" i="5"/>
  <c r="U682" i="5"/>
  <c r="Z160" i="5"/>
  <c r="Z547" i="5"/>
  <c r="U412" i="5"/>
  <c r="Y1211" i="5"/>
  <c r="Y877" i="5"/>
  <c r="Z746" i="5"/>
  <c r="U586" i="5"/>
  <c r="U156" i="5"/>
  <c r="Y677" i="5"/>
  <c r="U385" i="5"/>
  <c r="Y437" i="5"/>
  <c r="U380" i="5"/>
  <c r="Y298" i="5"/>
  <c r="Y238" i="5"/>
  <c r="U207" i="5"/>
  <c r="Z141" i="5"/>
  <c r="Y94" i="5"/>
  <c r="U63" i="5"/>
  <c r="Z19" i="5"/>
  <c r="Y373" i="5"/>
  <c r="U1209" i="5"/>
  <c r="U619" i="5"/>
  <c r="Z529" i="5"/>
  <c r="Z757" i="5"/>
  <c r="U913" i="5"/>
  <c r="Z1099" i="5"/>
  <c r="Y1189" i="5"/>
  <c r="U1276" i="5"/>
  <c r="Z638" i="5"/>
  <c r="Z741" i="5"/>
  <c r="Z588" i="5"/>
  <c r="U1051" i="5"/>
  <c r="Y1130" i="5"/>
  <c r="Y357" i="5"/>
  <c r="U479" i="5"/>
  <c r="Z630" i="5"/>
  <c r="Y882" i="5"/>
  <c r="Y987" i="5"/>
  <c r="U1168" i="5"/>
  <c r="Z1322" i="5"/>
  <c r="Z827" i="5"/>
  <c r="U250" i="5"/>
  <c r="U650" i="5"/>
  <c r="Z983" i="5"/>
  <c r="Y1220" i="5"/>
  <c r="U205" i="5"/>
  <c r="Z1285" i="5"/>
  <c r="Y779" i="5"/>
  <c r="U1208" i="5"/>
  <c r="Z1330" i="5"/>
  <c r="Z726" i="5"/>
  <c r="U525" i="5"/>
  <c r="Y699" i="5"/>
  <c r="Z1219" i="5"/>
  <c r="U926" i="5"/>
  <c r="Z1032" i="5"/>
  <c r="Z1281" i="5"/>
  <c r="U567" i="5"/>
  <c r="Z1010" i="5"/>
  <c r="Y256" i="5"/>
  <c r="Y436" i="5"/>
  <c r="Y116" i="5"/>
  <c r="U90" i="5"/>
  <c r="Z395" i="5"/>
  <c r="Y697" i="5"/>
  <c r="Y313" i="5"/>
  <c r="U1294" i="5"/>
  <c r="Z1244" i="5"/>
  <c r="Y581" i="5"/>
  <c r="Y245" i="5"/>
  <c r="U537" i="5"/>
  <c r="Z1135" i="5"/>
  <c r="Z193" i="5"/>
  <c r="Y288" i="5"/>
  <c r="U471" i="5"/>
  <c r="Z854" i="5"/>
  <c r="U1257" i="5"/>
  <c r="Y1331" i="5"/>
  <c r="U1240" i="5"/>
  <c r="U963" i="5"/>
  <c r="Z1171" i="5"/>
  <c r="U100" i="5"/>
  <c r="Z842" i="5"/>
  <c r="Y386" i="5"/>
  <c r="U1135" i="5"/>
  <c r="Z144" i="5"/>
  <c r="U1148" i="5"/>
  <c r="U527" i="5"/>
  <c r="U861" i="5"/>
  <c r="U340" i="5"/>
  <c r="Y218" i="5"/>
  <c r="Z125" i="5"/>
  <c r="U48" i="5"/>
  <c r="Z1007" i="5"/>
  <c r="Y529" i="5"/>
  <c r="Z913" i="5"/>
  <c r="Z1311" i="5"/>
  <c r="Y1005" i="5"/>
  <c r="Z1051" i="5"/>
  <c r="U224" i="5"/>
  <c r="Y630" i="5"/>
  <c r="U1222" i="5"/>
  <c r="Y1322" i="5"/>
  <c r="Y250" i="5"/>
  <c r="Z1188" i="5"/>
  <c r="U1122" i="5"/>
  <c r="Y1328" i="5"/>
  <c r="Y472" i="5"/>
  <c r="Y525" i="5"/>
  <c r="Z699" i="5"/>
  <c r="U885" i="5"/>
  <c r="Y926" i="5"/>
  <c r="Y1032" i="5"/>
  <c r="U1225" i="5"/>
  <c r="Y567" i="5"/>
  <c r="Y1010" i="5"/>
  <c r="U390" i="5"/>
  <c r="Z436" i="5"/>
  <c r="U214" i="5"/>
  <c r="Z90" i="5"/>
  <c r="Y395" i="5"/>
  <c r="Y62" i="5"/>
  <c r="U344" i="5"/>
  <c r="Y946" i="5"/>
  <c r="Y770" i="5"/>
  <c r="U678" i="5"/>
  <c r="Z489" i="5"/>
  <c r="Y402" i="5"/>
  <c r="U356" i="5"/>
  <c r="U271" i="5"/>
  <c r="Z216" i="5"/>
  <c r="Y168" i="5"/>
  <c r="U131" i="5"/>
  <c r="Z85" i="5"/>
  <c r="Y39" i="5"/>
  <c r="Y1299" i="5"/>
  <c r="U1273" i="5"/>
  <c r="Z483" i="5"/>
  <c r="Y506" i="5"/>
  <c r="U627" i="5"/>
  <c r="Z883" i="5"/>
  <c r="Z695" i="5"/>
  <c r="U790" i="5"/>
  <c r="Z326" i="5"/>
  <c r="Y1103" i="5"/>
  <c r="Z1251" i="5"/>
  <c r="U175" i="5"/>
  <c r="U457" i="5"/>
  <c r="Y886" i="5"/>
  <c r="Y1262" i="5"/>
  <c r="U643" i="5"/>
  <c r="Y1330" i="5"/>
  <c r="Z1208" i="5"/>
  <c r="U559" i="5"/>
  <c r="Y1285" i="5"/>
  <c r="Z205" i="5"/>
  <c r="U1117" i="5"/>
  <c r="Y983" i="5"/>
  <c r="U306" i="5"/>
  <c r="Z1098" i="5"/>
  <c r="Y803" i="5"/>
  <c r="U1277" i="5"/>
  <c r="Y1202" i="5"/>
  <c r="Z1102" i="5"/>
  <c r="Z672" i="5"/>
  <c r="U518" i="5"/>
  <c r="Y435" i="5"/>
  <c r="Y193" i="5"/>
  <c r="U795" i="5"/>
  <c r="Z801" i="5"/>
  <c r="U1166" i="5"/>
  <c r="Y638" i="5"/>
  <c r="Z1276" i="5"/>
  <c r="Y1195" i="5"/>
  <c r="U487" i="5"/>
  <c r="Y847" i="5"/>
  <c r="Y569" i="5"/>
  <c r="Y619" i="5"/>
  <c r="Z1209" i="5"/>
  <c r="U841" i="5"/>
  <c r="Y19" i="5"/>
  <c r="Z63" i="5"/>
  <c r="U109" i="5"/>
  <c r="Y141" i="5"/>
  <c r="Y207" i="5"/>
  <c r="U257" i="5"/>
  <c r="Z298" i="5"/>
  <c r="Z380" i="5"/>
  <c r="U469" i="5"/>
  <c r="Z1097" i="5"/>
  <c r="U502" i="5"/>
  <c r="U140" i="5"/>
  <c r="Z711" i="5"/>
  <c r="Z1270" i="5"/>
  <c r="Z458" i="5"/>
  <c r="U887" i="5"/>
  <c r="Z850" i="5"/>
  <c r="Z728" i="5"/>
  <c r="U354" i="5"/>
  <c r="Z969" i="5"/>
  <c r="U523" i="5"/>
  <c r="Z333" i="5"/>
  <c r="Z950" i="5"/>
  <c r="U1293" i="5"/>
  <c r="Y901" i="5"/>
  <c r="Z655" i="5"/>
  <c r="U1236" i="5"/>
  <c r="Z278" i="5"/>
  <c r="Z1246" i="5"/>
  <c r="U1008" i="5"/>
  <c r="U1256" i="5"/>
  <c r="Y984" i="5"/>
  <c r="Y15" i="5"/>
  <c r="Y234" i="5"/>
  <c r="U823" i="5"/>
  <c r="U742" i="5"/>
  <c r="Z1278" i="5"/>
  <c r="U332" i="5"/>
  <c r="Z1225" i="5"/>
  <c r="U827" i="5"/>
  <c r="U757" i="5"/>
  <c r="Z331" i="5"/>
  <c r="U642" i="5"/>
  <c r="Y349" i="5"/>
  <c r="Z935" i="5"/>
  <c r="U1196" i="5"/>
  <c r="U1262" i="5"/>
  <c r="U44" i="5"/>
  <c r="U955" i="5"/>
  <c r="U1074" i="5"/>
  <c r="U66" i="5"/>
  <c r="Z600" i="5"/>
  <c r="Y1069" i="5"/>
  <c r="U725" i="5"/>
  <c r="U154" i="5"/>
  <c r="Y290" i="5"/>
  <c r="Z1086" i="5"/>
  <c r="Y606" i="5"/>
  <c r="Z914" i="5"/>
  <c r="Y22" i="5"/>
  <c r="U874" i="5"/>
  <c r="U565" i="5"/>
  <c r="U557" i="5"/>
  <c r="Y135" i="5"/>
  <c r="Z230" i="5"/>
  <c r="Z385" i="5"/>
  <c r="Z179" i="5"/>
  <c r="Z987" i="5"/>
  <c r="Y982" i="5"/>
  <c r="Z424" i="5"/>
  <c r="Z790" i="5"/>
  <c r="Z28" i="5"/>
  <c r="Z948" i="5"/>
  <c r="Z202" i="5"/>
  <c r="Y923" i="5"/>
  <c r="Z963" i="5"/>
  <c r="Z1145" i="5"/>
  <c r="U24" i="5"/>
  <c r="Y842" i="5"/>
  <c r="U669" i="5"/>
  <c r="Z1148" i="5"/>
  <c r="Z340" i="5"/>
  <c r="U373" i="5"/>
  <c r="U1124" i="5"/>
  <c r="U882" i="5"/>
  <c r="U1220" i="5"/>
  <c r="U633" i="5"/>
  <c r="Z18" i="5"/>
  <c r="Y727" i="5"/>
  <c r="U115" i="5"/>
  <c r="Z470" i="5"/>
  <c r="Z886" i="5"/>
  <c r="Z1192" i="5"/>
  <c r="Z324" i="5"/>
  <c r="Y915" i="5"/>
  <c r="U722" i="5"/>
  <c r="Z293" i="5"/>
  <c r="Y137" i="5"/>
  <c r="U59" i="5"/>
  <c r="Z572" i="5"/>
  <c r="Y499" i="5"/>
  <c r="U625" i="5"/>
  <c r="Y1333" i="5"/>
  <c r="U911" i="5"/>
  <c r="Z1295" i="5"/>
  <c r="U400" i="5"/>
  <c r="U890" i="5"/>
  <c r="Y1184" i="5"/>
  <c r="Y1018" i="5"/>
  <c r="U407" i="5"/>
  <c r="Y1226" i="5"/>
  <c r="Y514" i="5"/>
  <c r="Y906" i="5"/>
  <c r="Y1143" i="5"/>
  <c r="Y661" i="5"/>
  <c r="U794" i="5"/>
  <c r="Y1179" i="5"/>
  <c r="Z961" i="5"/>
  <c r="U237" i="5"/>
  <c r="Y267" i="5"/>
  <c r="U503" i="5"/>
  <c r="Y496" i="5"/>
  <c r="U368" i="5"/>
  <c r="Z859" i="5"/>
  <c r="Z721" i="5"/>
  <c r="Z180" i="5"/>
  <c r="U900" i="5"/>
  <c r="Y701" i="5"/>
  <c r="Z370" i="5"/>
  <c r="Y342" i="5"/>
  <c r="U1274" i="5"/>
  <c r="Y1245" i="5"/>
  <c r="Y896" i="5"/>
  <c r="U834" i="5"/>
  <c r="Z682" i="5"/>
  <c r="Y160" i="5"/>
  <c r="U561" i="5"/>
  <c r="Y412" i="5"/>
  <c r="Z1211" i="5"/>
  <c r="Y421" i="5"/>
  <c r="Z1080" i="5"/>
  <c r="U379" i="5"/>
  <c r="U260" i="5"/>
  <c r="U1336" i="5"/>
  <c r="Z157" i="5"/>
  <c r="Y98" i="5"/>
  <c r="Y199" i="5"/>
  <c r="U360" i="5"/>
  <c r="Z1156" i="5"/>
  <c r="U1187" i="5"/>
  <c r="U372" i="5"/>
  <c r="Z1177" i="5"/>
  <c r="Y406" i="5"/>
  <c r="Z1037" i="5"/>
  <c r="U23" i="5"/>
  <c r="Z852" i="5"/>
  <c r="U675" i="5"/>
  <c r="U830" i="5"/>
  <c r="Y853" i="5"/>
  <c r="Y1060" i="5"/>
  <c r="Z715" i="5"/>
  <c r="U862" i="5"/>
  <c r="Y1015" i="5"/>
  <c r="U79" i="5"/>
  <c r="U1099" i="5"/>
  <c r="U435" i="5"/>
  <c r="Z306" i="5"/>
  <c r="Z643" i="5"/>
  <c r="U1010" i="5"/>
  <c r="U1034" i="5"/>
  <c r="Y204" i="5"/>
  <c r="Y464" i="5"/>
  <c r="U1251" i="5"/>
  <c r="U1111" i="5"/>
  <c r="Z509" i="5"/>
  <c r="U80" i="5"/>
  <c r="Z1158" i="5"/>
  <c r="Z500" i="5"/>
  <c r="Z15" i="5"/>
  <c r="U1221" i="5"/>
  <c r="Z890" i="5"/>
  <c r="Y1310" i="5"/>
  <c r="Z731" i="5"/>
  <c r="Z240" i="5"/>
  <c r="U1325" i="5"/>
  <c r="Y648" i="5"/>
  <c r="Z112" i="5"/>
  <c r="Z1275" i="5"/>
  <c r="Y523" i="5"/>
  <c r="Y969" i="5"/>
  <c r="Y944" i="5"/>
  <c r="U174" i="5"/>
  <c r="Z527" i="5"/>
  <c r="U606" i="5"/>
  <c r="U238" i="5"/>
  <c r="Z48" i="5"/>
  <c r="Z619" i="5"/>
  <c r="Z1195" i="5"/>
  <c r="Y588" i="5"/>
  <c r="Z518" i="5"/>
  <c r="Z1277" i="5"/>
  <c r="Z650" i="5"/>
  <c r="Y277" i="5"/>
  <c r="U726" i="5"/>
  <c r="Z926" i="5"/>
  <c r="U1116" i="5"/>
  <c r="U116" i="5"/>
  <c r="U104" i="5"/>
  <c r="Z445" i="5"/>
  <c r="Z204" i="5"/>
  <c r="Z9" i="5"/>
  <c r="Z543" i="5"/>
  <c r="U917" i="5"/>
  <c r="U1306" i="5"/>
  <c r="Y649" i="5"/>
  <c r="Y1017" i="5"/>
  <c r="U28" i="5"/>
  <c r="Z444" i="5"/>
  <c r="U226" i="5"/>
  <c r="U34" i="5"/>
  <c r="Y948" i="5"/>
  <c r="Z910" i="5"/>
  <c r="Z191" i="5"/>
  <c r="Y432" i="5"/>
  <c r="U978" i="5"/>
  <c r="U1014" i="5"/>
  <c r="Y443" i="5"/>
  <c r="Y384" i="5"/>
  <c r="Y1043" i="5"/>
  <c r="Y937" i="5"/>
  <c r="Y660" i="5"/>
  <c r="Z815" i="5"/>
  <c r="Z805" i="5"/>
  <c r="Y1084" i="5"/>
  <c r="Z196" i="5"/>
  <c r="Z609" i="5"/>
  <c r="Z1205" i="5"/>
  <c r="Z734" i="5"/>
  <c r="Z1112" i="5"/>
  <c r="U1085" i="5"/>
  <c r="U233" i="5"/>
  <c r="Y323" i="5"/>
  <c r="U967" i="5"/>
  <c r="Y1118" i="5"/>
  <c r="U311" i="5"/>
  <c r="U173" i="5"/>
  <c r="Y665" i="5"/>
  <c r="Y1244" i="5"/>
  <c r="Z1280" i="5"/>
  <c r="Y308" i="5"/>
  <c r="Z1006" i="5"/>
  <c r="Z1083" i="5"/>
  <c r="Y1123" i="5"/>
  <c r="U418" i="5"/>
  <c r="Z21" i="5"/>
  <c r="U1131" i="5"/>
  <c r="Y365" i="5"/>
  <c r="U916" i="5"/>
  <c r="Z158" i="5"/>
  <c r="Y585" i="5"/>
  <c r="Y1304" i="5"/>
  <c r="U117" i="5"/>
  <c r="U936" i="5"/>
  <c r="U296" i="5"/>
  <c r="U878" i="5"/>
  <c r="U478" i="5"/>
  <c r="Y124" i="5"/>
  <c r="U773" i="5"/>
  <c r="Y734" i="5"/>
  <c r="Z512" i="5"/>
  <c r="U210" i="5"/>
  <c r="Z31" i="5"/>
  <c r="Z480" i="5"/>
  <c r="U760" i="5"/>
  <c r="Z1025" i="5"/>
  <c r="U797" i="5"/>
  <c r="Z1178" i="5"/>
  <c r="U714" i="5"/>
  <c r="U294" i="5"/>
  <c r="Y56" i="5"/>
  <c r="Y922" i="5"/>
  <c r="U843" i="5"/>
  <c r="Z1088" i="5"/>
  <c r="Y876" i="5"/>
  <c r="Y359" i="5"/>
  <c r="Y97" i="5"/>
  <c r="Y821" i="5"/>
  <c r="Y1082" i="5"/>
  <c r="Y1108" i="5"/>
  <c r="Y505" i="5"/>
  <c r="U1140" i="5"/>
  <c r="U467" i="5"/>
  <c r="Y486" i="5"/>
  <c r="Z456" i="5"/>
  <c r="Y1086" i="5"/>
  <c r="Z283" i="5"/>
  <c r="Z150" i="5"/>
  <c r="Y806" i="5"/>
  <c r="Y493" i="5"/>
  <c r="U255" i="5"/>
  <c r="U57" i="5"/>
  <c r="Z1157" i="5"/>
  <c r="Z873" i="5"/>
  <c r="Y415" i="5"/>
  <c r="U149" i="5"/>
  <c r="U1218" i="5"/>
  <c r="U958" i="5"/>
  <c r="Z401" i="5"/>
  <c r="U147" i="5"/>
  <c r="Z1078" i="5"/>
  <c r="Z187" i="5"/>
  <c r="Z269" i="5"/>
  <c r="Z65" i="5"/>
  <c r="U259" i="5"/>
  <c r="Y703" i="5"/>
  <c r="U221" i="5"/>
  <c r="U933" i="5"/>
  <c r="U1182" i="5"/>
  <c r="U1046" i="5"/>
  <c r="Z694" i="5"/>
  <c r="U1047" i="5"/>
  <c r="Y702" i="5"/>
  <c r="Z377" i="5"/>
  <c r="Z920" i="5"/>
  <c r="Y891" i="5"/>
  <c r="Y1200" i="5"/>
  <c r="Y1283" i="5"/>
  <c r="U364" i="5"/>
  <c r="U571" i="5"/>
  <c r="U1057" i="5"/>
  <c r="Z247" i="5"/>
  <c r="U904" i="5"/>
  <c r="Y107" i="5"/>
  <c r="Z837" i="5"/>
  <c r="Z1031" i="5"/>
  <c r="Y596" i="5"/>
  <c r="U152" i="5"/>
  <c r="Z1335" i="5"/>
  <c r="Y431" i="5"/>
  <c r="Z243" i="5"/>
  <c r="Z657" i="5"/>
  <c r="Z949" i="5"/>
  <c r="Y945" i="5"/>
  <c r="U1174" i="5"/>
  <c r="Y903" i="5"/>
  <c r="U232" i="5"/>
  <c r="Z367" i="5"/>
  <c r="Z613" i="5"/>
  <c r="Y1203" i="5"/>
  <c r="Y894" i="5"/>
  <c r="Z578" i="5"/>
  <c r="Y52" i="5"/>
  <c r="Z1125" i="5"/>
  <c r="Y1287" i="5"/>
  <c r="Y1334" i="5"/>
  <c r="Z663" i="5"/>
  <c r="U410" i="5"/>
  <c r="Y165" i="5"/>
  <c r="Y841" i="5"/>
  <c r="Y757" i="5"/>
  <c r="Y1124" i="5"/>
  <c r="Z957" i="5"/>
  <c r="Z775" i="5"/>
  <c r="U1322" i="5"/>
  <c r="Y1117" i="5"/>
  <c r="U1328" i="5"/>
  <c r="U699" i="5"/>
  <c r="Y1281" i="5"/>
  <c r="Y710" i="5"/>
  <c r="Z128" i="5"/>
  <c r="Z678" i="5"/>
  <c r="Z309" i="5"/>
  <c r="Z115" i="5"/>
  <c r="Z1273" i="5"/>
  <c r="U776" i="5"/>
  <c r="Z1042" i="5"/>
  <c r="Z546" i="5"/>
  <c r="Z471" i="5"/>
  <c r="Y1192" i="5"/>
  <c r="Y789" i="5"/>
  <c r="U366" i="5"/>
  <c r="Z162" i="5"/>
  <c r="Y705" i="5"/>
  <c r="Y823" i="5"/>
  <c r="Z722" i="5"/>
  <c r="Y994" i="5"/>
  <c r="U334" i="5"/>
  <c r="U105" i="5"/>
  <c r="Y1257" i="5"/>
  <c r="Z921" i="5"/>
  <c r="U197" i="5"/>
  <c r="Z400" i="5"/>
  <c r="Y1319" i="5"/>
  <c r="U498" i="5"/>
  <c r="U74" i="5"/>
  <c r="Z906" i="5"/>
  <c r="Z466" i="5"/>
  <c r="Y719" i="5"/>
  <c r="U932" i="5"/>
  <c r="Y1233" i="5"/>
  <c r="Y1213" i="5"/>
  <c r="U164" i="5"/>
  <c r="Y195" i="5"/>
  <c r="U363" i="5"/>
  <c r="Z272" i="5"/>
  <c r="U1268" i="5"/>
  <c r="Y859" i="5"/>
  <c r="U345" i="5"/>
  <c r="Y180" i="5"/>
  <c r="Y900" i="5"/>
  <c r="Z371" i="5"/>
  <c r="Y370" i="5"/>
  <c r="U897" i="5"/>
  <c r="Y834" i="5"/>
  <c r="Z412" i="5"/>
  <c r="Y156" i="5"/>
  <c r="U350" i="5"/>
  <c r="Z1303" i="5"/>
  <c r="U437" i="5"/>
  <c r="Y279" i="5"/>
  <c r="Z188" i="5"/>
  <c r="U94" i="5"/>
  <c r="Y3" i="5"/>
  <c r="Y161" i="5"/>
  <c r="Z569" i="5"/>
  <c r="Z487" i="5"/>
  <c r="Y1276" i="5"/>
  <c r="Y1166" i="5"/>
  <c r="Y795" i="5"/>
  <c r="U357" i="5"/>
  <c r="Y672" i="5"/>
  <c r="U987" i="5"/>
  <c r="Z803" i="5"/>
  <c r="Y306" i="5"/>
  <c r="Y1188" i="5"/>
  <c r="Z1122" i="5"/>
  <c r="U779" i="5"/>
  <c r="Z472" i="5"/>
  <c r="Z525" i="5"/>
  <c r="Z885" i="5"/>
  <c r="U1155" i="5"/>
  <c r="Z567" i="5"/>
  <c r="Y390" i="5"/>
  <c r="Y291" i="5"/>
  <c r="Y884" i="5"/>
  <c r="Y217" i="5"/>
  <c r="Z880" i="5"/>
  <c r="U614" i="5"/>
  <c r="Y383" i="5"/>
  <c r="U249" i="5"/>
  <c r="Y148" i="5"/>
  <c r="Z69" i="5"/>
  <c r="Z825" i="5"/>
  <c r="Z1210" i="5"/>
  <c r="U673" i="5"/>
  <c r="Z735" i="5"/>
  <c r="Y940" i="5"/>
  <c r="Y1338" i="5"/>
  <c r="Z457" i="5"/>
  <c r="U353" i="5"/>
  <c r="Z270" i="5"/>
  <c r="Z772" i="5"/>
  <c r="U1030" i="5"/>
  <c r="Y1055" i="5"/>
  <c r="Y858" i="5"/>
  <c r="U568" i="5"/>
  <c r="U398" i="5"/>
  <c r="Y264" i="5"/>
  <c r="Z182" i="5"/>
  <c r="U95" i="5"/>
  <c r="Z566" i="5"/>
  <c r="U881" i="5"/>
  <c r="Y1077" i="5"/>
  <c r="Z1115" i="5"/>
  <c r="U809" i="5"/>
  <c r="U1128" i="5"/>
  <c r="Z808" i="5"/>
  <c r="U540" i="5"/>
  <c r="U375" i="5"/>
  <c r="Z379" i="5"/>
  <c r="Y372" i="5"/>
  <c r="Y656" i="5"/>
  <c r="Z966" i="5"/>
  <c r="Z956" i="5"/>
  <c r="Z1046" i="5"/>
  <c r="U855" i="5"/>
  <c r="Y781" i="5"/>
  <c r="Z665" i="5"/>
  <c r="U1060" i="5"/>
  <c r="U929" i="5"/>
  <c r="Y1303" i="5"/>
  <c r="Y1153" i="5"/>
  <c r="Y265" i="5"/>
  <c r="Z1259" i="5"/>
  <c r="U580" i="5"/>
  <c r="Y977" i="5"/>
  <c r="U610" i="5"/>
  <c r="Z76" i="5"/>
  <c r="U1071" i="5"/>
  <c r="U636" i="5"/>
  <c r="Y11" i="5"/>
  <c r="Y687" i="5"/>
  <c r="Y1176" i="5"/>
  <c r="U562" i="5"/>
  <c r="U1024" i="5"/>
  <c r="Y773" i="5"/>
  <c r="U644" i="5"/>
  <c r="U61" i="5"/>
  <c r="U865" i="5"/>
  <c r="Y797" i="5"/>
  <c r="U888" i="5"/>
  <c r="U72" i="5"/>
  <c r="Z843" i="5"/>
  <c r="Y822" i="5"/>
  <c r="Z97" i="5"/>
  <c r="Y1002" i="5"/>
  <c r="U145" i="5"/>
  <c r="Z467" i="5"/>
  <c r="Y456" i="5"/>
  <c r="U698" i="5"/>
  <c r="Y1271" i="5"/>
  <c r="U315" i="5"/>
  <c r="Z73" i="5"/>
  <c r="U909" i="5"/>
  <c r="Y873" i="5"/>
  <c r="Y1067" i="5"/>
  <c r="Z149" i="5"/>
  <c r="Y1264" i="5"/>
  <c r="U819" i="5"/>
  <c r="U449" i="5"/>
  <c r="U203" i="5"/>
  <c r="U8" i="5"/>
  <c r="U1020" i="5"/>
  <c r="Y704" i="5"/>
  <c r="Y385" i="5"/>
  <c r="U1080" i="5"/>
  <c r="Z1153" i="5"/>
  <c r="Z660" i="5"/>
  <c r="Y287" i="5"/>
  <c r="U111" i="5"/>
  <c r="Y1259" i="5"/>
  <c r="Y815" i="5"/>
  <c r="Y393" i="5"/>
  <c r="U697" i="5"/>
  <c r="Z977" i="5"/>
  <c r="Y805" i="5"/>
  <c r="Y554" i="5"/>
  <c r="Y239" i="5"/>
  <c r="U76" i="5"/>
  <c r="U1084" i="5"/>
  <c r="Z829" i="5"/>
  <c r="U1228" i="5"/>
  <c r="U686" i="5"/>
  <c r="Y229" i="5"/>
  <c r="Y25" i="5"/>
  <c r="Y645" i="5"/>
  <c r="Z171" i="5"/>
  <c r="Z1297" i="5"/>
  <c r="U836" i="5"/>
  <c r="Z927" i="5"/>
  <c r="Z848" i="5"/>
  <c r="Y681" i="5"/>
  <c r="Y839" i="5"/>
  <c r="Y784" i="5"/>
  <c r="U243" i="5"/>
  <c r="Z36" i="5"/>
  <c r="U1022" i="5"/>
  <c r="Z796" i="5"/>
  <c r="Y1020" i="5"/>
  <c r="Z1215" i="5"/>
  <c r="U287" i="5"/>
  <c r="U891" i="5"/>
  <c r="Y720" i="5"/>
  <c r="Y1170" i="5"/>
  <c r="U554" i="5"/>
  <c r="Z259" i="5"/>
  <c r="Y76" i="5"/>
  <c r="U765" i="5"/>
  <c r="Z997" i="5"/>
  <c r="Y1165" i="5"/>
  <c r="U1304" i="5"/>
  <c r="Z448" i="5"/>
  <c r="Y196" i="5"/>
  <c r="U25" i="5"/>
  <c r="Y792" i="5"/>
  <c r="Y1237" i="5"/>
  <c r="Y787" i="5"/>
  <c r="Y1212" i="5"/>
  <c r="Y296" i="5"/>
  <c r="Z616" i="5"/>
  <c r="U1028" i="5"/>
  <c r="U689" i="5"/>
  <c r="Y343" i="5"/>
  <c r="U848" i="5"/>
  <c r="Z1057" i="5"/>
  <c r="Z737" i="5"/>
  <c r="Z667" i="5"/>
  <c r="Z798" i="5"/>
  <c r="U1113" i="5"/>
  <c r="Z221" i="5"/>
  <c r="U374" i="5"/>
  <c r="U6" i="5"/>
  <c r="Z477" i="5"/>
  <c r="Y169" i="5"/>
  <c r="U22" i="5"/>
  <c r="Z120" i="5"/>
  <c r="Y10" i="5"/>
  <c r="U1134" i="5"/>
  <c r="Y846" i="5"/>
  <c r="Z644" i="5"/>
  <c r="Y455" i="5"/>
  <c r="U413" i="5"/>
  <c r="Z348" i="5"/>
  <c r="Y281" i="5"/>
  <c r="U241" i="5"/>
  <c r="Z194" i="5"/>
  <c r="Y139" i="5"/>
  <c r="U107" i="5"/>
  <c r="Z61" i="5"/>
  <c r="Y17" i="5"/>
  <c r="U593" i="5"/>
  <c r="Y573" i="5"/>
  <c r="Y1112" i="5"/>
  <c r="Z553" i="5"/>
  <c r="U753" i="5"/>
  <c r="U653" i="5"/>
  <c r="Z865" i="5"/>
  <c r="Y339" i="5"/>
  <c r="U1029" i="5"/>
  <c r="Z1241" i="5"/>
  <c r="Z933" i="5"/>
  <c r="Y526" i="5"/>
  <c r="U754" i="5"/>
  <c r="Z791" i="5"/>
  <c r="Z797" i="5"/>
  <c r="Y427" i="5"/>
  <c r="Y874" i="5"/>
  <c r="U959" i="5"/>
  <c r="Z1085" i="5"/>
  <c r="Y1252" i="5"/>
  <c r="Z1061" i="5"/>
  <c r="U596" i="5"/>
  <c r="Z888" i="5"/>
  <c r="Y714" i="5"/>
  <c r="U594" i="5"/>
  <c r="U433" i="5"/>
  <c r="U355" i="5"/>
  <c r="Y294" i="5"/>
  <c r="U253" i="5"/>
  <c r="Y1161" i="5"/>
  <c r="Z725" i="5"/>
  <c r="Z1334" i="5"/>
  <c r="Z739" i="5"/>
  <c r="U365" i="5"/>
  <c r="Y360" i="5"/>
  <c r="Y597" i="5"/>
  <c r="U829" i="5"/>
  <c r="Z686" i="5"/>
  <c r="Z101" i="5"/>
  <c r="Z936" i="5"/>
  <c r="Y510" i="5"/>
  <c r="U463" i="5"/>
  <c r="Z1337" i="5"/>
  <c r="Z488" i="5"/>
  <c r="U511" i="5"/>
  <c r="U839" i="5"/>
  <c r="Y1054" i="5"/>
  <c r="Z86" i="5"/>
  <c r="U338" i="5"/>
  <c r="Y872" i="5"/>
  <c r="Y556" i="5"/>
  <c r="Y706" i="5"/>
  <c r="Z434" i="5"/>
  <c r="U320" i="5"/>
  <c r="Y210" i="5"/>
  <c r="Z123" i="5"/>
  <c r="U47" i="5"/>
  <c r="Y1294" i="5"/>
  <c r="U480" i="5"/>
  <c r="Y899" i="5"/>
  <c r="U976" i="5"/>
  <c r="Y1141" i="5"/>
  <c r="U1025" i="5"/>
  <c r="Y1173" i="5"/>
  <c r="Z981" i="5"/>
  <c r="Z991" i="5"/>
  <c r="U1178" i="5"/>
  <c r="Y589" i="5"/>
  <c r="U810" i="5"/>
  <c r="Y454" i="5"/>
  <c r="U336" i="5"/>
  <c r="U189" i="5"/>
  <c r="Z134" i="5"/>
  <c r="Y88" i="5"/>
  <c r="U56" i="5"/>
  <c r="Z12" i="5"/>
  <c r="Z863" i="5"/>
  <c r="Z986" i="5"/>
  <c r="U922" i="5"/>
  <c r="Z1318" i="5"/>
  <c r="Y592" i="5"/>
  <c r="U856" i="5"/>
  <c r="Y696" i="5"/>
  <c r="Y849" i="5"/>
  <c r="Z758" i="5"/>
  <c r="U1214" i="5"/>
  <c r="U1312" i="5"/>
  <c r="Y1063" i="5"/>
  <c r="Z167" i="5"/>
  <c r="U954" i="5"/>
  <c r="Z738" i="5"/>
  <c r="Z565" i="5"/>
  <c r="U481" i="5"/>
  <c r="Z396" i="5"/>
  <c r="Y302" i="5"/>
  <c r="U263" i="5"/>
  <c r="Y146" i="5"/>
  <c r="U113" i="5"/>
  <c r="Y67" i="5"/>
  <c r="Z23" i="5"/>
  <c r="U1096" i="5"/>
  <c r="Z1336" i="5"/>
  <c r="Y515" i="5"/>
  <c r="Z491" i="5"/>
  <c r="U657" i="5"/>
  <c r="Z893" i="5"/>
  <c r="Z1181" i="5"/>
  <c r="Z1227" i="5"/>
  <c r="U608" i="5"/>
  <c r="Z967" i="5"/>
  <c r="Y840" i="5"/>
  <c r="Z587" i="5"/>
  <c r="U693" i="5"/>
  <c r="Y145" i="5"/>
  <c r="Z475" i="5"/>
  <c r="Y626" i="5"/>
  <c r="Y1041" i="5"/>
  <c r="U1191" i="5"/>
  <c r="Z1152" i="5"/>
  <c r="Y1308" i="5"/>
  <c r="Z1011" i="5"/>
  <c r="Y467" i="5"/>
  <c r="Z1161" i="5"/>
  <c r="Z557" i="5"/>
  <c r="U1206" i="5"/>
  <c r="Y414" i="5"/>
  <c r="Z1118" i="5"/>
  <c r="U998" i="5"/>
  <c r="Y1305" i="5"/>
  <c r="Z875" i="5"/>
  <c r="Z482" i="5"/>
  <c r="U551" i="5"/>
  <c r="Y768" i="5"/>
  <c r="Y612" i="5"/>
  <c r="U972" i="5"/>
  <c r="Z1121" i="5"/>
  <c r="Z484" i="5"/>
  <c r="Z1329" i="5"/>
  <c r="U409" i="5"/>
  <c r="Z108" i="5"/>
  <c r="Y66" i="5"/>
  <c r="U908" i="5"/>
  <c r="U225" i="5"/>
  <c r="Z297" i="5"/>
  <c r="Y232" i="5"/>
  <c r="U200" i="5"/>
  <c r="Y382" i="5"/>
  <c r="Y1081" i="5"/>
  <c r="Z830" i="5"/>
  <c r="U744" i="5"/>
  <c r="Z558" i="5"/>
  <c r="Y429" i="5"/>
  <c r="U388" i="5"/>
  <c r="Z315" i="5"/>
  <c r="Y255" i="5"/>
  <c r="U220" i="5"/>
  <c r="Y173" i="5"/>
  <c r="Z119" i="5"/>
  <c r="U89" i="5"/>
  <c r="Y43" i="5"/>
  <c r="Y157" i="5"/>
  <c r="U613" i="5"/>
  <c r="Z909" i="5"/>
  <c r="Y461" i="5"/>
  <c r="U535" i="5"/>
  <c r="Y767" i="5"/>
  <c r="Z679" i="5"/>
  <c r="Y236" i="5"/>
  <c r="Y1091" i="5"/>
  <c r="Y1309" i="5"/>
  <c r="U607" i="5"/>
  <c r="U415" i="5"/>
  <c r="U1087" i="5"/>
  <c r="Z989" i="5"/>
  <c r="Y149" i="5"/>
  <c r="Y501" i="5"/>
  <c r="U761" i="5"/>
  <c r="Z971" i="5"/>
  <c r="Y1218" i="5"/>
  <c r="U1186" i="5"/>
  <c r="Y802" i="5"/>
  <c r="Z591" i="5"/>
  <c r="U816" i="5"/>
  <c r="Z864" i="5"/>
  <c r="Z702" i="5"/>
  <c r="U578" i="5"/>
  <c r="Z449" i="5"/>
  <c r="Y376" i="5"/>
  <c r="U329" i="5"/>
  <c r="Y215" i="5"/>
  <c r="Z130" i="5"/>
  <c r="Y84" i="5"/>
  <c r="U52" i="5"/>
  <c r="U1302" i="5"/>
  <c r="U715" i="5"/>
  <c r="Z451" i="5"/>
  <c r="Y1183" i="5"/>
  <c r="U1129" i="5"/>
  <c r="Y315" i="5"/>
  <c r="Y598" i="5"/>
  <c r="Y916" i="5"/>
  <c r="Y1089" i="5"/>
  <c r="U307" i="5"/>
  <c r="Z687" i="5"/>
  <c r="Y836" i="5"/>
  <c r="Z562" i="5"/>
  <c r="Z1187" i="5"/>
  <c r="Z773" i="5"/>
  <c r="U327" i="5"/>
  <c r="U582" i="5"/>
  <c r="Z260" i="5"/>
  <c r="Y77" i="5"/>
  <c r="U782" i="5"/>
  <c r="Z760" i="5"/>
  <c r="Y812" i="5"/>
  <c r="U941" i="5"/>
  <c r="Y1132" i="5"/>
  <c r="Z980" i="5"/>
  <c r="Y387" i="5"/>
  <c r="Y152" i="5"/>
  <c r="Z72" i="5"/>
  <c r="U1062" i="5"/>
  <c r="Y233" i="5"/>
  <c r="U1101" i="5"/>
  <c r="Y843" i="5"/>
  <c r="U1037" i="5"/>
  <c r="Y1182" i="5"/>
  <c r="U431" i="5"/>
  <c r="Z822" i="5"/>
  <c r="Z520" i="5"/>
  <c r="U359" i="5"/>
  <c r="Z208" i="5"/>
  <c r="Z83" i="5"/>
  <c r="Y7" i="5"/>
  <c r="Y468" i="5"/>
  <c r="Y549" i="5"/>
  <c r="Y1095" i="5"/>
  <c r="Y563" i="5"/>
  <c r="U1327" i="5"/>
  <c r="Y799" i="5"/>
  <c r="Y423" i="5"/>
  <c r="U766" i="5"/>
  <c r="Y1140" i="5"/>
  <c r="U945" i="5"/>
  <c r="U763" i="5"/>
  <c r="Z965" i="5"/>
  <c r="U486" i="5"/>
  <c r="Z1174" i="5"/>
  <c r="U992" i="5"/>
  <c r="Z675" i="5"/>
  <c r="Y824" i="5"/>
  <c r="Z1243" i="5"/>
  <c r="Z698" i="5"/>
  <c r="U36" i="5"/>
  <c r="Z311" i="5"/>
  <c r="U785" i="5"/>
  <c r="Z1271" i="5"/>
  <c r="U964" i="5"/>
  <c r="Y628" i="5"/>
  <c r="Z408" i="5"/>
  <c r="Z295" i="5"/>
  <c r="Y190" i="5"/>
  <c r="Y103" i="5"/>
  <c r="U27" i="5"/>
  <c r="Z635" i="5"/>
  <c r="Z492" i="5"/>
  <c r="U853" i="5"/>
  <c r="U832" i="5"/>
  <c r="Z1320" i="5"/>
  <c r="Y676" i="5"/>
  <c r="U611" i="5"/>
  <c r="Y725" i="5"/>
  <c r="U1092" i="5"/>
  <c r="Y1280" i="5"/>
  <c r="Y819" i="5"/>
  <c r="U796" i="5"/>
  <c r="Y485" i="5"/>
  <c r="Y351" i="5"/>
  <c r="Z203" i="5"/>
  <c r="U114" i="5"/>
  <c r="Z8" i="5"/>
  <c r="Y1006" i="5"/>
  <c r="Z1020" i="5"/>
  <c r="Z973" i="5"/>
  <c r="Y377" i="5"/>
  <c r="U1339" i="5"/>
  <c r="U222" i="5"/>
  <c r="Y1138" i="5"/>
  <c r="Y1083" i="5"/>
  <c r="Y14" i="5"/>
  <c r="U1097" i="5"/>
  <c r="Z1015" i="5"/>
  <c r="U663" i="5"/>
  <c r="Y1291" i="5"/>
  <c r="U1169" i="5"/>
  <c r="Z1093" i="5"/>
  <c r="Z1321" i="5"/>
  <c r="U1307" i="5"/>
  <c r="Z1261" i="5"/>
  <c r="Z1315" i="5"/>
  <c r="Z868" i="5"/>
  <c r="U759" i="5"/>
  <c r="Z598" i="5"/>
  <c r="Y440" i="5"/>
  <c r="Y352" i="5"/>
  <c r="U304" i="5"/>
  <c r="Y246" i="5"/>
  <c r="Z199" i="5"/>
  <c r="U163" i="5"/>
  <c r="Y111" i="5"/>
  <c r="Y49" i="5"/>
  <c r="Z5" i="5"/>
  <c r="U564" i="5"/>
  <c r="U201" i="5"/>
  <c r="Z476" i="5"/>
  <c r="Z631" i="5"/>
  <c r="Z494" i="5"/>
  <c r="U707" i="5"/>
  <c r="Y970" i="5"/>
  <c r="Y1070" i="5"/>
  <c r="U1151" i="5"/>
  <c r="Z1223" i="5"/>
  <c r="Y857" i="5"/>
  <c r="U403" i="5"/>
  <c r="Z720" i="5"/>
  <c r="Y576" i="5"/>
  <c r="U1324" i="5"/>
  <c r="Y219" i="5"/>
  <c r="Y490" i="5"/>
  <c r="U736" i="5"/>
  <c r="Z1144" i="5"/>
  <c r="Y1048" i="5"/>
  <c r="Y1248" i="5"/>
  <c r="U604" i="5"/>
  <c r="Z1301" i="5"/>
  <c r="Y999" i="5"/>
  <c r="U826" i="5"/>
  <c r="Z666" i="5"/>
  <c r="Z459" i="5"/>
  <c r="Z392" i="5"/>
  <c r="Z341" i="5"/>
  <c r="Z280" i="5"/>
  <c r="Y223" i="5"/>
  <c r="U192" i="5"/>
  <c r="Z138" i="5"/>
  <c r="Y92" i="5"/>
  <c r="U60" i="5"/>
  <c r="Z16" i="5"/>
  <c r="Y788" i="5"/>
  <c r="Y889" i="5"/>
  <c r="Y1149" i="5"/>
  <c r="Z585" i="5"/>
  <c r="U997" i="5"/>
  <c r="Z1260" i="5"/>
  <c r="Z745" i="5"/>
  <c r="U258" i="5"/>
  <c r="Z1165" i="5"/>
  <c r="Z1228" i="5"/>
  <c r="Z807" i="5"/>
  <c r="U601" i="5"/>
  <c r="Y974" i="5"/>
  <c r="Y686" i="5"/>
  <c r="Y528" i="5"/>
  <c r="Z364" i="5"/>
  <c r="Y289" i="5"/>
  <c r="U248" i="5"/>
  <c r="U181" i="5"/>
  <c r="Z117" i="5"/>
  <c r="Y71" i="5"/>
  <c r="U41" i="5"/>
  <c r="Z1314" i="5"/>
  <c r="U1267" i="5"/>
  <c r="Y769" i="5"/>
  <c r="Z645" i="5"/>
  <c r="U792" i="5"/>
  <c r="Y936" i="5"/>
  <c r="Z1147" i="5"/>
  <c r="Y171" i="5"/>
  <c r="U318" i="5"/>
  <c r="Y571" i="5"/>
  <c r="Y1009" i="5"/>
  <c r="U1296" i="5"/>
  <c r="Z211" i="5"/>
  <c r="U419" i="5"/>
  <c r="U616" i="5"/>
  <c r="U898" i="5"/>
  <c r="Z975" i="5"/>
  <c r="Y1337" i="5"/>
  <c r="Y927" i="5"/>
  <c r="U1000" i="5"/>
  <c r="Z343" i="5"/>
  <c r="Y878" i="5"/>
  <c r="Y488" i="5"/>
  <c r="Y817" i="5"/>
  <c r="Y688" i="5"/>
  <c r="U1001" i="5"/>
  <c r="Z681" i="5"/>
  <c r="U867" i="5"/>
  <c r="Z478" i="5"/>
  <c r="Y667" i="5"/>
  <c r="Z584" i="5"/>
  <c r="Y1187" i="5"/>
  <c r="Z1193" i="5"/>
  <c r="Z784" i="5"/>
  <c r="U1254" i="5"/>
  <c r="Z301" i="5"/>
  <c r="Y50" i="5"/>
  <c r="U516" i="5"/>
  <c r="Z155" i="5"/>
  <c r="Z1094" i="5"/>
  <c r="U477" i="5"/>
  <c r="Z169" i="5"/>
  <c r="Y441" i="5"/>
  <c r="U120" i="5"/>
  <c r="Z10" i="5"/>
  <c r="Y985" i="5"/>
  <c r="U846" i="5"/>
  <c r="Z706" i="5"/>
  <c r="Y512" i="5"/>
  <c r="U434" i="5"/>
  <c r="Z372" i="5"/>
  <c r="U281" i="5"/>
  <c r="Z210" i="5"/>
  <c r="Z159" i="5"/>
  <c r="U123" i="5"/>
  <c r="Z77" i="5"/>
  <c r="Y31" i="5"/>
  <c r="U577" i="5"/>
  <c r="Z1294" i="5"/>
  <c r="Y286" i="5"/>
  <c r="Z531" i="5"/>
  <c r="U659" i="5"/>
  <c r="Z899" i="5"/>
  <c r="Y760" i="5"/>
  <c r="Z339" i="5"/>
  <c r="Y1177" i="5"/>
  <c r="U1241" i="5"/>
  <c r="Z812" i="5"/>
  <c r="Y411" i="5"/>
  <c r="U668" i="5"/>
  <c r="Z1173" i="5"/>
  <c r="Z583" i="5"/>
  <c r="U981" i="5"/>
  <c r="Z427" i="5"/>
  <c r="U991" i="5"/>
  <c r="Z1132" i="5"/>
  <c r="Y1204" i="5"/>
  <c r="U1298" i="5"/>
  <c r="U589" i="5"/>
  <c r="Y980" i="5"/>
  <c r="Z714" i="5"/>
  <c r="Z544" i="5"/>
  <c r="Z406" i="5"/>
  <c r="Z355" i="5"/>
  <c r="Z294" i="5"/>
  <c r="Y172" i="5"/>
  <c r="U134" i="5"/>
  <c r="Z88" i="5"/>
  <c r="Y42" i="5"/>
  <c r="U12" i="5"/>
  <c r="U863" i="5"/>
  <c r="Y986" i="5"/>
  <c r="Y1038" i="5"/>
  <c r="U1318" i="5"/>
  <c r="Z592" i="5"/>
  <c r="Y1172" i="5"/>
  <c r="U696" i="5"/>
  <c r="Z849" i="5"/>
  <c r="Y758" i="5"/>
  <c r="Y1088" i="5"/>
  <c r="Y321" i="5"/>
  <c r="U1063" i="5"/>
  <c r="Y167" i="5"/>
  <c r="Z876" i="5"/>
  <c r="U738" i="5"/>
  <c r="Y565" i="5"/>
  <c r="Y442" i="5"/>
  <c r="U396" i="5"/>
  <c r="Z302" i="5"/>
  <c r="Y243" i="5"/>
  <c r="Y176" i="5"/>
  <c r="U129" i="5"/>
  <c r="Y83" i="5"/>
  <c r="Z37" i="5"/>
  <c r="U7" i="5"/>
  <c r="Y956" i="5"/>
  <c r="Z821" i="5"/>
  <c r="U515" i="5"/>
  <c r="U549" i="5"/>
  <c r="U893" i="5"/>
  <c r="Z1095" i="5"/>
  <c r="Y1163" i="5"/>
  <c r="U563" i="5"/>
  <c r="Z443" i="5"/>
  <c r="Z647" i="5"/>
  <c r="Y389" i="5"/>
  <c r="U799" i="5"/>
  <c r="Y1090" i="5"/>
  <c r="Y310" i="5"/>
  <c r="U475" i="5"/>
  <c r="Z626" i="5"/>
  <c r="Z1041" i="5"/>
  <c r="Y979" i="5"/>
  <c r="U1152" i="5"/>
  <c r="Z1308" i="5"/>
  <c r="Y1011" i="5"/>
  <c r="U1161" i="5"/>
  <c r="Y557" i="5"/>
  <c r="Y1326" i="5"/>
  <c r="U414" i="5"/>
  <c r="U1162" i="5"/>
  <c r="Y1174" i="5"/>
  <c r="Z709" i="5"/>
  <c r="U875" i="5"/>
  <c r="Y482" i="5"/>
  <c r="Z629" i="5"/>
  <c r="U768" i="5"/>
  <c r="U824" i="5"/>
  <c r="Z1201" i="5"/>
  <c r="Z1253" i="5"/>
  <c r="U484" i="5"/>
  <c r="Y1329" i="5"/>
  <c r="Y283" i="5"/>
  <c r="U108" i="5"/>
  <c r="Z66" i="5"/>
  <c r="Z670" i="5"/>
  <c r="Y150" i="5"/>
  <c r="U297" i="5"/>
  <c r="Z232" i="5"/>
  <c r="Y391" i="5"/>
  <c r="U382" i="5"/>
  <c r="Y1039" i="5"/>
  <c r="Z892" i="5"/>
  <c r="U781" i="5"/>
  <c r="U628" i="5"/>
  <c r="Y450" i="5"/>
  <c r="U408" i="5"/>
  <c r="Z337" i="5"/>
  <c r="Z276" i="5"/>
  <c r="U166" i="5"/>
  <c r="U177" i="5"/>
  <c r="Y460" i="5"/>
  <c r="Y1000" i="5"/>
  <c r="Y924" i="5"/>
  <c r="Y904" i="5"/>
  <c r="U178" i="5"/>
  <c r="Y659" i="5"/>
  <c r="Z668" i="5"/>
  <c r="Z1298" i="5"/>
  <c r="Z275" i="5"/>
  <c r="Y26" i="5"/>
  <c r="Y1167" i="5"/>
  <c r="U993" i="5"/>
  <c r="Y54" i="5"/>
  <c r="U674" i="5"/>
  <c r="Y284" i="5"/>
  <c r="U51" i="5"/>
  <c r="U733" i="5"/>
  <c r="U1082" i="5"/>
  <c r="U1108" i="5"/>
  <c r="U505" i="5"/>
  <c r="U1230" i="5"/>
  <c r="U1056" i="5"/>
  <c r="Y1162" i="5"/>
  <c r="Z521" i="5"/>
  <c r="Y1201" i="5"/>
  <c r="Y206" i="5"/>
  <c r="Y82" i="5"/>
  <c r="Z1039" i="5"/>
  <c r="U493" i="5"/>
  <c r="U235" i="5"/>
  <c r="Z57" i="5"/>
  <c r="U314" i="5"/>
  <c r="U771" i="5"/>
  <c r="Z330" i="5"/>
  <c r="Y262" i="5"/>
  <c r="Y1142" i="5"/>
  <c r="Z958" i="5"/>
  <c r="U428" i="5"/>
  <c r="Y147" i="5"/>
  <c r="Z871" i="5"/>
  <c r="Y1074" i="5"/>
  <c r="Z740" i="5"/>
  <c r="Z862" i="5"/>
  <c r="U1334" i="5"/>
  <c r="Y820" i="5"/>
  <c r="U1199" i="5"/>
  <c r="Y1247" i="5"/>
  <c r="Z1137" i="5"/>
  <c r="U1215" i="5"/>
  <c r="Y800" i="5"/>
  <c r="U524" i="5"/>
  <c r="U325" i="5"/>
  <c r="U228" i="5"/>
  <c r="Z127" i="5"/>
  <c r="U35" i="5"/>
  <c r="Y739" i="5"/>
  <c r="U519" i="5"/>
  <c r="Y621" i="5"/>
  <c r="U335" i="5"/>
  <c r="Y1217" i="5"/>
  <c r="Z943" i="5"/>
  <c r="U1234" i="5"/>
  <c r="Y951" i="5"/>
  <c r="Y680" i="5"/>
  <c r="U1023" i="5"/>
  <c r="Y599" i="5"/>
  <c r="U1288" i="5"/>
  <c r="Z723" i="5"/>
  <c r="U438" i="5"/>
  <c r="Y299" i="5"/>
  <c r="Z209" i="5"/>
  <c r="U122" i="5"/>
  <c r="Y30" i="5"/>
  <c r="U968" i="5"/>
  <c r="Z1089" i="5"/>
  <c r="Y570" i="5"/>
  <c r="Z947" i="5"/>
  <c r="Z1317" i="5"/>
  <c r="Z833" i="5"/>
  <c r="U912" i="5"/>
  <c r="U448" i="5"/>
  <c r="Z268" i="5"/>
  <c r="Y133" i="5"/>
  <c r="Z55" i="5"/>
  <c r="Y1156" i="5"/>
  <c r="U460" i="5"/>
  <c r="Z153" i="5"/>
  <c r="U1237" i="5"/>
  <c r="Y1207" i="5"/>
  <c r="Z1212" i="5"/>
  <c r="Z296" i="5"/>
  <c r="Z836" i="5"/>
  <c r="Y1198" i="5"/>
  <c r="Z513" i="5"/>
  <c r="U447" i="5"/>
  <c r="U637" i="5"/>
  <c r="Y1057" i="5"/>
  <c r="Y737" i="5"/>
  <c r="Z618" i="5"/>
  <c r="U798" i="5"/>
  <c r="Z1249" i="5"/>
  <c r="Y425" i="5"/>
  <c r="Z924" i="5"/>
  <c r="U86" i="5"/>
  <c r="Y242" i="5"/>
  <c r="Z872" i="5"/>
  <c r="U556" i="5"/>
  <c r="Z751" i="5"/>
  <c r="Z455" i="5"/>
  <c r="U348" i="5"/>
  <c r="U194" i="5"/>
  <c r="Y93" i="5"/>
  <c r="Z17" i="5"/>
  <c r="U573" i="5"/>
  <c r="Y553" i="5"/>
  <c r="Z724" i="5"/>
  <c r="U1078" i="5"/>
  <c r="Y1266" i="5"/>
  <c r="Z526" i="5"/>
  <c r="U791" i="5"/>
  <c r="Z292" i="5"/>
  <c r="Y1079" i="5"/>
  <c r="Z1252" i="5"/>
  <c r="Y1282" i="5"/>
  <c r="U656" i="5"/>
  <c r="Z387" i="5"/>
  <c r="U275" i="5"/>
  <c r="Y102" i="5"/>
  <c r="Z26" i="5"/>
  <c r="Z811" i="5"/>
  <c r="Z1167" i="5"/>
  <c r="U907" i="5"/>
  <c r="Z603" i="5"/>
  <c r="U966" i="5"/>
  <c r="Z54" i="5"/>
  <c r="U1110" i="5"/>
  <c r="Y620" i="5"/>
  <c r="Z421" i="5"/>
  <c r="U284" i="5"/>
  <c r="Z146" i="5"/>
  <c r="U67" i="5"/>
  <c r="Z517" i="5"/>
  <c r="Z468" i="5"/>
  <c r="Y804" i="5"/>
  <c r="U1181" i="5"/>
  <c r="Y905" i="5"/>
  <c r="U840" i="5"/>
  <c r="Y949" i="5"/>
  <c r="Z423" i="5"/>
  <c r="Y852" i="5"/>
  <c r="Z1140" i="5"/>
  <c r="Z743" i="5"/>
  <c r="Z1146" i="5"/>
  <c r="Y187" i="5"/>
  <c r="Z560" i="5"/>
  <c r="Y748" i="5"/>
  <c r="U521" i="5"/>
  <c r="Z612" i="5"/>
  <c r="U1121" i="5"/>
  <c r="Y1160" i="5"/>
  <c r="Z206" i="5"/>
  <c r="U384" i="5"/>
  <c r="Z82" i="5"/>
  <c r="U548" i="5"/>
  <c r="Z806" i="5"/>
  <c r="Y830" i="5"/>
  <c r="U558" i="5"/>
  <c r="Y367" i="5"/>
  <c r="Z255" i="5"/>
  <c r="Z190" i="5"/>
  <c r="Z135" i="5"/>
  <c r="U103" i="5"/>
  <c r="Y57" i="5"/>
  <c r="Z13" i="5"/>
  <c r="U1058" i="5"/>
  <c r="Y635" i="5"/>
  <c r="Y1157" i="5"/>
  <c r="U492" i="5"/>
  <c r="U767" i="5"/>
  <c r="Y679" i="5"/>
  <c r="U236" i="5"/>
  <c r="Z1091" i="5"/>
  <c r="Z1203" i="5"/>
  <c r="U1320" i="5"/>
  <c r="U330" i="5"/>
  <c r="Z676" i="5"/>
  <c r="Z1043" i="5"/>
  <c r="Y925" i="5"/>
  <c r="U262" i="5"/>
  <c r="Z501" i="5"/>
  <c r="Z894" i="5"/>
  <c r="U971" i="5"/>
  <c r="Z1218" i="5"/>
  <c r="Y1224" i="5"/>
  <c r="U802" i="5"/>
  <c r="Y591" i="5"/>
  <c r="Y958" i="5"/>
  <c r="Z756" i="5"/>
  <c r="U640" i="5"/>
  <c r="Z485" i="5"/>
  <c r="Y401" i="5"/>
  <c r="U351" i="5"/>
  <c r="U269" i="5"/>
  <c r="Z215" i="5"/>
  <c r="Y166" i="5"/>
  <c r="U130" i="5"/>
  <c r="Z84" i="5"/>
  <c r="Y38" i="5"/>
  <c r="Y1286" i="5"/>
  <c r="Y851" i="5"/>
  <c r="U451" i="5"/>
  <c r="Z1183" i="5"/>
  <c r="Y1239" i="5"/>
  <c r="U973" i="5"/>
  <c r="U740" i="5"/>
  <c r="Z937" i="5"/>
  <c r="Y862" i="5"/>
  <c r="Y1100" i="5"/>
  <c r="Y305" i="5"/>
  <c r="U1303" i="5"/>
  <c r="Z820" i="5"/>
  <c r="Z861" i="5"/>
  <c r="U507" i="5"/>
  <c r="Z1291" i="5"/>
  <c r="Y1185" i="5"/>
  <c r="U1093" i="5"/>
  <c r="Y1321" i="5"/>
  <c r="Y1064" i="5"/>
  <c r="U1261" i="5"/>
  <c r="Y1315" i="5"/>
  <c r="Y868" i="5"/>
  <c r="Z718" i="5"/>
  <c r="U598" i="5"/>
  <c r="Z440" i="5"/>
  <c r="Y378" i="5"/>
  <c r="Z325" i="5"/>
  <c r="U265" i="5"/>
  <c r="Y213" i="5"/>
  <c r="U183" i="5"/>
  <c r="Y127" i="5"/>
  <c r="Z81" i="5"/>
  <c r="U49" i="5"/>
  <c r="Y5" i="5"/>
  <c r="U739" i="5"/>
  <c r="U476" i="5"/>
  <c r="U717" i="5"/>
  <c r="Y494" i="5"/>
  <c r="Z747" i="5"/>
  <c r="U970" i="5"/>
  <c r="Z1070" i="5"/>
  <c r="Y1126" i="5"/>
  <c r="U1223" i="5"/>
  <c r="Z857" i="5"/>
  <c r="Y522" i="5"/>
  <c r="U720" i="5"/>
  <c r="Z576" i="5"/>
  <c r="Z793" i="5"/>
  <c r="U219" i="5"/>
  <c r="Z490" i="5"/>
  <c r="Y866" i="5"/>
  <c r="U1144" i="5"/>
  <c r="Z1048" i="5"/>
  <c r="Z1248" i="5"/>
  <c r="Z1049" i="5"/>
  <c r="U1301" i="5"/>
  <c r="Z999" i="5"/>
  <c r="Y777" i="5"/>
  <c r="U666" i="5"/>
  <c r="U459" i="5"/>
  <c r="Y392" i="5"/>
  <c r="Y319" i="5"/>
  <c r="U280" i="5"/>
  <c r="Z223" i="5"/>
  <c r="Y177" i="5"/>
  <c r="U138" i="5"/>
  <c r="Z92" i="5"/>
  <c r="Y46" i="5"/>
  <c r="U16" i="5"/>
  <c r="U788" i="5"/>
  <c r="Z889" i="5"/>
  <c r="Z1027" i="5"/>
  <c r="U1089" i="5"/>
  <c r="U684" i="5"/>
  <c r="U1260" i="5"/>
  <c r="Y745" i="5"/>
  <c r="Y729" i="5"/>
  <c r="U1165" i="5"/>
  <c r="Y1317" i="5"/>
  <c r="Y136" i="5"/>
  <c r="U833" i="5"/>
  <c r="Y1289" i="5"/>
  <c r="Z838" i="5"/>
  <c r="Y574" i="5"/>
  <c r="Y426" i="5"/>
  <c r="Y307" i="5"/>
  <c r="U268" i="5"/>
  <c r="U196" i="5"/>
  <c r="Z133" i="5"/>
  <c r="Y87" i="5"/>
  <c r="U55" i="5"/>
  <c r="Z11" i="5"/>
  <c r="Z634" i="5"/>
  <c r="Y713" i="5"/>
  <c r="Z541" i="5"/>
  <c r="U703" i="5"/>
  <c r="Y153" i="5"/>
  <c r="Z1059" i="5"/>
  <c r="Y1316" i="5"/>
  <c r="U687" i="5"/>
  <c r="Z1207" i="5"/>
  <c r="Y282" i="5"/>
  <c r="U1212" i="5"/>
  <c r="Y609" i="5"/>
  <c r="Y211" i="5"/>
  <c r="Y463" i="5"/>
  <c r="Y658" i="5"/>
  <c r="Y1028" i="5"/>
  <c r="U975" i="5"/>
  <c r="Z1198" i="5"/>
  <c r="Z689" i="5"/>
  <c r="U513" i="5"/>
  <c r="U343" i="5"/>
  <c r="Y1136" i="5"/>
  <c r="U488" i="5"/>
  <c r="U817" i="5"/>
  <c r="Z688" i="5"/>
  <c r="Y511" i="5"/>
  <c r="Y495" i="5"/>
  <c r="U737" i="5"/>
  <c r="Y1205" i="5"/>
  <c r="Z545" i="5"/>
  <c r="U667" i="5"/>
  <c r="Z960" i="5"/>
  <c r="Y952" i="5"/>
  <c r="Y1113" i="5"/>
  <c r="U1249" i="5"/>
  <c r="U1054" i="5"/>
  <c r="U301" i="5"/>
  <c r="Z50" i="5"/>
  <c r="Z374" i="5"/>
  <c r="U155" i="5"/>
  <c r="Y1094" i="5"/>
  <c r="Z338" i="5"/>
  <c r="U169" i="5"/>
  <c r="Z441" i="5"/>
  <c r="Y327" i="5"/>
  <c r="U10" i="5"/>
  <c r="Z985" i="5"/>
  <c r="Y751" i="5"/>
  <c r="Y582" i="5"/>
  <c r="U455" i="5"/>
  <c r="Z394" i="5"/>
  <c r="Z320" i="5"/>
  <c r="Y241" i="5"/>
  <c r="Y178" i="5"/>
  <c r="U139" i="5"/>
  <c r="Z93" i="5"/>
  <c r="Y47" i="5"/>
  <c r="U17" i="5"/>
  <c r="Z1272" i="5"/>
  <c r="Z782" i="5"/>
  <c r="U1112" i="5"/>
  <c r="Y531" i="5"/>
  <c r="Z753" i="5"/>
  <c r="U899" i="5"/>
  <c r="Y724" i="5"/>
  <c r="Y976" i="5"/>
  <c r="Y1029" i="5"/>
  <c r="U1141" i="5"/>
  <c r="U812" i="5"/>
  <c r="Z411" i="5"/>
  <c r="Y754" i="5"/>
  <c r="U1173" i="5"/>
  <c r="Y583" i="5"/>
  <c r="Y292" i="5"/>
  <c r="Y708" i="5"/>
  <c r="Y959" i="5"/>
  <c r="U1132" i="5"/>
  <c r="Z1204" i="5"/>
  <c r="U1061" i="5"/>
  <c r="Z1282" i="5"/>
  <c r="Y810" i="5"/>
  <c r="Z594" i="5"/>
  <c r="Y433" i="5"/>
  <c r="U387" i="5"/>
  <c r="Z313" i="5"/>
  <c r="Y253" i="5"/>
  <c r="Z172" i="5"/>
  <c r="Y118" i="5"/>
  <c r="U88" i="5"/>
  <c r="Z42" i="5"/>
  <c r="Y1062" i="5"/>
  <c r="Y1014" i="5"/>
  <c r="U986" i="5"/>
  <c r="Z1038" i="5"/>
  <c r="Y1101" i="5"/>
  <c r="U592" i="5"/>
  <c r="Z1172" i="5"/>
  <c r="Y993" i="5"/>
  <c r="U849" i="5"/>
  <c r="Y266" i="5"/>
  <c r="Y1214" i="5"/>
  <c r="Y1312" i="5"/>
  <c r="U54" i="5"/>
  <c r="Z185" i="5"/>
  <c r="Z954" i="5"/>
  <c r="U822" i="5"/>
  <c r="Z620" i="5"/>
  <c r="Y481" i="5"/>
  <c r="U421" i="5"/>
  <c r="Z323" i="5"/>
  <c r="Y263" i="5"/>
  <c r="Z176" i="5"/>
  <c r="Z113" i="5"/>
  <c r="U83" i="5"/>
  <c r="Y37" i="5"/>
  <c r="Y1096" i="5"/>
  <c r="U956" i="5"/>
  <c r="U468" i="5"/>
  <c r="U491" i="5"/>
  <c r="U804" i="5"/>
  <c r="U1095" i="5"/>
  <c r="Z1163" i="5"/>
  <c r="Y608" i="5"/>
  <c r="U443" i="5"/>
  <c r="Y647" i="5"/>
  <c r="Z389" i="5"/>
  <c r="Z693" i="5"/>
  <c r="U1090" i="5"/>
  <c r="U423" i="5"/>
  <c r="Y542" i="5"/>
  <c r="Y766" i="5"/>
  <c r="U1041" i="5"/>
  <c r="Z979" i="5"/>
  <c r="Y1230" i="5"/>
  <c r="U1308" i="5"/>
  <c r="Y743" i="5"/>
  <c r="Y300" i="5"/>
  <c r="Z763" i="5"/>
  <c r="Y1146" i="5"/>
  <c r="Y1206" i="5"/>
  <c r="U187" i="5"/>
  <c r="U1118" i="5"/>
  <c r="Y560" i="5"/>
  <c r="Y709" i="5"/>
  <c r="Z992" i="5"/>
  <c r="U482" i="5"/>
  <c r="Y629" i="5"/>
  <c r="Y855" i="5"/>
  <c r="Z972" i="5"/>
  <c r="U1201" i="5"/>
  <c r="U1243" i="5"/>
  <c r="U1160" i="5"/>
  <c r="Y409" i="5"/>
  <c r="U206" i="5"/>
  <c r="Z132" i="5"/>
  <c r="Y908" i="5"/>
  <c r="Y225" i="5"/>
  <c r="U82" i="5"/>
  <c r="Z32" i="5"/>
  <c r="Y200" i="5"/>
  <c r="U1271" i="5"/>
  <c r="U1039" i="5"/>
  <c r="Y892" i="5"/>
  <c r="Y744" i="5"/>
  <c r="Z628" i="5"/>
  <c r="Z450" i="5"/>
  <c r="Y388" i="5"/>
  <c r="U337" i="5"/>
  <c r="Y276" i="5"/>
  <c r="Z220" i="5"/>
  <c r="Y154" i="5"/>
  <c r="U119" i="5"/>
  <c r="Y73" i="5"/>
  <c r="Z27" i="5"/>
  <c r="U157" i="5"/>
  <c r="Y579" i="5"/>
  <c r="Y314" i="5"/>
  <c r="U461" i="5"/>
  <c r="U665" i="5"/>
  <c r="Y504" i="5"/>
  <c r="Z771" i="5"/>
  <c r="Y832" i="5"/>
  <c r="U1091" i="5"/>
  <c r="U1309" i="5"/>
  <c r="Z1067" i="5"/>
  <c r="Y538" i="5"/>
  <c r="Y1087" i="5"/>
  <c r="U1043" i="5"/>
  <c r="Z925" i="5"/>
  <c r="Z439" i="5"/>
  <c r="Y761" i="5"/>
  <c r="U1073" i="5"/>
  <c r="Z1264" i="5"/>
  <c r="Y1186" i="5"/>
  <c r="U1280" i="5"/>
  <c r="Z58" i="5"/>
  <c r="Z816" i="5"/>
  <c r="Y796" i="5"/>
  <c r="U702" i="5"/>
  <c r="Z532" i="5"/>
  <c r="Z428" i="5"/>
  <c r="U376" i="5"/>
  <c r="Z308" i="5"/>
  <c r="U215" i="5"/>
  <c r="Z166" i="5"/>
  <c r="Y114" i="5"/>
  <c r="U84" i="5"/>
  <c r="Z38" i="5"/>
  <c r="Z1286" i="5"/>
  <c r="Z851" i="5"/>
  <c r="Z929" i="5"/>
  <c r="U1183" i="5"/>
  <c r="Z1239" i="5"/>
  <c r="Y1075" i="5"/>
  <c r="Z1339" i="5"/>
  <c r="U937" i="5"/>
  <c r="Z704" i="5"/>
  <c r="Z1013" i="5"/>
  <c r="U1083" i="5"/>
  <c r="Z305" i="5"/>
  <c r="Y1097" i="5"/>
  <c r="U820" i="5"/>
  <c r="Y861" i="5"/>
  <c r="Z606" i="5"/>
  <c r="U305" i="5"/>
  <c r="Y663" i="5"/>
  <c r="Z437" i="5"/>
  <c r="Y340" i="5"/>
  <c r="U298" i="5"/>
  <c r="Z238" i="5"/>
  <c r="Y188" i="5"/>
  <c r="U141" i="5"/>
  <c r="Z94" i="5"/>
  <c r="Y48" i="5"/>
  <c r="U19" i="5"/>
  <c r="Z373" i="5"/>
  <c r="Z161" i="5"/>
  <c r="Z879" i="5"/>
  <c r="Z664" i="5"/>
  <c r="U847" i="5"/>
  <c r="Z1012" i="5"/>
  <c r="Z1189" i="5"/>
  <c r="Y1068" i="5"/>
  <c r="U638" i="5"/>
  <c r="Y741" i="5"/>
  <c r="U588" i="5"/>
  <c r="Z795" i="5"/>
  <c r="U1130" i="5"/>
  <c r="Z357" i="5"/>
  <c r="Y518" i="5"/>
  <c r="U630" i="5"/>
  <c r="Z882" i="5"/>
  <c r="Y1222" i="5"/>
  <c r="U1202" i="5"/>
  <c r="Z1216" i="5"/>
  <c r="Z962" i="5"/>
  <c r="U1098" i="5"/>
  <c r="Z397" i="5"/>
  <c r="U983" i="5"/>
  <c r="Z1220" i="5"/>
  <c r="Y1122" i="5"/>
  <c r="U1285" i="5"/>
  <c r="Z779" i="5"/>
  <c r="Z683" i="5"/>
  <c r="U1330" i="5"/>
  <c r="Y726" i="5"/>
  <c r="Y633" i="5"/>
  <c r="Y885" i="5"/>
  <c r="U783" i="5"/>
  <c r="Z1155" i="5"/>
  <c r="Y1225" i="5"/>
  <c r="U1265" i="5"/>
  <c r="Z1116" i="5"/>
  <c r="Z390" i="5"/>
  <c r="Y18" i="5"/>
  <c r="U436" i="5"/>
  <c r="Z116" i="5"/>
  <c r="Z884" i="5"/>
  <c r="U395" i="5"/>
  <c r="U62" i="5"/>
  <c r="Z104" i="5"/>
  <c r="Y880" i="5"/>
  <c r="U770" i="5"/>
  <c r="Z614" i="5"/>
  <c r="Y445" i="5"/>
  <c r="U402" i="5"/>
  <c r="Z332" i="5"/>
  <c r="Y271" i="5"/>
  <c r="U231" i="5"/>
  <c r="Y186" i="5"/>
  <c r="Y131" i="5"/>
  <c r="U99" i="5"/>
  <c r="Z53" i="5"/>
  <c r="Y9" i="5"/>
  <c r="U1299" i="5"/>
  <c r="Z953" i="5"/>
  <c r="Y1210" i="5"/>
  <c r="U506" i="5"/>
  <c r="Y673" i="5"/>
  <c r="Y470" i="5"/>
  <c r="U695" i="5"/>
  <c r="Z917" i="5"/>
  <c r="Z940" i="5"/>
  <c r="U1103" i="5"/>
  <c r="Y1323" i="5"/>
  <c r="Z175" i="5"/>
  <c r="Y457" i="5"/>
  <c r="U700" i="5"/>
  <c r="Z353" i="5"/>
  <c r="Z649" i="5"/>
  <c r="Y347" i="5"/>
  <c r="U654" i="5"/>
  <c r="Y918" i="5"/>
  <c r="Y1104" i="5"/>
  <c r="U1242" i="5"/>
  <c r="Z1232" i="5"/>
  <c r="Y1300" i="5"/>
  <c r="U381" i="5"/>
  <c r="U930" i="5"/>
  <c r="Y742" i="5"/>
  <c r="Y568" i="5"/>
  <c r="U473" i="5"/>
  <c r="Y398" i="5"/>
  <c r="Y324" i="5"/>
  <c r="U285" i="5"/>
  <c r="Z226" i="5"/>
  <c r="Y182" i="5"/>
  <c r="U142" i="5"/>
  <c r="Z95" i="5"/>
  <c r="Z34" i="5"/>
  <c r="Y566" i="5"/>
  <c r="Z752" i="5"/>
  <c r="U1066" i="5"/>
  <c r="Z1139" i="5"/>
  <c r="Z1229" i="5"/>
  <c r="U1292" i="5"/>
  <c r="Y780" i="5"/>
  <c r="Y809" i="5"/>
  <c r="Z244" i="5"/>
  <c r="U870" i="5"/>
  <c r="Z1128" i="5"/>
  <c r="Y191" i="5"/>
  <c r="U623" i="5"/>
  <c r="U928" i="5"/>
  <c r="Y540" i="5"/>
  <c r="U453" i="5"/>
  <c r="Z375" i="5"/>
  <c r="Y293" i="5"/>
  <c r="U252" i="5"/>
  <c r="U184" i="5"/>
  <c r="Y121" i="5"/>
  <c r="Z75" i="5"/>
  <c r="U45" i="5"/>
  <c r="Z622" i="5"/>
  <c r="Y1050" i="5"/>
  <c r="U1035" i="5"/>
  <c r="Y651" i="5"/>
  <c r="Z533" i="5"/>
  <c r="U671" i="5"/>
  <c r="U828" i="5"/>
  <c r="Z1026" i="5"/>
  <c r="Z813" i="5"/>
  <c r="Z911" i="5"/>
  <c r="Z1331" i="5"/>
  <c r="U1053" i="5"/>
  <c r="Z1008" i="5"/>
  <c r="Y254" i="5"/>
  <c r="Y530" i="5"/>
  <c r="U646" i="5"/>
  <c r="Y1246" i="5"/>
  <c r="U1250" i="5"/>
  <c r="Z1240" i="5"/>
  <c r="Z1018" i="5"/>
  <c r="U1194" i="5"/>
  <c r="Z407" i="5"/>
  <c r="Y786" i="5"/>
  <c r="U1036" i="5"/>
  <c r="Z1236" i="5"/>
  <c r="Z1279" i="5"/>
  <c r="Y669" i="5"/>
  <c r="U860" i="5"/>
  <c r="Y1269" i="5"/>
  <c r="Y641" i="5"/>
  <c r="U1235" i="5"/>
  <c r="Z404" i="5"/>
  <c r="Y539" i="5"/>
  <c r="U732" i="5"/>
  <c r="Y934" i="5"/>
  <c r="U1275" i="5"/>
  <c r="Y465" i="5"/>
  <c r="Z251" i="5"/>
  <c r="U272" i="5"/>
  <c r="U112" i="5"/>
  <c r="Y261" i="5"/>
  <c r="Y1190" i="5"/>
  <c r="Z195" i="5"/>
  <c r="U648" i="5"/>
  <c r="Y78" i="5"/>
  <c r="Z349" i="5"/>
  <c r="U1213" i="5"/>
  <c r="Z685" i="5"/>
  <c r="Z1233" i="5"/>
  <c r="U1145" i="5"/>
  <c r="Y996" i="5"/>
  <c r="Y240" i="5"/>
  <c r="U719" i="5"/>
  <c r="Z615" i="5"/>
  <c r="Y466" i="5"/>
  <c r="Y731" i="5"/>
  <c r="U369" i="5"/>
  <c r="Z1114" i="5"/>
  <c r="Y902" i="5"/>
  <c r="Y1279" i="5"/>
  <c r="Z1310" i="5"/>
  <c r="U1180" i="5"/>
  <c r="Z712" i="5"/>
  <c r="Y322" i="5"/>
  <c r="U935" i="5"/>
  <c r="Y845" i="5"/>
  <c r="Z1319" i="5"/>
  <c r="U990" i="5"/>
  <c r="Y1107" i="5"/>
  <c r="Y716" i="5"/>
  <c r="Z530" i="5"/>
  <c r="Z254" i="5"/>
  <c r="Z923" i="5"/>
  <c r="U1052" i="5"/>
  <c r="Y1159" i="5"/>
  <c r="Y1065" i="5"/>
  <c r="Y813" i="5"/>
  <c r="U1026" i="5"/>
  <c r="U921" i="5"/>
  <c r="Y533" i="5"/>
  <c r="U651" i="5"/>
  <c r="Y1290" i="5"/>
  <c r="Z1050" i="5"/>
  <c r="U622" i="5"/>
  <c r="Z29" i="5"/>
  <c r="Y75" i="5"/>
  <c r="U121" i="5"/>
  <c r="U202" i="5"/>
  <c r="U273" i="5"/>
  <c r="Z312" i="5"/>
  <c r="Z405" i="5"/>
  <c r="U500" i="5"/>
  <c r="Y590" i="5"/>
  <c r="U994" i="5"/>
  <c r="U595" i="5"/>
  <c r="Z446" i="5"/>
  <c r="Y1019" i="5"/>
  <c r="Y244" i="5"/>
  <c r="Y1158" i="5"/>
  <c r="U780" i="5"/>
  <c r="Y508" i="5"/>
  <c r="Y1229" i="5"/>
  <c r="U1139" i="5"/>
  <c r="Y692" i="5"/>
  <c r="Y752" i="5"/>
  <c r="U705" i="5"/>
  <c r="Y4" i="5"/>
  <c r="Y64" i="5"/>
  <c r="Z110" i="5"/>
  <c r="U162" i="5"/>
  <c r="Y198" i="5"/>
  <c r="Z245" i="5"/>
  <c r="U303" i="5"/>
  <c r="Y346" i="5"/>
  <c r="Y422" i="5"/>
  <c r="U509" i="5"/>
  <c r="Z624" i="5"/>
  <c r="Z789" i="5"/>
  <c r="U1021" i="5"/>
  <c r="Z1300" i="5"/>
  <c r="U1232" i="5"/>
  <c r="Z1154" i="5"/>
  <c r="Z1104" i="5"/>
  <c r="U918" i="5"/>
  <c r="Z730" i="5"/>
  <c r="Z347" i="5"/>
  <c r="U931" i="5"/>
  <c r="Z1045" i="5"/>
  <c r="Z1076" i="5"/>
  <c r="U546" i="5"/>
  <c r="Y361" i="5"/>
  <c r="Y175" i="5"/>
  <c r="U1323" i="5"/>
  <c r="U1042" i="5"/>
  <c r="Y326" i="5"/>
  <c r="Y790" i="5"/>
  <c r="U575" i="5"/>
  <c r="Y883" i="5"/>
  <c r="Y627" i="5"/>
  <c r="U464" i="5"/>
  <c r="Y483" i="5"/>
  <c r="Y1273" i="5"/>
  <c r="U1044" i="5"/>
  <c r="U53" i="5"/>
  <c r="Y85" i="5"/>
  <c r="Z131" i="5"/>
  <c r="U186" i="5"/>
  <c r="Y216" i="5"/>
  <c r="Z271" i="5"/>
  <c r="Z356" i="5"/>
  <c r="U424" i="5"/>
  <c r="Y489" i="5"/>
  <c r="Y678" i="5"/>
  <c r="U814" i="5"/>
  <c r="Z946" i="5"/>
  <c r="Y344" i="5"/>
  <c r="U128" i="5"/>
  <c r="U632" i="5"/>
  <c r="Y90" i="5"/>
  <c r="Z214" i="5"/>
  <c r="U710" i="5"/>
  <c r="U256" i="5"/>
  <c r="Z617" i="5"/>
  <c r="Z844" i="5"/>
  <c r="U1281" i="5"/>
  <c r="Y1133" i="5"/>
  <c r="Z982" i="5"/>
  <c r="U1219" i="5"/>
  <c r="Z778" i="5"/>
  <c r="Y555" i="5"/>
  <c r="Y895" i="5"/>
  <c r="Y643" i="5"/>
  <c r="U750" i="5"/>
  <c r="Y1208" i="5"/>
  <c r="Y559" i="5"/>
  <c r="U581" i="5"/>
  <c r="Y205" i="5"/>
  <c r="Z1117" i="5"/>
  <c r="U1127" i="5"/>
  <c r="U397" i="5"/>
  <c r="Z250" i="5"/>
  <c r="Y962" i="5"/>
  <c r="U1216" i="5"/>
  <c r="Y1168" i="5"/>
  <c r="Z1222" i="5"/>
  <c r="Y775" i="5"/>
  <c r="U550" i="5"/>
  <c r="Y479" i="5"/>
  <c r="Y224" i="5"/>
  <c r="U957" i="5"/>
  <c r="Y1051" i="5"/>
  <c r="U741" i="5"/>
  <c r="Z1005" i="5"/>
  <c r="Z1068" i="5"/>
  <c r="U1189" i="5"/>
  <c r="U1012" i="5"/>
  <c r="Y913" i="5"/>
  <c r="Y664" i="5"/>
  <c r="U879" i="5"/>
  <c r="U179" i="5"/>
  <c r="Y1209" i="5"/>
  <c r="Z841" i="5"/>
  <c r="U33" i="5"/>
  <c r="Y63" i="5"/>
  <c r="Z109" i="5"/>
  <c r="U165" i="5"/>
  <c r="Z207" i="5"/>
  <c r="Z257" i="5"/>
  <c r="U317" i="5"/>
  <c r="Y380" i="5"/>
  <c r="Z469" i="5"/>
  <c r="Y942" i="5"/>
  <c r="Z316" i="5"/>
  <c r="Y170" i="5"/>
  <c r="Y331" i="5"/>
  <c r="Y755" i="5"/>
  <c r="U746" i="5"/>
  <c r="U430" i="5"/>
  <c r="Y144" i="5"/>
  <c r="Y682" i="5"/>
  <c r="Y850" i="5"/>
  <c r="Z1245" i="5"/>
  <c r="Z1274" i="5"/>
  <c r="Z354" i="5"/>
  <c r="U416" i="5"/>
  <c r="Z701" i="5"/>
  <c r="Z860" i="5"/>
  <c r="U762" i="5"/>
  <c r="Z641" i="5"/>
  <c r="Y1235" i="5"/>
  <c r="U420" i="5"/>
  <c r="Z539" i="5"/>
  <c r="Z732" i="5"/>
  <c r="U1175" i="5"/>
  <c r="U1040" i="5"/>
  <c r="Y333" i="5"/>
  <c r="Y368" i="5"/>
  <c r="U358" i="5"/>
  <c r="U40" i="5"/>
  <c r="Z503" i="5"/>
  <c r="Z100" i="5"/>
  <c r="U399" i="5"/>
  <c r="Y950" i="5"/>
  <c r="Z237" i="5"/>
  <c r="U938" i="5"/>
  <c r="Y961" i="5"/>
  <c r="Z1293" i="5"/>
  <c r="U1105" i="5"/>
  <c r="Y1171" i="5"/>
  <c r="Z794" i="5"/>
  <c r="U835" i="5"/>
  <c r="Z661" i="5"/>
  <c r="Z497" i="5"/>
  <c r="U919" i="5"/>
  <c r="Z369" i="5"/>
  <c r="U1255" i="5"/>
  <c r="Z902" i="5"/>
  <c r="U1164" i="5"/>
  <c r="Z1180" i="5"/>
  <c r="Z322" i="5"/>
  <c r="U605" i="5"/>
  <c r="Z990" i="5"/>
  <c r="Z552" i="5"/>
  <c r="U831" i="5"/>
  <c r="Z1052" i="5"/>
  <c r="Z1256" i="5"/>
  <c r="Y1119" i="5"/>
  <c r="Y625" i="5"/>
  <c r="Z499" i="5"/>
  <c r="U1106" i="5"/>
  <c r="Y59" i="5"/>
  <c r="Z137" i="5"/>
  <c r="Z273" i="5"/>
  <c r="Y405" i="5"/>
  <c r="U652" i="5"/>
  <c r="Y595" i="5"/>
  <c r="Z1019" i="5"/>
  <c r="U691" i="5"/>
  <c r="Y1115" i="5"/>
  <c r="U1197" i="5"/>
  <c r="Z881" i="5"/>
  <c r="U20" i="5"/>
  <c r="Y110" i="5"/>
  <c r="U212" i="5"/>
  <c r="Z303" i="5"/>
  <c r="Z422" i="5"/>
  <c r="Z690" i="5"/>
  <c r="Z1021" i="5"/>
  <c r="U1313" i="5"/>
  <c r="Z1030" i="5"/>
  <c r="Y772" i="5"/>
  <c r="Z931" i="5"/>
  <c r="Y1076" i="5"/>
  <c r="Z1306" i="5"/>
  <c r="Y1278" i="5"/>
  <c r="U1016" i="5"/>
  <c r="Y575" i="5"/>
  <c r="Z627" i="5"/>
  <c r="U995" i="5"/>
  <c r="Z1044" i="5"/>
  <c r="Y69" i="5"/>
  <c r="U168" i="5"/>
  <c r="Z249" i="5"/>
  <c r="Y356" i="5"/>
  <c r="U536" i="5"/>
  <c r="Y814" i="5"/>
  <c r="Z344" i="5"/>
  <c r="Y632" i="5"/>
  <c r="Y214" i="5"/>
  <c r="Z256" i="5"/>
  <c r="Y844" i="5"/>
  <c r="U1032" i="5"/>
  <c r="Y1219" i="5"/>
  <c r="Z555" i="5"/>
  <c r="Z750" i="5"/>
  <c r="Z559" i="5"/>
  <c r="U1003" i="5"/>
  <c r="Y1127" i="5"/>
  <c r="Y827" i="5"/>
  <c r="Y1277" i="5"/>
  <c r="U1102" i="5"/>
  <c r="Y550" i="5"/>
  <c r="Z224" i="5"/>
  <c r="U801" i="5"/>
  <c r="Z1166" i="5"/>
  <c r="U1311" i="5"/>
  <c r="Y487" i="5"/>
  <c r="U529" i="5"/>
  <c r="U1007" i="5"/>
  <c r="Z33" i="5"/>
  <c r="Y109" i="5"/>
  <c r="U218" i="5"/>
  <c r="Z317" i="5"/>
  <c r="Z507" i="5"/>
  <c r="Y469" i="5"/>
  <c r="Z942" i="5"/>
  <c r="U14" i="5"/>
  <c r="Z1100" i="5"/>
  <c r="Y222" i="5"/>
  <c r="U377" i="5"/>
  <c r="Y1129" i="5"/>
  <c r="U1006" i="5"/>
  <c r="Y1302" i="5"/>
  <c r="Z98" i="5"/>
  <c r="Y329" i="5"/>
  <c r="U485" i="5"/>
  <c r="Y756" i="5"/>
  <c r="U591" i="5"/>
  <c r="Z1224" i="5"/>
  <c r="Y1092" i="5"/>
  <c r="U501" i="5"/>
  <c r="Z611" i="5"/>
  <c r="U676" i="5"/>
  <c r="Z607" i="5"/>
  <c r="Z1022" i="5"/>
  <c r="U679" i="5"/>
  <c r="Z535" i="5"/>
  <c r="U635" i="5"/>
  <c r="Y13" i="5"/>
  <c r="Z89" i="5"/>
  <c r="U190" i="5"/>
  <c r="Y295" i="5"/>
  <c r="U429" i="5"/>
  <c r="Y694" i="5"/>
  <c r="Z964" i="5"/>
  <c r="Z391" i="5"/>
  <c r="Y785" i="5"/>
  <c r="Y670" i="5"/>
  <c r="Y36" i="5"/>
  <c r="U1329" i="5"/>
  <c r="Y1253" i="5"/>
  <c r="U612" i="5"/>
  <c r="Z551" i="5"/>
  <c r="U748" i="5"/>
  <c r="Y998" i="5"/>
  <c r="Z1326" i="5"/>
  <c r="Y1056" i="5"/>
  <c r="U1011" i="5"/>
  <c r="Y1150" i="5"/>
  <c r="Y1191" i="5"/>
  <c r="U626" i="5"/>
  <c r="Z310" i="5"/>
  <c r="U587" i="5"/>
  <c r="Y1327" i="5"/>
  <c r="U1227" i="5"/>
  <c r="Z1002" i="5"/>
  <c r="Z733" i="5"/>
  <c r="Y517" i="5"/>
  <c r="Z51" i="5"/>
  <c r="U146" i="5"/>
  <c r="U302" i="5"/>
  <c r="Z442" i="5"/>
  <c r="Y674" i="5"/>
  <c r="U167" i="5"/>
  <c r="Z321" i="5"/>
  <c r="U758" i="5"/>
  <c r="Y603" i="5"/>
  <c r="Z856" i="5"/>
  <c r="U1167" i="5"/>
  <c r="Y811" i="5"/>
  <c r="U26" i="5"/>
  <c r="Z102" i="5"/>
  <c r="Y189" i="5"/>
  <c r="Z336" i="5"/>
  <c r="Y544" i="5"/>
  <c r="U980" i="5"/>
  <c r="U1252" i="5"/>
  <c r="Z1079" i="5"/>
  <c r="U427" i="5"/>
  <c r="Y941" i="5"/>
  <c r="U526" i="5"/>
  <c r="Z1266" i="5"/>
  <c r="U339" i="5"/>
  <c r="Z653" i="5"/>
  <c r="U553" i="5"/>
  <c r="Z286" i="5"/>
  <c r="Z593" i="5"/>
  <c r="U77" i="5"/>
  <c r="Y159" i="5"/>
  <c r="Z281" i="5"/>
  <c r="Y413" i="5"/>
  <c r="U706" i="5"/>
  <c r="Z1134" i="5"/>
  <c r="U872" i="5"/>
  <c r="Z242" i="5"/>
  <c r="Y6" i="5"/>
  <c r="U924" i="5"/>
  <c r="Z425" i="5"/>
  <c r="Y1193" i="5"/>
  <c r="U584" i="5"/>
  <c r="Y618" i="5"/>
  <c r="Z978" i="5"/>
  <c r="Z227" i="5"/>
  <c r="Z639" i="5"/>
  <c r="Z1332" i="5"/>
  <c r="Z290" i="5"/>
  <c r="U1337" i="5"/>
  <c r="Z1176" i="5"/>
  <c r="U534" i="5"/>
  <c r="Y939" i="5"/>
  <c r="Z1009" i="5"/>
  <c r="Z787" i="5"/>
  <c r="U1147" i="5"/>
  <c r="Y869" i="5"/>
  <c r="U769" i="5"/>
  <c r="U1314" i="5"/>
  <c r="Z71" i="5"/>
  <c r="Z151" i="5"/>
  <c r="Z289" i="5"/>
  <c r="Z528" i="5"/>
  <c r="U974" i="5"/>
  <c r="Y807" i="5"/>
  <c r="Y1238" i="5"/>
  <c r="U947" i="5"/>
  <c r="Z570" i="5"/>
  <c r="Z1149" i="5"/>
  <c r="Z765" i="5"/>
  <c r="Z30" i="5"/>
  <c r="Y106" i="5"/>
  <c r="U209" i="5"/>
  <c r="Z299" i="5"/>
  <c r="Y417" i="5"/>
  <c r="Y723" i="5"/>
  <c r="Y1284" i="5"/>
  <c r="U599" i="5"/>
  <c r="Y1120" i="5"/>
  <c r="U680" i="5"/>
  <c r="Z951" i="5"/>
  <c r="Y1033" i="5"/>
  <c r="U943" i="5"/>
  <c r="Z1217" i="5"/>
  <c r="Z988" i="5"/>
  <c r="U621" i="5"/>
  <c r="Y631" i="5"/>
  <c r="U1263" i="5"/>
  <c r="Y65" i="5"/>
  <c r="Z143" i="5"/>
  <c r="U246" i="5"/>
  <c r="Z352" i="5"/>
  <c r="Y462" i="5"/>
  <c r="U800" i="5"/>
  <c r="Y1072" i="5"/>
  <c r="U1137" i="5"/>
  <c r="Z1247" i="5"/>
  <c r="Y1231" i="5"/>
  <c r="U1015" i="5"/>
  <c r="Z14" i="5"/>
  <c r="U1138" i="5"/>
  <c r="Z1287" i="5"/>
  <c r="Z1074" i="5"/>
  <c r="Y1125" i="5"/>
  <c r="U871" i="5"/>
  <c r="U68" i="5"/>
  <c r="Z147" i="5"/>
  <c r="Y230" i="5"/>
  <c r="Z376" i="5"/>
  <c r="Y532" i="5"/>
  <c r="U864" i="5"/>
  <c r="Y58" i="5"/>
  <c r="U1142" i="5"/>
  <c r="Z1073" i="5"/>
  <c r="Y439" i="5"/>
  <c r="U989" i="5"/>
  <c r="Z538" i="5"/>
  <c r="Z1309" i="5"/>
  <c r="Y1022" i="5"/>
  <c r="Z504" i="5"/>
  <c r="Z461" i="5"/>
  <c r="Z579" i="5"/>
  <c r="U43" i="5"/>
  <c r="Y119" i="5"/>
  <c r="Z235" i="5"/>
  <c r="Z429" i="5"/>
  <c r="U1081" i="5"/>
  <c r="Y32" i="5"/>
  <c r="Y132" i="5"/>
  <c r="Y1243" i="5"/>
  <c r="Y675" i="5"/>
  <c r="U1305" i="5"/>
  <c r="U965" i="5"/>
  <c r="Z1150" i="5"/>
  <c r="Z542" i="5"/>
  <c r="Y587" i="5"/>
  <c r="Y1227" i="5"/>
  <c r="Y491" i="5"/>
  <c r="Y23" i="5"/>
  <c r="U208" i="5"/>
  <c r="U520" i="5"/>
  <c r="Y185" i="5"/>
  <c r="Z266" i="5"/>
  <c r="Y1335" i="5"/>
  <c r="Y600" i="5"/>
  <c r="Z152" i="5"/>
  <c r="U454" i="5"/>
  <c r="Y1061" i="5"/>
  <c r="Z874" i="5"/>
  <c r="Y1031" i="5"/>
  <c r="Z1141" i="5"/>
  <c r="Y837" i="5"/>
  <c r="Y1272" i="5"/>
  <c r="Z139" i="5"/>
  <c r="Y394" i="5"/>
  <c r="Z904" i="5"/>
  <c r="U96" i="5"/>
  <c r="Y247" i="5"/>
  <c r="Z1054" i="5"/>
  <c r="Y960" i="5"/>
  <c r="Y227" i="5"/>
  <c r="Y1332" i="5"/>
  <c r="U1258" i="5"/>
  <c r="Y534" i="5"/>
  <c r="U510" i="5"/>
  <c r="Y1059" i="5"/>
  <c r="Z713" i="5"/>
  <c r="U101" i="5"/>
  <c r="U328" i="5"/>
  <c r="Z1289" i="5"/>
  <c r="Y914" i="5"/>
  <c r="Z684" i="5"/>
  <c r="U597" i="5"/>
  <c r="Y158" i="5"/>
  <c r="Z360" i="5"/>
  <c r="Z916" i="5"/>
  <c r="U1170" i="5"/>
  <c r="U274" i="5"/>
  <c r="Y662" i="5"/>
  <c r="Z1131" i="5"/>
  <c r="Y717" i="5"/>
  <c r="Z1263" i="5"/>
  <c r="Z183" i="5"/>
  <c r="Z418" i="5"/>
  <c r="U1004" i="5"/>
  <c r="U1109" i="5"/>
  <c r="U942" i="5"/>
  <c r="U1013" i="5"/>
  <c r="U1075" i="5"/>
  <c r="Z68" i="5"/>
  <c r="Y640" i="5"/>
  <c r="Y1073" i="5"/>
  <c r="Y1047" i="5"/>
  <c r="Z1058" i="5"/>
  <c r="Y337" i="5"/>
  <c r="Z548" i="5"/>
  <c r="U903" i="5"/>
  <c r="Z748" i="5"/>
  <c r="U300" i="5"/>
  <c r="Z1090" i="5"/>
  <c r="Z804" i="5"/>
  <c r="Y129" i="5"/>
  <c r="Y1110" i="5"/>
  <c r="Z907" i="5"/>
  <c r="U118" i="5"/>
  <c r="U708" i="5"/>
  <c r="Y577" i="5"/>
  <c r="Z96" i="5"/>
  <c r="U1297" i="5"/>
  <c r="Z1151" i="5"/>
  <c r="Y907" i="5"/>
  <c r="Z1327" i="5"/>
  <c r="Z768" i="5"/>
  <c r="U391" i="5"/>
  <c r="Y613" i="5"/>
  <c r="Z1087" i="5"/>
  <c r="U1224" i="5"/>
  <c r="Z351" i="5"/>
  <c r="Z1302" i="5"/>
  <c r="U1287" i="5"/>
  <c r="U1123" i="5"/>
  <c r="U920" i="5"/>
  <c r="Y183" i="5"/>
  <c r="U21" i="5"/>
  <c r="Z519" i="5"/>
  <c r="Z970" i="5"/>
  <c r="U393" i="5"/>
  <c r="Z1324" i="5"/>
  <c r="Y1144" i="5"/>
  <c r="U1049" i="5"/>
  <c r="Y666" i="5"/>
  <c r="Y438" i="5"/>
  <c r="U319" i="5"/>
  <c r="Y209" i="5"/>
  <c r="Z122" i="5"/>
  <c r="U46" i="5"/>
  <c r="Z788" i="5"/>
  <c r="Y1260" i="5"/>
  <c r="Y258" i="5"/>
  <c r="U1238" i="5"/>
  <c r="Y833" i="5"/>
  <c r="Y912" i="5"/>
  <c r="U574" i="5"/>
  <c r="Y364" i="5"/>
  <c r="Z248" i="5"/>
  <c r="U151" i="5"/>
  <c r="Y55" i="5"/>
  <c r="Z703" i="5"/>
  <c r="U869" i="5"/>
  <c r="Y1147" i="5"/>
  <c r="U1316" i="5"/>
  <c r="Z318" i="5"/>
  <c r="Z571" i="5"/>
  <c r="U282" i="5"/>
  <c r="Z1296" i="5"/>
  <c r="U939" i="5"/>
  <c r="Z419" i="5"/>
  <c r="Z534" i="5"/>
  <c r="U658" i="5"/>
  <c r="Z898" i="5"/>
  <c r="Y975" i="5"/>
  <c r="U1069" i="5"/>
  <c r="Z1258" i="5"/>
  <c r="Y513" i="5"/>
  <c r="Z447" i="5"/>
  <c r="Z878" i="5"/>
  <c r="U1136" i="5"/>
  <c r="Y637" i="5"/>
  <c r="Z817" i="5"/>
  <c r="U639" i="5"/>
  <c r="Z1001" i="5"/>
  <c r="U495" i="5"/>
  <c r="Z867" i="5"/>
  <c r="Y478" i="5"/>
  <c r="U545" i="5"/>
  <c r="Y584" i="5"/>
  <c r="U952" i="5"/>
  <c r="Z1024" i="5"/>
  <c r="Y1249" i="5"/>
  <c r="Z1254" i="5"/>
  <c r="Y301" i="5"/>
  <c r="U124" i="5"/>
  <c r="Z516" i="5"/>
  <c r="Y155" i="5"/>
  <c r="U102" i="5"/>
  <c r="Z431" i="5"/>
  <c r="Z515" i="5"/>
  <c r="U852" i="5"/>
  <c r="U1253" i="5"/>
  <c r="Y311" i="5"/>
  <c r="Z744" i="5"/>
  <c r="U135" i="5"/>
  <c r="Z767" i="5"/>
  <c r="Y330" i="5"/>
  <c r="U925" i="5"/>
  <c r="Z1092" i="5"/>
  <c r="Z819" i="5"/>
  <c r="U532" i="5"/>
  <c r="Y68" i="5"/>
  <c r="U851" i="5"/>
  <c r="Z1075" i="5"/>
  <c r="Z1138" i="5"/>
  <c r="Z1169" i="5"/>
  <c r="U1064" i="5"/>
  <c r="Z759" i="5"/>
  <c r="U462" i="5"/>
  <c r="Y325" i="5"/>
  <c r="Z228" i="5"/>
  <c r="U143" i="5"/>
  <c r="Z49" i="5"/>
  <c r="Z564" i="5"/>
  <c r="Z717" i="5"/>
  <c r="Y707" i="5"/>
  <c r="U988" i="5"/>
  <c r="Y1223" i="5"/>
  <c r="Z403" i="5"/>
  <c r="U1033" i="5"/>
  <c r="Z219" i="5"/>
  <c r="Y736" i="5"/>
  <c r="U1120" i="5"/>
  <c r="Z599" i="5"/>
  <c r="Z1288" i="5"/>
  <c r="U777" i="5"/>
  <c r="Y610" i="5"/>
  <c r="Y459" i="5"/>
  <c r="U417" i="5"/>
  <c r="U341" i="5"/>
  <c r="Y280" i="5"/>
  <c r="U239" i="5"/>
  <c r="Z192" i="5"/>
  <c r="Y138" i="5"/>
  <c r="U106" i="5"/>
  <c r="Z60" i="5"/>
  <c r="Y16" i="5"/>
  <c r="U1283" i="5"/>
  <c r="Z968" i="5"/>
  <c r="Z1084" i="5"/>
  <c r="U1027" i="5"/>
  <c r="Y684" i="5"/>
  <c r="Y1071" i="5"/>
  <c r="Y947" i="5"/>
  <c r="U729" i="5"/>
  <c r="Y1228" i="5"/>
  <c r="U136" i="5"/>
  <c r="Y601" i="5"/>
  <c r="Z974" i="5"/>
  <c r="U838" i="5"/>
  <c r="Z636" i="5"/>
  <c r="U426" i="5"/>
  <c r="Y328" i="5"/>
  <c r="Y268" i="5"/>
  <c r="U229" i="5"/>
  <c r="Y181" i="5"/>
  <c r="Y117" i="5"/>
  <c r="U87" i="5"/>
  <c r="Z41" i="5"/>
  <c r="Y1314" i="5"/>
  <c r="U634" i="5"/>
  <c r="Y1267" i="5"/>
  <c r="Z769" i="5"/>
  <c r="U541" i="5"/>
  <c r="Y1085" i="5"/>
  <c r="Z1014" i="5"/>
  <c r="U266" i="5"/>
  <c r="Y520" i="5"/>
  <c r="Y51" i="5"/>
  <c r="U1002" i="5"/>
  <c r="Z145" i="5"/>
  <c r="Z945" i="5"/>
  <c r="U456" i="5"/>
  <c r="Y972" i="5"/>
  <c r="Y698" i="5"/>
  <c r="U132" i="5"/>
  <c r="Z785" i="5"/>
  <c r="Z1081" i="5"/>
  <c r="U450" i="5"/>
  <c r="Y220" i="5"/>
  <c r="Z43" i="5"/>
  <c r="U1157" i="5"/>
  <c r="Y771" i="5"/>
  <c r="Y1320" i="5"/>
  <c r="U538" i="5"/>
  <c r="Y989" i="5"/>
  <c r="U894" i="5"/>
  <c r="Z1142" i="5"/>
  <c r="Z1060" i="5"/>
  <c r="Z640" i="5"/>
  <c r="Y428" i="5"/>
  <c r="U308" i="5"/>
  <c r="Y203" i="5"/>
  <c r="Z114" i="5"/>
  <c r="U38" i="5"/>
  <c r="Y871" i="5"/>
  <c r="Y929" i="5"/>
  <c r="U1239" i="5"/>
  <c r="Y740" i="5"/>
  <c r="Z222" i="5"/>
  <c r="U1100" i="5"/>
  <c r="U1231" i="5"/>
  <c r="Y1093" i="5"/>
  <c r="Z1307" i="5"/>
  <c r="Y1261" i="5"/>
  <c r="U1072" i="5"/>
  <c r="Z1004" i="5"/>
  <c r="Z800" i="5"/>
  <c r="U718" i="5"/>
  <c r="Z524" i="5"/>
  <c r="Y418" i="5"/>
  <c r="U378" i="5"/>
  <c r="Y304" i="5"/>
  <c r="Z246" i="5"/>
  <c r="Z213" i="5"/>
  <c r="Z163" i="5"/>
  <c r="Z111" i="5"/>
  <c r="U81" i="5"/>
  <c r="Y35" i="5"/>
  <c r="Y1263" i="5"/>
  <c r="Y201" i="5"/>
  <c r="Y476" i="5"/>
  <c r="Z621" i="5"/>
  <c r="U747" i="5"/>
  <c r="Z335" i="5"/>
  <c r="Y1131" i="5"/>
  <c r="U1126" i="5"/>
  <c r="Z580" i="5"/>
  <c r="Y943" i="5"/>
  <c r="U522" i="5"/>
  <c r="Z1234" i="5"/>
  <c r="Z697" i="5"/>
  <c r="U793" i="5"/>
  <c r="Y274" i="5"/>
  <c r="Z680" i="5"/>
  <c r="U866" i="5"/>
  <c r="Z1023" i="5"/>
  <c r="U1200" i="5"/>
  <c r="Y604" i="5"/>
  <c r="Y1301" i="5"/>
  <c r="U1284" i="5"/>
  <c r="Z826" i="5"/>
  <c r="Y374" i="5"/>
  <c r="Z433" i="5"/>
  <c r="Y12" i="5"/>
  <c r="U1038" i="5"/>
  <c r="Z993" i="5"/>
  <c r="Z1182" i="5"/>
  <c r="U876" i="5"/>
  <c r="Z359" i="5"/>
  <c r="Z129" i="5"/>
  <c r="U517" i="5"/>
  <c r="Y657" i="5"/>
  <c r="Z563" i="5"/>
  <c r="U389" i="5"/>
  <c r="Z505" i="5"/>
  <c r="Y1152" i="5"/>
  <c r="Z1206" i="5"/>
  <c r="U560" i="5"/>
  <c r="Y875" i="5"/>
  <c r="Y551" i="5"/>
  <c r="Y1121" i="5"/>
  <c r="Z903" i="5"/>
  <c r="U283" i="5"/>
  <c r="Z908" i="5"/>
  <c r="U150" i="5"/>
  <c r="Y548" i="5"/>
  <c r="U892" i="5"/>
  <c r="Y558" i="5"/>
  <c r="Z388" i="5"/>
  <c r="U276" i="5"/>
  <c r="Z173" i="5"/>
  <c r="Y89" i="5"/>
  <c r="U13" i="5"/>
  <c r="Y909" i="5"/>
  <c r="Y535" i="5"/>
  <c r="U504" i="5"/>
  <c r="Z236" i="5"/>
  <c r="U1067" i="5"/>
  <c r="Z415" i="5"/>
  <c r="U1244" i="5"/>
  <c r="Y611" i="5"/>
  <c r="Z262" i="5"/>
  <c r="U439" i="5"/>
  <c r="Z761" i="5"/>
  <c r="Y971" i="5"/>
  <c r="U1264" i="5"/>
  <c r="Z1186" i="5"/>
  <c r="Z802" i="5"/>
  <c r="U58" i="5"/>
  <c r="Y816" i="5"/>
  <c r="Y864" i="5"/>
  <c r="U756" i="5"/>
  <c r="Y578" i="5"/>
  <c r="Y449" i="5"/>
  <c r="U401" i="5"/>
  <c r="Z329" i="5"/>
  <c r="Y269" i="5"/>
  <c r="U230" i="5"/>
  <c r="Y130" i="5"/>
  <c r="U98" i="5"/>
  <c r="Z52" i="5"/>
  <c r="Y8" i="5"/>
  <c r="U1286" i="5"/>
  <c r="Y715" i="5"/>
  <c r="Y451" i="5"/>
  <c r="U1125" i="5"/>
  <c r="Z1129" i="5"/>
  <c r="Y973" i="5"/>
  <c r="Y1339" i="5"/>
  <c r="U704" i="5"/>
  <c r="Y1013" i="5"/>
  <c r="Z1199" i="5"/>
  <c r="Y1080" i="5"/>
  <c r="U1185" i="5"/>
  <c r="Z1109" i="5"/>
  <c r="Y1137" i="5"/>
  <c r="U745" i="5"/>
  <c r="Y151" i="5"/>
  <c r="U688" i="5"/>
  <c r="Y194" i="5"/>
  <c r="Z754" i="5"/>
  <c r="U1282" i="5"/>
  <c r="Z56" i="5"/>
  <c r="U600" i="5"/>
  <c r="Z233" i="5"/>
  <c r="Z1101" i="5"/>
  <c r="U1172" i="5"/>
  <c r="Z1214" i="5"/>
  <c r="U321" i="5"/>
  <c r="Z1110" i="5"/>
  <c r="Z674" i="5"/>
  <c r="U442" i="5"/>
  <c r="Z284" i="5"/>
  <c r="U97" i="5"/>
  <c r="Z7" i="5"/>
  <c r="Y893" i="5"/>
  <c r="Z1082" i="5"/>
  <c r="U905" i="5"/>
  <c r="Z840" i="5"/>
  <c r="Y693" i="5"/>
  <c r="U310" i="5"/>
  <c r="Z1191" i="5"/>
  <c r="U1150" i="5"/>
  <c r="Y763" i="5"/>
  <c r="U1146" i="5"/>
  <c r="Z414" i="5"/>
  <c r="Z998" i="5"/>
  <c r="Z1305" i="5"/>
  <c r="U709" i="5"/>
  <c r="Y992" i="5"/>
  <c r="Y521" i="5"/>
  <c r="U629" i="5"/>
  <c r="Z855" i="5"/>
  <c r="Z824" i="5"/>
  <c r="U1086" i="5"/>
  <c r="Y484" i="5"/>
  <c r="Z1160" i="5"/>
  <c r="Z409" i="5"/>
  <c r="Y108" i="5"/>
  <c r="Z384" i="5"/>
  <c r="U670" i="5"/>
  <c r="Z225" i="5"/>
  <c r="Y297" i="5"/>
  <c r="U32" i="5"/>
  <c r="Z200" i="5"/>
  <c r="Z382" i="5"/>
  <c r="U806" i="5"/>
  <c r="Y964" i="5"/>
  <c r="Z781" i="5"/>
  <c r="U694" i="5"/>
  <c r="Z493" i="5"/>
  <c r="Y408" i="5"/>
  <c r="U367" i="5"/>
  <c r="U295" i="5"/>
  <c r="Y235" i="5"/>
  <c r="Z154" i="5"/>
  <c r="Z103" i="5"/>
  <c r="U73" i="5"/>
  <c r="Y27" i="5"/>
  <c r="Y1058" i="5"/>
  <c r="U579" i="5"/>
  <c r="Z314" i="5"/>
  <c r="Y492" i="5"/>
  <c r="Z853" i="5"/>
  <c r="U873" i="5"/>
  <c r="Z832" i="5"/>
  <c r="Z1047" i="5"/>
  <c r="U1203" i="5"/>
  <c r="Y607" i="5"/>
  <c r="Y134" i="5"/>
  <c r="U313" i="5"/>
  <c r="Z656" i="5"/>
  <c r="U1177" i="5"/>
  <c r="Y782" i="5"/>
  <c r="U985" i="5"/>
  <c r="Y798" i="5"/>
  <c r="Y689" i="5"/>
  <c r="U153" i="5"/>
  <c r="U490" i="5"/>
  <c r="U299" i="5"/>
  <c r="Y448" i="5"/>
  <c r="Z1267" i="5"/>
  <c r="U787" i="5"/>
  <c r="Y978" i="5"/>
  <c r="U784" i="5"/>
  <c r="Y96" i="5"/>
  <c r="Z413" i="5"/>
  <c r="U31" i="5"/>
  <c r="U531" i="5"/>
  <c r="Z976" i="5"/>
  <c r="Y933" i="5"/>
  <c r="U583" i="5"/>
  <c r="Z959" i="5"/>
  <c r="U1204" i="5"/>
  <c r="Z589" i="5"/>
  <c r="Z810" i="5"/>
  <c r="U544" i="5"/>
  <c r="Y355" i="5"/>
  <c r="Z253" i="5"/>
  <c r="U172" i="5"/>
  <c r="Z118" i="5"/>
  <c r="Y72" i="5"/>
  <c r="U42" i="5"/>
  <c r="Z1062" i="5"/>
  <c r="Y863" i="5"/>
  <c r="U811" i="5"/>
  <c r="Z922" i="5"/>
  <c r="Y1318" i="5"/>
  <c r="U1335" i="5"/>
  <c r="Y856" i="5"/>
  <c r="Z696" i="5"/>
  <c r="U603" i="5"/>
  <c r="Y1037" i="5"/>
  <c r="Y966" i="5"/>
  <c r="U1088" i="5"/>
  <c r="Z1312" i="5"/>
  <c r="Z1063" i="5"/>
  <c r="U185" i="5"/>
  <c r="Y954" i="5"/>
  <c r="Y738" i="5"/>
  <c r="U620" i="5"/>
  <c r="Z481" i="5"/>
  <c r="Y396" i="5"/>
  <c r="U323" i="5"/>
  <c r="Z263" i="5"/>
  <c r="Y208" i="5"/>
  <c r="U176" i="5"/>
  <c r="Y113" i="5"/>
  <c r="Z67" i="5"/>
  <c r="U37" i="5"/>
  <c r="Z1096" i="5"/>
  <c r="Y1336" i="5"/>
  <c r="U821" i="5"/>
  <c r="Y733" i="5"/>
  <c r="Z549" i="5"/>
  <c r="Y1181" i="5"/>
  <c r="U1163" i="5"/>
  <c r="Z608" i="5"/>
  <c r="Y967" i="5"/>
  <c r="U647" i="5"/>
  <c r="Z1108" i="5"/>
  <c r="Z799" i="5"/>
  <c r="U949" i="5"/>
  <c r="Y475" i="5"/>
  <c r="U542" i="5"/>
  <c r="Z766" i="5"/>
  <c r="Y1046" i="5"/>
  <c r="U979" i="5"/>
  <c r="Z1230" i="5"/>
  <c r="U743" i="5"/>
  <c r="Z300" i="5"/>
  <c r="Z1056" i="5"/>
  <c r="Y965" i="5"/>
  <c r="U1326" i="5"/>
  <c r="Z486" i="5"/>
  <c r="Z1162" i="5"/>
  <c r="Z189" i="5"/>
  <c r="Y275" i="5"/>
  <c r="Y336" i="5"/>
  <c r="U406" i="5"/>
  <c r="Z454" i="5"/>
  <c r="Y594" i="5"/>
  <c r="Y888" i="5"/>
  <c r="Z596" i="5"/>
  <c r="Y1298" i="5"/>
  <c r="Y1178" i="5"/>
  <c r="U1079" i="5"/>
  <c r="Y791" i="5"/>
  <c r="U411" i="5"/>
  <c r="Y1078" i="5"/>
  <c r="U724" i="5"/>
  <c r="Y753" i="5"/>
  <c r="U1272" i="5"/>
  <c r="Z107" i="5"/>
  <c r="Y644" i="5"/>
  <c r="Z327" i="5"/>
  <c r="U1094" i="5"/>
  <c r="Y221" i="5"/>
  <c r="Z1113" i="5"/>
  <c r="U618" i="5"/>
  <c r="Y848" i="5"/>
  <c r="U290" i="5"/>
  <c r="Z463" i="5"/>
  <c r="U1009" i="5"/>
  <c r="Z1237" i="5"/>
  <c r="Y541" i="5"/>
  <c r="Z25" i="5"/>
  <c r="U289" i="5"/>
  <c r="U1289" i="5"/>
  <c r="Y968" i="5"/>
  <c r="Z201" i="5"/>
  <c r="U1373" i="5"/>
  <c r="U1343" i="5"/>
  <c r="U1345" i="5"/>
  <c r="U1346" i="5"/>
  <c r="U1348" i="5"/>
  <c r="U1352" i="5"/>
  <c r="U1354" i="5"/>
  <c r="U1356" i="5"/>
  <c r="U1358" i="5"/>
  <c r="U1360" i="5"/>
  <c r="U1362" i="5"/>
  <c r="U1364" i="5"/>
  <c r="U1366" i="5"/>
  <c r="U1368" i="5"/>
  <c r="U1340" i="5"/>
  <c r="U1536" i="5"/>
  <c r="U1535" i="5"/>
  <c r="U1342" i="5"/>
  <c r="U1370" i="5"/>
  <c r="U1344" i="5"/>
  <c r="U1347" i="5"/>
  <c r="U1349" i="5"/>
  <c r="U1350" i="5"/>
  <c r="U1351" i="5"/>
  <c r="U1353" i="5"/>
  <c r="U1355" i="5"/>
  <c r="U1357" i="5"/>
  <c r="U1359" i="5"/>
  <c r="U1361" i="5"/>
  <c r="U1363" i="5"/>
  <c r="U1365" i="5"/>
  <c r="U1367" i="5"/>
  <c r="U1371" i="5"/>
  <c r="U1375" i="5"/>
  <c r="U1341" i="5"/>
  <c r="U1369" i="5"/>
  <c r="U1372" i="5"/>
  <c r="U1379" i="5"/>
  <c r="U1383" i="5"/>
  <c r="U1387" i="5"/>
  <c r="U1391" i="5"/>
  <c r="U1397" i="5"/>
  <c r="U1401" i="5"/>
  <c r="U1405" i="5"/>
  <c r="U1409" i="5"/>
  <c r="U1413" i="5"/>
  <c r="U1417" i="5"/>
  <c r="U1421" i="5"/>
  <c r="U1423" i="5"/>
  <c r="U1376" i="5"/>
  <c r="U1380" i="5"/>
  <c r="U1384" i="5"/>
  <c r="U1388" i="5"/>
  <c r="U1392" i="5"/>
  <c r="U1395" i="5"/>
  <c r="U1398" i="5"/>
  <c r="U1402" i="5"/>
  <c r="U1406" i="5"/>
  <c r="U1410" i="5"/>
  <c r="U1374" i="5"/>
  <c r="U1381" i="5"/>
  <c r="U1389" i="5"/>
  <c r="U1403" i="5"/>
  <c r="U1411" i="5"/>
  <c r="U1419" i="5"/>
  <c r="U1382" i="5"/>
  <c r="U1390" i="5"/>
  <c r="U1396" i="5"/>
  <c r="U1404" i="5"/>
  <c r="U1412" i="5"/>
  <c r="U1416" i="5"/>
  <c r="U1420" i="5"/>
  <c r="U1424" i="5"/>
  <c r="U1426" i="5"/>
  <c r="U1428" i="5"/>
  <c r="U1430" i="5"/>
  <c r="U1432" i="5"/>
  <c r="U1434" i="5"/>
  <c r="U1436" i="5"/>
  <c r="U1438" i="5"/>
  <c r="U1440" i="5"/>
  <c r="U1443" i="5"/>
  <c r="U1444" i="5"/>
  <c r="U1446" i="5"/>
  <c r="U1448" i="5"/>
  <c r="U1450" i="5"/>
  <c r="U1452" i="5"/>
  <c r="U1454" i="5"/>
  <c r="U1456" i="5"/>
  <c r="U1458" i="5"/>
  <c r="U1460" i="5"/>
  <c r="U1462" i="5"/>
  <c r="U1464" i="5"/>
  <c r="U1466" i="5"/>
  <c r="U1468" i="5"/>
  <c r="U1470" i="5"/>
  <c r="U1472" i="5"/>
  <c r="U1474" i="5"/>
  <c r="U1476" i="5"/>
  <c r="U1478" i="5"/>
  <c r="U1480" i="5"/>
  <c r="U1482" i="5"/>
  <c r="U1484" i="5"/>
  <c r="U1486" i="5"/>
  <c r="U1488" i="5"/>
  <c r="U1490" i="5"/>
  <c r="U1492" i="5"/>
  <c r="U1493" i="5"/>
  <c r="U1494" i="5"/>
  <c r="U1495" i="5"/>
  <c r="U1498" i="5"/>
  <c r="U1500" i="5"/>
  <c r="U1502" i="5"/>
  <c r="U1503" i="5"/>
  <c r="U1505" i="5"/>
  <c r="U1506" i="5"/>
  <c r="U1507" i="5"/>
  <c r="U1509" i="5"/>
  <c r="U1510" i="5"/>
  <c r="U1511" i="5"/>
  <c r="U1512" i="5"/>
  <c r="U1516" i="5"/>
  <c r="U1517" i="5"/>
  <c r="U1519" i="5"/>
  <c r="U1521" i="5"/>
  <c r="U1523" i="5"/>
  <c r="U1526" i="5"/>
  <c r="U1528" i="5"/>
  <c r="U1529" i="5"/>
  <c r="U1531" i="5"/>
  <c r="U1533" i="5"/>
  <c r="U1377" i="5"/>
  <c r="U1385" i="5"/>
  <c r="U1393" i="5"/>
  <c r="U1399" i="5"/>
  <c r="U1407" i="5"/>
  <c r="U1415" i="5"/>
  <c r="U1422" i="5"/>
  <c r="U1378" i="5"/>
  <c r="U1386" i="5"/>
  <c r="U1394" i="5"/>
  <c r="U1400" i="5"/>
  <c r="U1408" i="5"/>
  <c r="U1414" i="5"/>
  <c r="U1418" i="5"/>
  <c r="U1425" i="5"/>
  <c r="U1427" i="5"/>
  <c r="U1429" i="5"/>
  <c r="U1431" i="5"/>
  <c r="U1433" i="5"/>
  <c r="U1435" i="5"/>
  <c r="U1437" i="5"/>
  <c r="U1439" i="5"/>
  <c r="U1441" i="5"/>
  <c r="U1442" i="5"/>
  <c r="U1445" i="5"/>
  <c r="U1447" i="5"/>
  <c r="U1449" i="5"/>
  <c r="U1451" i="5"/>
  <c r="U1453" i="5"/>
  <c r="U1455" i="5"/>
  <c r="U1457" i="5"/>
  <c r="U1459" i="5"/>
  <c r="U1461" i="5"/>
  <c r="U1463" i="5"/>
  <c r="U1465" i="5"/>
  <c r="U1467" i="5"/>
  <c r="U1469" i="5"/>
  <c r="U1471" i="5"/>
  <c r="U1473" i="5"/>
  <c r="U1475" i="5"/>
  <c r="U1477" i="5"/>
  <c r="U1479" i="5"/>
  <c r="U1481" i="5"/>
  <c r="U1483" i="5"/>
  <c r="U1485" i="5"/>
  <c r="U1487" i="5"/>
  <c r="U1489" i="5"/>
  <c r="U1491" i="5"/>
  <c r="U1496" i="5"/>
  <c r="U1497" i="5"/>
  <c r="U1499" i="5"/>
  <c r="U1501" i="5"/>
  <c r="U1504" i="5"/>
  <c r="U1508" i="5"/>
  <c r="U1513" i="5"/>
  <c r="U1514" i="5"/>
  <c r="U1515" i="5"/>
  <c r="U1518" i="5"/>
  <c r="U1520" i="5"/>
  <c r="U1522" i="5"/>
  <c r="U1524" i="5"/>
  <c r="U1525" i="5"/>
  <c r="U1527" i="5"/>
  <c r="U1530" i="5"/>
  <c r="U1532" i="5"/>
  <c r="U1534" i="5"/>
  <c r="Y991" i="5"/>
  <c r="Z708" i="5"/>
  <c r="U292" i="5"/>
  <c r="Y981" i="5"/>
  <c r="Z941" i="5"/>
  <c r="U1031" i="5"/>
  <c r="Y668" i="5"/>
  <c r="Y1025" i="5"/>
  <c r="U1266" i="5"/>
  <c r="Y1241" i="5"/>
  <c r="Z1029" i="5"/>
  <c r="Y865" i="5"/>
  <c r="Y653" i="5"/>
  <c r="U837" i="5"/>
  <c r="Z659" i="5"/>
  <c r="Y480" i="5"/>
  <c r="U286" i="5"/>
  <c r="Z573" i="5"/>
  <c r="Y593" i="5"/>
  <c r="Y61" i="5"/>
  <c r="U159" i="5"/>
  <c r="Z241" i="5"/>
  <c r="Y348" i="5"/>
  <c r="U512" i="5"/>
  <c r="Z556" i="5"/>
  <c r="U441" i="5"/>
  <c r="Y338" i="5"/>
  <c r="Y86" i="5"/>
  <c r="U50" i="5"/>
  <c r="Z839" i="5"/>
  <c r="U681" i="5"/>
  <c r="Z511" i="5"/>
  <c r="Y562" i="5"/>
  <c r="U1332" i="5"/>
  <c r="Z1000" i="5"/>
  <c r="U1198" i="5"/>
  <c r="Z1028" i="5"/>
  <c r="Y616" i="5"/>
  <c r="U211" i="5"/>
  <c r="Y1297" i="5"/>
  <c r="Z510" i="5"/>
  <c r="U171" i="5"/>
  <c r="Z792" i="5"/>
  <c r="U713" i="5"/>
  <c r="Z87" i="5"/>
  <c r="Y636" i="5"/>
  <c r="Z136" i="5"/>
  <c r="Z106" i="5"/>
  <c r="U2" i="5"/>
  <c r="Z265" i="5"/>
  <c r="Y1234" i="5"/>
  <c r="Y826" i="5"/>
  <c r="Y341" i="5"/>
  <c r="U158" i="5"/>
  <c r="Y60" i="5"/>
  <c r="U889" i="5"/>
  <c r="Z729" i="5"/>
  <c r="Z601" i="5"/>
  <c r="Y838" i="5"/>
  <c r="Z574" i="5"/>
  <c r="Z426" i="5"/>
  <c r="Z307" i="5"/>
  <c r="Y248" i="5"/>
  <c r="Z181" i="5"/>
  <c r="Y101" i="5"/>
  <c r="U71" i="5"/>
  <c r="U11" i="5"/>
  <c r="U1156" i="5"/>
  <c r="Z460" i="5"/>
  <c r="U645" i="5"/>
  <c r="Z869" i="5"/>
  <c r="U1059" i="5"/>
  <c r="Z1316" i="5"/>
  <c r="Y318" i="5"/>
  <c r="U1207" i="5"/>
  <c r="Z282" i="5"/>
  <c r="Y1296" i="5"/>
  <c r="U609" i="5"/>
  <c r="Z939" i="5"/>
  <c r="Y419" i="5"/>
  <c r="Z658" i="5"/>
  <c r="Y898" i="5"/>
  <c r="U1176" i="5"/>
  <c r="Z1069" i="5"/>
  <c r="Y1258" i="5"/>
  <c r="U927" i="5"/>
  <c r="Y447" i="5"/>
  <c r="Z1136" i="5"/>
  <c r="Z637" i="5"/>
  <c r="Y639" i="5"/>
  <c r="Y1001" i="5"/>
  <c r="U227" i="5"/>
  <c r="Z495" i="5"/>
  <c r="Y867" i="5"/>
  <c r="U1205" i="5"/>
  <c r="Y545" i="5"/>
  <c r="U960" i="5"/>
  <c r="Z952" i="5"/>
  <c r="Y1024" i="5"/>
  <c r="U1193" i="5"/>
  <c r="Y1254" i="5"/>
  <c r="U425" i="5"/>
  <c r="Z124" i="5"/>
  <c r="Y516" i="5"/>
  <c r="U247" i="5"/>
  <c r="Z6" i="5"/>
  <c r="Y477" i="5"/>
  <c r="U242" i="5"/>
  <c r="Z22" i="5"/>
  <c r="Y120" i="5"/>
  <c r="U734" i="5"/>
  <c r="Y1134" i="5"/>
  <c r="Z846" i="5"/>
  <c r="U751" i="5"/>
  <c r="Z582" i="5"/>
  <c r="Y434" i="5"/>
  <c r="U394" i="5"/>
  <c r="Y320" i="5"/>
  <c r="Y260" i="5"/>
  <c r="Z178" i="5"/>
  <c r="Y123" i="5"/>
  <c r="U93" i="5"/>
  <c r="Z47" i="5"/>
  <c r="Z577" i="5"/>
  <c r="Y634" i="5"/>
  <c r="Y41" i="5"/>
  <c r="U133" i="5"/>
  <c r="Z229" i="5"/>
  <c r="Z328" i="5"/>
  <c r="U528" i="5"/>
  <c r="Z912" i="5"/>
  <c r="U585" i="5"/>
  <c r="Z1283" i="5"/>
  <c r="Z239" i="5"/>
  <c r="Z610" i="5"/>
  <c r="Z1126" i="5"/>
  <c r="U1317" i="5"/>
  <c r="Z1071" i="5"/>
  <c r="Y1027" i="5"/>
  <c r="U30" i="5"/>
  <c r="Y192" i="5"/>
  <c r="Z417" i="5"/>
  <c r="Z1200" i="5"/>
  <c r="U494" i="5"/>
  <c r="Z1072" i="5"/>
  <c r="Z1304" i="5"/>
  <c r="Y379" i="5"/>
  <c r="U914" i="5"/>
  <c r="Y829" i="5"/>
  <c r="Y997" i="5"/>
  <c r="U1149" i="5"/>
  <c r="Y765" i="5"/>
  <c r="Z597" i="5"/>
  <c r="U92" i="5"/>
  <c r="Z177" i="5"/>
  <c r="Y259" i="5"/>
  <c r="U392" i="5"/>
  <c r="Z554" i="5"/>
  <c r="U805" i="5"/>
  <c r="Y793" i="5"/>
  <c r="Y335" i="5"/>
  <c r="U5" i="5"/>
  <c r="Z378" i="5"/>
  <c r="Y1307" i="5"/>
  <c r="Y81" i="5"/>
  <c r="Y524" i="5"/>
  <c r="U1247" i="5"/>
  <c r="U807" i="5"/>
  <c r="Z1238" i="5"/>
  <c r="Z258" i="5"/>
  <c r="U570" i="5"/>
  <c r="Z46" i="5"/>
  <c r="Y122" i="5"/>
  <c r="U223" i="5"/>
  <c r="Z319" i="5"/>
  <c r="Z438" i="5"/>
  <c r="U723" i="5"/>
  <c r="Y1023" i="5"/>
  <c r="U857" i="5"/>
  <c r="Y163" i="5"/>
  <c r="U868" i="5"/>
  <c r="Z1231" i="5"/>
  <c r="U999" i="5"/>
  <c r="Y1049" i="5"/>
  <c r="Z1170" i="5"/>
  <c r="U977" i="5"/>
  <c r="Z365" i="5"/>
  <c r="Y1324" i="5"/>
  <c r="U662" i="5"/>
  <c r="Z393" i="5"/>
  <c r="Y1151" i="5"/>
  <c r="U815" i="5"/>
  <c r="Z891" i="5"/>
  <c r="Y519" i="5"/>
  <c r="Y21" i="5"/>
  <c r="U199" i="5"/>
  <c r="Z287" i="5"/>
  <c r="U660" i="5"/>
  <c r="Y920" i="5"/>
  <c r="Y1215" i="5"/>
  <c r="U1321" i="5"/>
  <c r="Z1185" i="5"/>
  <c r="Y1199" i="5"/>
  <c r="Z1284" i="5"/>
  <c r="Z604" i="5"/>
  <c r="U1048" i="5"/>
  <c r="Z866" i="5"/>
  <c r="Z274" i="5"/>
  <c r="U576" i="5"/>
  <c r="Z522" i="5"/>
  <c r="Y580" i="5"/>
  <c r="U1070" i="5"/>
  <c r="Y747" i="5"/>
  <c r="U1259" i="5"/>
  <c r="Z35" i="5"/>
  <c r="U127" i="5"/>
  <c r="U213" i="5"/>
  <c r="Z304" i="5"/>
  <c r="U440" i="5"/>
  <c r="Y718" i="5"/>
  <c r="Y1004" i="5"/>
  <c r="U1153" i="5"/>
  <c r="Z1123" i="5"/>
  <c r="Y1169" i="5"/>
  <c r="Z2" i="5"/>
  <c r="Z777" i="5"/>
  <c r="Y1288" i="5"/>
  <c r="U1248" i="5"/>
  <c r="Z1120" i="5"/>
  <c r="Z736" i="5"/>
  <c r="U951" i="5"/>
  <c r="Z1033" i="5"/>
  <c r="Y403" i="5"/>
  <c r="U1217" i="5"/>
  <c r="Y988" i="5"/>
  <c r="Z707" i="5"/>
  <c r="U631" i="5"/>
  <c r="Y564" i="5"/>
  <c r="U65" i="5"/>
  <c r="Y143" i="5"/>
  <c r="Y228" i="5"/>
  <c r="U352" i="5"/>
  <c r="Z462" i="5"/>
  <c r="Y759" i="5"/>
  <c r="U1315" i="5"/>
  <c r="Z1064" i="5"/>
  <c r="Y1109" i="5"/>
  <c r="U1291" i="5"/>
  <c r="Y2" i="5"/>
  <c r="H35" i="9"/>
  <c r="H73" i="9"/>
  <c r="H82" i="9"/>
  <c r="H70" i="9"/>
  <c r="H55" i="9"/>
  <c r="H43" i="9"/>
  <c r="H65" i="9"/>
  <c r="J2" i="4"/>
  <c r="G106" i="9"/>
  <c r="T106" i="9" s="1"/>
  <c r="G107" i="9"/>
  <c r="T107" i="9" s="1"/>
  <c r="G108" i="9"/>
  <c r="T108" i="9" s="1"/>
  <c r="G109" i="9"/>
  <c r="T109" i="9" s="1"/>
  <c r="G110" i="9"/>
  <c r="T110" i="9" s="1"/>
  <c r="G111" i="9"/>
  <c r="T111" i="9" s="1"/>
  <c r="G112" i="9"/>
  <c r="T112" i="9" s="1"/>
  <c r="G113" i="9"/>
  <c r="T113" i="9" s="1"/>
  <c r="G114" i="9"/>
  <c r="T114" i="9" s="1"/>
  <c r="G115" i="9"/>
  <c r="T115" i="9" s="1"/>
  <c r="G116" i="9"/>
  <c r="T116" i="9" s="1"/>
  <c r="G117" i="9"/>
  <c r="T117" i="9" s="1"/>
  <c r="G118" i="9"/>
  <c r="T118" i="9" s="1"/>
  <c r="G119" i="9"/>
  <c r="T119" i="9" s="1"/>
  <c r="G120" i="9"/>
  <c r="T120" i="9" s="1"/>
  <c r="G121" i="9"/>
  <c r="T121" i="9" s="1"/>
  <c r="G122" i="9"/>
  <c r="T122" i="9" s="1"/>
  <c r="G123" i="9"/>
  <c r="T123" i="9" s="1"/>
  <c r="G124" i="9"/>
  <c r="T124" i="9" s="1"/>
  <c r="G125" i="9"/>
  <c r="T125" i="9" s="1"/>
  <c r="G126" i="9"/>
  <c r="T126" i="9" s="1"/>
  <c r="G127" i="9"/>
  <c r="T127" i="9" s="1"/>
  <c r="G128" i="9"/>
  <c r="T128" i="9" s="1"/>
  <c r="G129" i="9"/>
  <c r="T129" i="9" s="1"/>
  <c r="G130" i="9"/>
  <c r="T130" i="9" s="1"/>
  <c r="G131" i="9"/>
  <c r="T131" i="9" s="1"/>
  <c r="G132" i="9"/>
  <c r="T132" i="9" s="1"/>
  <c r="G133" i="9"/>
  <c r="T133" i="9" s="1"/>
  <c r="G134" i="9"/>
  <c r="T134" i="9" s="1"/>
  <c r="G135" i="9"/>
  <c r="T135" i="9" s="1"/>
  <c r="G136" i="9"/>
  <c r="T136" i="9" s="1"/>
  <c r="G137" i="9"/>
  <c r="T137" i="9" s="1"/>
  <c r="G138" i="9"/>
  <c r="T138" i="9" s="1"/>
  <c r="G140" i="9"/>
  <c r="T140" i="9" s="1"/>
  <c r="G141" i="9"/>
  <c r="T141" i="9" s="1"/>
  <c r="G143" i="9"/>
  <c r="T143" i="9" s="1"/>
  <c r="G144" i="9"/>
  <c r="T144" i="9" s="1"/>
  <c r="G145" i="9"/>
  <c r="T145" i="9" s="1"/>
  <c r="G146" i="9"/>
  <c r="T146" i="9" s="1"/>
  <c r="G147" i="9"/>
  <c r="T147" i="9" s="1"/>
  <c r="G148" i="9"/>
  <c r="T148" i="9" s="1"/>
  <c r="G149" i="9"/>
  <c r="T149" i="9" s="1"/>
  <c r="G150" i="9"/>
  <c r="T150" i="9" s="1"/>
  <c r="G151" i="9"/>
  <c r="T151" i="9" s="1"/>
  <c r="G152" i="9"/>
  <c r="T152" i="9" s="1"/>
  <c r="G153" i="9"/>
  <c r="T153" i="9" s="1"/>
  <c r="G154" i="9"/>
  <c r="T154" i="9" s="1"/>
  <c r="G155" i="9"/>
  <c r="T155" i="9" s="1"/>
  <c r="G156" i="9"/>
  <c r="T156" i="9" s="1"/>
  <c r="G157" i="9"/>
  <c r="T157" i="9" s="1"/>
  <c r="G158" i="9"/>
  <c r="T158" i="9" s="1"/>
  <c r="G159" i="9"/>
  <c r="T159" i="9" s="1"/>
  <c r="G160" i="9"/>
  <c r="T160" i="9" s="1"/>
  <c r="G161" i="9"/>
  <c r="T161" i="9" s="1"/>
  <c r="G162" i="9"/>
  <c r="T162" i="9" s="1"/>
  <c r="G163" i="9"/>
  <c r="T163" i="9" s="1"/>
  <c r="G164" i="9"/>
  <c r="T164" i="9" s="1"/>
  <c r="G165" i="9"/>
  <c r="T165" i="9" s="1"/>
  <c r="G166" i="9"/>
  <c r="T166" i="9" s="1"/>
  <c r="G167" i="9"/>
  <c r="T167" i="9" s="1"/>
  <c r="G168" i="9"/>
  <c r="T168" i="9" s="1"/>
  <c r="G169" i="9"/>
  <c r="T169" i="9" s="1"/>
  <c r="G170" i="9"/>
  <c r="T170" i="9" s="1"/>
  <c r="G171" i="9"/>
  <c r="T171" i="9" s="1"/>
  <c r="G172" i="9"/>
  <c r="T172" i="9" s="1"/>
  <c r="G173" i="9"/>
  <c r="T173" i="9" s="1"/>
  <c r="G174" i="9"/>
  <c r="T174" i="9" s="1"/>
  <c r="G175" i="9"/>
  <c r="T175" i="9" s="1"/>
  <c r="G176" i="9"/>
  <c r="T176" i="9" s="1"/>
  <c r="G177" i="9"/>
  <c r="T177" i="9" s="1"/>
  <c r="G178" i="9"/>
  <c r="T178" i="9" s="1"/>
  <c r="G179" i="9"/>
  <c r="T179" i="9" s="1"/>
  <c r="G180" i="9"/>
  <c r="T180" i="9" s="1"/>
  <c r="G181" i="9"/>
  <c r="T181" i="9" s="1"/>
  <c r="G182" i="9"/>
  <c r="T182" i="9" s="1"/>
  <c r="G183" i="9"/>
  <c r="T183" i="9" s="1"/>
  <c r="G184" i="9"/>
  <c r="T184" i="9" s="1"/>
  <c r="G185" i="9"/>
  <c r="T185" i="9" s="1"/>
  <c r="G186" i="9"/>
  <c r="T186" i="9" s="1"/>
  <c r="G187" i="9"/>
  <c r="T187" i="9" s="1"/>
  <c r="G188" i="9"/>
  <c r="T188" i="9" s="1"/>
  <c r="G189" i="9"/>
  <c r="T189" i="9" s="1"/>
  <c r="G190" i="9"/>
  <c r="T190" i="9" s="1"/>
  <c r="G191" i="9"/>
  <c r="T191" i="9" s="1"/>
  <c r="G192" i="9"/>
  <c r="T192" i="9" s="1"/>
  <c r="G193" i="9"/>
  <c r="T193" i="9" s="1"/>
  <c r="G194" i="9"/>
  <c r="T194" i="9" s="1"/>
  <c r="G195" i="9"/>
  <c r="T195" i="9" s="1"/>
  <c r="G196" i="9"/>
  <c r="T196" i="9" s="1"/>
  <c r="G197" i="9"/>
  <c r="T197" i="9" s="1"/>
  <c r="G198" i="9"/>
  <c r="T198" i="9" s="1"/>
  <c r="G199" i="9"/>
  <c r="T199" i="9" s="1"/>
  <c r="G200" i="9"/>
  <c r="T200" i="9" s="1"/>
  <c r="G201" i="9"/>
  <c r="T201" i="9" s="1"/>
  <c r="G202" i="9"/>
  <c r="T202" i="9" s="1"/>
  <c r="G203" i="9"/>
  <c r="T203" i="9" s="1"/>
  <c r="G204" i="9"/>
  <c r="T204" i="9" s="1"/>
  <c r="G205" i="9"/>
  <c r="T205" i="9" s="1"/>
  <c r="G206" i="9"/>
  <c r="T206" i="9" s="1"/>
  <c r="G207" i="9"/>
  <c r="T207" i="9" s="1"/>
  <c r="G208" i="9"/>
  <c r="T208" i="9" s="1"/>
  <c r="D27" i="11" l="1"/>
  <c r="B26" i="11"/>
  <c r="A26" i="11" s="1"/>
  <c r="F64" i="11"/>
  <c r="F65" i="11" s="1"/>
  <c r="L100" i="9"/>
  <c r="L101" i="9"/>
  <c r="L102" i="9"/>
  <c r="L103" i="9"/>
  <c r="L104" i="9"/>
  <c r="L105" i="9"/>
  <c r="L106" i="9"/>
  <c r="L107" i="9"/>
  <c r="L108" i="9"/>
  <c r="L99" i="9"/>
  <c r="F66" i="11" l="1"/>
  <c r="B27" i="11"/>
  <c r="A27" i="11" s="1"/>
  <c r="D28" i="11"/>
  <c r="B28" i="11" l="1"/>
  <c r="A28" i="11" s="1"/>
  <c r="D29" i="11"/>
  <c r="F67" i="11"/>
  <c r="F68" i="11" s="1"/>
  <c r="F69" i="11" s="1"/>
  <c r="F70" i="11" s="1"/>
  <c r="F71" i="11" s="1"/>
  <c r="G105" i="9"/>
  <c r="T105" i="9" s="1"/>
  <c r="G104" i="9"/>
  <c r="T104" i="9" s="1"/>
  <c r="G103" i="9"/>
  <c r="T103" i="9" s="1"/>
  <c r="G102" i="9"/>
  <c r="T102" i="9" s="1"/>
  <c r="G101" i="9"/>
  <c r="T101" i="9" s="1"/>
  <c r="G100" i="9"/>
  <c r="T100" i="9" s="1"/>
  <c r="G99" i="9"/>
  <c r="T99" i="9" s="1"/>
  <c r="G98" i="9"/>
  <c r="T98" i="9" s="1"/>
  <c r="G97" i="9"/>
  <c r="T97" i="9" s="1"/>
  <c r="G96" i="9"/>
  <c r="T96" i="9" s="1"/>
  <c r="G95" i="9"/>
  <c r="T95" i="9" s="1"/>
  <c r="G94" i="9"/>
  <c r="T94" i="9" s="1"/>
  <c r="G93" i="9"/>
  <c r="T93" i="9" s="1"/>
  <c r="G92" i="9"/>
  <c r="T92" i="9" s="1"/>
  <c r="G91" i="9"/>
  <c r="T91" i="9" s="1"/>
  <c r="G90" i="9"/>
  <c r="T90" i="9" s="1"/>
  <c r="G89" i="9"/>
  <c r="T89" i="9" s="1"/>
  <c r="G88" i="9"/>
  <c r="T88" i="9" s="1"/>
  <c r="G87" i="9"/>
  <c r="T87" i="9" s="1"/>
  <c r="G86" i="9"/>
  <c r="T86" i="9" s="1"/>
  <c r="G85" i="9"/>
  <c r="T85" i="9" s="1"/>
  <c r="G84" i="9"/>
  <c r="T84" i="9" s="1"/>
  <c r="G83" i="9"/>
  <c r="T83" i="9" s="1"/>
  <c r="G82" i="9"/>
  <c r="T82" i="9" s="1"/>
  <c r="G81" i="9"/>
  <c r="T81" i="9" s="1"/>
  <c r="G80" i="9"/>
  <c r="T80" i="9" s="1"/>
  <c r="G79" i="9"/>
  <c r="T79" i="9" s="1"/>
  <c r="G78" i="9"/>
  <c r="T78" i="9" s="1"/>
  <c r="G77" i="9"/>
  <c r="T77" i="9" s="1"/>
  <c r="G76" i="9"/>
  <c r="T76" i="9" s="1"/>
  <c r="G75" i="9"/>
  <c r="T75" i="9" s="1"/>
  <c r="G74" i="9"/>
  <c r="T74" i="9" s="1"/>
  <c r="G73" i="9"/>
  <c r="T73" i="9" s="1"/>
  <c r="G72" i="9"/>
  <c r="T72" i="9" s="1"/>
  <c r="G71" i="9"/>
  <c r="T71" i="9" s="1"/>
  <c r="G70" i="9"/>
  <c r="T70" i="9" s="1"/>
  <c r="G69" i="9"/>
  <c r="T69" i="9" s="1"/>
  <c r="G68" i="9"/>
  <c r="T68" i="9" s="1"/>
  <c r="G67" i="9"/>
  <c r="T67" i="9" s="1"/>
  <c r="G66" i="9"/>
  <c r="T66" i="9" s="1"/>
  <c r="G65" i="9"/>
  <c r="T65" i="9" s="1"/>
  <c r="G64" i="9"/>
  <c r="T64" i="9" s="1"/>
  <c r="G63" i="9"/>
  <c r="T63" i="9" s="1"/>
  <c r="G62" i="9"/>
  <c r="T62" i="9" s="1"/>
  <c r="G61" i="9"/>
  <c r="T61" i="9" s="1"/>
  <c r="G60" i="9"/>
  <c r="T60" i="9" s="1"/>
  <c r="G59" i="9"/>
  <c r="T59" i="9" s="1"/>
  <c r="G58" i="9"/>
  <c r="T58" i="9" s="1"/>
  <c r="G57" i="9"/>
  <c r="T57" i="9" s="1"/>
  <c r="G56" i="9"/>
  <c r="T56" i="9" s="1"/>
  <c r="G55" i="9"/>
  <c r="T55" i="9" s="1"/>
  <c r="G54" i="9"/>
  <c r="T54" i="9" s="1"/>
  <c r="G53" i="9"/>
  <c r="T53" i="9" s="1"/>
  <c r="G52" i="9"/>
  <c r="T52" i="9" s="1"/>
  <c r="G51" i="9"/>
  <c r="T51" i="9" s="1"/>
  <c r="G50" i="9"/>
  <c r="T50" i="9" s="1"/>
  <c r="G49" i="9"/>
  <c r="T49" i="9" s="1"/>
  <c r="G48" i="9"/>
  <c r="T48" i="9" s="1"/>
  <c r="G47" i="9"/>
  <c r="T47" i="9" s="1"/>
  <c r="G46" i="9"/>
  <c r="T46" i="9" s="1"/>
  <c r="G45" i="9"/>
  <c r="T45" i="9" s="1"/>
  <c r="G44" i="9"/>
  <c r="T44" i="9" s="1"/>
  <c r="G43" i="9"/>
  <c r="T43" i="9" s="1"/>
  <c r="G42" i="9"/>
  <c r="T42" i="9" s="1"/>
  <c r="G41" i="9"/>
  <c r="T41" i="9" s="1"/>
  <c r="G40" i="9"/>
  <c r="T40" i="9" s="1"/>
  <c r="G39" i="9"/>
  <c r="T39" i="9" s="1"/>
  <c r="G38" i="9"/>
  <c r="T38" i="9" s="1"/>
  <c r="G37" i="9"/>
  <c r="T37" i="9" s="1"/>
  <c r="G36" i="9"/>
  <c r="T36" i="9" s="1"/>
  <c r="G35" i="9"/>
  <c r="T35" i="9" s="1"/>
  <c r="G34" i="9"/>
  <c r="T34" i="9" s="1"/>
  <c r="G33" i="9"/>
  <c r="T33" i="9" s="1"/>
  <c r="G32" i="9"/>
  <c r="T32" i="9" s="1"/>
  <c r="G31" i="9"/>
  <c r="T31" i="9" s="1"/>
  <c r="G30" i="9"/>
  <c r="T30" i="9" s="1"/>
  <c r="G29" i="9"/>
  <c r="T29" i="9" s="1"/>
  <c r="G28" i="9"/>
  <c r="T28" i="9" s="1"/>
  <c r="G27" i="9"/>
  <c r="T27" i="9" s="1"/>
  <c r="G26" i="9"/>
  <c r="T26" i="9" s="1"/>
  <c r="G25" i="9"/>
  <c r="T25" i="9" s="1"/>
  <c r="G24" i="9"/>
  <c r="T24" i="9" s="1"/>
  <c r="G23" i="9"/>
  <c r="T23" i="9" s="1"/>
  <c r="G22" i="9"/>
  <c r="T22" i="9" s="1"/>
  <c r="G21" i="9"/>
  <c r="T21" i="9" s="1"/>
  <c r="G20" i="9"/>
  <c r="T20" i="9" s="1"/>
  <c r="G19" i="9"/>
  <c r="T19" i="9" s="1"/>
  <c r="G18" i="9"/>
  <c r="T18" i="9" s="1"/>
  <c r="G17" i="9"/>
  <c r="T17" i="9" s="1"/>
  <c r="G16" i="9"/>
  <c r="T16" i="9" s="1"/>
  <c r="G15" i="9"/>
  <c r="T15" i="9" s="1"/>
  <c r="G14" i="9"/>
  <c r="T14" i="9" s="1"/>
  <c r="G13" i="9"/>
  <c r="T13" i="9" s="1"/>
  <c r="G12" i="9"/>
  <c r="T12" i="9" s="1"/>
  <c r="G11" i="9"/>
  <c r="T11" i="9" s="1"/>
  <c r="G10" i="9"/>
  <c r="T10" i="9" s="1"/>
  <c r="G9" i="9"/>
  <c r="T9" i="9" s="1"/>
  <c r="G8" i="9"/>
  <c r="T8" i="9" s="1"/>
  <c r="G7" i="9"/>
  <c r="T7" i="9" s="1"/>
  <c r="G6" i="9"/>
  <c r="T6" i="9" s="1"/>
  <c r="G5" i="9"/>
  <c r="T5" i="9" s="1"/>
  <c r="G4" i="9"/>
  <c r="T4" i="9" s="1"/>
  <c r="G3" i="9"/>
  <c r="T3" i="9" s="1"/>
  <c r="G2" i="9"/>
  <c r="T2" i="9" s="1"/>
  <c r="A3" i="9"/>
  <c r="P3" i="9" s="1"/>
  <c r="B3" i="9"/>
  <c r="A4" i="9"/>
  <c r="P4" i="9" s="1"/>
  <c r="B4" i="9"/>
  <c r="A5" i="9"/>
  <c r="P5" i="9" s="1"/>
  <c r="B5" i="9"/>
  <c r="A6" i="9"/>
  <c r="P6" i="9" s="1"/>
  <c r="B6" i="9"/>
  <c r="A7" i="9"/>
  <c r="P7" i="9" s="1"/>
  <c r="B7" i="9"/>
  <c r="A8" i="9"/>
  <c r="P8" i="9" s="1"/>
  <c r="B8" i="9"/>
  <c r="A9" i="9"/>
  <c r="P9" i="9" s="1"/>
  <c r="B9" i="9"/>
  <c r="A10" i="9"/>
  <c r="P10" i="9" s="1"/>
  <c r="O163" i="4" s="1"/>
  <c r="B10" i="9"/>
  <c r="A11" i="9"/>
  <c r="P11" i="9" s="1"/>
  <c r="O164" i="4" s="1"/>
  <c r="B11" i="9"/>
  <c r="A12" i="9"/>
  <c r="P12" i="9" s="1"/>
  <c r="O165" i="4" s="1"/>
  <c r="B12" i="9"/>
  <c r="A13" i="9"/>
  <c r="P13" i="9" s="1"/>
  <c r="B13" i="9"/>
  <c r="A14" i="9"/>
  <c r="P14" i="9" s="1"/>
  <c r="B14" i="9"/>
  <c r="A15" i="9"/>
  <c r="P15" i="9" s="1"/>
  <c r="B15" i="9"/>
  <c r="A16" i="9"/>
  <c r="P16" i="9" s="1"/>
  <c r="B16" i="9"/>
  <c r="A17" i="9"/>
  <c r="P17" i="9" s="1"/>
  <c r="B17" i="9"/>
  <c r="A18" i="9"/>
  <c r="P18" i="9" s="1"/>
  <c r="B18" i="9"/>
  <c r="A19" i="9"/>
  <c r="P19" i="9" s="1"/>
  <c r="B19" i="9"/>
  <c r="A20" i="9"/>
  <c r="P20" i="9" s="1"/>
  <c r="B20" i="9"/>
  <c r="A21" i="9"/>
  <c r="P21" i="9" s="1"/>
  <c r="B21" i="9"/>
  <c r="A22" i="9"/>
  <c r="P22" i="9" s="1"/>
  <c r="B22" i="9"/>
  <c r="A23" i="9"/>
  <c r="P23" i="9" s="1"/>
  <c r="B23" i="9"/>
  <c r="A24" i="9"/>
  <c r="P24" i="9" s="1"/>
  <c r="B24" i="9"/>
  <c r="A25" i="9"/>
  <c r="P25" i="9" s="1"/>
  <c r="B25" i="9"/>
  <c r="A26" i="9"/>
  <c r="P26" i="9" s="1"/>
  <c r="B26" i="9"/>
  <c r="A27" i="9"/>
  <c r="P27" i="9" s="1"/>
  <c r="O85" i="4" s="1"/>
  <c r="B27" i="9"/>
  <c r="A28" i="9"/>
  <c r="P28" i="9" s="1"/>
  <c r="B28" i="9"/>
  <c r="A29" i="9"/>
  <c r="P29" i="9" s="1"/>
  <c r="B29" i="9"/>
  <c r="A30" i="9"/>
  <c r="P30" i="9" s="1"/>
  <c r="O87" i="4" s="1"/>
  <c r="B30" i="9"/>
  <c r="A31" i="9"/>
  <c r="P31" i="9" s="1"/>
  <c r="B31" i="9"/>
  <c r="A32" i="9"/>
  <c r="P32" i="9" s="1"/>
  <c r="B32" i="9"/>
  <c r="A33" i="9"/>
  <c r="P33" i="9" s="1"/>
  <c r="B33" i="9"/>
  <c r="A34" i="9"/>
  <c r="P34" i="9" s="1"/>
  <c r="B34" i="9"/>
  <c r="A35" i="9"/>
  <c r="P35" i="9" s="1"/>
  <c r="B35" i="9"/>
  <c r="A36" i="9"/>
  <c r="P36" i="9" s="1"/>
  <c r="B36" i="9"/>
  <c r="A37" i="9"/>
  <c r="P37" i="9" s="1"/>
  <c r="B37" i="9"/>
  <c r="A38" i="9"/>
  <c r="P38" i="9" s="1"/>
  <c r="B38" i="9"/>
  <c r="A39" i="9"/>
  <c r="P39" i="9" s="1"/>
  <c r="O62" i="4" s="1"/>
  <c r="B39" i="9"/>
  <c r="A40" i="9"/>
  <c r="P40" i="9" s="1"/>
  <c r="B40" i="9"/>
  <c r="A41" i="9"/>
  <c r="P41" i="9" s="1"/>
  <c r="B41" i="9"/>
  <c r="A42" i="9"/>
  <c r="P42" i="9" s="1"/>
  <c r="B42" i="9"/>
  <c r="A43" i="9"/>
  <c r="P43" i="9" s="1"/>
  <c r="B43" i="9"/>
  <c r="A44" i="9"/>
  <c r="P44" i="9" s="1"/>
  <c r="B44" i="9"/>
  <c r="A45" i="9"/>
  <c r="P45" i="9" s="1"/>
  <c r="B45" i="9"/>
  <c r="A46" i="9"/>
  <c r="P46" i="9" s="1"/>
  <c r="B46" i="9"/>
  <c r="A47" i="9"/>
  <c r="P47" i="9" s="1"/>
  <c r="O129" i="4" s="1"/>
  <c r="B47" i="9"/>
  <c r="A48" i="9"/>
  <c r="P48" i="9" s="1"/>
  <c r="B48" i="9"/>
  <c r="A49" i="9"/>
  <c r="P49" i="9" s="1"/>
  <c r="B49" i="9"/>
  <c r="A50" i="9"/>
  <c r="P50" i="9" s="1"/>
  <c r="B50" i="9"/>
  <c r="A51" i="9"/>
  <c r="P51" i="9" s="1"/>
  <c r="B51" i="9"/>
  <c r="A52" i="9"/>
  <c r="P52" i="9" s="1"/>
  <c r="B52" i="9"/>
  <c r="A53" i="9"/>
  <c r="P53" i="9" s="1"/>
  <c r="B53" i="9"/>
  <c r="A54" i="9"/>
  <c r="P54" i="9" s="1"/>
  <c r="B54" i="9"/>
  <c r="A55" i="9"/>
  <c r="P55" i="9" s="1"/>
  <c r="B55" i="9"/>
  <c r="A56" i="9"/>
  <c r="P56" i="9" s="1"/>
  <c r="B56" i="9"/>
  <c r="A57" i="9"/>
  <c r="P57" i="9" s="1"/>
  <c r="B57" i="9"/>
  <c r="A58" i="9"/>
  <c r="P58" i="9" s="1"/>
  <c r="O47" i="4" s="1"/>
  <c r="B58" i="9"/>
  <c r="A59" i="9"/>
  <c r="P59" i="9" s="1"/>
  <c r="B59" i="9"/>
  <c r="A60" i="9"/>
  <c r="P60" i="9" s="1"/>
  <c r="B60" i="9"/>
  <c r="A61" i="9"/>
  <c r="P61" i="9" s="1"/>
  <c r="B61" i="9"/>
  <c r="A62" i="9"/>
  <c r="P62" i="9" s="1"/>
  <c r="B62" i="9"/>
  <c r="A63" i="9"/>
  <c r="P63" i="9" s="1"/>
  <c r="B63" i="9"/>
  <c r="A64" i="9"/>
  <c r="P64" i="9" s="1"/>
  <c r="B64" i="9"/>
  <c r="A65" i="9"/>
  <c r="P65" i="9" s="1"/>
  <c r="B65" i="9"/>
  <c r="A66" i="9"/>
  <c r="P66" i="9" s="1"/>
  <c r="B66" i="9"/>
  <c r="A67" i="9"/>
  <c r="P67" i="9" s="1"/>
  <c r="B67" i="9"/>
  <c r="A68" i="9"/>
  <c r="P68" i="9" s="1"/>
  <c r="B68" i="9"/>
  <c r="A69" i="9"/>
  <c r="P69" i="9" s="1"/>
  <c r="B69" i="9"/>
  <c r="A70" i="9"/>
  <c r="P70" i="9" s="1"/>
  <c r="B70" i="9"/>
  <c r="A71" i="9"/>
  <c r="P71" i="9" s="1"/>
  <c r="B71" i="9"/>
  <c r="A72" i="9"/>
  <c r="P72" i="9" s="1"/>
  <c r="B72" i="9"/>
  <c r="A73" i="9"/>
  <c r="P73" i="9" s="1"/>
  <c r="B73" i="9"/>
  <c r="A74" i="9"/>
  <c r="P74" i="9" s="1"/>
  <c r="B74" i="9"/>
  <c r="A75" i="9"/>
  <c r="P75" i="9" s="1"/>
  <c r="B75" i="9"/>
  <c r="A76" i="9"/>
  <c r="P76" i="9" s="1"/>
  <c r="B76" i="9"/>
  <c r="A77" i="9"/>
  <c r="P77" i="9" s="1"/>
  <c r="O66" i="4" s="1"/>
  <c r="B77" i="9"/>
  <c r="A78" i="9"/>
  <c r="P78" i="9" s="1"/>
  <c r="B78" i="9"/>
  <c r="A79" i="9"/>
  <c r="P79" i="9" s="1"/>
  <c r="B79" i="9"/>
  <c r="A80" i="9"/>
  <c r="P80" i="9" s="1"/>
  <c r="O54" i="4" s="1"/>
  <c r="B80" i="9"/>
  <c r="A81" i="9"/>
  <c r="P81" i="9" s="1"/>
  <c r="B81" i="9"/>
  <c r="A82" i="9"/>
  <c r="P82" i="9" s="1"/>
  <c r="B82" i="9"/>
  <c r="A83" i="9"/>
  <c r="P83" i="9" s="1"/>
  <c r="O55" i="4" s="1"/>
  <c r="B83" i="9"/>
  <c r="A84" i="9"/>
  <c r="P84" i="9" s="1"/>
  <c r="B84" i="9"/>
  <c r="A85" i="9"/>
  <c r="P85" i="9" s="1"/>
  <c r="B85" i="9"/>
  <c r="A86" i="9"/>
  <c r="P86" i="9" s="1"/>
  <c r="B86" i="9"/>
  <c r="A87" i="9"/>
  <c r="P87" i="9" s="1"/>
  <c r="B87" i="9"/>
  <c r="A88" i="9"/>
  <c r="P88" i="9" s="1"/>
  <c r="B88" i="9"/>
  <c r="A89" i="9"/>
  <c r="P89" i="9" s="1"/>
  <c r="B89" i="9"/>
  <c r="A90" i="9"/>
  <c r="P90" i="9" s="1"/>
  <c r="B90" i="9"/>
  <c r="A91" i="9"/>
  <c r="P91" i="9" s="1"/>
  <c r="B91" i="9"/>
  <c r="A92" i="9"/>
  <c r="P92" i="9" s="1"/>
  <c r="B92" i="9"/>
  <c r="A93" i="9"/>
  <c r="P93" i="9" s="1"/>
  <c r="O78" i="4" s="1"/>
  <c r="B93" i="9"/>
  <c r="A94" i="9"/>
  <c r="P94" i="9" s="1"/>
  <c r="B94" i="9"/>
  <c r="A95" i="9"/>
  <c r="P95" i="9" s="1"/>
  <c r="B95" i="9"/>
  <c r="A96" i="9"/>
  <c r="P96" i="9" s="1"/>
  <c r="B96" i="9"/>
  <c r="A97" i="9"/>
  <c r="P97" i="9" s="1"/>
  <c r="B97" i="9"/>
  <c r="A98" i="9"/>
  <c r="P98" i="9" s="1"/>
  <c r="O12" i="4" s="1"/>
  <c r="B98" i="9"/>
  <c r="A99" i="9"/>
  <c r="P99" i="9" s="1"/>
  <c r="O83" i="4" s="1"/>
  <c r="B99" i="9"/>
  <c r="A100" i="9"/>
  <c r="P100" i="9" s="1"/>
  <c r="O86" i="4" s="1"/>
  <c r="B100" i="9"/>
  <c r="A101" i="9"/>
  <c r="P101" i="9" s="1"/>
  <c r="B101" i="9"/>
  <c r="A102" i="9"/>
  <c r="P102" i="9" s="1"/>
  <c r="B102" i="9"/>
  <c r="A103" i="9"/>
  <c r="P103" i="9" s="1"/>
  <c r="O161" i="4" s="1"/>
  <c r="B103" i="9"/>
  <c r="A104" i="9"/>
  <c r="P104" i="9" s="1"/>
  <c r="B104" i="9"/>
  <c r="A105" i="9"/>
  <c r="P105" i="9" s="1"/>
  <c r="B105" i="9"/>
  <c r="A106" i="9"/>
  <c r="P106" i="9" s="1"/>
  <c r="B106" i="9"/>
  <c r="A107" i="9"/>
  <c r="P107" i="9" s="1"/>
  <c r="B107" i="9"/>
  <c r="A108" i="9"/>
  <c r="P108" i="9" s="1"/>
  <c r="B108" i="9"/>
  <c r="A109" i="9"/>
  <c r="P109" i="9" s="1"/>
  <c r="B109" i="9"/>
  <c r="A110" i="9"/>
  <c r="P110" i="9" s="1"/>
  <c r="O112" i="4" s="1"/>
  <c r="B110" i="9"/>
  <c r="A111" i="9"/>
  <c r="P111" i="9" s="1"/>
  <c r="B111" i="9"/>
  <c r="A112" i="9"/>
  <c r="P112" i="9" s="1"/>
  <c r="B112" i="9"/>
  <c r="A113" i="9"/>
  <c r="P113" i="9" s="1"/>
  <c r="B113" i="9"/>
  <c r="A114" i="9"/>
  <c r="P114" i="9" s="1"/>
  <c r="B114" i="9"/>
  <c r="A115" i="9"/>
  <c r="P115" i="9" s="1"/>
  <c r="O132" i="4" s="1"/>
  <c r="B115" i="9"/>
  <c r="A116" i="9"/>
  <c r="P116" i="9" s="1"/>
  <c r="O133" i="4" s="1"/>
  <c r="B116" i="9"/>
  <c r="A117" i="9"/>
  <c r="P117" i="9" s="1"/>
  <c r="B117" i="9"/>
  <c r="A118" i="9"/>
  <c r="P118" i="9" s="1"/>
  <c r="B118" i="9"/>
  <c r="A119" i="9"/>
  <c r="P119" i="9" s="1"/>
  <c r="O127" i="4" s="1"/>
  <c r="B119" i="9"/>
  <c r="A120" i="9"/>
  <c r="P120" i="9" s="1"/>
  <c r="O128" i="4" s="1"/>
  <c r="B120" i="9"/>
  <c r="A121" i="9"/>
  <c r="P121" i="9" s="1"/>
  <c r="B121" i="9"/>
  <c r="A122" i="9"/>
  <c r="P122" i="9" s="1"/>
  <c r="B122" i="9"/>
  <c r="A123" i="9"/>
  <c r="P123" i="9" s="1"/>
  <c r="O107" i="4" s="1"/>
  <c r="B123" i="9"/>
  <c r="A124" i="9"/>
  <c r="P124" i="9" s="1"/>
  <c r="B124" i="9"/>
  <c r="A125" i="9"/>
  <c r="P125" i="9" s="1"/>
  <c r="B125" i="9"/>
  <c r="A126" i="9"/>
  <c r="P126" i="9" s="1"/>
  <c r="B126" i="9"/>
  <c r="A127" i="9"/>
  <c r="P127" i="9" s="1"/>
  <c r="B127" i="9"/>
  <c r="A128" i="9"/>
  <c r="P128" i="9" s="1"/>
  <c r="O123" i="4" s="1"/>
  <c r="B128" i="9"/>
  <c r="A129" i="9"/>
  <c r="P129" i="9" s="1"/>
  <c r="O124" i="4" s="1"/>
  <c r="B129" i="9"/>
  <c r="A130" i="9"/>
  <c r="P130" i="9" s="1"/>
  <c r="O125" i="4" s="1"/>
  <c r="B130" i="9"/>
  <c r="A131" i="9"/>
  <c r="P131" i="9" s="1"/>
  <c r="O126" i="4" s="1"/>
  <c r="B131" i="9"/>
  <c r="A132" i="9"/>
  <c r="P132" i="9" s="1"/>
  <c r="O131" i="4" s="1"/>
  <c r="B132" i="9"/>
  <c r="A133" i="9"/>
  <c r="P133" i="9" s="1"/>
  <c r="O134" i="4" s="1"/>
  <c r="B133" i="9"/>
  <c r="A134" i="9"/>
  <c r="P134" i="9" s="1"/>
  <c r="O21" i="4" s="1"/>
  <c r="B134" i="9"/>
  <c r="A135" i="9"/>
  <c r="P135" i="9" s="1"/>
  <c r="O20" i="4" s="1"/>
  <c r="B135" i="9"/>
  <c r="A136" i="9"/>
  <c r="P136" i="9" s="1"/>
  <c r="O80" i="4" s="1"/>
  <c r="B136" i="9"/>
  <c r="A137" i="9"/>
  <c r="P137" i="9" s="1"/>
  <c r="O79" i="4" s="1"/>
  <c r="B137" i="9"/>
  <c r="A138" i="9"/>
  <c r="P138" i="9" s="1"/>
  <c r="O137" i="4" s="1"/>
  <c r="B138" i="9"/>
  <c r="A139" i="9"/>
  <c r="P139" i="9" s="1"/>
  <c r="O138" i="4" s="1"/>
  <c r="B139" i="9"/>
  <c r="A140" i="9"/>
  <c r="P140" i="9" s="1"/>
  <c r="O139" i="4" s="1"/>
  <c r="B140" i="9"/>
  <c r="A141" i="9"/>
  <c r="P141" i="9" s="1"/>
  <c r="O140" i="4" s="1"/>
  <c r="B141" i="9"/>
  <c r="A142" i="9"/>
  <c r="P142" i="9" s="1"/>
  <c r="B142" i="9"/>
  <c r="A143" i="9"/>
  <c r="P143" i="9" s="1"/>
  <c r="B143" i="9"/>
  <c r="A144" i="9"/>
  <c r="P144" i="9" s="1"/>
  <c r="O115" i="4" s="1"/>
  <c r="B144" i="9"/>
  <c r="A145" i="9"/>
  <c r="P145" i="9" s="1"/>
  <c r="O116" i="4" s="1"/>
  <c r="B145" i="9"/>
  <c r="A146" i="9"/>
  <c r="P146" i="9" s="1"/>
  <c r="O117" i="4" s="1"/>
  <c r="B146" i="9"/>
  <c r="A147" i="9"/>
  <c r="P147" i="9" s="1"/>
  <c r="O118" i="4" s="1"/>
  <c r="B147" i="9"/>
  <c r="A148" i="9"/>
  <c r="P148" i="9" s="1"/>
  <c r="O52" i="4" s="1"/>
  <c r="B148" i="9"/>
  <c r="A149" i="9"/>
  <c r="P149" i="9" s="1"/>
  <c r="O53" i="4" s="1"/>
  <c r="B149" i="9"/>
  <c r="A150" i="9"/>
  <c r="P150" i="9" s="1"/>
  <c r="O49" i="4" s="1"/>
  <c r="B150" i="9"/>
  <c r="A151" i="9"/>
  <c r="P151" i="9" s="1"/>
  <c r="O50" i="4" s="1"/>
  <c r="B151" i="9"/>
  <c r="A152" i="9"/>
  <c r="P152" i="9" s="1"/>
  <c r="B152" i="9"/>
  <c r="A153" i="9"/>
  <c r="P153" i="9" s="1"/>
  <c r="O48" i="4" s="1"/>
  <c r="B153" i="9"/>
  <c r="A154" i="9"/>
  <c r="P154" i="9" s="1"/>
  <c r="O51" i="4" s="1"/>
  <c r="B154" i="9"/>
  <c r="A155" i="9"/>
  <c r="P155" i="9" s="1"/>
  <c r="B155" i="9"/>
  <c r="A156" i="9"/>
  <c r="P156" i="9" s="1"/>
  <c r="B156" i="9"/>
  <c r="A157" i="9"/>
  <c r="P157" i="9" s="1"/>
  <c r="O72" i="4" s="1"/>
  <c r="B157" i="9"/>
  <c r="A158" i="9"/>
  <c r="P158" i="9" s="1"/>
  <c r="O70" i="4" s="1"/>
  <c r="B158" i="9"/>
  <c r="A159" i="9"/>
  <c r="P159" i="9" s="1"/>
  <c r="O43" i="4" s="1"/>
  <c r="B159" i="9"/>
  <c r="A160" i="9"/>
  <c r="P160" i="9" s="1"/>
  <c r="O42" i="4" s="1"/>
  <c r="B160" i="9"/>
  <c r="A161" i="9"/>
  <c r="P161" i="9" s="1"/>
  <c r="O13" i="4" s="1"/>
  <c r="B161" i="9"/>
  <c r="A162" i="9"/>
  <c r="P162" i="9" s="1"/>
  <c r="O10" i="4" s="1"/>
  <c r="B162" i="9"/>
  <c r="A163" i="9"/>
  <c r="P163" i="9" s="1"/>
  <c r="B163" i="9"/>
  <c r="A164" i="9"/>
  <c r="P164" i="9" s="1"/>
  <c r="B164" i="9"/>
  <c r="A165" i="9"/>
  <c r="P165" i="9" s="1"/>
  <c r="B165" i="9"/>
  <c r="A166" i="9"/>
  <c r="P166" i="9" s="1"/>
  <c r="B166" i="9"/>
  <c r="A167" i="9"/>
  <c r="P167" i="9" s="1"/>
  <c r="B167" i="9"/>
  <c r="A168" i="9"/>
  <c r="P168" i="9" s="1"/>
  <c r="B168" i="9"/>
  <c r="A169" i="9"/>
  <c r="P169" i="9" s="1"/>
  <c r="B169" i="9"/>
  <c r="A170" i="9"/>
  <c r="P170" i="9" s="1"/>
  <c r="B170" i="9"/>
  <c r="A171" i="9"/>
  <c r="P171" i="9" s="1"/>
  <c r="B171" i="9"/>
  <c r="A172" i="9"/>
  <c r="P172" i="9" s="1"/>
  <c r="B172" i="9"/>
  <c r="A173" i="9"/>
  <c r="P173" i="9" s="1"/>
  <c r="B173" i="9"/>
  <c r="A174" i="9"/>
  <c r="P174" i="9" s="1"/>
  <c r="B174" i="9"/>
  <c r="A175" i="9"/>
  <c r="P175" i="9" s="1"/>
  <c r="B175" i="9"/>
  <c r="A176" i="9"/>
  <c r="P176" i="9" s="1"/>
  <c r="B176" i="9"/>
  <c r="A177" i="9"/>
  <c r="P177" i="9" s="1"/>
  <c r="B177" i="9"/>
  <c r="A178" i="9"/>
  <c r="P178" i="9" s="1"/>
  <c r="B178" i="9"/>
  <c r="A179" i="9"/>
  <c r="P179" i="9" s="1"/>
  <c r="B179" i="9"/>
  <c r="A180" i="9"/>
  <c r="P180" i="9" s="1"/>
  <c r="B180" i="9"/>
  <c r="A181" i="9"/>
  <c r="P181" i="9" s="1"/>
  <c r="B181" i="9"/>
  <c r="A182" i="9"/>
  <c r="P182" i="9" s="1"/>
  <c r="B182" i="9"/>
  <c r="A183" i="9"/>
  <c r="P183" i="9" s="1"/>
  <c r="B183" i="9"/>
  <c r="A184" i="9"/>
  <c r="P184" i="9" s="1"/>
  <c r="B184" i="9"/>
  <c r="A185" i="9"/>
  <c r="P185" i="9" s="1"/>
  <c r="B185" i="9"/>
  <c r="A186" i="9"/>
  <c r="P186" i="9" s="1"/>
  <c r="B186" i="9"/>
  <c r="A187" i="9"/>
  <c r="P187" i="9" s="1"/>
  <c r="B187" i="9"/>
  <c r="A188" i="9"/>
  <c r="P188" i="9" s="1"/>
  <c r="B188" i="9"/>
  <c r="A189" i="9"/>
  <c r="P189" i="9" s="1"/>
  <c r="B189" i="9"/>
  <c r="A190" i="9"/>
  <c r="P190" i="9" s="1"/>
  <c r="B190" i="9"/>
  <c r="A191" i="9"/>
  <c r="P191" i="9" s="1"/>
  <c r="B191" i="9"/>
  <c r="A192" i="9"/>
  <c r="P192" i="9" s="1"/>
  <c r="B192" i="9"/>
  <c r="A193" i="9"/>
  <c r="P193" i="9" s="1"/>
  <c r="B193" i="9"/>
  <c r="A194" i="9"/>
  <c r="P194" i="9" s="1"/>
  <c r="O95" i="4" s="1"/>
  <c r="B194" i="9"/>
  <c r="A195" i="9"/>
  <c r="P195" i="9" s="1"/>
  <c r="O96" i="4" s="1"/>
  <c r="B195" i="9"/>
  <c r="A196" i="9"/>
  <c r="P196" i="9" s="1"/>
  <c r="O97" i="4" s="1"/>
  <c r="B196" i="9"/>
  <c r="A197" i="9"/>
  <c r="P197" i="9" s="1"/>
  <c r="O98" i="4" s="1"/>
  <c r="B197" i="9"/>
  <c r="A198" i="9"/>
  <c r="P198" i="9" s="1"/>
  <c r="B198" i="9"/>
  <c r="A199" i="9"/>
  <c r="P199" i="9" s="1"/>
  <c r="B199" i="9"/>
  <c r="A200" i="9"/>
  <c r="P200" i="9" s="1"/>
  <c r="B200" i="9"/>
  <c r="A201" i="9"/>
  <c r="P201" i="9" s="1"/>
  <c r="B201" i="9"/>
  <c r="A202" i="9"/>
  <c r="P202" i="9" s="1"/>
  <c r="B202" i="9"/>
  <c r="A203" i="9"/>
  <c r="P203" i="9" s="1"/>
  <c r="O195" i="4" s="1"/>
  <c r="B203" i="9"/>
  <c r="A204" i="9"/>
  <c r="P204" i="9" s="1"/>
  <c r="O197" i="4" s="1"/>
  <c r="B204" i="9"/>
  <c r="A205" i="9"/>
  <c r="P205" i="9" s="1"/>
  <c r="B205" i="9"/>
  <c r="A206" i="9"/>
  <c r="P206" i="9" s="1"/>
  <c r="O191" i="4" s="1"/>
  <c r="B206" i="9"/>
  <c r="A207" i="9"/>
  <c r="P207" i="9" s="1"/>
  <c r="B207" i="9"/>
  <c r="A208" i="9"/>
  <c r="P208" i="9" s="1"/>
  <c r="O193" i="4" s="1"/>
  <c r="B208" i="9"/>
  <c r="B2" i="9"/>
  <c r="A2" i="9"/>
  <c r="P2" i="9" s="1"/>
  <c r="O192" i="4" l="1"/>
  <c r="O190" i="4"/>
  <c r="O196" i="4"/>
  <c r="O108" i="4"/>
  <c r="O121" i="4"/>
  <c r="O99" i="4"/>
  <c r="O111" i="4"/>
  <c r="O90" i="4"/>
  <c r="O71" i="4"/>
  <c r="O44" i="4"/>
  <c r="O64" i="4"/>
  <c r="O136" i="4"/>
  <c r="O9" i="4"/>
  <c r="O8" i="4"/>
  <c r="O130" i="4"/>
  <c r="O34" i="4"/>
  <c r="O88" i="4"/>
  <c r="O76" i="4"/>
  <c r="O17" i="4"/>
  <c r="O16" i="4"/>
  <c r="O194" i="4"/>
  <c r="O39" i="4"/>
  <c r="O122" i="4"/>
  <c r="O104" i="4"/>
  <c r="O145" i="4"/>
  <c r="O77" i="4"/>
  <c r="O45" i="4"/>
  <c r="O5" i="4"/>
  <c r="O65" i="4"/>
  <c r="O142" i="4"/>
  <c r="O160" i="4"/>
  <c r="O141" i="4"/>
  <c r="O159" i="4"/>
  <c r="O153" i="4"/>
  <c r="O166" i="4"/>
  <c r="O155" i="4"/>
  <c r="O162" i="4"/>
  <c r="O154" i="4"/>
  <c r="O35" i="4"/>
  <c r="O189" i="4"/>
  <c r="O187" i="4"/>
  <c r="O186" i="4"/>
  <c r="O184" i="4"/>
  <c r="O182" i="4"/>
  <c r="O181" i="4"/>
  <c r="O179" i="4"/>
  <c r="O178" i="4"/>
  <c r="O176" i="4"/>
  <c r="O169" i="4"/>
  <c r="O170" i="4"/>
  <c r="O167" i="4"/>
  <c r="O173" i="4"/>
  <c r="O171" i="4"/>
  <c r="O29" i="4"/>
  <c r="O91" i="4"/>
  <c r="O93" i="4"/>
  <c r="O100" i="4"/>
  <c r="O103" i="4"/>
  <c r="O150" i="4"/>
  <c r="O149" i="4"/>
  <c r="O143" i="4"/>
  <c r="O84" i="4"/>
  <c r="O11" i="4"/>
  <c r="O6" i="4"/>
  <c r="O19" i="4"/>
  <c r="O32" i="4"/>
  <c r="O61" i="4"/>
  <c r="O27" i="4"/>
  <c r="O37" i="4"/>
  <c r="O36" i="4"/>
  <c r="O152" i="4"/>
  <c r="O135" i="4"/>
  <c r="O46" i="4"/>
  <c r="O3" i="4"/>
  <c r="O31" i="4"/>
  <c r="O101" i="4"/>
  <c r="O106" i="4"/>
  <c r="O92" i="4"/>
  <c r="O113" i="4"/>
  <c r="O68" i="4"/>
  <c r="O40" i="4"/>
  <c r="O82" i="4"/>
  <c r="O81" i="4"/>
  <c r="O73" i="4"/>
  <c r="O22" i="4"/>
  <c r="O59" i="4"/>
  <c r="O58" i="4"/>
  <c r="O56" i="4"/>
  <c r="O148" i="4"/>
  <c r="O146" i="4"/>
  <c r="O144" i="4"/>
  <c r="O158" i="4"/>
  <c r="O157" i="4"/>
  <c r="O156" i="4"/>
  <c r="O14" i="4"/>
  <c r="O18" i="4"/>
  <c r="O110" i="4"/>
  <c r="O109" i="4"/>
  <c r="O120" i="4"/>
  <c r="O188" i="4"/>
  <c r="O185" i="4"/>
  <c r="O183" i="4"/>
  <c r="O180" i="4"/>
  <c r="O177" i="4"/>
  <c r="O175" i="4"/>
  <c r="O168" i="4"/>
  <c r="O174" i="4"/>
  <c r="O172" i="4"/>
  <c r="O26" i="4"/>
  <c r="O147" i="4"/>
  <c r="O15" i="4"/>
  <c r="O2" i="4"/>
  <c r="O23" i="4"/>
  <c r="O33" i="4"/>
  <c r="O60" i="4"/>
  <c r="O28" i="4"/>
  <c r="O63" i="4"/>
  <c r="O38" i="4"/>
  <c r="O151" i="4"/>
  <c r="O7" i="4"/>
  <c r="O30" i="4"/>
  <c r="O102" i="4"/>
  <c r="O105" i="4"/>
  <c r="O94" i="4"/>
  <c r="O114" i="4"/>
  <c r="O4" i="4"/>
  <c r="O69" i="4"/>
  <c r="O67" i="4"/>
  <c r="O41" i="4"/>
  <c r="O89" i="4"/>
  <c r="O75" i="4"/>
  <c r="O74" i="4"/>
  <c r="O24" i="4"/>
  <c r="O25" i="4"/>
  <c r="O57" i="4"/>
  <c r="O119" i="4"/>
  <c r="D30" i="11"/>
  <c r="B29" i="11"/>
  <c r="A29" i="11" s="1"/>
  <c r="F72" i="11"/>
  <c r="M168" i="4"/>
  <c r="M170" i="4"/>
  <c r="M167" i="4"/>
  <c r="M169" i="4"/>
  <c r="M171" i="4"/>
  <c r="M174" i="4"/>
  <c r="M173" i="4"/>
  <c r="M172" i="4"/>
  <c r="V1611" i="5"/>
  <c r="W1611" i="5" s="1"/>
  <c r="V1621" i="5"/>
  <c r="W1621" i="5" s="1"/>
  <c r="V1618" i="5"/>
  <c r="W1618" i="5" s="1"/>
  <c r="V1642" i="5" l="1"/>
  <c r="W1642" i="5" s="1"/>
  <c r="V1625" i="5"/>
  <c r="W1625" i="5" s="1"/>
  <c r="V1632" i="5"/>
  <c r="W1632" i="5" s="1"/>
  <c r="V1616" i="5"/>
  <c r="W1616" i="5" s="1"/>
  <c r="V1614" i="5"/>
  <c r="W1614" i="5" s="1"/>
  <c r="V1638" i="5"/>
  <c r="W1638" i="5" s="1"/>
  <c r="V1641" i="5"/>
  <c r="W1641" i="5" s="1"/>
  <c r="V1623" i="5"/>
  <c r="W1623" i="5" s="1"/>
  <c r="V1617" i="5"/>
  <c r="W1617" i="5" s="1"/>
  <c r="V1626" i="5"/>
  <c r="W1626" i="5" s="1"/>
  <c r="V1643" i="5"/>
  <c r="W1643" i="5" s="1"/>
  <c r="V1627" i="5"/>
  <c r="W1627" i="5" s="1"/>
  <c r="V1646" i="5"/>
  <c r="W1646" i="5" s="1"/>
  <c r="V1633" i="5"/>
  <c r="W1633" i="5" s="1"/>
  <c r="V1628" i="5"/>
  <c r="W1628" i="5" s="1"/>
  <c r="V1624" i="5"/>
  <c r="W1624" i="5" s="1"/>
  <c r="V1639" i="5"/>
  <c r="W1639" i="5" s="1"/>
  <c r="V1640" i="5"/>
  <c r="W1640" i="5" s="1"/>
  <c r="V1620" i="5"/>
  <c r="W1620" i="5" s="1"/>
  <c r="V1648" i="5"/>
  <c r="W1648" i="5" s="1"/>
  <c r="V1637" i="5"/>
  <c r="W1637" i="5" s="1"/>
  <c r="V1629" i="5"/>
  <c r="W1629" i="5" s="1"/>
  <c r="V1644" i="5"/>
  <c r="W1644" i="5" s="1"/>
  <c r="V1619" i="5"/>
  <c r="W1619" i="5" s="1"/>
  <c r="V1613" i="5"/>
  <c r="W1613" i="5" s="1"/>
  <c r="V1636" i="5"/>
  <c r="W1636" i="5" s="1"/>
  <c r="V1615" i="5"/>
  <c r="W1615" i="5" s="1"/>
  <c r="V1622" i="5"/>
  <c r="W1622" i="5" s="1"/>
  <c r="V1612" i="5"/>
  <c r="W1612" i="5" s="1"/>
  <c r="V1561" i="5"/>
  <c r="W1561" i="5" s="1"/>
  <c r="V1645" i="5"/>
  <c r="W1645" i="5" s="1"/>
  <c r="V1631" i="5"/>
  <c r="W1631" i="5" s="1"/>
  <c r="V1634" i="5"/>
  <c r="W1634" i="5" s="1"/>
  <c r="V1647" i="5"/>
  <c r="W1647" i="5" s="1"/>
  <c r="V1635" i="5"/>
  <c r="W1635" i="5" s="1"/>
  <c r="V1630" i="5"/>
  <c r="W1630" i="5" s="1"/>
  <c r="V1610" i="5"/>
  <c r="W1610" i="5" s="1"/>
  <c r="V1559" i="5"/>
  <c r="W1559" i="5" s="1"/>
  <c r="V1604" i="5"/>
  <c r="W1604" i="5" s="1"/>
  <c r="M163" i="4"/>
  <c r="N163" i="4" s="1"/>
  <c r="M164" i="4"/>
  <c r="N164" i="4" s="1"/>
  <c r="M166" i="4"/>
  <c r="N166" i="4" s="1"/>
  <c r="M160" i="4"/>
  <c r="M162" i="4"/>
  <c r="M151" i="4"/>
  <c r="N151" i="4" s="1"/>
  <c r="M165" i="4"/>
  <c r="N165" i="4" s="1"/>
  <c r="M159" i="4"/>
  <c r="N159" i="4" s="1"/>
  <c r="M161" i="4"/>
  <c r="N161" i="4" s="1"/>
  <c r="V1609" i="5"/>
  <c r="W1609" i="5" s="1"/>
  <c r="V1607" i="5"/>
  <c r="W1607" i="5" s="1"/>
  <c r="V1608" i="5"/>
  <c r="W1608" i="5" s="1"/>
  <c r="V1606" i="5"/>
  <c r="W1606" i="5" s="1"/>
  <c r="V1543" i="5"/>
  <c r="W1543" i="5" s="1"/>
  <c r="V1547" i="5"/>
  <c r="W1547" i="5" s="1"/>
  <c r="V1567" i="5"/>
  <c r="W1567" i="5" s="1"/>
  <c r="V1599" i="5"/>
  <c r="W1599" i="5" s="1"/>
  <c r="V1595" i="5"/>
  <c r="W1595" i="5" s="1"/>
  <c r="V1587" i="5"/>
  <c r="W1587" i="5" s="1"/>
  <c r="V1583" i="5"/>
  <c r="W1583" i="5" s="1"/>
  <c r="V1575" i="5"/>
  <c r="W1575" i="5" s="1"/>
  <c r="V1551" i="5"/>
  <c r="W1551" i="5" s="1"/>
  <c r="V1603" i="5"/>
  <c r="W1603" i="5" s="1"/>
  <c r="V1557" i="5"/>
  <c r="W1557" i="5" s="1"/>
  <c r="V1537" i="5"/>
  <c r="W1537" i="5" s="1"/>
  <c r="V1560" i="5"/>
  <c r="W1560" i="5" s="1"/>
  <c r="V1577" i="5"/>
  <c r="W1577" i="5" s="1"/>
  <c r="V1569" i="5"/>
  <c r="W1569" i="5" s="1"/>
  <c r="V1589" i="5"/>
  <c r="W1589" i="5" s="1"/>
  <c r="V1541" i="5"/>
  <c r="W1541" i="5" s="1"/>
  <c r="V1565" i="5"/>
  <c r="W1565" i="5" s="1"/>
  <c r="V1581" i="5"/>
  <c r="W1581" i="5" s="1"/>
  <c r="V1573" i="5"/>
  <c r="W1573" i="5" s="1"/>
  <c r="V1593" i="5"/>
  <c r="W1593" i="5" s="1"/>
  <c r="V1554" i="5"/>
  <c r="W1554" i="5" s="1"/>
  <c r="V1605" i="5"/>
  <c r="W1605" i="5" s="1"/>
  <c r="V1555" i="5"/>
  <c r="W1555" i="5" s="1"/>
  <c r="V1553" i="5"/>
  <c r="W1553" i="5" s="1"/>
  <c r="V1602" i="5"/>
  <c r="W1602" i="5" s="1"/>
  <c r="V1582" i="5"/>
  <c r="W1582" i="5" s="1"/>
  <c r="V1574" i="5"/>
  <c r="W1574" i="5" s="1"/>
  <c r="V1566" i="5"/>
  <c r="W1566" i="5" s="1"/>
  <c r="V1542" i="5"/>
  <c r="W1542" i="5" s="1"/>
  <c r="V1594" i="5"/>
  <c r="W1594" i="5" s="1"/>
  <c r="V1558" i="5"/>
  <c r="W1558" i="5" s="1"/>
  <c r="V1576" i="5"/>
  <c r="W1576" i="5" s="1"/>
  <c r="V1568" i="5"/>
  <c r="W1568" i="5" s="1"/>
  <c r="V1548" i="5"/>
  <c r="W1548" i="5" s="1"/>
  <c r="V1544" i="5"/>
  <c r="W1544" i="5" s="1"/>
  <c r="V1600" i="5"/>
  <c r="W1600" i="5" s="1"/>
  <c r="V1596" i="5"/>
  <c r="W1596" i="5" s="1"/>
  <c r="V1588" i="5"/>
  <c r="W1588" i="5" s="1"/>
  <c r="V1584" i="5"/>
  <c r="W1584" i="5" s="1"/>
  <c r="V1552" i="5"/>
  <c r="W1552" i="5" s="1"/>
  <c r="V1601" i="5"/>
  <c r="W1601" i="5" s="1"/>
  <c r="V1539" i="5"/>
  <c r="W1539" i="5" s="1"/>
  <c r="V1545" i="5"/>
  <c r="W1545" i="5" s="1"/>
  <c r="V1563" i="5"/>
  <c r="W1563" i="5" s="1"/>
  <c r="V1597" i="5"/>
  <c r="W1597" i="5" s="1"/>
  <c r="V1591" i="5"/>
  <c r="W1591" i="5" s="1"/>
  <c r="V1585" i="5"/>
  <c r="W1585" i="5" s="1"/>
  <c r="V1579" i="5"/>
  <c r="W1579" i="5" s="1"/>
  <c r="V1571" i="5"/>
  <c r="W1571" i="5" s="1"/>
  <c r="V1549" i="5"/>
  <c r="W1549" i="5" s="1"/>
  <c r="V1550" i="5"/>
  <c r="W1550" i="5" s="1"/>
  <c r="V1538" i="5"/>
  <c r="W1538" i="5" s="1"/>
  <c r="V1578" i="5"/>
  <c r="W1578" i="5" s="1"/>
  <c r="V1570" i="5"/>
  <c r="W1570" i="5" s="1"/>
  <c r="V1562" i="5"/>
  <c r="W1562" i="5" s="1"/>
  <c r="V1590" i="5"/>
  <c r="W1590" i="5" s="1"/>
  <c r="V1556" i="5"/>
  <c r="W1556" i="5" s="1"/>
  <c r="V1540" i="5"/>
  <c r="W1540" i="5" s="1"/>
  <c r="V1580" i="5"/>
  <c r="W1580" i="5" s="1"/>
  <c r="V1572" i="5"/>
  <c r="W1572" i="5" s="1"/>
  <c r="V1564" i="5"/>
  <c r="W1564" i="5" s="1"/>
  <c r="V1546" i="5"/>
  <c r="W1546" i="5" s="1"/>
  <c r="V1598" i="5"/>
  <c r="W1598" i="5" s="1"/>
  <c r="V1592" i="5"/>
  <c r="W1592" i="5" s="1"/>
  <c r="V1586" i="5"/>
  <c r="W1586" i="5" s="1"/>
  <c r="F73" i="11"/>
  <c r="F74" i="11" s="1"/>
  <c r="B30" i="11"/>
  <c r="A30" i="11" s="1"/>
  <c r="D31" i="11"/>
  <c r="V1342" i="5"/>
  <c r="W1342" i="5" s="1"/>
  <c r="V1340" i="5"/>
  <c r="W1340" i="5" s="1"/>
  <c r="N162" i="4"/>
  <c r="V1523" i="5"/>
  <c r="W1523" i="5" s="1"/>
  <c r="V1391" i="5"/>
  <c r="W1391" i="5" s="1"/>
  <c r="V1398" i="5"/>
  <c r="W1398" i="5" s="1"/>
  <c r="M194" i="4"/>
  <c r="N194" i="4" s="1"/>
  <c r="M95" i="4"/>
  <c r="N95" i="4" s="1"/>
  <c r="M32" i="4"/>
  <c r="N32" i="4" s="1"/>
  <c r="M147" i="4"/>
  <c r="N147" i="4" s="1"/>
  <c r="M157" i="4"/>
  <c r="N157" i="4" s="1"/>
  <c r="M154" i="4"/>
  <c r="N154" i="4" s="1"/>
  <c r="M135" i="4"/>
  <c r="N135" i="4" s="1"/>
  <c r="M129" i="4"/>
  <c r="N129" i="4" s="1"/>
  <c r="M120" i="4"/>
  <c r="N120" i="4" s="1"/>
  <c r="M122" i="4"/>
  <c r="N122" i="4" s="1"/>
  <c r="M99" i="4"/>
  <c r="N99" i="4" s="1"/>
  <c r="M87" i="4"/>
  <c r="N87" i="4" s="1"/>
  <c r="M90" i="4"/>
  <c r="N90" i="4" s="1"/>
  <c r="M115" i="4"/>
  <c r="N115" i="4" s="1"/>
  <c r="M106" i="4"/>
  <c r="N106" i="4" s="1"/>
  <c r="M111" i="4"/>
  <c r="N111" i="4" s="1"/>
  <c r="M52" i="4"/>
  <c r="N52" i="4" s="1"/>
  <c r="M77" i="4"/>
  <c r="N77" i="4" s="1"/>
  <c r="M76" i="4"/>
  <c r="N76" i="4" s="1"/>
  <c r="M58" i="4"/>
  <c r="N58" i="4" s="1"/>
  <c r="M61" i="4"/>
  <c r="N61" i="4" s="1"/>
  <c r="M9" i="4"/>
  <c r="N9" i="4" s="1"/>
  <c r="M146" i="4"/>
  <c r="N146" i="4" s="1"/>
  <c r="M137" i="4"/>
  <c r="N137" i="4" s="1"/>
  <c r="M139" i="4"/>
  <c r="N139" i="4" s="1"/>
  <c r="N173" i="4"/>
  <c r="M91" i="4"/>
  <c r="N91" i="4" s="1"/>
  <c r="M93" i="4"/>
  <c r="N93" i="4" s="1"/>
  <c r="M31" i="4"/>
  <c r="N31" i="4" s="1"/>
  <c r="M150" i="4"/>
  <c r="N150" i="4" s="1"/>
  <c r="M19" i="4"/>
  <c r="N19" i="4" s="1"/>
  <c r="M68" i="4"/>
  <c r="N68" i="4" s="1"/>
  <c r="M71" i="4"/>
  <c r="N71" i="4" s="1"/>
  <c r="M156" i="4"/>
  <c r="N156" i="4" s="1"/>
  <c r="M136" i="4"/>
  <c r="N136" i="4" s="1"/>
  <c r="M133" i="4"/>
  <c r="N133" i="4" s="1"/>
  <c r="M128" i="4"/>
  <c r="N128" i="4" s="1"/>
  <c r="M125" i="4"/>
  <c r="N125" i="4" s="1"/>
  <c r="M121" i="4"/>
  <c r="N121" i="4" s="1"/>
  <c r="M98" i="4"/>
  <c r="N98" i="4" s="1"/>
  <c r="M84" i="4"/>
  <c r="N84" i="4" s="1"/>
  <c r="M86" i="4"/>
  <c r="N86" i="4" s="1"/>
  <c r="M118" i="4"/>
  <c r="N118" i="4" s="1"/>
  <c r="M110" i="4"/>
  <c r="N110" i="4" s="1"/>
  <c r="M108" i="4"/>
  <c r="N108" i="4" s="1"/>
  <c r="M50" i="4"/>
  <c r="N50" i="4" s="1"/>
  <c r="M51" i="4"/>
  <c r="N51" i="4" s="1"/>
  <c r="M75" i="4"/>
  <c r="N75" i="4" s="1"/>
  <c r="M74" i="4"/>
  <c r="N74" i="4" s="1"/>
  <c r="M59" i="4"/>
  <c r="N59" i="4" s="1"/>
  <c r="M56" i="4"/>
  <c r="N56" i="4" s="1"/>
  <c r="M67" i="4"/>
  <c r="N67" i="4" s="1"/>
  <c r="M8" i="4"/>
  <c r="N8" i="4" s="1"/>
  <c r="M24" i="4"/>
  <c r="N24" i="4" s="1"/>
  <c r="M145" i="4"/>
  <c r="N145" i="4" s="1"/>
  <c r="M140" i="4"/>
  <c r="N140" i="4" s="1"/>
  <c r="M138" i="4"/>
  <c r="N138" i="4" s="1"/>
  <c r="M96" i="4"/>
  <c r="N96" i="4" s="1"/>
  <c r="M152" i="4"/>
  <c r="N152" i="4" s="1"/>
  <c r="M148" i="4"/>
  <c r="N148" i="4" s="1"/>
  <c r="M21" i="4"/>
  <c r="N21" i="4" s="1"/>
  <c r="M73" i="4"/>
  <c r="N73" i="4" s="1"/>
  <c r="M158" i="4"/>
  <c r="N158" i="4" s="1"/>
  <c r="M155" i="4"/>
  <c r="N155" i="4" s="1"/>
  <c r="M130" i="4"/>
  <c r="N130" i="4" s="1"/>
  <c r="M126" i="4"/>
  <c r="N126" i="4" s="1"/>
  <c r="M119" i="4"/>
  <c r="N119" i="4" s="1"/>
  <c r="M100" i="4"/>
  <c r="N100" i="4" s="1"/>
  <c r="M101" i="4"/>
  <c r="N101" i="4" s="1"/>
  <c r="M88" i="4"/>
  <c r="N88" i="4" s="1"/>
  <c r="M89" i="4"/>
  <c r="N89" i="4" s="1"/>
  <c r="M114" i="4"/>
  <c r="N114" i="4" s="1"/>
  <c r="M117" i="4"/>
  <c r="N117" i="4" s="1"/>
  <c r="M107" i="4"/>
  <c r="N107" i="4" s="1"/>
  <c r="M104" i="4"/>
  <c r="N104" i="4" s="1"/>
  <c r="M78" i="4"/>
  <c r="N78" i="4" s="1"/>
  <c r="M80" i="4"/>
  <c r="N80" i="4" s="1"/>
  <c r="M65" i="4"/>
  <c r="N65" i="4" s="1"/>
  <c r="M66" i="4"/>
  <c r="N66" i="4" s="1"/>
  <c r="M62" i="4"/>
  <c r="N62" i="4" s="1"/>
  <c r="M60" i="4"/>
  <c r="N60" i="4" s="1"/>
  <c r="M7" i="4"/>
  <c r="N7" i="4" s="1"/>
  <c r="M22" i="4"/>
  <c r="N22" i="4" s="1"/>
  <c r="M143" i="4"/>
  <c r="N143" i="4" s="1"/>
  <c r="M16" i="4"/>
  <c r="N16" i="4" s="1"/>
  <c r="M38" i="4"/>
  <c r="N38" i="4" s="1"/>
  <c r="M11" i="4"/>
  <c r="N11" i="4" s="1"/>
  <c r="M3" i="4"/>
  <c r="N3" i="4" s="1"/>
  <c r="M15" i="4"/>
  <c r="N15" i="4" s="1"/>
  <c r="M25" i="4"/>
  <c r="N25" i="4" s="1"/>
  <c r="M33" i="4"/>
  <c r="N33" i="4" s="1"/>
  <c r="M85" i="4"/>
  <c r="N85" i="4" s="1"/>
  <c r="M36" i="4"/>
  <c r="N36" i="4" s="1"/>
  <c r="M141" i="4"/>
  <c r="N141" i="4" s="1"/>
  <c r="M53" i="4"/>
  <c r="N53" i="4" s="1"/>
  <c r="M55" i="4"/>
  <c r="N55" i="4" s="1"/>
  <c r="M20" i="4"/>
  <c r="N20" i="4" s="1"/>
  <c r="M179" i="4"/>
  <c r="N179" i="4" s="1"/>
  <c r="M103" i="4"/>
  <c r="N103" i="4" s="1"/>
  <c r="M112" i="4"/>
  <c r="N112" i="4" s="1"/>
  <c r="M132" i="4"/>
  <c r="N132" i="4" s="1"/>
  <c r="M40" i="4"/>
  <c r="N40" i="4" s="1"/>
  <c r="M10" i="4"/>
  <c r="N10" i="4" s="1"/>
  <c r="M2" i="4"/>
  <c r="N2" i="4" s="1"/>
  <c r="M14" i="4"/>
  <c r="N14" i="4" s="1"/>
  <c r="M37" i="4"/>
  <c r="N37" i="4" s="1"/>
  <c r="M41" i="4"/>
  <c r="N41" i="4" s="1"/>
  <c r="M12" i="4"/>
  <c r="N12" i="4" s="1"/>
  <c r="M4" i="4"/>
  <c r="N4" i="4" s="1"/>
  <c r="M34" i="4"/>
  <c r="N34" i="4" s="1"/>
  <c r="M72" i="4"/>
  <c r="N72" i="4" s="1"/>
  <c r="M94" i="4"/>
  <c r="N94" i="4" s="1"/>
  <c r="M92" i="4"/>
  <c r="N92" i="4" s="1"/>
  <c r="M30" i="4"/>
  <c r="N30" i="4" s="1"/>
  <c r="M149" i="4"/>
  <c r="N149" i="4" s="1"/>
  <c r="M18" i="4"/>
  <c r="N18" i="4" s="1"/>
  <c r="M69" i="4"/>
  <c r="N69" i="4" s="1"/>
  <c r="M70" i="4"/>
  <c r="N70" i="4" s="1"/>
  <c r="M153" i="4"/>
  <c r="N153" i="4" s="1"/>
  <c r="M134" i="4"/>
  <c r="N134" i="4" s="1"/>
  <c r="M131" i="4"/>
  <c r="N131" i="4" s="1"/>
  <c r="M127" i="4"/>
  <c r="N127" i="4" s="1"/>
  <c r="M124" i="4"/>
  <c r="N124" i="4" s="1"/>
  <c r="M123" i="4"/>
  <c r="N123" i="4" s="1"/>
  <c r="M97" i="4"/>
  <c r="N97" i="4" s="1"/>
  <c r="M102" i="4"/>
  <c r="N102" i="4" s="1"/>
  <c r="M82" i="4"/>
  <c r="N82" i="4" s="1"/>
  <c r="M83" i="4"/>
  <c r="N83" i="4" s="1"/>
  <c r="M113" i="4"/>
  <c r="N113" i="4" s="1"/>
  <c r="M116" i="4"/>
  <c r="N116" i="4" s="1"/>
  <c r="M109" i="4"/>
  <c r="N109" i="4" s="1"/>
  <c r="M105" i="4"/>
  <c r="N105" i="4" s="1"/>
  <c r="M54" i="4"/>
  <c r="N54" i="4" s="1"/>
  <c r="M79" i="4"/>
  <c r="N79" i="4" s="1"/>
  <c r="M81" i="4"/>
  <c r="N81" i="4" s="1"/>
  <c r="M64" i="4"/>
  <c r="N64" i="4" s="1"/>
  <c r="M57" i="4"/>
  <c r="N57" i="4" s="1"/>
  <c r="M63" i="4"/>
  <c r="N63" i="4" s="1"/>
  <c r="M6" i="4"/>
  <c r="N6" i="4" s="1"/>
  <c r="M23" i="4"/>
  <c r="N23" i="4" s="1"/>
  <c r="M144" i="4"/>
  <c r="N144" i="4" s="1"/>
  <c r="M142" i="4"/>
  <c r="N142" i="4" s="1"/>
  <c r="M39" i="4"/>
  <c r="N39" i="4" s="1"/>
  <c r="M13" i="4"/>
  <c r="N13" i="4" s="1"/>
  <c r="M17" i="4"/>
  <c r="N17" i="4" s="1"/>
  <c r="M5" i="4"/>
  <c r="N5" i="4" s="1"/>
  <c r="M35" i="4"/>
  <c r="N35" i="4" s="1"/>
  <c r="M49" i="4"/>
  <c r="N49" i="4" s="1"/>
  <c r="M45" i="4"/>
  <c r="N45" i="4" s="1"/>
  <c r="M48" i="4"/>
  <c r="N48" i="4" s="1"/>
  <c r="M47" i="4"/>
  <c r="N47" i="4" s="1"/>
  <c r="M44" i="4"/>
  <c r="N44" i="4" s="1"/>
  <c r="M42" i="4"/>
  <c r="N42" i="4" s="1"/>
  <c r="M43" i="4"/>
  <c r="N43" i="4" s="1"/>
  <c r="M46" i="4"/>
  <c r="N46" i="4" s="1"/>
  <c r="M26" i="4"/>
  <c r="N26" i="4" s="1"/>
  <c r="M29" i="4"/>
  <c r="N29" i="4" s="1"/>
  <c r="M188" i="4"/>
  <c r="N188" i="4" s="1"/>
  <c r="M27" i="4"/>
  <c r="N27" i="4" s="1"/>
  <c r="M28" i="4"/>
  <c r="N28" i="4" s="1"/>
  <c r="N170" i="4"/>
  <c r="M177" i="4"/>
  <c r="N177" i="4" s="1"/>
  <c r="M180" i="4"/>
  <c r="N180" i="4" s="1"/>
  <c r="M193" i="4"/>
  <c r="N193" i="4" s="1"/>
  <c r="N169" i="4"/>
  <c r="N160" i="4"/>
  <c r="N174" i="4"/>
  <c r="M184" i="4"/>
  <c r="N184" i="4" s="1"/>
  <c r="M190" i="4"/>
  <c r="N190" i="4" s="1"/>
  <c r="M196" i="4"/>
  <c r="N196" i="4" s="1"/>
  <c r="M197" i="4"/>
  <c r="N197" i="4" s="1"/>
  <c r="M187" i="4"/>
  <c r="N187" i="4" s="1"/>
  <c r="M175" i="4"/>
  <c r="N175" i="4" s="1"/>
  <c r="M178" i="4"/>
  <c r="N178" i="4" s="1"/>
  <c r="M176" i="4"/>
  <c r="N176" i="4" s="1"/>
  <c r="M195" i="4"/>
  <c r="N195" i="4" s="1"/>
  <c r="M185" i="4"/>
  <c r="N185" i="4" s="1"/>
  <c r="M191" i="4"/>
  <c r="N191" i="4" s="1"/>
  <c r="N171" i="4"/>
  <c r="N167" i="4"/>
  <c r="M181" i="4"/>
  <c r="N181" i="4" s="1"/>
  <c r="M182" i="4"/>
  <c r="N182" i="4" s="1"/>
  <c r="M183" i="4"/>
  <c r="N183" i="4" s="1"/>
  <c r="N172" i="4"/>
  <c r="N168" i="4"/>
  <c r="M186" i="4"/>
  <c r="N186" i="4" s="1"/>
  <c r="M189" i="4"/>
  <c r="N189" i="4" s="1"/>
  <c r="M192" i="4"/>
  <c r="N192" i="4" s="1"/>
  <c r="V1040" i="5"/>
  <c r="W1040" i="5" s="1"/>
  <c r="V556" i="5"/>
  <c r="W556" i="5" s="1"/>
  <c r="V1469" i="5"/>
  <c r="W1469" i="5" s="1"/>
  <c r="V1346" i="5"/>
  <c r="W1346" i="5" s="1"/>
  <c r="V1390" i="5"/>
  <c r="W1390" i="5" s="1"/>
  <c r="V1039" i="5"/>
  <c r="W1039" i="5" s="1"/>
  <c r="V1520" i="5"/>
  <c r="W1520" i="5" s="1"/>
  <c r="V1472" i="5"/>
  <c r="W1472" i="5" s="1"/>
  <c r="V1396" i="5"/>
  <c r="W1396" i="5" s="1"/>
  <c r="V1521" i="5"/>
  <c r="W1521" i="5" s="1"/>
  <c r="V1470" i="5"/>
  <c r="W1470" i="5" s="1"/>
  <c r="V1423" i="5"/>
  <c r="W1423" i="5" s="1"/>
  <c r="V1353" i="5"/>
  <c r="W1353" i="5" s="1"/>
  <c r="V1405" i="5"/>
  <c r="W1405" i="5" s="1"/>
  <c r="V1494" i="5"/>
  <c r="W1494" i="5" s="1"/>
  <c r="V1479" i="5"/>
  <c r="W1479" i="5" s="1"/>
  <c r="V1533" i="5"/>
  <c r="W1533" i="5" s="1"/>
  <c r="V1426" i="5"/>
  <c r="W1426" i="5" s="1"/>
  <c r="V1381" i="5"/>
  <c r="W1381" i="5" s="1"/>
  <c r="V1522" i="5"/>
  <c r="W1522" i="5" s="1"/>
  <c r="V1496" i="5"/>
  <c r="W1496" i="5" s="1"/>
  <c r="V1471" i="5"/>
  <c r="W1471" i="5" s="1"/>
  <c r="V1455" i="5"/>
  <c r="W1455" i="5" s="1"/>
  <c r="V1397" i="5"/>
  <c r="W1397" i="5" s="1"/>
  <c r="V1372" i="5"/>
  <c r="W1372" i="5" s="1"/>
  <c r="V1453" i="5"/>
  <c r="W1453" i="5" s="1"/>
  <c r="V1437" i="5"/>
  <c r="W1437" i="5" s="1"/>
  <c r="V1427" i="5"/>
  <c r="W1427" i="5" s="1"/>
  <c r="V1364" i="5"/>
  <c r="W1364" i="5" s="1"/>
  <c r="V1356" i="5"/>
  <c r="W1356" i="5" s="1"/>
  <c r="V1374" i="5"/>
  <c r="W1374" i="5" s="1"/>
  <c r="V1503" i="5"/>
  <c r="W1503" i="5" s="1"/>
  <c r="V1480" i="5"/>
  <c r="W1480" i="5" s="1"/>
  <c r="V1441" i="5"/>
  <c r="W1441" i="5" s="1"/>
  <c r="V1431" i="5"/>
  <c r="W1431" i="5" s="1"/>
  <c r="V1366" i="5"/>
  <c r="W1366" i="5" s="1"/>
  <c r="V1362" i="5"/>
  <c r="W1362" i="5" s="1"/>
  <c r="V1406" i="5"/>
  <c r="W1406" i="5" s="1"/>
  <c r="V1383" i="5"/>
  <c r="W1383" i="5" s="1"/>
  <c r="V1534" i="5"/>
  <c r="W1534" i="5" s="1"/>
  <c r="V1514" i="5"/>
  <c r="W1514" i="5" s="1"/>
  <c r="V1508" i="5"/>
  <c r="W1508" i="5" s="1"/>
  <c r="V1497" i="5"/>
  <c r="W1497" i="5" s="1"/>
  <c r="V1459" i="5"/>
  <c r="W1459" i="5" s="1"/>
  <c r="V1447" i="5"/>
  <c r="W1447" i="5" s="1"/>
  <c r="V1341" i="5"/>
  <c r="W1341" i="5" s="1"/>
  <c r="V1410" i="5"/>
  <c r="W1410" i="5" s="1"/>
  <c r="V1449" i="5"/>
  <c r="W1449" i="5" s="1"/>
  <c r="V1442" i="5"/>
  <c r="W1442" i="5" s="1"/>
  <c r="V1433" i="5"/>
  <c r="W1433" i="5" s="1"/>
  <c r="V1368" i="5"/>
  <c r="W1368" i="5" s="1"/>
  <c r="V1354" i="5"/>
  <c r="W1354" i="5" s="1"/>
  <c r="V1344" i="5"/>
  <c r="W1344" i="5" s="1"/>
  <c r="V1385" i="5"/>
  <c r="W1385" i="5" s="1"/>
  <c r="V1519" i="5"/>
  <c r="W1519" i="5" s="1"/>
  <c r="V1515" i="5"/>
  <c r="W1515" i="5" s="1"/>
  <c r="V1505" i="5"/>
  <c r="W1505" i="5" s="1"/>
  <c r="V1484" i="5"/>
  <c r="W1484" i="5" s="1"/>
  <c r="V1467" i="5"/>
  <c r="W1467" i="5" s="1"/>
  <c r="V1461" i="5"/>
  <c r="W1461" i="5" s="1"/>
  <c r="V1343" i="5"/>
  <c r="W1343" i="5" s="1"/>
  <c r="V1350" i="5"/>
  <c r="W1350" i="5" s="1"/>
  <c r="V1417" i="5"/>
  <c r="W1417" i="5" s="1"/>
  <c r="V1409" i="5"/>
  <c r="W1409" i="5" s="1"/>
  <c r="V1491" i="5"/>
  <c r="W1491" i="5" s="1"/>
  <c r="V1483" i="5"/>
  <c r="W1483" i="5" s="1"/>
  <c r="V1347" i="5"/>
  <c r="W1347" i="5" s="1"/>
  <c r="V1416" i="5"/>
  <c r="W1416" i="5" s="1"/>
  <c r="V1378" i="5"/>
  <c r="W1378" i="5" s="1"/>
  <c r="V1452" i="5"/>
  <c r="W1452" i="5" s="1"/>
  <c r="V1444" i="5"/>
  <c r="W1444" i="5" s="1"/>
  <c r="V1436" i="5"/>
  <c r="W1436" i="5" s="1"/>
  <c r="V1361" i="5"/>
  <c r="W1361" i="5" s="1"/>
  <c r="V1528" i="5"/>
  <c r="W1528" i="5" s="1"/>
  <c r="V1512" i="5"/>
  <c r="W1512" i="5" s="1"/>
  <c r="V1511" i="5"/>
  <c r="W1511" i="5" s="1"/>
  <c r="V1500" i="5"/>
  <c r="W1500" i="5" s="1"/>
  <c r="V1490" i="5"/>
  <c r="W1490" i="5" s="1"/>
  <c r="V1464" i="5"/>
  <c r="W1464" i="5" s="1"/>
  <c r="V1349" i="5"/>
  <c r="W1349" i="5" s="1"/>
  <c r="V1422" i="5"/>
  <c r="W1422" i="5" s="1"/>
  <c r="V1413" i="5"/>
  <c r="W1413" i="5" s="1"/>
  <c r="V1525" i="5"/>
  <c r="W1525" i="5" s="1"/>
  <c r="V1487" i="5"/>
  <c r="W1487" i="5" s="1"/>
  <c r="V1424" i="5"/>
  <c r="W1424" i="5" s="1"/>
  <c r="V1415" i="5"/>
  <c r="W1415" i="5" s="1"/>
  <c r="V1527" i="5"/>
  <c r="W1527" i="5" s="1"/>
  <c r="V1493" i="5"/>
  <c r="W1493" i="5" s="1"/>
  <c r="V1489" i="5"/>
  <c r="W1489" i="5" s="1"/>
  <c r="V1392" i="5"/>
  <c r="W1392" i="5" s="1"/>
  <c r="V1379" i="5"/>
  <c r="W1379" i="5" s="1"/>
  <c r="V1373" i="5"/>
  <c r="W1373" i="5" s="1"/>
  <c r="V1400" i="5"/>
  <c r="W1400" i="5" s="1"/>
  <c r="V1438" i="5"/>
  <c r="W1438" i="5" s="1"/>
  <c r="V1428" i="5"/>
  <c r="W1428" i="5" s="1"/>
  <c r="V1365" i="5"/>
  <c r="W1365" i="5" s="1"/>
  <c r="V1357" i="5"/>
  <c r="W1357" i="5" s="1"/>
  <c r="V1382" i="5"/>
  <c r="W1382" i="5" s="1"/>
  <c r="V1507" i="5"/>
  <c r="W1507" i="5" s="1"/>
  <c r="V1501" i="5"/>
  <c r="W1501" i="5" s="1"/>
  <c r="V1474" i="5"/>
  <c r="W1474" i="5" s="1"/>
  <c r="V1456" i="5"/>
  <c r="W1456" i="5" s="1"/>
  <c r="V1454" i="5"/>
  <c r="W1454" i="5" s="1"/>
  <c r="V1418" i="5"/>
  <c r="W1418" i="5" s="1"/>
  <c r="V1403" i="5"/>
  <c r="W1403" i="5" s="1"/>
  <c r="V1531" i="5"/>
  <c r="W1531" i="5" s="1"/>
  <c r="V1477" i="5"/>
  <c r="W1477" i="5" s="1"/>
  <c r="V1348" i="5"/>
  <c r="W1348" i="5" s="1"/>
  <c r="V1375" i="5"/>
  <c r="W1375" i="5" s="1"/>
  <c r="V1536" i="5"/>
  <c r="W1536" i="5" s="1"/>
  <c r="V1408" i="5"/>
  <c r="W1408" i="5" s="1"/>
  <c r="V1384" i="5"/>
  <c r="W1384" i="5" s="1"/>
  <c r="V1448" i="5"/>
  <c r="W1448" i="5" s="1"/>
  <c r="V1432" i="5"/>
  <c r="W1432" i="5" s="1"/>
  <c r="V1367" i="5"/>
  <c r="W1367" i="5" s="1"/>
  <c r="V1363" i="5"/>
  <c r="W1363" i="5" s="1"/>
  <c r="V1509" i="5"/>
  <c r="W1509" i="5" s="1"/>
  <c r="V1504" i="5"/>
  <c r="W1504" i="5" s="1"/>
  <c r="V1498" i="5"/>
  <c r="W1498" i="5" s="1"/>
  <c r="V1482" i="5"/>
  <c r="W1482" i="5" s="1"/>
  <c r="V1460" i="5"/>
  <c r="W1460" i="5" s="1"/>
  <c r="V1369" i="5"/>
  <c r="W1369" i="5" s="1"/>
  <c r="V1412" i="5"/>
  <c r="W1412" i="5" s="1"/>
  <c r="V1395" i="5"/>
  <c r="W1395" i="5" s="1"/>
  <c r="V1386" i="5"/>
  <c r="W1386" i="5" s="1"/>
  <c r="V1450" i="5"/>
  <c r="W1450" i="5" s="1"/>
  <c r="V1443" i="5"/>
  <c r="W1443" i="5" s="1"/>
  <c r="V1434" i="5"/>
  <c r="W1434" i="5" s="1"/>
  <c r="V1355" i="5"/>
  <c r="W1355" i="5" s="1"/>
  <c r="V1516" i="5"/>
  <c r="W1516" i="5" s="1"/>
  <c r="V1510" i="5"/>
  <c r="W1510" i="5" s="1"/>
  <c r="V1486" i="5"/>
  <c r="W1486" i="5" s="1"/>
  <c r="V1468" i="5"/>
  <c r="W1468" i="5" s="1"/>
  <c r="V1462" i="5"/>
  <c r="W1462" i="5" s="1"/>
  <c r="V1370" i="5"/>
  <c r="W1370" i="5" s="1"/>
  <c r="V1402" i="5"/>
  <c r="W1402" i="5" s="1"/>
  <c r="V1376" i="5"/>
  <c r="W1376" i="5" s="1"/>
  <c r="V1445" i="5"/>
  <c r="W1445" i="5" s="1"/>
  <c r="V1439" i="5"/>
  <c r="W1439" i="5" s="1"/>
  <c r="V1429" i="5"/>
  <c r="W1429" i="5" s="1"/>
  <c r="V1358" i="5"/>
  <c r="W1358" i="5" s="1"/>
  <c r="V1393" i="5"/>
  <c r="W1393" i="5" s="1"/>
  <c r="V1387" i="5"/>
  <c r="W1387" i="5" s="1"/>
  <c r="V1530" i="5"/>
  <c r="W1530" i="5" s="1"/>
  <c r="V1517" i="5"/>
  <c r="W1517" i="5" s="1"/>
  <c r="V1513" i="5"/>
  <c r="W1513" i="5" s="1"/>
  <c r="V1502" i="5"/>
  <c r="W1502" i="5" s="1"/>
  <c r="V1476" i="5"/>
  <c r="W1476" i="5" s="1"/>
  <c r="V1465" i="5"/>
  <c r="W1465" i="5" s="1"/>
  <c r="V1457" i="5"/>
  <c r="W1457" i="5" s="1"/>
  <c r="V1419" i="5"/>
  <c r="W1419" i="5" s="1"/>
  <c r="V1401" i="5"/>
  <c r="W1401" i="5" s="1"/>
  <c r="V1529" i="5"/>
  <c r="W1529" i="5" s="1"/>
  <c r="V1475" i="5"/>
  <c r="W1475" i="5" s="1"/>
  <c r="V1414" i="5"/>
  <c r="W1414" i="5" s="1"/>
  <c r="V1451" i="5"/>
  <c r="W1451" i="5" s="1"/>
  <c r="V1435" i="5"/>
  <c r="W1435" i="5" s="1"/>
  <c r="V1360" i="5"/>
  <c r="W1360" i="5" s="1"/>
  <c r="V1526" i="5"/>
  <c r="W1526" i="5" s="1"/>
  <c r="V1506" i="5"/>
  <c r="W1506" i="5" s="1"/>
  <c r="V1499" i="5"/>
  <c r="W1499" i="5" s="1"/>
  <c r="V1488" i="5"/>
  <c r="W1488" i="5" s="1"/>
  <c r="V1463" i="5"/>
  <c r="W1463" i="5" s="1"/>
  <c r="V1380" i="5"/>
  <c r="W1380" i="5" s="1"/>
  <c r="V1389" i="5"/>
  <c r="W1389" i="5" s="1"/>
  <c r="V1352" i="5"/>
  <c r="W1352" i="5" s="1"/>
  <c r="V1421" i="5"/>
  <c r="W1421" i="5" s="1"/>
  <c r="V1399" i="5"/>
  <c r="W1399" i="5" s="1"/>
  <c r="V1524" i="5"/>
  <c r="W1524" i="5" s="1"/>
  <c r="V1495" i="5"/>
  <c r="W1495" i="5" s="1"/>
  <c r="V1473" i="5"/>
  <c r="W1473" i="5" s="1"/>
  <c r="V1420" i="5"/>
  <c r="W1420" i="5" s="1"/>
  <c r="V1345" i="5"/>
  <c r="W1345" i="5" s="1"/>
  <c r="V1411" i="5"/>
  <c r="W1411" i="5" s="1"/>
  <c r="V1492" i="5"/>
  <c r="W1492" i="5" s="1"/>
  <c r="V1485" i="5"/>
  <c r="W1485" i="5" s="1"/>
  <c r="V1371" i="5"/>
  <c r="W1371" i="5" s="1"/>
  <c r="V1404" i="5"/>
  <c r="W1404" i="5" s="1"/>
  <c r="V1394" i="5"/>
  <c r="W1394" i="5" s="1"/>
  <c r="V1388" i="5"/>
  <c r="W1388" i="5" s="1"/>
  <c r="V1446" i="5"/>
  <c r="W1446" i="5" s="1"/>
  <c r="V1440" i="5"/>
  <c r="W1440" i="5" s="1"/>
  <c r="V1430" i="5"/>
  <c r="W1430" i="5" s="1"/>
  <c r="V1359" i="5"/>
  <c r="W1359" i="5" s="1"/>
  <c r="V1377" i="5"/>
  <c r="W1377" i="5" s="1"/>
  <c r="V1532" i="5"/>
  <c r="W1532" i="5" s="1"/>
  <c r="V1518" i="5"/>
  <c r="W1518" i="5" s="1"/>
  <c r="V1478" i="5"/>
  <c r="W1478" i="5" s="1"/>
  <c r="V1466" i="5"/>
  <c r="W1466" i="5" s="1"/>
  <c r="V1458" i="5"/>
  <c r="W1458" i="5" s="1"/>
  <c r="V1535" i="5"/>
  <c r="W1535" i="5" s="1"/>
  <c r="V1425" i="5"/>
  <c r="W1425" i="5" s="1"/>
  <c r="V1351" i="5"/>
  <c r="W1351" i="5" s="1"/>
  <c r="V1407" i="5"/>
  <c r="W1407" i="5" s="1"/>
  <c r="V1481" i="5"/>
  <c r="W1481" i="5" s="1"/>
  <c r="V1275" i="5"/>
  <c r="W1275" i="5" s="1"/>
  <c r="V1269" i="5"/>
  <c r="W1269" i="5" s="1"/>
  <c r="V561" i="5"/>
  <c r="W561" i="5" s="1"/>
  <c r="V900" i="5"/>
  <c r="W900" i="5" s="1"/>
  <c r="V628" i="5"/>
  <c r="W628" i="5" s="1"/>
  <c r="V501" i="5"/>
  <c r="W501" i="5" s="1"/>
  <c r="V761" i="5"/>
  <c r="W761" i="5" s="1"/>
  <c r="V1073" i="5"/>
  <c r="W1073" i="5" s="1"/>
  <c r="V1186" i="5"/>
  <c r="W1186" i="5" s="1"/>
  <c r="V1280" i="5"/>
  <c r="W1280" i="5" s="1"/>
  <c r="V340" i="5"/>
  <c r="W340" i="5" s="1"/>
  <c r="V298" i="5"/>
  <c r="W298" i="5" s="1"/>
  <c r="V109" i="5"/>
  <c r="W109" i="5" s="1"/>
  <c r="V48" i="5"/>
  <c r="W48" i="5" s="1"/>
  <c r="V781" i="5"/>
  <c r="W781" i="5" s="1"/>
  <c r="V73" i="5"/>
  <c r="W73" i="5" s="1"/>
  <c r="V989" i="5"/>
  <c r="W989" i="5" s="1"/>
  <c r="V971" i="5"/>
  <c r="W971" i="5" s="1"/>
  <c r="V1264" i="5"/>
  <c r="W1264" i="5" s="1"/>
  <c r="V1224" i="5"/>
  <c r="W1224" i="5" s="1"/>
  <c r="V507" i="5"/>
  <c r="W507" i="5" s="1"/>
  <c r="V925" i="5"/>
  <c r="W925" i="5" s="1"/>
  <c r="V262" i="5"/>
  <c r="W262" i="5" s="1"/>
  <c r="V439" i="5"/>
  <c r="W439" i="5" s="1"/>
  <c r="V725" i="5"/>
  <c r="W725" i="5" s="1"/>
  <c r="V894" i="5"/>
  <c r="W894" i="5" s="1"/>
  <c r="V1142" i="5"/>
  <c r="W1142" i="5" s="1"/>
  <c r="V401" i="5"/>
  <c r="W401" i="5" s="1"/>
  <c r="V57" i="5"/>
  <c r="W57" i="5" s="1"/>
  <c r="V27" i="5"/>
  <c r="W27" i="5" s="1"/>
  <c r="V611" i="5"/>
  <c r="W611" i="5" s="1"/>
  <c r="V149" i="5"/>
  <c r="W149" i="5" s="1"/>
  <c r="V1092" i="5"/>
  <c r="W1092" i="5" s="1"/>
  <c r="V1218" i="5"/>
  <c r="W1218" i="5" s="1"/>
  <c r="V84" i="5"/>
  <c r="W84" i="5" s="1"/>
  <c r="V188" i="5"/>
  <c r="W188" i="5" s="1"/>
  <c r="V834" i="5"/>
  <c r="W834" i="5" s="1"/>
  <c r="V1045" i="5"/>
  <c r="W1045" i="5" s="1"/>
  <c r="V931" i="5"/>
  <c r="W931" i="5" s="1"/>
  <c r="V730" i="5"/>
  <c r="W730" i="5" s="1"/>
  <c r="V918" i="5"/>
  <c r="W918" i="5" s="1"/>
  <c r="V1030" i="5"/>
  <c r="W1030" i="5" s="1"/>
  <c r="V1154" i="5"/>
  <c r="W1154" i="5" s="1"/>
  <c r="V1232" i="5"/>
  <c r="W1232" i="5" s="1"/>
  <c r="V95" i="5"/>
  <c r="W95" i="5" s="1"/>
  <c r="V994" i="5"/>
  <c r="W994" i="5" s="1"/>
  <c r="V312" i="5"/>
  <c r="W312" i="5" s="1"/>
  <c r="V632" i="5"/>
  <c r="W632" i="5" s="1"/>
  <c r="V649" i="5"/>
  <c r="W649" i="5" s="1"/>
  <c r="V654" i="5"/>
  <c r="W654" i="5" s="1"/>
  <c r="V1192" i="5"/>
  <c r="W1192" i="5" s="1"/>
  <c r="V1313" i="5"/>
  <c r="W1313" i="5" s="1"/>
  <c r="V285" i="5"/>
  <c r="W285" i="5" s="1"/>
  <c r="V884" i="5"/>
  <c r="W884" i="5" s="1"/>
  <c r="V217" i="5"/>
  <c r="W217" i="5" s="1"/>
  <c r="V614" i="5"/>
  <c r="W614" i="5" s="1"/>
  <c r="V347" i="5"/>
  <c r="W347" i="5" s="1"/>
  <c r="V772" i="5"/>
  <c r="W772" i="5" s="1"/>
  <c r="V1111" i="5"/>
  <c r="W1111" i="5" s="1"/>
  <c r="V1104" i="5"/>
  <c r="W1104" i="5" s="1"/>
  <c r="V1242" i="5"/>
  <c r="W1242" i="5" s="1"/>
  <c r="V212" i="5"/>
  <c r="W212" i="5" s="1"/>
  <c r="V45" i="5"/>
  <c r="W45" i="5" s="1"/>
  <c r="V617" i="5"/>
  <c r="W617" i="5" s="1"/>
  <c r="V536" i="5"/>
  <c r="W536" i="5" s="1"/>
  <c r="V270" i="5"/>
  <c r="W270" i="5" s="1"/>
  <c r="V471" i="5"/>
  <c r="W471" i="5" s="1"/>
  <c r="V1017" i="5"/>
  <c r="W1017" i="5" s="1"/>
  <c r="V854" i="5"/>
  <c r="W854" i="5" s="1"/>
  <c r="V660" i="5"/>
  <c r="W660" i="5" s="1"/>
  <c r="V304" i="5"/>
  <c r="W304" i="5" s="1"/>
  <c r="V1324" i="5"/>
  <c r="W1324" i="5" s="1"/>
  <c r="V736" i="5"/>
  <c r="W736" i="5" s="1"/>
  <c r="V977" i="5"/>
  <c r="W977" i="5" s="1"/>
  <c r="V1023" i="5"/>
  <c r="W1023" i="5" s="1"/>
  <c r="V1248" i="5"/>
  <c r="W1248" i="5" s="1"/>
  <c r="V327" i="5"/>
  <c r="W327" i="5" s="1"/>
  <c r="V941" i="5"/>
  <c r="W941" i="5" s="1"/>
  <c r="V797" i="5"/>
  <c r="W797" i="5" s="1"/>
  <c r="V427" i="5"/>
  <c r="W427" i="5" s="1"/>
  <c r="V708" i="5"/>
  <c r="W708" i="5" s="1"/>
  <c r="V874" i="5"/>
  <c r="W874" i="5" s="1"/>
  <c r="V959" i="5"/>
  <c r="W959" i="5" s="1"/>
  <c r="V1291" i="5"/>
  <c r="W1291" i="5" s="1"/>
  <c r="V1204" i="5"/>
  <c r="W1204" i="5" s="1"/>
  <c r="V544" i="5"/>
  <c r="W544" i="5" s="1"/>
  <c r="V134" i="5"/>
  <c r="W134" i="5" s="1"/>
  <c r="V520" i="5"/>
  <c r="W520" i="5" s="1"/>
  <c r="V496" i="5"/>
  <c r="W496" i="5" s="1"/>
  <c r="V465" i="5"/>
  <c r="W465" i="5" s="1"/>
  <c r="V697" i="5"/>
  <c r="W697" i="5" s="1"/>
  <c r="V793" i="5"/>
  <c r="W793" i="5" s="1"/>
  <c r="V219" i="5"/>
  <c r="W219" i="5" s="1"/>
  <c r="V365" i="5"/>
  <c r="W365" i="5" s="1"/>
  <c r="V680" i="5"/>
  <c r="W680" i="5" s="1"/>
  <c r="V1144" i="5"/>
  <c r="W1144" i="5" s="1"/>
  <c r="V1200" i="5"/>
  <c r="W1200" i="5" s="1"/>
  <c r="V666" i="5"/>
  <c r="W666" i="5" s="1"/>
  <c r="V554" i="5"/>
  <c r="W554" i="5" s="1"/>
  <c r="V239" i="5"/>
  <c r="W239" i="5" s="1"/>
  <c r="V71" i="5"/>
  <c r="W71" i="5" s="1"/>
  <c r="V86" i="5"/>
  <c r="W86" i="5" s="1"/>
  <c r="V477" i="5"/>
  <c r="W477" i="5" s="1"/>
  <c r="V455" i="5"/>
  <c r="W455" i="5" s="1"/>
  <c r="V413" i="5"/>
  <c r="W413" i="5" s="1"/>
  <c r="V210" i="5"/>
  <c r="W210" i="5" s="1"/>
  <c r="V1132" i="5"/>
  <c r="W1132" i="5" s="1"/>
  <c r="V37" i="5"/>
  <c r="W37" i="5" s="1"/>
  <c r="V7" i="5"/>
  <c r="W7" i="5" s="1"/>
  <c r="V718" i="5"/>
  <c r="W718" i="5" s="1"/>
  <c r="V462" i="5"/>
  <c r="W462" i="5" s="1"/>
  <c r="V866" i="5"/>
  <c r="W866" i="5" s="1"/>
  <c r="V1120" i="5"/>
  <c r="W1120" i="5" s="1"/>
  <c r="V777" i="5"/>
  <c r="W777" i="5" s="1"/>
  <c r="V425" i="5"/>
  <c r="W425" i="5" s="1"/>
  <c r="V583" i="5"/>
  <c r="W583" i="5" s="1"/>
  <c r="V981" i="5"/>
  <c r="W981" i="5" s="1"/>
  <c r="V1085" i="5"/>
  <c r="W1085" i="5" s="1"/>
  <c r="V1178" i="5"/>
  <c r="W1178" i="5" s="1"/>
  <c r="V1252" i="5"/>
  <c r="W1252" i="5" s="1"/>
  <c r="V118" i="5"/>
  <c r="W118" i="5" s="1"/>
  <c r="V164" i="5"/>
  <c r="W164" i="5" s="1"/>
  <c r="V524" i="5"/>
  <c r="W524" i="5" s="1"/>
  <c r="V951" i="5"/>
  <c r="W951" i="5" s="1"/>
  <c r="V274" i="5"/>
  <c r="W274" i="5" s="1"/>
  <c r="V490" i="5"/>
  <c r="W490" i="5" s="1"/>
  <c r="V1048" i="5"/>
  <c r="W1048" i="5" s="1"/>
  <c r="V1170" i="5"/>
  <c r="W1170" i="5" s="1"/>
  <c r="V122" i="5"/>
  <c r="W122" i="5" s="1"/>
  <c r="V838" i="5"/>
  <c r="W838" i="5" s="1"/>
  <c r="V124" i="5"/>
  <c r="W124" i="5" s="1"/>
  <c r="V10" i="5"/>
  <c r="W10" i="5" s="1"/>
  <c r="V292" i="5"/>
  <c r="W292" i="5" s="1"/>
  <c r="V991" i="5"/>
  <c r="W991" i="5" s="1"/>
  <c r="V1079" i="5"/>
  <c r="W1079" i="5" s="1"/>
  <c r="V336" i="5"/>
  <c r="W336" i="5" s="1"/>
  <c r="V822" i="5"/>
  <c r="W822" i="5" s="1"/>
  <c r="V674" i="5"/>
  <c r="W674" i="5" s="1"/>
  <c r="V481" i="5"/>
  <c r="W481" i="5" s="1"/>
  <c r="V200" i="5"/>
  <c r="W200" i="5" s="1"/>
  <c r="V359" i="5"/>
  <c r="W359" i="5" s="1"/>
  <c r="V409" i="5"/>
  <c r="W409" i="5" s="1"/>
  <c r="V140" i="5"/>
  <c r="W140" i="5" s="1"/>
  <c r="V230" i="5"/>
  <c r="W230" i="5" s="1"/>
  <c r="V205" i="5"/>
  <c r="W205" i="5" s="1"/>
  <c r="V449" i="5"/>
  <c r="W449" i="5" s="1"/>
  <c r="V317" i="5"/>
  <c r="W317" i="5" s="1"/>
  <c r="V744" i="5"/>
  <c r="W744" i="5" s="1"/>
  <c r="V19" i="5"/>
  <c r="W19" i="5" s="1"/>
  <c r="V1003" i="5"/>
  <c r="W1003" i="5" s="1"/>
  <c r="V1122" i="5"/>
  <c r="W1122" i="5" s="1"/>
  <c r="V53" i="5"/>
  <c r="W53" i="5" s="1"/>
  <c r="V1064" i="5"/>
  <c r="W1064" i="5" s="1"/>
  <c r="V686" i="5"/>
  <c r="W686" i="5" s="1"/>
  <c r="V488" i="5"/>
  <c r="W488" i="5" s="1"/>
  <c r="V904" i="5"/>
  <c r="W904" i="5" s="1"/>
  <c r="V101" i="5"/>
  <c r="W101" i="5" s="1"/>
  <c r="V637" i="5"/>
  <c r="W637" i="5" s="1"/>
  <c r="V1164" i="5"/>
  <c r="W1164" i="5" s="1"/>
  <c r="V848" i="5"/>
  <c r="W848" i="5" s="1"/>
  <c r="V557" i="5"/>
  <c r="W557" i="5" s="1"/>
  <c r="V1206" i="5"/>
  <c r="W1206" i="5" s="1"/>
  <c r="V965" i="5"/>
  <c r="W965" i="5" s="1"/>
  <c r="V1326" i="5"/>
  <c r="W1326" i="5" s="1"/>
  <c r="V819" i="5"/>
  <c r="W819" i="5" s="1"/>
  <c r="V182" i="5"/>
  <c r="W182" i="5" s="1"/>
  <c r="V1288" i="5"/>
  <c r="W1288" i="5" s="1"/>
  <c r="V589" i="5"/>
  <c r="W589" i="5" s="1"/>
  <c r="V382" i="5"/>
  <c r="W382" i="5" s="1"/>
  <c r="V1282" i="5"/>
  <c r="W1282" i="5" s="1"/>
  <c r="V566" i="5"/>
  <c r="W566" i="5" s="1"/>
  <c r="V1283" i="5"/>
  <c r="W1283" i="5" s="1"/>
  <c r="V345" i="5"/>
  <c r="W345" i="5" s="1"/>
  <c r="V160" i="5"/>
  <c r="W160" i="5" s="1"/>
  <c r="V1034" i="5"/>
  <c r="W1034" i="5" s="1"/>
  <c r="V580" i="5"/>
  <c r="W580" i="5" s="1"/>
  <c r="V1266" i="5"/>
  <c r="W1266" i="5" s="1"/>
  <c r="V732" i="5"/>
  <c r="W732" i="5" s="1"/>
  <c r="V896" i="5"/>
  <c r="W896" i="5" s="1"/>
  <c r="V415" i="5"/>
  <c r="W415" i="5" s="1"/>
  <c r="V676" i="5"/>
  <c r="W676" i="5" s="1"/>
  <c r="V1081" i="5"/>
  <c r="W1081" i="5" s="1"/>
  <c r="V13" i="5"/>
  <c r="W13" i="5" s="1"/>
  <c r="V330" i="5"/>
  <c r="W330" i="5" s="1"/>
  <c r="V538" i="5"/>
  <c r="W538" i="5" s="1"/>
  <c r="V1244" i="5"/>
  <c r="W1244" i="5" s="1"/>
  <c r="V429" i="5"/>
  <c r="W429" i="5" s="1"/>
  <c r="V1087" i="5"/>
  <c r="W1087" i="5" s="1"/>
  <c r="V361" i="5"/>
  <c r="W361" i="5" s="1"/>
  <c r="V886" i="5"/>
  <c r="W886" i="5" s="1"/>
  <c r="V727" i="5"/>
  <c r="W727" i="5" s="1"/>
  <c r="V457" i="5"/>
  <c r="W457" i="5" s="1"/>
  <c r="V1076" i="5"/>
  <c r="W1076" i="5" s="1"/>
  <c r="V700" i="5"/>
  <c r="W700" i="5" s="1"/>
  <c r="V473" i="5"/>
  <c r="W473" i="5" s="1"/>
  <c r="V710" i="5"/>
  <c r="W710" i="5" s="1"/>
  <c r="V546" i="5"/>
  <c r="W546" i="5" s="1"/>
  <c r="V349" i="5"/>
  <c r="W349" i="5" s="1"/>
  <c r="V662" i="5"/>
  <c r="W662" i="5" s="1"/>
  <c r="V1234" i="5"/>
  <c r="W1234" i="5" s="1"/>
  <c r="V526" i="5"/>
  <c r="W526" i="5" s="1"/>
  <c r="V754" i="5"/>
  <c r="W754" i="5" s="1"/>
  <c r="V943" i="5"/>
  <c r="W943" i="5" s="1"/>
  <c r="V522" i="5"/>
  <c r="W522" i="5" s="1"/>
  <c r="V1033" i="5"/>
  <c r="W1033" i="5" s="1"/>
  <c r="V1134" i="5"/>
  <c r="W1134" i="5" s="1"/>
  <c r="V1025" i="5"/>
  <c r="W1025" i="5" s="1"/>
  <c r="V1173" i="5"/>
  <c r="W1173" i="5" s="1"/>
  <c r="V876" i="5"/>
  <c r="W876" i="5" s="1"/>
  <c r="V720" i="5"/>
  <c r="W720" i="5" s="1"/>
  <c r="V933" i="5"/>
  <c r="W933" i="5" s="1"/>
  <c r="V411" i="5"/>
  <c r="W411" i="5" s="1"/>
  <c r="V1031" i="5"/>
  <c r="W1031" i="5" s="1"/>
  <c r="V857" i="5"/>
  <c r="W857" i="5" s="1"/>
  <c r="V403" i="5"/>
  <c r="W403" i="5" s="1"/>
  <c r="V773" i="5"/>
  <c r="W773" i="5" s="1"/>
  <c r="V668" i="5"/>
  <c r="W668" i="5" s="1"/>
  <c r="V166" i="5"/>
  <c r="W166" i="5" s="1"/>
  <c r="V588" i="5"/>
  <c r="W588" i="5" s="1"/>
  <c r="V1052" i="5"/>
  <c r="W1052" i="5" s="1"/>
  <c r="V1296" i="5"/>
  <c r="W1296" i="5" s="1"/>
  <c r="V800" i="5"/>
  <c r="W800" i="5" s="1"/>
  <c r="V389" i="5"/>
  <c r="W389" i="5" s="1"/>
  <c r="V385" i="5"/>
  <c r="W385" i="5" s="1"/>
  <c r="V808" i="5"/>
  <c r="W808" i="5" s="1"/>
  <c r="V1304" i="5"/>
  <c r="W1304" i="5" s="1"/>
  <c r="V185" i="5"/>
  <c r="W185" i="5" s="1"/>
  <c r="V601" i="5"/>
  <c r="W601" i="5" s="1"/>
  <c r="V316" i="5"/>
  <c r="W316" i="5" s="1"/>
  <c r="V694" i="5"/>
  <c r="W694" i="5" s="1"/>
  <c r="V741" i="5"/>
  <c r="W741" i="5" s="1"/>
  <c r="V235" i="5"/>
  <c r="W235" i="5" s="1"/>
  <c r="V52" i="5"/>
  <c r="W52" i="5" s="1"/>
  <c r="V955" i="5"/>
  <c r="W955" i="5" s="1"/>
  <c r="V4" i="5"/>
  <c r="W4" i="5" s="1"/>
  <c r="V453" i="5"/>
  <c r="W453" i="5" s="1"/>
  <c r="V197" i="5"/>
  <c r="W197" i="5" s="1"/>
  <c r="V1331" i="5"/>
  <c r="W1331" i="5" s="1"/>
  <c r="V395" i="5"/>
  <c r="W395" i="5" s="1"/>
  <c r="V911" i="5"/>
  <c r="W911" i="5" s="1"/>
  <c r="V1159" i="5"/>
  <c r="W1159" i="5" s="1"/>
  <c r="V1009" i="5"/>
  <c r="W1009" i="5" s="1"/>
  <c r="V647" i="5"/>
  <c r="W647" i="5" s="1"/>
  <c r="V106" i="5"/>
  <c r="W106" i="5" s="1"/>
  <c r="V571" i="5"/>
  <c r="W571" i="5" s="1"/>
  <c r="V282" i="5"/>
  <c r="W282" i="5" s="1"/>
  <c r="V1212" i="5"/>
  <c r="W1212" i="5" s="1"/>
  <c r="V510" i="5"/>
  <c r="W510" i="5" s="1"/>
  <c r="V1108" i="5"/>
  <c r="W1108" i="5" s="1"/>
  <c r="V840" i="5"/>
  <c r="W840" i="5" s="1"/>
  <c r="V146" i="5"/>
  <c r="W146" i="5" s="1"/>
  <c r="V386" i="5"/>
  <c r="W386" i="5" s="1"/>
  <c r="V180" i="5"/>
  <c r="W180" i="5" s="1"/>
  <c r="V802" i="5"/>
  <c r="W802" i="5" s="1"/>
  <c r="V1055" i="5"/>
  <c r="W1055" i="5" s="1"/>
  <c r="V1298" i="5"/>
  <c r="W1298" i="5" s="1"/>
  <c r="V599" i="5"/>
  <c r="W599" i="5" s="1"/>
  <c r="V1068" i="5"/>
  <c r="W1068" i="5" s="1"/>
  <c r="V1307" i="5"/>
  <c r="W1307" i="5" s="1"/>
  <c r="V813" i="5"/>
  <c r="W813" i="5" s="1"/>
  <c r="V171" i="5"/>
  <c r="W171" i="5" s="1"/>
  <c r="V396" i="5"/>
  <c r="W396" i="5" s="1"/>
  <c r="V608" i="5"/>
  <c r="W608" i="5" s="1"/>
  <c r="V641" i="5"/>
  <c r="W641" i="5" s="1"/>
  <c r="V158" i="5"/>
  <c r="W158" i="5" s="1"/>
  <c r="V1067" i="5"/>
  <c r="W1067" i="5" s="1"/>
  <c r="V607" i="5"/>
  <c r="W607" i="5" s="1"/>
  <c r="V1306" i="5"/>
  <c r="W1306" i="5" s="1"/>
  <c r="V175" i="5"/>
  <c r="W175" i="5" s="1"/>
  <c r="V812" i="5"/>
  <c r="W812" i="5" s="1"/>
  <c r="V393" i="5"/>
  <c r="W393" i="5" s="1"/>
  <c r="V144" i="5"/>
  <c r="W144" i="5" s="1"/>
  <c r="V1007" i="5"/>
  <c r="W1007" i="5" s="1"/>
  <c r="V373" i="5"/>
  <c r="W373" i="5" s="1"/>
  <c r="V276" i="5"/>
  <c r="W276" i="5" s="1"/>
  <c r="V1209" i="5"/>
  <c r="W1209" i="5" s="1"/>
  <c r="V841" i="5"/>
  <c r="W841" i="5" s="1"/>
  <c r="V234" i="5"/>
  <c r="W234" i="5" s="1"/>
  <c r="V324" i="5"/>
  <c r="W324" i="5" s="1"/>
  <c r="V682" i="5"/>
  <c r="W682" i="5" s="1"/>
  <c r="V104" i="5"/>
  <c r="W104" i="5" s="1"/>
  <c r="V1106" i="5"/>
  <c r="W1106" i="5" s="1"/>
  <c r="V1050" i="5"/>
  <c r="W1050" i="5" s="1"/>
  <c r="V572" i="5"/>
  <c r="W572" i="5" s="1"/>
  <c r="V1257" i="5"/>
  <c r="W1257" i="5" s="1"/>
  <c r="V195" i="5"/>
  <c r="W195" i="5" s="1"/>
  <c r="V634" i="5"/>
  <c r="W634" i="5" s="1"/>
  <c r="V738" i="5"/>
  <c r="W738" i="5" s="1"/>
  <c r="V517" i="5"/>
  <c r="W517" i="5" s="1"/>
  <c r="V1336" i="5"/>
  <c r="W1336" i="5" s="1"/>
  <c r="V49" i="5"/>
  <c r="W49" i="5" s="1"/>
  <c r="V1156" i="5"/>
  <c r="W1156" i="5" s="1"/>
  <c r="V441" i="5"/>
  <c r="W441" i="5" s="1"/>
  <c r="V956" i="5"/>
  <c r="W956" i="5" s="1"/>
  <c r="V785" i="5"/>
  <c r="W785" i="5" s="1"/>
  <c r="V908" i="5"/>
  <c r="W908" i="5" s="1"/>
  <c r="V2" i="5"/>
  <c r="W2" i="5" s="1"/>
  <c r="V371" i="5"/>
  <c r="W371" i="5" s="1"/>
  <c r="V816" i="5"/>
  <c r="W816" i="5" s="1"/>
  <c r="V168" i="5"/>
  <c r="W168" i="5" s="1"/>
  <c r="V1284" i="5"/>
  <c r="W1284" i="5" s="1"/>
  <c r="V596" i="5"/>
  <c r="W596" i="5" s="1"/>
  <c r="V502" i="5"/>
  <c r="W502" i="5" s="1"/>
  <c r="V877" i="5"/>
  <c r="W877" i="5" s="1"/>
  <c r="V721" i="5"/>
  <c r="W721" i="5" s="1"/>
  <c r="V523" i="5"/>
  <c r="W523" i="5" s="1"/>
  <c r="V944" i="5"/>
  <c r="W944" i="5" s="1"/>
  <c r="V362" i="5"/>
  <c r="W362" i="5" s="1"/>
  <c r="V934" i="5"/>
  <c r="W934" i="5" s="1"/>
  <c r="V1235" i="5"/>
  <c r="W1235" i="5" s="1"/>
  <c r="V755" i="5"/>
  <c r="W755" i="5" s="1"/>
  <c r="V416" i="5"/>
  <c r="W416" i="5" s="1"/>
  <c r="V539" i="5"/>
  <c r="W539" i="5" s="1"/>
  <c r="V711" i="5"/>
  <c r="W711" i="5" s="1"/>
  <c r="V860" i="5"/>
  <c r="W860" i="5" s="1"/>
  <c r="V404" i="5"/>
  <c r="W404" i="5" s="1"/>
  <c r="V677" i="5"/>
  <c r="W677" i="5" s="1"/>
  <c r="V774" i="5"/>
  <c r="W774" i="5" s="1"/>
  <c r="V527" i="5"/>
  <c r="W527" i="5" s="1"/>
  <c r="V701" i="5"/>
  <c r="W701" i="5" s="1"/>
  <c r="V859" i="5"/>
  <c r="W859" i="5" s="1"/>
  <c r="V547" i="5"/>
  <c r="W547" i="5" s="1"/>
  <c r="V1135" i="5"/>
  <c r="W1135" i="5" s="1"/>
  <c r="V728" i="5"/>
  <c r="W728" i="5" s="1"/>
  <c r="V412" i="5"/>
  <c r="W412" i="5" s="1"/>
  <c r="V331" i="5"/>
  <c r="W331" i="5" s="1"/>
  <c r="V350" i="5"/>
  <c r="W350" i="5" s="1"/>
  <c r="V474" i="5"/>
  <c r="W474" i="5" s="1"/>
  <c r="V897" i="5"/>
  <c r="W897" i="5" s="1"/>
  <c r="V1245" i="5"/>
  <c r="W1245" i="5" s="1"/>
  <c r="V430" i="5"/>
  <c r="W430" i="5" s="1"/>
  <c r="V887" i="5"/>
  <c r="W887" i="5" s="1"/>
  <c r="V1175" i="5"/>
  <c r="W1175" i="5" s="1"/>
  <c r="V669" i="5"/>
  <c r="W669" i="5" s="1"/>
  <c r="V342" i="5"/>
  <c r="W342" i="5" s="1"/>
  <c r="V458" i="5"/>
  <c r="W458" i="5" s="1"/>
  <c r="V173" i="5"/>
  <c r="W173" i="5" s="1"/>
  <c r="V1303" i="5"/>
  <c r="W1303" i="5" s="1"/>
  <c r="V595" i="5"/>
  <c r="W595" i="5" s="1"/>
  <c r="V1063" i="5"/>
  <c r="W1063" i="5" s="1"/>
  <c r="V368" i="5"/>
  <c r="W368" i="5" s="1"/>
  <c r="V807" i="5"/>
  <c r="W807" i="5" s="1"/>
  <c r="V749" i="5"/>
  <c r="W749" i="5" s="1"/>
  <c r="V973" i="5"/>
  <c r="W973" i="5" s="1"/>
  <c r="V380" i="5"/>
  <c r="W380" i="5" s="1"/>
  <c r="V329" i="5"/>
  <c r="W329" i="5" s="1"/>
  <c r="V1075" i="5"/>
  <c r="W1075" i="5" s="1"/>
  <c r="V288" i="5"/>
  <c r="W288" i="5" s="1"/>
  <c r="V1115" i="5"/>
  <c r="W1115" i="5" s="1"/>
  <c r="V204" i="5"/>
  <c r="W204" i="5" s="1"/>
  <c r="V508" i="5"/>
  <c r="W508" i="5" s="1"/>
  <c r="V684" i="5"/>
  <c r="W684" i="5" s="1"/>
  <c r="V907" i="5"/>
  <c r="W907" i="5" s="1"/>
  <c r="V1172" i="5"/>
  <c r="W1172" i="5" s="1"/>
  <c r="V442" i="5"/>
  <c r="W442" i="5" s="1"/>
  <c r="V585" i="5"/>
  <c r="W585" i="5" s="1"/>
  <c r="V241" i="5"/>
  <c r="W241" i="5" s="1"/>
  <c r="V12" i="5"/>
  <c r="W12" i="5" s="1"/>
  <c r="V997" i="5"/>
  <c r="W997" i="5" s="1"/>
  <c r="V856" i="5"/>
  <c r="W856" i="5" s="1"/>
  <c r="V586" i="5"/>
  <c r="W586" i="5" s="1"/>
  <c r="V1051" i="5"/>
  <c r="W1051" i="5" s="1"/>
  <c r="V1295" i="5"/>
  <c r="W1295" i="5" s="1"/>
  <c r="V181" i="5"/>
  <c r="W181" i="5" s="1"/>
  <c r="V387" i="5"/>
  <c r="W387" i="5" s="1"/>
  <c r="V799" i="5"/>
  <c r="W799" i="5" s="1"/>
  <c r="V590" i="5"/>
  <c r="W590" i="5" s="1"/>
  <c r="V369" i="5"/>
  <c r="W369" i="5" s="1"/>
  <c r="V810" i="5"/>
  <c r="W810" i="5" s="1"/>
  <c r="V1305" i="5"/>
  <c r="W1305" i="5" s="1"/>
  <c r="V170" i="5"/>
  <c r="W170" i="5" s="1"/>
  <c r="V1060" i="5"/>
  <c r="W1060" i="5" s="1"/>
  <c r="V390" i="5"/>
  <c r="W390" i="5" s="1"/>
  <c r="V1300" i="5"/>
  <c r="W1300" i="5" s="1"/>
  <c r="V604" i="5"/>
  <c r="W604" i="5" s="1"/>
  <c r="V1006" i="5"/>
  <c r="W1006" i="5" s="1"/>
  <c r="V929" i="5"/>
  <c r="W929" i="5" s="1"/>
  <c r="V1129" i="5"/>
  <c r="W1129" i="5" s="1"/>
  <c r="V103" i="5"/>
  <c r="W103" i="5" s="1"/>
  <c r="V68" i="5"/>
  <c r="W68" i="5" s="1"/>
  <c r="V871" i="5"/>
  <c r="W871" i="5" s="1"/>
  <c r="V851" i="5"/>
  <c r="W851" i="5" s="1"/>
  <c r="V451" i="5"/>
  <c r="W451" i="5" s="1"/>
  <c r="V1020" i="5"/>
  <c r="W1020" i="5" s="1"/>
  <c r="V1125" i="5"/>
  <c r="W1125" i="5" s="1"/>
  <c r="V1239" i="5"/>
  <c r="W1239" i="5" s="1"/>
  <c r="V830" i="5"/>
  <c r="W830" i="5" s="1"/>
  <c r="V215" i="5"/>
  <c r="W215" i="5" s="1"/>
  <c r="V715" i="5"/>
  <c r="W715" i="5" s="1"/>
  <c r="V1183" i="5"/>
  <c r="W1183" i="5" s="1"/>
  <c r="V34" i="5"/>
  <c r="W34" i="5" s="1"/>
  <c r="V915" i="5"/>
  <c r="W915" i="5" s="1"/>
  <c r="V1139" i="5"/>
  <c r="W1139" i="5" s="1"/>
  <c r="V1077" i="5"/>
  <c r="W1077" i="5" s="1"/>
  <c r="V91" i="5"/>
  <c r="W91" i="5" s="1"/>
  <c r="V115" i="5"/>
  <c r="W115" i="5" s="1"/>
  <c r="V245" i="5"/>
  <c r="W245" i="5" s="1"/>
  <c r="V948" i="5"/>
  <c r="W948" i="5" s="1"/>
  <c r="V1197" i="5"/>
  <c r="W1197" i="5" s="1"/>
  <c r="V1229" i="5"/>
  <c r="W1229" i="5" s="1"/>
  <c r="V62" i="5"/>
  <c r="W62" i="5" s="1"/>
  <c r="V752" i="5"/>
  <c r="W752" i="5" s="1"/>
  <c r="V1066" i="5"/>
  <c r="W1066" i="5" s="1"/>
  <c r="V705" i="5"/>
  <c r="W705" i="5" s="1"/>
  <c r="V881" i="5"/>
  <c r="W881" i="5" s="1"/>
  <c r="V692" i="5"/>
  <c r="W692" i="5" s="1"/>
  <c r="V938" i="5"/>
  <c r="W938" i="5" s="1"/>
  <c r="V259" i="5"/>
  <c r="W259" i="5" s="1"/>
  <c r="V1149" i="5"/>
  <c r="W1149" i="5" s="1"/>
  <c r="V1089" i="5"/>
  <c r="W1089" i="5" s="1"/>
  <c r="V42" i="5"/>
  <c r="W42" i="5" s="1"/>
  <c r="V863" i="5"/>
  <c r="W863" i="5" s="1"/>
  <c r="V811" i="5"/>
  <c r="W811" i="5" s="1"/>
  <c r="V1190" i="5"/>
  <c r="W1190" i="5" s="1"/>
  <c r="V143" i="5"/>
  <c r="W143" i="5" s="1"/>
  <c r="V765" i="5"/>
  <c r="W765" i="5" s="1"/>
  <c r="V1027" i="5"/>
  <c r="W1027" i="5" s="1"/>
  <c r="V1215" i="5"/>
  <c r="W1215" i="5" s="1"/>
  <c r="V77" i="5"/>
  <c r="W77" i="5" s="1"/>
  <c r="V233" i="5"/>
  <c r="W233" i="5" s="1"/>
  <c r="V1038" i="5"/>
  <c r="W1038" i="5" s="1"/>
  <c r="V1318" i="5"/>
  <c r="W1318" i="5" s="1"/>
  <c r="V1335" i="5"/>
  <c r="W1335" i="5" s="1"/>
  <c r="V208" i="5"/>
  <c r="W208" i="5" s="1"/>
  <c r="V129" i="5"/>
  <c r="W129" i="5" s="1"/>
  <c r="V267" i="5"/>
  <c r="W267" i="5" s="1"/>
  <c r="V788" i="5"/>
  <c r="W788" i="5" s="1"/>
  <c r="V1084" i="5"/>
  <c r="W1084" i="5" s="1"/>
  <c r="V1014" i="5"/>
  <c r="W1014" i="5" s="1"/>
  <c r="V922" i="5"/>
  <c r="W922" i="5" s="1"/>
  <c r="V1167" i="5"/>
  <c r="W1167" i="5" s="1"/>
  <c r="V24" i="5"/>
  <c r="W24" i="5" s="1"/>
  <c r="V968" i="5"/>
  <c r="W968" i="5" s="1"/>
  <c r="V889" i="5"/>
  <c r="W889" i="5" s="1"/>
  <c r="V22" i="5"/>
  <c r="W22" i="5" s="1"/>
  <c r="V253" i="5"/>
  <c r="W253" i="5" s="1"/>
  <c r="V986" i="5"/>
  <c r="W986" i="5" s="1"/>
  <c r="V1101" i="5"/>
  <c r="W1101" i="5" s="1"/>
  <c r="V420" i="5"/>
  <c r="W420" i="5" s="1"/>
  <c r="V255" i="5"/>
  <c r="W255" i="5" s="1"/>
  <c r="V665" i="5"/>
  <c r="W665" i="5" s="1"/>
  <c r="V853" i="5"/>
  <c r="W853" i="5" s="1"/>
  <c r="V873" i="5"/>
  <c r="W873" i="5" s="1"/>
  <c r="V1047" i="5"/>
  <c r="W1047" i="5" s="1"/>
  <c r="V1203" i="5"/>
  <c r="W1203" i="5" s="1"/>
  <c r="V79" i="5"/>
  <c r="W79" i="5" s="1"/>
  <c r="V1185" i="5"/>
  <c r="W1185" i="5" s="1"/>
  <c r="V771" i="5"/>
  <c r="W771" i="5" s="1"/>
  <c r="V832" i="5"/>
  <c r="W832" i="5" s="1"/>
  <c r="V1091" i="5"/>
  <c r="W1091" i="5" s="1"/>
  <c r="V1320" i="5"/>
  <c r="W1320" i="5" s="1"/>
  <c r="V269" i="5"/>
  <c r="W269" i="5" s="1"/>
  <c r="V94" i="5"/>
  <c r="W94" i="5" s="1"/>
  <c r="V1010" i="5"/>
  <c r="W1010" i="5" s="1"/>
  <c r="V44" i="5"/>
  <c r="W44" i="5" s="1"/>
  <c r="V492" i="5"/>
  <c r="W492" i="5" s="1"/>
  <c r="V767" i="5"/>
  <c r="W767" i="5" s="1"/>
  <c r="V679" i="5"/>
  <c r="W679" i="5" s="1"/>
  <c r="V1309" i="5"/>
  <c r="W1309" i="5" s="1"/>
  <c r="V461" i="5"/>
  <c r="W461" i="5" s="1"/>
  <c r="V535" i="5"/>
  <c r="W535" i="5" s="1"/>
  <c r="V504" i="5"/>
  <c r="W504" i="5" s="1"/>
  <c r="V236" i="5"/>
  <c r="W236" i="5" s="1"/>
  <c r="V1022" i="5"/>
  <c r="W1022" i="5" s="1"/>
  <c r="V1247" i="5"/>
  <c r="W1247" i="5" s="1"/>
  <c r="V958" i="5"/>
  <c r="W958" i="5" s="1"/>
  <c r="V796" i="5"/>
  <c r="W796" i="5" s="1"/>
  <c r="V147" i="5"/>
  <c r="W147" i="5" s="1"/>
  <c r="V309" i="5"/>
  <c r="W309" i="5" s="1"/>
  <c r="V776" i="5"/>
  <c r="W776" i="5" s="1"/>
  <c r="V1016" i="5"/>
  <c r="W1016" i="5" s="1"/>
  <c r="V940" i="5"/>
  <c r="W940" i="5" s="1"/>
  <c r="V1103" i="5"/>
  <c r="W1103" i="5" s="1"/>
  <c r="V1323" i="5"/>
  <c r="W1323" i="5" s="1"/>
  <c r="V64" i="5"/>
  <c r="W64" i="5" s="1"/>
  <c r="V273" i="5"/>
  <c r="W273" i="5" s="1"/>
  <c r="V121" i="5"/>
  <c r="W121" i="5" s="1"/>
  <c r="V436" i="5"/>
  <c r="W436" i="5" s="1"/>
  <c r="V424" i="5"/>
  <c r="W424" i="5" s="1"/>
  <c r="V543" i="5"/>
  <c r="W543" i="5" s="1"/>
  <c r="V673" i="5"/>
  <c r="W673" i="5" s="1"/>
  <c r="V575" i="5"/>
  <c r="W575" i="5" s="1"/>
  <c r="V735" i="5"/>
  <c r="W735" i="5" s="1"/>
  <c r="V326" i="5"/>
  <c r="W326" i="5" s="1"/>
  <c r="V1042" i="5"/>
  <c r="W1042" i="5" s="1"/>
  <c r="V216" i="5"/>
  <c r="W216" i="5" s="1"/>
  <c r="V464" i="5"/>
  <c r="W464" i="5" s="1"/>
  <c r="V883" i="5"/>
  <c r="W883" i="5" s="1"/>
  <c r="V917" i="5"/>
  <c r="W917" i="5" s="1"/>
  <c r="V1278" i="5"/>
  <c r="W1278" i="5" s="1"/>
  <c r="V1251" i="5"/>
  <c r="W1251" i="5" s="1"/>
  <c r="V930" i="5"/>
  <c r="W930" i="5" s="1"/>
  <c r="V291" i="5"/>
  <c r="W291" i="5" s="1"/>
  <c r="V131" i="5"/>
  <c r="W131" i="5" s="1"/>
  <c r="V506" i="5"/>
  <c r="W506" i="5" s="1"/>
  <c r="V627" i="5"/>
  <c r="W627" i="5" s="1"/>
  <c r="V470" i="5"/>
  <c r="W470" i="5" s="1"/>
  <c r="V695" i="5"/>
  <c r="W695" i="5" s="1"/>
  <c r="V790" i="5"/>
  <c r="W790" i="5" s="1"/>
  <c r="V1109" i="5"/>
  <c r="W1109" i="5" s="1"/>
  <c r="V1338" i="5"/>
  <c r="W1338" i="5" s="1"/>
  <c r="V198" i="5"/>
  <c r="W198" i="5" s="1"/>
  <c r="V358" i="5"/>
  <c r="W358" i="5" s="1"/>
  <c r="V5" i="5"/>
  <c r="W5" i="5" s="1"/>
  <c r="V494" i="5"/>
  <c r="W494" i="5" s="1"/>
  <c r="V815" i="5"/>
  <c r="W815" i="5" s="1"/>
  <c r="V988" i="5"/>
  <c r="W988" i="5" s="1"/>
  <c r="V1131" i="5"/>
  <c r="W1131" i="5" s="1"/>
  <c r="V1126" i="5"/>
  <c r="W1126" i="5" s="1"/>
  <c r="V610" i="5"/>
  <c r="W610" i="5" s="1"/>
  <c r="V924" i="5"/>
  <c r="W924" i="5" s="1"/>
  <c r="V480" i="5"/>
  <c r="W480" i="5" s="1"/>
  <c r="V553" i="5"/>
  <c r="W553" i="5" s="1"/>
  <c r="V753" i="5"/>
  <c r="W753" i="5" s="1"/>
  <c r="V760" i="5"/>
  <c r="W760" i="5" s="1"/>
  <c r="V1078" i="5"/>
  <c r="W1078" i="5" s="1"/>
  <c r="V1177" i="5"/>
  <c r="W1177" i="5" s="1"/>
  <c r="V406" i="5"/>
  <c r="W406" i="5" s="1"/>
  <c r="V70" i="5"/>
  <c r="W70" i="5" s="1"/>
  <c r="V717" i="5"/>
  <c r="W717" i="5" s="1"/>
  <c r="V891" i="5"/>
  <c r="W891" i="5" s="1"/>
  <c r="V621" i="5"/>
  <c r="W621" i="5" s="1"/>
  <c r="V747" i="5"/>
  <c r="W747" i="5" s="1"/>
  <c r="V335" i="5"/>
  <c r="W335" i="5" s="1"/>
  <c r="V1070" i="5"/>
  <c r="W1070" i="5" s="1"/>
  <c r="V1151" i="5"/>
  <c r="W1151" i="5" s="1"/>
  <c r="V1261" i="5"/>
  <c r="W1261" i="5" s="1"/>
  <c r="V209" i="5"/>
  <c r="W209" i="5" s="1"/>
  <c r="V133" i="5"/>
  <c r="W133" i="5" s="1"/>
  <c r="V107" i="5"/>
  <c r="W107" i="5" s="1"/>
  <c r="V899" i="5"/>
  <c r="W899" i="5" s="1"/>
  <c r="V653" i="5"/>
  <c r="W653" i="5" s="1"/>
  <c r="V976" i="5"/>
  <c r="W976" i="5" s="1"/>
  <c r="V339" i="5"/>
  <c r="W339" i="5" s="1"/>
  <c r="V1241" i="5"/>
  <c r="W1241" i="5" s="1"/>
  <c r="V454" i="5"/>
  <c r="W454" i="5" s="1"/>
  <c r="V648" i="5"/>
  <c r="W648" i="5" s="1"/>
  <c r="V261" i="5"/>
  <c r="W261" i="5" s="1"/>
  <c r="V476" i="5"/>
  <c r="W476" i="5" s="1"/>
  <c r="V970" i="5"/>
  <c r="W970" i="5" s="1"/>
  <c r="V1217" i="5"/>
  <c r="W1217" i="5" s="1"/>
  <c r="V247" i="5"/>
  <c r="W247" i="5" s="1"/>
  <c r="V194" i="5"/>
  <c r="W194" i="5" s="1"/>
  <c r="V93" i="5"/>
  <c r="W93" i="5" s="1"/>
  <c r="V531" i="5"/>
  <c r="W531" i="5" s="1"/>
  <c r="V659" i="5"/>
  <c r="W659" i="5" s="1"/>
  <c r="V724" i="5"/>
  <c r="W724" i="5" s="1"/>
  <c r="V865" i="5"/>
  <c r="W865" i="5" s="1"/>
  <c r="V1199" i="5"/>
  <c r="W1199" i="5" s="1"/>
  <c r="V1029" i="5"/>
  <c r="W1029" i="5" s="1"/>
  <c r="V1231" i="5"/>
  <c r="W1231" i="5" s="1"/>
  <c r="V26" i="5"/>
  <c r="W26" i="5" s="1"/>
  <c r="V950" i="5"/>
  <c r="W950" i="5" s="1"/>
  <c r="V519" i="5"/>
  <c r="W519" i="5" s="1"/>
  <c r="V631" i="5"/>
  <c r="W631" i="5" s="1"/>
  <c r="V707" i="5"/>
  <c r="W707" i="5" s="1"/>
  <c r="V1153" i="5"/>
  <c r="W1153" i="5" s="1"/>
  <c r="V1223" i="5"/>
  <c r="W1223" i="5" s="1"/>
  <c r="V438" i="5"/>
  <c r="W438" i="5" s="1"/>
  <c r="V364" i="5"/>
  <c r="W364" i="5" s="1"/>
  <c r="V117" i="5"/>
  <c r="W117" i="5" s="1"/>
  <c r="V155" i="5"/>
  <c r="W155" i="5" s="1"/>
  <c r="V837" i="5"/>
  <c r="W837" i="5" s="1"/>
  <c r="V1141" i="5"/>
  <c r="W1141" i="5" s="1"/>
  <c r="V980" i="5"/>
  <c r="W980" i="5" s="1"/>
  <c r="V302" i="5"/>
  <c r="W302" i="5" s="1"/>
  <c r="V83" i="5"/>
  <c r="W83" i="5" s="1"/>
  <c r="V283" i="5"/>
  <c r="W283" i="5" s="1"/>
  <c r="V311" i="5"/>
  <c r="W311" i="5" s="1"/>
  <c r="V36" i="5"/>
  <c r="W36" i="5" s="1"/>
  <c r="V1169" i="5"/>
  <c r="W1169" i="5" s="1"/>
  <c r="V225" i="5"/>
  <c r="W225" i="5" s="1"/>
  <c r="V297" i="5"/>
  <c r="W297" i="5" s="1"/>
  <c r="V174" i="5"/>
  <c r="W174" i="5" s="1"/>
  <c r="V613" i="5"/>
  <c r="W613" i="5" s="1"/>
  <c r="V825" i="5"/>
  <c r="W825" i="5" s="1"/>
  <c r="V372" i="5"/>
  <c r="W372" i="5" s="1"/>
  <c r="V1294" i="5"/>
  <c r="W1294" i="5" s="1"/>
  <c r="V564" i="5"/>
  <c r="W564" i="5" s="1"/>
  <c r="V1272" i="5"/>
  <c r="W1272" i="5" s="1"/>
  <c r="V1302" i="5"/>
  <c r="W1302" i="5" s="1"/>
  <c r="V367" i="5"/>
  <c r="W367" i="5" s="1"/>
  <c r="V172" i="5"/>
  <c r="W172" i="5" s="1"/>
  <c r="V1062" i="5"/>
  <c r="W1062" i="5" s="1"/>
  <c r="V597" i="5"/>
  <c r="W597" i="5" s="1"/>
  <c r="V806" i="5"/>
  <c r="W806" i="5" s="1"/>
  <c r="V1211" i="5"/>
  <c r="W1211" i="5" s="1"/>
  <c r="V377" i="5"/>
  <c r="W377" i="5" s="1"/>
  <c r="V740" i="5"/>
  <c r="W740" i="5" s="1"/>
  <c r="V315" i="5"/>
  <c r="W315" i="5" s="1"/>
  <c r="V238" i="5"/>
  <c r="W238" i="5" s="1"/>
  <c r="V1339" i="5"/>
  <c r="W1339" i="5" s="1"/>
  <c r="V910" i="5"/>
  <c r="W910" i="5" s="1"/>
  <c r="V148" i="5"/>
  <c r="W148" i="5" s="1"/>
  <c r="V1158" i="5"/>
  <c r="W1158" i="5" s="1"/>
  <c r="V509" i="5"/>
  <c r="W509" i="5" s="1"/>
  <c r="V780" i="5"/>
  <c r="W780" i="5" s="1"/>
  <c r="V1260" i="5"/>
  <c r="W1260" i="5" s="1"/>
  <c r="V1110" i="5"/>
  <c r="W1110" i="5" s="1"/>
  <c r="V570" i="5"/>
  <c r="W570" i="5" s="1"/>
  <c r="V696" i="5"/>
  <c r="W696" i="5" s="1"/>
  <c r="V284" i="5"/>
  <c r="W284" i="5" s="1"/>
  <c r="V636" i="5"/>
  <c r="W636" i="5" s="1"/>
  <c r="V843" i="5"/>
  <c r="W843" i="5" s="1"/>
  <c r="V199" i="5"/>
  <c r="W199" i="5" s="1"/>
  <c r="V6" i="5"/>
  <c r="W6" i="5" s="1"/>
  <c r="V993" i="5"/>
  <c r="W993" i="5" s="1"/>
  <c r="V954" i="5"/>
  <c r="W954" i="5" s="1"/>
  <c r="V51" i="5"/>
  <c r="W51" i="5" s="1"/>
  <c r="V108" i="5"/>
  <c r="W108" i="5" s="1"/>
  <c r="V762" i="5"/>
  <c r="W762" i="5" s="1"/>
  <c r="V220" i="5"/>
  <c r="W220" i="5" s="1"/>
  <c r="V306" i="5"/>
  <c r="W306" i="5" s="1"/>
  <c r="V756" i="5"/>
  <c r="W756" i="5" s="1"/>
  <c r="V532" i="5"/>
  <c r="W532" i="5" s="1"/>
  <c r="V98" i="5"/>
  <c r="W98" i="5" s="1"/>
  <c r="V803" i="5"/>
  <c r="W803" i="5" s="1"/>
  <c r="V827" i="5"/>
  <c r="W827" i="5" s="1"/>
  <c r="V250" i="5"/>
  <c r="W250" i="5" s="1"/>
  <c r="V397" i="5"/>
  <c r="W397" i="5" s="1"/>
  <c r="V1127" i="5"/>
  <c r="W1127" i="5" s="1"/>
  <c r="V892" i="5"/>
  <c r="W892" i="5" s="1"/>
  <c r="V861" i="5"/>
  <c r="W861" i="5" s="1"/>
  <c r="V702" i="5"/>
  <c r="W702" i="5" s="1"/>
  <c r="V485" i="5"/>
  <c r="W485" i="5" s="1"/>
  <c r="V663" i="5"/>
  <c r="W663" i="5" s="1"/>
  <c r="V962" i="5"/>
  <c r="W962" i="5" s="1"/>
  <c r="V1098" i="5"/>
  <c r="W1098" i="5" s="1"/>
  <c r="V983" i="5"/>
  <c r="W983" i="5" s="1"/>
  <c r="V1117" i="5"/>
  <c r="W1117" i="5" s="1"/>
  <c r="V624" i="5"/>
  <c r="W624" i="5" s="1"/>
  <c r="V126" i="5"/>
  <c r="W126" i="5" s="1"/>
  <c r="V59" i="5"/>
  <c r="W59" i="5" s="1"/>
  <c r="V29" i="5"/>
  <c r="W29" i="5" s="1"/>
  <c r="V845" i="5"/>
  <c r="W845" i="5" s="1"/>
  <c r="V935" i="5"/>
  <c r="W935" i="5" s="1"/>
  <c r="V278" i="5"/>
  <c r="W278" i="5" s="1"/>
  <c r="V407" i="5"/>
  <c r="W407" i="5" s="1"/>
  <c r="V712" i="5"/>
  <c r="W712" i="5" s="1"/>
  <c r="V1180" i="5"/>
  <c r="W1180" i="5" s="1"/>
  <c r="V1226" i="5"/>
  <c r="W1226" i="5" s="1"/>
  <c r="V1236" i="5"/>
  <c r="W1236" i="5" s="1"/>
  <c r="V1188" i="5"/>
  <c r="W1188" i="5" s="1"/>
  <c r="V256" i="5"/>
  <c r="W256" i="5" s="1"/>
  <c r="V332" i="5"/>
  <c r="W332" i="5" s="1"/>
  <c r="V568" i="5"/>
  <c r="W568" i="5" s="1"/>
  <c r="V80" i="5"/>
  <c r="W80" i="5" s="1"/>
  <c r="V540" i="5"/>
  <c r="W540" i="5" s="1"/>
  <c r="V605" i="5"/>
  <c r="W605" i="5" s="1"/>
  <c r="V1018" i="5"/>
  <c r="W1018" i="5" s="1"/>
  <c r="V322" i="5"/>
  <c r="W322" i="5" s="1"/>
  <c r="V498" i="5"/>
  <c r="W498" i="5" s="1"/>
  <c r="V786" i="5"/>
  <c r="W786" i="5" s="1"/>
  <c r="V650" i="5"/>
  <c r="W650" i="5" s="1"/>
  <c r="V137" i="5"/>
  <c r="W137" i="5" s="1"/>
  <c r="V75" i="5"/>
  <c r="W75" i="5" s="1"/>
  <c r="V1194" i="5"/>
  <c r="W1194" i="5" s="1"/>
  <c r="V1036" i="5"/>
  <c r="W1036" i="5" s="1"/>
  <c r="V1220" i="5"/>
  <c r="W1220" i="5" s="1"/>
  <c r="V39" i="5"/>
  <c r="W39" i="5" s="1"/>
  <c r="V264" i="5"/>
  <c r="W264" i="5" s="1"/>
  <c r="V1310" i="5"/>
  <c r="W1310" i="5" s="1"/>
  <c r="V868" i="5"/>
  <c r="W868" i="5" s="1"/>
  <c r="V1000" i="5"/>
  <c r="W1000" i="5" s="1"/>
  <c r="V447" i="5"/>
  <c r="W447" i="5" s="1"/>
  <c r="V656" i="5"/>
  <c r="W656" i="5" s="1"/>
  <c r="V112" i="5"/>
  <c r="W112" i="5" s="1"/>
  <c r="V920" i="5"/>
  <c r="W920" i="5" s="1"/>
  <c r="V459" i="5"/>
  <c r="W459" i="5" s="1"/>
  <c r="V912" i="5"/>
  <c r="W912" i="5" s="1"/>
  <c r="V528" i="5"/>
  <c r="W528" i="5" s="1"/>
  <c r="V689" i="5"/>
  <c r="W689" i="5" s="1"/>
  <c r="V513" i="5"/>
  <c r="W513" i="5" s="1"/>
  <c r="V343" i="5"/>
  <c r="W343" i="5" s="1"/>
  <c r="V1315" i="5"/>
  <c r="W1315" i="5" s="1"/>
  <c r="V242" i="5"/>
  <c r="W242" i="5" s="1"/>
  <c r="V355" i="5"/>
  <c r="W355" i="5" s="1"/>
  <c r="V417" i="5"/>
  <c r="W417" i="5" s="1"/>
  <c r="V16" i="5"/>
  <c r="W16" i="5" s="1"/>
  <c r="V878" i="5"/>
  <c r="W878" i="5" s="1"/>
  <c r="V1136" i="5"/>
  <c r="W1136" i="5" s="1"/>
  <c r="V1094" i="5"/>
  <c r="W1094" i="5" s="1"/>
  <c r="V644" i="5"/>
  <c r="W644" i="5" s="1"/>
  <c r="V31" i="5"/>
  <c r="W31" i="5" s="1"/>
  <c r="V88" i="5"/>
  <c r="W88" i="5" s="1"/>
  <c r="V65" i="5"/>
  <c r="W65" i="5" s="1"/>
  <c r="V927" i="5"/>
  <c r="W927" i="5" s="1"/>
  <c r="V290" i="5"/>
  <c r="W290" i="5" s="1"/>
  <c r="V1332" i="5"/>
  <c r="W1332" i="5" s="1"/>
  <c r="V433" i="5"/>
  <c r="W433" i="5" s="1"/>
  <c r="V294" i="5"/>
  <c r="W294" i="5" s="1"/>
  <c r="V152" i="5"/>
  <c r="W152" i="5" s="1"/>
  <c r="V300" i="5"/>
  <c r="W300" i="5" s="1"/>
  <c r="V467" i="5"/>
  <c r="W467" i="5" s="1"/>
  <c r="V421" i="5"/>
  <c r="W421" i="5" s="1"/>
  <c r="V945" i="5"/>
  <c r="W945" i="5" s="1"/>
  <c r="V1011" i="5"/>
  <c r="W1011" i="5" s="1"/>
  <c r="V763" i="5"/>
  <c r="W763" i="5" s="1"/>
  <c r="V1056" i="5"/>
  <c r="W1056" i="5" s="1"/>
  <c r="V670" i="5"/>
  <c r="W670" i="5" s="1"/>
  <c r="V743" i="5"/>
  <c r="W743" i="5" s="1"/>
  <c r="V1146" i="5"/>
  <c r="W1146" i="5" s="1"/>
  <c r="V548" i="5"/>
  <c r="W548" i="5" s="1"/>
  <c r="V1161" i="5"/>
  <c r="W1161" i="5" s="1"/>
  <c r="V602" i="5"/>
  <c r="W602" i="5" s="1"/>
  <c r="V1285" i="5"/>
  <c r="W1285" i="5" s="1"/>
  <c r="V383" i="5"/>
  <c r="W383" i="5" s="1"/>
  <c r="V817" i="5"/>
  <c r="W817" i="5" s="1"/>
  <c r="V187" i="5"/>
  <c r="W187" i="5" s="1"/>
  <c r="V1276" i="5"/>
  <c r="W1276" i="5" s="1"/>
  <c r="V563" i="5"/>
  <c r="W563" i="5" s="1"/>
  <c r="V937" i="5"/>
  <c r="W937" i="5" s="1"/>
  <c r="V222" i="5"/>
  <c r="W222" i="5" s="1"/>
  <c r="V862" i="5"/>
  <c r="W862" i="5" s="1"/>
  <c r="V1013" i="5"/>
  <c r="W1013" i="5" s="1"/>
  <c r="V1083" i="5"/>
  <c r="W1083" i="5" s="1"/>
  <c r="V1334" i="5"/>
  <c r="W1334" i="5" s="1"/>
  <c r="V141" i="5"/>
  <c r="W141" i="5" s="1"/>
  <c r="V450" i="5"/>
  <c r="W450" i="5" s="1"/>
  <c r="V1138" i="5"/>
  <c r="W1138" i="5" s="1"/>
  <c r="V1100" i="5"/>
  <c r="W1100" i="5" s="1"/>
  <c r="V33" i="5"/>
  <c r="W33" i="5" s="1"/>
  <c r="V704" i="5"/>
  <c r="W704" i="5" s="1"/>
  <c r="V114" i="5"/>
  <c r="W114" i="5" s="1"/>
  <c r="V128" i="5"/>
  <c r="W128" i="5" s="1"/>
  <c r="V880" i="5"/>
  <c r="W880" i="5" s="1"/>
  <c r="V231" i="5"/>
  <c r="W231" i="5" s="1"/>
  <c r="V1196" i="5"/>
  <c r="W1196" i="5" s="1"/>
  <c r="V90" i="5"/>
  <c r="W90" i="5" s="1"/>
  <c r="V20" i="5"/>
  <c r="W20" i="5" s="1"/>
  <c r="V691" i="5"/>
  <c r="W691" i="5" s="1"/>
  <c r="V244" i="5"/>
  <c r="W244" i="5" s="1"/>
  <c r="V870" i="5"/>
  <c r="W870" i="5" s="1"/>
  <c r="V1019" i="5"/>
  <c r="W1019" i="5" s="1"/>
  <c r="V1123" i="5"/>
  <c r="W1123" i="5" s="1"/>
  <c r="V252" i="5"/>
  <c r="W252" i="5" s="1"/>
  <c r="V809" i="5"/>
  <c r="W809" i="5" s="1"/>
  <c r="V722" i="5"/>
  <c r="W722" i="5" s="1"/>
  <c r="V1128" i="5"/>
  <c r="W1128" i="5" s="1"/>
  <c r="V1148" i="5"/>
  <c r="W1148" i="5" s="1"/>
  <c r="V1004" i="5"/>
  <c r="W1004" i="5" s="1"/>
  <c r="V829" i="5"/>
  <c r="W829" i="5" s="1"/>
  <c r="V947" i="5"/>
  <c r="W947" i="5" s="1"/>
  <c r="V729" i="5"/>
  <c r="W729" i="5" s="1"/>
  <c r="V1228" i="5"/>
  <c r="W1228" i="5" s="1"/>
  <c r="V888" i="5"/>
  <c r="W888" i="5" s="1"/>
  <c r="V102" i="5"/>
  <c r="W102" i="5" s="1"/>
  <c r="V266" i="5"/>
  <c r="W266" i="5" s="1"/>
  <c r="V966" i="5"/>
  <c r="W966" i="5" s="1"/>
  <c r="V745" i="5"/>
  <c r="W745" i="5" s="1"/>
  <c r="V258" i="5"/>
  <c r="W258" i="5" s="1"/>
  <c r="V914" i="5"/>
  <c r="W914" i="5" s="1"/>
  <c r="V41" i="5"/>
  <c r="W41" i="5" s="1"/>
  <c r="V1088" i="5"/>
  <c r="W1088" i="5" s="1"/>
  <c r="V1182" i="5"/>
  <c r="W1182" i="5" s="1"/>
  <c r="V67" i="5"/>
  <c r="W67" i="5" s="1"/>
  <c r="V1317" i="5"/>
  <c r="W1317" i="5" s="1"/>
  <c r="V985" i="5"/>
  <c r="W985" i="5" s="1"/>
  <c r="V751" i="5"/>
  <c r="W751" i="5" s="1"/>
  <c r="V61" i="5"/>
  <c r="W61" i="5" s="1"/>
  <c r="V714" i="5"/>
  <c r="W714" i="5" s="1"/>
  <c r="V1037" i="5"/>
  <c r="W1037" i="5" s="1"/>
  <c r="V1312" i="5"/>
  <c r="W1312" i="5" s="1"/>
  <c r="V1165" i="5"/>
  <c r="W1165" i="5" s="1"/>
  <c r="V1238" i="5"/>
  <c r="W1238" i="5" s="1"/>
  <c r="V849" i="5"/>
  <c r="W849" i="5" s="1"/>
  <c r="V758" i="5"/>
  <c r="W758" i="5" s="1"/>
  <c r="V1214" i="5"/>
  <c r="W1214" i="5" s="1"/>
  <c r="V1097" i="5"/>
  <c r="W1097" i="5" s="1"/>
  <c r="V1321" i="5"/>
  <c r="W1321" i="5" s="1"/>
  <c r="V623" i="5"/>
  <c r="W623" i="5" s="1"/>
  <c r="V833" i="5"/>
  <c r="W833" i="5" s="1"/>
  <c r="V431" i="5"/>
  <c r="W431" i="5" s="1"/>
  <c r="V581" i="5"/>
  <c r="W581" i="5" s="1"/>
  <c r="V1279" i="5"/>
  <c r="W1279" i="5" s="1"/>
  <c r="V579" i="5"/>
  <c r="W579" i="5" s="1"/>
  <c r="V1273" i="5"/>
  <c r="W1273" i="5" s="1"/>
  <c r="V161" i="5"/>
  <c r="W161" i="5" s="1"/>
  <c r="V1035" i="5"/>
  <c r="W1035" i="5" s="1"/>
  <c r="V346" i="5"/>
  <c r="W346" i="5" s="1"/>
  <c r="V1267" i="5"/>
  <c r="W1267" i="5" s="1"/>
  <c r="V779" i="5"/>
  <c r="W779" i="5" s="1"/>
  <c r="V1208" i="5"/>
  <c r="W1208" i="5" s="1"/>
  <c r="V279" i="5"/>
  <c r="W279" i="5" s="1"/>
  <c r="V207" i="5"/>
  <c r="W207" i="5" s="1"/>
  <c r="V559" i="5"/>
  <c r="W559" i="5" s="1"/>
  <c r="V1328" i="5"/>
  <c r="W1328" i="5" s="1"/>
  <c r="V444" i="5"/>
  <c r="W444" i="5" s="1"/>
  <c r="V902" i="5"/>
  <c r="W902" i="5" s="1"/>
  <c r="V514" i="5"/>
  <c r="W514" i="5" s="1"/>
  <c r="V99" i="5"/>
  <c r="W99" i="5" s="1"/>
  <c r="V375" i="5"/>
  <c r="W375" i="5" s="1"/>
  <c r="V229" i="5"/>
  <c r="W229" i="5" s="1"/>
  <c r="V17" i="5"/>
  <c r="W17" i="5" s="1"/>
  <c r="V319" i="5"/>
  <c r="W319" i="5" s="1"/>
  <c r="V138" i="5"/>
  <c r="W138" i="5" s="1"/>
  <c r="V963" i="5"/>
  <c r="W963" i="5" s="1"/>
  <c r="V688" i="5"/>
  <c r="W688" i="5" s="1"/>
  <c r="V1001" i="5"/>
  <c r="W1001" i="5" s="1"/>
  <c r="V846" i="5"/>
  <c r="W846" i="5" s="1"/>
  <c r="V56" i="5"/>
  <c r="W56" i="5" s="1"/>
  <c r="V1255" i="5"/>
  <c r="W1255" i="5" s="1"/>
  <c r="V639" i="5"/>
  <c r="W639" i="5" s="1"/>
  <c r="V1057" i="5"/>
  <c r="W1057" i="5" s="1"/>
  <c r="V1118" i="5"/>
  <c r="W1118" i="5" s="1"/>
  <c r="V486" i="5"/>
  <c r="W486" i="5" s="1"/>
  <c r="V1162" i="5"/>
  <c r="W1162" i="5" s="1"/>
  <c r="V370" i="5"/>
  <c r="W370" i="5" s="1"/>
  <c r="V1074" i="5"/>
  <c r="W1074" i="5" s="1"/>
  <c r="V823" i="5"/>
  <c r="W823" i="5" s="1"/>
  <c r="V1292" i="5"/>
  <c r="W1292" i="5" s="1"/>
  <c r="V592" i="5"/>
  <c r="W592" i="5" s="1"/>
  <c r="V562" i="5"/>
  <c r="W562" i="5" s="1"/>
  <c r="V1271" i="5"/>
  <c r="W1271" i="5" s="1"/>
  <c r="V428" i="5"/>
  <c r="W428" i="5" s="1"/>
  <c r="V942" i="5"/>
  <c r="W942" i="5" s="1"/>
  <c r="V218" i="5"/>
  <c r="W218" i="5" s="1"/>
  <c r="V135" i="5"/>
  <c r="W135" i="5" s="1"/>
  <c r="V38" i="5"/>
  <c r="W38" i="5" s="1"/>
  <c r="V165" i="5"/>
  <c r="W165" i="5" s="1"/>
  <c r="V125" i="5"/>
  <c r="W125" i="5" s="1"/>
  <c r="V472" i="5"/>
  <c r="W472" i="5" s="1"/>
  <c r="V726" i="5"/>
  <c r="W726" i="5" s="1"/>
  <c r="V895" i="5"/>
  <c r="W895" i="5" s="1"/>
  <c r="V525" i="5"/>
  <c r="W525" i="5" s="1"/>
  <c r="V633" i="5"/>
  <c r="W633" i="5" s="1"/>
  <c r="V1093" i="5"/>
  <c r="W1093" i="5" s="1"/>
  <c r="V58" i="5"/>
  <c r="W58" i="5" s="1"/>
  <c r="V305" i="5"/>
  <c r="W305" i="5" s="1"/>
  <c r="V337" i="5"/>
  <c r="W337" i="5" s="1"/>
  <c r="V119" i="5"/>
  <c r="W119" i="5" s="1"/>
  <c r="V410" i="5"/>
  <c r="W410" i="5" s="1"/>
  <c r="V555" i="5"/>
  <c r="W555" i="5" s="1"/>
  <c r="V699" i="5"/>
  <c r="W699" i="5" s="1"/>
  <c r="V982" i="5"/>
  <c r="W982" i="5" s="1"/>
  <c r="V1133" i="5"/>
  <c r="W1133" i="5" s="1"/>
  <c r="V1281" i="5"/>
  <c r="W1281" i="5" s="1"/>
  <c r="V783" i="5"/>
  <c r="W783" i="5" s="1"/>
  <c r="V1032" i="5"/>
  <c r="W1032" i="5" s="1"/>
  <c r="V271" i="5"/>
  <c r="W271" i="5" s="1"/>
  <c r="V9" i="5"/>
  <c r="W9" i="5" s="1"/>
  <c r="V28" i="5"/>
  <c r="W28" i="5" s="1"/>
  <c r="V466" i="5"/>
  <c r="W466" i="5" s="1"/>
  <c r="V835" i="5"/>
  <c r="W835" i="5" s="1"/>
  <c r="V240" i="5"/>
  <c r="W240" i="5" s="1"/>
  <c r="V1171" i="5"/>
  <c r="W1171" i="5" s="1"/>
  <c r="V778" i="5"/>
  <c r="W778" i="5" s="1"/>
  <c r="V926" i="5"/>
  <c r="W926" i="5" s="1"/>
  <c r="V1265" i="5"/>
  <c r="W1265" i="5" s="1"/>
  <c r="V85" i="5"/>
  <c r="W85" i="5" s="1"/>
  <c r="V643" i="5"/>
  <c r="W643" i="5" s="1"/>
  <c r="V885" i="5"/>
  <c r="W885" i="5" s="1"/>
  <c r="V249" i="5"/>
  <c r="W249" i="5" s="1"/>
  <c r="V366" i="5"/>
  <c r="W366" i="5" s="1"/>
  <c r="V293" i="5"/>
  <c r="W293" i="5" s="1"/>
  <c r="V1219" i="5"/>
  <c r="W1219" i="5" s="1"/>
  <c r="V1155" i="5"/>
  <c r="W1155" i="5" s="1"/>
  <c r="V1225" i="5"/>
  <c r="W1225" i="5" s="1"/>
  <c r="V402" i="5"/>
  <c r="W402" i="5" s="1"/>
  <c r="V303" i="5"/>
  <c r="W303" i="5" s="1"/>
  <c r="V226" i="5"/>
  <c r="W226" i="5" s="1"/>
  <c r="V162" i="5"/>
  <c r="W162" i="5" s="1"/>
  <c r="V191" i="5"/>
  <c r="W191" i="5" s="1"/>
  <c r="V202" i="5"/>
  <c r="W202" i="5" s="1"/>
  <c r="V731" i="5"/>
  <c r="W731" i="5" s="1"/>
  <c r="V497" i="5"/>
  <c r="W497" i="5" s="1"/>
  <c r="V661" i="5"/>
  <c r="W661" i="5" s="1"/>
  <c r="V794" i="5"/>
  <c r="W794" i="5" s="1"/>
  <c r="V1233" i="5"/>
  <c r="W1233" i="5" s="1"/>
  <c r="V341" i="5"/>
  <c r="W341" i="5" s="1"/>
  <c r="V495" i="5"/>
  <c r="W495" i="5" s="1"/>
  <c r="V667" i="5"/>
  <c r="W667" i="5" s="1"/>
  <c r="V584" i="5"/>
  <c r="W584" i="5" s="1"/>
  <c r="V1187" i="5"/>
  <c r="W1187" i="5" s="1"/>
  <c r="V1113" i="5"/>
  <c r="W1113" i="5" s="1"/>
  <c r="V1249" i="5"/>
  <c r="W1249" i="5" s="1"/>
  <c r="V313" i="5"/>
  <c r="W313" i="5" s="1"/>
  <c r="V275" i="5"/>
  <c r="W275" i="5" s="1"/>
  <c r="V72" i="5"/>
  <c r="W72" i="5" s="1"/>
  <c r="V1143" i="5"/>
  <c r="W1143" i="5" s="1"/>
  <c r="V537" i="5"/>
  <c r="W537" i="5" s="1"/>
  <c r="V719" i="5"/>
  <c r="W719" i="5" s="1"/>
  <c r="V901" i="5"/>
  <c r="W901" i="5" s="1"/>
  <c r="V932" i="5"/>
  <c r="W932" i="5" s="1"/>
  <c r="V1145" i="5"/>
  <c r="W1145" i="5" s="1"/>
  <c r="V1179" i="5"/>
  <c r="W1179" i="5" s="1"/>
  <c r="V111" i="5"/>
  <c r="W111" i="5" s="1"/>
  <c r="V360" i="5"/>
  <c r="W360" i="5" s="1"/>
  <c r="V46" i="5"/>
  <c r="W46" i="5" s="1"/>
  <c r="V11" i="5"/>
  <c r="W11" i="5" s="1"/>
  <c r="V1205" i="5"/>
  <c r="W1205" i="5" s="1"/>
  <c r="V618" i="5"/>
  <c r="W618" i="5" s="1"/>
  <c r="V798" i="5"/>
  <c r="W798" i="5" s="1"/>
  <c r="V1024" i="5"/>
  <c r="W1024" i="5" s="1"/>
  <c r="V615" i="5"/>
  <c r="W615" i="5" s="1"/>
  <c r="V996" i="5"/>
  <c r="W996" i="5" s="1"/>
  <c r="V1293" i="5"/>
  <c r="W1293" i="5" s="1"/>
  <c r="V287" i="5"/>
  <c r="W287" i="5" s="1"/>
  <c r="V213" i="5"/>
  <c r="W213" i="5" s="1"/>
  <c r="V1049" i="5"/>
  <c r="W1049" i="5" s="1"/>
  <c r="V328" i="5"/>
  <c r="W328" i="5" s="1"/>
  <c r="V248" i="5"/>
  <c r="W248" i="5" s="1"/>
  <c r="V681" i="5"/>
  <c r="W681" i="5" s="1"/>
  <c r="V867" i="5"/>
  <c r="W867" i="5" s="1"/>
  <c r="V960" i="5"/>
  <c r="W960" i="5" s="1"/>
  <c r="V1193" i="5"/>
  <c r="W1193" i="5" s="1"/>
  <c r="V348" i="5"/>
  <c r="W348" i="5" s="1"/>
  <c r="V123" i="5"/>
  <c r="W123" i="5" s="1"/>
  <c r="V189" i="5"/>
  <c r="W189" i="5" s="1"/>
  <c r="V74" i="5"/>
  <c r="W74" i="5" s="1"/>
  <c r="V655" i="5"/>
  <c r="W655" i="5" s="1"/>
  <c r="V919" i="5"/>
  <c r="W919" i="5" s="1"/>
  <c r="V1105" i="5"/>
  <c r="W1105" i="5" s="1"/>
  <c r="V1325" i="5"/>
  <c r="W1325" i="5" s="1"/>
  <c r="V440" i="5"/>
  <c r="W440" i="5" s="1"/>
  <c r="V299" i="5"/>
  <c r="W299" i="5" s="1"/>
  <c r="V426" i="5"/>
  <c r="W426" i="5" s="1"/>
  <c r="V151" i="5"/>
  <c r="W151" i="5" s="1"/>
  <c r="V87" i="5"/>
  <c r="W87" i="5" s="1"/>
  <c r="V737" i="5"/>
  <c r="W737" i="5" s="1"/>
  <c r="V978" i="5"/>
  <c r="W978" i="5" s="1"/>
  <c r="V478" i="5"/>
  <c r="W478" i="5" s="1"/>
  <c r="V545" i="5"/>
  <c r="W545" i="5" s="1"/>
  <c r="V839" i="5"/>
  <c r="W839" i="5" s="1"/>
  <c r="V952" i="5"/>
  <c r="W952" i="5" s="1"/>
  <c r="V263" i="5"/>
  <c r="W263" i="5" s="1"/>
  <c r="V748" i="5"/>
  <c r="W748" i="5" s="1"/>
  <c r="V551" i="5"/>
  <c r="W551" i="5" s="1"/>
  <c r="V675" i="5"/>
  <c r="W675" i="5" s="1"/>
  <c r="V855" i="5"/>
  <c r="W855" i="5" s="1"/>
  <c r="V992" i="5"/>
  <c r="W992" i="5" s="1"/>
  <c r="V482" i="5"/>
  <c r="W482" i="5" s="1"/>
  <c r="V612" i="5"/>
  <c r="W612" i="5" s="1"/>
  <c r="V972" i="5"/>
  <c r="W972" i="5" s="1"/>
  <c r="V1201" i="5"/>
  <c r="W1201" i="5" s="1"/>
  <c r="V1121" i="5"/>
  <c r="W1121" i="5" s="1"/>
  <c r="V1253" i="5"/>
  <c r="W1253" i="5" s="1"/>
  <c r="V414" i="5"/>
  <c r="W414" i="5" s="1"/>
  <c r="V709" i="5"/>
  <c r="W709" i="5" s="1"/>
  <c r="V456" i="5"/>
  <c r="W456" i="5" s="1"/>
  <c r="V521" i="5"/>
  <c r="W521" i="5" s="1"/>
  <c r="V629" i="5"/>
  <c r="W629" i="5" s="1"/>
  <c r="V1086" i="5"/>
  <c r="W1086" i="5" s="1"/>
  <c r="V1080" i="5"/>
  <c r="W1080" i="5" s="1"/>
  <c r="V875" i="5"/>
  <c r="W875" i="5" s="1"/>
  <c r="V768" i="5"/>
  <c r="W768" i="5" s="1"/>
  <c r="V824" i="5"/>
  <c r="W824" i="5" s="1"/>
  <c r="V1243" i="5"/>
  <c r="W1243" i="5" s="1"/>
  <c r="V1166" i="5"/>
  <c r="W1166" i="5" s="1"/>
  <c r="V558" i="5"/>
  <c r="W558" i="5" s="1"/>
  <c r="V1005" i="5"/>
  <c r="W1005" i="5" s="1"/>
  <c r="V1124" i="5"/>
  <c r="W1124" i="5" s="1"/>
  <c r="V638" i="5"/>
  <c r="W638" i="5" s="1"/>
  <c r="V1256" i="5"/>
  <c r="W1256" i="5" s="1"/>
  <c r="V489" i="5"/>
  <c r="W489" i="5" s="1"/>
  <c r="V142" i="5"/>
  <c r="W142" i="5" s="1"/>
  <c r="V1065" i="5"/>
  <c r="W1065" i="5" s="1"/>
  <c r="V399" i="5"/>
  <c r="W399" i="5" s="1"/>
  <c r="V967" i="5"/>
  <c r="W967" i="5" s="1"/>
  <c r="V850" i="5"/>
  <c r="W850" i="5" s="1"/>
  <c r="V687" i="5"/>
  <c r="W687" i="5" s="1"/>
  <c r="V787" i="5"/>
  <c r="W787" i="5" s="1"/>
  <c r="V516" i="5"/>
  <c r="W516" i="5" s="1"/>
  <c r="V96" i="5"/>
  <c r="W96" i="5" s="1"/>
  <c r="V21" i="5"/>
  <c r="W21" i="5" s="1"/>
  <c r="V55" i="5"/>
  <c r="W55" i="5" s="1"/>
  <c r="V318" i="5"/>
  <c r="W318" i="5" s="1"/>
  <c r="V1207" i="5"/>
  <c r="W1207" i="5" s="1"/>
  <c r="V905" i="5"/>
  <c r="W905" i="5" s="1"/>
  <c r="V1327" i="5"/>
  <c r="W1327" i="5" s="1"/>
  <c r="V232" i="5"/>
  <c r="W232" i="5" s="1"/>
  <c r="V443" i="5"/>
  <c r="W443" i="5" s="1"/>
  <c r="V206" i="5"/>
  <c r="W206" i="5" s="1"/>
  <c r="V1274" i="5"/>
  <c r="W1274" i="5" s="1"/>
  <c r="V565" i="5"/>
  <c r="W565" i="5" s="1"/>
  <c r="V388" i="5"/>
  <c r="W388" i="5" s="1"/>
  <c r="V801" i="5"/>
  <c r="W801" i="5" s="1"/>
  <c r="V1053" i="5"/>
  <c r="W1053" i="5" s="1"/>
  <c r="V183" i="5"/>
  <c r="W183" i="5" s="1"/>
  <c r="V1297" i="5"/>
  <c r="W1297" i="5" s="1"/>
  <c r="V587" i="5"/>
  <c r="W587" i="5" s="1"/>
  <c r="V746" i="5"/>
  <c r="W746" i="5" s="1"/>
  <c r="V969" i="5"/>
  <c r="W969" i="5" s="1"/>
  <c r="V630" i="5"/>
  <c r="W630" i="5" s="1"/>
  <c r="V1277" i="5"/>
  <c r="W1277" i="5" s="1"/>
  <c r="V43" i="5"/>
  <c r="W43" i="5" s="1"/>
  <c r="V130" i="5"/>
  <c r="W130" i="5" s="1"/>
  <c r="V437" i="5"/>
  <c r="W437" i="5" s="1"/>
  <c r="V63" i="5"/>
  <c r="W63" i="5" s="1"/>
  <c r="V3" i="5"/>
  <c r="W3" i="5" s="1"/>
  <c r="V957" i="5"/>
  <c r="W957" i="5" s="1"/>
  <c r="V479" i="5"/>
  <c r="W479" i="5" s="1"/>
  <c r="V550" i="5"/>
  <c r="W550" i="5" s="1"/>
  <c r="V672" i="5"/>
  <c r="W672" i="5" s="1"/>
  <c r="V882" i="5"/>
  <c r="W882" i="5" s="1"/>
  <c r="V864" i="5"/>
  <c r="W864" i="5" s="1"/>
  <c r="V308" i="5"/>
  <c r="W308" i="5" s="1"/>
  <c r="V1015" i="5"/>
  <c r="W1015" i="5" s="1"/>
  <c r="V193" i="5"/>
  <c r="W193" i="5" s="1"/>
  <c r="V357" i="5"/>
  <c r="W357" i="5" s="1"/>
  <c r="V987" i="5"/>
  <c r="W987" i="5" s="1"/>
  <c r="V493" i="5"/>
  <c r="W493" i="5" s="1"/>
  <c r="V154" i="5"/>
  <c r="W154" i="5" s="1"/>
  <c r="V469" i="5"/>
  <c r="W469" i="5" s="1"/>
  <c r="V795" i="5"/>
  <c r="W795" i="5" s="1"/>
  <c r="V1130" i="5"/>
  <c r="W1130" i="5" s="1"/>
  <c r="V224" i="5"/>
  <c r="W224" i="5" s="1"/>
  <c r="V435" i="5"/>
  <c r="W435" i="5" s="1"/>
  <c r="V518" i="5"/>
  <c r="W518" i="5" s="1"/>
  <c r="V775" i="5"/>
  <c r="W775" i="5" s="1"/>
  <c r="V1102" i="5"/>
  <c r="W1102" i="5" s="1"/>
  <c r="V1222" i="5"/>
  <c r="W1222" i="5" s="1"/>
  <c r="V1202" i="5"/>
  <c r="W1202" i="5" s="1"/>
  <c r="V1322" i="5"/>
  <c r="W1322" i="5" s="1"/>
  <c r="V1168" i="5"/>
  <c r="W1168" i="5" s="1"/>
  <c r="V770" i="5"/>
  <c r="W770" i="5" s="1"/>
  <c r="V1021" i="5"/>
  <c r="W1021" i="5" s="1"/>
  <c r="V1008" i="5"/>
  <c r="W1008" i="5" s="1"/>
  <c r="V400" i="5"/>
  <c r="W400" i="5" s="1"/>
  <c r="V1216" i="5"/>
  <c r="W1216" i="5" s="1"/>
  <c r="V116" i="5"/>
  <c r="W116" i="5" s="1"/>
  <c r="V186" i="5"/>
  <c r="W186" i="5" s="1"/>
  <c r="V789" i="5"/>
  <c r="W789" i="5" s="1"/>
  <c r="V652" i="5"/>
  <c r="W652" i="5" s="1"/>
  <c r="V405" i="5"/>
  <c r="W405" i="5" s="1"/>
  <c r="V334" i="5"/>
  <c r="W334" i="5" s="1"/>
  <c r="V923" i="5"/>
  <c r="W923" i="5" s="1"/>
  <c r="V831" i="5"/>
  <c r="W831" i="5" s="1"/>
  <c r="V254" i="5"/>
  <c r="W254" i="5" s="1"/>
  <c r="V530" i="5"/>
  <c r="W530" i="5" s="1"/>
  <c r="V646" i="5"/>
  <c r="W646" i="5" s="1"/>
  <c r="V814" i="5"/>
  <c r="W814" i="5" s="1"/>
  <c r="V105" i="5"/>
  <c r="W105" i="5" s="1"/>
  <c r="V1246" i="5"/>
  <c r="W1246" i="5" s="1"/>
  <c r="V1250" i="5"/>
  <c r="W1250" i="5" s="1"/>
  <c r="V1319" i="5"/>
  <c r="W1319" i="5" s="1"/>
  <c r="V678" i="5"/>
  <c r="W678" i="5" s="1"/>
  <c r="V69" i="5"/>
  <c r="W69" i="5" s="1"/>
  <c r="V500" i="5"/>
  <c r="W500" i="5" s="1"/>
  <c r="V552" i="5"/>
  <c r="W552" i="5" s="1"/>
  <c r="V716" i="5"/>
  <c r="W716" i="5" s="1"/>
  <c r="V890" i="5"/>
  <c r="W890" i="5" s="1"/>
  <c r="V1107" i="5"/>
  <c r="W1107" i="5" s="1"/>
  <c r="V990" i="5"/>
  <c r="W990" i="5" s="1"/>
  <c r="V1184" i="5"/>
  <c r="W1184" i="5" s="1"/>
  <c r="V1240" i="5"/>
  <c r="W1240" i="5" s="1"/>
  <c r="V363" i="5"/>
  <c r="W363" i="5" s="1"/>
  <c r="V352" i="5"/>
  <c r="W352" i="5" s="1"/>
  <c r="V223" i="5"/>
  <c r="W223" i="5" s="1"/>
  <c r="V574" i="5"/>
  <c r="W574" i="5" s="1"/>
  <c r="V268" i="5"/>
  <c r="W268" i="5" s="1"/>
  <c r="V211" i="5"/>
  <c r="W211" i="5" s="1"/>
  <c r="V419" i="5"/>
  <c r="W419" i="5" s="1"/>
  <c r="V616" i="5"/>
  <c r="W616" i="5" s="1"/>
  <c r="V1198" i="5"/>
  <c r="W1198" i="5" s="1"/>
  <c r="V1258" i="5"/>
  <c r="W1258" i="5" s="1"/>
  <c r="V338" i="5"/>
  <c r="W338" i="5" s="1"/>
  <c r="V706" i="5"/>
  <c r="W706" i="5" s="1"/>
  <c r="V452" i="5"/>
  <c r="W452" i="5" s="1"/>
  <c r="V78" i="5"/>
  <c r="W78" i="5" s="1"/>
  <c r="V503" i="5"/>
  <c r="W503" i="5" s="1"/>
  <c r="V272" i="5"/>
  <c r="W272" i="5" s="1"/>
  <c r="V916" i="5"/>
  <c r="W916" i="5" s="1"/>
  <c r="V939" i="5"/>
  <c r="W939" i="5" s="1"/>
  <c r="V296" i="5"/>
  <c r="W296" i="5" s="1"/>
  <c r="V463" i="5"/>
  <c r="W463" i="5" s="1"/>
  <c r="V534" i="5"/>
  <c r="W534" i="5" s="1"/>
  <c r="V836" i="5"/>
  <c r="W836" i="5" s="1"/>
  <c r="V975" i="5"/>
  <c r="W975" i="5" s="1"/>
  <c r="V1069" i="5"/>
  <c r="W1069" i="5" s="1"/>
  <c r="V734" i="5"/>
  <c r="W734" i="5" s="1"/>
  <c r="V281" i="5"/>
  <c r="W281" i="5" s="1"/>
  <c r="V47" i="5"/>
  <c r="W47" i="5" s="1"/>
  <c r="V620" i="5"/>
  <c r="W620" i="5" s="1"/>
  <c r="V325" i="5"/>
  <c r="W325" i="5" s="1"/>
  <c r="V246" i="5"/>
  <c r="W246" i="5" s="1"/>
  <c r="V658" i="5"/>
  <c r="W658" i="5" s="1"/>
  <c r="V1028" i="5"/>
  <c r="W1028" i="5" s="1"/>
  <c r="V1337" i="5"/>
  <c r="W1337" i="5" s="1"/>
  <c r="V120" i="5"/>
  <c r="W120" i="5" s="1"/>
  <c r="V759" i="5"/>
  <c r="W759" i="5" s="1"/>
  <c r="V163" i="5"/>
  <c r="W163" i="5" s="1"/>
  <c r="V35" i="5"/>
  <c r="W35" i="5" s="1"/>
  <c r="V723" i="5"/>
  <c r="W723" i="5" s="1"/>
  <c r="V92" i="5"/>
  <c r="W92" i="5" s="1"/>
  <c r="V196" i="5"/>
  <c r="W196" i="5" s="1"/>
  <c r="V25" i="5"/>
  <c r="W25" i="5" s="1"/>
  <c r="V609" i="5"/>
  <c r="W609" i="5" s="1"/>
  <c r="V898" i="5"/>
  <c r="W898" i="5" s="1"/>
  <c r="V1176" i="5"/>
  <c r="W1176" i="5" s="1"/>
  <c r="V301" i="5"/>
  <c r="W301" i="5" s="1"/>
  <c r="V872" i="5"/>
  <c r="W872" i="5" s="1"/>
  <c r="V260" i="5"/>
  <c r="W260" i="5" s="1"/>
  <c r="V23" i="5"/>
  <c r="W23" i="5" s="1"/>
  <c r="V693" i="5"/>
  <c r="W693" i="5" s="1"/>
  <c r="V505" i="5"/>
  <c r="W505" i="5" s="1"/>
  <c r="V766" i="5"/>
  <c r="W766" i="5" s="1"/>
  <c r="V1191" i="5"/>
  <c r="W1191" i="5" s="1"/>
  <c r="V1140" i="5"/>
  <c r="W1140" i="5" s="1"/>
  <c r="V132" i="5"/>
  <c r="W132" i="5" s="1"/>
  <c r="V1090" i="5"/>
  <c r="W1090" i="5" s="1"/>
  <c r="V423" i="5"/>
  <c r="W423" i="5" s="1"/>
  <c r="V626" i="5"/>
  <c r="W626" i="5" s="1"/>
  <c r="V1041" i="5"/>
  <c r="W1041" i="5" s="1"/>
  <c r="V1230" i="5"/>
  <c r="W1230" i="5" s="1"/>
  <c r="V1308" i="5"/>
  <c r="W1308" i="5" s="1"/>
  <c r="V310" i="5"/>
  <c r="W310" i="5" s="1"/>
  <c r="V542" i="5"/>
  <c r="W542" i="5" s="1"/>
  <c r="V852" i="5"/>
  <c r="W852" i="5" s="1"/>
  <c r="V1046" i="5"/>
  <c r="W1046" i="5" s="1"/>
  <c r="V1152" i="5"/>
  <c r="W1152" i="5" s="1"/>
  <c r="V82" i="5"/>
  <c r="W82" i="5" s="1"/>
  <c r="V949" i="5"/>
  <c r="W949" i="5" s="1"/>
  <c r="V145" i="5"/>
  <c r="W145" i="5" s="1"/>
  <c r="V475" i="5"/>
  <c r="W475" i="5" s="1"/>
  <c r="V979" i="5"/>
  <c r="W979" i="5" s="1"/>
  <c r="V1150" i="5"/>
  <c r="W1150" i="5" s="1"/>
  <c r="V642" i="5"/>
  <c r="W642" i="5" s="1"/>
  <c r="V159" i="5"/>
  <c r="W159" i="5" s="1"/>
  <c r="V591" i="5"/>
  <c r="W591" i="5" s="1"/>
  <c r="V381" i="5"/>
  <c r="W381" i="5" s="1"/>
  <c r="V805" i="5"/>
  <c r="W805" i="5" s="1"/>
  <c r="V178" i="5"/>
  <c r="W178" i="5" s="1"/>
  <c r="V1301" i="5"/>
  <c r="W1301" i="5" s="1"/>
  <c r="V1061" i="5"/>
  <c r="W1061" i="5" s="1"/>
  <c r="V582" i="5"/>
  <c r="W582" i="5" s="1"/>
  <c r="V1268" i="5"/>
  <c r="W1268" i="5" s="1"/>
  <c r="V376" i="5"/>
  <c r="W376" i="5" s="1"/>
  <c r="V820" i="5"/>
  <c r="W820" i="5" s="1"/>
  <c r="V1289" i="5"/>
  <c r="W1289" i="5" s="1"/>
  <c r="V598" i="5"/>
  <c r="W598" i="5" s="1"/>
  <c r="V167" i="5"/>
  <c r="W167" i="5" s="1"/>
  <c r="V179" i="5"/>
  <c r="W179" i="5" s="1"/>
  <c r="V1290" i="5"/>
  <c r="W1290" i="5" s="1"/>
  <c r="V821" i="5"/>
  <c r="W821" i="5" s="1"/>
  <c r="V392" i="5"/>
  <c r="W392" i="5" s="1"/>
  <c r="V1072" i="5"/>
  <c r="W1072" i="5" s="1"/>
  <c r="V594" i="5"/>
  <c r="W594" i="5" s="1"/>
  <c r="V156" i="5"/>
  <c r="W156" i="5" s="1"/>
  <c r="V1043" i="5"/>
  <c r="W1043" i="5" s="1"/>
  <c r="V353" i="5"/>
  <c r="W353" i="5" s="1"/>
  <c r="V1262" i="5"/>
  <c r="W1262" i="5" s="1"/>
  <c r="V576" i="5"/>
  <c r="W576" i="5" s="1"/>
  <c r="V791" i="5"/>
  <c r="W791" i="5" s="1"/>
  <c r="V640" i="5"/>
  <c r="W640" i="5" s="1"/>
  <c r="V844" i="5"/>
  <c r="W844" i="5" s="1"/>
  <c r="V567" i="5"/>
  <c r="W567" i="5" s="1"/>
  <c r="V1116" i="5"/>
  <c r="W1116" i="5" s="1"/>
  <c r="V445" i="5"/>
  <c r="W445" i="5" s="1"/>
  <c r="V742" i="5"/>
  <c r="W742" i="5" s="1"/>
  <c r="V277" i="5"/>
  <c r="W277" i="5" s="1"/>
  <c r="V15" i="5"/>
  <c r="W15" i="5" s="1"/>
  <c r="V961" i="5"/>
  <c r="W961" i="5" s="1"/>
  <c r="V228" i="5"/>
  <c r="W228" i="5" s="1"/>
  <c r="V999" i="5"/>
  <c r="W999" i="5" s="1"/>
  <c r="V1054" i="5"/>
  <c r="W1054" i="5" s="1"/>
  <c r="V685" i="5"/>
  <c r="W685" i="5" s="1"/>
  <c r="V1213" i="5"/>
  <c r="W1213" i="5" s="1"/>
  <c r="V378" i="5"/>
  <c r="W378" i="5" s="1"/>
  <c r="V320" i="5"/>
  <c r="W320" i="5" s="1"/>
  <c r="V97" i="5"/>
  <c r="W97" i="5" s="1"/>
  <c r="V784" i="5"/>
  <c r="W784" i="5" s="1"/>
  <c r="V1254" i="5"/>
  <c r="W1254" i="5" s="1"/>
  <c r="V512" i="5"/>
  <c r="W512" i="5" s="1"/>
  <c r="V54" i="5"/>
  <c r="W54" i="5" s="1"/>
  <c r="V136" i="5"/>
  <c r="W136" i="5" s="1"/>
  <c r="V1160" i="5"/>
  <c r="W1160" i="5" s="1"/>
  <c r="V484" i="5"/>
  <c r="W484" i="5" s="1"/>
  <c r="V903" i="5"/>
  <c r="W903" i="5" s="1"/>
  <c r="V1329" i="5"/>
  <c r="W1329" i="5" s="1"/>
  <c r="V14" i="5"/>
  <c r="W14" i="5" s="1"/>
  <c r="V203" i="5"/>
  <c r="W203" i="5" s="1"/>
  <c r="V683" i="5"/>
  <c r="W683" i="5" s="1"/>
  <c r="V1330" i="5"/>
  <c r="W1330" i="5" s="1"/>
  <c r="V446" i="5"/>
  <c r="W446" i="5" s="1"/>
  <c r="V750" i="5"/>
  <c r="W750" i="5" s="1"/>
  <c r="V858" i="5"/>
  <c r="W858" i="5" s="1"/>
  <c r="V1114" i="5"/>
  <c r="W1114" i="5" s="1"/>
  <c r="V321" i="5"/>
  <c r="W321" i="5" s="1"/>
  <c r="V906" i="5"/>
  <c r="W906" i="5" s="1"/>
  <c r="V379" i="5"/>
  <c r="W379" i="5" s="1"/>
  <c r="V289" i="5"/>
  <c r="W289" i="5" s="1"/>
  <c r="V227" i="5"/>
  <c r="W227" i="5" s="1"/>
  <c r="V974" i="5"/>
  <c r="W974" i="5" s="1"/>
  <c r="V511" i="5"/>
  <c r="W511" i="5" s="1"/>
  <c r="V998" i="5"/>
  <c r="W998" i="5" s="1"/>
  <c r="V1174" i="5"/>
  <c r="W1174" i="5" s="1"/>
  <c r="V560" i="5"/>
  <c r="W560" i="5" s="1"/>
  <c r="V190" i="5"/>
  <c r="W190" i="5" s="1"/>
  <c r="V432" i="5"/>
  <c r="W432" i="5" s="1"/>
  <c r="V622" i="5"/>
  <c r="W622" i="5" s="1"/>
  <c r="V1314" i="5"/>
  <c r="W1314" i="5" s="1"/>
  <c r="V826" i="5"/>
  <c r="W826" i="5" s="1"/>
  <c r="V1096" i="5"/>
  <c r="W1096" i="5" s="1"/>
  <c r="V1287" i="5"/>
  <c r="W1287" i="5" s="1"/>
  <c r="V818" i="5"/>
  <c r="W818" i="5" s="1"/>
  <c r="V169" i="5"/>
  <c r="W169" i="5" s="1"/>
  <c r="V603" i="5"/>
  <c r="W603" i="5" s="1"/>
  <c r="V1071" i="5"/>
  <c r="W1071" i="5" s="1"/>
  <c r="V384" i="5"/>
  <c r="W384" i="5" s="1"/>
  <c r="V295" i="5"/>
  <c r="W295" i="5" s="1"/>
  <c r="V257" i="5"/>
  <c r="W257" i="5" s="1"/>
  <c r="V1311" i="5"/>
  <c r="W1311" i="5" s="1"/>
  <c r="V408" i="5"/>
  <c r="W408" i="5" s="1"/>
  <c r="V619" i="5"/>
  <c r="W619" i="5" s="1"/>
  <c r="V879" i="5"/>
  <c r="W879" i="5" s="1"/>
  <c r="V569" i="5"/>
  <c r="W569" i="5" s="1"/>
  <c r="V913" i="5"/>
  <c r="W913" i="5" s="1"/>
  <c r="V1012" i="5"/>
  <c r="W1012" i="5" s="1"/>
  <c r="V1195" i="5"/>
  <c r="W1195" i="5" s="1"/>
  <c r="V18" i="5"/>
  <c r="W18" i="5" s="1"/>
  <c r="V351" i="5"/>
  <c r="W351" i="5" s="1"/>
  <c r="V606" i="5"/>
  <c r="W606" i="5" s="1"/>
  <c r="V757" i="5"/>
  <c r="W757" i="5" s="1"/>
  <c r="V1189" i="5"/>
  <c r="W1189" i="5" s="1"/>
  <c r="V964" i="5"/>
  <c r="W964" i="5" s="1"/>
  <c r="V89" i="5"/>
  <c r="W89" i="5" s="1"/>
  <c r="V529" i="5"/>
  <c r="W529" i="5" s="1"/>
  <c r="V664" i="5"/>
  <c r="W664" i="5" s="1"/>
  <c r="V847" i="5"/>
  <c r="W847" i="5" s="1"/>
  <c r="V487" i="5"/>
  <c r="W487" i="5" s="1"/>
  <c r="V1099" i="5"/>
  <c r="W1099" i="5" s="1"/>
  <c r="V214" i="5"/>
  <c r="W214" i="5" s="1"/>
  <c r="V398" i="5"/>
  <c r="W398" i="5" s="1"/>
  <c r="V651" i="5"/>
  <c r="W651" i="5" s="1"/>
  <c r="V921" i="5"/>
  <c r="W921" i="5" s="1"/>
  <c r="V344" i="5"/>
  <c r="W344" i="5" s="1"/>
  <c r="V946" i="5"/>
  <c r="W946" i="5" s="1"/>
  <c r="V690" i="5"/>
  <c r="W690" i="5" s="1"/>
  <c r="V422" i="5"/>
  <c r="W422" i="5" s="1"/>
  <c r="V928" i="5"/>
  <c r="W928" i="5" s="1"/>
  <c r="V184" i="5"/>
  <c r="W184" i="5" s="1"/>
  <c r="V533" i="5"/>
  <c r="W533" i="5" s="1"/>
  <c r="V671" i="5"/>
  <c r="W671" i="5" s="1"/>
  <c r="V828" i="5"/>
  <c r="W828" i="5" s="1"/>
  <c r="V1119" i="5"/>
  <c r="W1119" i="5" s="1"/>
  <c r="V1137" i="5"/>
  <c r="W1137" i="5" s="1"/>
  <c r="V499" i="5"/>
  <c r="W499" i="5" s="1"/>
  <c r="V764" i="5"/>
  <c r="W764" i="5" s="1"/>
  <c r="V1333" i="5"/>
  <c r="W1333" i="5" s="1"/>
  <c r="V356" i="5"/>
  <c r="W356" i="5" s="1"/>
  <c r="V984" i="5"/>
  <c r="W984" i="5" s="1"/>
  <c r="V625" i="5"/>
  <c r="W625" i="5" s="1"/>
  <c r="V1026" i="5"/>
  <c r="W1026" i="5" s="1"/>
  <c r="V1221" i="5"/>
  <c r="W1221" i="5" s="1"/>
  <c r="V333" i="5"/>
  <c r="W333" i="5" s="1"/>
  <c r="V265" i="5"/>
  <c r="W265" i="5" s="1"/>
  <c r="V307" i="5"/>
  <c r="W307" i="5" s="1"/>
  <c r="V153" i="5"/>
  <c r="W153" i="5" s="1"/>
  <c r="V1059" i="5"/>
  <c r="W1059" i="5" s="1"/>
  <c r="V1237" i="5"/>
  <c r="W1237" i="5" s="1"/>
  <c r="V515" i="5"/>
  <c r="W515" i="5" s="1"/>
  <c r="V549" i="5"/>
  <c r="W549" i="5" s="1"/>
  <c r="V893" i="5"/>
  <c r="W893" i="5" s="1"/>
  <c r="V100" i="5"/>
  <c r="W100" i="5" s="1"/>
  <c r="V418" i="5"/>
  <c r="W418" i="5" s="1"/>
  <c r="V81" i="5"/>
  <c r="W81" i="5" s="1"/>
  <c r="V76" i="5"/>
  <c r="W76" i="5" s="1"/>
  <c r="V448" i="5"/>
  <c r="W448" i="5" s="1"/>
  <c r="V769" i="5"/>
  <c r="W769" i="5" s="1"/>
  <c r="V541" i="5"/>
  <c r="W541" i="5" s="1"/>
  <c r="V703" i="5"/>
  <c r="W703" i="5" s="1"/>
  <c r="V936" i="5"/>
  <c r="W936" i="5" s="1"/>
  <c r="V1147" i="5"/>
  <c r="W1147" i="5" s="1"/>
  <c r="V139" i="5"/>
  <c r="W139" i="5" s="1"/>
  <c r="V323" i="5"/>
  <c r="W323" i="5" s="1"/>
  <c r="V243" i="5"/>
  <c r="W243" i="5" s="1"/>
  <c r="V1002" i="5"/>
  <c r="W1002" i="5" s="1"/>
  <c r="V1181" i="5"/>
  <c r="W1181" i="5" s="1"/>
  <c r="V1163" i="5"/>
  <c r="W1163" i="5" s="1"/>
  <c r="V280" i="5"/>
  <c r="W280" i="5" s="1"/>
  <c r="V869" i="5"/>
  <c r="W869" i="5" s="1"/>
  <c r="V1316" i="5"/>
  <c r="W1316" i="5" s="1"/>
  <c r="V221" i="5"/>
  <c r="W221" i="5" s="1"/>
  <c r="V434" i="5"/>
  <c r="W434" i="5" s="1"/>
  <c r="V40" i="5"/>
  <c r="W40" i="5" s="1"/>
  <c r="V251" i="5"/>
  <c r="W251" i="5" s="1"/>
  <c r="V127" i="5"/>
  <c r="W127" i="5" s="1"/>
  <c r="V192" i="5"/>
  <c r="W192" i="5" s="1"/>
  <c r="V60" i="5"/>
  <c r="W60" i="5" s="1"/>
  <c r="V30" i="5"/>
  <c r="W30" i="5" s="1"/>
  <c r="V713" i="5"/>
  <c r="W713" i="5" s="1"/>
  <c r="V460" i="5"/>
  <c r="W460" i="5" s="1"/>
  <c r="V645" i="5"/>
  <c r="W645" i="5" s="1"/>
  <c r="V792" i="5"/>
  <c r="W792" i="5" s="1"/>
  <c r="V113" i="5"/>
  <c r="W113" i="5" s="1"/>
  <c r="V468" i="5"/>
  <c r="W468" i="5" s="1"/>
  <c r="V733" i="5"/>
  <c r="W733" i="5" s="1"/>
  <c r="V491" i="5"/>
  <c r="W491" i="5" s="1"/>
  <c r="V804" i="5"/>
  <c r="W804" i="5" s="1"/>
  <c r="V1095" i="5"/>
  <c r="W1095" i="5" s="1"/>
  <c r="V1227" i="5"/>
  <c r="W1227" i="5" s="1"/>
  <c r="V66" i="5"/>
  <c r="W66" i="5" s="1"/>
  <c r="V32" i="5"/>
  <c r="W32" i="5" s="1"/>
  <c r="V657" i="5"/>
  <c r="W657" i="5" s="1"/>
  <c r="V1082" i="5"/>
  <c r="W1082" i="5" s="1"/>
  <c r="V842" i="5"/>
  <c r="W842" i="5" s="1"/>
  <c r="V909" i="5"/>
  <c r="W909" i="5" s="1"/>
  <c r="V8" i="5"/>
  <c r="W8" i="5" s="1"/>
  <c r="V1157" i="5"/>
  <c r="W1157" i="5" s="1"/>
  <c r="V635" i="5"/>
  <c r="W635" i="5" s="1"/>
  <c r="V314" i="5"/>
  <c r="W314" i="5" s="1"/>
  <c r="V1210" i="5"/>
  <c r="W1210" i="5" s="1"/>
  <c r="V953" i="5"/>
  <c r="W953" i="5" s="1"/>
  <c r="V110" i="5"/>
  <c r="W110" i="5" s="1"/>
  <c r="V483" i="5"/>
  <c r="W483" i="5" s="1"/>
  <c r="V995" i="5"/>
  <c r="W995" i="5" s="1"/>
  <c r="V201" i="5"/>
  <c r="W201" i="5" s="1"/>
  <c r="V374" i="5"/>
  <c r="W374" i="5" s="1"/>
  <c r="V782" i="5"/>
  <c r="W782" i="5" s="1"/>
  <c r="V1112" i="5"/>
  <c r="W1112" i="5" s="1"/>
  <c r="V739" i="5"/>
  <c r="W739" i="5" s="1"/>
  <c r="V50" i="5"/>
  <c r="W50" i="5" s="1"/>
  <c r="V237" i="5"/>
  <c r="W237" i="5" s="1"/>
  <c r="V573" i="5"/>
  <c r="W573" i="5" s="1"/>
  <c r="V286" i="5"/>
  <c r="W286" i="5" s="1"/>
  <c r="V1259" i="5"/>
  <c r="W1259" i="5" s="1"/>
  <c r="V698" i="5"/>
  <c r="W698" i="5" s="1"/>
  <c r="V150" i="5"/>
  <c r="W150" i="5" s="1"/>
  <c r="V1286" i="5"/>
  <c r="W1286" i="5" s="1"/>
  <c r="V177" i="5"/>
  <c r="W177" i="5" s="1"/>
  <c r="V600" i="5"/>
  <c r="W600" i="5" s="1"/>
  <c r="V394" i="5"/>
  <c r="W394" i="5" s="1"/>
  <c r="V1270" i="5"/>
  <c r="W1270" i="5" s="1"/>
  <c r="V578" i="5"/>
  <c r="W578" i="5" s="1"/>
  <c r="V354" i="5"/>
  <c r="W354" i="5" s="1"/>
  <c r="V157" i="5"/>
  <c r="W157" i="5" s="1"/>
  <c r="V1044" i="5"/>
  <c r="W1044" i="5" s="1"/>
  <c r="V1263" i="5"/>
  <c r="W1263" i="5" s="1"/>
  <c r="V577" i="5"/>
  <c r="W577" i="5" s="1"/>
  <c r="V1058" i="5"/>
  <c r="W1058" i="5" s="1"/>
  <c r="V1299" i="5"/>
  <c r="W1299" i="5" s="1"/>
  <c r="V593" i="5"/>
  <c r="W593" i="5" s="1"/>
  <c r="V176" i="5"/>
  <c r="W176" i="5" s="1"/>
  <c r="V391" i="5"/>
  <c r="W391" i="5" s="1"/>
  <c r="B31" i="11" l="1"/>
  <c r="A31" i="11" s="1"/>
  <c r="D32" i="11"/>
  <c r="F75" i="11"/>
  <c r="F76" i="11" l="1"/>
  <c r="F77" i="11" s="1"/>
  <c r="B32" i="11"/>
  <c r="A32" i="11" s="1"/>
  <c r="D33" i="11"/>
  <c r="B33" i="11" l="1"/>
  <c r="A33" i="11" s="1"/>
  <c r="D34" i="11"/>
  <c r="F78" i="11"/>
  <c r="F79" i="11" s="1"/>
  <c r="F80" i="11" s="1"/>
  <c r="F81" i="11" s="1"/>
  <c r="B34" i="11" l="1"/>
  <c r="A34" i="11" s="1"/>
  <c r="D35" i="11"/>
  <c r="F82" i="11"/>
  <c r="F83" i="11" s="1"/>
  <c r="F84" i="11" s="1"/>
  <c r="F85" i="11" s="1"/>
  <c r="F86" i="11" s="1"/>
  <c r="B35" i="11" l="1"/>
  <c r="A35" i="11" s="1"/>
  <c r="D36" i="11"/>
  <c r="F87" i="1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F109" i="11" s="1"/>
  <c r="F110" i="11" s="1"/>
  <c r="F111" i="11" s="1"/>
  <c r="F112" i="11" s="1"/>
  <c r="F113" i="11" s="1"/>
  <c r="F114" i="11" s="1"/>
  <c r="F115" i="11" s="1"/>
  <c r="F116" i="11" s="1"/>
  <c r="F117" i="11" s="1"/>
  <c r="B36" i="11" l="1"/>
  <c r="A36" i="11" s="1"/>
  <c r="D37" i="11"/>
  <c r="F118" i="11"/>
  <c r="D38" i="11" l="1"/>
  <c r="B37" i="11"/>
  <c r="A37" i="11" s="1"/>
  <c r="F119" i="11"/>
  <c r="D39" i="11" l="1"/>
  <c r="B38" i="11"/>
  <c r="A38" i="11" s="1"/>
  <c r="F120" i="11"/>
  <c r="B39" i="11" l="1"/>
  <c r="A39" i="11" s="1"/>
  <c r="D40" i="11"/>
  <c r="F121" i="11"/>
  <c r="D41" i="11" l="1"/>
  <c r="B40" i="11"/>
  <c r="A40" i="11" s="1"/>
  <c r="F122" i="11"/>
  <c r="D42" i="11" l="1"/>
  <c r="B41" i="11"/>
  <c r="A41" i="11" s="1"/>
  <c r="F123" i="11"/>
  <c r="B42" i="11" l="1"/>
  <c r="A42" i="11" s="1"/>
  <c r="D43" i="11"/>
  <c r="F124" i="11"/>
  <c r="B43" i="11" l="1"/>
  <c r="A43" i="11" s="1"/>
  <c r="D44" i="11"/>
  <c r="F125" i="11"/>
  <c r="D45" i="11" l="1"/>
  <c r="B44" i="11"/>
  <c r="A44" i="11" s="1"/>
  <c r="F126" i="11"/>
  <c r="B45" i="11" l="1"/>
  <c r="A45" i="11" s="1"/>
  <c r="D46" i="11"/>
  <c r="F127" i="11"/>
  <c r="D47" i="11" l="1"/>
  <c r="B46" i="11"/>
  <c r="A46" i="11" s="1"/>
  <c r="F128" i="11"/>
  <c r="B47" i="11" l="1"/>
  <c r="A47" i="11" s="1"/>
  <c r="D48" i="11"/>
  <c r="F129" i="11"/>
  <c r="B48" i="11" l="1"/>
  <c r="A48" i="11" s="1"/>
  <c r="D49" i="11"/>
  <c r="F130" i="11"/>
  <c r="D50" i="11" l="1"/>
  <c r="B49" i="11"/>
  <c r="A49" i="11" s="1"/>
  <c r="F131" i="11"/>
  <c r="D51" i="11" l="1"/>
  <c r="B50" i="11"/>
  <c r="A50" i="11" s="1"/>
  <c r="F132" i="11"/>
  <c r="B51" i="11" l="1"/>
  <c r="A51" i="11" s="1"/>
  <c r="D52" i="11"/>
  <c r="F133" i="11"/>
  <c r="D53" i="11" l="1"/>
  <c r="B52" i="11"/>
  <c r="A52" i="11" s="1"/>
  <c r="F134" i="11"/>
  <c r="B53" i="11" l="1"/>
  <c r="A53" i="11" s="1"/>
  <c r="D54" i="11"/>
  <c r="F135" i="11"/>
  <c r="B54" i="11" l="1"/>
  <c r="A54" i="11" s="1"/>
  <c r="D55" i="11"/>
  <c r="F136" i="11"/>
  <c r="B55" i="11" l="1"/>
  <c r="A55" i="11" s="1"/>
  <c r="D56" i="11"/>
  <c r="F137" i="11"/>
  <c r="D57" i="11" l="1"/>
  <c r="B56" i="11"/>
  <c r="A56" i="11" s="1"/>
  <c r="F138" i="11"/>
  <c r="B57" i="11" l="1"/>
  <c r="A57" i="11" s="1"/>
  <c r="D58" i="11"/>
  <c r="F139" i="11"/>
  <c r="B58" i="11" l="1"/>
  <c r="A58" i="11" s="1"/>
  <c r="D59" i="11"/>
  <c r="F140" i="11"/>
  <c r="B59" i="11" l="1"/>
  <c r="A59" i="11" s="1"/>
  <c r="D60" i="11"/>
  <c r="F141" i="11"/>
  <c r="B60" i="11" l="1"/>
  <c r="A60" i="11" s="1"/>
  <c r="D61" i="11"/>
  <c r="F142" i="11"/>
  <c r="D62" i="11" l="1"/>
  <c r="B61" i="11"/>
  <c r="A61" i="11" s="1"/>
  <c r="F143" i="11"/>
  <c r="D63" i="11" l="1"/>
  <c r="B62" i="11"/>
  <c r="A62" i="11" s="1"/>
  <c r="F144" i="11"/>
  <c r="B63" i="11" l="1"/>
  <c r="A63" i="11" s="1"/>
  <c r="D64" i="11"/>
  <c r="F145" i="11"/>
  <c r="B64" i="11" l="1"/>
  <c r="A64" i="11" s="1"/>
  <c r="D65" i="11"/>
  <c r="F146" i="11"/>
  <c r="B65" i="11" l="1"/>
  <c r="A65" i="11" s="1"/>
  <c r="D66" i="11"/>
  <c r="F147" i="11"/>
  <c r="B66" i="11" l="1"/>
  <c r="A66" i="11" s="1"/>
  <c r="D67" i="11"/>
  <c r="F148" i="11"/>
  <c r="B67" i="11" l="1"/>
  <c r="A67" i="11" s="1"/>
  <c r="D68" i="11"/>
  <c r="F149" i="11"/>
  <c r="B68" i="11" l="1"/>
  <c r="A68" i="11" s="1"/>
  <c r="D69" i="11"/>
  <c r="F150" i="11"/>
  <c r="B69" i="11" l="1"/>
  <c r="A69" i="11" s="1"/>
  <c r="D70" i="11"/>
  <c r="F151" i="11"/>
  <c r="D71" i="11" l="1"/>
  <c r="B70" i="11"/>
  <c r="A70" i="11" s="1"/>
  <c r="F152" i="11"/>
  <c r="B71" i="11" l="1"/>
  <c r="A71" i="11" s="1"/>
  <c r="D72" i="11"/>
  <c r="F153" i="11"/>
  <c r="B72" i="11" l="1"/>
  <c r="A72" i="11" s="1"/>
  <c r="D73" i="11"/>
  <c r="F154" i="11"/>
  <c r="D74" i="11" l="1"/>
  <c r="B73" i="11"/>
  <c r="A73" i="11" s="1"/>
  <c r="F155" i="11"/>
  <c r="B74" i="11" l="1"/>
  <c r="A74" i="11" s="1"/>
  <c r="D75" i="11"/>
  <c r="F156" i="11"/>
  <c r="B75" i="11" l="1"/>
  <c r="A75" i="11" s="1"/>
  <c r="D76" i="11"/>
  <c r="F157" i="11"/>
  <c r="D77" i="11" l="1"/>
  <c r="B76" i="11"/>
  <c r="A76" i="11" s="1"/>
  <c r="F158" i="11"/>
  <c r="B77" i="11" l="1"/>
  <c r="A77" i="11" s="1"/>
  <c r="D78" i="11"/>
  <c r="F159" i="11"/>
  <c r="B78" i="11" l="1"/>
  <c r="A78" i="11" s="1"/>
  <c r="D79" i="11"/>
  <c r="F160" i="11"/>
  <c r="B79" i="11" l="1"/>
  <c r="A79" i="11" s="1"/>
  <c r="D80" i="11"/>
  <c r="F161" i="11"/>
  <c r="D81" i="11" l="1"/>
  <c r="B80" i="11"/>
  <c r="A80" i="11" s="1"/>
  <c r="F162" i="11"/>
  <c r="B81" i="11" l="1"/>
  <c r="A81" i="11" s="1"/>
  <c r="D82" i="11"/>
  <c r="F163" i="11"/>
  <c r="B82" i="11" l="1"/>
  <c r="A82" i="11" s="1"/>
  <c r="D83" i="11"/>
  <c r="F164" i="11"/>
  <c r="D84" i="11" l="1"/>
  <c r="B83" i="11"/>
  <c r="A83" i="11" s="1"/>
  <c r="F165" i="11"/>
  <c r="B84" i="11" l="1"/>
  <c r="A84" i="11" s="1"/>
  <c r="D85" i="11"/>
  <c r="F166" i="11"/>
  <c r="D86" i="11" l="1"/>
  <c r="B85" i="11"/>
  <c r="A85" i="11" s="1"/>
  <c r="F167" i="11"/>
  <c r="B86" i="11" l="1"/>
  <c r="A86" i="11" s="1"/>
  <c r="D87" i="11"/>
  <c r="F168" i="11"/>
  <c r="D88" i="11" l="1"/>
  <c r="B87" i="11"/>
  <c r="A87" i="11" s="1"/>
  <c r="F169" i="11"/>
  <c r="B88" i="11" l="1"/>
  <c r="A88" i="11" s="1"/>
  <c r="D89" i="11"/>
  <c r="F170" i="11"/>
  <c r="B89" i="11" l="1"/>
  <c r="A89" i="11" s="1"/>
  <c r="D90" i="11"/>
  <c r="F171" i="11"/>
  <c r="B90" i="11" l="1"/>
  <c r="A90" i="11" s="1"/>
  <c r="D91" i="11"/>
  <c r="F172" i="11"/>
  <c r="B91" i="11" l="1"/>
  <c r="A91" i="11" s="1"/>
  <c r="D92" i="11"/>
  <c r="F173" i="11"/>
  <c r="D93" i="11" l="1"/>
  <c r="B92" i="11"/>
  <c r="A92" i="11" s="1"/>
  <c r="F174" i="11"/>
  <c r="D94" i="11" l="1"/>
  <c r="B93" i="11"/>
  <c r="A93" i="11" s="1"/>
  <c r="F175" i="11"/>
  <c r="B94" i="11" l="1"/>
  <c r="A94" i="11" s="1"/>
  <c r="D95" i="11"/>
  <c r="F176" i="11"/>
  <c r="B95" i="11" l="1"/>
  <c r="A95" i="11" s="1"/>
  <c r="D96" i="11"/>
  <c r="F177" i="11"/>
  <c r="D97" i="11" l="1"/>
  <c r="B96" i="11"/>
  <c r="A96" i="11" s="1"/>
  <c r="F178" i="11"/>
  <c r="D98" i="11" l="1"/>
  <c r="B97" i="11"/>
  <c r="A97" i="11" s="1"/>
  <c r="F179" i="11"/>
  <c r="D99" i="11" l="1"/>
  <c r="B98" i="11"/>
  <c r="A98" i="11" s="1"/>
  <c r="F180" i="11"/>
  <c r="B99" i="11" l="1"/>
  <c r="A99" i="11" s="1"/>
  <c r="D100" i="11"/>
  <c r="F181" i="11"/>
  <c r="B100" i="11" l="1"/>
  <c r="A100" i="11" s="1"/>
  <c r="D101" i="11"/>
  <c r="F182" i="11"/>
  <c r="B101" i="11" l="1"/>
  <c r="A101" i="11" s="1"/>
  <c r="D102" i="11"/>
  <c r="F183" i="11"/>
  <c r="D103" i="11" l="1"/>
  <c r="B102" i="11"/>
  <c r="A102" i="11" s="1"/>
  <c r="F184" i="11"/>
  <c r="D104" i="11" l="1"/>
  <c r="B103" i="11"/>
  <c r="A103" i="11" s="1"/>
  <c r="F185" i="11"/>
  <c r="B104" i="11" l="1"/>
  <c r="A104" i="11" s="1"/>
  <c r="D105" i="11"/>
  <c r="F186" i="11"/>
  <c r="B105" i="11" l="1"/>
  <c r="A105" i="11" s="1"/>
  <c r="D106" i="11"/>
  <c r="F187" i="11"/>
  <c r="D107" i="11" l="1"/>
  <c r="B106" i="11"/>
  <c r="A106" i="11" s="1"/>
  <c r="F188" i="11"/>
  <c r="D108" i="11" l="1"/>
  <c r="B107" i="11"/>
  <c r="A107" i="11" s="1"/>
  <c r="F189" i="11"/>
  <c r="D109" i="11" l="1"/>
  <c r="B108" i="11"/>
  <c r="A108" i="11" s="1"/>
  <c r="F190" i="11"/>
  <c r="D110" i="11" l="1"/>
  <c r="B109" i="11"/>
  <c r="A109" i="11" s="1"/>
  <c r="F191" i="11"/>
  <c r="D111" i="11" l="1"/>
  <c r="B110" i="11"/>
  <c r="A110" i="11" s="1"/>
  <c r="F192" i="11"/>
  <c r="B111" i="11" l="1"/>
  <c r="A111" i="11" s="1"/>
  <c r="D112" i="11"/>
  <c r="F193" i="11"/>
  <c r="D113" i="11" l="1"/>
  <c r="B112" i="11"/>
  <c r="A112" i="11" s="1"/>
  <c r="F194" i="11"/>
  <c r="D114" i="11" l="1"/>
  <c r="B113" i="11"/>
  <c r="A113" i="11" s="1"/>
  <c r="F195" i="11"/>
  <c r="D115" i="11" l="1"/>
  <c r="B114" i="11"/>
  <c r="A114" i="11" s="1"/>
  <c r="F196" i="11"/>
  <c r="B115" i="11" l="1"/>
  <c r="A115" i="11" s="1"/>
  <c r="D116" i="11"/>
  <c r="F197" i="11"/>
  <c r="B116" i="11" l="1"/>
  <c r="A116" i="11" s="1"/>
  <c r="D117" i="11"/>
  <c r="F198" i="11"/>
  <c r="D118" i="11" l="1"/>
  <c r="B117" i="11"/>
  <c r="A117" i="11" s="1"/>
  <c r="F199" i="11"/>
  <c r="B118" i="11" l="1"/>
  <c r="A118" i="11" s="1"/>
  <c r="D119" i="11"/>
  <c r="F200" i="11"/>
  <c r="D120" i="11" l="1"/>
  <c r="B119" i="11"/>
  <c r="A119" i="11" s="1"/>
  <c r="F201" i="11"/>
  <c r="B120" i="11" l="1"/>
  <c r="A120" i="11" s="1"/>
  <c r="D121" i="11"/>
  <c r="F202" i="11"/>
  <c r="B121" i="11" l="1"/>
  <c r="A121" i="11" s="1"/>
  <c r="D122" i="11"/>
  <c r="F203" i="11"/>
  <c r="B122" i="11" l="1"/>
  <c r="A122" i="11" s="1"/>
  <c r="D123" i="11"/>
  <c r="F204" i="11"/>
  <c r="D124" i="11" l="1"/>
  <c r="B123" i="11"/>
  <c r="A123" i="11" s="1"/>
  <c r="F205" i="11"/>
  <c r="B124" i="11" l="1"/>
  <c r="A124" i="11" s="1"/>
  <c r="D125" i="11"/>
  <c r="F206" i="11"/>
  <c r="B125" i="11" l="1"/>
  <c r="A125" i="11" s="1"/>
  <c r="D126" i="11"/>
  <c r="F207" i="11"/>
  <c r="B126" i="11" l="1"/>
  <c r="A126" i="11" s="1"/>
  <c r="D127" i="11"/>
  <c r="F208" i="11"/>
  <c r="D128" i="11" l="1"/>
  <c r="B127" i="11"/>
  <c r="A127" i="11" s="1"/>
  <c r="F209" i="11"/>
  <c r="D129" i="11" l="1"/>
  <c r="B128" i="11"/>
  <c r="A128" i="11" s="1"/>
  <c r="F210" i="11"/>
  <c r="D130" i="11" l="1"/>
  <c r="B129" i="11"/>
  <c r="A129" i="11" s="1"/>
  <c r="F211" i="11"/>
  <c r="D131" i="11" l="1"/>
  <c r="B130" i="11"/>
  <c r="A130" i="11" s="1"/>
  <c r="F212" i="11"/>
  <c r="D132" i="11" l="1"/>
  <c r="B131" i="11"/>
  <c r="A131" i="11" s="1"/>
  <c r="F213" i="11"/>
  <c r="D133" i="11" l="1"/>
  <c r="B132" i="11"/>
  <c r="A132" i="11" s="1"/>
  <c r="F214" i="11"/>
  <c r="B133" i="11" l="1"/>
  <c r="A133" i="11" s="1"/>
  <c r="D134" i="11"/>
  <c r="F215" i="11"/>
  <c r="D135" i="11" l="1"/>
  <c r="B134" i="11"/>
  <c r="A134" i="11" s="1"/>
  <c r="F216" i="11"/>
  <c r="D136" i="11" l="1"/>
  <c r="B135" i="11"/>
  <c r="A135" i="11" s="1"/>
  <c r="F217" i="11"/>
  <c r="D137" i="11" l="1"/>
  <c r="B136" i="11"/>
  <c r="A136" i="11" s="1"/>
  <c r="F218" i="11"/>
  <c r="B137" i="11" l="1"/>
  <c r="A137" i="11" s="1"/>
  <c r="D138" i="11"/>
  <c r="F219" i="11"/>
  <c r="D139" i="11" l="1"/>
  <c r="B138" i="11"/>
  <c r="A138" i="11" s="1"/>
  <c r="F220" i="11"/>
  <c r="D140" i="11" l="1"/>
  <c r="B139" i="11"/>
  <c r="A139" i="11" s="1"/>
  <c r="F221" i="11"/>
  <c r="B140" i="11" l="1"/>
  <c r="A140" i="11" s="1"/>
  <c r="D141" i="11"/>
  <c r="F222" i="11"/>
  <c r="F223" i="11" s="1"/>
  <c r="F224" i="11" l="1"/>
  <c r="B141" i="11"/>
  <c r="A141" i="11" s="1"/>
  <c r="D142" i="11"/>
  <c r="F225" i="11" l="1"/>
  <c r="B142" i="11"/>
  <c r="A142" i="11" s="1"/>
  <c r="D143" i="11"/>
  <c r="F226" i="11" l="1"/>
  <c r="B143" i="11"/>
  <c r="A143" i="11" s="1"/>
  <c r="D144" i="11"/>
  <c r="F227" i="11" l="1"/>
  <c r="D145" i="11"/>
  <c r="B144" i="11"/>
  <c r="A144" i="11" s="1"/>
  <c r="F228" i="11" l="1"/>
  <c r="B145" i="11"/>
  <c r="A145" i="11" s="1"/>
  <c r="D146" i="11"/>
  <c r="F229" i="11" l="1"/>
  <c r="B146" i="11"/>
  <c r="A146" i="11" s="1"/>
  <c r="D147" i="11"/>
  <c r="F230" i="11" l="1"/>
  <c r="B147" i="11"/>
  <c r="A147" i="11" s="1"/>
  <c r="D148" i="11"/>
  <c r="F231" i="11" l="1"/>
  <c r="D149" i="11"/>
  <c r="B148" i="11"/>
  <c r="A148" i="11" s="1"/>
  <c r="F232" i="11" l="1"/>
  <c r="B149" i="11"/>
  <c r="A149" i="11" s="1"/>
  <c r="D150" i="11"/>
  <c r="F233" i="11" l="1"/>
  <c r="B150" i="11"/>
  <c r="A150" i="11" s="1"/>
  <c r="D151" i="11"/>
  <c r="F234" i="11" l="1"/>
  <c r="F235" i="11" s="1"/>
  <c r="B151" i="11"/>
  <c r="A151" i="11" s="1"/>
  <c r="D152" i="11"/>
  <c r="F236" i="11" l="1"/>
  <c r="B152" i="11"/>
  <c r="A152" i="11" s="1"/>
  <c r="D153" i="11"/>
  <c r="F237" i="11" l="1"/>
  <c r="D154" i="11"/>
  <c r="B153" i="11"/>
  <c r="A153" i="11" s="1"/>
  <c r="F238" i="11" l="1"/>
  <c r="D155" i="11"/>
  <c r="B154" i="11"/>
  <c r="A154" i="11" s="1"/>
  <c r="F239" i="11" l="1"/>
  <c r="B155" i="11"/>
  <c r="A155" i="11" s="1"/>
  <c r="D156" i="11"/>
  <c r="F240" i="11" l="1"/>
  <c r="B156" i="11"/>
  <c r="A156" i="11" s="1"/>
  <c r="D157" i="11"/>
  <c r="F241" i="11" l="1"/>
  <c r="F242" i="11" s="1"/>
  <c r="D158" i="11"/>
  <c r="B157" i="11"/>
  <c r="A157" i="11" s="1"/>
  <c r="F243" i="11" l="1"/>
  <c r="D159" i="11"/>
  <c r="B158" i="11"/>
  <c r="A158" i="11" s="1"/>
  <c r="F244" i="11" l="1"/>
  <c r="B159" i="11"/>
  <c r="A159" i="11" s="1"/>
  <c r="D160" i="11"/>
  <c r="B160" i="11" l="1"/>
  <c r="A160" i="11" s="1"/>
  <c r="D161" i="11"/>
  <c r="B161" i="11" l="1"/>
  <c r="A161" i="11" s="1"/>
  <c r="D162" i="11"/>
  <c r="D163" i="11" l="1"/>
  <c r="B162" i="11"/>
  <c r="A162" i="11" s="1"/>
  <c r="D164" i="11" l="1"/>
  <c r="B163" i="11"/>
  <c r="A163" i="11" s="1"/>
  <c r="B164" i="11" l="1"/>
  <c r="A164" i="11" s="1"/>
  <c r="D165" i="11"/>
  <c r="B165" i="11" l="1"/>
  <c r="A165" i="11" s="1"/>
  <c r="D166" i="11"/>
  <c r="B166" i="11" l="1"/>
  <c r="A166" i="11" s="1"/>
  <c r="D167" i="11"/>
  <c r="D168" i="11" l="1"/>
  <c r="B167" i="11"/>
  <c r="A167" i="11" s="1"/>
  <c r="B168" i="11" l="1"/>
  <c r="A168" i="11" s="1"/>
  <c r="D169" i="11"/>
  <c r="D170" i="11" l="1"/>
  <c r="B169" i="11"/>
  <c r="A169" i="11" s="1"/>
  <c r="B170" i="11" l="1"/>
  <c r="A170" i="11" s="1"/>
  <c r="D171" i="11"/>
  <c r="B171" i="11" l="1"/>
  <c r="A171" i="11" s="1"/>
  <c r="D172" i="11"/>
  <c r="D173" i="11" l="1"/>
  <c r="B172" i="11"/>
  <c r="A172" i="11" s="1"/>
  <c r="D174" i="11" l="1"/>
  <c r="B173" i="11"/>
  <c r="A173" i="11" s="1"/>
  <c r="D175" i="11" l="1"/>
  <c r="B174" i="11"/>
  <c r="A174" i="11" s="1"/>
  <c r="D176" i="11" l="1"/>
  <c r="B175" i="11"/>
  <c r="A175" i="11" s="1"/>
  <c r="B176" i="11" l="1"/>
  <c r="A176" i="11" s="1"/>
  <c r="D177" i="11"/>
  <c r="D178" i="11" l="1"/>
  <c r="B177" i="11"/>
  <c r="A177" i="11" s="1"/>
  <c r="D179" i="11" l="1"/>
  <c r="B178" i="11"/>
  <c r="A178" i="11" s="1"/>
  <c r="B179" i="11" l="1"/>
  <c r="A179" i="11" s="1"/>
  <c r="D180" i="11"/>
  <c r="D181" i="11" l="1"/>
  <c r="B180" i="11"/>
  <c r="A180" i="11" s="1"/>
  <c r="B181" i="11" l="1"/>
  <c r="A181" i="11" s="1"/>
  <c r="D182" i="11"/>
  <c r="D183" i="11" l="1"/>
  <c r="B182" i="11"/>
  <c r="A182" i="11" s="1"/>
  <c r="B183" i="11" l="1"/>
  <c r="A183" i="11" s="1"/>
  <c r="D184" i="11"/>
  <c r="D185" i="11" l="1"/>
  <c r="B184" i="11"/>
  <c r="A184" i="11" s="1"/>
  <c r="D186" i="11" l="1"/>
  <c r="B185" i="11"/>
  <c r="A185" i="11" s="1"/>
  <c r="B186" i="11" l="1"/>
  <c r="A186" i="11" s="1"/>
  <c r="D187" i="11"/>
  <c r="B187" i="11" l="1"/>
  <c r="A187" i="11" s="1"/>
  <c r="D188" i="11"/>
  <c r="B188" i="11" l="1"/>
  <c r="A188" i="11" s="1"/>
  <c r="D189" i="11"/>
  <c r="B189" i="11" l="1"/>
  <c r="A189" i="11" s="1"/>
  <c r="D190" i="11"/>
  <c r="B190" i="11" l="1"/>
  <c r="A190" i="11" s="1"/>
  <c r="D191" i="11"/>
  <c r="D192" i="11" l="1"/>
  <c r="B191" i="11"/>
  <c r="A191" i="11" s="1"/>
  <c r="B192" i="11" l="1"/>
  <c r="A192" i="11" s="1"/>
  <c r="D193" i="11"/>
  <c r="B193" i="11" l="1"/>
  <c r="A193" i="11" s="1"/>
  <c r="D194" i="11"/>
  <c r="B194" i="11" l="1"/>
  <c r="A194" i="11" s="1"/>
  <c r="D195" i="11"/>
  <c r="B195" i="11" l="1"/>
  <c r="A195" i="11" s="1"/>
  <c r="D196" i="11"/>
  <c r="D197" i="11" l="1"/>
  <c r="B196" i="11"/>
  <c r="A196" i="11" s="1"/>
  <c r="D198" i="11" l="1"/>
  <c r="B197" i="11"/>
  <c r="A197" i="11" s="1"/>
  <c r="D199" i="11" l="1"/>
  <c r="B198" i="11"/>
  <c r="A198" i="11" s="1"/>
  <c r="D200" i="11" l="1"/>
  <c r="B199" i="11"/>
  <c r="A199" i="11" s="1"/>
  <c r="B200" i="11" l="1"/>
  <c r="A200" i="11" s="1"/>
  <c r="D201" i="11"/>
  <c r="B201" i="11" l="1"/>
  <c r="A201" i="11" s="1"/>
  <c r="D202" i="11"/>
  <c r="D203" i="11" l="1"/>
  <c r="B202" i="11"/>
  <c r="A202" i="11" s="1"/>
  <c r="B203" i="11" l="1"/>
  <c r="A203" i="11" s="1"/>
  <c r="D204" i="11"/>
  <c r="D205" i="11" l="1"/>
  <c r="B204" i="11"/>
  <c r="A204" i="11" s="1"/>
  <c r="D206" i="11" l="1"/>
  <c r="B205" i="11"/>
  <c r="A205" i="11" s="1"/>
  <c r="B206" i="11" l="1"/>
  <c r="A206" i="11" s="1"/>
  <c r="D207" i="11"/>
  <c r="D208" i="11" l="1"/>
  <c r="B207" i="11"/>
  <c r="A207" i="11" s="1"/>
  <c r="B208" i="11" l="1"/>
  <c r="A208" i="11" s="1"/>
  <c r="D209" i="11"/>
  <c r="B209" i="11" l="1"/>
  <c r="A209" i="11" s="1"/>
  <c r="D210" i="11"/>
  <c r="B210" i="11" l="1"/>
  <c r="A210" i="11" s="1"/>
  <c r="D211" i="11"/>
  <c r="D212" i="11" l="1"/>
  <c r="B211" i="11"/>
  <c r="A211" i="11" s="1"/>
  <c r="B212" i="11" l="1"/>
  <c r="A212" i="11" s="1"/>
  <c r="D213" i="11"/>
  <c r="B213" i="11" l="1"/>
  <c r="A213" i="11" s="1"/>
  <c r="D214" i="11"/>
  <c r="D215" i="11" l="1"/>
  <c r="B214" i="11"/>
  <c r="A214" i="11" s="1"/>
  <c r="D216" i="11" l="1"/>
  <c r="B215" i="11"/>
  <c r="A215" i="11" s="1"/>
  <c r="B216" i="11" l="1"/>
  <c r="A216" i="11" s="1"/>
  <c r="D217" i="11"/>
  <c r="B217" i="11" l="1"/>
  <c r="A217" i="11" s="1"/>
  <c r="D218" i="11"/>
  <c r="B218" i="11" l="1"/>
  <c r="A218" i="11" s="1"/>
  <c r="D219" i="11"/>
  <c r="D220" i="11" l="1"/>
  <c r="B219" i="11"/>
  <c r="A219" i="11" s="1"/>
  <c r="B220" i="11" l="1"/>
  <c r="A220" i="11" s="1"/>
  <c r="D221" i="11"/>
  <c r="B221" i="11" l="1"/>
  <c r="A221" i="11" s="1"/>
  <c r="D222" i="11"/>
  <c r="D223" i="11" s="1"/>
  <c r="B223" i="11" l="1"/>
  <c r="A223" i="11" s="1"/>
  <c r="D224" i="11"/>
  <c r="B222" i="11"/>
  <c r="A222" i="11" s="1"/>
  <c r="D225" i="11" l="1"/>
  <c r="B224" i="11"/>
  <c r="A224" i="11" s="1"/>
  <c r="B225" i="11" l="1"/>
  <c r="A225" i="11" s="1"/>
  <c r="D226" i="11"/>
  <c r="D227" i="11" l="1"/>
  <c r="B226" i="11"/>
  <c r="A226" i="11" s="1"/>
  <c r="B227" i="11" l="1"/>
  <c r="A227" i="11" s="1"/>
  <c r="D228" i="11"/>
  <c r="D229" i="11" l="1"/>
  <c r="B228" i="11"/>
  <c r="A228" i="11" s="1"/>
  <c r="B229" i="11" l="1"/>
  <c r="A229" i="11" s="1"/>
  <c r="D230" i="11"/>
  <c r="D231" i="11" l="1"/>
  <c r="B230" i="11"/>
  <c r="A230" i="11" s="1"/>
  <c r="B231" i="11" l="1"/>
  <c r="A231" i="11" s="1"/>
  <c r="D232" i="11"/>
  <c r="D233" i="11" l="1"/>
  <c r="B232" i="11"/>
  <c r="A232" i="11" s="1"/>
  <c r="B233" i="11" l="1"/>
  <c r="A233" i="11" s="1"/>
  <c r="D234" i="11"/>
  <c r="D235" i="11" s="1"/>
  <c r="B235" i="11" l="1"/>
  <c r="A235" i="11" s="1"/>
  <c r="D236" i="11"/>
  <c r="B234" i="11"/>
  <c r="D237" i="11" l="1"/>
  <c r="B236" i="11"/>
  <c r="A236" i="11" s="1"/>
  <c r="A234" i="11"/>
  <c r="B237" i="11" l="1"/>
  <c r="A237" i="11" s="1"/>
  <c r="D238" i="11"/>
  <c r="D239" i="11" l="1"/>
  <c r="B238" i="11"/>
  <c r="A238" i="11" s="1"/>
  <c r="B239" i="11" l="1"/>
  <c r="A239" i="11" s="1"/>
  <c r="D240" i="11"/>
  <c r="D241" i="11" l="1"/>
  <c r="B240" i="11"/>
  <c r="A240" i="11" s="1"/>
  <c r="B241" i="11" l="1"/>
  <c r="A241" i="11" s="1"/>
  <c r="D242" i="11"/>
  <c r="B242" i="11" l="1"/>
  <c r="A242" i="11" s="1"/>
  <c r="D243" i="11"/>
  <c r="D244" i="11" l="1"/>
  <c r="B243" i="11"/>
  <c r="A243" i="11" s="1"/>
  <c r="B244" i="11" l="1"/>
  <c r="A244" i="11" l="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<sst xmlns="http://schemas.openxmlformats.org/spreadsheetml/2006/main" count="32551" uniqueCount="2745">
  <si>
    <t>L&amp;T MUTUAL FUND</t>
  </si>
  <si>
    <t>Sr. No.</t>
  </si>
  <si>
    <t>Particulars</t>
  </si>
  <si>
    <t>L&amp;T Infrastructure Fund</t>
  </si>
  <si>
    <t>L&amp;T Midcap Fund</t>
  </si>
  <si>
    <t>L&amp;T Ultra Short Term Fund</t>
  </si>
  <si>
    <t>L&amp;T Liquid Fund</t>
  </si>
  <si>
    <t>L&amp;T Triple Ace Bond Fund</t>
  </si>
  <si>
    <t>L&amp;T Equity Savings Fund</t>
  </si>
  <si>
    <t>L&amp;T Emerging Businesses Fund</t>
  </si>
  <si>
    <t>L&amp;T Arbitrage Opportunities Fund</t>
  </si>
  <si>
    <t>L&amp;T FMP Series XIV - Plan A (1233 days)</t>
  </si>
  <si>
    <t>L&amp;T FMP Series XIV - Plan C (1150 days)</t>
  </si>
  <si>
    <t>Unit Capital at the beginning of the half-year period</t>
  </si>
  <si>
    <t>[Rs. in Crores]</t>
  </si>
  <si>
    <t>NA</t>
  </si>
  <si>
    <t>Unit Capital at the end of the half-year period</t>
  </si>
  <si>
    <t>Reserve &amp; Surplus</t>
  </si>
  <si>
    <t>Total Net Assets at the beginning of the half-year period</t>
  </si>
  <si>
    <t>Total Net Assets at the end of the half-year period</t>
  </si>
  <si>
    <t>Regular Growth</t>
  </si>
  <si>
    <t>[Rs.]</t>
  </si>
  <si>
    <t>Regular Plan - Growth</t>
  </si>
  <si>
    <t>Regular Plan - Bonus</t>
  </si>
  <si>
    <t>Regular Plan - Dividend</t>
  </si>
  <si>
    <t>Regular Plan - Daily Dividend</t>
  </si>
  <si>
    <t>Regular Plan - Weekly Dividend</t>
  </si>
  <si>
    <t>Regular Plan - Monthly Dividend</t>
  </si>
  <si>
    <t xml:space="preserve">Regular Plan - Quarterly Dividend </t>
  </si>
  <si>
    <t>Regular Plan - Semi Annual Dividend</t>
  </si>
  <si>
    <t>Regular Plan - Annual Dividend</t>
  </si>
  <si>
    <t xml:space="preserve">Direct Plan - Growth </t>
  </si>
  <si>
    <t xml:space="preserve">Direct Plan - Bonus </t>
  </si>
  <si>
    <t xml:space="preserve">Direct Plan - Dividend </t>
  </si>
  <si>
    <t xml:space="preserve">Direct Plan - Daily Dividend </t>
  </si>
  <si>
    <t xml:space="preserve">Direct Plan - Weekly Dividend </t>
  </si>
  <si>
    <t xml:space="preserve">Direct Plan - Monthly Dividend </t>
  </si>
  <si>
    <t xml:space="preserve">Direct Plan - Quarterly Dividend </t>
  </si>
  <si>
    <t xml:space="preserve">Direct Plan - Semi Annual Dividend </t>
  </si>
  <si>
    <t xml:space="preserve">Direct Plan - Annual Dividend </t>
  </si>
  <si>
    <t>Others</t>
  </si>
  <si>
    <t>Dividend Option</t>
  </si>
  <si>
    <t>Dividend - Daily Dividend Option</t>
  </si>
  <si>
    <t>Dividend - Daily Dividend Reinvestment Option</t>
  </si>
  <si>
    <t>Dividend - Weekly Dividend Option</t>
  </si>
  <si>
    <t>Dividend - Weekly Dividend Re-investment Option</t>
  </si>
  <si>
    <t>Dividend - Monthly Dividend Option</t>
  </si>
  <si>
    <t>Dividend - Quarterly Dividend Option</t>
  </si>
  <si>
    <t>Dividend - Semi Annual Dividend Option</t>
  </si>
  <si>
    <t>Growth Option</t>
  </si>
  <si>
    <t>Bonus Option</t>
  </si>
  <si>
    <t>Regular Plan - Daily Dividend Re-investment Option</t>
  </si>
  <si>
    <t>Regular Plan - Weekly Dividend Option</t>
  </si>
  <si>
    <t>Regular Plan - Monthly Dividend Option</t>
  </si>
  <si>
    <t>Regular Plan - Quarterly Dividend Option</t>
  </si>
  <si>
    <t>Regular Plan - Semi Annual Dividend Option</t>
  </si>
  <si>
    <t>Regular Plan - Growth Option</t>
  </si>
  <si>
    <t>Regular Plan - Bonus Option</t>
  </si>
  <si>
    <t>Retail Plan - Dividend Option</t>
  </si>
  <si>
    <t>Retail Plan - Daily Dividend Re-investment Option</t>
  </si>
  <si>
    <t>Retail Plan - Weekly Dividend Option</t>
  </si>
  <si>
    <t>Retail Plan - Monthly Dividend Option</t>
  </si>
  <si>
    <t>Retail Plan - Quarterly Dividend Option</t>
  </si>
  <si>
    <t>Retail Plan - Growth Option</t>
  </si>
  <si>
    <t>Retail Plan - Bonus Option</t>
  </si>
  <si>
    <t>Institutional Plan - Dividend Option</t>
  </si>
  <si>
    <t>Institutional Plan - Daily Dividend Option</t>
  </si>
  <si>
    <t>Institutional Plan - Weekly Dividend Option</t>
  </si>
  <si>
    <t>Institutional Plan - Monthly Dividend Option</t>
  </si>
  <si>
    <t>Institutional Plan - Growth Option</t>
  </si>
  <si>
    <t>Super Institutional Plan - Daily Dividend Option</t>
  </si>
  <si>
    <t>Super Institutional Plan - Weekly Dividend Option</t>
  </si>
  <si>
    <t>Super Institutional Plan - Monthly Dividend Option</t>
  </si>
  <si>
    <t>Super Institutional Plan - Growth Option</t>
  </si>
  <si>
    <t>Direct Plan - Dividend Option</t>
  </si>
  <si>
    <t>Direct Plan - Daily Dividend Option</t>
  </si>
  <si>
    <t>Direct Plan - Weekly Dividend Option</t>
  </si>
  <si>
    <t>Direct Plan - Monthly Dividend Option</t>
  </si>
  <si>
    <t>Direct Plan - Quarterly Dividend Option</t>
  </si>
  <si>
    <t>Direct Plan - Semi Annual Dividend Option</t>
  </si>
  <si>
    <t>Direct Plan - Growth Option</t>
  </si>
  <si>
    <t>Direct Plan - Bonus Option</t>
  </si>
  <si>
    <t>Direct Plan - Institutional Dividend Option</t>
  </si>
  <si>
    <t>Direct Plan - Institutional Growth Option</t>
  </si>
  <si>
    <t>Income</t>
  </si>
  <si>
    <t>Dividend</t>
  </si>
  <si>
    <t>Interest</t>
  </si>
  <si>
    <t>Profit/(Loss) on sale/redemption of investments (other than inter scheme transfer/sale)</t>
  </si>
  <si>
    <t>Profit/(Loss) on inter scheme transfer/ sale of investments</t>
  </si>
  <si>
    <t>Other income %%</t>
  </si>
  <si>
    <t>Total Income (5.1 to 5.5)</t>
  </si>
  <si>
    <t>Expenses</t>
  </si>
  <si>
    <t>Management Fees (excluding GST)</t>
  </si>
  <si>
    <t>Trustee Fees</t>
  </si>
  <si>
    <t>Total Recurring Expenses (including 6.1 and 6.2)</t>
  </si>
  <si>
    <t>Percentage of Management Fees to average daily net assets (annualised)</t>
  </si>
  <si>
    <t>Total Recurring expenses as a percentage of average daily net assets (annualised) - Direct Plans</t>
  </si>
  <si>
    <t>Returns during the half-year  [(+) / (-)] (absolute) *</t>
  </si>
  <si>
    <t>Benchmark</t>
  </si>
  <si>
    <t>Benchmark (for Direct Plans)</t>
  </si>
  <si>
    <t>Compounded Annualised yield</t>
  </si>
  <si>
    <t>(i) Last 1 year</t>
  </si>
  <si>
    <t>(ii) Last 3 years</t>
  </si>
  <si>
    <t>(iii) Last 5 years</t>
  </si>
  <si>
    <t>(iv) Since launch of the scheme</t>
  </si>
  <si>
    <t>Launch Date of the scheme (Date of Allotment)</t>
  </si>
  <si>
    <t>27-9-2007;           1-1-2013 (DP)</t>
  </si>
  <si>
    <t>9-8-2004;                1-1-2013 (DP)</t>
  </si>
  <si>
    <t>16-5-2005;                 1-1-2013 (DP)</t>
  </si>
  <si>
    <t>22-5-2006;                1-1-2013 (DP)</t>
  </si>
  <si>
    <t>27-2-2006;               1-1-2013 (DP)</t>
  </si>
  <si>
    <t>7-2-2011;                  1-1-2013 (DP)</t>
  </si>
  <si>
    <t xml:space="preserve">7-2-2011;                 1-1-2013 (DP) </t>
  </si>
  <si>
    <t>8-1-2010;                  1-1-2013 (DP)</t>
  </si>
  <si>
    <t xml:space="preserve">23-10-2007;                        1-1-2013 (DP) </t>
  </si>
  <si>
    <t>10-8-2005;                          1-1-2013 (DP)</t>
  </si>
  <si>
    <t xml:space="preserve">31-3-1997;                        1-1-2013 (DP) </t>
  </si>
  <si>
    <t>27-12-2011;                  1-1-2013 (DP)</t>
  </si>
  <si>
    <t>29-3-2000;                   1-1-2013 (DP)</t>
  </si>
  <si>
    <t xml:space="preserve">31-7-2003;                      1-1-2013 (DP) </t>
  </si>
  <si>
    <t xml:space="preserve">18-10-2011;                 1-1-2013 (DP) </t>
  </si>
  <si>
    <t>4-12-2010;                      1-1-2013 (DP)</t>
  </si>
  <si>
    <t>12-05-2014</t>
  </si>
  <si>
    <t>30-06-2014</t>
  </si>
  <si>
    <t>20-08-2014</t>
  </si>
  <si>
    <t>02-02-2015</t>
  </si>
  <si>
    <t>22-12-2017</t>
  </si>
  <si>
    <t>20-02-2018</t>
  </si>
  <si>
    <t>27-06-2018</t>
  </si>
  <si>
    <t>28-06-2018</t>
  </si>
  <si>
    <t>11-09-2018</t>
  </si>
  <si>
    <t>28-09-2018</t>
  </si>
  <si>
    <t>Provision for Doubtful Income/Debts</t>
  </si>
  <si>
    <t>Payments to Associate/Group Companies</t>
  </si>
  <si>
    <t>Benchmark Indices</t>
  </si>
  <si>
    <t>CRISIL Liquid Fund Index</t>
  </si>
  <si>
    <t>CRISIL Composite Bond Fund Index</t>
  </si>
  <si>
    <t>CRISIL Short Term Bond Fund Index</t>
  </si>
  <si>
    <t>Nifty 50 Arbitrage Index</t>
  </si>
  <si>
    <t>Since launch returns have been calculated from the date of allotment of the schemes on the face value of units.</t>
  </si>
  <si>
    <t>NA - Not Applicable</t>
  </si>
  <si>
    <t>DP - Direct Plan</t>
  </si>
  <si>
    <t>(%%) - Other income includes load collected on redemption net off GST.</t>
  </si>
  <si>
    <t>Fund Code</t>
  </si>
  <si>
    <t>Share Class</t>
  </si>
  <si>
    <t>Y0A4</t>
  </si>
  <si>
    <t>DGR</t>
  </si>
  <si>
    <t>DI</t>
  </si>
  <si>
    <t>GR</t>
  </si>
  <si>
    <t>Y0AA</t>
  </si>
  <si>
    <t>DDV</t>
  </si>
  <si>
    <t>Y0AB</t>
  </si>
  <si>
    <t>Y0AC</t>
  </si>
  <si>
    <t>Y0AD</t>
  </si>
  <si>
    <t>Y0AG</t>
  </si>
  <si>
    <t>Y0AH</t>
  </si>
  <si>
    <t>AND</t>
  </si>
  <si>
    <t>DAD</t>
  </si>
  <si>
    <t>ID</t>
  </si>
  <si>
    <t>IG</t>
  </si>
  <si>
    <t>Y0AI</t>
  </si>
  <si>
    <t>DDD</t>
  </si>
  <si>
    <t>DMD</t>
  </si>
  <si>
    <t>DWD</t>
  </si>
  <si>
    <t>SDD</t>
  </si>
  <si>
    <t>SG</t>
  </si>
  <si>
    <t>SMD</t>
  </si>
  <si>
    <t>SWD</t>
  </si>
  <si>
    <t>Y0AK</t>
  </si>
  <si>
    <t>Y0AL</t>
  </si>
  <si>
    <t>Y0AS</t>
  </si>
  <si>
    <t>Y0AT</t>
  </si>
  <si>
    <t>Y0BA</t>
  </si>
  <si>
    <t>Y0BB</t>
  </si>
  <si>
    <t>Y0BD</t>
  </si>
  <si>
    <t>Y0BE</t>
  </si>
  <si>
    <t>Y0BF</t>
  </si>
  <si>
    <t>DHD</t>
  </si>
  <si>
    <t>DQD</t>
  </si>
  <si>
    <t>QD</t>
  </si>
  <si>
    <t>RB</t>
  </si>
  <si>
    <t>SAD</t>
  </si>
  <si>
    <t>Y0BJ</t>
  </si>
  <si>
    <t>MD</t>
  </si>
  <si>
    <t>Y0BK</t>
  </si>
  <si>
    <t>Y0BL</t>
  </si>
  <si>
    <t>DDI</t>
  </si>
  <si>
    <t>WD</t>
  </si>
  <si>
    <t>Y0BM</t>
  </si>
  <si>
    <t>Y0BN</t>
  </si>
  <si>
    <t>B</t>
  </si>
  <si>
    <t>Y0BO</t>
  </si>
  <si>
    <t>DBO</t>
  </si>
  <si>
    <t>IB</t>
  </si>
  <si>
    <t>IDD</t>
  </si>
  <si>
    <t>IMD</t>
  </si>
  <si>
    <t>IWD</t>
  </si>
  <si>
    <t>RG</t>
  </si>
  <si>
    <t>Y0BP</t>
  </si>
  <si>
    <t>Y0BQ</t>
  </si>
  <si>
    <t>SB</t>
  </si>
  <si>
    <t>Y0CA</t>
  </si>
  <si>
    <t>Y0CB</t>
  </si>
  <si>
    <t>Y0CC</t>
  </si>
  <si>
    <t>Y0CD</t>
  </si>
  <si>
    <t>Y0CS</t>
  </si>
  <si>
    <t>Y0CU</t>
  </si>
  <si>
    <t>Y0CW</t>
  </si>
  <si>
    <t>Y0CX</t>
  </si>
  <si>
    <t>Y0CY</t>
  </si>
  <si>
    <t>Y0CZ</t>
  </si>
  <si>
    <t>Y0D1</t>
  </si>
  <si>
    <t>Y0D3</t>
  </si>
  <si>
    <t>Y0D5</t>
  </si>
  <si>
    <t>Y0D6</t>
  </si>
  <si>
    <t>Y0D7</t>
  </si>
  <si>
    <t>Y0D8</t>
  </si>
  <si>
    <t>Y0D9</t>
  </si>
  <si>
    <t>Y0DA</t>
  </si>
  <si>
    <t>Y0DC</t>
  </si>
  <si>
    <t>Y0DD</t>
  </si>
  <si>
    <t>Y0DE</t>
  </si>
  <si>
    <t>Y0DF</t>
  </si>
  <si>
    <t>Y0DG</t>
  </si>
  <si>
    <t>Y0DH</t>
  </si>
  <si>
    <t>Y0DI</t>
  </si>
  <si>
    <t>AMFI code</t>
  </si>
  <si>
    <t>L&amp;T FMP - VII (August1095D A) - Direct Plan - Growth</t>
  </si>
  <si>
    <t>L&amp;T FMP - VII (August1095D A) - Regular Plan - Dividend</t>
  </si>
  <si>
    <t>L&amp;T FMP - VII (August1095D A) - Regular Plan - Growth</t>
  </si>
  <si>
    <t>L&amp;T Equity Fund-Direct Plan-Dividend</t>
  </si>
  <si>
    <t>L&amp;T Equity Fund-Direct Plan-Growth</t>
  </si>
  <si>
    <t>L&amp;T Equity Fund-Regular Plan-Dividend</t>
  </si>
  <si>
    <t>L&amp;T Equity Fund-Regular Plan-Growth</t>
  </si>
  <si>
    <t>L&amp;T Tax Advantage Fund-Direct Plan-Dividend</t>
  </si>
  <si>
    <t>L&amp;T  Tax Advantage Fund-Direct Plan-Growth</t>
  </si>
  <si>
    <t>L&amp;T Tax Advantage Fund-Regular Plan-Dividend</t>
  </si>
  <si>
    <t>L&amp;T  Tax Advantage Fund-Regular Plan-Growth</t>
  </si>
  <si>
    <t>L&amp;T India Large Cap Fund - Direct Plan- Dividend</t>
  </si>
  <si>
    <t>L&amp;T India Large Cap Fund - Direct Plan - Growth</t>
  </si>
  <si>
    <t>L&amp;T India Large Cap Fund - Regular Plan - Dividend</t>
  </si>
  <si>
    <t>L&amp;T India Large Cap Fund - Regular Plan - Growth</t>
  </si>
  <si>
    <t>L&amp;T India Value Fund-Direct Plan-Dividend</t>
  </si>
  <si>
    <t>L&amp;T India Value Fund-Direct Plan-Growth</t>
  </si>
  <si>
    <t>L&amp;T India Value Fund-Regular Plan-Dividend</t>
  </si>
  <si>
    <t>L&amp;T India Value Fund-Regular Plan-Growth</t>
  </si>
  <si>
    <t>L&amp;T Large and Midcap Fund- Direct Plan -Dividend</t>
  </si>
  <si>
    <t>L&amp;T Large and Midcap Fund-Direct Plan-Growth</t>
  </si>
  <si>
    <t>L&amp;T Large and Midcap Fund-Regular Plan-Dividend</t>
  </si>
  <si>
    <t>L&amp;T Large and Midcap Fund-Regular Plan-Growth</t>
  </si>
  <si>
    <t>L&amp;T Flexi Bond Fund - Regular Plan - Annual Dividend</t>
  </si>
  <si>
    <t>L&amp;T Flexi Bond Fund - Direct Plan - Annual Dividend</t>
  </si>
  <si>
    <t>L&amp;T Flexi Bond Fund - Direct Plan- Dividend</t>
  </si>
  <si>
    <t>L&amp;T Flexi Bond Fund - Direct Plan- Growth</t>
  </si>
  <si>
    <t>L&amp;T Flexi Bond Fund - Regular Plan - Dividend</t>
  </si>
  <si>
    <t>L&amp;T Flexi Bond Fund - Regular Plan - Growth</t>
  </si>
  <si>
    <t>L&amp;T Banking and PSU Debt Fund - Direct Plan - Daily Dividend Option</t>
  </si>
  <si>
    <t>L&amp;T Banking and PSU Debt Fund - Direct Plan - Growth</t>
  </si>
  <si>
    <t>L&amp;T Banking and PSU Debt Fund -  Direct Plan - Monthly Dividend</t>
  </si>
  <si>
    <t>L&amp;T Banking and PSU Debt Fund - Direct Plan - Weekly Dividend</t>
  </si>
  <si>
    <t>L&amp;T Banking and PSU Debt Fund - Regular Plan - Daily Dividend</t>
  </si>
  <si>
    <t>L&amp;T Banking and PSU Debt Fund - Regular Plan - Growth</t>
  </si>
  <si>
    <t>L&amp;T Banking and PSU Debt Fund -  Regular Plan - Monthly Dividend</t>
  </si>
  <si>
    <t>L&amp;T Banking and PSU Debt Fund - Regular Plan - Weekly Dividend</t>
  </si>
  <si>
    <t>L&amp;T Low Duration Fund - Regular Plan - Annual Dividend</t>
  </si>
  <si>
    <t>L&amp;T Low Duration Fund - Direct Plan - Annual Dividend</t>
  </si>
  <si>
    <t>L&amp;T Low Duration Fund-Direct Plan-Dividend</t>
  </si>
  <si>
    <t>L&amp;T Low Duration Fund-Direct Plan-Growth</t>
  </si>
  <si>
    <t>L&amp;T Low Duration Fund-Regular Plan - Dividend</t>
  </si>
  <si>
    <t>L&amp;T Low Duration Fund-Regular Plan - Growth</t>
  </si>
  <si>
    <t>L&amp;T Cash Fund - Direct Plan- Daily Dividend</t>
  </si>
  <si>
    <t>L&amp;T  Cash Fund - Direct Plan - Growth</t>
  </si>
  <si>
    <t>L&amp;T Cash Fund - Direct Plan- Monthly Dividend</t>
  </si>
  <si>
    <t>L&amp;T Cash Fund - Direct Plan- Weekly Dividend</t>
  </si>
  <si>
    <t>L&amp;T Cash Fund - Regular Plan - Daily Dividend</t>
  </si>
  <si>
    <t>L&amp;T Cash Fund - Regular Plan - Growth</t>
  </si>
  <si>
    <t>L&amp;T  Cash Fund  - Regular Plan - Monthly Dividend</t>
  </si>
  <si>
    <t>L&amp;T Cash Fund - Regular Plan - Weekly Dividend</t>
  </si>
  <si>
    <t>L&amp;T Hybrid Equity Fund - Regular Plan- Annual Dividend</t>
  </si>
  <si>
    <t>L&amp;T Hybrid Equity Fund - Direct Plan - Annual Dividend</t>
  </si>
  <si>
    <t>L&amp;T Hybrid Equity Fund - Direct Plan -Dividend</t>
  </si>
  <si>
    <t>L&amp;T Hybrid Equity Fund - Direct Plan-Growth</t>
  </si>
  <si>
    <t>L&amp;T Hybrid Equity Fund- Regular Plan - Dividend</t>
  </si>
  <si>
    <t>L&amp;T Hybrid Equity Fund- Regular Plan - Growth</t>
  </si>
  <si>
    <t>L&amp;T Dynamic Equity Fund-Direct Plan-Dividend</t>
  </si>
  <si>
    <t>L&amp;T Dynamic Equity Fund-Direct Plan-Growth</t>
  </si>
  <si>
    <t>L&amp;T Dynamic Equity Fund-Regular Plan-Dividend</t>
  </si>
  <si>
    <t>L&amp;T Dynamic Equity Fund-Regular Plan-Growth</t>
  </si>
  <si>
    <t>L&amp;T Infrastructure Fund-Direct Plan-Dividend</t>
  </si>
  <si>
    <t>L&amp;T Infrastructure Fund -Direct Plan-Growth</t>
  </si>
  <si>
    <t>L&amp;T Infrastructure Fund - Regular Plan - Dividend</t>
  </si>
  <si>
    <t>L&amp;T Infrastructure Fund - Regular Plan - Growth</t>
  </si>
  <si>
    <t>L&amp;T Mid Cap Fund-Direct Plan -Dividend</t>
  </si>
  <si>
    <t>L&amp;T Mid Cap Fund-Direct Plan-Growth</t>
  </si>
  <si>
    <t>L&amp;T Mid Cap Fund-Regular Plan-Dividend</t>
  </si>
  <si>
    <t>L&amp;T Mid Cap Fund-Regular Plan-Growth</t>
  </si>
  <si>
    <t>L&amp;T Long Term Advantage Fund I - Regular Plan - Dividend</t>
  </si>
  <si>
    <t>L&amp;T Long Term Advantage Fund I - Regular Plan - Growth</t>
  </si>
  <si>
    <t>L&amp;T Tax Saver Fund- Regular Plan - Dividend</t>
  </si>
  <si>
    <t>L&amp;T Tax Saver Fund-Regular Plan - Growth</t>
  </si>
  <si>
    <t>L&amp;T Triple Ace Bond Fund - Regular Plan - Annual Dividend</t>
  </si>
  <si>
    <t>L&amp;T Triple Ace Bond Fund - Direct Plan -Growth</t>
  </si>
  <si>
    <t>L&amp;T Triple Ace Bond Fund - Direct Plan -Semi Annual Dividend</t>
  </si>
  <si>
    <t>L&amp;T Triple Ace Bond Fund -Direct Plan- Quarterly Dividend</t>
  </si>
  <si>
    <t>L&amp;T Triple Ace Bond Fund-Regular Plan-Growth</t>
  </si>
  <si>
    <t>L&amp;T Triple Ace Bond Fund - Regular Plan - Quarterly Dividend</t>
  </si>
  <si>
    <t>L&amp;T Triple Ace Bond Fund -Regular Plan - Bonus</t>
  </si>
  <si>
    <t>L&amp;T Triple Ace Bond Fund -Regular Plan - Semi Annual Dividend</t>
  </si>
  <si>
    <t>L&amp;T Equity Savings Fund - Direct Plan-Growth</t>
  </si>
  <si>
    <t>L&amp;T Equity Savings Fund - Direct Plan-Monthly Dividend</t>
  </si>
  <si>
    <t>L&amp;T  Equity Savings Fund- Direct Plan-Quarterly Dividend</t>
  </si>
  <si>
    <t>L&amp;T Equity Savings Fund - Regular Plan - Growth</t>
  </si>
  <si>
    <t>L&amp;T Equity Savings Fund - Regular Plan - Monthly Dividend</t>
  </si>
  <si>
    <t>L&amp;T Equity Savings Fund - Regular Plan - Quarterly Dividend</t>
  </si>
  <si>
    <t>L&amp;T Conservative Hybrid Fund -Direct Plan- Growth</t>
  </si>
  <si>
    <t>L&amp;T Conservative Hybrid Fund -Direct Plan-Monthly Dividend</t>
  </si>
  <si>
    <t>L&amp;T Conservative Hybrid Fund -Direct Plan-Quarterly Dividend</t>
  </si>
  <si>
    <t>L&amp;T Conservative Hybrid Fund- Regular Plan - Growth</t>
  </si>
  <si>
    <t>L&amp;T Conservative Hybrid Fund -Regular Plan - Monthly Dividend</t>
  </si>
  <si>
    <t>L&amp;T Conservative Hybrid Fund -Regular Plan -Quarterly Dividend</t>
  </si>
  <si>
    <t>L&amp;T Money Market Fund - Direct Plan - Daily Dividend</t>
  </si>
  <si>
    <t>L&amp;T Money Market Fund - Regular Plan - Daily Dividend</t>
  </si>
  <si>
    <t>L&amp;T Money Market Fund -Direct Plan- Growth</t>
  </si>
  <si>
    <t>L&amp;T Money Market Fund -Direct Plan- Monthly Dividend</t>
  </si>
  <si>
    <t>L&amp;T Money Market Fund - Direct Plan - Weekly Dividend</t>
  </si>
  <si>
    <t>L&amp;T Money Market Fund - Regular Plan - Growth</t>
  </si>
  <si>
    <t>L&amp;T Money Market Fund - Regular Plan - Monthly Dividend</t>
  </si>
  <si>
    <t>L&amp;T Money Market Fund - Regular Plan - Weekly Dividend</t>
  </si>
  <si>
    <t>L&amp;T Credit Risk Fund - Regular Plan - Annual Dividend</t>
  </si>
  <si>
    <t>L&amp;T Credit Risk Fund - Direct Plan -Annual Dividend</t>
  </si>
  <si>
    <t>L&amp;T Credit Risk Fund - Direct Plan - Dividend</t>
  </si>
  <si>
    <t>L&amp;T Credit Risk Fund- Direct Plan - Growth</t>
  </si>
  <si>
    <t>L&amp;T Credit Risk Fund- Regular Plan - Dividend</t>
  </si>
  <si>
    <t>L&amp;T Credit Risk Fund - Regular Plan - Growth</t>
  </si>
  <si>
    <t>L&amp;T Credit Risk Fund- Regular Plan - Bonus</t>
  </si>
  <si>
    <t>L&amp;T Short Term Bond Fund - Regular Plan - Annual Dividend</t>
  </si>
  <si>
    <t>L&amp;T Short Term Bond Fund - Regular Plan - Bonus</t>
  </si>
  <si>
    <t>L&amp;T Short Term Bond Fund - Direct Plan - Annual Dividend</t>
  </si>
  <si>
    <t>L&amp;T Short Term Bond Fund -Direct Plan- Growth</t>
  </si>
  <si>
    <t>L&amp;T Short Term Bond Fund -Direct Plan -  Monthly Dividend</t>
  </si>
  <si>
    <t>L&amp;T Short Term Bond Fund - Direct Plan - Quarterly Dividend</t>
  </si>
  <si>
    <t>L&amp;T Short Term Bond Fund - Regular Plan - Growth</t>
  </si>
  <si>
    <t>L&amp;T Short Term Bond Fund - Regular Plan - Monthly Dividend</t>
  </si>
  <si>
    <t>L&amp;T Short Term Bond Fund - Regular Plan - Quarterly Dividend</t>
  </si>
  <si>
    <t>L&amp;T Ultra Short Term Fund - Direct Plan - Bonus</t>
  </si>
  <si>
    <t>L&amp;T Ultra Short Term Fund- Direct Plan - Daily Dividend</t>
  </si>
  <si>
    <t>L&amp;T Ultra Short Term Fund-Direct Plan - Growth</t>
  </si>
  <si>
    <t>L&amp;T Ultra Short Term Fund-Direct Plan -Monthly Dividend</t>
  </si>
  <si>
    <t>L&amp;T Ultra Short Term Fund- Direct Plan- Weekly Dividend</t>
  </si>
  <si>
    <t>L&amp;T Ultra Short Term Fund - Regular Plan - Bonus</t>
  </si>
  <si>
    <t>L&amp;T Ultra Short Term Fund- Regular Plan - Daily Dividend</t>
  </si>
  <si>
    <t>L&amp;T Ultra Short Term Fund - Regular Plan - Growth</t>
  </si>
  <si>
    <t>L&amp;T Ultra Short Term Fund - Regular Plan - Monthly Dividend</t>
  </si>
  <si>
    <t>L&amp;T Ultra Short Term Fund-Regular Plan - Weekly Dividend</t>
  </si>
  <si>
    <t>L&amp;T Ultra Short Term Fund -Regular - Cumulative</t>
  </si>
  <si>
    <t>L&amp;T Ultra Short Term Fund - Regular Plan -Semi Annual Dividend</t>
  </si>
  <si>
    <t>L&amp;T Gilt Fund - Direct Plan - Growth</t>
  </si>
  <si>
    <t>L&amp;T Gilt Fund - Direct Plan - Quarterly Dividend</t>
  </si>
  <si>
    <t>L&amp;T Gilt Fund - Regular Plan - Growth</t>
  </si>
  <si>
    <t>L&amp;T Gilt Fund - Regular Plan - Quarterly Dividend</t>
  </si>
  <si>
    <t>L&amp;T Liquid Fund - Direct Plan -Daily Dividend</t>
  </si>
  <si>
    <t>L&amp;T Liquid Fund - Direct Plan -Growth</t>
  </si>
  <si>
    <t>L&amp;T Liquid Fund - Direct Plan - Weekly Dividend</t>
  </si>
  <si>
    <t>L&amp;T Liquid Fund -Regular Plan - Daily Dividend</t>
  </si>
  <si>
    <t>L&amp;T Liquid Fund -Regular Plan - Growth</t>
  </si>
  <si>
    <t>L&amp;T Liquid Fund - Regular Plan - Weekly Dividend</t>
  </si>
  <si>
    <t>L&amp;T FMP Series X - Plan M (1520 days) - Direct Plan - Dividend</t>
  </si>
  <si>
    <t>L&amp;T FMP Series X - Plan M (1520 days) - Direct Plan - Growth</t>
  </si>
  <si>
    <t>L&amp;T FMP Series X - Plan M (1520 days) - Regular Plan - Growth</t>
  </si>
  <si>
    <t>L&amp;T FMP Series X - Plan Q (1511 days) - Direct Plan - Growth</t>
  </si>
  <si>
    <t>L&amp;T FMP Series X - Plan Q (1511 days) - Regular Plan - Growth</t>
  </si>
  <si>
    <t>L&amp;T FMP Series X - Plan R (1506 days) - Direct Plan - Growth</t>
  </si>
  <si>
    <t>L&amp;T FMP Series X - Plan R (1506 days) - Regular Plan - Growth</t>
  </si>
  <si>
    <t>L&amp;T FMP Series X - Plan S (1500 days) - Direct Plan - Dividend</t>
  </si>
  <si>
    <t>L&amp;T FMP Series X - Plan S (1500 days) - Direct Plan - Growth</t>
  </si>
  <si>
    <t>L&amp;T FMP Series X - Plan S (1500 days) - Regular Plan - Growth</t>
  </si>
  <si>
    <t>L&amp;T FMP Series X - Plan T (1500 days) - Direct Plan - Growth</t>
  </si>
  <si>
    <t>L&amp;T FMP Series X - Plan T (1500 days) - Regular Plan - Growth</t>
  </si>
  <si>
    <t>L&amp;T FMP Series XI - Plan A (1484 days) - Direct Plan - Dividend</t>
  </si>
  <si>
    <t>L&amp;T FMP Series XI - Plan A (1484 days) - Direct Plan - Growth</t>
  </si>
  <si>
    <t>L&amp;T FMP Series XI - Plan A (1484 days) - Regular Plan - Growth</t>
  </si>
  <si>
    <t>L&amp;T Emerging Businesses Fund - Direct Plan - Dividend</t>
  </si>
  <si>
    <t>L&amp;T Emerging Businesses Fund - Direct Plan - Growth</t>
  </si>
  <si>
    <t>L&amp;T Emerging Businesses Fund - Regular Plan - Dividend</t>
  </si>
  <si>
    <t>L&amp;T Emerging Businesses Fund - Regular Plan - Growth</t>
  </si>
  <si>
    <t>L&amp;T Arbitrage Opportunities Fund - Direct Plan - Growth</t>
  </si>
  <si>
    <t>L&amp;T Arbitrage Opportunities Fund - Direct Plan - Monthly Dividend</t>
  </si>
  <si>
    <t>L&amp;T Arbitrage Opportunities Fund - Direct Plan - Quarterly Dividend</t>
  </si>
  <si>
    <t>L&amp;T Arbitrage Opportunities Fund - Regular Plan - Growth</t>
  </si>
  <si>
    <t>L&amp;T Arbitrage Opportunities Fund - Regular Plan - Monthly Dividend</t>
  </si>
  <si>
    <t>L&amp;T Arbitrage Opportunities Fund - Regular Plan - Quarterly Dividend</t>
  </si>
  <si>
    <t>L&amp;T Business Cycles Fund - Direct Plan - Dividend</t>
  </si>
  <si>
    <t>L&amp;T Business Cycles Fund - Direct Plan - Growth</t>
  </si>
  <si>
    <t>L&amp;T Business Cycles Fund - Regular Plan - Dividend</t>
  </si>
  <si>
    <t>L&amp;T Business Cycles Fund - Regular Plan - Growth</t>
  </si>
  <si>
    <t>L&amp;T Resurgent India  Bond Fund - Regular Plan - Annual Dividend</t>
  </si>
  <si>
    <t>L&amp;T Resurgent India  Bond Fund - Direct Plan - Annual Dividend</t>
  </si>
  <si>
    <t>L&amp;T Resurgent India  Bond Fund - Direct Plan - Dividend</t>
  </si>
  <si>
    <t>L&amp;T Resurgent India  Bond Fund - Direct Plan - Growth</t>
  </si>
  <si>
    <t>L&amp;T Resurgent India  Bond Fund - Regular Plan - Dividend</t>
  </si>
  <si>
    <t>L&amp;T Resurgent India  Bond Fund - Regular Plan - Growth</t>
  </si>
  <si>
    <t>L&amp;T FMP Series XIV - Scheme A - Direct Plan - Growth</t>
  </si>
  <si>
    <t>L&amp;T FMP Series XIV - Scheme A - Regular Plan - Dividend</t>
  </si>
  <si>
    <t>L&amp;T FMP Series XIV - Scheme A - Regular Plan - Growth</t>
  </si>
  <si>
    <t>L&amp;T FMP - Series XIV - Scheme C - Direct Plan - Dividend</t>
  </si>
  <si>
    <t>L&amp;T FMP - Series XIV - Scheme C - Direct Plan - Growth</t>
  </si>
  <si>
    <t>L&amp;T FMP - Series XIV - Scheme C - Regular Plan - Dividend</t>
  </si>
  <si>
    <t>L&amp;T FMP - Series XIV - Scheme C - Regular Plan - Growth</t>
  </si>
  <si>
    <t>L&amp;T FMP Series XVI - Plan A - Direct Plan - Dividend Option</t>
  </si>
  <si>
    <t>L&amp;T FMP Series XVI - Plan A - Direct Plan - Growth Option</t>
  </si>
  <si>
    <t>L&amp;T FMP Series XVI - Plan A - Regular Plan - Dividend Option</t>
  </si>
  <si>
    <t>L&amp;T FMP Series XVI - Plan A - Regular Plan - Growth Option</t>
  </si>
  <si>
    <t>L&amp;T Emerging Opportunities Fund-Series I-Direct Plan-Dividend</t>
  </si>
  <si>
    <t>L&amp;T Emerging Opportunities Fund-Series I- Regular Plan-Dividend</t>
  </si>
  <si>
    <t>L&amp;T Emerging Opportunities Fund-Series II-Direct Plan-Dividend</t>
  </si>
  <si>
    <t>L&amp;T Emerging Opportunities Fund-Series II-Regular Plan-Dividend</t>
  </si>
  <si>
    <t>L&amp;T FMP Series XVII - Plan B - Direct Plan - Dividend Option</t>
  </si>
  <si>
    <t>L&amp;T FMP Series XVII - Plan B - Direct Plan - Growth Option</t>
  </si>
  <si>
    <t>L&amp;T FMP Series XVII - Plan B - Regular Plan - Dividend Option</t>
  </si>
  <si>
    <t>L&amp;T FMP Series XVII - Plan B - Regular Plan - Growth Option</t>
  </si>
  <si>
    <t>L&amp;T FMP Series XVII - Plan C - Direct Plan - Dividend Option</t>
  </si>
  <si>
    <t>L&amp;T FMP Series XVII - Plan C - Direct Plan - Growth Option</t>
  </si>
  <si>
    <t>L&amp;T FMP Series XVII - Plan C - Regular Plan - Dividend Option</t>
  </si>
  <si>
    <t>L&amp;T FMP Series XVII - Plan C - Regular Plan - Growth Option</t>
  </si>
  <si>
    <t>L&amp;T FMP Series XVIII - Plan A - Direct Plan - Dividend Option</t>
  </si>
  <si>
    <t>L&amp;T FMP Series XVIII - Plan A - Direct Plan - Growth Option</t>
  </si>
  <si>
    <t>L&amp;T FMP Series XVIII - Plan A - Regular Plan - Dividend Option</t>
  </si>
  <si>
    <t>L&amp;T FMP Series XVIII - Plan A - Regular Plan - Growth Option</t>
  </si>
  <si>
    <t>L&amp;T Focused Equity Fund - Direct Plan - Dividend Option</t>
  </si>
  <si>
    <t>L&amp;T Focused Equity Fund - Direct Plan - Growth Option</t>
  </si>
  <si>
    <t>L&amp;T Focused Equity Fund - Regular Plan - Dividend Option</t>
  </si>
  <si>
    <t>L&amp;T Focused Equity Fund - Regular Plan - Growth Option</t>
  </si>
  <si>
    <t>L&amp;T FMP Series XVIII - Plan B - Direct Plan - Growth Option</t>
  </si>
  <si>
    <t>L&amp;T FMP Series XVIII - Plan B - Regular Plan - Dividend Option</t>
  </si>
  <si>
    <t>L&amp;T FMP Series XVIII - Plan B - Regular Plan - Growth Option</t>
  </si>
  <si>
    <t>AMFI Name</t>
  </si>
  <si>
    <t>Equities</t>
  </si>
  <si>
    <t>CBLO</t>
  </si>
  <si>
    <t>Discount Accrued on CBLO</t>
  </si>
  <si>
    <t>Dividend income</t>
  </si>
  <si>
    <t>CCIL Interest Income</t>
  </si>
  <si>
    <t>Load Income</t>
  </si>
  <si>
    <t>Interplan - D Direct</t>
  </si>
  <si>
    <t>Interplan - GR Direct</t>
  </si>
  <si>
    <t>Miscellaneous income</t>
  </si>
  <si>
    <t>Interplan - DI</t>
  </si>
  <si>
    <t>Interplan - GR</t>
  </si>
  <si>
    <t>Realized capital gain equities</t>
  </si>
  <si>
    <t>Unrealized g/l equities</t>
  </si>
  <si>
    <t>Realized capital loss equities</t>
  </si>
  <si>
    <t>Sundry Income</t>
  </si>
  <si>
    <t>Custody fees</t>
  </si>
  <si>
    <t>Dividend Exp. - D Direct</t>
  </si>
  <si>
    <t>Additional Exps 30bps</t>
  </si>
  <si>
    <t>Additional Exps 20bps</t>
  </si>
  <si>
    <t>SGST on AMC Fees- Off TER</t>
  </si>
  <si>
    <t>CGST on AMC Fees- Off TER</t>
  </si>
  <si>
    <t>SGST on AMC Fees- Regular</t>
  </si>
  <si>
    <t>CGST on AMC Fees- Regular</t>
  </si>
  <si>
    <t>Out of pocket expenses</t>
  </si>
  <si>
    <t>Registrar Fee</t>
  </si>
  <si>
    <t>Other Exp-Retail Plan</t>
  </si>
  <si>
    <t>Postage Charge</t>
  </si>
  <si>
    <t>Printing &amp; Stationary</t>
  </si>
  <si>
    <t>Mgt fee - Retail Plan</t>
  </si>
  <si>
    <t>Dividend Exp - DI</t>
  </si>
  <si>
    <t>Dividend Distn Tax - DI</t>
  </si>
  <si>
    <t>Fees Other Exp - Direct Plan</t>
  </si>
  <si>
    <t>Advertising &amp; Publitcity Exp</t>
  </si>
  <si>
    <t>SGST on AMC Fees</t>
  </si>
  <si>
    <t>CGST on AMC Fees</t>
  </si>
  <si>
    <t>Other Expenses</t>
  </si>
  <si>
    <t>Investor Edu &amp; Awareness</t>
  </si>
  <si>
    <t>Unit Premium - GR</t>
  </si>
  <si>
    <t>Subscription - GR</t>
  </si>
  <si>
    <t>Unit Premium - DI</t>
  </si>
  <si>
    <t>Subscription - DI</t>
  </si>
  <si>
    <t>Unit Premium - D Direct</t>
  </si>
  <si>
    <t>Unit Premium - GR Direct</t>
  </si>
  <si>
    <t>Subscription - D Direct</t>
  </si>
  <si>
    <t>Subscription - GR Direct</t>
  </si>
  <si>
    <t>Retained earnings</t>
  </si>
  <si>
    <t>Equal - Growth</t>
  </si>
  <si>
    <t>Equalisation - D Direct</t>
  </si>
  <si>
    <t>Equalisation - GR Direct</t>
  </si>
  <si>
    <t>Dividends receivable</t>
  </si>
  <si>
    <t>Prepaid Expenses</t>
  </si>
  <si>
    <t>AMC Recoverable ac</t>
  </si>
  <si>
    <t>L&amp;T MM Reg - Unclaimed Redempt</t>
  </si>
  <si>
    <t>L&amp;T MM Reg-Unclaimed Redemp FD</t>
  </si>
  <si>
    <t>L&amp;T MM Reg-Unclaimed Dividend</t>
  </si>
  <si>
    <t>L&amp;T MM Reg-Unclaimed Dvd FD</t>
  </si>
  <si>
    <t>AMC Investments - Assets</t>
  </si>
  <si>
    <t>AMC Investments - Liability</t>
  </si>
  <si>
    <t>Redemption Payable_Trsfr sh</t>
  </si>
  <si>
    <t>Unclaimed Redemption</t>
  </si>
  <si>
    <t>SGST on AMC Fees Payable</t>
  </si>
  <si>
    <t>CGST on AMC Fees Payable</t>
  </si>
  <si>
    <t>Tax payable - dividend</t>
  </si>
  <si>
    <t>Unclaimed Dividend</t>
  </si>
  <si>
    <t>Transaction Fee Payable</t>
  </si>
  <si>
    <t>Additional Exps 30bps Payable</t>
  </si>
  <si>
    <t>Additional Exps 20bps Payable</t>
  </si>
  <si>
    <t>Service Tax on Exit Load</t>
  </si>
  <si>
    <t>Unclaimed Dividend_Trsfr sh</t>
  </si>
  <si>
    <t>SGST on Load payable</t>
  </si>
  <si>
    <t>CGST on Load payable</t>
  </si>
  <si>
    <t>IGST on Load payable</t>
  </si>
  <si>
    <t>Citi Redemption Pool A/c</t>
  </si>
  <si>
    <t>Kotak Collection Pool</t>
  </si>
  <si>
    <t>Citibank Dividend</t>
  </si>
  <si>
    <t>IDBI Collection Pool Bank</t>
  </si>
  <si>
    <t>HDFC Collection (Channel)</t>
  </si>
  <si>
    <t>ICICI BK ONLINE Coll. a/c</t>
  </si>
  <si>
    <t>Citibank Pool Operating</t>
  </si>
  <si>
    <t>SCB Common NFO Collection A/c</t>
  </si>
  <si>
    <t>SBI SIP Collection A/c</t>
  </si>
  <si>
    <t>HDFC SIP Collection</t>
  </si>
  <si>
    <t>SCB Common Refund A/c</t>
  </si>
  <si>
    <t>FD on Load - Post 310709</t>
  </si>
  <si>
    <t>Kotak Pool OPERATING</t>
  </si>
  <si>
    <t>Accrual trustee fee</t>
  </si>
  <si>
    <t>Accrual misc exp</t>
  </si>
  <si>
    <t>Accrual management fee(manual)</t>
  </si>
  <si>
    <t>Accrual Audit fee (manual)</t>
  </si>
  <si>
    <t>Accrual Registrar fee (manual)</t>
  </si>
  <si>
    <t>Accrual Brokerage on Sub</t>
  </si>
  <si>
    <t>Accrual misc exp_Trsfr sh</t>
  </si>
  <si>
    <t>Accrual TDS Payable 16 -17</t>
  </si>
  <si>
    <t>Provision for CCIL Charges</t>
  </si>
  <si>
    <t>Tax deducted at source payable</t>
  </si>
  <si>
    <t>Load Payable</t>
  </si>
  <si>
    <t>TDS-Unit Redemption</t>
  </si>
  <si>
    <t>STT-Unit Redemption</t>
  </si>
  <si>
    <t>Customer Credit</t>
  </si>
  <si>
    <t>Accrual Other Expenses</t>
  </si>
  <si>
    <t>Unclaimed Red - FD-Paybl A/c</t>
  </si>
  <si>
    <t>Unclaimed Div - FD-Paybl A/c</t>
  </si>
  <si>
    <t>Provision Payable</t>
  </si>
  <si>
    <t>FD Interest on load-Post</t>
  </si>
  <si>
    <t>Provision Payable_Trsfr sh</t>
  </si>
  <si>
    <t>Investor Edu Awareness Payable</t>
  </si>
  <si>
    <t>Accrual audit fee_Trsfr sh</t>
  </si>
  <si>
    <t>Accrual trustee fee_Trsfr sh</t>
  </si>
  <si>
    <t>Accrual mgmt fee(mn)_Trsfr sh</t>
  </si>
  <si>
    <t>Accrual Regist fee(mn)Trsfr sh</t>
  </si>
  <si>
    <t>Accrual Brok on Sub_Trsfr sh</t>
  </si>
  <si>
    <t>Prov for CCIL Chgs_Trsfr sh</t>
  </si>
  <si>
    <t>TDS payable_Trsfr sh</t>
  </si>
  <si>
    <t>Accrual Other Exp_Trsfr sh</t>
  </si>
  <si>
    <t>Investor Edu Aw Pbl_Trsfr sh</t>
  </si>
  <si>
    <t>Accrual Cus fee (mn)_Trsfr sh</t>
  </si>
  <si>
    <t>HSBC Channel Pool A/c</t>
  </si>
  <si>
    <t>FD on Load - Pre 310709</t>
  </si>
  <si>
    <t>Load Payable Prior 31 Jul 09</t>
  </si>
  <si>
    <t>FD Interest on load-Pre</t>
  </si>
  <si>
    <t>Div. Tax Exp. - D Direct</t>
  </si>
  <si>
    <t>CCIL Charges</t>
  </si>
  <si>
    <t>Addl Exps 30bps Payable_Trf sh</t>
  </si>
  <si>
    <t>Customer Credit_Trsfr sh</t>
  </si>
  <si>
    <t>Revaluation-NCD</t>
  </si>
  <si>
    <t>Govt Bond/Treasury Bonds</t>
  </si>
  <si>
    <t>Non Convertible Debenture</t>
  </si>
  <si>
    <t>Accrued interest Govt Bond</t>
  </si>
  <si>
    <t>Revaluation-Govt Bond</t>
  </si>
  <si>
    <t>Interest Income- Gov Bond</t>
  </si>
  <si>
    <t>Interplan - IG</t>
  </si>
  <si>
    <t>Unrealized g/l Gov Bond</t>
  </si>
  <si>
    <t>Realised Loss on Govt Bond</t>
  </si>
  <si>
    <t>Realised Loss on NCD</t>
  </si>
  <si>
    <t>Inter Scheme Loss on NCD</t>
  </si>
  <si>
    <t>Other Exp-Inst Plan</t>
  </si>
  <si>
    <t>Dividend Exp - ID</t>
  </si>
  <si>
    <t>Mgt fee - Inst. Plan</t>
  </si>
  <si>
    <t>Dividend Distn Tax - ID</t>
  </si>
  <si>
    <t>SGST on AMC Fees- Direct</t>
  </si>
  <si>
    <t>CGST on AMC Fees- Direct</t>
  </si>
  <si>
    <t>Management Fees Direct</t>
  </si>
  <si>
    <t>Subscription- RG</t>
  </si>
  <si>
    <t>Subscription - RD</t>
  </si>
  <si>
    <t>Unit Premium - RG</t>
  </si>
  <si>
    <t>Unit Premium - RD</t>
  </si>
  <si>
    <t>Subscription-ID</t>
  </si>
  <si>
    <t>Unit Premium - ID</t>
  </si>
  <si>
    <t>Unit Premium- IG</t>
  </si>
  <si>
    <t>Unit Premium - AD</t>
  </si>
  <si>
    <t>Unit Premium - AD Direct</t>
  </si>
  <si>
    <t>Subscription - AD Direct</t>
  </si>
  <si>
    <t>Subscription - AND</t>
  </si>
  <si>
    <t>Equal Inst growth</t>
  </si>
  <si>
    <t>Equal Inst Daily Div</t>
  </si>
  <si>
    <t>Equal regular Div</t>
  </si>
  <si>
    <t>Equal regular growth</t>
  </si>
  <si>
    <t>Equalisation - AND</t>
  </si>
  <si>
    <t>Equalisation - AD Direct</t>
  </si>
  <si>
    <t>Accrual legal fee</t>
  </si>
  <si>
    <t>CBRICS Charges Payable</t>
  </si>
  <si>
    <t>Certificate of Deposits</t>
  </si>
  <si>
    <t>Discount Accrued Cert of Dep</t>
  </si>
  <si>
    <t>Revaluation-Cert of Dep</t>
  </si>
  <si>
    <t>Discount on Comm Paper</t>
  </si>
  <si>
    <t>Interest Income - Repo Loans</t>
  </si>
  <si>
    <t>Interplan - SMD</t>
  </si>
  <si>
    <t>Interplan - SWD</t>
  </si>
  <si>
    <t>Interplan - SG</t>
  </si>
  <si>
    <t>Unrealised g/l Cert of Dep</t>
  </si>
  <si>
    <t>Inter Scheme Gain on NCD</t>
  </si>
  <si>
    <t>Realised Loss on Cert of Dep</t>
  </si>
  <si>
    <t>Inter Scheme Loss on Cert</t>
  </si>
  <si>
    <t>Exchange difference-others</t>
  </si>
  <si>
    <t>Div. Tax Exp. - DD Direct</t>
  </si>
  <si>
    <t>Div. Tax Exp. - MD Direct</t>
  </si>
  <si>
    <t>Div. Tax Exp. - WD Direct</t>
  </si>
  <si>
    <t>Dividend Exp. - DD Direct</t>
  </si>
  <si>
    <t>Dividend Exp. - MD Direct</t>
  </si>
  <si>
    <t>Dividend Exp. - WD Direct</t>
  </si>
  <si>
    <t>Mgt fee-Super Inst Plan</t>
  </si>
  <si>
    <t>Other Exp-Super Inst Plan</t>
  </si>
  <si>
    <t>Dividend Exp - SDD</t>
  </si>
  <si>
    <t>Dividend Exp - SMD</t>
  </si>
  <si>
    <t>Dividend Exp - SWD</t>
  </si>
  <si>
    <t>Dividend Distn Tax- SDD</t>
  </si>
  <si>
    <t>Dividend Distn Tax- SMD</t>
  </si>
  <si>
    <t>Dividend Distn Tax- SWD</t>
  </si>
  <si>
    <t>Subscription - RMD</t>
  </si>
  <si>
    <t>Unit Premium- RMD</t>
  </si>
  <si>
    <t>Unit Premium - RWD</t>
  </si>
  <si>
    <t>Unit Premium - IMD</t>
  </si>
  <si>
    <t>Unit Premium - IWD</t>
  </si>
  <si>
    <t>Unit Premium -SDD</t>
  </si>
  <si>
    <t>Unit Premium -SG</t>
  </si>
  <si>
    <t>Unit Premium -SMD</t>
  </si>
  <si>
    <t>Unit Premium -SWD</t>
  </si>
  <si>
    <t>Subscription - SDD</t>
  </si>
  <si>
    <t>Subscription - SG</t>
  </si>
  <si>
    <t>Unit Premium - DD Direct</t>
  </si>
  <si>
    <t>Unit Premium - MD Direct</t>
  </si>
  <si>
    <t>Unit Premium - WD Direct</t>
  </si>
  <si>
    <t>Subscription - DD Direct</t>
  </si>
  <si>
    <t>Subscription - MD Direct</t>
  </si>
  <si>
    <t>Subscription - WD Direct</t>
  </si>
  <si>
    <t>Equal Inst Plan - Monthly Div</t>
  </si>
  <si>
    <t>Equal Inst Plan - Weekly Div</t>
  </si>
  <si>
    <t>Equal Regular Plan - Mntly Div</t>
  </si>
  <si>
    <t>Equal Regular Plan - Wkly Div</t>
  </si>
  <si>
    <t>Equal Spr Inst Pln - Mntly Div</t>
  </si>
  <si>
    <t>Equal Super Inst Pln  Wkly Div</t>
  </si>
  <si>
    <t>Equal Super Instal Growth</t>
  </si>
  <si>
    <t>Equal Super Instal-Daily Div</t>
  </si>
  <si>
    <t>Subscription - SMD</t>
  </si>
  <si>
    <t>Subscription - SWD</t>
  </si>
  <si>
    <t>Equalisation - MD Direct</t>
  </si>
  <si>
    <t>Equalisation - WD Direct</t>
  </si>
  <si>
    <t>Payable Fees Acc misc exp-DP</t>
  </si>
  <si>
    <t>Zero Coupon Bonds</t>
  </si>
  <si>
    <t>Discount Accrued Zero Coupon</t>
  </si>
  <si>
    <t>Revaluation-Zero Coupon</t>
  </si>
  <si>
    <t>Revaluation-Securitised Debt</t>
  </si>
  <si>
    <t>Discount on Zero Coupon</t>
  </si>
  <si>
    <t>Wrong Credits of Other Schemes</t>
  </si>
  <si>
    <t>Investor Edu Fund_Trsfr sh</t>
  </si>
  <si>
    <t>Prov for Brokerage Payable</t>
  </si>
  <si>
    <t>Investor Education Fund</t>
  </si>
  <si>
    <t>Discount on T Bill</t>
  </si>
  <si>
    <t>Interplan - MD Direct</t>
  </si>
  <si>
    <t>Interplan - WD Direct</t>
  </si>
  <si>
    <t>Unrealised g/l T Bill</t>
  </si>
  <si>
    <t>Inter Scheme Loss on Comm P</t>
  </si>
  <si>
    <t>Miscellaneous expenses</t>
  </si>
  <si>
    <t>Unit Premium - RDD</t>
  </si>
  <si>
    <t>Equal regulal Daily divinde</t>
  </si>
  <si>
    <t>Equal - Fortnightly Dividend</t>
  </si>
  <si>
    <t>Accrued Interest Rec-Repo Loan</t>
  </si>
  <si>
    <t>TERM DEPOSITS</t>
  </si>
  <si>
    <t>Interest income term deposit</t>
  </si>
  <si>
    <t>Interplan - AD Direct</t>
  </si>
  <si>
    <t>InterPlan - AD</t>
  </si>
  <si>
    <t>PCM Charges</t>
  </si>
  <si>
    <t>Div. Tax Exp. - AND</t>
  </si>
  <si>
    <t>Dividend Exp. - AND</t>
  </si>
  <si>
    <t>Dividend Exp. - ADD</t>
  </si>
  <si>
    <t>Brokerage futures</t>
  </si>
  <si>
    <t>Equalisation - AD</t>
  </si>
  <si>
    <t>Provision for PCM Chgs Payable</t>
  </si>
  <si>
    <t>Future open sale</t>
  </si>
  <si>
    <t>Unrealized g/l futures</t>
  </si>
  <si>
    <t>Brokerage Payable - F&amp;O</t>
  </si>
  <si>
    <t>UPR- Distributable Reserves-DI</t>
  </si>
  <si>
    <t>Interplan - RB</t>
  </si>
  <si>
    <t>Interplan - Semi Annual Div</t>
  </si>
  <si>
    <t>Interplan - QD</t>
  </si>
  <si>
    <t>Div. Tax Exp. - QD Direct</t>
  </si>
  <si>
    <t>Div. Tax Exp. - SAD Direct</t>
  </si>
  <si>
    <t>Dividend Exp. - QD Direct</t>
  </si>
  <si>
    <t>Dividend Exp. - SAD Direct</t>
  </si>
  <si>
    <t>Dividend - Semi Annual Div</t>
  </si>
  <si>
    <t>Dividend Tax - Semi Annual Div</t>
  </si>
  <si>
    <t>Dividend Exp - QD</t>
  </si>
  <si>
    <t>Dividend Distn Tax - QD</t>
  </si>
  <si>
    <t>Subscription - RB</t>
  </si>
  <si>
    <t>Unit Premium - RB</t>
  </si>
  <si>
    <t>Unit Premium - QD</t>
  </si>
  <si>
    <t>Subscription - QD</t>
  </si>
  <si>
    <t>Unit Premium - Semi Annual Div</t>
  </si>
  <si>
    <t>Subscription - Semi Annual Div</t>
  </si>
  <si>
    <t>Unit Premium - QD Direct</t>
  </si>
  <si>
    <t>Unit Premium - SAD Direct</t>
  </si>
  <si>
    <t>Subscription - QD Direct</t>
  </si>
  <si>
    <t>Subscription - SAD Direct</t>
  </si>
  <si>
    <t>Equal Regular bonus</t>
  </si>
  <si>
    <t>Equal Regular Plan - Qrtly Div</t>
  </si>
  <si>
    <t>Equalisation - RHD</t>
  </si>
  <si>
    <t>Equalisation - QD Direct</t>
  </si>
  <si>
    <t>Equalisation - SAD Direct</t>
  </si>
  <si>
    <t>Interplan - QD Direct</t>
  </si>
  <si>
    <t>Interplan - MD</t>
  </si>
  <si>
    <t>Dividend Exp - MD</t>
  </si>
  <si>
    <t>Dividend Distn Tax - MD</t>
  </si>
  <si>
    <t>Unit Premium - MD</t>
  </si>
  <si>
    <t>Subscription - MD</t>
  </si>
  <si>
    <t>Interplan - DD</t>
  </si>
  <si>
    <t>Interplan - WD</t>
  </si>
  <si>
    <t>Dividend - WD</t>
  </si>
  <si>
    <t>Dividend  Dist Tax - WD</t>
  </si>
  <si>
    <t>Dividend - DD</t>
  </si>
  <si>
    <t>Dividend  Dist Tax - DD</t>
  </si>
  <si>
    <t>Unit Premium - DD</t>
  </si>
  <si>
    <t>Subscription - DD</t>
  </si>
  <si>
    <t>Unit Premium - WD</t>
  </si>
  <si>
    <t>Subscription - WD</t>
  </si>
  <si>
    <t>Discount Income</t>
  </si>
  <si>
    <t>Inter Scheme Loss on Zero C</t>
  </si>
  <si>
    <t>Service Tax on AMC Fees</t>
  </si>
  <si>
    <t>Subscriptions</t>
  </si>
  <si>
    <t>Unit Premium - RQD</t>
  </si>
  <si>
    <t>Service Tax Payable - AMC Fees</t>
  </si>
  <si>
    <t>Interplan - Bonus</t>
  </si>
  <si>
    <t>Unit Premium - BO Direct</t>
  </si>
  <si>
    <t>Equalisation - BO Direct</t>
  </si>
  <si>
    <t>Treasury Bills</t>
  </si>
  <si>
    <t>Revaluation-T Bill</t>
  </si>
  <si>
    <t>Interplan - IDD</t>
  </si>
  <si>
    <t>Interplan - IWD</t>
  </si>
  <si>
    <t>Interplan - IMD</t>
  </si>
  <si>
    <t>Realised Loss on T Bill</t>
  </si>
  <si>
    <t>Dividend Exp - IDD</t>
  </si>
  <si>
    <t>Dividend Exp - IWD</t>
  </si>
  <si>
    <t>Dividend Exp - IMD</t>
  </si>
  <si>
    <t>Subscription - IDD</t>
  </si>
  <si>
    <t>Subscription - IWD</t>
  </si>
  <si>
    <t>Subscription - IMD</t>
  </si>
  <si>
    <t>Subscription - BO Direct</t>
  </si>
  <si>
    <t>Subscription - IB</t>
  </si>
  <si>
    <t>Equal Inst Bonus</t>
  </si>
  <si>
    <t>Discount on CMB</t>
  </si>
  <si>
    <t>Realised gain on CMB</t>
  </si>
  <si>
    <t>Realised Loss on CMB</t>
  </si>
  <si>
    <t>Interest expense</t>
  </si>
  <si>
    <t>Subscription - RWD</t>
  </si>
  <si>
    <t>Unit Premium -SB</t>
  </si>
  <si>
    <t>Equal Super Inst bonus</t>
  </si>
  <si>
    <t>Other Expenses - Indirect Plan</t>
  </si>
  <si>
    <t>ICICI ECS Collection</t>
  </si>
  <si>
    <t>Final Amount</t>
  </si>
  <si>
    <t>Conkey</t>
  </si>
  <si>
    <t>Type</t>
  </si>
  <si>
    <t>Brokerage fees</t>
  </si>
  <si>
    <t>Citibank Brokerage Pool Acc</t>
  </si>
  <si>
    <t>Brokerage Institutional</t>
  </si>
  <si>
    <t>Brokerage Super Institutional</t>
  </si>
  <si>
    <t>Debts</t>
  </si>
  <si>
    <t>Interplan - ID</t>
  </si>
  <si>
    <t>Brokerage Retail</t>
  </si>
  <si>
    <t>Nil</t>
  </si>
  <si>
    <t>Investment Funds/Mutual Funds</t>
  </si>
  <si>
    <t>Commercial Paper</t>
  </si>
  <si>
    <t>NIL</t>
  </si>
  <si>
    <t>Initial Margin - CBLO</t>
  </si>
  <si>
    <t>Debt interest receivable</t>
  </si>
  <si>
    <t>Advance paid to CAMS</t>
  </si>
  <si>
    <t>TDS Receivable</t>
  </si>
  <si>
    <t>TB Mismatch Asset</t>
  </si>
  <si>
    <t>IPO receivable</t>
  </si>
  <si>
    <t>Other receivable</t>
  </si>
  <si>
    <t>Discount Accrued on T.Bill</t>
  </si>
  <si>
    <t>Discount Accrued on Comm Paper</t>
  </si>
  <si>
    <t>Accrued interest term deposit</t>
  </si>
  <si>
    <t>Accrued interest NCD</t>
  </si>
  <si>
    <t>HDFC Bank Collection (FINWARE)</t>
  </si>
  <si>
    <t>Citibank  Mumbai</t>
  </si>
  <si>
    <t>HDFC Bank</t>
  </si>
  <si>
    <t>IDBI Bank</t>
  </si>
  <si>
    <t>YES Bank  India</t>
  </si>
  <si>
    <t>Reserve Bank of India (RBI)</t>
  </si>
  <si>
    <t>Kotak Dividend Pool Account</t>
  </si>
  <si>
    <t>HDFC-COLLECTION A/C.-20278</t>
  </si>
  <si>
    <t>HDFC Fundsnet</t>
  </si>
  <si>
    <t>ICICI REdemption Account</t>
  </si>
  <si>
    <t>CITIBANK - CBLO A/c</t>
  </si>
  <si>
    <t>Citi Collection Pool Account</t>
  </si>
  <si>
    <t>Margin Account Future</t>
  </si>
  <si>
    <t>Indusind Redemption Bank A/c</t>
  </si>
  <si>
    <t>Unclaimed Dividend Bank A\C</t>
  </si>
  <si>
    <t>Unclaimed Red  Bank A\C     </t>
  </si>
  <si>
    <t>SIP CITI COLL A/C (582967318)</t>
  </si>
  <si>
    <t>Citi Collection A/c</t>
  </si>
  <si>
    <t>Citibank Collection A/c</t>
  </si>
  <si>
    <t>Citibank CHANNEL COLLECTION</t>
  </si>
  <si>
    <t>Citibank Common Exps  A/C</t>
  </si>
  <si>
    <t>Standard Chartered Bank</t>
  </si>
  <si>
    <t>Citibank Redemption</t>
  </si>
  <si>
    <t>ING VYASYA Bank A/C</t>
  </si>
  <si>
    <t>SCB-Amex Bank A/C</t>
  </si>
  <si>
    <t>HDFC Common Collection Bank</t>
  </si>
  <si>
    <t>HDFC Bank Expenses Account</t>
  </si>
  <si>
    <t>HSBC Collection Pool A/c</t>
  </si>
  <si>
    <t>Axis Bank Collection pool A/c</t>
  </si>
  <si>
    <t>HDFC Bank Main account</t>
  </si>
  <si>
    <t>L&amp;T MF NFO Account</t>
  </si>
  <si>
    <t>Citibank Unclaimed Div A/c</t>
  </si>
  <si>
    <t>Citibank Unclaimed Red A/c</t>
  </si>
  <si>
    <t>HDFC Collection (FIN-NET)</t>
  </si>
  <si>
    <t>SBI Collection Pool Bank</t>
  </si>
  <si>
    <t>Axis Channel Collection Acc</t>
  </si>
  <si>
    <t>SCB Channel Collection A/c</t>
  </si>
  <si>
    <t>HDFC Common Redemption A/c</t>
  </si>
  <si>
    <t>Citi Channel Redemption</t>
  </si>
  <si>
    <t>ABN Redemption Non Channel</t>
  </si>
  <si>
    <t>HDFC-Kotak Street CollectionAc</t>
  </si>
  <si>
    <t>ABN Coll Pool Non Channel</t>
  </si>
  <si>
    <t>SBI Common Expense A/c</t>
  </si>
  <si>
    <t>FD on Unclaimed Refund</t>
  </si>
  <si>
    <t>SCB Pool Operating</t>
  </si>
  <si>
    <t>SCB NSE MFSS Settlement</t>
  </si>
  <si>
    <t>SCB BSE Settlement A/c</t>
  </si>
  <si>
    <t>HDFC - Net Collection</t>
  </si>
  <si>
    <t>SCB Common Expense A/c</t>
  </si>
  <si>
    <t>Dhanbank SIP Collection A/c</t>
  </si>
  <si>
    <t>SCB Custody</t>
  </si>
  <si>
    <t>FD on Unclaimed Dividend</t>
  </si>
  <si>
    <t>Variance Margin - Future</t>
  </si>
  <si>
    <t>HDFC TDS Account</t>
  </si>
  <si>
    <t>SCB DSB Settlement</t>
  </si>
  <si>
    <t>ICICI SIP Collection</t>
  </si>
  <si>
    <t>IDBI A/c - LTMF BSE SETTL ACCT</t>
  </si>
  <si>
    <t>IDBI A/c - MFSS SETTL ACCT</t>
  </si>
  <si>
    <t>HDFC Online Collection account</t>
  </si>
  <si>
    <t>SBI SIP Collection Pool</t>
  </si>
  <si>
    <t>Yes Bank Collection Pool</t>
  </si>
  <si>
    <t>ICICI Bank Ltd-Dividend ECS</t>
  </si>
  <si>
    <t>HDFC Bank - Unclaimed Redm</t>
  </si>
  <si>
    <t>HDFC Bank - Unclaimed Dividend</t>
  </si>
  <si>
    <t>HDFC-DBS CMF -Online Coll A/c</t>
  </si>
  <si>
    <t>ICICI Bank Ltd-Redemption Pool</t>
  </si>
  <si>
    <t>Divid A/c-ICICI Bank-WebTrade</t>
  </si>
  <si>
    <t>Trustee Receivable Account</t>
  </si>
  <si>
    <t>HDFC Pool Operating A/c</t>
  </si>
  <si>
    <t>HDFC Common Expense A/c</t>
  </si>
  <si>
    <t>HSBC Channel NFO Collect A/c</t>
  </si>
  <si>
    <t>ICICI Pool Operating A/c</t>
  </si>
  <si>
    <t>ICICI Channel Collection A/c</t>
  </si>
  <si>
    <t>Kotak - MF on Net Collect A/c</t>
  </si>
  <si>
    <t>SCB Common Dividend A/c</t>
  </si>
  <si>
    <t>SCB SIP Collection A/c</t>
  </si>
  <si>
    <t>IDBI Bank Ltd.- Collection</t>
  </si>
  <si>
    <t>HDFC Bank Ltd- Collection</t>
  </si>
  <si>
    <t>ICICI Bank Ltd- Collection</t>
  </si>
  <si>
    <t>Punjab National Bk-Collection</t>
  </si>
  <si>
    <t>SCB- Collection</t>
  </si>
  <si>
    <t>HSBC - Collection</t>
  </si>
  <si>
    <t>AXIS BANK LTD- Collection</t>
  </si>
  <si>
    <t>Kotak Mahindra Bank-Collection</t>
  </si>
  <si>
    <t>HDFC Bank Ltd - Collection</t>
  </si>
  <si>
    <t>Citibank N A-Redemption</t>
  </si>
  <si>
    <t>AXIS BANK LTD-Redemption</t>
  </si>
  <si>
    <t>Kotak Mahindra Bk-Redemption</t>
  </si>
  <si>
    <t>HDFC Bank Ltd-Redemption</t>
  </si>
  <si>
    <t>ICICI Bank Ltd-Redemption</t>
  </si>
  <si>
    <t>IDBI Bank Ltd.-Redemption</t>
  </si>
  <si>
    <t>IDBI Bank Ltd.-Brokerage</t>
  </si>
  <si>
    <t>IDBI Bank Ltd.-Dividend</t>
  </si>
  <si>
    <t>HDFC Bank Ltd-Dividend</t>
  </si>
  <si>
    <t>Stand Chartered Bk-Dividend</t>
  </si>
  <si>
    <t>AXIS BANK LTD-Dividend</t>
  </si>
  <si>
    <t>Kotak Mahindra Bank -Dividend</t>
  </si>
  <si>
    <t>ICICI Bank Ltd-Dividend</t>
  </si>
  <si>
    <t>Kotak Mahindra Bank-Dividend</t>
  </si>
  <si>
    <t>Due from broker - equities</t>
  </si>
  <si>
    <t>Due from broker - other instms</t>
  </si>
  <si>
    <t>Due from broker - FX spots</t>
  </si>
  <si>
    <t>Due from broker - CBLO</t>
  </si>
  <si>
    <t>Due from broker-Comm Paper</t>
  </si>
  <si>
    <t>Due from broker-Inv Funds</t>
  </si>
  <si>
    <t>Due from broker-Cert of Dep</t>
  </si>
  <si>
    <t>Due from broker-Govt Bond</t>
  </si>
  <si>
    <t>Due from broker- NCD</t>
  </si>
  <si>
    <t>Due from unitholders - subs</t>
  </si>
  <si>
    <t>Switch In Receivable</t>
  </si>
  <si>
    <t>Subscription Receivable</t>
  </si>
  <si>
    <t>Migration JV Account</t>
  </si>
  <si>
    <t>AMC Recoverable ac_Trsfr sh</t>
  </si>
  <si>
    <t>Revaluation - equities</t>
  </si>
  <si>
    <t>Revln gain - Invt/Mutual Funds</t>
  </si>
  <si>
    <t>Revaluation- Comm Paper</t>
  </si>
  <si>
    <t>Revaluation - Fxs</t>
  </si>
  <si>
    <t>Revaluation - open forward FXs</t>
  </si>
  <si>
    <t>Unit Capital</t>
  </si>
  <si>
    <t>Redemption Unit U1</t>
  </si>
  <si>
    <t>Subscription - RDD</t>
  </si>
  <si>
    <t>Subscription - IG</t>
  </si>
  <si>
    <t>Subscription - RQD</t>
  </si>
  <si>
    <t>Unit Premium -IDD</t>
  </si>
  <si>
    <t>Unit Premium - Others</t>
  </si>
  <si>
    <t>Unit Premium - Bonus</t>
  </si>
  <si>
    <t>Subscription - Bonus</t>
  </si>
  <si>
    <t>Accrual audit fee</t>
  </si>
  <si>
    <t>Accrual Custody fee (manual)</t>
  </si>
  <si>
    <t>Other liabilities</t>
  </si>
  <si>
    <t>Int on Unclaimed Redemption</t>
  </si>
  <si>
    <t>Int on Unclaimed Refund</t>
  </si>
  <si>
    <t>Unclaimed Refund</t>
  </si>
  <si>
    <t>Upfront Brokerage Payable</t>
  </si>
  <si>
    <t>Trail Brokerage Payable</t>
  </si>
  <si>
    <t>Accrual Selling &amp; Distribution</t>
  </si>
  <si>
    <t>Load Charges Accumulated</t>
  </si>
  <si>
    <t>Clearing Member Fees Pay-Deriv</t>
  </si>
  <si>
    <t>Due to broker - equities</t>
  </si>
  <si>
    <t>Due to broker - debts</t>
  </si>
  <si>
    <t>Due to broker - other instms</t>
  </si>
  <si>
    <t>Due to broker - spot fx deals</t>
  </si>
  <si>
    <t>Due to broker- CBLO</t>
  </si>
  <si>
    <t>Due to broker - Comm Paper</t>
  </si>
  <si>
    <t>Due to broker-Inv Funds</t>
  </si>
  <si>
    <t>Due to broker-Cert of Dep</t>
  </si>
  <si>
    <t>Due to broker-Govt Bond</t>
  </si>
  <si>
    <t>Due to broker-NCD</t>
  </si>
  <si>
    <t>Due to unitholders -  reds</t>
  </si>
  <si>
    <t>Switch Out Payable</t>
  </si>
  <si>
    <t>Redemption Payable</t>
  </si>
  <si>
    <t>Dividend payable - final</t>
  </si>
  <si>
    <t>Other Payables</t>
  </si>
  <si>
    <t>Service Tax Payable</t>
  </si>
  <si>
    <t>ST on Exit Load_Trsfr sh</t>
  </si>
  <si>
    <t>Equal - Dividend</t>
  </si>
  <si>
    <t>Load Payable_Trsfr sh</t>
  </si>
  <si>
    <t>Load Pble Prior31Jul09_Trsf sh</t>
  </si>
  <si>
    <t>Upfront Brok Payable_Trsfr sh</t>
  </si>
  <si>
    <t>Accrual S &amp; D_Trsfr sh</t>
  </si>
  <si>
    <t>Service Tax Payable_Trsfr sh</t>
  </si>
  <si>
    <t>ST Payable AMC Fees_Trsfr sh</t>
  </si>
  <si>
    <t>Transaction Fee Pbl_Trsfr sh</t>
  </si>
  <si>
    <t>TDS-Unit Redemption_Trsfr sh</t>
  </si>
  <si>
    <t>Profit/(Loss) on sale/redemption of Investment (other than interscheme/transfer /sale)</t>
  </si>
  <si>
    <t>Realized fx gain equities</t>
  </si>
  <si>
    <t>Realised capital gain Inv fund</t>
  </si>
  <si>
    <t>Realized capital gain debts</t>
  </si>
  <si>
    <t>Realised gain on CBLO</t>
  </si>
  <si>
    <t>Realised gain on Comm Paper</t>
  </si>
  <si>
    <t>Realised gain on Cert of Dep</t>
  </si>
  <si>
    <t>Realised gain on Govt Bond</t>
  </si>
  <si>
    <t>Realised gain on NCD</t>
  </si>
  <si>
    <t>Realized gain spot exchange</t>
  </si>
  <si>
    <t xml:space="preserve">Dividend </t>
  </si>
  <si>
    <t>TB Mismatch Income</t>
  </si>
  <si>
    <t>Other Income (Refer Note 7)</t>
  </si>
  <si>
    <t>Interest income debt</t>
  </si>
  <si>
    <t>Discount in CBLO</t>
  </si>
  <si>
    <t>Discount on Cert of Dep</t>
  </si>
  <si>
    <t>Interest Income NCD</t>
  </si>
  <si>
    <t>Interest Income Convertible Bd</t>
  </si>
  <si>
    <t>Discount on NCD</t>
  </si>
  <si>
    <t>Discount on Securitised Debt</t>
  </si>
  <si>
    <t>Income Term Deposit</t>
  </si>
  <si>
    <t>Interest Income - IPO</t>
  </si>
  <si>
    <t>Interplan - DD Direct</t>
  </si>
  <si>
    <t>Interplan - BO Direct</t>
  </si>
  <si>
    <t>Interplan - RG</t>
  </si>
  <si>
    <t>Interplan - RWD</t>
  </si>
  <si>
    <t>Interplan-RD</t>
  </si>
  <si>
    <t>Interplan - RMD</t>
  </si>
  <si>
    <t>Interplan - RDD</t>
  </si>
  <si>
    <t>Interplan - RQD</t>
  </si>
  <si>
    <t>Interplan - SDD</t>
  </si>
  <si>
    <t>Interplan income</t>
  </si>
  <si>
    <t>FX g/l other assets</t>
  </si>
  <si>
    <t>Unrealized g/l fwd</t>
  </si>
  <si>
    <t>Unrealized fx g/l equities</t>
  </si>
  <si>
    <t>Unrealised g/l-Invt fund</t>
  </si>
  <si>
    <t>Unrealized fx g/l others</t>
  </si>
  <si>
    <t>Unrealised g/l Comm Paper</t>
  </si>
  <si>
    <t>Unrealised g/l-NCD</t>
  </si>
  <si>
    <t>Unreaslised g/l-Zero Coupon</t>
  </si>
  <si>
    <t>Realized gain futures (&lt;365 d)</t>
  </si>
  <si>
    <t>Inter Scheme Gain on T Bill</t>
  </si>
  <si>
    <t xml:space="preserve">Profit/(Loss) on inter scheme sale/redemption of Investment </t>
  </si>
  <si>
    <t>Inter Scheme Gain on Comm P</t>
  </si>
  <si>
    <t>Inter Scheme Gain on Cert Dep</t>
  </si>
  <si>
    <t>Realised exchange gains</t>
  </si>
  <si>
    <t>Other Fees</t>
  </si>
  <si>
    <t>Dividend Paid</t>
  </si>
  <si>
    <t>Bank charges</t>
  </si>
  <si>
    <t>Management Fee</t>
  </si>
  <si>
    <t>Management Fees</t>
  </si>
  <si>
    <t>Legal Expenses</t>
  </si>
  <si>
    <t>Professional fee</t>
  </si>
  <si>
    <t>Dividend Exp - RDD</t>
  </si>
  <si>
    <t>Dividend Exp - RWD</t>
  </si>
  <si>
    <t>Dividend Exp - RMD</t>
  </si>
  <si>
    <t>Dividend Distn Tax- RDD</t>
  </si>
  <si>
    <t>Dividend Distn Tax - RWD</t>
  </si>
  <si>
    <t>Dividend Distn Tax - RMD</t>
  </si>
  <si>
    <t>Dividend Distn Tax -IDD</t>
  </si>
  <si>
    <t>Dividend Distn Tax - IWD</t>
  </si>
  <si>
    <t>Dividend Distn Tax - IMD</t>
  </si>
  <si>
    <t>Dividend Exp - RD</t>
  </si>
  <si>
    <t>Trf Agt &amp; Reg Fee-Retail Plan</t>
  </si>
  <si>
    <t>Trf Agt &amp; Reg Fee-Inst. Plan</t>
  </si>
  <si>
    <t>Dividend Exp - RQD</t>
  </si>
  <si>
    <t>Service Tax</t>
  </si>
  <si>
    <t>Dividend Distn Tax - RD</t>
  </si>
  <si>
    <t>Dividend Distn Tax - RQD</t>
  </si>
  <si>
    <t>Selling And Distribution</t>
  </si>
  <si>
    <t>Selling And Distr Retail</t>
  </si>
  <si>
    <t>Selling And Distr Insti</t>
  </si>
  <si>
    <t>Selling And Distr Super Insti</t>
  </si>
  <si>
    <t>Custody Fees Retail</t>
  </si>
  <si>
    <t>Custody Fees insti</t>
  </si>
  <si>
    <t>Custody Fees Super Insti</t>
  </si>
  <si>
    <t>Trf Agt &amp; Reg Fee-Super Insti</t>
  </si>
  <si>
    <t>Out of Pocket - Bank</t>
  </si>
  <si>
    <t>Management Fees - SG</t>
  </si>
  <si>
    <t>Withholding tax dividend</t>
  </si>
  <si>
    <t>Brokerage on Sub</t>
  </si>
  <si>
    <t>Realized Capital Loss Debt</t>
  </si>
  <si>
    <t>Realized loss futures (&lt;365 d)</t>
  </si>
  <si>
    <t>Realised capital loss Inv fund</t>
  </si>
  <si>
    <t>Realised Loss on Comm paper</t>
  </si>
  <si>
    <t>Realised Loss on Zero Coupon</t>
  </si>
  <si>
    <t>Inter Scheme Loss on T Bill</t>
  </si>
  <si>
    <t>Mailing Fee Expense</t>
  </si>
  <si>
    <t>Other Expenses Plan - A</t>
  </si>
  <si>
    <t>Other Expense - QD</t>
  </si>
  <si>
    <t>Service Tax on AMC Fees Direct</t>
  </si>
  <si>
    <t>Realized exchange losses</t>
  </si>
  <si>
    <t>Forward exchange trades</t>
  </si>
  <si>
    <t>Forward exchange counterpart</t>
  </si>
  <si>
    <t>Migration a/c CO</t>
  </si>
  <si>
    <t>Migration a/c BO</t>
  </si>
  <si>
    <t>Forward Cambio Accounts</t>
  </si>
  <si>
    <t>Realised gain Interscheme sale</t>
  </si>
  <si>
    <t>Realised loss Interscheme sale</t>
  </si>
  <si>
    <t>SCB Dividend Pool Account</t>
  </si>
  <si>
    <t>HDFC-Redemption A/c</t>
  </si>
  <si>
    <t>Subcription Brokerage Upfront</t>
  </si>
  <si>
    <t>Interest Received in Advance</t>
  </si>
  <si>
    <t>Int on Unclaimed Dividend</t>
  </si>
  <si>
    <t>Management fees - GR</t>
  </si>
  <si>
    <t>Other Expense - GR</t>
  </si>
  <si>
    <t>Non Distribution A/c</t>
  </si>
  <si>
    <t>Citibank N A-Brokerage</t>
  </si>
  <si>
    <t>Central Bank of India Coll</t>
  </si>
  <si>
    <t>HDFC Multi Scheme SIP A/c</t>
  </si>
  <si>
    <t>Deutsche Bank- Collection</t>
  </si>
  <si>
    <t>Advertising Indirect</t>
  </si>
  <si>
    <t>Brokerage Indirect</t>
  </si>
  <si>
    <t>HDFC Bank Dividend Pool Ac</t>
  </si>
  <si>
    <t>Realised gain on Zero Coupon</t>
  </si>
  <si>
    <t>Brokerage on Sub - Retail</t>
  </si>
  <si>
    <t>Brokerage on Sub - Inst</t>
  </si>
  <si>
    <t>Due to broker - T bill</t>
  </si>
  <si>
    <t>Discount on BRDS</t>
  </si>
  <si>
    <t>Brokerage on Sub - Super Inst</t>
  </si>
  <si>
    <t>Realised gain on T Bill</t>
  </si>
  <si>
    <t>Citibank Dividend Pool Account</t>
  </si>
  <si>
    <t>Realised Gain BRDS</t>
  </si>
  <si>
    <t>BRDS</t>
  </si>
  <si>
    <t>Discount Accrued BRDS</t>
  </si>
  <si>
    <t>Revaluation-BRDS</t>
  </si>
  <si>
    <t>Unrealised g/l BRDS</t>
  </si>
  <si>
    <t>Inter Scheme Gain on Gov Bond</t>
  </si>
  <si>
    <t>Inter Scheme Gain on Zero Coup</t>
  </si>
  <si>
    <t>Inter Scheme Loss on Govt B</t>
  </si>
  <si>
    <t>Due from broker - debts</t>
  </si>
  <si>
    <t>SARASWAT BANK COLLECTION A/C</t>
  </si>
  <si>
    <t>Due from broker-BRDS</t>
  </si>
  <si>
    <t>Citibank NFO collection a/c</t>
  </si>
  <si>
    <t>ICICI BANK NFO ACCOUNT</t>
  </si>
  <si>
    <t>KOTAK MAHINDRA BANK NFO ACC</t>
  </si>
  <si>
    <t>L&amp;T MF NFO Channel Coll Acc</t>
  </si>
  <si>
    <t>IDBI NFO ACCOUNT</t>
  </si>
  <si>
    <t>Saraswat Bank</t>
  </si>
  <si>
    <t>Kotak Mahindra Bank</t>
  </si>
  <si>
    <t>Service Tax on FX transac</t>
  </si>
  <si>
    <t>MARGIN-EQUITY</t>
  </si>
  <si>
    <t>Statutory Audit Fees</t>
  </si>
  <si>
    <t>Due from broker-Zero Coupon</t>
  </si>
  <si>
    <t>Due to broker-Zero Coupon</t>
  </si>
  <si>
    <t>SPILOVER</t>
  </si>
  <si>
    <t>InterestLOADFD</t>
  </si>
  <si>
    <t>Unknown</t>
  </si>
  <si>
    <t>ICICI Bank Expenses Account</t>
  </si>
  <si>
    <t>Application Money for equity</t>
  </si>
  <si>
    <t>Service Tax Indirect</t>
  </si>
  <si>
    <t>Other Unit Expense</t>
  </si>
  <si>
    <t>Convertible Bond</t>
  </si>
  <si>
    <t>Revaluation-Convertible Bd</t>
  </si>
  <si>
    <t>Unit Application Pending Allot</t>
  </si>
  <si>
    <t>Unrealised g/l- Convertible Bd</t>
  </si>
  <si>
    <t>Interplan -IB</t>
  </si>
  <si>
    <t>Repo Loan Receivable</t>
  </si>
  <si>
    <t>Subscription - SB</t>
  </si>
  <si>
    <t>Due to broker -  Cash Txns</t>
  </si>
  <si>
    <t>Interplan - SB</t>
  </si>
  <si>
    <t>Due from broker - futures</t>
  </si>
  <si>
    <t>Due from broker - cash txns</t>
  </si>
  <si>
    <t>Revaluation - futures</t>
  </si>
  <si>
    <t>Future open S counterpart</t>
  </si>
  <si>
    <t>Due from broker-Treasury Bill</t>
  </si>
  <si>
    <t>Real gain futures (&gt;365 d)</t>
  </si>
  <si>
    <t>Real loss futures (&gt;365 d)</t>
  </si>
  <si>
    <t>TERM DEPOSITS Int R'ble</t>
  </si>
  <si>
    <t>Citibank MF Payout A/c</t>
  </si>
  <si>
    <t>Pending- Subscription Units</t>
  </si>
  <si>
    <t>Impairement Write Off</t>
  </si>
  <si>
    <t>Due to broker-Convertible Bd</t>
  </si>
  <si>
    <t>DBS BANK LTD- Collection</t>
  </si>
  <si>
    <t>Preliminary expenses</t>
  </si>
  <si>
    <t>L&amp;T MF ASBA NFO Acc</t>
  </si>
  <si>
    <t>Due to broker - futures</t>
  </si>
  <si>
    <t>BOB-Continuous A/c-13597</t>
  </si>
  <si>
    <t>Revaluation - CBLO</t>
  </si>
  <si>
    <t>Unrealised g/l CBLO</t>
  </si>
  <si>
    <t>CBRICS Charges</t>
  </si>
  <si>
    <t>IndusInd Bank- Collection</t>
  </si>
  <si>
    <t>Due to Broker-IRF</t>
  </si>
  <si>
    <t>Brokerage on IRF</t>
  </si>
  <si>
    <t>Accrual - Interest on loan</t>
  </si>
  <si>
    <t>HDFC BSE  A/c</t>
  </si>
  <si>
    <t>HDFC  NSE  A/c</t>
  </si>
  <si>
    <t>Misc Income - Class A</t>
  </si>
  <si>
    <t>FD Int on load-Pre_Trsfr sh</t>
  </si>
  <si>
    <t>Interplan - SAD Direct</t>
  </si>
  <si>
    <t>Div. Tax Exp. - ADD</t>
  </si>
  <si>
    <t>Investor Education Bank A/C</t>
  </si>
  <si>
    <t>Realised gain Interscheme-CMB</t>
  </si>
  <si>
    <t>Securtitised Debts</t>
  </si>
  <si>
    <t>Realised gain Securitised Debt</t>
  </si>
  <si>
    <t>Unrealised g/l-Securitised Deb</t>
  </si>
  <si>
    <t>Money market instruments</t>
  </si>
  <si>
    <t>hsc</t>
  </si>
  <si>
    <t>Account Name</t>
  </si>
  <si>
    <t>Account Head</t>
  </si>
  <si>
    <t>Interplan</t>
  </si>
  <si>
    <t>Mapping</t>
  </si>
  <si>
    <t>L&amp;T Equity Fund</t>
  </si>
  <si>
    <t>NAV Date</t>
  </si>
  <si>
    <t>Fund Name</t>
  </si>
  <si>
    <t>NAV per unit</t>
  </si>
  <si>
    <t>Previous Total NAV</t>
  </si>
  <si>
    <t>Previous No of Shares Outstanding</t>
  </si>
  <si>
    <t>Previous NAV Per Unit</t>
  </si>
  <si>
    <t>Previous NAV Date</t>
  </si>
  <si>
    <t>Client Code</t>
  </si>
  <si>
    <t>L&amp;T Tax Advantage Fund</t>
  </si>
  <si>
    <t>L&amp;T India Large Cap Fund</t>
  </si>
  <si>
    <t>L&amp;T India Value Fund</t>
  </si>
  <si>
    <t>L&amp;T Large and MidCap Fund</t>
  </si>
  <si>
    <t>L&amp;T Flexi Bond Fund</t>
  </si>
  <si>
    <t>L&amp;T Banking and PSU Debt Fund</t>
  </si>
  <si>
    <t>L&amp;T Low Duration Fund</t>
  </si>
  <si>
    <t>L&amp;T Hybrid Equity Fund</t>
  </si>
  <si>
    <t>L&amp;T Conservative Hybrid Fund</t>
  </si>
  <si>
    <t>L&amp;T Money Market Fund</t>
  </si>
  <si>
    <t>L&amp;T Credit Risk Fund</t>
  </si>
  <si>
    <t>L&amp;T Short Term Bond Fund</t>
  </si>
  <si>
    <t>L&amp;T Gilt Fund</t>
  </si>
  <si>
    <t>L&amp;T Mutual Fund -Unclaimed Div FD</t>
  </si>
  <si>
    <t>L&amp;T Mutual Fund -Unclaimed Div Acc</t>
  </si>
  <si>
    <t>L&amp;T Mutual Fund -Unclaimed Redn Acc</t>
  </si>
  <si>
    <t>L&amp;T Mutual Fund -Unclaimed Redn FD</t>
  </si>
  <si>
    <t>L&amp;T Business Cycles Fund</t>
  </si>
  <si>
    <t>L&amp;T Resurgent India Bond Fund</t>
  </si>
  <si>
    <t>L&amp;T Investor Education Fund</t>
  </si>
  <si>
    <t>L&amp;T FMP -Series XIV- Scheme A 1233 days</t>
  </si>
  <si>
    <t>L&amp;T FMP -Series XIV- Scheme C</t>
  </si>
  <si>
    <t>L&amp;T FMP - SERIES XVI - Plan A</t>
  </si>
  <si>
    <t>L&amp;T Emerging Opportunities Fund - Ser I</t>
  </si>
  <si>
    <t>L&amp;T Emerging Opportunities Fund -Sr II</t>
  </si>
  <si>
    <t>L&amp;T FMP Series XVII - Plan B</t>
  </si>
  <si>
    <t>L&amp;T FMP - SERIES XVII - Plan C 1114 Days</t>
  </si>
  <si>
    <t>L&amp;T FMP Series XVIII - Plan A</t>
  </si>
  <si>
    <t>L&amp;T Focused Equity Fund</t>
  </si>
  <si>
    <t>L&amp;T FMP Series XVIII - Plan B 1229 Days</t>
  </si>
  <si>
    <t>Fund CodeShare Class</t>
  </si>
  <si>
    <t>AUM</t>
  </si>
  <si>
    <t>No Of Day</t>
  </si>
  <si>
    <t>AVG AUM</t>
  </si>
  <si>
    <t>Total AUM</t>
  </si>
  <si>
    <t>Total AVG AUM</t>
  </si>
  <si>
    <t>Y0AADDV</t>
  </si>
  <si>
    <t>Y0AADGR</t>
  </si>
  <si>
    <t>Y0AADI</t>
  </si>
  <si>
    <t>Y0AAGR</t>
  </si>
  <si>
    <t>Y0ABDDV</t>
  </si>
  <si>
    <t>Y0ABDGR</t>
  </si>
  <si>
    <t>Y0ABDI</t>
  </si>
  <si>
    <t>Y0ABGR</t>
  </si>
  <si>
    <t>Y0DADDV</t>
  </si>
  <si>
    <t>Y0DADGR</t>
  </si>
  <si>
    <t>Y0DADI</t>
  </si>
  <si>
    <t>Y0DAGR</t>
  </si>
  <si>
    <t>Y0DCDDV</t>
  </si>
  <si>
    <t>Y0DCDI</t>
  </si>
  <si>
    <t>Y0DDDDV</t>
  </si>
  <si>
    <t>Y0DDDI</t>
  </si>
  <si>
    <t>Conky</t>
  </si>
  <si>
    <t>Code</t>
  </si>
  <si>
    <t>Name</t>
  </si>
  <si>
    <t>As per HY</t>
  </si>
  <si>
    <t>NAV</t>
  </si>
  <si>
    <t>Div P U</t>
  </si>
  <si>
    <t>Cams scheme code</t>
  </si>
  <si>
    <t xml:space="preserve">Plan </t>
  </si>
  <si>
    <t>Equity</t>
  </si>
  <si>
    <t>415D</t>
  </si>
  <si>
    <t>416D</t>
  </si>
  <si>
    <t>16D</t>
  </si>
  <si>
    <t>17D</t>
  </si>
  <si>
    <t>FEFDD</t>
  </si>
  <si>
    <t>FEFGD</t>
  </si>
  <si>
    <t>FEF-D</t>
  </si>
  <si>
    <t>FEF-G</t>
  </si>
  <si>
    <t>FISDD</t>
  </si>
  <si>
    <t>FISGD</t>
  </si>
  <si>
    <t>FISSD</t>
  </si>
  <si>
    <t>FISSG</t>
  </si>
  <si>
    <t>FTADD</t>
  </si>
  <si>
    <t>FTAGD</t>
  </si>
  <si>
    <t>FTAFD</t>
  </si>
  <si>
    <t>FTAFG</t>
  </si>
  <si>
    <t>FCEDD</t>
  </si>
  <si>
    <t>FCEGD</t>
  </si>
  <si>
    <t>FCPED</t>
  </si>
  <si>
    <t>FCPEG</t>
  </si>
  <si>
    <t>FCPAD</t>
  </si>
  <si>
    <t>FCADD</t>
  </si>
  <si>
    <t>FCMDD</t>
  </si>
  <si>
    <t>FCMGD</t>
  </si>
  <si>
    <t>FCPMD</t>
  </si>
  <si>
    <t>FCPMG</t>
  </si>
  <si>
    <t>FIVDD</t>
  </si>
  <si>
    <t>FIVGD</t>
  </si>
  <si>
    <t>FIVFD</t>
  </si>
  <si>
    <t>FIVFG</t>
  </si>
  <si>
    <t>FIGDD</t>
  </si>
  <si>
    <t>FIGGD</t>
  </si>
  <si>
    <t>FIGFD</t>
  </si>
  <si>
    <t>FIGFG</t>
  </si>
  <si>
    <t>Debt</t>
  </si>
  <si>
    <t>222D</t>
  </si>
  <si>
    <t>122D</t>
  </si>
  <si>
    <t>121D</t>
  </si>
  <si>
    <t>221D</t>
  </si>
  <si>
    <t>125D</t>
  </si>
  <si>
    <t>128D</t>
  </si>
  <si>
    <t>127D</t>
  </si>
  <si>
    <t>Debt-Closed</t>
  </si>
  <si>
    <t>126D</t>
  </si>
  <si>
    <t>54LD</t>
  </si>
  <si>
    <t>154LD</t>
  </si>
  <si>
    <t>153LD</t>
  </si>
  <si>
    <t>54L</t>
  </si>
  <si>
    <t>154L</t>
  </si>
  <si>
    <t>153L</t>
  </si>
  <si>
    <t>02D</t>
  </si>
  <si>
    <t>09D</t>
  </si>
  <si>
    <t>01D</t>
  </si>
  <si>
    <t>01AD</t>
  </si>
  <si>
    <t>227D</t>
  </si>
  <si>
    <t>228D</t>
  </si>
  <si>
    <t>133D</t>
  </si>
  <si>
    <t>131D</t>
  </si>
  <si>
    <t>132D</t>
  </si>
  <si>
    <t>131DA</t>
  </si>
  <si>
    <t>131AD</t>
  </si>
  <si>
    <t>LCDDD</t>
  </si>
  <si>
    <t>LCDG</t>
  </si>
  <si>
    <t>LCDMD</t>
  </si>
  <si>
    <t>LCDWD</t>
  </si>
  <si>
    <t>LCDD</t>
  </si>
  <si>
    <t>STIDD</t>
  </si>
  <si>
    <t>STIGD</t>
  </si>
  <si>
    <t>STIID</t>
  </si>
  <si>
    <t>STIIG</t>
  </si>
  <si>
    <t>LFSGD</t>
  </si>
  <si>
    <t>LFMDD</t>
  </si>
  <si>
    <t>LFWDD</t>
  </si>
  <si>
    <t>LFSDD</t>
  </si>
  <si>
    <t>LFSG</t>
  </si>
  <si>
    <t>LFSMD</t>
  </si>
  <si>
    <t>LFSWD</t>
  </si>
  <si>
    <t>44D</t>
  </si>
  <si>
    <t>43D</t>
  </si>
  <si>
    <t>203D</t>
  </si>
  <si>
    <t>201D</t>
  </si>
  <si>
    <t>202D</t>
  </si>
  <si>
    <t>243D</t>
  </si>
  <si>
    <t>241D</t>
  </si>
  <si>
    <t>242D</t>
  </si>
  <si>
    <t>FSIDD</t>
  </si>
  <si>
    <t>FSIGD</t>
  </si>
  <si>
    <t>FSID</t>
  </si>
  <si>
    <t>FSIG</t>
  </si>
  <si>
    <t>FSIAD</t>
  </si>
  <si>
    <t>FMP-Closed</t>
  </si>
  <si>
    <t>FMP-Live</t>
  </si>
  <si>
    <t>Scheme Type</t>
  </si>
  <si>
    <t>Scheme Code</t>
  </si>
  <si>
    <t>ISIN Div Payout/ ISIN Growth</t>
  </si>
  <si>
    <t>ISIN Div Reinvestment</t>
  </si>
  <si>
    <t>Scheme Name</t>
  </si>
  <si>
    <t>Net Asset Value</t>
  </si>
  <si>
    <t>Date</t>
  </si>
  <si>
    <t>L&amp;T FMP Series XVIII - Plan D - Direct Plan - Growth Option</t>
  </si>
  <si>
    <t>L&amp;T FMP Series XVIII - Plan D - Regular Plan - Growth Option</t>
  </si>
  <si>
    <t>Y0DJ</t>
  </si>
  <si>
    <t>Y0DK</t>
  </si>
  <si>
    <t>L&amp;T FMP - SERIESXVIII PLAN D 1155 DAYS</t>
  </si>
  <si>
    <t>L&amp;T FMP - SERIESXVIII PLAN C 1178 DAYS</t>
  </si>
  <si>
    <t>L&amp;T FMP Series XVI -
Plan A (1223 days)</t>
  </si>
  <si>
    <t>L&amp;T FMP Series XVIII - Plan A (1104 days)</t>
  </si>
  <si>
    <t>L&amp;T FMP Series XVIII - Plan B (1229 days)</t>
  </si>
  <si>
    <t>TERM DEPOSITS-MARGIN</t>
  </si>
  <si>
    <t>Unit Premium IB</t>
  </si>
  <si>
    <t>Unit Premium - AND</t>
  </si>
  <si>
    <t>L&amp;T FMP Series XVIII - Plan C - Direct Plan - Growth Option</t>
  </si>
  <si>
    <t>L&amp;T FMP Series XVIII - Plan C - Regular Plan - Growth Option</t>
  </si>
  <si>
    <t>LCG</t>
  </si>
  <si>
    <t>LCMD</t>
  </si>
  <si>
    <t>LCWD</t>
  </si>
  <si>
    <t>LEBDP</t>
  </si>
  <si>
    <t>231D</t>
  </si>
  <si>
    <t>LARDG</t>
  </si>
  <si>
    <t>LARDM</t>
  </si>
  <si>
    <t>LARDQ</t>
  </si>
  <si>
    <t>LARG</t>
  </si>
  <si>
    <t>LARMD</t>
  </si>
  <si>
    <t>LARQD</t>
  </si>
  <si>
    <t>LBCDD</t>
  </si>
  <si>
    <t>LBCDG</t>
  </si>
  <si>
    <t>LBCFD</t>
  </si>
  <si>
    <t>LBCFG</t>
  </si>
  <si>
    <t>LRCBD</t>
  </si>
  <si>
    <t>LRCBG</t>
  </si>
  <si>
    <t>LRCDD</t>
  </si>
  <si>
    <t>LRCDG</t>
  </si>
  <si>
    <t>LRDAD</t>
  </si>
  <si>
    <t>LRCAD</t>
  </si>
  <si>
    <t>STDAD</t>
  </si>
  <si>
    <t>01DAD</t>
  </si>
  <si>
    <t>14AGD</t>
  </si>
  <si>
    <t>14ADP</t>
  </si>
  <si>
    <t>14AGR</t>
  </si>
  <si>
    <t>14CDD</t>
  </si>
  <si>
    <t>14CGD</t>
  </si>
  <si>
    <t>14CDP</t>
  </si>
  <si>
    <t>14CGR</t>
  </si>
  <si>
    <t>16AGR</t>
  </si>
  <si>
    <t>16ADP</t>
  </si>
  <si>
    <t>16AGD</t>
  </si>
  <si>
    <t>16ADD</t>
  </si>
  <si>
    <t>LTEOP</t>
  </si>
  <si>
    <t>LTEDP</t>
  </si>
  <si>
    <t>LEOP2</t>
  </si>
  <si>
    <t>LEDP2</t>
  </si>
  <si>
    <t>17BDD</t>
  </si>
  <si>
    <t>17BGD</t>
  </si>
  <si>
    <t>17BDP</t>
  </si>
  <si>
    <t>17BGR</t>
  </si>
  <si>
    <t>17CDD</t>
  </si>
  <si>
    <t>17CGD</t>
  </si>
  <si>
    <t>17CDP</t>
  </si>
  <si>
    <t>17CGR</t>
  </si>
  <si>
    <t>18ADD</t>
  </si>
  <si>
    <t>18AGD</t>
  </si>
  <si>
    <t>18ADP</t>
  </si>
  <si>
    <t>18AGR</t>
  </si>
  <si>
    <t>LFODD</t>
  </si>
  <si>
    <t>LFODG</t>
  </si>
  <si>
    <t>LFOCD</t>
  </si>
  <si>
    <t>LFOCG</t>
  </si>
  <si>
    <t>18BGD</t>
  </si>
  <si>
    <t>18BDP</t>
  </si>
  <si>
    <t>18BGR</t>
  </si>
  <si>
    <t>18DDD</t>
  </si>
  <si>
    <t>18DDP</t>
  </si>
  <si>
    <t>18DGD</t>
  </si>
  <si>
    <t>18DGR</t>
  </si>
  <si>
    <t>18CDD</t>
  </si>
  <si>
    <t>18CGD</t>
  </si>
  <si>
    <t>18CDP</t>
  </si>
  <si>
    <t>18CGR</t>
  </si>
  <si>
    <t>SL_NO</t>
  </si>
  <si>
    <t>SCHEME_CODE</t>
  </si>
  <si>
    <t>LONG_NAME</t>
  </si>
  <si>
    <t>DIVIDEND_DATE</t>
  </si>
  <si>
    <t>RETAIL_DIV_RATE</t>
  </si>
  <si>
    <t>CORPORATE_DIV_RATE</t>
  </si>
  <si>
    <t>LEBFP</t>
  </si>
  <si>
    <t>FSDAD</t>
  </si>
  <si>
    <t>STIAD</t>
  </si>
  <si>
    <t>Gross rate</t>
  </si>
  <si>
    <t xml:space="preserve"> </t>
  </si>
  <si>
    <t>--</t>
  </si>
  <si>
    <t>Absolute</t>
  </si>
  <si>
    <t>Compound Annualized</t>
  </si>
  <si>
    <t>Plan Name</t>
  </si>
  <si>
    <t>L&amp;T Arbitrage Opportunities Fund - Dir - Growth</t>
  </si>
  <si>
    <t>L&amp;T Arbitrage Opportunities Fund - Reg - Growth</t>
  </si>
  <si>
    <t>L&amp;T Business Cycles Fund - Dir - Growth</t>
  </si>
  <si>
    <t>S&amp;P BSE 200 TRI</t>
  </si>
  <si>
    <t>L&amp;T Business Cycles Fund - Reg - Growth</t>
  </si>
  <si>
    <t>L&amp;T Emerging Businesses Fund - Dir - Growth</t>
  </si>
  <si>
    <t>S&amp;P BSE Small Cap TRI</t>
  </si>
  <si>
    <t>L&amp;T Emerging Businesses Fund - Reg - Growth</t>
  </si>
  <si>
    <t>L&amp;T Equity Fund - Dir - Growth</t>
  </si>
  <si>
    <t>S&amp;P BSE 500 TRI</t>
  </si>
  <si>
    <t>L&amp;T Equity Fund - Reg - Growth</t>
  </si>
  <si>
    <t>L&amp;T Equity Savings Fund - Dir - Growth</t>
  </si>
  <si>
    <t>L&amp;T Equity Savings Fund - Reg - Growth</t>
  </si>
  <si>
    <t>L&amp;T Focused Equity Fund - Dir - Growth</t>
  </si>
  <si>
    <t>Nifty 500 TRI</t>
  </si>
  <si>
    <t>L&amp;T Focused Equity Fund - Reg - Growth</t>
  </si>
  <si>
    <t>L&amp;T Hybrid Equity Fund - Dir - Growth</t>
  </si>
  <si>
    <t>L&amp;T Hybrid Equity Fund - Reg - Growth</t>
  </si>
  <si>
    <t>L&amp;T India Large Cap Fund - Dir - Growth</t>
  </si>
  <si>
    <t>S&amp;P BSE 100 TRI</t>
  </si>
  <si>
    <t>L&amp;T India Large Cap Fund - Reg - Growth</t>
  </si>
  <si>
    <t>L&amp;T India Value Fund - Dir - Growth</t>
  </si>
  <si>
    <t>L&amp;T India Value Fund - Reg - Growth</t>
  </si>
  <si>
    <t>L&amp;T Infrastructure Fund - Dir - Growth</t>
  </si>
  <si>
    <t>Nifty Infrastructure TRI</t>
  </si>
  <si>
    <t>L&amp;T Infrastructure Fund - Reg - Growth</t>
  </si>
  <si>
    <t>L&amp;T Large and Midcap Fund - Dir - Growth</t>
  </si>
  <si>
    <t>L&amp;T Large and Midcap Fund - Reg - Growth</t>
  </si>
  <si>
    <t>L&amp;T Midcap Fund - Dir - Growth</t>
  </si>
  <si>
    <t>Nifty Midcap 100 TRI</t>
  </si>
  <si>
    <t>L&amp;T Midcap Fund - Reg - Growth</t>
  </si>
  <si>
    <t>L&amp;T Tax Advantage Fund - Dir - Growth</t>
  </si>
  <si>
    <t>L&amp;T Tax Advantage Fund - Reg - Growth</t>
  </si>
  <si>
    <t>L&amp;T Banking and PSU Debt Fund - Dir - Growth</t>
  </si>
  <si>
    <t>L&amp;T Banking and PSU Debt Fund - Growth</t>
  </si>
  <si>
    <t>L&amp;T Cash Fund - Dir - Growth</t>
  </si>
  <si>
    <t>L&amp;T Cash Fund - Growth</t>
  </si>
  <si>
    <t>L&amp;T Conservative Hybrid Fund - Dir - Growth</t>
  </si>
  <si>
    <t>L&amp;T Conservative Hybrid Fund - Reg - Growth</t>
  </si>
  <si>
    <t>L&amp;T Credit Risk Fund - Dir - Growth</t>
  </si>
  <si>
    <t>L&amp;T Credit Risk Fund - Growth</t>
  </si>
  <si>
    <t>L&amp;T Flexi Bond Fund - Dir - Growth</t>
  </si>
  <si>
    <t>L&amp;T Flexi Bond Fund - Growth</t>
  </si>
  <si>
    <t>L&amp;T FMP - Series XIV - Plan A - Dir - Growth</t>
  </si>
  <si>
    <t>L&amp;T FMP - Series XIV - Plan A - Reg - Growth</t>
  </si>
  <si>
    <t>L&amp;T FMP - Series XIV - Plan C - Dir - Growth</t>
  </si>
  <si>
    <t>L&amp;T FMP - Series XIV - Plan C - Reg - Growth</t>
  </si>
  <si>
    <t>L&amp;T FMP - Series XVI - Plan A - Dir - Growth</t>
  </si>
  <si>
    <t>L&amp;T FMP - Series XVI - Plan A - Reg - Growth</t>
  </si>
  <si>
    <t>L&amp;T FMP - Series XVI - Plan B - Reg - Growth</t>
  </si>
  <si>
    <t>L&amp;T FMP - Series XVII - Plan B - Dir - Growth</t>
  </si>
  <si>
    <t>L&amp;T FMP - Series XVII - Plan B - Reg - Growth</t>
  </si>
  <si>
    <t>L&amp;T FMP - Series XVII - Plan C - Dir - Growth</t>
  </si>
  <si>
    <t>L&amp;T FMP - Series XVII - Plan C - Reg - Growth</t>
  </si>
  <si>
    <t>L&amp;T FMP - Series XVIII - Plan A - Dir - Growth</t>
  </si>
  <si>
    <t>L&amp;T FMP - Series XVIII - Plan A - Reg - Growth</t>
  </si>
  <si>
    <t>L&amp;T FMP - Series XVIII - Plan B - Dir - Growth</t>
  </si>
  <si>
    <t>L&amp;T FMP - Series XVIII - Plan B - Reg - Growth</t>
  </si>
  <si>
    <t>L&amp;T FMP - Series XVIII - Plan C - Dir - Growth</t>
  </si>
  <si>
    <t>L&amp;T FMP - Series XVIII - Plan C - Reg - Growth</t>
  </si>
  <si>
    <t>L&amp;T FMP - Series XVIII - Plan D - Dir - Growth</t>
  </si>
  <si>
    <t>L&amp;T FMP - Series XVIII - Plan D - Reg - Growth</t>
  </si>
  <si>
    <t>L&amp;T Gilt Fund - Dir - Growth</t>
  </si>
  <si>
    <t>I-Sec Composite Index*</t>
  </si>
  <si>
    <t>L&amp;T Gilt Fund - Reg - Growth</t>
  </si>
  <si>
    <t>L&amp;T Liquid Fund - Dir - Growth</t>
  </si>
  <si>
    <t>L&amp;T Liquid Fund - Growth</t>
  </si>
  <si>
    <t>L&amp;T Low Duration Fund - Dir - Growth</t>
  </si>
  <si>
    <t>L&amp;T Low Duration Fund - Reg - Growth</t>
  </si>
  <si>
    <t>L&amp;T Money Market Fund - Dir - Cumulative</t>
  </si>
  <si>
    <t>L&amp;T Money Market Fund - Reg - Cumulative</t>
  </si>
  <si>
    <t>L&amp;T Resurgent India Bond Fund - Dir - Growth</t>
  </si>
  <si>
    <t>L&amp;T Resurgent India Bond Fund - Reg - Growth</t>
  </si>
  <si>
    <t>L&amp;T Short Term Bond Fund - Dir - Growth</t>
  </si>
  <si>
    <t>L&amp;T Short Term Bond Fund - Reg - Growth</t>
  </si>
  <si>
    <t>L&amp;T Triple Ace Bond Fund - Dir - Growth</t>
  </si>
  <si>
    <t>L&amp;T Triple Ace Bond Fund - Reg - Growth</t>
  </si>
  <si>
    <t>L&amp;T Ultra Short Term Fund - Dir - Growth</t>
  </si>
  <si>
    <t>L&amp;T Ultra Short Term Fund - Growth</t>
  </si>
  <si>
    <t>L&amp;T Ultra Short Term Fund - Reg - Growth</t>
  </si>
  <si>
    <t>Scheme code as per Citibank</t>
  </si>
  <si>
    <t>Trail</t>
  </si>
  <si>
    <t>Investor education</t>
  </si>
  <si>
    <t>Other costs</t>
  </si>
  <si>
    <t>IM fees</t>
  </si>
  <si>
    <t>TER charged on fund</t>
  </si>
  <si>
    <t>Avg Aum Ytd</t>
  </si>
  <si>
    <t>Expense Ratio</t>
  </si>
  <si>
    <t>Number Of Days</t>
  </si>
  <si>
    <t>DIRECT</t>
  </si>
  <si>
    <t>NON DIRECT</t>
  </si>
  <si>
    <t>$$ NA</t>
  </si>
  <si>
    <t>Gilt fund reg growth benchamark since inception paste special</t>
  </si>
  <si>
    <t>Amount</t>
  </si>
  <si>
    <t>Payment to Associates</t>
  </si>
  <si>
    <t>L&amp;T FMP Series XVIII - Plan C (1178 Days)</t>
  </si>
  <si>
    <t>L&amp;T Emerging Opportunities Fund - Series I</t>
  </si>
  <si>
    <t>Investment in Associates</t>
  </si>
  <si>
    <t>Inter Scheme Gain on Sec Debt</t>
  </si>
  <si>
    <t>IDBI Bank-Sub-004103000024675 IDBI Bank-Sub-004103000024657</t>
  </si>
  <si>
    <t>Misc Income - Class B</t>
  </si>
  <si>
    <t>Debt Receivable</t>
  </si>
  <si>
    <t>Interest income Margin FD</t>
  </si>
  <si>
    <t>Accrued interest Margin FD</t>
  </si>
  <si>
    <t>L&amp;T Balanced Advantage Fund-Direct Plan-Growth</t>
  </si>
  <si>
    <t>L&amp;T Balanced Advantage Fund-Regular Plan-Growth</t>
  </si>
  <si>
    <t>L&amp;T Balanced Advantage Fund</t>
  </si>
  <si>
    <t>LFDDD</t>
  </si>
  <si>
    <t>Plan</t>
  </si>
  <si>
    <t>Scheme</t>
  </si>
  <si>
    <t>Plan Mapping</t>
  </si>
  <si>
    <t>Nav/Benchmark</t>
  </si>
  <si>
    <t>Nav</t>
  </si>
  <si>
    <t>L&amp;T Balanced Advantage Fund - Dir - Growth</t>
  </si>
  <si>
    <t>Customised Index for LT Dynamic Equity Fund**</t>
  </si>
  <si>
    <t>L&amp;T Balanced Advantage Fund - Reg - Growth</t>
  </si>
  <si>
    <t>Customised Index for LT Equity Savings Fund**</t>
  </si>
  <si>
    <t>Customised Index for LT Hybrid Equity Fund**</t>
  </si>
  <si>
    <t>CRISIL Hybrid 85+15 - Conservative Index*</t>
  </si>
  <si>
    <t>PLAN</t>
  </si>
  <si>
    <t>Concky</t>
  </si>
  <si>
    <t>A</t>
  </si>
  <si>
    <t># As March 31,2019 was a non- business day for the Scheme, the NAV’s at the end of the period are as of March 29,2019.</t>
  </si>
  <si>
    <t>SCHEME</t>
  </si>
  <si>
    <t>Row Labels</t>
  </si>
  <si>
    <t>Sum of Market value</t>
  </si>
  <si>
    <t>Grand Total</t>
  </si>
  <si>
    <t>^^ NAV is cum dividend NAV as record date was March 29, 2019</t>
  </si>
  <si>
    <t xml:space="preserve">NAV at the end of the half-year period </t>
  </si>
  <si>
    <t xml:space="preserve">  </t>
  </si>
  <si>
    <t>L&amp;T Emerging Opportunities Fund - Series 1 - Dir - Dividend</t>
  </si>
  <si>
    <t>L&amp;T Emerging Opportunities Fund - Series 1 - Reg - Dividend</t>
  </si>
  <si>
    <t>L&amp;T Emerging Opportunities Fund - Series 2 - Dir - Dividend</t>
  </si>
  <si>
    <t>L&amp;T Emerging Opportunities Fund - Series 2 - Reg - Dividend</t>
  </si>
  <si>
    <t>L&amp;T Overnight Fund</t>
  </si>
  <si>
    <t>L&amp;T Overnight Fund - Direct Plan - Growth</t>
  </si>
  <si>
    <t>L&amp;T Overnight Fund - Regular Plan - Growth</t>
  </si>
  <si>
    <t>Nifty Banking &amp; PSU Debt Index*</t>
  </si>
  <si>
    <t>Crisil Composite Credit Risk Index*</t>
  </si>
  <si>
    <t>CRISIL Dynamic Debt Index*</t>
  </si>
  <si>
    <t>CRISIL Dynamic Gilt Index*</t>
  </si>
  <si>
    <t>Nifty Liquid Index*</t>
  </si>
  <si>
    <t>NIFTY Low Duration Debt Index*</t>
  </si>
  <si>
    <t>Nifty Money Market Index*</t>
  </si>
  <si>
    <t>L&amp;T Overnight Fund - Dir - Growth</t>
  </si>
  <si>
    <t>CRISIL Overnight Index*</t>
  </si>
  <si>
    <t>L&amp;T Overnight Fund - Growth</t>
  </si>
  <si>
    <t>CRISIL Medium Term Debt Index*</t>
  </si>
  <si>
    <t>Nifty Short Duration Debt Index</t>
  </si>
  <si>
    <t>CRISIL Corporate Bond Composite Index*</t>
  </si>
  <si>
    <t>NIFTY Ultra Short Duration Debt Index</t>
  </si>
  <si>
    <t>Customised Index LT Balanced Advantage Fund **</t>
  </si>
  <si>
    <t>NIFTY Equity Savings Index*</t>
  </si>
  <si>
    <t>CRISIL Hybrid 35+65 - Aggressive Index*</t>
  </si>
  <si>
    <t>NIFTY Large Midcap 250</t>
  </si>
  <si>
    <t>Securitised Debt Amort</t>
  </si>
  <si>
    <t>Application money-Debt Sec.</t>
  </si>
  <si>
    <t>Discount Acrued Sec Debt amort</t>
  </si>
  <si>
    <t>Revaluation-Sec Debt Amort</t>
  </si>
  <si>
    <t>GST Payable</t>
  </si>
  <si>
    <t>Discount on Sec Debt Amort</t>
  </si>
  <si>
    <t>Interest Income Securitised D</t>
  </si>
  <si>
    <t>Unrealised g/l-Sec Debt Amort</t>
  </si>
  <si>
    <t>F&amp;O Brokerage Payable (Manual)</t>
  </si>
  <si>
    <t>Realised Loss-Sec Debt Amort</t>
  </si>
  <si>
    <t>Realised gain-Sec Debt Amort</t>
  </si>
  <si>
    <t>Realised loss Interscheme-CMB</t>
  </si>
  <si>
    <t xml:space="preserve">Annual TER </t>
  </si>
  <si>
    <t>First half</t>
  </si>
  <si>
    <t>Scheme code</t>
  </si>
  <si>
    <t>Nifty Infrastructure TRI Index</t>
  </si>
  <si>
    <t>Nifty Midcap 100 TRI Index</t>
  </si>
  <si>
    <t>S&amp;P BSE 500 TRI Index</t>
  </si>
  <si>
    <t>NIFTY Large Midcap 250 Index</t>
  </si>
  <si>
    <t>S&amp;P BSE 200 TRI Index</t>
  </si>
  <si>
    <t>CRISIL Hybrid 35+65 - Aggressive Index</t>
  </si>
  <si>
    <t>Customised Index LT Balanced Advantage Fund</t>
  </si>
  <si>
    <t>S&amp;P BSE 100 TRI Index</t>
  </si>
  <si>
    <t>Nifty Money Market Index</t>
  </si>
  <si>
    <t>Nifty Liquid Index</t>
  </si>
  <si>
    <t>CRISIL Corporate Bond Composite Index</t>
  </si>
  <si>
    <t>Crisil Composite Credit Risk Index</t>
  </si>
  <si>
    <t>CRISIL Overnight Index</t>
  </si>
  <si>
    <t>CRISIL Dynamic Debt Index</t>
  </si>
  <si>
    <t>Nifty Banking &amp; PSU Debt Index</t>
  </si>
  <si>
    <t>CRISIL Dynamic Gilt Index</t>
  </si>
  <si>
    <t>CRISIL Hybrid 85+15 - Conservative Index</t>
  </si>
  <si>
    <t>NIFTY Equity Savings Index</t>
  </si>
  <si>
    <t>NIFTY Low Duration Debt Index</t>
  </si>
  <si>
    <t>S&amp;P BSE Small Cap TRI Index</t>
  </si>
  <si>
    <t>Nifty 50 Arbitrage Index Index</t>
  </si>
  <si>
    <t>CRISIL Medium Term Debt Index</t>
  </si>
  <si>
    <t>Nifty 500 TRI Index</t>
  </si>
  <si>
    <t>Y0DL</t>
  </si>
  <si>
    <t>Y0DM</t>
  </si>
  <si>
    <t>L&amp;T NIFTY 50 INDEX FUND</t>
  </si>
  <si>
    <t>L&amp;T NIFTY NEXT 50 INDEX FUND</t>
  </si>
  <si>
    <t>Stamp Duty Payable</t>
  </si>
  <si>
    <t>Tax ded at source pay-Global</t>
  </si>
  <si>
    <t>Realized cap gain - Rights</t>
  </si>
  <si>
    <t>L&amp;T Nifty 50 Index Fund - Direct Plan - Dividend Option</t>
  </si>
  <si>
    <t>L&amp;T Nifty 50 Index Fund - Direct Plan - Growth</t>
  </si>
  <si>
    <t>L&amp;T Nifty 50 Index Fund - Regular Plan - Dividend Option</t>
  </si>
  <si>
    <t>L&amp;T Nifty 50 Index Fund - Regular Plan - Growth</t>
  </si>
  <si>
    <t>L&amp;T Next Nifty 50 Index Fund - Direct Plan - Growth Option</t>
  </si>
  <si>
    <t>L&amp;T Nifty Next 50 Index Fund - Direct Plan - Dividend Option</t>
  </si>
  <si>
    <t>L&amp;T Nifty Next 50 Index Fund - Regular Plan - Dividend Option</t>
  </si>
  <si>
    <t>L&amp;T Nifty Next 50 Index Fund - Regular Plan - Growth Option</t>
  </si>
  <si>
    <t>L&amp;T Nifty Next 50 Index Fund - Direct Plan - Growth Option</t>
  </si>
  <si>
    <t>Nifty 50 Index</t>
  </si>
  <si>
    <t>Nifty Next 50 Index</t>
  </si>
  <si>
    <t>(**) - L&amp;T FMP Series XIV - Plan A (1233 days) and L&amp;T FMP Series XIV - Plan C (1150 days) were matured during the half year ending  September 30,2020.</t>
  </si>
  <si>
    <t xml:space="preserve">Y0A4Direct Plan - Growth </t>
  </si>
  <si>
    <t>Y0A4Regular Plan - Dividend</t>
  </si>
  <si>
    <t>Y0A4Regular Plan - Growth</t>
  </si>
  <si>
    <t xml:space="preserve">Y0AADirect Plan - Dividend </t>
  </si>
  <si>
    <t xml:space="preserve">Y0AADirect Plan - Growth </t>
  </si>
  <si>
    <t>Y0AARegular Plan - Dividend</t>
  </si>
  <si>
    <t>Y0AARegular Plan - Growth</t>
  </si>
  <si>
    <t xml:space="preserve">Y0ABDirect Plan - Dividend </t>
  </si>
  <si>
    <t xml:space="preserve">Y0ABDirect Plan - Growth </t>
  </si>
  <si>
    <t>Y0ABRegular Plan - Dividend</t>
  </si>
  <si>
    <t>Y0ABRegular Plan - Growth</t>
  </si>
  <si>
    <t xml:space="preserve">Y0ACDirect Plan - Dividend </t>
  </si>
  <si>
    <t xml:space="preserve">Y0ACDirect Plan - Growth </t>
  </si>
  <si>
    <t>Y0ACRegular Plan - Dividend</t>
  </si>
  <si>
    <t>Y0ACRegular Plan - Growth</t>
  </si>
  <si>
    <t xml:space="preserve">Y0ADDirect Plan - Dividend </t>
  </si>
  <si>
    <t xml:space="preserve">Y0ADDirect Plan - Growth </t>
  </si>
  <si>
    <t>Y0ADRegular Plan - Dividend</t>
  </si>
  <si>
    <t>Y0ADRegular Plan - Growth</t>
  </si>
  <si>
    <t xml:space="preserve">Y0AGDirect Plan - Dividend </t>
  </si>
  <si>
    <t xml:space="preserve">Y0AGDirect Plan - Growth </t>
  </si>
  <si>
    <t>Y0AGRegular Plan - Dividend</t>
  </si>
  <si>
    <t>Y0AGRegular Plan - Growth</t>
  </si>
  <si>
    <t xml:space="preserve">Y0AHDirect Plan - Annual Dividend </t>
  </si>
  <si>
    <t xml:space="preserve">Y0AHDirect Plan - Dividend </t>
  </si>
  <si>
    <t xml:space="preserve">Y0AHDirect Plan - Growth </t>
  </si>
  <si>
    <t>Y0AHRegular Plan - Annual Dividend</t>
  </si>
  <si>
    <t>Y0AHRegular Plan - Dividend</t>
  </si>
  <si>
    <t>Y0AHRegular Plan - Growth</t>
  </si>
  <si>
    <t xml:space="preserve">Y0AIDirect Plan - Daily Dividend </t>
  </si>
  <si>
    <t xml:space="preserve">Y0AIDirect Plan - Growth </t>
  </si>
  <si>
    <t xml:space="preserve">Y0AIDirect Plan - Monthly Dividend </t>
  </si>
  <si>
    <t xml:space="preserve">Y0AIDirect Plan - Weekly Dividend </t>
  </si>
  <si>
    <t>Y0AIRegular Plan - Daily Dividend</t>
  </si>
  <si>
    <t>Y0AIRegular Plan - Growth</t>
  </si>
  <si>
    <t>Y0AIRegular Plan - Monthly Dividend</t>
  </si>
  <si>
    <t>Y0AIRegular Plan - Weekly Dividend</t>
  </si>
  <si>
    <t xml:space="preserve">Y0AKDirect Plan - Annual Dividend </t>
  </si>
  <si>
    <t xml:space="preserve">Y0AKDirect Plan - Dividend </t>
  </si>
  <si>
    <t xml:space="preserve">Y0AKDirect Plan - Growth </t>
  </si>
  <si>
    <t>Y0AKRegular Plan - Annual Dividend</t>
  </si>
  <si>
    <t>Y0AKRegular Plan - Dividend</t>
  </si>
  <si>
    <t>Y0AKRegular Plan - Growth</t>
  </si>
  <si>
    <t xml:space="preserve">Y0ALDirect Plan - Daily Dividend </t>
  </si>
  <si>
    <t xml:space="preserve">Y0ALDirect Plan - Growth </t>
  </si>
  <si>
    <t xml:space="preserve">Y0ALDirect Plan - Monthly Dividend </t>
  </si>
  <si>
    <t xml:space="preserve">Y0ALDirect Plan - Weekly Dividend </t>
  </si>
  <si>
    <t>Y0ALRegular Plan - Daily Dividend</t>
  </si>
  <si>
    <t>Y0ALRegular Plan - Growth</t>
  </si>
  <si>
    <t>Y0ALRegular Plan - Monthly Dividend</t>
  </si>
  <si>
    <t>Y0ALRegular Plan - Weekly Dividend</t>
  </si>
  <si>
    <t xml:space="preserve">Y0ASDirect Plan - Annual Dividend </t>
  </si>
  <si>
    <t xml:space="preserve">Y0ASDirect Plan - Dividend </t>
  </si>
  <si>
    <t xml:space="preserve">Y0ASDirect Plan - Growth </t>
  </si>
  <si>
    <t>Y0ASRegular Plan - Annual Dividend</t>
  </si>
  <si>
    <t>Y0ASRegular Plan - Dividend</t>
  </si>
  <si>
    <t>Y0ASRegular Plan - Growth</t>
  </si>
  <si>
    <t xml:space="preserve">Y0ATDirect Plan - Dividend </t>
  </si>
  <si>
    <t xml:space="preserve">Y0ATDirect Plan - Growth </t>
  </si>
  <si>
    <t>Y0ATRegular Plan - Dividend</t>
  </si>
  <si>
    <t>Y0ATRegular Plan - Growth</t>
  </si>
  <si>
    <t xml:space="preserve">Y0BADirect Plan - Dividend </t>
  </si>
  <si>
    <t xml:space="preserve">Y0BADirect Plan - Growth </t>
  </si>
  <si>
    <t>Y0BARegular Plan - Dividend</t>
  </si>
  <si>
    <t>Y0BARegular Plan - Growth</t>
  </si>
  <si>
    <t xml:space="preserve">Y0BBDirect Plan - Dividend </t>
  </si>
  <si>
    <t xml:space="preserve">Y0BBDirect Plan - Growth </t>
  </si>
  <si>
    <t>Y0BBRegular Plan - Dividend</t>
  </si>
  <si>
    <t>Y0BBRegular Plan - Growth</t>
  </si>
  <si>
    <t xml:space="preserve">Y0BFDirect Plan - Annual Dividend </t>
  </si>
  <si>
    <t xml:space="preserve">Y0BFDirect Plan - Growth </t>
  </si>
  <si>
    <t xml:space="preserve">Y0BFDirect Plan - Quarterly Dividend </t>
  </si>
  <si>
    <t xml:space="preserve">Y0BFDirect Plan - Semi Annual Dividend </t>
  </si>
  <si>
    <t>Y0BFRegular Plan - Annual Dividend</t>
  </si>
  <si>
    <t>Y0BFRegular Plan - Bonus</t>
  </si>
  <si>
    <t>Y0BFRegular Plan - Growth</t>
  </si>
  <si>
    <t xml:space="preserve">Y0BFRegular Plan - Quarterly Dividend </t>
  </si>
  <si>
    <t>Y0BFRegular Plan - Semi Annual Dividend</t>
  </si>
  <si>
    <t xml:space="preserve">Y0BJDirect Plan - Growth </t>
  </si>
  <si>
    <t xml:space="preserve">Y0BJDirect Plan - Monthly Dividend </t>
  </si>
  <si>
    <t xml:space="preserve">Y0BJDirect Plan - Quarterly Dividend </t>
  </si>
  <si>
    <t>Y0BJRegular Plan - Growth</t>
  </si>
  <si>
    <t>Y0BJRegular Plan - Monthly Dividend</t>
  </si>
  <si>
    <t xml:space="preserve">Y0BJRegular Plan - Quarterly Dividend </t>
  </si>
  <si>
    <t xml:space="preserve">Y0BKDirect Plan - Growth </t>
  </si>
  <si>
    <t xml:space="preserve">Y0BKDirect Plan - Monthly Dividend </t>
  </si>
  <si>
    <t xml:space="preserve">Y0BKDirect Plan - Quarterly Dividend </t>
  </si>
  <si>
    <t>Y0BKRegular Plan - Growth</t>
  </si>
  <si>
    <t>Y0BKRegular Plan - Monthly Dividend</t>
  </si>
  <si>
    <t xml:space="preserve">Y0BKRegular Plan - Quarterly Dividend </t>
  </si>
  <si>
    <t xml:space="preserve">Y0BLDirect Plan - Daily Dividend </t>
  </si>
  <si>
    <t xml:space="preserve">Y0BLDirect Plan - Growth </t>
  </si>
  <si>
    <t xml:space="preserve">Y0BLDirect Plan - Monthly Dividend </t>
  </si>
  <si>
    <t xml:space="preserve">Y0BLDirect Plan - Weekly Dividend </t>
  </si>
  <si>
    <t>Y0BLRegular Plan - Daily Dividend</t>
  </si>
  <si>
    <t>Y0BLRegular Plan - Growth</t>
  </si>
  <si>
    <t>Y0BLRegular Plan - Monthly Dividend</t>
  </si>
  <si>
    <t>Y0BLRegular Plan - Weekly Dividend</t>
  </si>
  <si>
    <t xml:space="preserve">Y0BMDirect Plan - Annual Dividend </t>
  </si>
  <si>
    <t xml:space="preserve">Y0BMDirect Plan - Dividend </t>
  </si>
  <si>
    <t xml:space="preserve">Y0BMDirect Plan - Growth </t>
  </si>
  <si>
    <t>Y0BMRegular Plan - Annual Dividend</t>
  </si>
  <si>
    <t>Y0BMRegular Plan - Bonus</t>
  </si>
  <si>
    <t>Y0BMRegular Plan - Growth</t>
  </si>
  <si>
    <t>Y0BMRegular Plan - Monthly Dividend</t>
  </si>
  <si>
    <t xml:space="preserve">Y0BNDirect Plan - Annual Dividend </t>
  </si>
  <si>
    <t xml:space="preserve">Y0BNDirect Plan - Growth </t>
  </si>
  <si>
    <t xml:space="preserve">Y0BNDirect Plan - Monthly Dividend </t>
  </si>
  <si>
    <t xml:space="preserve">Y0BNDirect Plan - Quarterly Dividend </t>
  </si>
  <si>
    <t>Y0BNRegular Plan - Annual Dividend</t>
  </si>
  <si>
    <t>Y0BNRegular Plan - Bonus</t>
  </si>
  <si>
    <t>Y0BNRegular Plan - Growth</t>
  </si>
  <si>
    <t>Y0BNRegular Plan - Monthly Dividend</t>
  </si>
  <si>
    <t xml:space="preserve">Y0BNRegular Plan - Quarterly Dividend </t>
  </si>
  <si>
    <t xml:space="preserve">Y0BODirect Plan - Bonus </t>
  </si>
  <si>
    <t xml:space="preserve">Y0BODirect Plan - Daily Dividend </t>
  </si>
  <si>
    <t xml:space="preserve">Y0BODirect Plan - Growth </t>
  </si>
  <si>
    <t xml:space="preserve">Y0BODirect Plan - Monthly Dividend </t>
  </si>
  <si>
    <t xml:space="preserve">Y0BODirect Plan - Weekly Dividend </t>
  </si>
  <si>
    <t>Y0BORegular Growth</t>
  </si>
  <si>
    <t>Y0BORegular Plan - Bonus</t>
  </si>
  <si>
    <t>Y0BORegular Plan - Daily Dividend</t>
  </si>
  <si>
    <t>Y0BORegular Plan - Growth</t>
  </si>
  <si>
    <t>Y0BORegular Plan - Monthly Dividend</t>
  </si>
  <si>
    <t>Y0BORegular Plan - Semi Annual Dividend</t>
  </si>
  <si>
    <t>Y0BORegular Plan - Weekly Dividend</t>
  </si>
  <si>
    <t xml:space="preserve">Y0BPDirect Plan - Growth </t>
  </si>
  <si>
    <t xml:space="preserve">Y0BPDirect Plan - Quarterly Dividend </t>
  </si>
  <si>
    <t>Y0BPRegular Plan - Growth</t>
  </si>
  <si>
    <t xml:space="preserve">Y0BPRegular Plan - Quarterly Dividend </t>
  </si>
  <si>
    <t xml:space="preserve">Y0BQDirect Plan - Daily Dividend </t>
  </si>
  <si>
    <t xml:space="preserve">Y0BQDirect Plan - Growth </t>
  </si>
  <si>
    <t xml:space="preserve">Y0BQDirect Plan - Weekly Dividend </t>
  </si>
  <si>
    <t>Y0BQRegular Plan - Daily Dividend</t>
  </si>
  <si>
    <t>Y0BQRegular Plan - Growth</t>
  </si>
  <si>
    <t>Y0BQRegular Plan - Weekly Dividend</t>
  </si>
  <si>
    <t xml:space="preserve">Y0CSDirect Plan - Dividend </t>
  </si>
  <si>
    <t xml:space="preserve">Y0CSDirect Plan - Growth </t>
  </si>
  <si>
    <t>Y0CSRegular Plan - Growth</t>
  </si>
  <si>
    <t xml:space="preserve">Y0CUDirect Plan - Growth </t>
  </si>
  <si>
    <t>Y0CURegular Plan - Growth</t>
  </si>
  <si>
    <t xml:space="preserve">Y0CWDirect Plan - Growth </t>
  </si>
  <si>
    <t>Y0CWRegular Plan - Growth</t>
  </si>
  <si>
    <t xml:space="preserve">Y0CXDirect Plan - Dividend </t>
  </si>
  <si>
    <t xml:space="preserve">Y0CXDirect Plan - Growth </t>
  </si>
  <si>
    <t>Y0CXRegular Plan - Growth</t>
  </si>
  <si>
    <t xml:space="preserve">Y0CYDirect Plan - Growth </t>
  </si>
  <si>
    <t>Y0CYRegular Plan - Growth</t>
  </si>
  <si>
    <t xml:space="preserve">Y0CZDirect Plan - Dividend </t>
  </si>
  <si>
    <t xml:space="preserve">Y0CZDirect Plan - Growth </t>
  </si>
  <si>
    <t>Y0CZRegular Plan - Growth</t>
  </si>
  <si>
    <t xml:space="preserve">Y0D1Direct Plan - Dividend </t>
  </si>
  <si>
    <t xml:space="preserve">Y0D1Direct Plan - Growth </t>
  </si>
  <si>
    <t>Y0D1Regular Plan - Dividend</t>
  </si>
  <si>
    <t>Y0D1Regular Plan - Growth</t>
  </si>
  <si>
    <t xml:space="preserve">Y0D3Direct Plan - Growth </t>
  </si>
  <si>
    <t xml:space="preserve">Y0D3Direct Plan - Monthly Dividend </t>
  </si>
  <si>
    <t xml:space="preserve">Y0D3Direct Plan - Quarterly Dividend </t>
  </si>
  <si>
    <t>Y0D3Regular Plan - Growth</t>
  </si>
  <si>
    <t>Y0D3Regular Plan - Monthly Dividend</t>
  </si>
  <si>
    <t xml:space="preserve">Y0D3Regular Plan - Quarterly Dividend </t>
  </si>
  <si>
    <t xml:space="preserve">Y0D5Direct Plan - Dividend </t>
  </si>
  <si>
    <t xml:space="preserve">Y0D5Direct Plan - Growth </t>
  </si>
  <si>
    <t>Y0D5Regular Plan - Dividend</t>
  </si>
  <si>
    <t>Y0D5Regular Plan - Growth</t>
  </si>
  <si>
    <t xml:space="preserve">Y0D6Direct Plan - Annual Dividend </t>
  </si>
  <si>
    <t xml:space="preserve">Y0D6Direct Plan - Dividend </t>
  </si>
  <si>
    <t xml:space="preserve">Y0D6Direct Plan - Growth </t>
  </si>
  <si>
    <t>Y0D6Regular Plan - Annual Dividend</t>
  </si>
  <si>
    <t>Y0D6Regular Plan - Dividend</t>
  </si>
  <si>
    <t>Y0D6Regular Plan - Growth</t>
  </si>
  <si>
    <t xml:space="preserve">Y0D8Direct Plan - Growth </t>
  </si>
  <si>
    <t>Y0D8Regular Plan - Dividend</t>
  </si>
  <si>
    <t>Y0D8Regular Plan - Growth</t>
  </si>
  <si>
    <t xml:space="preserve">Y0D9Direct Plan - Dividend </t>
  </si>
  <si>
    <t xml:space="preserve">Y0D9Direct Plan - Growth </t>
  </si>
  <si>
    <t>Y0D9Regular Plan - Dividend</t>
  </si>
  <si>
    <t>Y0D9Regular Plan - Growth</t>
  </si>
  <si>
    <t xml:space="preserve">Y0DADirect Plan - Dividend </t>
  </si>
  <si>
    <t xml:space="preserve">Y0DADirect Plan - Growth </t>
  </si>
  <si>
    <t>Y0DARegular Plan - Dividend</t>
  </si>
  <si>
    <t>Y0DARegular Plan - Growth</t>
  </si>
  <si>
    <t xml:space="preserve">Y0DCDirect Plan - Dividend </t>
  </si>
  <si>
    <t>Y0DCRegular Plan - Dividend</t>
  </si>
  <si>
    <t xml:space="preserve">Y0DDDirect Plan - Dividend </t>
  </si>
  <si>
    <t>Y0DDRegular Plan - Dividend</t>
  </si>
  <si>
    <t xml:space="preserve">Y0DEDirect Plan - Dividend </t>
  </si>
  <si>
    <t xml:space="preserve">Y0DEDirect Plan - Growth </t>
  </si>
  <si>
    <t>Y0DERegular Plan - Dividend</t>
  </si>
  <si>
    <t>Y0DERegular Plan - Growth</t>
  </si>
  <si>
    <t xml:space="preserve">Y0DFDirect Plan - Dividend </t>
  </si>
  <si>
    <t xml:space="preserve">Y0DFDirect Plan - Growth </t>
  </si>
  <si>
    <t>Y0DFRegular Plan - Dividend</t>
  </si>
  <si>
    <t>Y0DFRegular Plan - Growth</t>
  </si>
  <si>
    <t xml:space="preserve">Y0DGDirect Plan - Dividend </t>
  </si>
  <si>
    <t xml:space="preserve">Y0DGDirect Plan - Growth </t>
  </si>
  <si>
    <t>Y0DGRegular Plan - Dividend</t>
  </si>
  <si>
    <t>Y0DGRegular Plan - Growth</t>
  </si>
  <si>
    <t xml:space="preserve">Y0DHDirect Plan - Dividend </t>
  </si>
  <si>
    <t xml:space="preserve">Y0DHDirect Plan - Growth </t>
  </si>
  <si>
    <t>Y0DHRegular Plan - Dividend</t>
  </si>
  <si>
    <t>Y0DHRegular Plan - Growth</t>
  </si>
  <si>
    <t xml:space="preserve">Y0DIDirect Plan - Growth </t>
  </si>
  <si>
    <t>Y0DIRegular Plan - Dividend</t>
  </si>
  <si>
    <t>Y0DIRegular Plan - Growth</t>
  </si>
  <si>
    <t xml:space="preserve">Y0DJDirect Plan - Dividend </t>
  </si>
  <si>
    <t xml:space="preserve">Y0DJDirect Plan - Growth </t>
  </si>
  <si>
    <t>Y0DJRegular Plan - Dividend</t>
  </si>
  <si>
    <t>Y0DJRegular Plan - Growth</t>
  </si>
  <si>
    <t xml:space="preserve">Y0DKDirect Plan - Dividend </t>
  </si>
  <si>
    <t xml:space="preserve">Y0DKDirect Plan - Growth </t>
  </si>
  <si>
    <t>Y0DKRegular Plan - Dividend</t>
  </si>
  <si>
    <t>Y0DKRegular Plan - Growth</t>
  </si>
  <si>
    <t xml:space="preserve">Y0DLDirect Plan - Dividend </t>
  </si>
  <si>
    <t xml:space="preserve">Y0DLDirect Plan - Growth </t>
  </si>
  <si>
    <t>Y0DLRegular Plan - Dividend</t>
  </si>
  <si>
    <t>Y0DLRegular Plan - Growth</t>
  </si>
  <si>
    <t xml:space="preserve">Y0DMDirect Plan - Dividend </t>
  </si>
  <si>
    <t xml:space="preserve">Y0DMDirect Plan - Growth </t>
  </si>
  <si>
    <t>Y0DMRegular Plan - Dividend</t>
  </si>
  <si>
    <t>Y0DMRegular Plan - Growth</t>
  </si>
  <si>
    <t>S&amp;P BSE-500 TRI</t>
  </si>
  <si>
    <t>S&amp;P BSE SENSEX TRI^</t>
  </si>
  <si>
    <t>NIFTY LargeMidcap 250 TRI</t>
  </si>
  <si>
    <t>L&amp;T Tax Advantage Fund - Regular Plan (G)</t>
  </si>
  <si>
    <t>S&amp;P BSE-200 TRI</t>
  </si>
  <si>
    <t>L&amp;T Tax Advantage Fund - Direct Plan (G)</t>
  </si>
  <si>
    <t>L&amp;T Focused Equity Fund - Regular Plan (G)</t>
  </si>
  <si>
    <t>L&amp;T Focused Equity Fund - Direct Plan (G)</t>
  </si>
  <si>
    <t>L&amp;T Midcap Fund - Regular Plan (G)</t>
  </si>
  <si>
    <t>L&amp;T Midcap Fund - Direct Plan (G)</t>
  </si>
  <si>
    <t>Benchmark$</t>
  </si>
  <si>
    <t>S&amp;P BSE-100 TRI</t>
  </si>
  <si>
    <t>L&amp;T Infrastructure Fund - Regular Plan (G)</t>
  </si>
  <si>
    <t>L&amp;T Infrastructure Fund - Direct Plan (G)</t>
  </si>
  <si>
    <t>CRISIL 10 Yr Gilt Index^</t>
  </si>
  <si>
    <t>CRISIL 1 Yr T-Bill Index^</t>
  </si>
  <si>
    <t>NIFTY Liquid Index</t>
  </si>
  <si>
    <t>CRISIL Composite Credit Risk Index</t>
  </si>
  <si>
    <t>NIFTY Banking &amp; PSU Debt Index</t>
  </si>
  <si>
    <t>NIFTY Money Market Index</t>
  </si>
  <si>
    <t>CRISIL 10 Year Gilt Index^</t>
  </si>
  <si>
    <t>Scheme Names</t>
  </si>
  <si>
    <t>NIFTY Large Midcap 250 TRI</t>
  </si>
  <si>
    <t>50% S&amp;P BSE 200 TRI + 50% Crisil Short Term Bond Fund Index</t>
  </si>
  <si>
    <t xml:space="preserve">Nifty Next 50 TRI </t>
  </si>
  <si>
    <t>Nifty 50 TRI</t>
  </si>
  <si>
    <t>Additional 5 Basis</t>
  </si>
  <si>
    <t>B30 charge</t>
  </si>
  <si>
    <t>GST on management fee</t>
  </si>
  <si>
    <t>Expense Ratio (Excluding B30 &amp; GST on AMC Fees)</t>
  </si>
  <si>
    <t>#DIV/0</t>
  </si>
  <si>
    <t>L&amp;T Emerging Opportunities Fund - Series II</t>
  </si>
  <si>
    <t>L&amp;T Nifty 50 Index Fund</t>
  </si>
  <si>
    <t>L&amp;T Nifty Next 50 Index Fund</t>
  </si>
  <si>
    <t>for second half year exp ratio calculation</t>
  </si>
  <si>
    <t>L&amp;T Balanced Advantage Fund (Formerly known as L&amp;T Dynamic Equity Fund)</t>
  </si>
  <si>
    <t>L&amp;T FMP Series XVII - Plan C (1114 days)</t>
  </si>
  <si>
    <t>L&amp;T Overnight Fund (Formerly known as L&amp;T Cash Fund)</t>
  </si>
  <si>
    <t>5-11-2018</t>
  </si>
  <si>
    <t>30-11-2018</t>
  </si>
  <si>
    <t>12-02-2019</t>
  </si>
  <si>
    <t>18-02-2019</t>
  </si>
  <si>
    <t>15-04-2020</t>
  </si>
  <si>
    <t>@ Since Growth option was not available provided Returns of Dividend Plan</t>
  </si>
  <si>
    <t>0.00 - Indicates values less than 0.01.</t>
  </si>
  <si>
    <t>$ -Since benchmark for  L&amp;T Triple Ace Bond Fund and L&amp;T Ultra Short Term Fund - Growth Option was not available on the plan launch date hence benchmark return is NA</t>
  </si>
  <si>
    <t>10-4-2003; 
 1-1-2013 (DP)</t>
  </si>
  <si>
    <t>3-10-2006; 
31-12-2012 (DP)</t>
  </si>
  <si>
    <t>8-10-2009;                1-1-2013 (DP)</t>
  </si>
  <si>
    <t>27-11-2006;          31-12-2012 (DP)</t>
  </si>
  <si>
    <t>27-9-2010;                  1-1-2013 (DP)</t>
  </si>
  <si>
    <t xml:space="preserve">18-2-2008;               1-1-2013 (DP) </t>
  </si>
  <si>
    <t>Total Recurring expenses as a percentage of average daily net assets (annualised) - Regular Plans</t>
  </si>
  <si>
    <t># Schemes launched during the half year ending March 31,2021.</t>
  </si>
  <si>
    <t>L&amp;T Flexicap Fund-Direct Plan-Growth</t>
  </si>
  <si>
    <t>L&amp;T Flexicap Fund-Regular Plan-Growth</t>
  </si>
  <si>
    <t>L&amp;T Overnight Fund (formerly known as L&amp;T Cash Fund)</t>
  </si>
  <si>
    <t>L&amp;T Flexicap Fund (formerly known as L&amp;T Equity Fund)</t>
  </si>
  <si>
    <t>L&amp;T Balanced Advantage Fund (formerly known as L&amp;T Dynamic Equity Fund)</t>
  </si>
  <si>
    <t>L&amp;T Emerging Opportunities Fund -Series II</t>
  </si>
  <si>
    <t>L&amp;T FMP Series XVII - Plan B (1452 days)</t>
  </si>
  <si>
    <t>L&amp;T FMP Series XVIII - Plan D (1155 days)</t>
  </si>
  <si>
    <t>L&amp;T FMP Series XVIII - Plan C (1178 days)</t>
  </si>
  <si>
    <t>CCIL Interest Receivable</t>
  </si>
  <si>
    <t>Dummy Bank Account</t>
  </si>
  <si>
    <t>Operating Expenses</t>
  </si>
  <si>
    <t>Cash Management Bills (CMB)</t>
  </si>
  <si>
    <t>Discount Accrued CMB</t>
  </si>
  <si>
    <t>Accrual stamp fee</t>
  </si>
  <si>
    <t>Other Txn Costs (stamp  levy)</t>
  </si>
  <si>
    <t>Future open purchase</t>
  </si>
  <si>
    <t>Future open P counterpart</t>
  </si>
  <si>
    <t>Management Fee I units</t>
  </si>
  <si>
    <t>Revaluation-CMB</t>
  </si>
  <si>
    <t>Unrealised g/l CMB</t>
  </si>
  <si>
    <t>Due to broker - money market</t>
  </si>
  <si>
    <t>L&amp;T Flexicap Fund - Regular Plan (G)</t>
  </si>
  <si>
    <t>L&amp;T Flexicap Fund - Direct Plan (G)</t>
  </si>
  <si>
    <t>L&amp;T Large and Midcap Fund - Regular Plan (G)</t>
  </si>
  <si>
    <t>L&amp;T Large and Midcap Fund - Direct Plan (G)</t>
  </si>
  <si>
    <t>L&amp;T Balanced Advantage Fund - Regular Plan (G)</t>
  </si>
  <si>
    <t>L&amp;T Balanced Advantage Fund - Direct Plan (G)</t>
  </si>
  <si>
    <t>L&amp;T Emerging Opportunities Fund-Series I-Reg (IDCW)</t>
  </si>
  <si>
    <t>L&amp;T Emerging Opportunities Fund-Series I-Direct Plan-(IDCW)</t>
  </si>
  <si>
    <t>L&amp;T Emerging Opportunities Fund-Series II-Reg (IDCW)</t>
  </si>
  <si>
    <t>L&amp;T Emerging Opportunities Fund-Series II-Direct Plan-(IDCW)</t>
  </si>
  <si>
    <t>L&amp;T India Large Cap Fund - Regular Plan (G)</t>
  </si>
  <si>
    <t>L&amp;T India Large Cap Fund - Direct Plan (G)</t>
  </si>
  <si>
    <t>L&amp;T India Value Fund - Regular Plan (G)</t>
  </si>
  <si>
    <t>L&amp;T India Value Fund - Direct Plan (G)</t>
  </si>
  <si>
    <t>L&amp;T Business Cycles Fund - Regular Plan (G)</t>
  </si>
  <si>
    <t>L&amp;T Business Cycles Fund - Direct Plan (G)</t>
  </si>
  <si>
    <t>L&amp;T Emerging Businesses Fund - Regular Plan (G)</t>
  </si>
  <si>
    <t>L&amp;T Emerging Businesses Fund - Direct Plan (G)</t>
  </si>
  <si>
    <t>L&amp;T Hybrid Equity Fund - Regular Plan (G)</t>
  </si>
  <si>
    <t>L&amp;T Hybrid Equity Fund - Direct Plan (G)</t>
  </si>
  <si>
    <t>L&amp;T Conservative Hybrid Fund - Regular Plan (G)</t>
  </si>
  <si>
    <t>L&amp;T Conservative Hybrid Fund - Direct Plan (G)</t>
  </si>
  <si>
    <t>L&amp;T Equity Savings Fund - Regular Plan (G)</t>
  </si>
  <si>
    <t>L&amp;T Equity Savings Fund - Direct Plan (G)</t>
  </si>
  <si>
    <t>L&amp;T Arbitrage Opportunities Fund - Regular Plan (G)</t>
  </si>
  <si>
    <t>L&amp;T Arbitrage Opportunities Fund - Direct Plan (G)</t>
  </si>
  <si>
    <t>L&amp;T Liquid Fund - Regular Plan (G)</t>
  </si>
  <si>
    <t>L&amp;T Liquid Fund - Direct Plan (G)</t>
  </si>
  <si>
    <t>L&amp;T Short Term Bond Fund - Regular Plan (G)</t>
  </si>
  <si>
    <t>L&amp;T Short Term Bond Fund - Direct Plan (G)</t>
  </si>
  <si>
    <t>L&amp;T Low Duration Fund - Regular Plan (G)</t>
  </si>
  <si>
    <t>L&amp;T Low Duration Fund - Direct Plan (G)</t>
  </si>
  <si>
    <t>L&amp;T Credit Risk Fund - Regular Plan (G)</t>
  </si>
  <si>
    <t>L&amp;T Credit Risk Fund - Direct Plan (G)</t>
  </si>
  <si>
    <t>L&amp;T Resurgent India Bond Fund - Regular Plan (G)</t>
  </si>
  <si>
    <t>L&amp;T Resurgent India Bond Fund - Direct Plan (G)</t>
  </si>
  <si>
    <t>L&amp;T Triple Ace Bond Fund - Regular Plan (G)</t>
  </si>
  <si>
    <t>L&amp;T Triple Ace Bond Fund - Direct Plan (G)</t>
  </si>
  <si>
    <t>L&amp;T Flexi Bond Fund - Regular Plan (G)</t>
  </si>
  <si>
    <t>L&amp;T Flexi Bond Fund - Direct Plan (G)</t>
  </si>
  <si>
    <t>L&amp;T Ultra Short Term Fund - Regular Plan - Cumulative (G)</t>
  </si>
  <si>
    <t>L&amp;T Ultra Short Term Fund - Regular Plan (G)</t>
  </si>
  <si>
    <t>L&amp;T Ultra Short Term Fund - Direct Plan (G)</t>
  </si>
  <si>
    <t>L&amp;T Gilt Fund - Regular Plan (G)</t>
  </si>
  <si>
    <t>L&amp;T Gilt Fund - Direct Plan (G)</t>
  </si>
  <si>
    <t>L&amp;T Banking and PSU Debt Fund - Regular Plan (G)</t>
  </si>
  <si>
    <t>L&amp;T Banking and PSU Debt Fund - Direct Plan (G)</t>
  </si>
  <si>
    <t>L&amp;T Overnight Fund - Regular Plan (G)</t>
  </si>
  <si>
    <t>L&amp;T Overnight Fund - Direct Plan (G)</t>
  </si>
  <si>
    <t>L&amp;T Money Market Fund - Regular Plan (G)</t>
  </si>
  <si>
    <t>L&amp;T Money Market Fund - Direct Plan (G)</t>
  </si>
  <si>
    <t>L&amp;T FMP - XIV - Plan A (1233D) - Growth</t>
  </si>
  <si>
    <t>L&amp;T FMP - XIV - Plan A (1233D) - Direct Plan - Growth</t>
  </si>
  <si>
    <t>L&amp;T FMP - XIV - Scheme C - (1150D) - Growth</t>
  </si>
  <si>
    <t>L&amp;T FMP - XIV - Scheme C - (1150D) - Direct Plan - Growth</t>
  </si>
  <si>
    <t>L&amp;T FMP - XVI - Scheme A (1100D) - Growth</t>
  </si>
  <si>
    <t>L&amp;T FMP - XVI - Scheme A - (1100D) - Direct Plan - Growth</t>
  </si>
  <si>
    <t>L&amp;T FMP - XVII - Scheme B - (1452D) - Growth</t>
  </si>
  <si>
    <t>L&amp;T FMP - XVII - Scheme B - (1452D) - Direct Plan - Growth</t>
  </si>
  <si>
    <t>L&amp;T FMP - XVII - Scheme C - (1114D) - Growth</t>
  </si>
  <si>
    <t>L&amp;T FMP - XVII - Scheme C - (1114D) - Direct Plan - Growth</t>
  </si>
  <si>
    <t>L&amp;T FMP - XVIII - Scheme A - (1104D) - Growth</t>
  </si>
  <si>
    <t>L&amp;T FMP - XVIII - Scheme A - (1104D) - Direct Plan - Growth</t>
  </si>
  <si>
    <t>L&amp;T FMP - XVIII - Scheme B - (1229D) - Growth</t>
  </si>
  <si>
    <t>L&amp;T FMP - XVIII - Scheme B - (1229D) - Direct Plan - Growth</t>
  </si>
  <si>
    <t>L&amp;T FMP - XVIII - Scheme C - (1178D) - Growth</t>
  </si>
  <si>
    <t>L&amp;T FMP - XVIII - Scheme C - (1178D) - Direct Plan - Growth</t>
  </si>
  <si>
    <t>L&amp;T FMP - XVIII - Scheme D - (1155D) - Growth</t>
  </si>
  <si>
    <t>L&amp;T FMP - XVIII - Scheme D - (1155D) - Direct Plan - Growth</t>
  </si>
  <si>
    <t>L&amp;T NIFTY 50 Index Fund - Regular - Growth</t>
  </si>
  <si>
    <t>NIFTY 50 TRI</t>
  </si>
  <si>
    <t>L&amp;T NIFTY 50 Index Fund - Direct - Growth</t>
  </si>
  <si>
    <t>L&amp;T Nifty Next 50 Index Fund - Growth</t>
  </si>
  <si>
    <t>NIFTY NEXT 50 TRI</t>
  </si>
  <si>
    <t>L&amp;T Nifty Next 50 Index Fund - Direct - Growth</t>
  </si>
  <si>
    <t>L&amp;T Flexicap Fund</t>
  </si>
  <si>
    <t>NAV at the beginning of the half-year period #</t>
  </si>
  <si>
    <t>NAV at the end of the half-year period #</t>
  </si>
  <si>
    <t>UNAUDITED HALF-YEARLY FINANCIAL RESULTS FOR THE PERIOD ENDED September 30,2021</t>
  </si>
  <si>
    <t>INF917K01FC0</t>
  </si>
  <si>
    <t>L&amp;T Flexicap Fund-Direct Plan-IDCW</t>
  </si>
  <si>
    <t>INF917K01FB2</t>
  </si>
  <si>
    <t>INF917K01FA4</t>
  </si>
  <si>
    <t>INF677K01031</t>
  </si>
  <si>
    <t>L&amp;T Flexicap Fund-Regular Plan-IDCW</t>
  </si>
  <si>
    <t>INF677K01049</t>
  </si>
  <si>
    <t>INF677K01056</t>
  </si>
  <si>
    <t>INF917K01FQ0</t>
  </si>
  <si>
    <t>L&amp;T India Large Cap Fund - Direct Plan- IDCW</t>
  </si>
  <si>
    <t>INF917K01FP2</t>
  </si>
  <si>
    <t>INF917K01FO5</t>
  </si>
  <si>
    <t>INF677K01155</t>
  </si>
  <si>
    <t>L&amp;T India Large Cap Fund - Regular Plan - IDCW</t>
  </si>
  <si>
    <t>INF677K01163</t>
  </si>
  <si>
    <t>INF677K01171</t>
  </si>
  <si>
    <t>L&amp;T Large and Midcap Fund- Direct Plan -IDCW</t>
  </si>
  <si>
    <t>INF917K01FS6</t>
  </si>
  <si>
    <t>INF917K01FR8</t>
  </si>
  <si>
    <t>INF917K01FT4</t>
  </si>
  <si>
    <t>INF677K01098</t>
  </si>
  <si>
    <t>L&amp;T Large and Midcap Fund-Regular Plan-IDCW</t>
  </si>
  <si>
    <t>INF677K01106</t>
  </si>
  <si>
    <t>INF677K01114</t>
  </si>
  <si>
    <t>L&amp;T Mid Cap Fund-Direct Plan -IDCW</t>
  </si>
  <si>
    <t>INF917K01FX6</t>
  </si>
  <si>
    <t>INF917K01FZ1</t>
  </si>
  <si>
    <t>INF917K01254</t>
  </si>
  <si>
    <t>L&amp;T Mid Cap Fund-Regular Plan-IDCW</t>
  </si>
  <si>
    <t>INF917K01239</t>
  </si>
  <si>
    <t>INF917K01247</t>
  </si>
  <si>
    <t>INF917K01QA1</t>
  </si>
  <si>
    <t>L&amp;T Emerging Businesses Fund - Direct Plan - IDCW</t>
  </si>
  <si>
    <t>INF917K01PZ0</t>
  </si>
  <si>
    <t>INF917K01XP5</t>
  </si>
  <si>
    <t>INF917K01QC7</t>
  </si>
  <si>
    <t>L&amp;T Emerging Businesses Fund - Regular Plan - IDCW</t>
  </si>
  <si>
    <t>INF917K01QB9</t>
  </si>
  <si>
    <t>INF917K01XQ3</t>
  </si>
  <si>
    <t>INF917K01HD4</t>
  </si>
  <si>
    <t>L&amp;T India Value Fund-Direct Plan-IDCW</t>
  </si>
  <si>
    <t>INF917K01HC6</t>
  </si>
  <si>
    <t>INF917K01HB8</t>
  </si>
  <si>
    <t>INF677K01023</t>
  </si>
  <si>
    <t>L&amp;T India Value Fund-Regular Plan-IDCW</t>
  </si>
  <si>
    <t>INF677K01213</t>
  </si>
  <si>
    <t>INF677K01015</t>
  </si>
  <si>
    <t>INF917K01A98</t>
  </si>
  <si>
    <t xml:space="preserve">L&amp;T Focused Equity Fund - Direct Plan - IDCW </t>
  </si>
  <si>
    <t>INF917K01A72</t>
  </si>
  <si>
    <t>INF917K01A80</t>
  </si>
  <si>
    <t>INF917K01B14</t>
  </si>
  <si>
    <t xml:space="preserve">L&amp;T Focused Equity Fund - Regular Plan - IDCW </t>
  </si>
  <si>
    <t>INF917K01B06</t>
  </si>
  <si>
    <t>INF917K01B22</t>
  </si>
  <si>
    <t>INF917K01RI2</t>
  </si>
  <si>
    <t>L&amp;T Business Cycles Fund - Direct Plan - IDCW</t>
  </si>
  <si>
    <t>INF917K01RK8</t>
  </si>
  <si>
    <t>INF917K01RJ0</t>
  </si>
  <si>
    <t>INF917K01RF8</t>
  </si>
  <si>
    <t>L&amp;T Business Cycles Fund - Regular Plan - IDCW</t>
  </si>
  <si>
    <t>INF917K01RH4</t>
  </si>
  <si>
    <t>INF917K01RG6</t>
  </si>
  <si>
    <t>INF917K01536</t>
  </si>
  <si>
    <t>L&amp;T Infrastructure Fund - Regular Plan - IDCW</t>
  </si>
  <si>
    <t>INF917K01544</t>
  </si>
  <si>
    <t>INF917K01551</t>
  </si>
  <si>
    <t>INF917K01FW8</t>
  </si>
  <si>
    <t>L&amp;T Infrastructure Fund-Direct Plan-IDCW</t>
  </si>
  <si>
    <t>INF917K01FU2</t>
  </si>
  <si>
    <t>INF917K01GP0</t>
  </si>
  <si>
    <t>INF677K01064</t>
  </si>
  <si>
    <t>L&amp;T Tax Advantage Fund-Direct Plan-IDCW</t>
  </si>
  <si>
    <t>INF917K01GO3</t>
  </si>
  <si>
    <t>INF917K01GN5</t>
  </si>
  <si>
    <t>L&amp;T Tax Advantage Fund-Regular Plan-IDCW</t>
  </si>
  <si>
    <t>INF677K01072</t>
  </si>
  <si>
    <t>INF677K01080</t>
  </si>
  <si>
    <t>L&amp;T Overnight Fund  - Regular Plan - Monthly IDCW</t>
  </si>
  <si>
    <t>INF917K01EL4</t>
  </si>
  <si>
    <t>INF917K01EM2</t>
  </si>
  <si>
    <t>INF917K01EN0</t>
  </si>
  <si>
    <t>L&amp;T Overnight Fund - Direct Plan- Daily IDCW</t>
  </si>
  <si>
    <t>INF917K01EO8</t>
  </si>
  <si>
    <t>L&amp;T Overnight Fund - Direct Plan- Monthly IDCW</t>
  </si>
  <si>
    <t>INF917K01ER1</t>
  </si>
  <si>
    <t>L&amp;T Overnight Fund - Direct Plan- Weekly IDCW</t>
  </si>
  <si>
    <t>INF917K01EP5</t>
  </si>
  <si>
    <t>L&amp;T Overnight Fund - Regular Plan - Daily IDCW</t>
  </si>
  <si>
    <t>INF917K01EJ8</t>
  </si>
  <si>
    <t>INF917K01EI0</t>
  </si>
  <si>
    <t>L&amp;T Overnight Fund - Regular Plan - Weekly IDCW</t>
  </si>
  <si>
    <t>INF917K01EK6</t>
  </si>
  <si>
    <t>L&amp;T Liquid Fund - Direct Plan - Weekly IDCW</t>
  </si>
  <si>
    <t>INF917K01HE2</t>
  </si>
  <si>
    <t>L&amp;T Liquid Fund - Direct Plan -Daily IDCW</t>
  </si>
  <si>
    <t>INF917K01HG7</t>
  </si>
  <si>
    <t>INF917K01HF9</t>
  </si>
  <si>
    <t>L&amp;T Liquid Fund - Regular Plan - Weekly IDCW</t>
  </si>
  <si>
    <t>INF917K01BK2</t>
  </si>
  <si>
    <t>INF917K01JG3</t>
  </si>
  <si>
    <t>L&amp;T Liquid Fund -Regular Plan - Daily IDCW</t>
  </si>
  <si>
    <t>INF917K01JB4</t>
  </si>
  <si>
    <t>INF917K01JH1</t>
  </si>
  <si>
    <t>INF917K01QK0</t>
  </si>
  <si>
    <t>INF917K01QJ2</t>
  </si>
  <si>
    <t>INF917K01AS7</t>
  </si>
  <si>
    <t>INF917K01AN8</t>
  </si>
  <si>
    <t>L&amp;T Ultra Short Term Fund- Direct Plan - Daily IDCW</t>
  </si>
  <si>
    <t>INF917K01HX2</t>
  </si>
  <si>
    <t>L&amp;T Ultra Short Term Fund- Direct Plan- Weekly IDCW</t>
  </si>
  <si>
    <t>INF917K01HZ7</t>
  </si>
  <si>
    <t>INF917K01HY0</t>
  </si>
  <si>
    <t>L&amp;T Ultra Short Term Fund- Regular Plan - Daily IDCW</t>
  </si>
  <si>
    <t>INF917K01AX7</t>
  </si>
  <si>
    <t>INF917K01HS2</t>
  </si>
  <si>
    <t>L&amp;T Ultra Short Term Fund-Regular Plan - Weekly IDCW</t>
  </si>
  <si>
    <t>INF917K01AV1</t>
  </si>
  <si>
    <t>INF917K01AW9</t>
  </si>
  <si>
    <t>L&amp;T Ultra Short Term Fund - Regular Plan -Semi Annual IDCW</t>
  </si>
  <si>
    <t>INF917K01AO6</t>
  </si>
  <si>
    <t>INF917K01AP3</t>
  </si>
  <si>
    <t>L&amp;T Ultra Short Term Fund - Regular Plan - Monthly IDCW</t>
  </si>
  <si>
    <t>INF917K01AQ1</t>
  </si>
  <si>
    <t>INF917K01AR9</t>
  </si>
  <si>
    <t>L&amp;T Ultra Short Term Fund-Direct Plan -Monthly IDCW</t>
  </si>
  <si>
    <t>INF917K01HU8</t>
  </si>
  <si>
    <t>INF917K01HT0</t>
  </si>
  <si>
    <t>L&amp;T Low Duration Fund - Direct Plan - Annual IDCW</t>
  </si>
  <si>
    <t>INF917K01VV7</t>
  </si>
  <si>
    <t>INF917K01VU9</t>
  </si>
  <si>
    <t>L&amp;T Low Duration Fund - Regular Plan - Annual IDCW</t>
  </si>
  <si>
    <t>INF917K01VX3</t>
  </si>
  <si>
    <t>INF917K01VW5</t>
  </si>
  <si>
    <t>INF917K01GM7</t>
  </si>
  <si>
    <t>L&amp;T Low Duration Fund-Direct Plan-IDCW</t>
  </si>
  <si>
    <t>INF917K01GK1</t>
  </si>
  <si>
    <t>INF677K01452</t>
  </si>
  <si>
    <t>L&amp;T Low Duration Fund-Regular Plan - IDCW</t>
  </si>
  <si>
    <t>INF677K01460</t>
  </si>
  <si>
    <t>INF677K01478</t>
  </si>
  <si>
    <t>L&amp;T Money Market Fund - Direct Plan - Daily IDCW</t>
  </si>
  <si>
    <t>INF917K01FD8</t>
  </si>
  <si>
    <t>L&amp;T Money Market Fund - Direct Plan - Weekly IDCW</t>
  </si>
  <si>
    <t>INF917K01FH9</t>
  </si>
  <si>
    <t>L&amp;T Money Market Fund - Regular Plan - Daily IDCW</t>
  </si>
  <si>
    <t>INF917K01AY5</t>
  </si>
  <si>
    <t>INF917K01BC9</t>
  </si>
  <si>
    <t>L&amp;T Money Market Fund - Regular Plan - Monthly IDCW</t>
  </si>
  <si>
    <t>INF917K01BB1</t>
  </si>
  <si>
    <t>INF917K01BA3</t>
  </si>
  <si>
    <t>L&amp;T Money Market Fund - Regular Plan - Weekly IDCW</t>
  </si>
  <si>
    <t>INF917K01AZ2</t>
  </si>
  <si>
    <t>INF917K01FE6</t>
  </si>
  <si>
    <t>L&amp;T Money Market Fund -Direct Plan- Monthly IDCW</t>
  </si>
  <si>
    <t>INF917K01FF3</t>
  </si>
  <si>
    <t>L&amp;T Short Term Bond Fund - Direct Plan - Annual IDCW</t>
  </si>
  <si>
    <t>INF917K01VR5</t>
  </si>
  <si>
    <t>INF917K01VQ7</t>
  </si>
  <si>
    <t>L&amp;T Short Term Bond Fund - Direct Plan - Quarterly IDCW</t>
  </si>
  <si>
    <t>INF917K01IS0</t>
  </si>
  <si>
    <t>INF917K01IR2</t>
  </si>
  <si>
    <t>L&amp;T Short Term Bond Fund - Regular Plan - Annual IDCW</t>
  </si>
  <si>
    <t>INF917K01VT1</t>
  </si>
  <si>
    <t>INF917K01VS3</t>
  </si>
  <si>
    <t>INF917K01CM6</t>
  </si>
  <si>
    <t>INF917K01CL8</t>
  </si>
  <si>
    <t>L&amp;T Short Term Bond Fund - Regular Plan - Monthly IDCW</t>
  </si>
  <si>
    <t>INF917K01CH6</t>
  </si>
  <si>
    <t>INF917K01CI4</t>
  </si>
  <si>
    <t>L&amp;T Short Term Bond Fund - Regular Plan - Quarterly IDCW</t>
  </si>
  <si>
    <t>INF917K01CJ2</t>
  </si>
  <si>
    <t>INF917K01CK0</t>
  </si>
  <si>
    <t>L&amp;T Short Term Bond Fund -Direct Plan -  Monthly IDCW</t>
  </si>
  <si>
    <t>INF917K01IP6</t>
  </si>
  <si>
    <t>INF917K01IO9</t>
  </si>
  <si>
    <t>INF917K01IQ4</t>
  </si>
  <si>
    <t>L&amp;T Resurgent India  Bond Fund - Direct Plan - Annual IDCW</t>
  </si>
  <si>
    <t>INF917K01WF8</t>
  </si>
  <si>
    <t>INF917K01WC5</t>
  </si>
  <si>
    <t>INF917K01TK4</t>
  </si>
  <si>
    <t>L&amp;T Resurgent India  Bond Fund - Direct Plan - IDCW</t>
  </si>
  <si>
    <t>INF917K01TM0</t>
  </si>
  <si>
    <t>INF917K01TL2</t>
  </si>
  <si>
    <t>L&amp;T Resurgent India  Bond Fund - Regular Plan - Annual IDCW</t>
  </si>
  <si>
    <t>INF917K01WE1</t>
  </si>
  <si>
    <t>INF917K01WD3</t>
  </si>
  <si>
    <t>INF917K01TH0</t>
  </si>
  <si>
    <t>L&amp;T Resurgent India  Bond Fund - Regular Plan - IDCW</t>
  </si>
  <si>
    <t>INF917K01TJ6</t>
  </si>
  <si>
    <t>INF917K01TI8</t>
  </si>
  <si>
    <t>L&amp;T Flexi Bond Fund - Direct Plan - Annual IDCW</t>
  </si>
  <si>
    <t>INF917K01VN4</t>
  </si>
  <si>
    <t>INF917K01VM6</t>
  </si>
  <si>
    <t>INF917K01HA0</t>
  </si>
  <si>
    <t>L&amp;T Flexi Bond Fund - Direct Plan- IDCW</t>
  </si>
  <si>
    <t>INF917K01GY2</t>
  </si>
  <si>
    <t>L&amp;T Flexi Bond Fund - Regular Plan - Annual IDCW</t>
  </si>
  <si>
    <t>INF917K01VP9</t>
  </si>
  <si>
    <t>INF917K01VO2</t>
  </si>
  <si>
    <t>INF677K01916</t>
  </si>
  <si>
    <t>L&amp;T Flexi Bond Fund - Regular Plan - IDCW</t>
  </si>
  <si>
    <t>INF677K01924</t>
  </si>
  <si>
    <t>INF677K01932</t>
  </si>
  <si>
    <t>L&amp;T Triple Ace Bond Fund - Direct Plan - Annual IDCW</t>
  </si>
  <si>
    <t>INF917K01VZ8</t>
  </si>
  <si>
    <t>INF917K01VY1</t>
  </si>
  <si>
    <t>INF917K01HN3</t>
  </si>
  <si>
    <t>L&amp;T Triple Ace Bond Fund - Direct Plan -Semi Annual IDCW</t>
  </si>
  <si>
    <t>INF917K01HR4</t>
  </si>
  <si>
    <t>INF917K01HQ6</t>
  </si>
  <si>
    <t>L&amp;T Triple Ace Bond Fund - Regular Plan - Annual IDCW</t>
  </si>
  <si>
    <t>INF917K01WB7</t>
  </si>
  <si>
    <t>INF917K01WA9</t>
  </si>
  <si>
    <t>L&amp;T Triple Ace Bond Fund - Regular Plan - Quarterly IDCW</t>
  </si>
  <si>
    <t>INF917K01AF4</t>
  </si>
  <si>
    <t>INF917K01AG2</t>
  </si>
  <si>
    <t>L&amp;T Triple Ace Bond Fund -Direct Plan- Quarterly IDCW</t>
  </si>
  <si>
    <t>INF917K01HP8</t>
  </si>
  <si>
    <t>INF917K01HO1</t>
  </si>
  <si>
    <t>INF917K01AK4</t>
  </si>
  <si>
    <t>L&amp;T Triple Ace Bond Fund -Regular Plan - Semi Annual IDCW</t>
  </si>
  <si>
    <t>INF917K01AI8</t>
  </si>
  <si>
    <t>INF917K01AJ6</t>
  </si>
  <si>
    <t>INF917K01AH0</t>
  </si>
  <si>
    <t>L&amp;T Credit Risk Fund - Direct Plan - IDCW</t>
  </si>
  <si>
    <t>INF917K01UJ4</t>
  </si>
  <si>
    <t>INF917K01UI6</t>
  </si>
  <si>
    <t>L&amp;T Credit Risk Fund - Direct Plan -Annual IDCW</t>
  </si>
  <si>
    <t>INF917K01UL0</t>
  </si>
  <si>
    <t>INF917K01UK2</t>
  </si>
  <si>
    <t>L&amp;T Credit Risk Fund - Regular Plan - Annual IDCW</t>
  </si>
  <si>
    <t>INF917K01UN6</t>
  </si>
  <si>
    <t>INF917K01UM8</t>
  </si>
  <si>
    <t>INF917K01130</t>
  </si>
  <si>
    <t>INF917K01UH8</t>
  </si>
  <si>
    <t>INF917K01CU9</t>
  </si>
  <si>
    <t>L&amp;T Credit Risk Fund- Regular Plan - IDCW</t>
  </si>
  <si>
    <t>INF917K01114</t>
  </si>
  <si>
    <t>INF917K01122</t>
  </si>
  <si>
    <t>L&amp;T Banking and PSU Debt Fund -  Direct Plan - Monthly IDCW</t>
  </si>
  <si>
    <t>INF917K01HI3</t>
  </si>
  <si>
    <t>L&amp;T Banking and PSU Debt Fund -  Regular Plan - Monthly IDCW</t>
  </si>
  <si>
    <t>INF677K01AI8</t>
  </si>
  <si>
    <t>INF677K01AJ6</t>
  </si>
  <si>
    <t xml:space="preserve">L&amp;T Banking and PSU Debt Fund - Direct Plan - Daily IDCW </t>
  </si>
  <si>
    <t>INF917K01HL7</t>
  </si>
  <si>
    <t>INF917K01HH5</t>
  </si>
  <si>
    <t>L&amp;T Banking and PSU Debt Fund - Direct Plan - Weekly IDCW</t>
  </si>
  <si>
    <t>INF917K01HK9</t>
  </si>
  <si>
    <t>L&amp;T Banking and PSU Debt Fund - Regular Plan - Daily IDCW</t>
  </si>
  <si>
    <t>INF677K01AF4</t>
  </si>
  <si>
    <t>INF677K01AE7</t>
  </si>
  <si>
    <t>L&amp;T Banking and PSU Debt Fund - Regular Plan - Weekly IDCW</t>
  </si>
  <si>
    <t>INF917K01HM5</t>
  </si>
  <si>
    <t>INF677K01AH0</t>
  </si>
  <si>
    <t>INF917K01FI7</t>
  </si>
  <si>
    <t>L&amp;T Gilt Fund - Direct Plan - Quarterly IDCW</t>
  </si>
  <si>
    <t>INF917K01FK3</t>
  </si>
  <si>
    <t>INF917K01FJ5</t>
  </si>
  <si>
    <t>INF917K01BP1</t>
  </si>
  <si>
    <t>L&amp;T Gilt Fund - Regular Plan - Quarterly IDCW</t>
  </si>
  <si>
    <t>INF917K01BN6</t>
  </si>
  <si>
    <t>INF917K01BO4</t>
  </si>
  <si>
    <t>INF917K01GF1</t>
  </si>
  <si>
    <t>INF917K01056</t>
  </si>
  <si>
    <t>L&amp;T Conservative Hybrid Fund -Direct Plan-Monthly IDCW</t>
  </si>
  <si>
    <t>INF917K01GH7</t>
  </si>
  <si>
    <t>INF917K01GG9</t>
  </si>
  <si>
    <t>L&amp;T Conservative Hybrid Fund -Regular Plan - Monthly IDCW</t>
  </si>
  <si>
    <t>INF917K01031</t>
  </si>
  <si>
    <t>INF917K01049</t>
  </si>
  <si>
    <t>L&amp;T Conservative Hybrid Fund -Direct Plan-Quarterly IDCW</t>
  </si>
  <si>
    <t>INF917K01GJ3</t>
  </si>
  <si>
    <t>INF917K01GI5</t>
  </si>
  <si>
    <t>L&amp;T Conservative Hybrid Fund -Regular Plan -Quarterly IDCW</t>
  </si>
  <si>
    <t>INF917K01064</t>
  </si>
  <si>
    <t>INF917K01072</t>
  </si>
  <si>
    <t>L&amp;T Hybrid Equity Fund - Direct Plan - Annual IDCW</t>
  </si>
  <si>
    <t>INF917K01TY5</t>
  </si>
  <si>
    <t>INF917K01TX7</t>
  </si>
  <si>
    <t>L&amp;T Hybrid Equity Fund - Direct Plan -IDCW</t>
  </si>
  <si>
    <t>INF917K01LD6</t>
  </si>
  <si>
    <t>INF917K01LE4</t>
  </si>
  <si>
    <t>L&amp;T Hybrid Equity Fund - Regular Plan- Annual IDCW</t>
  </si>
  <si>
    <t>INF917K01TW9</t>
  </si>
  <si>
    <t>INF917K01TV1</t>
  </si>
  <si>
    <t>INF917K01LB0</t>
  </si>
  <si>
    <t>L&amp;T Hybrid Equity Fund- Regular Plan - IDCW</t>
  </si>
  <si>
    <t>INF917K01KZ1</t>
  </si>
  <si>
    <t>INF917K01LA2</t>
  </si>
  <si>
    <t>INF917K01IN1</t>
  </si>
  <si>
    <t>L&amp;T Balanced Advantage Fund-Direct Plan-IDCW</t>
  </si>
  <si>
    <t>INF917K01IM3</t>
  </si>
  <si>
    <t>INF917K01IL5</t>
  </si>
  <si>
    <t>INF917K01KY4</t>
  </si>
  <si>
    <t>L&amp;T Balanced Advantage Fund-Regular Plan-IDCW</t>
  </si>
  <si>
    <t>INF917K01KW8</t>
  </si>
  <si>
    <t>INF917K01KX6</t>
  </si>
  <si>
    <t>INF917K01QR5</t>
  </si>
  <si>
    <t>L&amp;T Arbitrage Opportunities Fund - Direct Plan - Monthly IDCW</t>
  </si>
  <si>
    <t>INF917K01QT1</t>
  </si>
  <si>
    <t>INF917K01QS3</t>
  </si>
  <si>
    <t>L&amp;T Arbitrage Opportunities Fund - Direct Plan - Quarterly IDCW</t>
  </si>
  <si>
    <t>INF917K01QV7</t>
  </si>
  <si>
    <t>INF917K01QU9</t>
  </si>
  <si>
    <t>INF917K01QL8</t>
  </si>
  <si>
    <t>L&amp;T Arbitrage Opportunities Fund - Regular Plan - Monthly IDCW</t>
  </si>
  <si>
    <t>INF917K01QN4</t>
  </si>
  <si>
    <t>INF917K01QM6</t>
  </si>
  <si>
    <t>L&amp;T Arbitrage Opportunities Fund - Regular Plan - Quarterly IDCW</t>
  </si>
  <si>
    <t>INF917K01QP9</t>
  </si>
  <si>
    <t>INF917K01QO2</t>
  </si>
  <si>
    <t>INF917K01GE4</t>
  </si>
  <si>
    <t>L&amp;T Equity Savings Fund - Direct Plan-Monthly IDCW</t>
  </si>
  <si>
    <t>INF917K01GA2</t>
  </si>
  <si>
    <t>INF917K01AA5</t>
  </si>
  <si>
    <t>L&amp;T Equity Savings Fund - Regular Plan - Monthly IDCW</t>
  </si>
  <si>
    <t>INF917K01965</t>
  </si>
  <si>
    <t>INF917K01973</t>
  </si>
  <si>
    <t>L&amp;T Equity Savings Fund - Regular Plan - Quarterly IDCW</t>
  </si>
  <si>
    <t>INF917K01981</t>
  </si>
  <si>
    <t>INF917K01999</t>
  </si>
  <si>
    <t>L&amp;T Equity Savings Fund- Direct Plan-Quarterly IDCW</t>
  </si>
  <si>
    <t>INF917K01GD6</t>
  </si>
  <si>
    <t>INF917K01GC8</t>
  </si>
  <si>
    <t>INF917K01D12</t>
  </si>
  <si>
    <t xml:space="preserve">L&amp;T Nifty 50 Index Fund - Direct Plan - IDCW </t>
  </si>
  <si>
    <t>INF917K01C96</t>
  </si>
  <si>
    <t>INF917K01D04</t>
  </si>
  <si>
    <t>INF917K01D38</t>
  </si>
  <si>
    <t xml:space="preserve">L&amp;T Nifty 50 Index Fund - Regular Plan - IDCW </t>
  </si>
  <si>
    <t>INF917K01D20</t>
  </si>
  <si>
    <t>INF917K01D46</t>
  </si>
  <si>
    <t>INF917K01D79</t>
  </si>
  <si>
    <t xml:space="preserve">L&amp;T Nifty Next 50 Index Fund - Direct Plan - IDCW </t>
  </si>
  <si>
    <t>INF917K01D53</t>
  </si>
  <si>
    <t>INF917K01D61</t>
  </si>
  <si>
    <t>INF917K01D95</t>
  </si>
  <si>
    <t xml:space="preserve">L&amp;T Nifty Next 50 Index Fund - Regular Plan - IDCW </t>
  </si>
  <si>
    <t>INF917K01D87</t>
  </si>
  <si>
    <t>INF917K01E03</t>
  </si>
  <si>
    <t>INF917K01ZW6</t>
  </si>
  <si>
    <t xml:space="preserve">L&amp;T FMP Series XVII - Plan B - Direct Plan - IDCW </t>
  </si>
  <si>
    <t>INF917K01ZV8</t>
  </si>
  <si>
    <t>INF917K01ZY2</t>
  </si>
  <si>
    <t xml:space="preserve">L&amp;T FMP Series XVII - Plan B - Regular Plan - IDCW </t>
  </si>
  <si>
    <t>INF917K01ZX4</t>
  </si>
  <si>
    <t>INF917K01A07</t>
  </si>
  <si>
    <t xml:space="preserve">L&amp;T FMP Series XVII - Plan C - Direct Plan - IDCW </t>
  </si>
  <si>
    <t>INF917K01ZZ9</t>
  </si>
  <si>
    <t>INF917K01A23</t>
  </si>
  <si>
    <t xml:space="preserve">L&amp;T FMP Series XVII - Plan C - Regular Plan - IDCW </t>
  </si>
  <si>
    <t>INF917K01A15</t>
  </si>
  <si>
    <t>INF917K01A49</t>
  </si>
  <si>
    <t xml:space="preserve">L&amp;T FMP Series XVIII - Plan A - Direct Plan - IDCW </t>
  </si>
  <si>
    <t>INF917K01A31</t>
  </si>
  <si>
    <t>INF917K01A64</t>
  </si>
  <si>
    <t xml:space="preserve">L&amp;T FMP Series XVIII - Plan A - Regular Plan - IDCW </t>
  </si>
  <si>
    <t>INF917K01A56</t>
  </si>
  <si>
    <t>INF917K01B48</t>
  </si>
  <si>
    <t>INF917K01B63</t>
  </si>
  <si>
    <t xml:space="preserve">L&amp;T FMP Series XVIII - Plan B - Regular Plan - IDCW </t>
  </si>
  <si>
    <t>INF917K01B55</t>
  </si>
  <si>
    <t>INF917K01C21</t>
  </si>
  <si>
    <t xml:space="preserve">L&amp;T FMP Series XVIII - Plan C - Direct Plan - IDCW </t>
  </si>
  <si>
    <t>INF917K01C13</t>
  </si>
  <si>
    <t>INF917K01C47</t>
  </si>
  <si>
    <t xml:space="preserve">L&amp;T FMP Series XVIII - Plan C - Regular Plan - IDCW </t>
  </si>
  <si>
    <t>INF917K01C39</t>
  </si>
  <si>
    <t>INF917K01C62</t>
  </si>
  <si>
    <t xml:space="preserve">L&amp;T FMP Series XVIII - Plan D - Direct Plan - IDCW </t>
  </si>
  <si>
    <t>INF917K01C54</t>
  </si>
  <si>
    <t>INF917K01C88</t>
  </si>
  <si>
    <t xml:space="preserve">L&amp;T FMP Series XVIII - Plan D - Regular Plan - IDCW </t>
  </si>
  <si>
    <t>INF917K01C70</t>
  </si>
  <si>
    <t>processing fee</t>
  </si>
  <si>
    <t>Mauritius Commercial Bank(MCB) Mauritius Commercial Bank(MCB)</t>
  </si>
  <si>
    <t>Regular Plan - IDCW</t>
  </si>
  <si>
    <t>Regular Plan - Daily IDCW</t>
  </si>
  <si>
    <t>Regular Plan - Weekly IDCW</t>
  </si>
  <si>
    <t>Regular Plan - Monthly IDCW</t>
  </si>
  <si>
    <t>Regular Plan - Quarterly IDCW</t>
  </si>
  <si>
    <t>Regular Plan - Semi Annual IDCW</t>
  </si>
  <si>
    <t>Regular Plan - Annual IDCW</t>
  </si>
  <si>
    <t>Direct Plan - IDCW</t>
  </si>
  <si>
    <t>Direct Plan - Daily IDCW</t>
  </si>
  <si>
    <t>Direct Plan - Weekly IDCW</t>
  </si>
  <si>
    <t>Direct Plan - Monthly IDCW</t>
  </si>
  <si>
    <t>Direct Plan - Quarterly IDCW</t>
  </si>
  <si>
    <t>Direct Plan - Semi Annual IDCW</t>
  </si>
  <si>
    <t>Direct Plan - Annual IDCW</t>
  </si>
  <si>
    <t>Total NAV</t>
  </si>
  <si>
    <t>No. of Shares Outstanding</t>
  </si>
  <si>
    <t>L&amp;T Emerging Opportunities Fund-SR I- Direct Plan-IDCW</t>
  </si>
  <si>
    <t>L&amp;T Emerging Opportunities Fund-SR I- Regular Plan-IDCW</t>
  </si>
  <si>
    <t>INF917K01ZL9</t>
  </si>
  <si>
    <t>INF917K01ZJ3</t>
  </si>
  <si>
    <t>INF917K01ZR6</t>
  </si>
  <si>
    <t>INF917K01ZS4</t>
  </si>
  <si>
    <t>INF917K01ZT2</t>
  </si>
  <si>
    <t>INF917K01ZU0</t>
  </si>
  <si>
    <t>INF917K01YT5</t>
  </si>
  <si>
    <t>INF917K01YU3</t>
  </si>
  <si>
    <t>INF917K01YV1</t>
  </si>
  <si>
    <t>INF917K01YW9</t>
  </si>
  <si>
    <t>A.NPTF</t>
  </si>
  <si>
    <t>B.EXT_FUND_ID</t>
  </si>
  <si>
    <t xml:space="preserve"> A.DATE_CAL</t>
  </si>
  <si>
    <t xml:space="preserve"> A.NRUBR</t>
  </si>
  <si>
    <t>A.LIBELLE</t>
  </si>
  <si>
    <t>A.NSUFF</t>
  </si>
  <si>
    <t xml:space="preserve"> A.CMON</t>
  </si>
  <si>
    <t>A.MNT_ACT_DEAL</t>
  </si>
  <si>
    <t xml:space="preserve"> A.MNT_ACT</t>
  </si>
  <si>
    <t>INR</t>
  </si>
  <si>
    <t>Discount on CBLO</t>
  </si>
  <si>
    <t>Bank Charges</t>
  </si>
  <si>
    <t>Management fee</t>
  </si>
  <si>
    <t>Non-distribution A/c</t>
  </si>
  <si>
    <t>Equal -Â Dividend</t>
  </si>
  <si>
    <t>Switch In Receivable SWITCH IN RECEIVABLE</t>
  </si>
  <si>
    <t>Dividend payable -final DIVIDEND PAYABLE</t>
  </si>
  <si>
    <t>Initial Margin - CCIL</t>
  </si>
  <si>
    <t>Citibank Mumbai Citibank Mumbai</t>
  </si>
  <si>
    <t>HDFCÂ BSEÂ  A/c</t>
  </si>
  <si>
    <t>Citibank Common ExpsÂ Â A/C</t>
  </si>
  <si>
    <t>HDFCÂ Â NSEÂ  A/c</t>
  </si>
  <si>
    <t>Accrual custody fee(manual)</t>
  </si>
  <si>
    <t>Interest Income on NCD</t>
  </si>
  <si>
    <t>Unrealised g/l NCD</t>
  </si>
  <si>
    <t>Unrealised g/l-Zero Coupon</t>
  </si>
  <si>
    <t>Unit Premium - Regular Bonus</t>
  </si>
  <si>
    <t>Subscription - Regular Bonus</t>
  </si>
  <si>
    <t>HDFC Collection 1 HDFC Collection 1</t>
  </si>
  <si>
    <t>Considering movement of NAV from the beginning of the half year to September 30, 2021</t>
  </si>
  <si>
    <t>Accrual Audit fee ( manual)</t>
  </si>
  <si>
    <t>Processing fee</t>
  </si>
  <si>
    <t>HDFC Collection 1</t>
  </si>
  <si>
    <t>L&amp;T Overnight Fund - Daily IDCW</t>
  </si>
  <si>
    <t>L&amp;T Overnight Fund Direct Plan - Daily IDCW</t>
  </si>
  <si>
    <t>L&amp;T Liquid Fund - Regular Daily IDCW Reinvestment Plan</t>
  </si>
  <si>
    <t>L&amp;T Liquid Fund Direct Plan - Daily IDCW Reinvestment Plan</t>
  </si>
  <si>
    <t>L&amp;T Liquid Fund - Regular Weekly IDCW</t>
  </si>
  <si>
    <t>L&amp;T Overnight Fund Direct Plan - Weekly IDCW</t>
  </si>
  <si>
    <t>L&amp;T Money Market Fund - Weekly IDCW Reinvestment Plan</t>
  </si>
  <si>
    <t>L&amp;T Money Market Fund Direct Plan - Weekly IDCW Reinvestment Plan</t>
  </si>
  <si>
    <t>L&amp;T Liquid Fund Direct Plan - Weekly IDCW</t>
  </si>
  <si>
    <t>L&amp;T Overnight Fund - Weekly IDCW</t>
  </si>
  <si>
    <t>L&amp;T Ultra Short Term Fund - Regular Weekly IDCW</t>
  </si>
  <si>
    <t>L&amp;T Ultra Short Term Fund - Regular  Daily IDCW Reinvestment Plan</t>
  </si>
  <si>
    <t>L&amp;T Ultra Short Term Fund Direct Plan - Weekly IDCW</t>
  </si>
  <si>
    <t>L&amp;T Ultra Short Term Fund Direct Plan - Daily IDCW Reinvestment Plan</t>
  </si>
  <si>
    <t>L&amp;T Money Market Fund - Daily IDCW Reinvestment Plan</t>
  </si>
  <si>
    <t>L&amp;T Money Market Fund Direct Plan - Daily IDCW Reinvestment Plan</t>
  </si>
  <si>
    <t>L&amp;T Banking and PSU Debt Fund - Weekly IDCW</t>
  </si>
  <si>
    <t>L&amp;T Banking and PSU Debt Fund Direct Plan - Weekly IDCW</t>
  </si>
  <si>
    <t>L&amp;T Banking and PSU Debt Fund Direct Plan - Daily IDCW</t>
  </si>
  <si>
    <t>L&amp;T Hybrid Equity Fund Direct Plan - IDCW</t>
  </si>
  <si>
    <t>L&amp;T Large and MidCap Fund - IDCW</t>
  </si>
  <si>
    <t>L&amp;T Balanced Advantage Fund Direct Plan - IDCW</t>
  </si>
  <si>
    <t>L&amp;T Balanced Advantage Fund - IDCW</t>
  </si>
  <si>
    <t>L&amp;T Large and MidCap Fund Direct Plan - IDCW</t>
  </si>
  <si>
    <t>L&amp;T Hybrid Equity Fund - IDCW</t>
  </si>
  <si>
    <t>L&amp;T Banking and PSU Debt Fund - Daily IDCW</t>
  </si>
  <si>
    <t>L&amp;T Flexi Bond Fund Direct Plan - IDCW</t>
  </si>
  <si>
    <t>L&amp;T Flexi Bond Fund - IDCW</t>
  </si>
  <si>
    <t>L&amp;T Low Duration Fund Direct Plan - IDCW</t>
  </si>
  <si>
    <t xml:space="preserve">L&amp;T Resurgent India Bond Fund IDCW </t>
  </si>
  <si>
    <t xml:space="preserve">L&amp;T Resurgent India Bond Fund Direct IDCW </t>
  </si>
  <si>
    <t>L&amp;T Money Market Fund - Monthly IDCW</t>
  </si>
  <si>
    <t>L&amp;T Ultra Short Term Fund - Regular  Monthly IDCW</t>
  </si>
  <si>
    <t>L&amp;T Overnight Fund - Monthly IDCW</t>
  </si>
  <si>
    <t>L&amp;T Conservative Hybrid Fund - Monthly IDCW</t>
  </si>
  <si>
    <t>L&amp;T Equity Savings Fund - Monthly IDCW</t>
  </si>
  <si>
    <t>L&amp;T Short Term Bond Fund - IDCW</t>
  </si>
  <si>
    <t>L&amp;T Banking and PSU Debt Fund - Monthly IDCW</t>
  </si>
  <si>
    <t>L&amp;T Ultra Short Term Fund Direct Plan - Monthly IDCW</t>
  </si>
  <si>
    <t>L&amp;T Short Term Bond Fund Direct Plan - IDCW</t>
  </si>
  <si>
    <t>L&amp;T Credit Risk Fund Direct Plan - IDCW</t>
  </si>
  <si>
    <t>L&amp;T Money Market Fund Direct Plan - Monthly IDCW</t>
  </si>
  <si>
    <t>L&amp;T Overnight Fund Direct Plan - Monthly IDCW</t>
  </si>
  <si>
    <t>L&amp;T Low Duration Fund - IDCW</t>
  </si>
  <si>
    <t>L&amp;T Equity Savings Fund Direct Plan - Monthly IDCW</t>
  </si>
  <si>
    <t>L&amp;T Credit Risk Fund - IDCW</t>
  </si>
  <si>
    <t>L&amp;T Conservative Hybrid Fund Direct Plan - Monthly IDCW</t>
  </si>
  <si>
    <t>L&amp;T Banking and PSU Debt Fund Direct Plan - Monthly IDCW</t>
  </si>
  <si>
    <t>L&amp;T FMP Series 16 - Plan A (1223 Days) IDCW Payout</t>
  </si>
  <si>
    <t>L&amp;T FMP Series 16 - Plan A (1223 Days) Direct IDCW Payout</t>
  </si>
  <si>
    <t>L&amp;T Arbitrage Opportunities Fund Direct Monthly IDCW</t>
  </si>
  <si>
    <t>L&amp;T Arbitrage Opportunities Fund Monthly IDCW</t>
  </si>
  <si>
    <t>L&amp;T Short Term Bond Fund - Quarterly IDCW</t>
  </si>
  <si>
    <t>L&amp;T Triple Ace Bond Fund Direct Plan - Quarterly IDCW</t>
  </si>
  <si>
    <t>L&amp;T Conservative Hybrid Fund - Quarterly IDCW</t>
  </si>
  <si>
    <t>L&amp;T Triple Ace Bond Fund - Quarterly IDCW</t>
  </si>
  <si>
    <t>L&amp;T India Value Fund - IDCW</t>
  </si>
  <si>
    <t>L&amp;T Gilt Fund - Quarterly IDCW</t>
  </si>
  <si>
    <t>L&amp;T Conservative Hybrid Fund Direct Plan - Quarterly IDCW</t>
  </si>
  <si>
    <t>L&amp;T Gilt Fund Direct Plan - Quarterly IDCW</t>
  </si>
  <si>
    <t>L&amp;T Equity Savings Fund - Quarterly IDCW</t>
  </si>
  <si>
    <t>L&amp;T Equity Savings Fund Direct Plan - Quarterly IDCW</t>
  </si>
  <si>
    <t>L&amp;T Short Term Bond Fund Direct Plan - Quarterly IDCW</t>
  </si>
  <si>
    <t>L&amp;T India Value Fund Direct Plan - IDCW</t>
  </si>
  <si>
    <t>L&amp;T Business Cycles Fund Direct IDCW</t>
  </si>
  <si>
    <t>L&amp;T Business Cycles Fund IDCW</t>
  </si>
  <si>
    <t>L&amp;T Midcap Fund - IDCW</t>
  </si>
  <si>
    <t>L&amp;T Midcap Fund Direct Plan - IDCW</t>
  </si>
  <si>
    <t>L&amp;T Triple Ace Bond Fund - Semi Annual IDCW</t>
  </si>
  <si>
    <t>L&amp;T Triple Ace Bond Fund Direct Plan - Semi Annual IDCW</t>
  </si>
  <si>
    <t>L&amp;T Arbitrage Opportunities Fund Direct Quarterly IDCW</t>
  </si>
  <si>
    <t>L&amp;T FMP Series XVII - Plan C (1114 Days) IDCW Payout</t>
  </si>
  <si>
    <t>L&amp;T FMP Series XVII - Plan C (1114 Days) Direct IDCW Payout</t>
  </si>
  <si>
    <t>$50% S&amp;P BSE 200 TR Index and 50% CRISIL Short Term Bond Fund Index</t>
  </si>
  <si>
    <t>S&amp;P BSE Sensex TRI^</t>
  </si>
  <si>
    <t>$Fund is co-managed by Mr. Jalpan Shah (Debt Portion).</t>
  </si>
  <si>
    <t>NIFTY Short Duration Debt Index</t>
  </si>
  <si>
    <t>L&amp;T Nifty Next 50 Index Fund  - Regular Plan (G)</t>
  </si>
  <si>
    <t>Nifty Next 50 TRI</t>
  </si>
  <si>
    <t>Nifty 50 TRI^</t>
  </si>
  <si>
    <t>L&amp;T Nifty Next 50 Index Fund - Direct Plan (G)</t>
  </si>
  <si>
    <t>L&amp;T Nifty 50 Index Fund  - Regular Plan (G)</t>
  </si>
  <si>
    <t>L&amp;T Nifty 50 Index Fund - Direct Plan (G)</t>
  </si>
  <si>
    <t>-</t>
  </si>
  <si>
    <t xml:space="preserve">** Schemes matured during the half year ending September 30,2021 </t>
  </si>
  <si>
    <t>Total</t>
  </si>
  <si>
    <t>Data</t>
  </si>
  <si>
    <t>Sum of Management Fee</t>
  </si>
  <si>
    <t>Sum of CCIL Charges</t>
  </si>
  <si>
    <t>Values</t>
  </si>
  <si>
    <t>Plan Code</t>
  </si>
  <si>
    <t>Sum of Total Expense</t>
  </si>
  <si>
    <t>Sum of Closing</t>
  </si>
  <si>
    <t>Direct</t>
  </si>
  <si>
    <t>Regular</t>
  </si>
  <si>
    <t>L&amp;T Mutual Fund</t>
  </si>
  <si>
    <t>0.00</t>
  </si>
  <si>
    <t>0.0%</t>
  </si>
  <si>
    <t>#The nomenclature of "Dividend" is renamed as "Income Distribution Capital Withdrawal (IDCW)" with effect from April 1, 2021. For details refer our notice no 55 dated March 26, 2021.</t>
  </si>
  <si>
    <t>additional accrual Jul to Sep 21 &amp; reimbursment</t>
  </si>
  <si>
    <t>(Pursuant to Regulations 59 of the Securities and Exchange Board of India (Mutual Funds) Regulations, 1996)</t>
  </si>
  <si>
    <t>Benchmark (for Regular Growth)</t>
  </si>
  <si>
    <t>Investments made in associate/group companies as on September 30, 2021</t>
  </si>
  <si>
    <t>Dividend (gross) paid per unit during the half-year period #</t>
  </si>
  <si>
    <t>Refer Annexure II for scheme product label and riskometer and benchmark riskometer</t>
  </si>
  <si>
    <t>L&amp;T FMP Series XVI -
Plan A (1223 days)**</t>
  </si>
  <si>
    <t>L&amp;T Emerging Opportunities Fund - Series I**</t>
  </si>
  <si>
    <t>L&amp;T Emerging Opportunities Fund -Series II**</t>
  </si>
  <si>
    <t>L&amp;T FMP Series XVII - Plan C (1114 days)**</t>
  </si>
  <si>
    <t xml:space="preserve"> $ NA</t>
  </si>
  <si>
    <t>$ NA</t>
  </si>
  <si>
    <t>CL08801</t>
  </si>
  <si>
    <t>Notes To Accounts</t>
  </si>
  <si>
    <t>There has been no change in the accounting policy during the half-year ended September 30, 2021.</t>
  </si>
  <si>
    <t>Commission was paid to associates during the half year with respect to distribution of units of the schemes. The commission paid was at the rates similar to those offered to other distributors. Total payments made to the associate companies in terms of Regulations 25(8) during the half-year ended September 30 2021 is as follows:</t>
  </si>
  <si>
    <t>Name of associate/related parties/group companies of Sponsor /AMC</t>
  </si>
  <si>
    <t>Nature of Association/Nature of relation</t>
  </si>
  <si>
    <t xml:space="preserve">Period covered </t>
  </si>
  <si>
    <t>Value of transactions    (Rs. In Crs)</t>
  </si>
  <si>
    <t>% of total value of transaction of the Fund</t>
  </si>
  <si>
    <t>Brokerage paid (Rs. In Crs)</t>
  </si>
  <si>
    <t>% of total brokerage paid by the Fund (%)</t>
  </si>
  <si>
    <t>L&amp;T Finance Ltd</t>
  </si>
  <si>
    <t>Associate Company</t>
  </si>
  <si>
    <t>Apr 01, 2021 to Sep 30 2021</t>
  </si>
  <si>
    <t>Value of transactions</t>
  </si>
  <si>
    <t>Brokerage paid</t>
  </si>
  <si>
    <t>% of total brokerage paid by the Fund</t>
  </si>
  <si>
    <t>OCT 01, 2020 to Mar 31 2021</t>
  </si>
  <si>
    <t>(Rs. In Crs)</t>
  </si>
  <si>
    <t>(%)</t>
  </si>
  <si>
    <t>L&amp;T Capital Company Ltd</t>
  </si>
  <si>
    <t>Group Company</t>
  </si>
  <si>
    <t>APR 01, 2019 to SEP 30  2019</t>
  </si>
  <si>
    <t>L&amp;T Cash Fund</t>
  </si>
  <si>
    <t>L &amp; T CAPITAL MARKETS LIMITED</t>
  </si>
  <si>
    <t>L&amp;T FMP Series 14 - Scheme C (1150 Days)</t>
  </si>
  <si>
    <t>L&amp;T Access Distribution Services Limited</t>
  </si>
  <si>
    <t xml:space="preserve">^ Less than 1 lac </t>
  </si>
  <si>
    <t>b</t>
  </si>
  <si>
    <t>Any underwriting obligations undertaken by the schemes of the mutual funds with respect to issue of securities by associate companies - NIL</t>
  </si>
  <si>
    <t>c</t>
  </si>
  <si>
    <t>Devolvement, if any - NIL</t>
  </si>
  <si>
    <t>d</t>
  </si>
  <si>
    <t>Subscription by the schemes in the issues lead managed by associate / group companies during the period  April 01, 2021 to September 30, 2021 - NIL.</t>
  </si>
  <si>
    <t>e</t>
  </si>
  <si>
    <t>Subscription to any issue of equity or debt on private placement basis where the sponsor or its associate companies have acted as arranger or manager - NIL.</t>
  </si>
  <si>
    <t>Disclosure under Regulation 25(11) of the Securities and Exchange Board of India (Mutual Funds) Regulations, 1996 as amended : L&amp;T Mutual Fund has made the following investments in companies, which hold units in excess of 5% of the net asset value of any Scheme of L&amp;T Mutual Fund for the period ended September 30, 2021. (Annexure I)</t>
  </si>
  <si>
    <t>Details of investors holding units in the scheme over 25% of the NAV of the scheme as on September 30, 2021 is NIL</t>
  </si>
  <si>
    <t>No. of Investors</t>
  </si>
  <si>
    <t> % Holding as on March 31, 2021</t>
  </si>
  <si>
    <t>No bonus was declared during the half year period ended  September 30, 2021.</t>
  </si>
  <si>
    <t>Deferred revenue expenditure during the half year in any scheme - NIL</t>
  </si>
  <si>
    <t xml:space="preserve"> Details of borrowings above 10% of the Net Assets is Nil.</t>
  </si>
  <si>
    <t>Source of Borrowing</t>
  </si>
  <si>
    <t>Date of Borrowing</t>
  </si>
  <si>
    <t>Date of repayment of Borrowing</t>
  </si>
  <si>
    <t>Amount Borrowed (Crs.)</t>
  </si>
  <si>
    <t>Rate of Borrowing</t>
  </si>
  <si>
    <t>% of Net Assets borrowed#</t>
  </si>
  <si>
    <t>Purpose of Borrowing</t>
  </si>
  <si>
    <t>Clearing Corporation of India Limited*</t>
  </si>
  <si>
    <t>To fund redemptions</t>
  </si>
  <si>
    <t>* Borrowed through Tri Party Repo Dealing System (TREPS)</t>
  </si>
  <si>
    <t># Borrowing as a % to net assets of the scheme(s) is calculated based on Previous day AUM.</t>
  </si>
  <si>
    <t>Exposure in derivatives (excluding reverse positions) in excess of 10% of Net Asset of scheme invested in derivative products as at September 30, 2021 are as follows :</t>
  </si>
  <si>
    <t>Amount (Rs. in Crores)</t>
  </si>
  <si>
    <t>% to Net Assets</t>
  </si>
  <si>
    <t>The percentage in terms of market value of investments made in foreign securities / American Depositary Receipts / Global Depositary Receipts as at September 30, 2021 is Nil.</t>
  </si>
  <si>
    <t>During the period April 01, 2021 to September 30, 2021 following investments were made in securities of the Group/Associate Company:</t>
  </si>
  <si>
    <t>(Rs. In Crores)</t>
  </si>
  <si>
    <t>Name of Company</t>
  </si>
  <si>
    <t>Asset Type</t>
  </si>
  <si>
    <t>Purchase</t>
  </si>
  <si>
    <t>Sell</t>
  </si>
  <si>
    <t>Larsen &amp; Toubro Limited</t>
  </si>
  <si>
    <t>EQUITY</t>
  </si>
  <si>
    <t>Fixed rates bonds - Corporate</t>
  </si>
  <si>
    <t>COMMERCIAL PAPERS</t>
  </si>
  <si>
    <t>MindTree Limited</t>
  </si>
  <si>
    <t>Larsen &amp; Toubro Infotech Limited</t>
  </si>
  <si>
    <t>L&amp;T Finance Limited</t>
  </si>
  <si>
    <t>L&amp;T FMP - SERIES XVII - Plan C (1114 days)</t>
  </si>
  <si>
    <t>L&amp;T Technology Services Limited</t>
  </si>
  <si>
    <t>ABBOTT INDIA LTD</t>
  </si>
  <si>
    <t>Kudgi Transmission Limited</t>
  </si>
  <si>
    <t>L&amp;T Balanced Advantage Fund (Formerly known as Dynamic Equity Fund)</t>
  </si>
  <si>
    <t>Mindtree Limited</t>
  </si>
  <si>
    <t>Welspun India Ltd</t>
  </si>
  <si>
    <t xml:space="preserve">L&amp;T Metro Rail (Hyderabad) Limited </t>
  </si>
  <si>
    <t>L&amp;T Finance Holdings Limited</t>
  </si>
  <si>
    <t>Note: Derivative Exposure is not considered</t>
  </si>
  <si>
    <t>During the half year ended September 30, 2021 following schemes have been matured:</t>
  </si>
  <si>
    <t>Scheme Plan</t>
  </si>
  <si>
    <t>Maturity Date</t>
  </si>
  <si>
    <t>For the details of the product label and riskometer of the scheme and riskometer of the Benchmark ((Annexure II)</t>
  </si>
  <si>
    <t xml:space="preserve">Note -SEBI vide circular SEBI/HO/IMD/IMD-II DOF3/P/CIR/2021/555 dated April 29, 2021 mandated mutual funds to disclose the risk-o-meter of the scheme and the benchmark along with the performance disclosure of the scheme vis-à-vis benchmark
</t>
  </si>
  <si>
    <t>The unaudited half yearly financial results for the period ended September 30, 2021 have been approved by the Board of Directors of AMC and the Trustee.</t>
  </si>
  <si>
    <t>Annexure II</t>
  </si>
  <si>
    <t>Disclosure under Regulation 25(11) of the Securities and Exchange Board of India (Mutual Funds) Regulations, 1996 , as amended.</t>
  </si>
  <si>
    <t>Market Value of the investments made in each companies which have invested more than 5% of the net assets of any scheme.</t>
  </si>
  <si>
    <t>Table A</t>
  </si>
  <si>
    <t>Company which has Invested in excess of 5% of the Net Assets of the respective schemes during the Current Year</t>
  </si>
  <si>
    <t>Schemes in which companies have invested more than 5% of the Net Assets of the respective schemes during the Current Year</t>
  </si>
  <si>
    <t xml:space="preserve">Schemes which have invested in the Company / Subsidiary </t>
  </si>
  <si>
    <t>Nature of Investment</t>
  </si>
  <si>
    <t>Aggregate Cost of acquisition during the period ended September 30, 2021 (Rs. In Cr) *#</t>
  </si>
  <si>
    <t>Outstanding as at September 30, 2021 at Fair / Market Value (Rs. In Cr)</t>
  </si>
  <si>
    <t>Bajaj Finance Limited</t>
  </si>
  <si>
    <t>Equity Futures</t>
  </si>
  <si>
    <t>Equity Shares</t>
  </si>
  <si>
    <t>Zero Coupon bond</t>
  </si>
  <si>
    <t>Bajaj Housing Finance Limited (Subsidiary of Bajaj Finance Limited)</t>
  </si>
  <si>
    <t>Bank of Baroda</t>
  </si>
  <si>
    <t>Certificate of Deposit</t>
  </si>
  <si>
    <t>Eicher Motors Limited</t>
  </si>
  <si>
    <t>Grindwell Norton Limited</t>
  </si>
  <si>
    <t>HCL Technologies Limited</t>
  </si>
  <si>
    <t>Hindalco Industries Limited</t>
  </si>
  <si>
    <t>ICICI Securities Limited</t>
  </si>
  <si>
    <t xml:space="preserve">Indostar Capital Finance Limited </t>
  </si>
  <si>
    <t>Infina Finance Limited</t>
  </si>
  <si>
    <t>Infosys Limited</t>
  </si>
  <si>
    <t>InterGlobe Aviation Limited</t>
  </si>
  <si>
    <t>L&amp;T Finance Holdings Limited (Subsidiary of Larsen &amp; Toubro Limited)</t>
  </si>
  <si>
    <t>L&amp;T Infotech Limited (Subsidiary of Larsen &amp; Toubro Limited)</t>
  </si>
  <si>
    <t>MindTree Limited (Subsidiary of Larsen &amp; Toubro Limited)</t>
  </si>
  <si>
    <t>LIC Housing Finance Limited</t>
  </si>
  <si>
    <t>Mahindra &amp; Mahindra Limited</t>
  </si>
  <si>
    <t>Mahindra &amp; Mahindra Financial Services Limited (Subsidiary of Mahindra &amp; Mahindra Limited)</t>
  </si>
  <si>
    <t>Maruti Suzuki India Limited</t>
  </si>
  <si>
    <t>National Bank for Agriculture &amp; Rural Development</t>
  </si>
  <si>
    <t>RBL Bank Limited</t>
  </si>
  <si>
    <t>Reliance Industries Limited</t>
  </si>
  <si>
    <t>Network18 Media &amp; Investments Limited (Sub of Reliance Industries limited)</t>
  </si>
  <si>
    <t>Reliance JIO Infocomm Limited (Subsidiary of Reliance Industries Limited)</t>
  </si>
  <si>
    <t>Sikka Ports &amp; Terminals Limited (Subsidiary of Reliance Industries Limited)</t>
  </si>
  <si>
    <t>TV18 Broadcast Limited (Sub of Reliance Industries Ltd)</t>
  </si>
  <si>
    <t>State Bank of India</t>
  </si>
  <si>
    <t>SBI Cards &amp; Payment Services Limited (Subsidiary of State Bank of India)</t>
  </si>
  <si>
    <t>SBI Life Insurance Limited (Subsidiary of State Bank of India)</t>
  </si>
  <si>
    <t xml:space="preserve">Tata Capital Financial Services Limited </t>
  </si>
  <si>
    <t>UltraTech Cement Limited</t>
  </si>
  <si>
    <t>Wipro Limited</t>
  </si>
  <si>
    <t>These investments comprise Equity Shares, Debentures / Bonds, Commercial Paper and Certificate of Deposit. These investments have been made on account of their high credit quality and competitive  yield for the investment in fixed income / money market instruments and in case of equity shares because of attractive valuations of these companies. 
*The above disclosure of the transactions is for the period from one year prior to the date company invested in excess of 5 % of net assets of the respective scheme to September 30, 2021.
#Aggregate cost of acquisition represents cost of the maximum holding in the Company and its subsidiaries of the investments made by the scheme.</t>
  </si>
  <si>
    <t>Table B</t>
  </si>
  <si>
    <t>Company which has Invested in excess of 5% of the Net Assets of the respective schemes during the FY 2021-22 not included in the Table A</t>
  </si>
  <si>
    <t>Schemes in which companies have invested more than 5% of the Net Assets of the respective schemes in the Previous Year</t>
  </si>
  <si>
    <t>Bajaj Auto Limited</t>
  </si>
  <si>
    <t>Bharti Airtel Limited</t>
  </si>
  <si>
    <t>Rights</t>
  </si>
  <si>
    <t>Indus Towers Limited (Subsidiary of Bharti Airtel Limited)</t>
  </si>
  <si>
    <t>Dabur India Limited</t>
  </si>
  <si>
    <t>HDFC Bank Limited</t>
  </si>
  <si>
    <t>HDFC Securities Limited (Subsidiary of HDFC Bank Limited)</t>
  </si>
  <si>
    <t>HDB Financial Services Limited (Subsidiary of HDFC Bank Limited)</t>
  </si>
  <si>
    <t xml:space="preserve">Small Industries Development Bank of India </t>
  </si>
  <si>
    <t>Sun Pharmaceutical Industries Limited</t>
  </si>
  <si>
    <t>Tata Steel Limited</t>
  </si>
  <si>
    <t>These investments comprise Equity Shares, Debentures / Bonds, Commercial Paper and Certificate of Deposit. These investments have been made on account of their high credit quality and competitive  yield for the investment in fixed income / money market instruments and in case of equity shares because of attractive valuations of these companies.
*The above disclosure of the transactions is for the period from April 01, 2021 (excluding any transactions reported in the previous reports between April 01, 2020 to March 31, 2021) till September 30, 2021.
#Aggregate cost of acquisition represents cost of the maximum holding in the Company and its subsidiaries of the investments made by the scheme.</t>
  </si>
  <si>
    <t>Annexure I</t>
  </si>
  <si>
    <t>Below are the product label of the schemes as on September 30, 2021</t>
  </si>
  <si>
    <t>Scheme Name (Equity &amp; Hybrid Funds)</t>
  </si>
  <si>
    <t>Scheme 
Riskometer</t>
  </si>
  <si>
    <t>Benchmark
Riskometer</t>
  </si>
  <si>
    <t>Scheme Name (Fixed Income &amp; FMPs)</t>
  </si>
  <si>
    <t>This product is suitable for investors who are seeking*
L&amp;T Midcap Fund - An open ended equity scheme predominantly investing in mid cap stocks: 
• Long term capital appreciation 
• Investment primarily in midcap equity and equity-related securities</t>
  </si>
  <si>
    <t>This product is suitable for investors who are seeking*
L&amp;T Triple Ace Bond Fund - An open ended debt scheme predominantly investing in AA+ and above rated corporate bonds: 
• Generation of regular and stable income over medium to long term 
• Investment predominantly in AA+ and above rated corporate bonds and money market instruments</t>
  </si>
  <si>
    <t>*Investors should consult their financial advisers if in doubt about whether the product is suitable for them.</t>
  </si>
  <si>
    <t>This product is suitable for investors who are seeking*
L&amp;T Flexicap Fund - An open ended dynamic equity scheme investing across large cap, mid cap, small cap stocks:ᵟ 
• Long term capital growth 
•Investment predominantly in equity and equity-related securities</t>
  </si>
  <si>
    <t>This product is suitable for investors who are seeking* 
L&amp;T Ultra Short Term Fund - An open ended ultra-short term debt scheme investing in instruments such that the Macaulay duration of the portfolio is between 3 months to 6 months (please refer to page no.18 under the section “Asset Allocation Pattern” in the SID for details on Macaulay’s Duration)#:
• Generation of reasonable and stable income and liquidity over short term • Investments predominantly in highly liquid money market instruments, government securities and corporate debt</t>
  </si>
  <si>
    <t>This product is suitable for investors who are seeking*
L&amp;T Large and Midcap Fund - An open ended equity scheme investing in both large cap and mid cap stocks: 
• Long term capital growth 
• Investment predominantly in equity and equity-related securities, with minimum allocation of at least 35% each to large cap and mid cap companies</t>
  </si>
  <si>
    <t>This product is suitable for investors who are seeking* 
L&amp;T Gilt Fund - An open ended debt scheme investing in government securities across maturity:
 • Generation of returns over medium to long term
• Investment in Government Securities</t>
  </si>
  <si>
    <t>This product is suitable for investors who are seeking* 
L&amp;T Tax Advantage Fund - An open ended equity linked saving scheme with a statutory lock in of 3 years and tax benefit: 
• Long term capital growth
• Investment predominantly in equity and equity-related securities</t>
  </si>
  <si>
    <t>This product is suitable for investors who are seeking* 
L&amp;T Liquid Fund - An open ended liquid scheme: 
• Generation of reasonable returns while maintaining safety and superior liquidity over short term
• Investment predominantly in highly liquid money market instruments, government securities and corporate debt.</t>
  </si>
  <si>
    <t>This product is suitable for investors who are seeking*
L&amp;T Infrastructure Fund - An open-ended equity scheme investing in infrastructure sector: 
• Long term capital appreciation 
• Investment predominantly in equity and equity-related instruments of companies in the infrastructure sector</t>
  </si>
  <si>
    <t>This product is suitable for investors who are seeking* L&amp;T Money Market Fund - An open ended debt scheme investing in money market instruments: 
• Generation of regular income over short to medium term 
• Investment in money market instruments</t>
  </si>
  <si>
    <t>This product is suitable for investors who are seeking*
L&amp;T India Large Cap Fund - An open ended equity scheme predominantly investing in large cap stocks:
• Long term capital appreciation 
• Investment in equity and equity related securities, including equity derivatives in the Indian markets and foreign securities; with predominant investments in large cap stocks</t>
  </si>
  <si>
    <t>This product is suitable for investors who are seeking* 
L&amp;T Overnight Fund - An open ended debt scheme investing in overnight securities:
• Reasonable returns with lower volatility and higher liquidity over short term 
• Investment in debt and money market instruments with overnight maturity</t>
  </si>
  <si>
    <t>This product is suitable for investors who are seeking*
L&amp;T India Value Fund - An open ended equity scheme following a value investment strategy: 
• Long term capital appreciation 
• Investment predominantly in equity and equity-related securities in Indian markets and foreign securities, with higher focus on undervalued securities</t>
  </si>
  <si>
    <t>This product is suitable for investors who are seeking* 
L&amp;T Flexi Bond Fund - An open ended dynamic debt scheme investing across duration: 
• Generation of reasonable returns over medium to long term 
• Investment in fixed income securitie</t>
  </si>
  <si>
    <t>This product is suitable for investors who are seeking*
L&amp;T Business Cycles Fund - An open–ended equity scheme following business cycles based investing theme: 
• Long term capital appreciation  •Investment predominantly in equity and equity-related securities, including equity derivatives in Indian markets with focus on riding business cycles through dynamic allocation between various sectors and stocks at different stages of business cycles in the economy</t>
  </si>
  <si>
    <t>This product is suitable for investors who are seeking* 
L&amp;T Banking and PSU Debt Fund - An open ended debt scheme primarily investing in debt instruments of banks, public sector undertakings, public financial institutions and municipal bonds: 
• Generation of reasonable returns and liquidity over short term 
• Investment predominantly in securities issued by Banks, Public Sector Undertakings and Public Financial Institutions and municipal corporations in India</t>
  </si>
  <si>
    <t>This product is suitable for investors who are seeking* 
L&amp;T Emerging Businesses Fund - An open-ended equity scheme predominantly investing in small cap stocks:
 • Long term capital appreciation
• Investment predominantly in equity and equity-related securities, including equity derivatives in Indian markets with key theme focus being emerging companies (small cap stocks); and foreign securities</t>
  </si>
  <si>
    <t>This product is suitable for investors who are seeking* 
L&amp;T Credit Risk Fund - An open ended debt scheme predominantly investing in AA and below rated corporate bonds: 
• Generation of regular returns and capital appreciation over medium to long term 
• Investment in debt instruments(including securitized debt), government and money market securities</t>
  </si>
  <si>
    <t>This product is suitable for investors who are seeking*
L&amp;T Focused Equity Fund - An open ended equity scheme investing in maximum 30 stocks in large, mid and smallcap companies: 
• Long term capital appreciation 
• Investment in a concentrated portfolio of equity and equity related instruments of maximum 30 stocks.</t>
  </si>
  <si>
    <t>This product is suitable for investors who are seeking* 
L&amp;T Low Duration Fund - An open ended low duration debt scheme investing in instruments such that the Macaulay duration of the portfolio is between 6 months to 12 months (please refer to page no.17 under the section “Asset Allocation Pattern” in the SID for details on Macaulay’s Duration)#: 
• Generation of reasonable returns over short to medium term 
• Investment in fixed income securities and money market instruments</t>
  </si>
  <si>
    <t>This product is suitable for investors who are seeking*
L&amp;T Nifty 50 Index Fund - An open-ended Equity Scheme tracking NIFTY 50 Index: 
• Long term capital appreciation 
• Investment in equity securities covered by the NIFTY 50.</t>
  </si>
  <si>
    <t>This product is suitable for investors who are seeking* 
L&amp;T Short Term Bond Fund - An open ended short term debt scheme investing in instruments such that the Macaulay duration of the portfolio is between 1 year to 3 years (please refer to page no.18 under the section “Asset Allocation Pattern” in the SID for details on Macaulay’s Duration)#: 
• Generation of regular returns over short term 
• Investment in fixed income securities of shorter term maturity.</t>
  </si>
  <si>
    <t>This product is suitable for investors who are seeking*
L&amp;T Nifty Next 50 Index Fund - An open-ended Equity Scheme tracking Nifty Next 50 Index: 
•Long term capital appreciation 
• Investment in equity securities covered by the NIFTY NEXT 50</t>
  </si>
  <si>
    <t>This product is suitable for investors who are seeking* 
L&amp;T Resurgent India Bond Fund - An open ended medium term debt scheme investing in instruments such that the Macaulay duration of the portfolio is between 3 years to 4 years (please refer to page no. 19 under the section “Asset Allocation Pattern” in the SID for details on Macaulay’s Duration)#: 
• Generation of income over medium term 
• Investment primarily in debt and money market securities</t>
  </si>
  <si>
    <t>This product is suitable for investors who are seeking*
L&amp;T Hybrid Equity Fund - An open ended hybrid scheme investing predominantly in equity and equity related instruments: 
• Long term capital appreciation and generation of reasonable returns 
• Investment in equity and equity-related securities and debt and money market instruments.</t>
  </si>
  <si>
    <t>This product is suitable for investors who are seeking* 
L&amp;T FMP Series XVII - Plan B – A close-ended debt fund.
• Growth of capital 
• Investment in a basket of debt / fixed income securities (including money market instruments)</t>
  </si>
  <si>
    <t>This product is suitable for investors who are seeking*
L&amp;T Conservative Hybrid Fund - An open ended hybrid scheme investing predominantly in debt instruments: 
• Generation of regular income over medium to long term 
• Investment in debt, equity and money market securities</t>
  </si>
  <si>
    <t>This product is suitable for investors who are seeking* 
L&amp;T FMP – SERIES XVIII – Plan A - A close-ended debt fund. 
• Growth of capital 
• Investment in a basket of debt / fixed income securities (including money market instruments)</t>
  </si>
  <si>
    <t>This product is suitable for investors who are seeking* 
L&amp;T Balanced Advantage Fund - An open ended dynamic asset allocation fund: 
• Long term capital appreciation and generation of reasonable returns 
• Investment in equity and equity related instruments, derivatives and debt and money market instruments.</t>
  </si>
  <si>
    <t>This product is suitable for investors who are seeking* 
L&amp;T FMP – SERIES XVIII – Plan B-1229 Days - A close-ended debt fund
• Growth of capital 
• Investment in a basket of debt / fixed income securities (including money market instruments)</t>
  </si>
  <si>
    <t>This product is suitable for investors who are seeking*
L&amp;T Arbitrage Opportunities Fund - An open ended scheme investing in arbitrage opportunities: 
• Generation of reasonable returns over short to medium term 
• Investment predominantly in arbitrage opportunities in the cash and derivatives segments of the equity markets; and debt and money market instrument</t>
  </si>
  <si>
    <t>This product is suitable for investors who are seeking* 
L&amp;T FMP - SERIESXVIII PLAN C 1178 Days - A close-ended debt fund
• Growth of capital 
• Investment in a basket of debt / fixed income securities (including money market instruments)</t>
  </si>
  <si>
    <t>This product is suitable for investors who are seeking*
L&amp;T Equity Savings Fund - An open ended scheme investing in equity, arbitrage and debt:ᵟ 
• Generation of regular income by predominantly investing in arbitrage opportunities in the cash and derivatives segment and long–term capital appreciation through unhedged exposure to equity and equity related instruments. 
• Investment in equity and equity related instruments, derivatives and debt and money market instruments</t>
  </si>
  <si>
    <t>This product is suitable for investors who are seeking* 
L&amp;T FMP - SERIESXVIII PLAN D 1155 Days -A close-ended debt fund
• Growth of capital 
• Investment in a basket of debt / fixed income securities (including money market instruments)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</si>
</sst>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_(* \(#,##0.00\);_(* &quot;-&quot;??_);_(@_)"/>
    <numFmt numFmtId="164" formatCode="_(* #,##0.000_);_(* \(#,##0.000\);_(* &quot;-&quot;??_);_(@_)"/>
    <numFmt numFmtId="165" formatCode="_(* #,##0.0000_);_(* \(#,##0.0000\);_(* &quot;-&quot;??_);_(@_)"/>
    <numFmt numFmtId="166" formatCode="#,##0.0000"/>
    <numFmt numFmtId="167" formatCode="_(* #,##0.00000000_);_(* \(#,##0.00000000\);_(* &quot;-&quot;??_);_(@_)"/>
    <numFmt numFmtId="168" formatCode="0.00_);\(0.00\)"/>
    <numFmt numFmtId="169" formatCode="0.0"/>
    <numFmt numFmtId="170" formatCode="#,##0.00000000"/>
    <numFmt numFmtId="171" formatCode="#,##0.0000_);\(#,##0.0000\)"/>
    <numFmt numFmtId="172" formatCode="dd\-mmm\-yyyy"/>
    <numFmt numFmtId="173" formatCode="0.00000000"/>
    <numFmt numFmtId="174" formatCode="[$₹-4009]\ #,##0.00"/>
    <numFmt numFmtId="175" formatCode="&quot;@ &quot;0.00%"/>
    <numFmt numFmtId="176" formatCode="######0.00000"/>
    <numFmt numFmtId="177" formatCode="#,##0.00;\(#,##0.00\);0.00"/>
    <numFmt numFmtId="178" formatCode="#,##0.00;\-#,##0.00;0.00"/>
    <numFmt numFmtId="179" formatCode="#0.00\%;#0.00\%;0.0\%"/>
    <numFmt numFmtId="180" formatCode="#,##0.00%;#,##0.00%"/>
    <numFmt numFmtId="181" formatCode="0;\-0;0"/>
    <numFmt numFmtId="182" formatCode="0.00\ \^"/>
    <numFmt numFmtId="183" formatCode="_-* #,##0.00_-;\-* #,##0.00_-;_-* &quot;-&quot;??_-;_-@_-"/>
    <numFmt numFmtId="184" formatCode="[$-409]d\-mmm\-yy;@"/>
  </numFmts>
  <fonts count="61" x14ac:knownFonts="1">
    <font>
      <sz val="11"/>
      <color theme="1"/>
      <name val="Calibri"/>
      <family val="2"/>
      <scheme val="minor"/>
    </font>
    <font>
      <sz val="11"/>
      <color theme="1"/>
      <name val="Calibri"/>
      <family val="2"/>
      <scheme val="minor"/>
    </font>
    <font>
      <b/>
      <sz val="10"/>
      <name val="Arial"/>
      <family val="2"/>
    </font>
    <font>
      <sz val="10"/>
      <name val="Arial"/>
      <family val="2"/>
    </font>
    <font>
      <b/>
      <sz val="11"/>
      <color theme="1"/>
      <name val="Calibri"/>
      <family val="2"/>
      <scheme val="minor"/>
    </font>
    <font>
      <i/>
      <sz val="11"/>
      <color theme="1"/>
      <name val="Calibri"/>
      <family val="2"/>
      <scheme val="minor"/>
    </font>
    <font>
      <b/>
      <i/>
      <sz val="11"/>
      <color rgb="FFFF0000"/>
      <name val="Calibri"/>
      <family val="2"/>
      <scheme val="minor"/>
    </font>
    <font>
      <b/>
      <sz val="9"/>
      <color indexed="8"/>
      <name val="Arial"/>
      <family val="2"/>
    </font>
    <font>
      <sz val="9"/>
      <color indexed="8"/>
      <name val="Arial"/>
      <family val="2"/>
    </font>
    <font>
      <sz val="10"/>
      <color rgb="FFFF0000"/>
      <name val="Arial"/>
      <family val="2"/>
    </font>
    <font>
      <sz val="10"/>
      <color theme="1"/>
      <name val="Arial"/>
      <family val="2"/>
    </font>
    <font>
      <b/>
      <sz val="10"/>
      <name val="Calibri"/>
      <family val="2"/>
      <scheme val="minor"/>
    </font>
    <font>
      <sz val="10"/>
      <name val="Calibri"/>
      <family val="2"/>
    </font>
    <font>
      <b/>
      <sz val="10"/>
      <name val="Calibri"/>
      <family val="2"/>
    </font>
    <font>
      <b/>
      <sz val="10"/>
      <color rgb="FF000000"/>
      <name val="Calibri"/>
      <family val="2"/>
      <scheme val="minor"/>
    </font>
    <font>
      <sz val="10"/>
      <name val="Calibri"/>
      <family val="2"/>
      <scheme val="minor"/>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amily val="2"/>
    </font>
    <font>
      <sz val="10"/>
      <color rgb="FF000000"/>
      <name val="Calibri"/>
      <family val="2"/>
      <scheme val="minor"/>
    </font>
    <font>
      <b/>
      <sz val="10"/>
      <color indexed="8"/>
      <name val="Calibri"/>
      <family val="2"/>
    </font>
    <font>
      <sz val="10"/>
      <color theme="1"/>
      <name val="Calibri"/>
      <family val="2"/>
      <scheme val="minor"/>
    </font>
    <font>
      <sz val="9"/>
      <name val="Calibri"/>
      <family val="2"/>
      <scheme val="minor"/>
    </font>
    <font>
      <b/>
      <sz val="10"/>
      <color theme="1"/>
      <name val="Calibri"/>
      <family val="2"/>
      <scheme val="minor"/>
    </font>
    <font>
      <b/>
      <sz val="10"/>
      <color theme="1"/>
      <name val="Calibri"/>
      <family val="2"/>
    </font>
    <font>
      <sz val="9"/>
      <color theme="1"/>
      <name val="Calibri"/>
      <family val="2"/>
      <scheme val="minor"/>
    </font>
    <font>
      <b/>
      <sz val="10"/>
      <color theme="0"/>
      <name val="Arial"/>
      <family val="2"/>
    </font>
    <font>
      <sz val="10"/>
      <color theme="0"/>
      <name val="Arial"/>
      <family val="2"/>
    </font>
    <font>
      <b/>
      <sz val="9"/>
      <color indexed="8"/>
      <name val="Arial"/>
      <family val="2"/>
    </font>
    <font>
      <sz val="6"/>
      <color indexed="8"/>
      <name val="Arial"/>
      <family val="2"/>
    </font>
    <font>
      <b/>
      <sz val="9"/>
      <color indexed="9"/>
      <name val="Arial"/>
      <family val="2"/>
    </font>
    <font>
      <sz val="9"/>
      <color indexed="8"/>
      <name val="Arial"/>
      <family val="2"/>
    </font>
    <font>
      <sz val="9"/>
      <name val="Arial"/>
      <family val="2"/>
    </font>
    <font>
      <b/>
      <sz val="9"/>
      <name val="Arial"/>
      <family val="2"/>
    </font>
    <font>
      <b/>
      <sz val="11"/>
      <name val="Times New Roman"/>
      <family val="1"/>
    </font>
    <font>
      <sz val="11"/>
      <color indexed="8"/>
      <name val="Calibri"/>
      <family val="2"/>
      <scheme val="minor"/>
    </font>
    <font>
      <sz val="10"/>
      <color indexed="8"/>
      <name val="Arial"/>
      <family val="2"/>
    </font>
    <font>
      <b/>
      <sz val="10"/>
      <color indexed="8"/>
      <name val="Arial"/>
      <family val="2"/>
    </font>
    <font>
      <b/>
      <sz val="9"/>
      <color theme="1"/>
      <name val="Arial"/>
      <family val="2"/>
    </font>
    <font>
      <sz val="9"/>
      <color rgb="FFFF0000"/>
      <name val="Arial"/>
      <family val="2"/>
    </font>
    <font>
      <b/>
      <sz val="9"/>
      <color rgb="FF000000"/>
      <name val="Arial"/>
      <family val="2"/>
    </font>
    <font>
      <sz val="10"/>
      <name val="MS Sans Serif"/>
      <family val="2"/>
    </font>
    <font>
      <sz val="8"/>
      <color theme="1"/>
      <name val="Arial"/>
      <family val="2"/>
    </font>
    <font>
      <sz val="10"/>
      <name val="Tahoma"/>
      <family val="2"/>
    </font>
    <font>
      <sz val="9"/>
      <color theme="1"/>
      <name val="Arial"/>
      <family val="2"/>
    </font>
    <font>
      <b/>
      <sz val="9"/>
      <color theme="0"/>
      <name val="Arial"/>
      <family val="2"/>
    </font>
    <font>
      <sz val="8"/>
      <name val="Calibri"/>
      <family val="2"/>
    </font>
  </fonts>
  <fills count="43">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rgb="FFE6E7E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indexed="54"/>
        <bgColor indexed="9"/>
      </patternFill>
    </fill>
    <fill>
      <patternFill patternType="solid">
        <fgColor indexed="33"/>
        <bgColor indexed="9"/>
      </patternFill>
    </fill>
    <fill>
      <patternFill patternType="solid">
        <fgColor theme="4"/>
        <bgColor theme="4"/>
      </patternFill>
    </fill>
    <fill>
      <patternFill patternType="solid">
        <fgColor theme="4" tint="0.79998168889431442"/>
        <bgColor theme="4" tint="0.79998168889431442"/>
      </patternFill>
    </fill>
  </fills>
  <borders count="39">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style="thin">
        <color rgb="FF000000"/>
      </top>
      <bottom style="thin">
        <color rgb="FF000000"/>
      </bottom>
      <diagonal/>
    </border>
    <border>
      <left/>
      <right/>
      <top style="thin">
        <color indexed="64"/>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style="thin">
        <color rgb="FF000000"/>
      </top>
      <bottom style="thin">
        <color rgb="FF000000"/>
      </bottom>
      <diagonal/>
    </border>
    <border>
      <left style="thin">
        <color rgb="FF000000"/>
      </left>
      <right/>
      <top style="thin">
        <color indexed="64"/>
      </top>
      <bottom style="thin">
        <color rgb="FF000000"/>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indexed="64"/>
      </top>
      <bottom style="thin">
        <color rgb="FF000000"/>
      </bottom>
      <diagonal/>
    </border>
    <border>
      <left/>
      <right/>
      <top style="thin">
        <color rgb="FF000000"/>
      </top>
      <bottom style="thin">
        <color indexed="64"/>
      </bottom>
      <diagonal/>
    </border>
    <border>
      <left style="thin">
        <color rgb="FF999999"/>
      </left>
      <right style="thin">
        <color rgb="FF999999"/>
      </right>
      <top style="thin">
        <color rgb="FF999999"/>
      </top>
      <bottom style="thin">
        <color rgb="FF999999"/>
      </bottom>
      <diagonal/>
    </border>
    <border>
      <left style="thin">
        <color indexed="31"/>
      </left>
      <right style="thin">
        <color indexed="31"/>
      </right>
      <top style="thin">
        <color indexed="31"/>
      </top>
      <bottom style="thin">
        <color indexed="31"/>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theme="4" tint="0.39997558519241921"/>
      </top>
      <bottom/>
      <diagonal/>
    </border>
  </borders>
  <cellStyleXfs count="55">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xf numFmtId="0" fontId="17" fillId="0" borderId="0" applyNumberFormat="0" applyFill="0" applyBorder="0" applyAlignment="0" applyProtection="0"/>
    <xf numFmtId="0" fontId="18" fillId="0" borderId="17" applyNumberFormat="0" applyFill="0" applyAlignment="0" applyProtection="0"/>
    <xf numFmtId="0" fontId="19" fillId="0" borderId="18" applyNumberFormat="0" applyFill="0" applyAlignment="0" applyProtection="0"/>
    <xf numFmtId="0" fontId="20" fillId="0" borderId="19"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20" applyNumberFormat="0" applyAlignment="0" applyProtection="0"/>
    <xf numFmtId="0" fontId="25" fillId="11" borderId="21" applyNumberFormat="0" applyAlignment="0" applyProtection="0"/>
    <xf numFmtId="0" fontId="26" fillId="11" borderId="20" applyNumberFormat="0" applyAlignment="0" applyProtection="0"/>
    <xf numFmtId="0" fontId="27" fillId="0" borderId="22" applyNumberFormat="0" applyFill="0" applyAlignment="0" applyProtection="0"/>
    <xf numFmtId="0" fontId="28" fillId="12" borderId="23" applyNumberFormat="0" applyAlignment="0" applyProtection="0"/>
    <xf numFmtId="0" fontId="29" fillId="0" borderId="0" applyNumberFormat="0" applyFill="0" applyBorder="0" applyAlignment="0" applyProtection="0"/>
    <xf numFmtId="0" fontId="1" fillId="13" borderId="24" applyNumberFormat="0" applyFont="0" applyAlignment="0" applyProtection="0"/>
    <xf numFmtId="0" fontId="30" fillId="0" borderId="0" applyNumberFormat="0" applyFill="0" applyBorder="0" applyAlignment="0" applyProtection="0"/>
    <xf numFmtId="0" fontId="4" fillId="0" borderId="25"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 fillId="0" borderId="0"/>
    <xf numFmtId="0" fontId="3" fillId="0" borderId="0"/>
    <xf numFmtId="183" fontId="3" fillId="0" borderId="0" applyFont="0" applyFill="0" applyBorder="0" applyAlignment="0" applyProtection="0"/>
    <xf numFmtId="0" fontId="3" fillId="0" borderId="0"/>
    <xf numFmtId="9" fontId="3" fillId="0" borderId="0" applyFont="0" applyFill="0" applyBorder="0" applyAlignment="0" applyProtection="0"/>
    <xf numFmtId="39" fontId="55" fillId="0" borderId="0"/>
    <xf numFmtId="0" fontId="3" fillId="0" borderId="0"/>
    <xf numFmtId="0" fontId="1" fillId="0" borderId="0"/>
    <xf numFmtId="0" fontId="57" fillId="0" borderId="0"/>
    <xf numFmtId="0" fontId="10" fillId="0" borderId="0"/>
  </cellStyleXfs>
  <cellXfs count="464">
    <xf numFmtId="0" fontId="0" fillId="0" borderId="0" xfId="0"/>
    <xf numFmtId="0" fontId="2" fillId="0" borderId="1" xfId="0" applyFont="1" applyFill="1" applyBorder="1" applyAlignment="1">
      <alignment vertical="top" wrapText="1"/>
    </xf>
    <xf numFmtId="0" fontId="2" fillId="0" borderId="0" xfId="0" applyFont="1" applyFill="1" applyBorder="1" applyAlignment="1">
      <alignment vertical="top" wrapText="1"/>
    </xf>
    <xf numFmtId="0" fontId="3" fillId="0" borderId="0" xfId="0" applyFont="1" applyFill="1"/>
    <xf numFmtId="0" fontId="2" fillId="0" borderId="0" xfId="0" applyFont="1" applyFill="1"/>
    <xf numFmtId="0" fontId="3" fillId="0" borderId="5" xfId="0" applyFont="1" applyFill="1" applyBorder="1" applyAlignment="1">
      <alignment horizontal="left"/>
    </xf>
    <xf numFmtId="0" fontId="3" fillId="0" borderId="8" xfId="1" quotePrefix="1" applyNumberFormat="1" applyFont="1" applyFill="1" applyBorder="1" applyAlignment="1">
      <alignment horizontal="left"/>
    </xf>
    <xf numFmtId="0" fontId="3" fillId="0" borderId="2" xfId="1" quotePrefix="1" applyNumberFormat="1" applyFont="1" applyFill="1" applyBorder="1" applyAlignment="1">
      <alignment horizontal="left"/>
    </xf>
    <xf numFmtId="0" fontId="3" fillId="0" borderId="12" xfId="1" quotePrefix="1" applyNumberFormat="1" applyFont="1" applyFill="1" applyBorder="1" applyAlignment="1">
      <alignment horizontal="left"/>
    </xf>
    <xf numFmtId="0" fontId="3" fillId="0" borderId="8" xfId="0" applyFont="1" applyFill="1" applyBorder="1" applyAlignment="1">
      <alignment horizontal="left"/>
    </xf>
    <xf numFmtId="43" fontId="3" fillId="0" borderId="9" xfId="1" applyFont="1" applyFill="1" applyBorder="1" applyAlignment="1">
      <alignment horizontal="right"/>
    </xf>
    <xf numFmtId="164" fontId="3" fillId="0" borderId="9" xfId="1" applyNumberFormat="1" applyFont="1" applyFill="1" applyBorder="1" applyAlignment="1">
      <alignment horizontal="right"/>
    </xf>
    <xf numFmtId="165" fontId="3" fillId="0" borderId="9" xfId="1" applyNumberFormat="1" applyFont="1" applyFill="1" applyBorder="1" applyAlignment="1">
      <alignment horizontal="right"/>
    </xf>
    <xf numFmtId="167" fontId="3" fillId="0" borderId="9" xfId="1" applyNumberFormat="1" applyFont="1" applyFill="1" applyBorder="1" applyAlignment="1">
      <alignment horizontal="right"/>
    </xf>
    <xf numFmtId="43" fontId="3" fillId="0" borderId="9" xfId="1" applyNumberFormat="1" applyFont="1" applyFill="1" applyBorder="1" applyAlignment="1">
      <alignment horizontal="right"/>
    </xf>
    <xf numFmtId="166" fontId="3" fillId="0" borderId="9" xfId="0" applyNumberFormat="1" applyFont="1" applyFill="1" applyBorder="1" applyAlignment="1">
      <alignment horizontal="right"/>
    </xf>
    <xf numFmtId="165" fontId="3" fillId="0" borderId="9" xfId="0" applyNumberFormat="1" applyFont="1" applyFill="1" applyBorder="1" applyAlignment="1">
      <alignment horizontal="right"/>
    </xf>
    <xf numFmtId="165" fontId="3" fillId="0" borderId="9" xfId="1" applyNumberFormat="1" applyFont="1" applyFill="1" applyBorder="1" applyAlignment="1">
      <alignment horizontal="center"/>
    </xf>
    <xf numFmtId="0" fontId="3" fillId="0" borderId="12" xfId="0" applyFont="1" applyFill="1" applyBorder="1" applyAlignment="1">
      <alignment horizontal="left"/>
    </xf>
    <xf numFmtId="0" fontId="3" fillId="0" borderId="9" xfId="0" applyNumberFormat="1" applyFont="1" applyFill="1" applyBorder="1" applyAlignment="1">
      <alignment vertical="top"/>
    </xf>
    <xf numFmtId="0" fontId="3" fillId="0" borderId="8" xfId="0" quotePrefix="1" applyNumberFormat="1" applyFont="1" applyFill="1" applyBorder="1" applyAlignment="1">
      <alignment horizontal="left"/>
    </xf>
    <xf numFmtId="10" fontId="3" fillId="0" borderId="9" xfId="2" applyNumberFormat="1" applyFont="1" applyFill="1" applyBorder="1" applyAlignment="1">
      <alignment vertical="top"/>
    </xf>
    <xf numFmtId="169" fontId="3" fillId="0" borderId="8" xfId="0" applyNumberFormat="1" applyFont="1" applyFill="1" applyBorder="1" applyAlignment="1">
      <alignment horizontal="left"/>
    </xf>
    <xf numFmtId="10" fontId="3" fillId="0" borderId="9" xfId="2" applyNumberFormat="1" applyFont="1" applyFill="1" applyBorder="1" applyAlignment="1">
      <alignment horizontal="right"/>
    </xf>
    <xf numFmtId="2" fontId="3" fillId="0" borderId="8" xfId="0" applyNumberFormat="1" applyFont="1" applyFill="1" applyBorder="1" applyAlignment="1">
      <alignment horizontal="left"/>
    </xf>
    <xf numFmtId="10" fontId="3" fillId="0" borderId="12" xfId="0" applyNumberFormat="1" applyFont="1" applyFill="1" applyBorder="1" applyAlignment="1">
      <alignment horizontal="left"/>
    </xf>
    <xf numFmtId="0" fontId="3" fillId="0" borderId="11" xfId="0" applyNumberFormat="1" applyFont="1" applyFill="1" applyBorder="1" applyAlignment="1">
      <alignment vertical="top"/>
    </xf>
    <xf numFmtId="10" fontId="3" fillId="0" borderId="12" xfId="0" applyNumberFormat="1" applyFont="1" applyFill="1" applyBorder="1" applyAlignment="1">
      <alignment vertical="top"/>
    </xf>
    <xf numFmtId="10" fontId="3" fillId="0" borderId="11" xfId="0" applyNumberFormat="1" applyFont="1" applyFill="1" applyBorder="1" applyAlignment="1">
      <alignment vertical="top"/>
    </xf>
    <xf numFmtId="10" fontId="3" fillId="0" borderId="8" xfId="0" applyNumberFormat="1" applyFont="1" applyFill="1" applyBorder="1" applyAlignment="1">
      <alignment horizontal="right" vertical="top"/>
    </xf>
    <xf numFmtId="10" fontId="3" fillId="0" borderId="12" xfId="0" applyNumberFormat="1" applyFont="1" applyFill="1" applyBorder="1" applyAlignment="1">
      <alignment horizontal="right" vertical="top"/>
    </xf>
    <xf numFmtId="10" fontId="3" fillId="0" borderId="9" xfId="0" applyNumberFormat="1" applyFont="1" applyFill="1" applyBorder="1" applyAlignment="1">
      <alignment horizontal="right" vertical="top"/>
    </xf>
    <xf numFmtId="0" fontId="3" fillId="0" borderId="4" xfId="0" applyNumberFormat="1" applyFont="1" applyFill="1" applyBorder="1" applyAlignment="1">
      <alignment vertical="top"/>
    </xf>
    <xf numFmtId="43" fontId="3" fillId="0" borderId="4" xfId="1" applyFont="1" applyFill="1" applyBorder="1" applyAlignment="1">
      <alignment vertical="top"/>
    </xf>
    <xf numFmtId="0" fontId="3" fillId="0" borderId="4" xfId="1" applyNumberFormat="1" applyFont="1" applyFill="1" applyBorder="1" applyAlignment="1">
      <alignment vertical="top"/>
    </xf>
    <xf numFmtId="0" fontId="3" fillId="0" borderId="0" xfId="0" applyFont="1" applyFill="1" applyAlignment="1"/>
    <xf numFmtId="0" fontId="2" fillId="0" borderId="2" xfId="0" applyFont="1" applyFill="1" applyBorder="1" applyAlignment="1">
      <alignment horizontal="left" vertical="top"/>
    </xf>
    <xf numFmtId="0" fontId="2" fillId="0" borderId="3" xfId="0" applyNumberFormat="1" applyFont="1" applyFill="1" applyBorder="1" applyAlignment="1">
      <alignment horizontal="center" vertical="top"/>
    </xf>
    <xf numFmtId="0" fontId="2" fillId="0" borderId="4" xfId="0" applyNumberFormat="1" applyFont="1" applyFill="1" applyBorder="1" applyAlignment="1">
      <alignment horizontal="center"/>
    </xf>
    <xf numFmtId="0" fontId="0" fillId="0" borderId="0" xfId="0" applyAlignment="1"/>
    <xf numFmtId="0" fontId="2" fillId="0" borderId="2" xfId="0" applyFont="1" applyFill="1" applyBorder="1" applyAlignment="1">
      <alignment horizontal="left"/>
    </xf>
    <xf numFmtId="0" fontId="2" fillId="0" borderId="3" xfId="0" applyNumberFormat="1" applyFont="1" applyFill="1" applyBorder="1" applyAlignment="1">
      <alignment horizontal="center"/>
    </xf>
    <xf numFmtId="43" fontId="2" fillId="0" borderId="4" xfId="0" applyNumberFormat="1" applyFont="1" applyFill="1" applyBorder="1" applyAlignment="1">
      <alignment horizontal="center"/>
    </xf>
    <xf numFmtId="0" fontId="3" fillId="0" borderId="7" xfId="0" applyNumberFormat="1" applyFont="1" applyFill="1" applyBorder="1" applyAlignment="1"/>
    <xf numFmtId="43" fontId="3" fillId="0" borderId="7" xfId="0" applyNumberFormat="1" applyFont="1" applyFill="1" applyBorder="1" applyAlignment="1"/>
    <xf numFmtId="0" fontId="3" fillId="0" borderId="1" xfId="1" applyNumberFormat="1" applyFont="1" applyFill="1" applyBorder="1" applyAlignment="1"/>
    <xf numFmtId="0" fontId="3" fillId="0" borderId="9" xfId="1" applyNumberFormat="1" applyFont="1" applyFill="1" applyBorder="1" applyAlignment="1"/>
    <xf numFmtId="43" fontId="3" fillId="0" borderId="9" xfId="0" applyNumberFormat="1" applyFont="1" applyFill="1" applyBorder="1" applyAlignment="1"/>
    <xf numFmtId="0" fontId="3" fillId="0" borderId="10" xfId="1" applyNumberFormat="1" applyFont="1" applyFill="1" applyBorder="1" applyAlignment="1"/>
    <xf numFmtId="0" fontId="3" fillId="0" borderId="4" xfId="1" applyNumberFormat="1" applyFont="1" applyFill="1" applyBorder="1" applyAlignment="1"/>
    <xf numFmtId="0" fontId="3" fillId="0" borderId="13" xfId="1" applyNumberFormat="1" applyFont="1" applyFill="1" applyBorder="1" applyAlignment="1"/>
    <xf numFmtId="0" fontId="3" fillId="0" borderId="11" xfId="1" applyNumberFormat="1" applyFont="1" applyFill="1" applyBorder="1" applyAlignment="1"/>
    <xf numFmtId="0" fontId="3" fillId="0" borderId="1" xfId="0" applyNumberFormat="1" applyFont="1" applyFill="1" applyBorder="1" applyAlignment="1"/>
    <xf numFmtId="0" fontId="3" fillId="0" borderId="9" xfId="0" applyNumberFormat="1" applyFont="1" applyFill="1" applyBorder="1" applyAlignment="1"/>
    <xf numFmtId="4" fontId="3" fillId="0" borderId="9" xfId="0" applyNumberFormat="1" applyFont="1" applyFill="1" applyBorder="1" applyAlignment="1"/>
    <xf numFmtId="43" fontId="3" fillId="0" borderId="9" xfId="1" applyFont="1" applyFill="1" applyBorder="1" applyAlignment="1"/>
    <xf numFmtId="164" fontId="3" fillId="0" borderId="9" xfId="1" applyNumberFormat="1" applyFont="1" applyFill="1" applyBorder="1" applyAlignment="1"/>
    <xf numFmtId="165" fontId="3" fillId="0" borderId="9" xfId="0" applyNumberFormat="1" applyFont="1" applyFill="1" applyBorder="1" applyAlignment="1"/>
    <xf numFmtId="164" fontId="3" fillId="0" borderId="9" xfId="0" applyNumberFormat="1" applyFont="1" applyFill="1" applyBorder="1" applyAlignment="1"/>
    <xf numFmtId="166" fontId="3" fillId="0" borderId="9" xfId="0" applyNumberFormat="1" applyFont="1" applyFill="1" applyBorder="1" applyAlignment="1"/>
    <xf numFmtId="0" fontId="3" fillId="0" borderId="9" xfId="0" applyFont="1" applyFill="1" applyBorder="1" applyAlignment="1"/>
    <xf numFmtId="0" fontId="3" fillId="0" borderId="13" xfId="0" applyNumberFormat="1" applyFont="1" applyFill="1" applyBorder="1" applyAlignment="1"/>
    <xf numFmtId="0" fontId="3" fillId="0" borderId="11" xfId="0" applyNumberFormat="1" applyFont="1" applyFill="1" applyBorder="1" applyAlignment="1"/>
    <xf numFmtId="0" fontId="3" fillId="0" borderId="11" xfId="0" applyFont="1" applyFill="1" applyBorder="1" applyAlignment="1"/>
    <xf numFmtId="0" fontId="2" fillId="0" borderId="1" xfId="0" applyNumberFormat="1" applyFont="1" applyFill="1" applyBorder="1" applyAlignment="1"/>
    <xf numFmtId="168" fontId="3" fillId="0" borderId="9" xfId="0" applyNumberFormat="1" applyFont="1" applyFill="1" applyBorder="1" applyAlignment="1"/>
    <xf numFmtId="0" fontId="3" fillId="0" borderId="1" xfId="0" applyNumberFormat="1" applyFont="1" applyFill="1" applyBorder="1" applyAlignment="1">
      <alignment vertical="top"/>
    </xf>
    <xf numFmtId="168" fontId="3" fillId="0" borderId="11" xfId="0" applyNumberFormat="1" applyFont="1" applyFill="1" applyBorder="1" applyAlignment="1"/>
    <xf numFmtId="10" fontId="3" fillId="0" borderId="9" xfId="2" applyNumberFormat="1" applyFont="1" applyFill="1" applyBorder="1" applyAlignment="1"/>
    <xf numFmtId="10" fontId="3" fillId="0" borderId="11" xfId="2" applyNumberFormat="1" applyFont="1" applyFill="1" applyBorder="1" applyAlignment="1"/>
    <xf numFmtId="10" fontId="3" fillId="0" borderId="1" xfId="2" applyNumberFormat="1" applyFont="1" applyFill="1" applyBorder="1" applyAlignment="1"/>
    <xf numFmtId="10" fontId="3" fillId="0" borderId="8" xfId="2" applyNumberFormat="1" applyFont="1" applyFill="1" applyBorder="1" applyAlignment="1"/>
    <xf numFmtId="2" fontId="3" fillId="0" borderId="9" xfId="0" applyNumberFormat="1" applyFont="1" applyFill="1" applyBorder="1" applyAlignment="1"/>
    <xf numFmtId="10" fontId="3" fillId="0" borderId="1" xfId="2" applyNumberFormat="1" applyFont="1" applyFill="1" applyBorder="1" applyAlignment="1">
      <alignment vertical="top"/>
    </xf>
    <xf numFmtId="10" fontId="2" fillId="0" borderId="1" xfId="2" applyNumberFormat="1" applyFont="1" applyFill="1" applyBorder="1" applyAlignment="1"/>
    <xf numFmtId="10" fontId="2" fillId="0" borderId="1" xfId="2" applyNumberFormat="1" applyFont="1" applyFill="1" applyBorder="1" applyAlignment="1">
      <alignment vertical="top"/>
    </xf>
    <xf numFmtId="0" fontId="3" fillId="0" borderId="13" xfId="0" applyNumberFormat="1" applyFont="1" applyFill="1" applyBorder="1" applyAlignment="1">
      <alignment vertical="top"/>
    </xf>
    <xf numFmtId="0" fontId="3" fillId="0" borderId="2" xfId="0" applyFont="1" applyFill="1" applyBorder="1" applyAlignment="1">
      <alignment horizontal="left" vertical="top"/>
    </xf>
    <xf numFmtId="0" fontId="3" fillId="0" borderId="3" xfId="0" applyNumberFormat="1" applyFont="1" applyFill="1" applyBorder="1" applyAlignment="1">
      <alignment vertical="top"/>
    </xf>
    <xf numFmtId="0" fontId="3" fillId="0" borderId="3" xfId="1" applyNumberFormat="1" applyFont="1" applyFill="1" applyBorder="1" applyAlignment="1">
      <alignment vertical="top"/>
    </xf>
    <xf numFmtId="0" fontId="3" fillId="0" borderId="12" xfId="0" applyFont="1" applyFill="1" applyBorder="1" applyAlignment="1">
      <alignment horizontal="left" vertical="top"/>
    </xf>
    <xf numFmtId="0" fontId="3" fillId="0" borderId="11" xfId="0" applyFont="1" applyFill="1" applyBorder="1" applyAlignment="1">
      <alignment vertical="top"/>
    </xf>
    <xf numFmtId="14" fontId="3" fillId="0" borderId="0" xfId="0" applyNumberFormat="1" applyFont="1" applyFill="1" applyAlignment="1"/>
    <xf numFmtId="4" fontId="3" fillId="0" borderId="0" xfId="0" applyNumberFormat="1" applyFont="1" applyFill="1" applyAlignment="1"/>
    <xf numFmtId="0" fontId="2" fillId="0" borderId="4" xfId="0" applyFont="1" applyFill="1" applyBorder="1" applyAlignment="1">
      <alignment horizontal="center" vertical="top" wrapText="1"/>
    </xf>
    <xf numFmtId="0" fontId="2" fillId="0" borderId="4" xfId="0" quotePrefix="1" applyFont="1" applyFill="1" applyBorder="1" applyAlignment="1">
      <alignment horizontal="center" vertical="top" wrapText="1"/>
    </xf>
    <xf numFmtId="0" fontId="4" fillId="0" borderId="0" xfId="0" applyFont="1"/>
    <xf numFmtId="4" fontId="0" fillId="0" borderId="0" xfId="0" applyNumberFormat="1"/>
    <xf numFmtId="15" fontId="0" fillId="0" borderId="0" xfId="0" applyNumberFormat="1"/>
    <xf numFmtId="0" fontId="0" fillId="2" borderId="0" xfId="0" applyFill="1"/>
    <xf numFmtId="0" fontId="4" fillId="2" borderId="0" xfId="0" applyFont="1" applyFill="1"/>
    <xf numFmtId="0" fontId="0" fillId="0" borderId="0" xfId="0" applyFont="1"/>
    <xf numFmtId="170" fontId="0" fillId="0" borderId="0" xfId="0" applyNumberFormat="1"/>
    <xf numFmtId="0" fontId="0" fillId="0" borderId="0" xfId="0" applyFill="1"/>
    <xf numFmtId="4" fontId="4" fillId="0" borderId="0" xfId="0" applyNumberFormat="1" applyFont="1"/>
    <xf numFmtId="164" fontId="3" fillId="0" borderId="8" xfId="0" applyNumberFormat="1" applyFont="1" applyFill="1" applyBorder="1" applyAlignment="1">
      <alignment horizontal="left"/>
    </xf>
    <xf numFmtId="0" fontId="5" fillId="0" borderId="0" xfId="0" applyFont="1"/>
    <xf numFmtId="0" fontId="6" fillId="0" borderId="0" xfId="0" applyFont="1"/>
    <xf numFmtId="0" fontId="4" fillId="0" borderId="2" xfId="0" applyFont="1" applyBorder="1"/>
    <xf numFmtId="0" fontId="0" fillId="0" borderId="2" xfId="0" applyBorder="1"/>
    <xf numFmtId="164" fontId="0" fillId="0" borderId="0" xfId="0" applyNumberFormat="1" applyFont="1"/>
    <xf numFmtId="4" fontId="0" fillId="0" borderId="0" xfId="0" applyNumberFormat="1" applyFill="1"/>
    <xf numFmtId="171" fontId="3" fillId="0" borderId="9" xfId="1" applyNumberFormat="1" applyFont="1" applyFill="1" applyBorder="1" applyAlignment="1">
      <alignment horizontal="right"/>
    </xf>
    <xf numFmtId="0" fontId="7" fillId="0" borderId="2" xfId="0" applyNumberFormat="1" applyFont="1" applyFill="1" applyBorder="1" applyAlignment="1" applyProtection="1">
      <alignment horizontal="center"/>
    </xf>
    <xf numFmtId="172" fontId="7" fillId="0" borderId="2" xfId="0" applyNumberFormat="1" applyFont="1" applyFill="1" applyBorder="1" applyAlignment="1" applyProtection="1">
      <alignment horizontal="center"/>
    </xf>
    <xf numFmtId="170" fontId="7" fillId="0" borderId="2" xfId="0" applyNumberFormat="1" applyFont="1" applyFill="1" applyBorder="1" applyAlignment="1" applyProtection="1">
      <alignment horizontal="center"/>
    </xf>
    <xf numFmtId="0" fontId="9" fillId="0" borderId="0" xfId="0" applyNumberFormat="1" applyFont="1" applyFill="1" applyAlignment="1"/>
    <xf numFmtId="0" fontId="9" fillId="0" borderId="0" xfId="0" applyFont="1" applyFill="1" applyAlignment="1"/>
    <xf numFmtId="173" fontId="0" fillId="0" borderId="0" xfId="0" applyNumberFormat="1"/>
    <xf numFmtId="0" fontId="0" fillId="3" borderId="0" xfId="0" applyFill="1"/>
    <xf numFmtId="0" fontId="3" fillId="0" borderId="0" xfId="0" applyFont="1" applyFill="1" applyBorder="1" applyAlignment="1">
      <alignment vertical="top" wrapText="1"/>
    </xf>
    <xf numFmtId="0" fontId="10" fillId="0" borderId="0" xfId="0" applyFont="1" applyFill="1" applyAlignment="1">
      <alignment horizontal="left"/>
    </xf>
    <xf numFmtId="0" fontId="10" fillId="0" borderId="0" xfId="0" applyNumberFormat="1" applyFont="1" applyFill="1" applyAlignment="1"/>
    <xf numFmtId="0" fontId="10" fillId="0" borderId="0" xfId="0" applyFont="1" applyFill="1" applyAlignment="1"/>
    <xf numFmtId="166" fontId="0" fillId="0" borderId="0" xfId="0" applyNumberFormat="1"/>
    <xf numFmtId="0" fontId="0" fillId="0" borderId="0" xfId="0" applyBorder="1"/>
    <xf numFmtId="0" fontId="0" fillId="4" borderId="0" xfId="0" applyFill="1"/>
    <xf numFmtId="4" fontId="0" fillId="4" borderId="0" xfId="0" applyNumberFormat="1" applyFill="1"/>
    <xf numFmtId="0" fontId="2" fillId="0" borderId="1" xfId="0" applyFont="1" applyFill="1" applyBorder="1" applyAlignment="1">
      <alignment horizontal="center" vertical="top" wrapText="1"/>
    </xf>
    <xf numFmtId="0" fontId="3" fillId="0" borderId="12" xfId="0" applyFont="1" applyFill="1" applyBorder="1" applyAlignment="1"/>
    <xf numFmtId="168" fontId="3" fillId="0" borderId="8" xfId="0" applyNumberFormat="1" applyFont="1" applyFill="1" applyBorder="1" applyAlignment="1"/>
    <xf numFmtId="168" fontId="3" fillId="0" borderId="12" xfId="0" applyNumberFormat="1" applyFont="1" applyFill="1" applyBorder="1" applyAlignment="1"/>
    <xf numFmtId="43" fontId="3" fillId="0" borderId="12" xfId="0" applyNumberFormat="1" applyFont="1" applyFill="1" applyBorder="1" applyAlignment="1"/>
    <xf numFmtId="43" fontId="3" fillId="0" borderId="11" xfId="0" applyNumberFormat="1" applyFont="1" applyFill="1" applyBorder="1" applyAlignment="1"/>
    <xf numFmtId="15" fontId="3" fillId="0" borderId="12" xfId="0" quotePrefix="1" applyNumberFormat="1" applyFont="1" applyFill="1" applyBorder="1" applyAlignment="1">
      <alignment vertical="top"/>
    </xf>
    <xf numFmtId="167" fontId="3" fillId="0" borderId="0" xfId="1" applyNumberFormat="1" applyFont="1" applyFill="1" applyBorder="1" applyAlignment="1">
      <alignment horizontal="right"/>
    </xf>
    <xf numFmtId="43" fontId="3" fillId="0" borderId="9" xfId="0" applyNumberFormat="1" applyFont="1" applyFill="1" applyBorder="1" applyAlignment="1">
      <alignment horizontal="right"/>
    </xf>
    <xf numFmtId="0" fontId="0" fillId="0" borderId="0" xfId="0" applyFill="1" applyBorder="1"/>
    <xf numFmtId="174" fontId="3" fillId="0" borderId="6" xfId="0" applyNumberFormat="1" applyFont="1" applyFill="1" applyBorder="1" applyAlignment="1"/>
    <xf numFmtId="166" fontId="7" fillId="0" borderId="2" xfId="0" applyNumberFormat="1" applyFont="1" applyFill="1" applyBorder="1" applyAlignment="1" applyProtection="1">
      <alignment horizontal="center"/>
    </xf>
    <xf numFmtId="0" fontId="11" fillId="0" borderId="15" xfId="0" applyFont="1" applyFill="1" applyBorder="1" applyAlignment="1">
      <alignment horizontal="left" vertical="center"/>
    </xf>
    <xf numFmtId="0" fontId="14" fillId="0" borderId="15" xfId="0" applyFont="1" applyFill="1" applyBorder="1" applyAlignment="1">
      <alignment horizontal="left" vertical="center"/>
    </xf>
    <xf numFmtId="0" fontId="11" fillId="5" borderId="15" xfId="0" applyFont="1" applyFill="1" applyBorder="1" applyAlignment="1">
      <alignment horizontal="left" vertical="center"/>
    </xf>
    <xf numFmtId="0" fontId="12" fillId="5" borderId="15" xfId="0" applyFont="1" applyFill="1" applyBorder="1" applyAlignment="1">
      <alignment horizontal="left" vertical="center"/>
    </xf>
    <xf numFmtId="0" fontId="14" fillId="5" borderId="15" xfId="0" applyFont="1" applyFill="1" applyBorder="1" applyAlignment="1">
      <alignment horizontal="left" vertical="center"/>
    </xf>
    <xf numFmtId="0" fontId="13" fillId="5" borderId="15" xfId="0" applyFont="1" applyFill="1" applyBorder="1" applyAlignment="1">
      <alignment horizontal="left" vertical="center"/>
    </xf>
    <xf numFmtId="0" fontId="0" fillId="5" borderId="0" xfId="0" applyFill="1"/>
    <xf numFmtId="0" fontId="13" fillId="6" borderId="15" xfId="0" applyFont="1" applyFill="1" applyBorder="1" applyAlignment="1">
      <alignment horizontal="left" vertical="center"/>
    </xf>
    <xf numFmtId="0" fontId="11" fillId="6" borderId="15" xfId="0" applyFont="1" applyFill="1" applyBorder="1" applyAlignment="1">
      <alignment horizontal="left" vertical="center"/>
    </xf>
    <xf numFmtId="0" fontId="12" fillId="6" borderId="15" xfId="0" applyFont="1" applyFill="1" applyBorder="1" applyAlignment="1">
      <alignment horizontal="left" vertical="center"/>
    </xf>
    <xf numFmtId="0" fontId="14" fillId="6" borderId="15" xfId="0" applyFont="1" applyFill="1" applyBorder="1" applyAlignment="1">
      <alignment horizontal="left" vertical="center"/>
    </xf>
    <xf numFmtId="0" fontId="14" fillId="6" borderId="16" xfId="0" applyFont="1" applyFill="1" applyBorder="1" applyAlignment="1">
      <alignment vertical="center"/>
    </xf>
    <xf numFmtId="0" fontId="14" fillId="6" borderId="15" xfId="0" applyFont="1" applyFill="1" applyBorder="1" applyAlignment="1">
      <alignment vertical="center"/>
    </xf>
    <xf numFmtId="0" fontId="15" fillId="6" borderId="15" xfId="0" applyFont="1" applyFill="1" applyBorder="1" applyAlignment="1">
      <alignment horizontal="left" vertical="center"/>
    </xf>
    <xf numFmtId="0" fontId="0" fillId="0" borderId="2" xfId="0" applyBorder="1" applyAlignment="1">
      <alignment horizontal="center"/>
    </xf>
    <xf numFmtId="0" fontId="0" fillId="0" borderId="2" xfId="0" applyFill="1" applyBorder="1"/>
    <xf numFmtId="0" fontId="0" fillId="2" borderId="2" xfId="0" applyFill="1" applyBorder="1"/>
    <xf numFmtId="0" fontId="0" fillId="0" borderId="5" xfId="0" applyBorder="1"/>
    <xf numFmtId="0" fontId="0" fillId="0" borderId="12" xfId="0" applyBorder="1"/>
    <xf numFmtId="4" fontId="3" fillId="0" borderId="9" xfId="1" applyNumberFormat="1" applyFont="1" applyFill="1" applyBorder="1" applyAlignment="1"/>
    <xf numFmtId="0" fontId="3" fillId="0" borderId="2" xfId="0" applyFont="1" applyFill="1" applyBorder="1" applyAlignment="1">
      <alignment horizontal="left"/>
    </xf>
    <xf numFmtId="4" fontId="0" fillId="2" borderId="0" xfId="0" applyNumberFormat="1" applyFill="1"/>
    <xf numFmtId="0" fontId="3" fillId="0" borderId="0" xfId="0" applyFont="1" applyFill="1" applyBorder="1"/>
    <xf numFmtId="0" fontId="10" fillId="0" borderId="0" xfId="0" quotePrefix="1" applyFont="1" applyFill="1" applyBorder="1" applyAlignment="1">
      <alignment horizontal="left"/>
    </xf>
    <xf numFmtId="175" fontId="3" fillId="0" borderId="9" xfId="2" applyNumberFormat="1" applyFont="1" applyFill="1" applyBorder="1" applyAlignment="1">
      <alignment horizontal="right"/>
    </xf>
    <xf numFmtId="0" fontId="3" fillId="0" borderId="4" xfId="0" applyFont="1" applyFill="1" applyBorder="1" applyAlignment="1">
      <alignment vertical="top" wrapText="1"/>
    </xf>
    <xf numFmtId="0" fontId="4" fillId="3" borderId="0" xfId="0" applyFont="1" applyFill="1"/>
    <xf numFmtId="0" fontId="0" fillId="0" borderId="0" xfId="0"/>
    <xf numFmtId="0" fontId="0" fillId="0" borderId="0" xfId="0"/>
    <xf numFmtId="0" fontId="0" fillId="0" borderId="0" xfId="0"/>
    <xf numFmtId="4" fontId="0" fillId="0" borderId="0" xfId="0" applyNumberFormat="1"/>
    <xf numFmtId="0" fontId="0" fillId="0" borderId="0" xfId="0"/>
    <xf numFmtId="0" fontId="0" fillId="0" borderId="0" xfId="0"/>
    <xf numFmtId="0" fontId="0" fillId="0" borderId="0" xfId="0"/>
    <xf numFmtId="4" fontId="0" fillId="0" borderId="0" xfId="0" applyNumberFormat="1"/>
    <xf numFmtId="0" fontId="0" fillId="0" borderId="0" xfId="0"/>
    <xf numFmtId="0" fontId="0" fillId="0" borderId="0" xfId="0"/>
    <xf numFmtId="0" fontId="0" fillId="0" borderId="0" xfId="0"/>
    <xf numFmtId="4" fontId="0" fillId="0" borderId="0" xfId="0" applyNumberFormat="1"/>
    <xf numFmtId="0" fontId="0" fillId="0" borderId="0" xfId="0"/>
    <xf numFmtId="15" fontId="0" fillId="0" borderId="0" xfId="0" applyNumberFormat="1"/>
    <xf numFmtId="0" fontId="8" fillId="0" borderId="2" xfId="0" applyFont="1" applyBorder="1"/>
    <xf numFmtId="172" fontId="8" fillId="0" borderId="2" xfId="0" applyNumberFormat="1" applyFont="1" applyBorder="1"/>
    <xf numFmtId="176" fontId="8" fillId="0" borderId="2" xfId="0" applyNumberFormat="1" applyFont="1" applyBorder="1"/>
    <xf numFmtId="0" fontId="10" fillId="0" borderId="0" xfId="0" applyFont="1" applyFill="1" applyBorder="1" applyAlignment="1">
      <alignment horizontal="left"/>
    </xf>
    <xf numFmtId="0" fontId="13" fillId="6" borderId="15" xfId="45" applyFont="1" applyFill="1" applyBorder="1" applyAlignment="1">
      <alignment horizontal="left" vertical="center"/>
    </xf>
    <xf numFmtId="0" fontId="15" fillId="6" borderId="15" xfId="45" applyFont="1" applyFill="1" applyBorder="1" applyAlignment="1">
      <alignment horizontal="left" vertical="center"/>
    </xf>
    <xf numFmtId="0" fontId="13" fillId="0" borderId="15" xfId="45" applyFont="1" applyBorder="1" applyAlignment="1">
      <alignment horizontal="left" vertical="center"/>
    </xf>
    <xf numFmtId="0" fontId="15" fillId="0" borderId="15" xfId="45" applyFont="1" applyBorder="1" applyAlignment="1">
      <alignment horizontal="left" vertical="center"/>
    </xf>
    <xf numFmtId="0" fontId="11" fillId="6" borderId="15" xfId="45" applyFont="1" applyFill="1" applyBorder="1" applyAlignment="1">
      <alignment horizontal="left" vertical="center"/>
    </xf>
    <xf numFmtId="0" fontId="11" fillId="0" borderId="15" xfId="45" applyFont="1" applyBorder="1" applyAlignment="1">
      <alignment horizontal="left" vertical="center"/>
    </xf>
    <xf numFmtId="0" fontId="14" fillId="6" borderId="15" xfId="45" applyFont="1" applyFill="1" applyBorder="1" applyAlignment="1">
      <alignment horizontal="left" vertical="center"/>
    </xf>
    <xf numFmtId="0" fontId="14" fillId="0" borderId="15" xfId="45" applyFont="1" applyBorder="1" applyAlignment="1">
      <alignment horizontal="left" vertical="center"/>
    </xf>
    <xf numFmtId="0" fontId="34" fillId="6" borderId="15" xfId="45" applyFont="1" applyFill="1" applyBorder="1" applyAlignment="1">
      <alignment horizontal="left" vertical="center"/>
    </xf>
    <xf numFmtId="0" fontId="35" fillId="6" borderId="15" xfId="45" applyFont="1" applyFill="1" applyBorder="1" applyAlignment="1">
      <alignment horizontal="left" vertical="center"/>
    </xf>
    <xf numFmtId="0" fontId="34" fillId="0" borderId="15" xfId="45" applyFont="1" applyBorder="1" applyAlignment="1">
      <alignment horizontal="left" vertical="center"/>
    </xf>
    <xf numFmtId="0" fontId="35" fillId="0" borderId="15" xfId="45" applyFont="1" applyBorder="1" applyAlignment="1">
      <alignment horizontal="left" vertical="center"/>
    </xf>
    <xf numFmtId="0" fontId="36" fillId="0" borderId="29" xfId="46" applyFont="1" applyBorder="1" applyAlignment="1">
      <alignment vertical="center"/>
    </xf>
    <xf numFmtId="0" fontId="36" fillId="0" borderId="0" xfId="46" applyFont="1" applyAlignment="1">
      <alignment vertical="center"/>
    </xf>
    <xf numFmtId="0" fontId="37" fillId="6" borderId="15" xfId="45" applyFont="1" applyFill="1" applyBorder="1" applyAlignment="1">
      <alignment horizontal="left" vertical="center"/>
    </xf>
    <xf numFmtId="0" fontId="37" fillId="0" borderId="15" xfId="45" applyFont="1" applyBorder="1" applyAlignment="1">
      <alignment horizontal="left" vertical="center"/>
    </xf>
    <xf numFmtId="0" fontId="38" fillId="6" borderId="15" xfId="45" applyFont="1" applyFill="1" applyBorder="1" applyAlignment="1">
      <alignment horizontal="left" vertical="center"/>
    </xf>
    <xf numFmtId="0" fontId="38" fillId="0" borderId="15" xfId="45" applyFont="1" applyBorder="1" applyAlignment="1">
      <alignment horizontal="left" vertical="center"/>
    </xf>
    <xf numFmtId="0" fontId="37" fillId="6" borderId="30" xfId="45" applyFont="1" applyFill="1" applyBorder="1" applyAlignment="1">
      <alignment vertical="center"/>
    </xf>
    <xf numFmtId="0" fontId="37" fillId="6" borderId="15" xfId="45" applyFont="1" applyFill="1" applyBorder="1" applyAlignment="1">
      <alignment vertical="center"/>
    </xf>
    <xf numFmtId="0" fontId="15" fillId="0" borderId="31" xfId="45" applyFont="1" applyBorder="1" applyAlignment="1">
      <alignment horizontal="left" vertical="center"/>
    </xf>
    <xf numFmtId="4" fontId="33" fillId="6" borderId="26" xfId="45" applyNumberFormat="1" applyFont="1" applyFill="1" applyBorder="1" applyAlignment="1">
      <alignment horizontal="center" vertical="center" wrapText="1"/>
    </xf>
    <xf numFmtId="4" fontId="33" fillId="0" borderId="26" xfId="45" applyNumberFormat="1" applyFont="1" applyBorder="1" applyAlignment="1">
      <alignment horizontal="center" vertical="center" wrapText="1"/>
    </xf>
    <xf numFmtId="4" fontId="33" fillId="6" borderId="27" xfId="45" applyNumberFormat="1" applyFont="1" applyFill="1" applyBorder="1" applyAlignment="1">
      <alignment horizontal="center" vertical="center" wrapText="1"/>
    </xf>
    <xf numFmtId="4" fontId="35" fillId="6" borderId="26" xfId="45" applyNumberFormat="1" applyFont="1" applyFill="1" applyBorder="1" applyAlignment="1">
      <alignment horizontal="center" vertical="center" wrapText="1"/>
    </xf>
    <xf numFmtId="4" fontId="35" fillId="0" borderId="26" xfId="45" applyNumberFormat="1" applyFont="1" applyBorder="1" applyAlignment="1">
      <alignment horizontal="center" vertical="center" wrapText="1"/>
    </xf>
    <xf numFmtId="4" fontId="35" fillId="0" borderId="28" xfId="45" applyNumberFormat="1" applyFont="1" applyBorder="1" applyAlignment="1">
      <alignment horizontal="center" vertical="center" wrapText="1"/>
    </xf>
    <xf numFmtId="4" fontId="35" fillId="6" borderId="27" xfId="45" applyNumberFormat="1" applyFont="1" applyFill="1" applyBorder="1" applyAlignment="1">
      <alignment horizontal="center" vertical="center" wrapText="1"/>
    </xf>
    <xf numFmtId="4" fontId="33" fillId="0" borderId="28" xfId="45" applyNumberFormat="1" applyFont="1" applyBorder="1" applyAlignment="1">
      <alignment horizontal="center" vertical="center" wrapText="1"/>
    </xf>
    <xf numFmtId="16" fontId="0" fillId="0" borderId="0" xfId="0" applyNumberFormat="1"/>
    <xf numFmtId="15" fontId="3" fillId="0" borderId="4" xfId="0" quotePrefix="1" applyNumberFormat="1" applyFont="1" applyFill="1" applyBorder="1" applyAlignment="1">
      <alignment vertical="top" wrapText="1"/>
    </xf>
    <xf numFmtId="15" fontId="3" fillId="0" borderId="4" xfId="1" quotePrefix="1" applyNumberFormat="1" applyFont="1" applyFill="1" applyBorder="1" applyAlignment="1">
      <alignment vertical="top" wrapText="1"/>
    </xf>
    <xf numFmtId="10" fontId="33" fillId="6" borderId="26" xfId="45" applyNumberFormat="1" applyFont="1" applyFill="1" applyBorder="1" applyAlignment="1">
      <alignment horizontal="center" vertical="center" wrapText="1"/>
    </xf>
    <xf numFmtId="10" fontId="33" fillId="0" borderId="26" xfId="45" applyNumberFormat="1" applyFont="1" applyBorder="1" applyAlignment="1">
      <alignment horizontal="center" vertical="center" wrapText="1"/>
    </xf>
    <xf numFmtId="10" fontId="33" fillId="6" borderId="27" xfId="45" applyNumberFormat="1" applyFont="1" applyFill="1" applyBorder="1" applyAlignment="1">
      <alignment horizontal="center" vertical="center" wrapText="1"/>
    </xf>
    <xf numFmtId="10" fontId="35" fillId="6" borderId="26" xfId="45" applyNumberFormat="1" applyFont="1" applyFill="1" applyBorder="1" applyAlignment="1">
      <alignment horizontal="center" vertical="center" wrapText="1"/>
    </xf>
    <xf numFmtId="10" fontId="35" fillId="0" borderId="26" xfId="45" applyNumberFormat="1" applyFont="1" applyBorder="1" applyAlignment="1">
      <alignment horizontal="center" vertical="center" wrapText="1"/>
    </xf>
    <xf numFmtId="10" fontId="35" fillId="0" borderId="28" xfId="45" applyNumberFormat="1" applyFont="1" applyBorder="1" applyAlignment="1">
      <alignment horizontal="center" vertical="center" wrapText="1"/>
    </xf>
    <xf numFmtId="0" fontId="35" fillId="0" borderId="0" xfId="45" applyFont="1" applyAlignment="1">
      <alignment horizontal="center" vertical="center" wrapText="1"/>
    </xf>
    <xf numFmtId="10" fontId="35" fillId="6" borderId="27" xfId="45" applyNumberFormat="1" applyFont="1" applyFill="1" applyBorder="1" applyAlignment="1">
      <alignment horizontal="center" vertical="center" wrapText="1"/>
    </xf>
    <xf numFmtId="10" fontId="33" fillId="0" borderId="28" xfId="45" applyNumberFormat="1" applyFont="1" applyBorder="1" applyAlignment="1">
      <alignment horizontal="center" vertical="center" wrapText="1"/>
    </xf>
    <xf numFmtId="10" fontId="0" fillId="0" borderId="0" xfId="0" applyNumberFormat="1"/>
    <xf numFmtId="0" fontId="0" fillId="0" borderId="32" xfId="0" applyBorder="1"/>
    <xf numFmtId="14" fontId="3" fillId="0" borderId="0" xfId="0" applyNumberFormat="1" applyFont="1"/>
    <xf numFmtId="0" fontId="0" fillId="0" borderId="32" xfId="0" pivotButton="1" applyBorder="1"/>
    <xf numFmtId="10" fontId="0" fillId="0" borderId="0" xfId="0" applyNumberFormat="1" applyFill="1"/>
    <xf numFmtId="0" fontId="40" fillId="0" borderId="0" xfId="0" applyFont="1" applyFill="1" applyBorder="1" applyAlignment="1">
      <alignment vertical="top" wrapText="1"/>
    </xf>
    <xf numFmtId="0" fontId="41" fillId="0" borderId="0" xfId="0" applyFont="1" applyFill="1" applyBorder="1" applyAlignment="1">
      <alignment vertical="top" wrapText="1"/>
    </xf>
    <xf numFmtId="0" fontId="41" fillId="0" borderId="0" xfId="0" applyFont="1" applyFill="1"/>
    <xf numFmtId="43" fontId="3" fillId="0" borderId="11" xfId="0" applyNumberFormat="1" applyFont="1" applyFill="1" applyBorder="1" applyAlignment="1">
      <alignment horizontal="right"/>
    </xf>
    <xf numFmtId="43" fontId="3" fillId="0" borderId="4" xfId="0" applyNumberFormat="1" applyFont="1" applyFill="1" applyBorder="1" applyAlignment="1"/>
    <xf numFmtId="43" fontId="3" fillId="0" borderId="4" xfId="0" applyNumberFormat="1" applyFont="1" applyFill="1" applyBorder="1" applyAlignment="1">
      <alignment horizontal="right"/>
    </xf>
    <xf numFmtId="4" fontId="3" fillId="0" borderId="11" xfId="0" applyNumberFormat="1" applyFont="1" applyFill="1" applyBorder="1" applyAlignment="1"/>
    <xf numFmtId="0" fontId="3" fillId="0" borderId="11" xfId="0" applyFont="1" applyFill="1" applyBorder="1" applyAlignment="1">
      <alignment horizontal="center" vertical="top" wrapText="1"/>
    </xf>
    <xf numFmtId="49" fontId="42" fillId="38" borderId="33" xfId="0" applyNumberFormat="1" applyFont="1" applyFill="1" applyBorder="1" applyAlignment="1">
      <alignment horizontal="left"/>
    </xf>
    <xf numFmtId="0" fontId="42" fillId="38" borderId="33" xfId="0" applyFont="1" applyFill="1" applyBorder="1" applyAlignment="1">
      <alignment horizontal="left"/>
    </xf>
    <xf numFmtId="0" fontId="43" fillId="38" borderId="0" xfId="0" applyFont="1" applyFill="1" applyAlignment="1">
      <alignment horizontal="left"/>
    </xf>
    <xf numFmtId="49" fontId="44" fillId="39" borderId="33" xfId="0" applyNumberFormat="1" applyFont="1" applyFill="1" applyBorder="1" applyAlignment="1">
      <alignment horizontal="center" vertical="top"/>
    </xf>
    <xf numFmtId="49" fontId="44" fillId="39" borderId="33" xfId="0" applyNumberFormat="1" applyFont="1" applyFill="1" applyBorder="1" applyAlignment="1">
      <alignment horizontal="center" vertical="top" wrapText="1"/>
    </xf>
    <xf numFmtId="49" fontId="44" fillId="39" borderId="33" xfId="0" applyNumberFormat="1" applyFont="1" applyFill="1" applyBorder="1" applyAlignment="1">
      <alignment horizontal="left" vertical="top"/>
    </xf>
    <xf numFmtId="49" fontId="45" fillId="40" borderId="33" xfId="0" applyNumberFormat="1" applyFont="1" applyFill="1" applyBorder="1" applyAlignment="1">
      <alignment horizontal="left"/>
    </xf>
    <xf numFmtId="177" fontId="45" fillId="40" borderId="33" xfId="0" applyNumberFormat="1" applyFont="1" applyFill="1" applyBorder="1" applyAlignment="1">
      <alignment horizontal="right"/>
    </xf>
    <xf numFmtId="178" fontId="45" fillId="40" borderId="33" xfId="0" applyNumberFormat="1" applyFont="1" applyFill="1" applyBorder="1" applyAlignment="1">
      <alignment horizontal="right"/>
    </xf>
    <xf numFmtId="179" fontId="45" fillId="40" borderId="33" xfId="0" applyNumberFormat="1" applyFont="1" applyFill="1" applyBorder="1" applyAlignment="1">
      <alignment horizontal="right"/>
    </xf>
    <xf numFmtId="180" fontId="45" fillId="40" borderId="33" xfId="0" applyNumberFormat="1" applyFont="1" applyFill="1" applyBorder="1" applyAlignment="1">
      <alignment horizontal="right"/>
    </xf>
    <xf numFmtId="181" fontId="45" fillId="40" borderId="33" xfId="0" applyNumberFormat="1" applyFont="1" applyFill="1" applyBorder="1" applyAlignment="1">
      <alignment horizontal="right"/>
    </xf>
    <xf numFmtId="49" fontId="45" fillId="38" borderId="33" xfId="0" applyNumberFormat="1" applyFont="1" applyFill="1" applyBorder="1" applyAlignment="1">
      <alignment horizontal="left"/>
    </xf>
    <xf numFmtId="177" fontId="45" fillId="38" borderId="33" xfId="0" applyNumberFormat="1" applyFont="1" applyFill="1" applyBorder="1" applyAlignment="1">
      <alignment horizontal="right"/>
    </xf>
    <xf numFmtId="178" fontId="45" fillId="38" borderId="33" xfId="0" applyNumberFormat="1" applyFont="1" applyFill="1" applyBorder="1" applyAlignment="1">
      <alignment horizontal="right"/>
    </xf>
    <xf numFmtId="179" fontId="45" fillId="38" borderId="33" xfId="0" applyNumberFormat="1" applyFont="1" applyFill="1" applyBorder="1" applyAlignment="1">
      <alignment horizontal="right"/>
    </xf>
    <xf numFmtId="180" fontId="45" fillId="38" borderId="33" xfId="0" applyNumberFormat="1" applyFont="1" applyFill="1" applyBorder="1" applyAlignment="1">
      <alignment horizontal="right"/>
    </xf>
    <xf numFmtId="181" fontId="45" fillId="38" borderId="33" xfId="0" applyNumberFormat="1" applyFont="1" applyFill="1" applyBorder="1" applyAlignment="1">
      <alignment horizontal="right"/>
    </xf>
    <xf numFmtId="0" fontId="10" fillId="0" borderId="0" xfId="0" applyFont="1" applyFill="1" applyBorder="1" applyAlignment="1">
      <alignment horizontal="left"/>
    </xf>
    <xf numFmtId="0" fontId="32" fillId="0" borderId="0" xfId="0" applyFont="1" applyFill="1" applyBorder="1" applyAlignment="1">
      <alignment horizontal="left"/>
    </xf>
    <xf numFmtId="10" fontId="3" fillId="2" borderId="1" xfId="2" applyNumberFormat="1" applyFont="1" applyFill="1" applyBorder="1" applyAlignment="1"/>
    <xf numFmtId="0" fontId="10" fillId="0" borderId="0" xfId="0" applyFont="1" applyFill="1" applyBorder="1" applyAlignment="1">
      <alignment horizontal="left"/>
    </xf>
    <xf numFmtId="0" fontId="46" fillId="0" borderId="0" xfId="45" applyFont="1" applyFill="1" applyBorder="1"/>
    <xf numFmtId="0" fontId="46" fillId="0" borderId="14" xfId="45" applyFont="1" applyFill="1" applyBorder="1"/>
    <xf numFmtId="0" fontId="46" fillId="0" borderId="0" xfId="45" applyFont="1" applyFill="1" applyBorder="1" applyAlignment="1"/>
    <xf numFmtId="0" fontId="47" fillId="0" borderId="0" xfId="45" applyFont="1" applyFill="1" applyBorder="1" applyAlignment="1"/>
    <xf numFmtId="0" fontId="47" fillId="0" borderId="0" xfId="45" applyFont="1" applyFill="1" applyBorder="1"/>
    <xf numFmtId="0" fontId="46" fillId="0" borderId="0" xfId="45" applyFont="1" applyFill="1" applyBorder="1" applyAlignment="1">
      <alignment wrapText="1"/>
    </xf>
    <xf numFmtId="0" fontId="46" fillId="0" borderId="0" xfId="45" applyFont="1" applyFill="1" applyBorder="1" applyAlignment="1">
      <alignment vertical="top"/>
    </xf>
    <xf numFmtId="0" fontId="46" fillId="0" borderId="0" xfId="45" applyFont="1" applyFill="1" applyBorder="1" applyAlignment="1">
      <alignment horizontal="left" vertical="top" wrapText="1"/>
    </xf>
    <xf numFmtId="0" fontId="48" fillId="0" borderId="2" xfId="45" applyFont="1" applyBorder="1" applyAlignment="1">
      <alignment horizontal="left" wrapText="1"/>
    </xf>
    <xf numFmtId="0" fontId="48" fillId="0" borderId="2" xfId="45" applyFont="1" applyBorder="1" applyAlignment="1">
      <alignment horizontal="center" wrapText="1"/>
    </xf>
    <xf numFmtId="0" fontId="47" fillId="0" borderId="2" xfId="45" applyFont="1" applyBorder="1" applyAlignment="1">
      <alignment horizontal="center" vertical="center" wrapText="1"/>
    </xf>
    <xf numFmtId="2" fontId="48" fillId="0" borderId="2" xfId="45" applyNumberFormat="1" applyFont="1" applyBorder="1" applyAlignment="1">
      <alignment horizontal="center" vertical="top" wrapText="1"/>
    </xf>
    <xf numFmtId="0" fontId="47" fillId="0" borderId="2" xfId="45" applyFont="1" applyFill="1" applyBorder="1" applyAlignment="1">
      <alignment horizontal="left" wrapText="1"/>
    </xf>
    <xf numFmtId="0" fontId="49" fillId="0" borderId="2" xfId="45" applyFont="1" applyBorder="1"/>
    <xf numFmtId="0" fontId="8" fillId="0" borderId="2" xfId="45" applyFont="1" applyBorder="1"/>
    <xf numFmtId="0" fontId="8" fillId="0" borderId="2" xfId="45" applyFont="1" applyFill="1" applyBorder="1"/>
    <xf numFmtId="182" fontId="50" fillId="0" borderId="2" xfId="45" applyNumberFormat="1" applyFont="1" applyBorder="1"/>
    <xf numFmtId="2" fontId="8" fillId="0" borderId="2" xfId="45" applyNumberFormat="1" applyFont="1" applyBorder="1"/>
    <xf numFmtId="2" fontId="50" fillId="0" borderId="2" xfId="45" applyNumberFormat="1" applyFont="1" applyBorder="1"/>
    <xf numFmtId="2" fontId="47" fillId="0" borderId="2" xfId="45" applyNumberFormat="1" applyFont="1" applyBorder="1" applyAlignment="1">
      <alignment horizontal="center" vertical="center" wrapText="1"/>
    </xf>
    <xf numFmtId="0" fontId="51" fillId="0" borderId="2" xfId="45" applyNumberFormat="1" applyFont="1" applyFill="1" applyBorder="1" applyAlignment="1" applyProtection="1"/>
    <xf numFmtId="2" fontId="47" fillId="0" borderId="2" xfId="45" applyNumberFormat="1" applyFont="1" applyFill="1" applyBorder="1" applyAlignment="1">
      <alignment wrapText="1"/>
    </xf>
    <xf numFmtId="0" fontId="3" fillId="0" borderId="2" xfId="45" applyFill="1" applyBorder="1"/>
    <xf numFmtId="2" fontId="8" fillId="0" borderId="2" xfId="45" applyNumberFormat="1" applyFont="1" applyFill="1" applyBorder="1" applyAlignment="1"/>
    <xf numFmtId="0" fontId="46" fillId="0" borderId="2" xfId="45" applyFont="1" applyFill="1" applyBorder="1"/>
    <xf numFmtId="2" fontId="46" fillId="0" borderId="2" xfId="45" applyNumberFormat="1" applyFont="1" applyFill="1" applyBorder="1" applyAlignment="1">
      <alignment wrapText="1"/>
    </xf>
    <xf numFmtId="0" fontId="8" fillId="0" borderId="0" xfId="45" applyFont="1" applyFill="1" applyBorder="1"/>
    <xf numFmtId="2" fontId="8" fillId="0" borderId="0" xfId="45" applyNumberFormat="1" applyFont="1" applyFill="1" applyBorder="1" applyAlignment="1"/>
    <xf numFmtId="2" fontId="46" fillId="0" borderId="0" xfId="45" applyNumberFormat="1" applyFont="1" applyFill="1" applyBorder="1" applyAlignment="1">
      <alignment wrapText="1"/>
    </xf>
    <xf numFmtId="4" fontId="46" fillId="0" borderId="0" xfId="45" applyNumberFormat="1" applyFont="1" applyFill="1" applyBorder="1"/>
    <xf numFmtId="0" fontId="47" fillId="0" borderId="2" xfId="45" applyFont="1" applyFill="1" applyBorder="1" applyAlignment="1">
      <alignment horizontal="left" vertical="top" wrapText="1"/>
    </xf>
    <xf numFmtId="2" fontId="47" fillId="0" borderId="2" xfId="45" applyNumberFormat="1" applyFont="1" applyFill="1" applyBorder="1" applyAlignment="1">
      <alignment vertical="top" wrapText="1"/>
    </xf>
    <xf numFmtId="0" fontId="47" fillId="0" borderId="2" xfId="45" applyFont="1" applyFill="1" applyBorder="1" applyAlignment="1"/>
    <xf numFmtId="2" fontId="8" fillId="0" borderId="2" xfId="45" applyNumberFormat="1" applyFont="1" applyFill="1" applyBorder="1"/>
    <xf numFmtId="0" fontId="3" fillId="0" borderId="0" xfId="45" applyFill="1" applyBorder="1"/>
    <xf numFmtId="2" fontId="50" fillId="0" borderId="0" xfId="45" applyNumberFormat="1" applyFont="1" applyFill="1" applyBorder="1"/>
    <xf numFmtId="0" fontId="51" fillId="0" borderId="2" xfId="45" applyFont="1" applyFill="1" applyBorder="1"/>
    <xf numFmtId="4" fontId="50" fillId="0" borderId="2" xfId="45" applyNumberFormat="1" applyFont="1" applyFill="1" applyBorder="1"/>
    <xf numFmtId="4" fontId="8" fillId="0" borderId="2" xfId="45" applyNumberFormat="1" applyFont="1" applyFill="1" applyBorder="1"/>
    <xf numFmtId="182" fontId="8" fillId="0" borderId="2" xfId="45" applyNumberFormat="1" applyFont="1" applyFill="1" applyBorder="1" applyAlignment="1"/>
    <xf numFmtId="0" fontId="7" fillId="0" borderId="2" xfId="45" applyFont="1" applyFill="1" applyBorder="1"/>
    <xf numFmtId="0" fontId="46" fillId="0" borderId="34" xfId="45" applyFont="1" applyFill="1" applyBorder="1" applyAlignment="1"/>
    <xf numFmtId="0" fontId="47" fillId="0" borderId="0" xfId="45" applyFont="1" applyFill="1" applyBorder="1" applyAlignment="1">
      <alignment horizontal="justify" vertical="top" wrapText="1"/>
    </xf>
    <xf numFmtId="0" fontId="46" fillId="0" borderId="0" xfId="45" applyFont="1" applyFill="1" applyBorder="1" applyAlignment="1">
      <alignment vertical="top" wrapText="1"/>
    </xf>
    <xf numFmtId="0" fontId="46" fillId="0" borderId="34" xfId="45" applyFont="1" applyFill="1" applyBorder="1" applyAlignment="1">
      <alignment horizontal="right" vertical="top"/>
    </xf>
    <xf numFmtId="0" fontId="46" fillId="0" borderId="34" xfId="45" applyFont="1" applyFill="1" applyBorder="1" applyAlignment="1">
      <alignment vertical="top"/>
    </xf>
    <xf numFmtId="0" fontId="52" fillId="0" borderId="2" xfId="45" applyFont="1" applyBorder="1" applyAlignment="1">
      <alignment vertical="center"/>
    </xf>
    <xf numFmtId="0" fontId="52" fillId="0" borderId="2" xfId="45" applyFont="1" applyBorder="1" applyAlignment="1">
      <alignment horizontal="center" vertical="center"/>
    </xf>
    <xf numFmtId="0" fontId="46" fillId="0" borderId="0" xfId="48" applyFont="1" applyFill="1" applyBorder="1" applyAlignment="1">
      <alignment horizontal="left" vertical="top"/>
    </xf>
    <xf numFmtId="0" fontId="3" fillId="0" borderId="2" xfId="45" applyBorder="1"/>
    <xf numFmtId="10" fontId="3" fillId="0" borderId="2" xfId="45" applyNumberFormat="1" applyBorder="1"/>
    <xf numFmtId="0" fontId="46" fillId="0" borderId="0" xfId="45" applyFont="1" applyFill="1" applyBorder="1" applyAlignment="1">
      <alignment horizontal="left" vertical="top"/>
    </xf>
    <xf numFmtId="0" fontId="53" fillId="0" borderId="0" xfId="45" applyFont="1" applyFill="1" applyBorder="1" applyAlignment="1"/>
    <xf numFmtId="0" fontId="53" fillId="0" borderId="0" xfId="45" applyFont="1" applyFill="1" applyBorder="1"/>
    <xf numFmtId="0" fontId="46" fillId="0" borderId="35" xfId="45" applyFont="1" applyFill="1" applyBorder="1" applyAlignment="1">
      <alignment horizontal="left" vertical="top"/>
    </xf>
    <xf numFmtId="0" fontId="54" fillId="0" borderId="2" xfId="45" applyFont="1" applyFill="1" applyBorder="1" applyAlignment="1">
      <alignment horizontal="center" wrapText="1"/>
    </xf>
    <xf numFmtId="15" fontId="46" fillId="0" borderId="2" xfId="45" applyNumberFormat="1" applyFont="1" applyFill="1" applyBorder="1" applyAlignment="1">
      <alignment horizontal="center"/>
    </xf>
    <xf numFmtId="183" fontId="39" fillId="0" borderId="2" xfId="47" applyFont="1" applyFill="1" applyBorder="1"/>
    <xf numFmtId="10" fontId="39" fillId="0" borderId="2" xfId="49" applyNumberFormat="1" applyFont="1" applyFill="1" applyBorder="1"/>
    <xf numFmtId="0" fontId="3" fillId="0" borderId="0" xfId="45" applyFont="1" applyFill="1" applyBorder="1"/>
    <xf numFmtId="184" fontId="3" fillId="0" borderId="0" xfId="45" applyNumberFormat="1" applyFont="1" applyFill="1" applyBorder="1"/>
    <xf numFmtId="4" fontId="3" fillId="0" borderId="0" xfId="45" applyNumberFormat="1" applyFont="1" applyFill="1" applyBorder="1"/>
    <xf numFmtId="10" fontId="1" fillId="0" borderId="0" xfId="49" applyNumberFormat="1" applyFont="1" applyFill="1" applyBorder="1"/>
    <xf numFmtId="0" fontId="3" fillId="0" borderId="0" xfId="45" applyFill="1" applyBorder="1" applyAlignment="1">
      <alignment vertical="center" wrapText="1"/>
    </xf>
    <xf numFmtId="0" fontId="47" fillId="0" borderId="2" xfId="48" applyFont="1" applyFill="1" applyBorder="1" applyAlignment="1">
      <alignment horizontal="center"/>
    </xf>
    <xf numFmtId="39" fontId="47" fillId="0" borderId="2" xfId="50" applyFont="1" applyFill="1" applyBorder="1" applyAlignment="1">
      <alignment horizontal="center"/>
    </xf>
    <xf numFmtId="4" fontId="46" fillId="0" borderId="2" xfId="45" applyNumberFormat="1" applyFont="1" applyFill="1" applyBorder="1"/>
    <xf numFmtId="39" fontId="46" fillId="0" borderId="2" xfId="50" applyFont="1" applyFill="1" applyBorder="1" applyAlignment="1">
      <alignment horizontal="center"/>
    </xf>
    <xf numFmtId="10" fontId="46" fillId="0" borderId="2" xfId="49" applyNumberFormat="1" applyFont="1" applyFill="1" applyBorder="1" applyAlignment="1">
      <alignment horizontal="center"/>
    </xf>
    <xf numFmtId="4" fontId="3" fillId="0" borderId="0" xfId="45" applyNumberFormat="1" applyFill="1"/>
    <xf numFmtId="4" fontId="46" fillId="0" borderId="2" xfId="50" applyNumberFormat="1" applyFont="1" applyFill="1" applyBorder="1" applyAlignment="1">
      <alignment horizontal="center"/>
    </xf>
    <xf numFmtId="4" fontId="46" fillId="0" borderId="0" xfId="45" applyNumberFormat="1" applyFont="1" applyFill="1" applyBorder="1" applyAlignment="1">
      <alignment horizontal="left" vertical="top"/>
    </xf>
    <xf numFmtId="183" fontId="46" fillId="0" borderId="0" xfId="47" applyFont="1" applyFill="1" applyBorder="1" applyAlignment="1"/>
    <xf numFmtId="4" fontId="46" fillId="0" borderId="0" xfId="45" applyNumberFormat="1" applyFont="1" applyFill="1" applyBorder="1" applyAlignment="1">
      <alignment horizontal="left"/>
    </xf>
    <xf numFmtId="0" fontId="47" fillId="0" borderId="0" xfId="45" applyFont="1" applyFill="1" applyBorder="1" applyAlignment="1">
      <alignment horizontal="right" vertical="top"/>
    </xf>
    <xf numFmtId="4" fontId="52" fillId="0" borderId="2" xfId="45" applyNumberFormat="1" applyFont="1" applyFill="1" applyBorder="1" applyAlignment="1">
      <alignment horizontal="center"/>
    </xf>
    <xf numFmtId="0" fontId="46" fillId="0" borderId="2" xfId="45" applyFont="1" applyFill="1" applyBorder="1" applyAlignment="1">
      <alignment horizontal="left" vertical="top"/>
    </xf>
    <xf numFmtId="183" fontId="46" fillId="0" borderId="2" xfId="47" applyFont="1" applyFill="1" applyBorder="1"/>
    <xf numFmtId="4" fontId="46" fillId="0" borderId="2" xfId="45" quotePrefix="1" applyNumberFormat="1" applyFont="1" applyFill="1" applyBorder="1" applyAlignment="1">
      <alignment horizontal="center" vertical="center"/>
    </xf>
    <xf numFmtId="0" fontId="3" fillId="0" borderId="2" xfId="45" applyFont="1" applyBorder="1"/>
    <xf numFmtId="183" fontId="46" fillId="0" borderId="0" xfId="47" applyFont="1" applyFill="1" applyBorder="1"/>
    <xf numFmtId="4" fontId="46" fillId="0" borderId="0" xfId="45" quotePrefix="1" applyNumberFormat="1" applyFont="1" applyFill="1" applyBorder="1" applyAlignment="1">
      <alignment horizontal="center" vertical="center"/>
    </xf>
    <xf numFmtId="4" fontId="52" fillId="0" borderId="12" xfId="45" applyNumberFormat="1" applyFont="1" applyFill="1" applyBorder="1" applyAlignment="1">
      <alignment horizontal="center"/>
    </xf>
    <xf numFmtId="0" fontId="46" fillId="0" borderId="5" xfId="45" applyFont="1" applyFill="1" applyBorder="1"/>
    <xf numFmtId="183" fontId="46" fillId="0" borderId="5" xfId="47" applyFont="1" applyFill="1" applyBorder="1"/>
    <xf numFmtId="43" fontId="46" fillId="0" borderId="0" xfId="45" applyNumberFormat="1" applyFont="1" applyFill="1" applyBorder="1"/>
    <xf numFmtId="3" fontId="46" fillId="0" borderId="0" xfId="45" applyNumberFormat="1" applyFont="1" applyFill="1" applyBorder="1"/>
    <xf numFmtId="0" fontId="47" fillId="0" borderId="3" xfId="51" applyFont="1" applyFill="1" applyBorder="1" applyAlignment="1"/>
    <xf numFmtId="0" fontId="47" fillId="0" borderId="4" xfId="51" applyFont="1" applyFill="1" applyBorder="1" applyAlignment="1"/>
    <xf numFmtId="0" fontId="47" fillId="0" borderId="4" xfId="51" applyFont="1" applyFill="1" applyBorder="1" applyAlignment="1">
      <alignment horizontal="center"/>
    </xf>
    <xf numFmtId="0" fontId="46" fillId="0" borderId="0" xfId="51" applyFont="1" applyFill="1" applyBorder="1"/>
    <xf numFmtId="0" fontId="46" fillId="0" borderId="3" xfId="51" applyFont="1" applyFill="1" applyBorder="1" applyAlignment="1"/>
    <xf numFmtId="0" fontId="46" fillId="0" borderId="4" xfId="51" applyFont="1" applyFill="1" applyBorder="1" applyAlignment="1"/>
    <xf numFmtId="15" fontId="46" fillId="0" borderId="4" xfId="51" applyNumberFormat="1" applyFont="1" applyFill="1" applyBorder="1" applyAlignment="1">
      <alignment horizontal="center"/>
    </xf>
    <xf numFmtId="0" fontId="46" fillId="0" borderId="0" xfId="51" applyFont="1" applyFill="1" applyBorder="1" applyAlignment="1"/>
    <xf numFmtId="15" fontId="46" fillId="0" borderId="0" xfId="51" applyNumberFormat="1" applyFont="1" applyFill="1" applyBorder="1" applyAlignment="1">
      <alignment horizontal="center"/>
    </xf>
    <xf numFmtId="0" fontId="3" fillId="0" borderId="0" xfId="45" applyAlignment="1">
      <alignment vertical="center" wrapText="1"/>
    </xf>
    <xf numFmtId="0" fontId="47" fillId="0" borderId="36" xfId="45" applyFont="1" applyFill="1" applyBorder="1" applyAlignment="1"/>
    <xf numFmtId="0" fontId="47" fillId="0" borderId="37" xfId="45" applyFont="1" applyFill="1" applyBorder="1" applyAlignment="1">
      <alignment vertical="top" wrapText="1"/>
    </xf>
    <xf numFmtId="0" fontId="46" fillId="0" borderId="37" xfId="45" applyFont="1" applyFill="1" applyBorder="1" applyAlignment="1"/>
    <xf numFmtId="0" fontId="47" fillId="0" borderId="0" xfId="53" applyFont="1" applyFill="1" applyAlignment="1"/>
    <xf numFmtId="0" fontId="46" fillId="0" borderId="0" xfId="53" applyFont="1" applyFill="1" applyAlignment="1">
      <alignment wrapText="1"/>
    </xf>
    <xf numFmtId="4" fontId="46" fillId="0" borderId="0" xfId="53" applyNumberFormat="1" applyFont="1" applyFill="1" applyAlignment="1"/>
    <xf numFmtId="0" fontId="58" fillId="0" borderId="0" xfId="0" applyFont="1" applyFill="1" applyAlignment="1">
      <alignment vertical="center"/>
    </xf>
    <xf numFmtId="43" fontId="46" fillId="0" borderId="0" xfId="1" applyFont="1" applyFill="1" applyAlignment="1"/>
    <xf numFmtId="43" fontId="46" fillId="0" borderId="0" xfId="1" applyFont="1" applyFill="1" applyAlignment="1">
      <alignment horizontal="right"/>
    </xf>
    <xf numFmtId="0" fontId="47" fillId="0" borderId="1" xfId="53" applyFont="1" applyFill="1" applyBorder="1" applyAlignment="1"/>
    <xf numFmtId="0" fontId="47" fillId="0" borderId="0" xfId="53" applyFont="1" applyFill="1" applyBorder="1" applyAlignment="1">
      <alignment wrapText="1"/>
    </xf>
    <xf numFmtId="4" fontId="46" fillId="0" borderId="0" xfId="53" applyNumberFormat="1" applyFont="1" applyFill="1" applyBorder="1" applyAlignment="1"/>
    <xf numFmtId="43" fontId="46" fillId="0" borderId="0" xfId="1" applyFont="1" applyFill="1" applyBorder="1" applyAlignment="1">
      <alignment horizontal="right"/>
    </xf>
    <xf numFmtId="43" fontId="46" fillId="0" borderId="9" xfId="1" applyFont="1" applyFill="1" applyBorder="1" applyAlignment="1"/>
    <xf numFmtId="0" fontId="47" fillId="0" borderId="13" xfId="53" applyFont="1" applyFill="1" applyBorder="1" applyAlignment="1">
      <alignment horizontal="center"/>
    </xf>
    <xf numFmtId="0" fontId="47" fillId="0" borderId="35" xfId="53" applyFont="1" applyFill="1" applyBorder="1" applyAlignment="1">
      <alignment horizontal="center" wrapText="1"/>
    </xf>
    <xf numFmtId="0" fontId="47" fillId="0" borderId="35" xfId="53" applyFont="1" applyFill="1" applyBorder="1" applyAlignment="1"/>
    <xf numFmtId="43" fontId="47" fillId="0" borderId="35" xfId="1" applyFont="1" applyFill="1" applyBorder="1" applyAlignment="1">
      <alignment horizontal="center"/>
    </xf>
    <xf numFmtId="43" fontId="47" fillId="0" borderId="11" xfId="1" applyFont="1" applyFill="1" applyBorder="1" applyAlignment="1">
      <alignment horizontal="center"/>
    </xf>
    <xf numFmtId="0" fontId="47" fillId="0" borderId="3" xfId="53" applyFont="1" applyFill="1" applyBorder="1" applyAlignment="1">
      <alignment horizontal="left"/>
    </xf>
    <xf numFmtId="0" fontId="47" fillId="0" borderId="10" xfId="53" applyFont="1" applyFill="1" applyBorder="1" applyAlignment="1">
      <alignment horizontal="center" wrapText="1"/>
    </xf>
    <xf numFmtId="0" fontId="47" fillId="0" borderId="10" xfId="53" applyFont="1" applyFill="1" applyBorder="1" applyAlignment="1"/>
    <xf numFmtId="43" fontId="47" fillId="0" borderId="10" xfId="1" applyFont="1" applyFill="1" applyBorder="1" applyAlignment="1">
      <alignment horizontal="center"/>
    </xf>
    <xf numFmtId="43" fontId="47" fillId="0" borderId="4" xfId="1" applyFont="1" applyFill="1" applyBorder="1" applyAlignment="1">
      <alignment horizontal="center"/>
    </xf>
    <xf numFmtId="0" fontId="47" fillId="0" borderId="2" xfId="53" applyFont="1" applyFill="1" applyBorder="1" applyAlignment="1">
      <alignment vertical="top" wrapText="1"/>
    </xf>
    <xf numFmtId="43" fontId="47" fillId="0" borderId="2" xfId="1" applyFont="1" applyFill="1" applyBorder="1" applyAlignment="1">
      <alignment vertical="top" wrapText="1"/>
    </xf>
    <xf numFmtId="43" fontId="47" fillId="0" borderId="2" xfId="1" applyFont="1" applyFill="1" applyBorder="1" applyAlignment="1">
      <alignment horizontal="justify" vertical="top" wrapText="1"/>
    </xf>
    <xf numFmtId="0" fontId="46" fillId="0" borderId="2" xfId="53" applyFont="1" applyFill="1" applyBorder="1" applyAlignment="1">
      <alignment vertical="top" wrapText="1"/>
    </xf>
    <xf numFmtId="0" fontId="58" fillId="0" borderId="2" xfId="0" applyFont="1" applyFill="1" applyBorder="1"/>
    <xf numFmtId="43" fontId="58" fillId="0" borderId="2" xfId="1" applyFont="1" applyFill="1" applyBorder="1"/>
    <xf numFmtId="43" fontId="46" fillId="0" borderId="2" xfId="1" applyFont="1" applyFill="1" applyBorder="1" applyAlignment="1">
      <alignment horizontal="center" vertical="top" wrapText="1"/>
    </xf>
    <xf numFmtId="43" fontId="46" fillId="0" borderId="2" xfId="1" applyFont="1" applyFill="1" applyBorder="1" applyAlignment="1">
      <alignment horizontal="justify" vertical="top" wrapText="1"/>
    </xf>
    <xf numFmtId="43" fontId="46" fillId="0" borderId="2" xfId="1" applyFont="1" applyFill="1" applyBorder="1" applyAlignment="1">
      <alignment vertical="top" wrapText="1"/>
    </xf>
    <xf numFmtId="0" fontId="58" fillId="0" borderId="0" xfId="0" applyFont="1" applyFill="1"/>
    <xf numFmtId="0" fontId="46" fillId="0" borderId="0" xfId="53" applyFont="1" applyFill="1" applyAlignment="1"/>
    <xf numFmtId="0" fontId="52" fillId="0" borderId="13" xfId="0" applyFont="1" applyBorder="1" applyAlignment="1">
      <alignment horizontal="center" vertical="top"/>
    </xf>
    <xf numFmtId="0" fontId="52" fillId="0" borderId="35" xfId="0" applyFont="1" applyBorder="1" applyAlignment="1">
      <alignment horizontal="center" vertical="top"/>
    </xf>
    <xf numFmtId="0" fontId="52" fillId="0" borderId="11" xfId="0" applyFont="1" applyBorder="1" applyAlignment="1">
      <alignment horizontal="center" vertical="top"/>
    </xf>
    <xf numFmtId="0" fontId="46" fillId="0" borderId="6" xfId="53" applyFont="1" applyFill="1" applyBorder="1" applyAlignment="1">
      <alignment vertical="top" wrapText="1"/>
    </xf>
    <xf numFmtId="0" fontId="46" fillId="0" borderId="14" xfId="53" applyFont="1" applyFill="1" applyBorder="1" applyAlignment="1">
      <alignment vertical="top" wrapText="1"/>
    </xf>
    <xf numFmtId="43" fontId="46" fillId="0" borderId="14" xfId="1" applyFont="1" applyFill="1" applyBorder="1" applyAlignment="1">
      <alignment vertical="top" wrapText="1"/>
    </xf>
    <xf numFmtId="43" fontId="46" fillId="0" borderId="7" xfId="1" applyFont="1" applyFill="1" applyBorder="1" applyAlignment="1">
      <alignment horizontal="justify" vertical="top" wrapText="1"/>
    </xf>
    <xf numFmtId="0" fontId="46" fillId="0" borderId="13" xfId="53" applyFont="1" applyFill="1" applyBorder="1" applyAlignment="1">
      <alignment vertical="top" wrapText="1"/>
    </xf>
    <xf numFmtId="0" fontId="46" fillId="0" borderId="35" xfId="53" applyFont="1" applyFill="1" applyBorder="1" applyAlignment="1">
      <alignment vertical="top" wrapText="1"/>
    </xf>
    <xf numFmtId="43" fontId="46" fillId="0" borderId="35" xfId="1" applyFont="1" applyFill="1" applyBorder="1" applyAlignment="1">
      <alignment vertical="top" wrapText="1"/>
    </xf>
    <xf numFmtId="43" fontId="46" fillId="0" borderId="11" xfId="1" applyFont="1" applyFill="1" applyBorder="1" applyAlignment="1">
      <alignment horizontal="justify" vertical="top" wrapText="1"/>
    </xf>
    <xf numFmtId="43" fontId="58" fillId="0" borderId="2" xfId="1" applyFont="1" applyBorder="1"/>
    <xf numFmtId="0" fontId="58" fillId="0" borderId="0" xfId="54" applyFont="1"/>
    <xf numFmtId="0" fontId="10" fillId="0" borderId="0" xfId="54"/>
    <xf numFmtId="0" fontId="59" fillId="41" borderId="6" xfId="54" applyFont="1" applyFill="1" applyBorder="1" applyAlignment="1">
      <alignment horizontal="center" vertical="center"/>
    </xf>
    <xf numFmtId="0" fontId="59" fillId="41" borderId="6" xfId="54" applyFont="1" applyFill="1" applyBorder="1" applyAlignment="1">
      <alignment horizontal="center" wrapText="1"/>
    </xf>
    <xf numFmtId="0" fontId="59" fillId="41" borderId="5" xfId="54" applyFont="1" applyFill="1" applyBorder="1" applyAlignment="1">
      <alignment horizontal="center" wrapText="1"/>
    </xf>
    <xf numFmtId="0" fontId="58" fillId="42" borderId="6" xfId="54" applyFont="1" applyFill="1" applyBorder="1" applyAlignment="1">
      <alignment vertical="center" wrapText="1"/>
    </xf>
    <xf numFmtId="0" fontId="58" fillId="42" borderId="6" xfId="54" applyFont="1" applyFill="1" applyBorder="1"/>
    <xf numFmtId="0" fontId="58" fillId="42" borderId="5" xfId="54" applyFont="1" applyFill="1" applyBorder="1"/>
    <xf numFmtId="0" fontId="58" fillId="0" borderId="6" xfId="54" applyFont="1" applyBorder="1" applyAlignment="1">
      <alignment vertical="center" wrapText="1"/>
    </xf>
    <xf numFmtId="0" fontId="58" fillId="0" borderId="6" xfId="54" applyFont="1" applyBorder="1"/>
    <xf numFmtId="0" fontId="58" fillId="0" borderId="5" xfId="54" applyFont="1" applyBorder="1"/>
    <xf numFmtId="0" fontId="58" fillId="0" borderId="38" xfId="54" applyFont="1" applyBorder="1" applyAlignment="1">
      <alignment vertical="center" wrapText="1"/>
    </xf>
    <xf numFmtId="0" fontId="58" fillId="42" borderId="38" xfId="54" applyFont="1" applyFill="1" applyBorder="1" applyAlignment="1">
      <alignment vertical="center" wrapText="1"/>
    </xf>
    <xf numFmtId="0" fontId="58" fillId="42" borderId="3" xfId="54" applyFont="1" applyFill="1" applyBorder="1" applyAlignment="1">
      <alignment vertical="center" wrapText="1"/>
    </xf>
    <xf numFmtId="0" fontId="58" fillId="42" borderId="3" xfId="54" applyFont="1" applyFill="1" applyBorder="1"/>
    <xf numFmtId="0" fontId="58" fillId="42" borderId="2" xfId="54" applyFont="1" applyFill="1" applyBorder="1"/>
    <xf numFmtId="0" fontId="10" fillId="0" borderId="14" xfId="0" applyFont="1" applyFill="1" applyBorder="1" applyAlignment="1">
      <alignment horizontal="left"/>
    </xf>
    <xf numFmtId="0" fontId="10" fillId="0" borderId="0" xfId="0" applyFont="1" applyFill="1" applyBorder="1" applyAlignment="1">
      <alignment horizontal="left"/>
    </xf>
    <xf numFmtId="0" fontId="46" fillId="0" borderId="0" xfId="51" applyFont="1" applyFill="1" applyBorder="1"/>
    <xf numFmtId="0" fontId="46" fillId="0" borderId="0" xfId="45" applyFont="1" applyFill="1" applyBorder="1" applyAlignment="1">
      <alignment vertical="top" wrapText="1"/>
    </xf>
    <xf numFmtId="0" fontId="56" fillId="0" borderId="0" xfId="52" applyFont="1" applyAlignment="1">
      <alignment horizontal="left" wrapText="1"/>
    </xf>
    <xf numFmtId="0" fontId="46" fillId="0" borderId="0" xfId="45" applyFont="1" applyFill="1" applyBorder="1" applyAlignment="1">
      <alignment horizontal="left" vertical="top"/>
    </xf>
    <xf numFmtId="0" fontId="3" fillId="0" borderId="5" xfId="45" applyBorder="1" applyAlignment="1">
      <alignment horizontal="left" vertical="center"/>
    </xf>
    <xf numFmtId="0" fontId="3" fillId="0" borderId="8" xfId="45" applyBorder="1" applyAlignment="1">
      <alignment horizontal="left" vertical="center"/>
    </xf>
    <xf numFmtId="0" fontId="3" fillId="0" borderId="12" xfId="45" applyBorder="1" applyAlignment="1">
      <alignment horizontal="left" vertical="center"/>
    </xf>
    <xf numFmtId="0" fontId="46" fillId="0" borderId="0" xfId="45" applyFont="1" applyFill="1" applyBorder="1" applyAlignment="1">
      <alignment horizontal="justify" vertical="top" wrapText="1"/>
    </xf>
    <xf numFmtId="4" fontId="46" fillId="0" borderId="0" xfId="47" applyNumberFormat="1" applyFont="1" applyFill="1" applyBorder="1" applyAlignment="1">
      <alignment horizontal="left" vertical="top" wrapText="1"/>
    </xf>
    <xf numFmtId="0" fontId="46" fillId="0" borderId="0" xfId="48" applyFont="1" applyFill="1" applyBorder="1" applyAlignment="1">
      <alignment horizontal="left" vertical="top"/>
    </xf>
    <xf numFmtId="0" fontId="47" fillId="0" borderId="14" xfId="45" applyFont="1" applyFill="1" applyBorder="1" applyAlignment="1">
      <alignment horizontal="center"/>
    </xf>
    <xf numFmtId="0" fontId="47" fillId="0" borderId="0" xfId="45" applyFont="1" applyFill="1" applyBorder="1" applyAlignment="1">
      <alignment horizontal="center"/>
    </xf>
    <xf numFmtId="0" fontId="47" fillId="0" borderId="0" xfId="45" applyFont="1" applyFill="1" applyBorder="1" applyAlignment="1"/>
    <xf numFmtId="0" fontId="46" fillId="0" borderId="0" xfId="45" applyFont="1" applyFill="1" applyBorder="1" applyAlignment="1">
      <alignment horizontal="left" wrapText="1"/>
    </xf>
    <xf numFmtId="0" fontId="46" fillId="0" borderId="0" xfId="45" applyFont="1" applyFill="1" applyBorder="1" applyAlignment="1">
      <alignment horizontal="left" vertical="top" wrapText="1"/>
    </xf>
    <xf numFmtId="0" fontId="46" fillId="0" borderId="0" xfId="45" applyFont="1" applyFill="1" applyBorder="1"/>
    <xf numFmtId="0" fontId="46" fillId="0" borderId="3" xfId="53" applyFont="1" applyFill="1" applyBorder="1" applyAlignment="1">
      <alignment horizontal="left" vertical="top" wrapText="1"/>
    </xf>
    <xf numFmtId="0" fontId="46" fillId="0" borderId="10" xfId="53" applyFont="1" applyFill="1" applyBorder="1" applyAlignment="1">
      <alignment horizontal="left" vertical="top" wrapText="1"/>
    </xf>
    <xf numFmtId="0" fontId="46" fillId="0" borderId="4" xfId="53" applyFont="1" applyFill="1" applyBorder="1" applyAlignment="1">
      <alignment horizontal="left" vertical="top" wrapText="1"/>
    </xf>
    <xf numFmtId="0" fontId="47" fillId="0" borderId="3" xfId="53" applyFont="1" applyFill="1" applyBorder="1" applyAlignment="1">
      <alignment horizontal="center"/>
    </xf>
    <xf numFmtId="0" fontId="47" fillId="0" borderId="10" xfId="53" applyFont="1" applyFill="1" applyBorder="1" applyAlignment="1">
      <alignment horizontal="center"/>
    </xf>
    <xf numFmtId="0" fontId="47" fillId="0" borderId="4" xfId="53" applyFont="1" applyFill="1" applyBorder="1" applyAlignment="1">
      <alignment horizontal="center"/>
    </xf>
    <xf numFmtId="0" fontId="47" fillId="0" borderId="1" xfId="53" applyFont="1" applyFill="1" applyBorder="1" applyAlignment="1">
      <alignment horizontal="center"/>
    </xf>
    <xf numFmtId="0" fontId="47" fillId="0" borderId="0" xfId="53" applyFont="1" applyFill="1" applyBorder="1" applyAlignment="1">
      <alignment horizontal="center"/>
    </xf>
    <xf numFmtId="0" fontId="47" fillId="0" borderId="9" xfId="53" applyFont="1" applyFill="1" applyBorder="1" applyAlignment="1">
      <alignment horizontal="center"/>
    </xf>
    <xf numFmtId="0" fontId="47" fillId="0" borderId="1" xfId="53" applyFont="1" applyFill="1" applyBorder="1" applyAlignment="1">
      <alignment horizontal="center" wrapText="1"/>
    </xf>
    <xf numFmtId="0" fontId="47" fillId="0" borderId="8" xfId="53" applyFont="1" applyFill="1" applyBorder="1" applyAlignment="1">
      <alignment horizontal="center"/>
    </xf>
    <xf numFmtId="0" fontId="52" fillId="0" borderId="12" xfId="0" applyFont="1" applyBorder="1" applyAlignment="1">
      <alignment horizontal="center" vertical="top"/>
    </xf>
    <xf numFmtId="0" fontId="60" fillId="0" borderId="3" xfId="54" applyFont="1" applyBorder="1" applyAlignment="1">
      <alignment horizontal="center"/>
    </xf>
    <xf numFmtId="0" fontId="60" fillId="0" borderId="10" xfId="54" applyFont="1" applyBorder="1" applyAlignment="1">
      <alignment horizontal="center"/>
    </xf>
    <xf numFmtId="0" fontId="60" fillId="0" borderId="4" xfId="54" applyFont="1" applyBorder="1" applyAlignment="1">
      <alignment horizontal="center"/>
    </xf>
    <xf numFmtId="0" fontId="58" fillId="42" borderId="3" xfId="54" applyFont="1" applyFill="1" applyBorder="1" applyAlignment="1">
      <alignment horizontal="center" vertical="center" wrapText="1"/>
    </xf>
    <xf numFmtId="0" fontId="58" fillId="42" borderId="10" xfId="54" applyFont="1" applyFill="1" applyBorder="1" applyAlignment="1">
      <alignment horizontal="center" vertical="center" wrapText="1"/>
    </xf>
    <xf numFmtId="0" fontId="58" fillId="42" borderId="4" xfId="54" applyFont="1" applyFill="1" applyBorder="1" applyAlignment="1">
      <alignment horizontal="center" vertical="center" wrapText="1"/>
    </xf>
    <xf numFmtId="0" fontId="58" fillId="42" borderId="1" xfId="54" applyFont="1" applyFill="1" applyBorder="1" applyAlignment="1">
      <alignment horizontal="center" vertical="center" wrapText="1"/>
    </xf>
    <xf numFmtId="0" fontId="58" fillId="42" borderId="0" xfId="54" applyFont="1" applyFill="1" applyBorder="1" applyAlignment="1">
      <alignment horizontal="center" vertical="center" wrapText="1"/>
    </xf>
    <xf numFmtId="0" fontId="58" fillId="42" borderId="9" xfId="54" applyFont="1" applyFill="1" applyBorder="1" applyAlignment="1">
      <alignment horizontal="center" vertical="center" wrapText="1"/>
    </xf>
    <xf numFmtId="0" fontId="58" fillId="0" borderId="3" xfId="54" applyFont="1" applyBorder="1" applyAlignment="1">
      <alignment horizontal="center" vertical="center" wrapText="1"/>
    </xf>
    <xf numFmtId="0" fontId="58" fillId="0" borderId="10" xfId="54" applyFont="1" applyBorder="1" applyAlignment="1">
      <alignment horizontal="center" vertical="center" wrapText="1"/>
    </xf>
    <xf numFmtId="0" fontId="58" fillId="0" borderId="4" xfId="54" applyFont="1" applyBorder="1" applyAlignment="1">
      <alignment horizontal="center" vertical="center" wrapText="1"/>
    </xf>
    <xf numFmtId="0" fontId="58" fillId="0" borderId="6" xfId="54" applyFont="1" applyBorder="1" applyAlignment="1">
      <alignment horizontal="center" vertical="center" wrapText="1"/>
    </xf>
    <xf numFmtId="0" fontId="58" fillId="0" borderId="14" xfId="54" applyFont="1" applyBorder="1" applyAlignment="1">
      <alignment horizontal="center" vertical="center" wrapText="1"/>
    </xf>
    <xf numFmtId="0" fontId="58" fillId="0" borderId="7" xfId="54" applyFont="1" applyBorder="1" applyAlignment="1">
      <alignment horizontal="center" vertical="center" wrapText="1"/>
    </xf>
    <xf numFmtId="0" fontId="58" fillId="42" borderId="6" xfId="54" applyFont="1" applyFill="1" applyBorder="1" applyAlignment="1">
      <alignment horizontal="center" vertical="center" wrapText="1"/>
    </xf>
    <xf numFmtId="0" fontId="58" fillId="42" borderId="14" xfId="54" applyFont="1" applyFill="1" applyBorder="1" applyAlignment="1">
      <alignment horizontal="center" vertical="center" wrapText="1"/>
    </xf>
    <xf numFmtId="0" fontId="58" fillId="42" borderId="7" xfId="54" applyFont="1" applyFill="1" applyBorder="1" applyAlignment="1">
      <alignment horizontal="center" vertical="center" wrapText="1"/>
    </xf>
    <xf numFmtId="0" fontId="58" fillId="0" borderId="3" xfId="54" applyFont="1" applyBorder="1" applyAlignment="1">
      <alignment horizontal="center"/>
    </xf>
    <xf numFmtId="0" fontId="58" fillId="0" borderId="4" xfId="54" applyFont="1" applyBorder="1" applyAlignment="1">
      <alignment horizontal="center"/>
    </xf>
    <xf numFmtId="0" fontId="32" fillId="0" borderId="2" xfId="54" applyFont="1" applyBorder="1" applyAlignment="1">
      <alignment horizontal="center"/>
    </xf>
    <xf numFmtId="0" fontId="47" fillId="0" borderId="2" xfId="53" applyFont="1" applyFill="1" applyBorder="1" applyAlignment="1">
      <alignment horizontal="center"/>
    </xf>
    <xf numFmtId="0" fontId="39" fillId="0" borderId="29" xfId="45" applyFont="1" applyBorder="1" applyAlignment="1">
      <alignment horizontal="left" vertical="center" wrapText="1"/>
    </xf>
  </cellXfs>
  <cellStyles count="5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omma 2" xfId="47"/>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rmal 2" xfId="45"/>
    <cellStyle name="Normal 3" xfId="54"/>
    <cellStyle name="Normal 6" xfId="52"/>
    <cellStyle name="Normal 8" xfId="3"/>
    <cellStyle name="Normal 8 2" xfId="46"/>
    <cellStyle name="Normal_5 % Report HSBC 300603 finalv1.5" xfId="53"/>
    <cellStyle name="Normal_Investment in group companies as of Sept2004" xfId="51"/>
    <cellStyle name="Normal_Notes to accounts DB " xfId="48"/>
    <cellStyle name="Normal_Unaudited Half Yrly - MSIM Copy" xfId="50"/>
    <cellStyle name="Note" xfId="18" builtinId="10" customBuiltin="1"/>
    <cellStyle name="Output" xfId="13" builtinId="21" customBuiltin="1"/>
    <cellStyle name="Percent" xfId="2" builtinId="5"/>
    <cellStyle name="Percent 2" xfId="49"/>
    <cellStyle name="Title" xfId="4" builtinId="15" customBuiltin="1"/>
    <cellStyle name="Total" xfId="20" builtinId="25" customBuiltin="1"/>
    <cellStyle name="Warning Text" xfId="1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eetMetadata" Target="metadata.xml"/><Relationship Id="rId30"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4</xdr:row>
      <xdr:rowOff>327659</xdr:rowOff>
    </xdr:from>
    <xdr:to>
      <xdr:col>2</xdr:col>
      <xdr:colOff>22860</xdr:colOff>
      <xdr:row>6</xdr:row>
      <xdr:rowOff>18146</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6740" y="937259"/>
          <a:ext cx="1522095" cy="109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xdr:row>
      <xdr:rowOff>0</xdr:rowOff>
    </xdr:from>
    <xdr:to>
      <xdr:col>3</xdr:col>
      <xdr:colOff>28575</xdr:colOff>
      <xdr:row>6</xdr:row>
      <xdr:rowOff>0</xdr:rowOff>
    </xdr:to>
    <xdr:pic>
      <xdr:nvPicPr>
        <xdr:cNvPr id="3" name="Picture 2">
          <a:extLst>
            <a:ext uri="{FF2B5EF4-FFF2-40B4-BE49-F238E27FC236}">
              <a16:creationId xmlns:a16="http://schemas.microsoft.com/office/drawing/2014/main" xmlns="" id="{00000000-0008-0000-00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377" b="15582"/>
        <a:stretch/>
      </xdr:blipFill>
      <xdr:spPr bwMode="auto">
        <a:xfrm>
          <a:off x="5895975" y="933450"/>
          <a:ext cx="15430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8</xdr:row>
      <xdr:rowOff>22860</xdr:rowOff>
    </xdr:from>
    <xdr:to>
      <xdr:col>2</xdr:col>
      <xdr:colOff>22860</xdr:colOff>
      <xdr:row>8</xdr:row>
      <xdr:rowOff>1123047</xdr:rowOff>
    </xdr:to>
    <xdr:pic>
      <xdr:nvPicPr>
        <xdr:cNvPr id="4" name="Picture 2">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6740" y="2337435"/>
          <a:ext cx="1522095"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53341</xdr:colOff>
      <xdr:row>8</xdr:row>
      <xdr:rowOff>83820</xdr:rowOff>
    </xdr:from>
    <xdr:to>
      <xdr:col>2</xdr:col>
      <xdr:colOff>1510666</xdr:colOff>
      <xdr:row>8</xdr:row>
      <xdr:rowOff>1158239</xdr:rowOff>
    </xdr:to>
    <xdr:pic>
      <xdr:nvPicPr>
        <xdr:cNvPr id="5" name="Picture 4">
          <a:extLst>
            <a:ext uri="{FF2B5EF4-FFF2-40B4-BE49-F238E27FC236}">
              <a16:creationId xmlns:a16="http://schemas.microsoft.com/office/drawing/2014/main" xmlns="" id="{00000000-0008-0000-0000-00000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7323"/>
        <a:stretch/>
      </xdr:blipFill>
      <xdr:spPr bwMode="auto">
        <a:xfrm>
          <a:off x="5949316" y="2398395"/>
          <a:ext cx="1457325" cy="1074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xdr:row>
      <xdr:rowOff>15240</xdr:rowOff>
    </xdr:from>
    <xdr:to>
      <xdr:col>2</xdr:col>
      <xdr:colOff>7620</xdr:colOff>
      <xdr:row>12</xdr:row>
      <xdr:rowOff>18147</xdr:rowOff>
    </xdr:to>
    <xdr:pic>
      <xdr:nvPicPr>
        <xdr:cNvPr id="6" name="Picture 2">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3853815"/>
          <a:ext cx="1522095" cy="1079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1</xdr:rowOff>
    </xdr:from>
    <xdr:to>
      <xdr:col>3</xdr:col>
      <xdr:colOff>30479</xdr:colOff>
      <xdr:row>12</xdr:row>
      <xdr:rowOff>0</xdr:rowOff>
    </xdr:to>
    <xdr:pic>
      <xdr:nvPicPr>
        <xdr:cNvPr id="7" name="Picture 6">
          <a:extLst>
            <a:ext uri="{FF2B5EF4-FFF2-40B4-BE49-F238E27FC236}">
              <a16:creationId xmlns:a16="http://schemas.microsoft.com/office/drawing/2014/main" xmlns="" id="{00000000-0008-0000-0000-000007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4712"/>
        <a:stretch/>
      </xdr:blipFill>
      <xdr:spPr bwMode="auto">
        <a:xfrm>
          <a:off x="5895975" y="3838576"/>
          <a:ext cx="1544954"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xdr:row>
      <xdr:rowOff>0</xdr:rowOff>
    </xdr:from>
    <xdr:to>
      <xdr:col>2</xdr:col>
      <xdr:colOff>7620</xdr:colOff>
      <xdr:row>14</xdr:row>
      <xdr:rowOff>1100187</xdr:rowOff>
    </xdr:to>
    <xdr:pic>
      <xdr:nvPicPr>
        <xdr:cNvPr id="8" name="Picture 2">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5219700"/>
          <a:ext cx="1522095"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xdr:row>
      <xdr:rowOff>1</xdr:rowOff>
    </xdr:from>
    <xdr:to>
      <xdr:col>3</xdr:col>
      <xdr:colOff>0</xdr:colOff>
      <xdr:row>14</xdr:row>
      <xdr:rowOff>1127760</xdr:rowOff>
    </xdr:to>
    <xdr:pic>
      <xdr:nvPicPr>
        <xdr:cNvPr id="9" name="Picture 8">
          <a:extLst>
            <a:ext uri="{FF2B5EF4-FFF2-40B4-BE49-F238E27FC236}">
              <a16:creationId xmlns:a16="http://schemas.microsoft.com/office/drawing/2014/main" xmlns="" id="{00000000-0008-0000-0000-00000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01" b="16453"/>
        <a:stretch/>
      </xdr:blipFill>
      <xdr:spPr bwMode="auto">
        <a:xfrm>
          <a:off x="5895975" y="5219701"/>
          <a:ext cx="1514475" cy="1127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xdr:row>
      <xdr:rowOff>0</xdr:rowOff>
    </xdr:from>
    <xdr:to>
      <xdr:col>2</xdr:col>
      <xdr:colOff>7620</xdr:colOff>
      <xdr:row>18</xdr:row>
      <xdr:rowOff>18147</xdr:rowOff>
    </xdr:to>
    <xdr:pic>
      <xdr:nvPicPr>
        <xdr:cNvPr id="10" name="Picture 2">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6677025"/>
          <a:ext cx="1522095" cy="1094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17</xdr:row>
      <xdr:rowOff>0</xdr:rowOff>
    </xdr:from>
    <xdr:to>
      <xdr:col>3</xdr:col>
      <xdr:colOff>9525</xdr:colOff>
      <xdr:row>18</xdr:row>
      <xdr:rowOff>22859</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6" b="14712"/>
        <a:stretch/>
      </xdr:blipFill>
      <xdr:spPr bwMode="auto">
        <a:xfrm>
          <a:off x="5895975" y="6677025"/>
          <a:ext cx="1524000" cy="1099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20</xdr:row>
      <xdr:rowOff>99060</xdr:rowOff>
    </xdr:from>
    <xdr:to>
      <xdr:col>1</xdr:col>
      <xdr:colOff>1508760</xdr:colOff>
      <xdr:row>20</xdr:row>
      <xdr:rowOff>1100187</xdr:rowOff>
    </xdr:to>
    <xdr:pic>
      <xdr:nvPicPr>
        <xdr:cNvPr id="12" name="Picture 2">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04360" y="8157210"/>
          <a:ext cx="1485900" cy="1001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20</xdr:row>
      <xdr:rowOff>1</xdr:rowOff>
    </xdr:from>
    <xdr:to>
      <xdr:col>3</xdr:col>
      <xdr:colOff>3809</xdr:colOff>
      <xdr:row>20</xdr:row>
      <xdr:rowOff>1051560</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378" b="16453"/>
        <a:stretch/>
      </xdr:blipFill>
      <xdr:spPr bwMode="auto">
        <a:xfrm>
          <a:off x="5895975" y="8058151"/>
          <a:ext cx="1518284" cy="1051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23</xdr:row>
      <xdr:rowOff>0</xdr:rowOff>
    </xdr:from>
    <xdr:to>
      <xdr:col>2</xdr:col>
      <xdr:colOff>7620</xdr:colOff>
      <xdr:row>23</xdr:row>
      <xdr:rowOff>1100187</xdr:rowOff>
    </xdr:to>
    <xdr:pic>
      <xdr:nvPicPr>
        <xdr:cNvPr id="14" name="Picture 2">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9515475"/>
          <a:ext cx="1522095"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1</xdr:rowOff>
    </xdr:from>
    <xdr:to>
      <xdr:col>3</xdr:col>
      <xdr:colOff>19050</xdr:colOff>
      <xdr:row>23</xdr:row>
      <xdr:rowOff>1089660</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51" b="14712"/>
        <a:stretch/>
      </xdr:blipFill>
      <xdr:spPr bwMode="auto">
        <a:xfrm>
          <a:off x="5895975" y="9515476"/>
          <a:ext cx="1533525" cy="108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xdr:row>
      <xdr:rowOff>0</xdr:rowOff>
    </xdr:from>
    <xdr:to>
      <xdr:col>2</xdr:col>
      <xdr:colOff>7620</xdr:colOff>
      <xdr:row>26</xdr:row>
      <xdr:rowOff>1100187</xdr:rowOff>
    </xdr:to>
    <xdr:pic>
      <xdr:nvPicPr>
        <xdr:cNvPr id="16" name="Picture 2">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10972800"/>
          <a:ext cx="1522095"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1512569</xdr:colOff>
      <xdr:row>26</xdr:row>
      <xdr:rowOff>1074419</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5583"/>
        <a:stretch/>
      </xdr:blipFill>
      <xdr:spPr bwMode="auto">
        <a:xfrm>
          <a:off x="5895975" y="10972800"/>
          <a:ext cx="1512569" cy="1074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29</xdr:row>
      <xdr:rowOff>15240</xdr:rowOff>
    </xdr:from>
    <xdr:to>
      <xdr:col>2</xdr:col>
      <xdr:colOff>15240</xdr:colOff>
      <xdr:row>29</xdr:row>
      <xdr:rowOff>1150620</xdr:rowOff>
    </xdr:to>
    <xdr:pic>
      <xdr:nvPicPr>
        <xdr:cNvPr id="18" name="Picture 2">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9120" y="12445365"/>
          <a:ext cx="1522095" cy="113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29</xdr:row>
      <xdr:rowOff>15241</xdr:rowOff>
    </xdr:from>
    <xdr:to>
      <xdr:col>3</xdr:col>
      <xdr:colOff>1904</xdr:colOff>
      <xdr:row>29</xdr:row>
      <xdr:rowOff>1143000</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6453"/>
        <a:stretch/>
      </xdr:blipFill>
      <xdr:spPr bwMode="auto">
        <a:xfrm>
          <a:off x="5903595" y="12445366"/>
          <a:ext cx="1508759" cy="1127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32</xdr:row>
      <xdr:rowOff>0</xdr:rowOff>
    </xdr:from>
    <xdr:to>
      <xdr:col>2</xdr:col>
      <xdr:colOff>7620</xdr:colOff>
      <xdr:row>32</xdr:row>
      <xdr:rowOff>1100187</xdr:rowOff>
    </xdr:to>
    <xdr:pic>
      <xdr:nvPicPr>
        <xdr:cNvPr id="20" name="Picture 2">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13887450"/>
          <a:ext cx="1522095"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2</xdr:col>
      <xdr:colOff>7620</xdr:colOff>
      <xdr:row>35</xdr:row>
      <xdr:rowOff>1100187</xdr:rowOff>
    </xdr:to>
    <xdr:pic>
      <xdr:nvPicPr>
        <xdr:cNvPr id="21" name="Picture 2">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15344775"/>
          <a:ext cx="1522095"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2</xdr:col>
      <xdr:colOff>7620</xdr:colOff>
      <xdr:row>38</xdr:row>
      <xdr:rowOff>1100187</xdr:rowOff>
    </xdr:to>
    <xdr:pic>
      <xdr:nvPicPr>
        <xdr:cNvPr id="22" name="Picture 2">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16802100"/>
          <a:ext cx="1522095"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1</xdr:rowOff>
    </xdr:from>
    <xdr:to>
      <xdr:col>2</xdr:col>
      <xdr:colOff>1495425</xdr:colOff>
      <xdr:row>38</xdr:row>
      <xdr:rowOff>962025</xdr:rowOff>
    </xdr:to>
    <xdr:pic>
      <xdr:nvPicPr>
        <xdr:cNvPr id="23" name="Picture 22">
          <a:extLst>
            <a:ext uri="{FF2B5EF4-FFF2-40B4-BE49-F238E27FC236}">
              <a16:creationId xmlns:a16="http://schemas.microsoft.com/office/drawing/2014/main" xmlns="" id="{00000000-0008-0000-0000-00001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6" t="1741" r="2378" b="15582"/>
        <a:stretch/>
      </xdr:blipFill>
      <xdr:spPr bwMode="auto">
        <a:xfrm>
          <a:off x="5895975" y="16802101"/>
          <a:ext cx="1495425" cy="96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41</xdr:row>
      <xdr:rowOff>53339</xdr:rowOff>
    </xdr:from>
    <xdr:to>
      <xdr:col>2</xdr:col>
      <xdr:colOff>7620</xdr:colOff>
      <xdr:row>41</xdr:row>
      <xdr:rowOff>1028700</xdr:rowOff>
    </xdr:to>
    <xdr:pic>
      <xdr:nvPicPr>
        <xdr:cNvPr id="24" name="Picture 2">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81500" y="18312764"/>
          <a:ext cx="1522095" cy="975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44</xdr:row>
      <xdr:rowOff>0</xdr:rowOff>
    </xdr:from>
    <xdr:to>
      <xdr:col>2</xdr:col>
      <xdr:colOff>7621</xdr:colOff>
      <xdr:row>44</xdr:row>
      <xdr:rowOff>1089660</xdr:rowOff>
    </xdr:to>
    <xdr:pic>
      <xdr:nvPicPr>
        <xdr:cNvPr id="25" name="Picture 2">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81501" y="19716750"/>
          <a:ext cx="1522095"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xdr:row>
      <xdr:rowOff>53340</xdr:rowOff>
    </xdr:from>
    <xdr:to>
      <xdr:col>2</xdr:col>
      <xdr:colOff>7620</xdr:colOff>
      <xdr:row>47</xdr:row>
      <xdr:rowOff>1135380</xdr:rowOff>
    </xdr:to>
    <xdr:pic>
      <xdr:nvPicPr>
        <xdr:cNvPr id="26" name="Picture 2">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81500" y="21227415"/>
          <a:ext cx="1522095"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50</xdr:row>
      <xdr:rowOff>7620</xdr:rowOff>
    </xdr:from>
    <xdr:to>
      <xdr:col>2</xdr:col>
      <xdr:colOff>7620</xdr:colOff>
      <xdr:row>50</xdr:row>
      <xdr:rowOff>1043940</xdr:rowOff>
    </xdr:to>
    <xdr:pic>
      <xdr:nvPicPr>
        <xdr:cNvPr id="27" name="Picture 5">
          <a:extLst>
            <a:ext uri="{FF2B5EF4-FFF2-40B4-BE49-F238E27FC236}">
              <a16:creationId xmlns:a16="http://schemas.microsoft.com/office/drawing/2014/main" xmlns="" id="{00000000-0008-0000-0000-000048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9120" y="22639020"/>
          <a:ext cx="1514475"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53</xdr:row>
      <xdr:rowOff>15240</xdr:rowOff>
    </xdr:from>
    <xdr:to>
      <xdr:col>2</xdr:col>
      <xdr:colOff>30481</xdr:colOff>
      <xdr:row>53</xdr:row>
      <xdr:rowOff>1150620</xdr:rowOff>
    </xdr:to>
    <xdr:pic>
      <xdr:nvPicPr>
        <xdr:cNvPr id="28" name="Picture 6">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81501" y="24103965"/>
          <a:ext cx="1544955" cy="113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44</xdr:row>
      <xdr:rowOff>0</xdr:rowOff>
    </xdr:from>
    <xdr:to>
      <xdr:col>6</xdr:col>
      <xdr:colOff>0</xdr:colOff>
      <xdr:row>44</xdr:row>
      <xdr:rowOff>1097280</xdr:rowOff>
    </xdr:to>
    <xdr:pic>
      <xdr:nvPicPr>
        <xdr:cNvPr id="29" name="Picture 5">
          <a:extLst>
            <a:ext uri="{FF2B5EF4-FFF2-40B4-BE49-F238E27FC236}">
              <a16:creationId xmlns:a16="http://schemas.microsoft.com/office/drawing/2014/main" xmlns="" id="{00000000-0008-0000-0000-00004E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7750" y="19716750"/>
          <a:ext cx="1514475"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20</xdr:row>
      <xdr:rowOff>0</xdr:rowOff>
    </xdr:from>
    <xdr:to>
      <xdr:col>6</xdr:col>
      <xdr:colOff>0</xdr:colOff>
      <xdr:row>20</xdr:row>
      <xdr:rowOff>1097280</xdr:rowOff>
    </xdr:to>
    <xdr:pic>
      <xdr:nvPicPr>
        <xdr:cNvPr id="30" name="Picture 5">
          <a:extLst>
            <a:ext uri="{FF2B5EF4-FFF2-40B4-BE49-F238E27FC236}">
              <a16:creationId xmlns:a16="http://schemas.microsoft.com/office/drawing/2014/main" xmlns="" id="{00000000-0008-0000-0000-00004F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7750" y="8058150"/>
          <a:ext cx="1514475"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8351</xdr:colOff>
      <xdr:row>53</xdr:row>
      <xdr:rowOff>60960</xdr:rowOff>
    </xdr:from>
    <xdr:to>
      <xdr:col>6</xdr:col>
      <xdr:colOff>22367</xdr:colOff>
      <xdr:row>53</xdr:row>
      <xdr:rowOff>1143000</xdr:rowOff>
    </xdr:to>
    <xdr:pic>
      <xdr:nvPicPr>
        <xdr:cNvPr id="31" name="Picture 30">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7"/>
        <a:stretch>
          <a:fillRect/>
        </a:stretch>
      </xdr:blipFill>
      <xdr:spPr>
        <a:xfrm>
          <a:off x="12486101" y="24149685"/>
          <a:ext cx="1528491" cy="1082040"/>
        </a:xfrm>
        <a:prstGeom prst="rect">
          <a:avLst/>
        </a:prstGeom>
      </xdr:spPr>
    </xdr:pic>
    <xdr:clientData/>
  </xdr:twoCellAnchor>
  <xdr:twoCellAnchor editAs="oneCell">
    <xdr:from>
      <xdr:col>5</xdr:col>
      <xdr:colOff>0</xdr:colOff>
      <xdr:row>47</xdr:row>
      <xdr:rowOff>60960</xdr:rowOff>
    </xdr:from>
    <xdr:to>
      <xdr:col>6</xdr:col>
      <xdr:colOff>14016</xdr:colOff>
      <xdr:row>47</xdr:row>
      <xdr:rowOff>1143000</xdr:rowOff>
    </xdr:to>
    <xdr:pic>
      <xdr:nvPicPr>
        <xdr:cNvPr id="32" name="Picture 31">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7"/>
        <a:stretch>
          <a:fillRect/>
        </a:stretch>
      </xdr:blipFill>
      <xdr:spPr>
        <a:xfrm>
          <a:off x="12477750" y="21235035"/>
          <a:ext cx="1528491" cy="1082040"/>
        </a:xfrm>
        <a:prstGeom prst="rect">
          <a:avLst/>
        </a:prstGeom>
      </xdr:spPr>
    </xdr:pic>
    <xdr:clientData/>
  </xdr:twoCellAnchor>
  <xdr:twoCellAnchor editAs="oneCell">
    <xdr:from>
      <xdr:col>5</xdr:col>
      <xdr:colOff>0</xdr:colOff>
      <xdr:row>41</xdr:row>
      <xdr:rowOff>0</xdr:rowOff>
    </xdr:from>
    <xdr:to>
      <xdr:col>6</xdr:col>
      <xdr:colOff>14016</xdr:colOff>
      <xdr:row>41</xdr:row>
      <xdr:rowOff>1082040</xdr:rowOff>
    </xdr:to>
    <xdr:pic>
      <xdr:nvPicPr>
        <xdr:cNvPr id="33" name="Picture 32">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7"/>
        <a:stretch>
          <a:fillRect/>
        </a:stretch>
      </xdr:blipFill>
      <xdr:spPr>
        <a:xfrm>
          <a:off x="12477750" y="18259425"/>
          <a:ext cx="1528491" cy="1082040"/>
        </a:xfrm>
        <a:prstGeom prst="rect">
          <a:avLst/>
        </a:prstGeom>
      </xdr:spPr>
    </xdr:pic>
    <xdr:clientData/>
  </xdr:twoCellAnchor>
  <xdr:twoCellAnchor editAs="oneCell">
    <xdr:from>
      <xdr:col>5</xdr:col>
      <xdr:colOff>0</xdr:colOff>
      <xdr:row>14</xdr:row>
      <xdr:rowOff>7620</xdr:rowOff>
    </xdr:from>
    <xdr:to>
      <xdr:col>6</xdr:col>
      <xdr:colOff>14016</xdr:colOff>
      <xdr:row>14</xdr:row>
      <xdr:rowOff>1089660</xdr:rowOff>
    </xdr:to>
    <xdr:pic>
      <xdr:nvPicPr>
        <xdr:cNvPr id="34" name="Picture 33">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7"/>
        <a:stretch>
          <a:fillRect/>
        </a:stretch>
      </xdr:blipFill>
      <xdr:spPr>
        <a:xfrm>
          <a:off x="12477750" y="5227320"/>
          <a:ext cx="1528491" cy="1082040"/>
        </a:xfrm>
        <a:prstGeom prst="rect">
          <a:avLst/>
        </a:prstGeom>
      </xdr:spPr>
    </xdr:pic>
    <xdr:clientData/>
  </xdr:twoCellAnchor>
  <xdr:twoCellAnchor editAs="oneCell">
    <xdr:from>
      <xdr:col>5</xdr:col>
      <xdr:colOff>0</xdr:colOff>
      <xdr:row>17</xdr:row>
      <xdr:rowOff>0</xdr:rowOff>
    </xdr:from>
    <xdr:to>
      <xdr:col>6</xdr:col>
      <xdr:colOff>14016</xdr:colOff>
      <xdr:row>18</xdr:row>
      <xdr:rowOff>0</xdr:rowOff>
    </xdr:to>
    <xdr:pic>
      <xdr:nvPicPr>
        <xdr:cNvPr id="35" name="Picture 34">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7"/>
        <a:stretch>
          <a:fillRect/>
        </a:stretch>
      </xdr:blipFill>
      <xdr:spPr>
        <a:xfrm>
          <a:off x="12477750" y="6677025"/>
          <a:ext cx="1528491" cy="1076325"/>
        </a:xfrm>
        <a:prstGeom prst="rect">
          <a:avLst/>
        </a:prstGeom>
      </xdr:spPr>
    </xdr:pic>
    <xdr:clientData/>
  </xdr:twoCellAnchor>
  <xdr:twoCellAnchor editAs="oneCell">
    <xdr:from>
      <xdr:col>5</xdr:col>
      <xdr:colOff>0</xdr:colOff>
      <xdr:row>8</xdr:row>
      <xdr:rowOff>0</xdr:rowOff>
    </xdr:from>
    <xdr:to>
      <xdr:col>6</xdr:col>
      <xdr:colOff>14016</xdr:colOff>
      <xdr:row>8</xdr:row>
      <xdr:rowOff>1082040</xdr:rowOff>
    </xdr:to>
    <xdr:pic>
      <xdr:nvPicPr>
        <xdr:cNvPr id="36" name="Picture 35">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7"/>
        <a:stretch>
          <a:fillRect/>
        </a:stretch>
      </xdr:blipFill>
      <xdr:spPr>
        <a:xfrm>
          <a:off x="12477750" y="2314575"/>
          <a:ext cx="1528491" cy="1082040"/>
        </a:xfrm>
        <a:prstGeom prst="rect">
          <a:avLst/>
        </a:prstGeom>
      </xdr:spPr>
    </xdr:pic>
    <xdr:clientData/>
  </xdr:twoCellAnchor>
  <xdr:twoCellAnchor editAs="oneCell">
    <xdr:from>
      <xdr:col>5</xdr:col>
      <xdr:colOff>0</xdr:colOff>
      <xdr:row>26</xdr:row>
      <xdr:rowOff>0</xdr:rowOff>
    </xdr:from>
    <xdr:to>
      <xdr:col>6</xdr:col>
      <xdr:colOff>14016</xdr:colOff>
      <xdr:row>26</xdr:row>
      <xdr:rowOff>1082040</xdr:rowOff>
    </xdr:to>
    <xdr:pic>
      <xdr:nvPicPr>
        <xdr:cNvPr id="37" name="Picture 36">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7"/>
        <a:stretch>
          <a:fillRect/>
        </a:stretch>
      </xdr:blipFill>
      <xdr:spPr>
        <a:xfrm>
          <a:off x="12477750" y="10972800"/>
          <a:ext cx="1528491" cy="1082040"/>
        </a:xfrm>
        <a:prstGeom prst="rect">
          <a:avLst/>
        </a:prstGeom>
      </xdr:spPr>
    </xdr:pic>
    <xdr:clientData/>
  </xdr:twoCellAnchor>
  <xdr:twoCellAnchor editAs="oneCell">
    <xdr:from>
      <xdr:col>5</xdr:col>
      <xdr:colOff>0</xdr:colOff>
      <xdr:row>35</xdr:row>
      <xdr:rowOff>0</xdr:rowOff>
    </xdr:from>
    <xdr:to>
      <xdr:col>6</xdr:col>
      <xdr:colOff>14016</xdr:colOff>
      <xdr:row>35</xdr:row>
      <xdr:rowOff>1082040</xdr:rowOff>
    </xdr:to>
    <xdr:pic>
      <xdr:nvPicPr>
        <xdr:cNvPr id="38" name="Picture 37">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7"/>
        <a:stretch>
          <a:fillRect/>
        </a:stretch>
      </xdr:blipFill>
      <xdr:spPr>
        <a:xfrm>
          <a:off x="12477750" y="15344775"/>
          <a:ext cx="1528491" cy="1082040"/>
        </a:xfrm>
        <a:prstGeom prst="rect">
          <a:avLst/>
        </a:prstGeom>
      </xdr:spPr>
    </xdr:pic>
    <xdr:clientData/>
  </xdr:twoCellAnchor>
  <xdr:twoCellAnchor editAs="oneCell">
    <xdr:from>
      <xdr:col>5</xdr:col>
      <xdr:colOff>0</xdr:colOff>
      <xdr:row>32</xdr:row>
      <xdr:rowOff>0</xdr:rowOff>
    </xdr:from>
    <xdr:to>
      <xdr:col>6</xdr:col>
      <xdr:colOff>14016</xdr:colOff>
      <xdr:row>32</xdr:row>
      <xdr:rowOff>1082040</xdr:rowOff>
    </xdr:to>
    <xdr:pic>
      <xdr:nvPicPr>
        <xdr:cNvPr id="39" name="Picture 38">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7"/>
        <a:stretch>
          <a:fillRect/>
        </a:stretch>
      </xdr:blipFill>
      <xdr:spPr>
        <a:xfrm>
          <a:off x="12477750" y="13887450"/>
          <a:ext cx="1528491" cy="1082040"/>
        </a:xfrm>
        <a:prstGeom prst="rect">
          <a:avLst/>
        </a:prstGeom>
      </xdr:spPr>
    </xdr:pic>
    <xdr:clientData/>
  </xdr:twoCellAnchor>
  <xdr:twoCellAnchor editAs="oneCell">
    <xdr:from>
      <xdr:col>5</xdr:col>
      <xdr:colOff>7620</xdr:colOff>
      <xdr:row>29</xdr:row>
      <xdr:rowOff>7621</xdr:rowOff>
    </xdr:from>
    <xdr:to>
      <xdr:col>6</xdr:col>
      <xdr:colOff>10512</xdr:colOff>
      <xdr:row>29</xdr:row>
      <xdr:rowOff>1082041</xdr:rowOff>
    </xdr:to>
    <xdr:pic>
      <xdr:nvPicPr>
        <xdr:cNvPr id="40" name="Picture 39">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8"/>
        <a:stretch>
          <a:fillRect/>
        </a:stretch>
      </xdr:blipFill>
      <xdr:spPr>
        <a:xfrm>
          <a:off x="12485370" y="12437746"/>
          <a:ext cx="1517367" cy="1074420"/>
        </a:xfrm>
        <a:prstGeom prst="rect">
          <a:avLst/>
        </a:prstGeom>
      </xdr:spPr>
    </xdr:pic>
    <xdr:clientData/>
  </xdr:twoCellAnchor>
  <xdr:twoCellAnchor editAs="oneCell">
    <xdr:from>
      <xdr:col>5</xdr:col>
      <xdr:colOff>0</xdr:colOff>
      <xdr:row>5</xdr:row>
      <xdr:rowOff>0</xdr:rowOff>
    </xdr:from>
    <xdr:to>
      <xdr:col>6</xdr:col>
      <xdr:colOff>2892</xdr:colOff>
      <xdr:row>5</xdr:row>
      <xdr:rowOff>1066800</xdr:rowOff>
    </xdr:to>
    <xdr:pic>
      <xdr:nvPicPr>
        <xdr:cNvPr id="41" name="Picture 40">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8"/>
        <a:stretch>
          <a:fillRect/>
        </a:stretch>
      </xdr:blipFill>
      <xdr:spPr>
        <a:xfrm>
          <a:off x="12477750" y="933450"/>
          <a:ext cx="1517367" cy="1066800"/>
        </a:xfrm>
        <a:prstGeom prst="rect">
          <a:avLst/>
        </a:prstGeom>
      </xdr:spPr>
    </xdr:pic>
    <xdr:clientData/>
  </xdr:twoCellAnchor>
  <xdr:twoCellAnchor editAs="oneCell">
    <xdr:from>
      <xdr:col>5</xdr:col>
      <xdr:colOff>0</xdr:colOff>
      <xdr:row>11</xdr:row>
      <xdr:rowOff>0</xdr:rowOff>
    </xdr:from>
    <xdr:to>
      <xdr:col>6</xdr:col>
      <xdr:colOff>2892</xdr:colOff>
      <xdr:row>12</xdr:row>
      <xdr:rowOff>7620</xdr:rowOff>
    </xdr:to>
    <xdr:pic>
      <xdr:nvPicPr>
        <xdr:cNvPr id="42" name="Picture 41">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8"/>
        <a:stretch>
          <a:fillRect/>
        </a:stretch>
      </xdr:blipFill>
      <xdr:spPr>
        <a:xfrm>
          <a:off x="12477750" y="3838575"/>
          <a:ext cx="1517367" cy="1083945"/>
        </a:xfrm>
        <a:prstGeom prst="rect">
          <a:avLst/>
        </a:prstGeom>
      </xdr:spPr>
    </xdr:pic>
    <xdr:clientData/>
  </xdr:twoCellAnchor>
  <xdr:twoCellAnchor editAs="oneCell">
    <xdr:from>
      <xdr:col>5</xdr:col>
      <xdr:colOff>0</xdr:colOff>
      <xdr:row>23</xdr:row>
      <xdr:rowOff>0</xdr:rowOff>
    </xdr:from>
    <xdr:to>
      <xdr:col>6</xdr:col>
      <xdr:colOff>2892</xdr:colOff>
      <xdr:row>23</xdr:row>
      <xdr:rowOff>1066800</xdr:rowOff>
    </xdr:to>
    <xdr:pic>
      <xdr:nvPicPr>
        <xdr:cNvPr id="43" name="Picture 42">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8"/>
        <a:stretch>
          <a:fillRect/>
        </a:stretch>
      </xdr:blipFill>
      <xdr:spPr>
        <a:xfrm>
          <a:off x="12477750" y="9515475"/>
          <a:ext cx="1517367" cy="1066800"/>
        </a:xfrm>
        <a:prstGeom prst="rect">
          <a:avLst/>
        </a:prstGeom>
      </xdr:spPr>
    </xdr:pic>
    <xdr:clientData/>
  </xdr:twoCellAnchor>
  <xdr:twoCellAnchor editAs="oneCell">
    <xdr:from>
      <xdr:col>5</xdr:col>
      <xdr:colOff>0</xdr:colOff>
      <xdr:row>38</xdr:row>
      <xdr:rowOff>0</xdr:rowOff>
    </xdr:from>
    <xdr:to>
      <xdr:col>6</xdr:col>
      <xdr:colOff>2892</xdr:colOff>
      <xdr:row>38</xdr:row>
      <xdr:rowOff>1066800</xdr:rowOff>
    </xdr:to>
    <xdr:pic>
      <xdr:nvPicPr>
        <xdr:cNvPr id="44" name="Picture 4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8"/>
        <a:stretch>
          <a:fillRect/>
        </a:stretch>
      </xdr:blipFill>
      <xdr:spPr>
        <a:xfrm>
          <a:off x="12477750" y="16802100"/>
          <a:ext cx="1517367" cy="1066800"/>
        </a:xfrm>
        <a:prstGeom prst="rect">
          <a:avLst/>
        </a:prstGeom>
      </xdr:spPr>
    </xdr:pic>
    <xdr:clientData/>
  </xdr:twoCellAnchor>
  <xdr:twoCellAnchor editAs="oneCell">
    <xdr:from>
      <xdr:col>5</xdr:col>
      <xdr:colOff>0</xdr:colOff>
      <xdr:row>50</xdr:row>
      <xdr:rowOff>45720</xdr:rowOff>
    </xdr:from>
    <xdr:to>
      <xdr:col>6</xdr:col>
      <xdr:colOff>2892</xdr:colOff>
      <xdr:row>50</xdr:row>
      <xdr:rowOff>1127760</xdr:rowOff>
    </xdr:to>
    <xdr:pic>
      <xdr:nvPicPr>
        <xdr:cNvPr id="45" name="Picture 44">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8"/>
        <a:stretch>
          <a:fillRect/>
        </a:stretch>
      </xdr:blipFill>
      <xdr:spPr>
        <a:xfrm>
          <a:off x="12477750" y="22677120"/>
          <a:ext cx="1517367" cy="1082040"/>
        </a:xfrm>
        <a:prstGeom prst="rect">
          <a:avLst/>
        </a:prstGeom>
      </xdr:spPr>
    </xdr:pic>
    <xdr:clientData/>
  </xdr:twoCellAnchor>
  <xdr:twoCellAnchor editAs="oneCell">
    <xdr:from>
      <xdr:col>2</xdr:col>
      <xdr:colOff>0</xdr:colOff>
      <xdr:row>50</xdr:row>
      <xdr:rowOff>0</xdr:rowOff>
    </xdr:from>
    <xdr:to>
      <xdr:col>3</xdr:col>
      <xdr:colOff>0</xdr:colOff>
      <xdr:row>50</xdr:row>
      <xdr:rowOff>923925</xdr:rowOff>
    </xdr:to>
    <xdr:pic>
      <xdr:nvPicPr>
        <xdr:cNvPr id="46" name="Picture 5">
          <a:extLst>
            <a:ext uri="{FF2B5EF4-FFF2-40B4-BE49-F238E27FC236}">
              <a16:creationId xmlns:a16="http://schemas.microsoft.com/office/drawing/2014/main" xmlns="" id="{00000000-0008-0000-0000-000060000000}"/>
            </a:ext>
          </a:extLst>
        </xdr:cNvPr>
        <xdr:cNvPicPr>
          <a:picLocks noChangeAspect="1" noChangeArrowheads="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r="251" b="15357"/>
        <a:stretch/>
      </xdr:blipFill>
      <xdr:spPr bwMode="auto">
        <a:xfrm>
          <a:off x="5895975" y="22631400"/>
          <a:ext cx="15144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xdr:row>
      <xdr:rowOff>0</xdr:rowOff>
    </xdr:from>
    <xdr:to>
      <xdr:col>3</xdr:col>
      <xdr:colOff>19050</xdr:colOff>
      <xdr:row>53</xdr:row>
      <xdr:rowOff>1104899</xdr:rowOff>
    </xdr:to>
    <xdr:pic>
      <xdr:nvPicPr>
        <xdr:cNvPr id="47" name="Picture 6">
          <a:extLst>
            <a:ext uri="{FF2B5EF4-FFF2-40B4-BE49-F238E27FC236}">
              <a16:creationId xmlns:a16="http://schemas.microsoft.com/office/drawing/2014/main" xmlns="" id="{00000000-0008-0000-0000-000061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4439" b="15110"/>
        <a:stretch/>
      </xdr:blipFill>
      <xdr:spPr bwMode="auto">
        <a:xfrm>
          <a:off x="5895975" y="24088725"/>
          <a:ext cx="1533525" cy="1104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41</xdr:row>
      <xdr:rowOff>0</xdr:rowOff>
    </xdr:from>
    <xdr:to>
      <xdr:col>7</xdr:col>
      <xdr:colOff>9525</xdr:colOff>
      <xdr:row>41</xdr:row>
      <xdr:rowOff>1097280</xdr:rowOff>
    </xdr:to>
    <xdr:pic>
      <xdr:nvPicPr>
        <xdr:cNvPr id="48" name="Picture 47">
          <a:extLst>
            <a:ext uri="{FF2B5EF4-FFF2-40B4-BE49-F238E27FC236}">
              <a16:creationId xmlns:a16="http://schemas.microsoft.com/office/drawing/2014/main" xmlns="" id="{00000000-0008-0000-0000-000062000000}"/>
            </a:ext>
          </a:extLst>
        </xdr:cNvPr>
        <xdr:cNvPicPr>
          <a:picLocks noChangeAspect="1"/>
        </xdr:cNvPicPr>
      </xdr:nvPicPr>
      <xdr:blipFill rotWithShape="1">
        <a:blip xmlns:r="http://schemas.openxmlformats.org/officeDocument/2006/relationships" r:embed="rId8"/>
        <a:srcRect r="-437" b="15178"/>
        <a:stretch/>
      </xdr:blipFill>
      <xdr:spPr>
        <a:xfrm>
          <a:off x="13992225" y="18259425"/>
          <a:ext cx="1524000" cy="1097280"/>
        </a:xfrm>
        <a:prstGeom prst="rect">
          <a:avLst/>
        </a:prstGeom>
      </xdr:spPr>
    </xdr:pic>
    <xdr:clientData/>
  </xdr:twoCellAnchor>
  <xdr:twoCellAnchor editAs="oneCell">
    <xdr:from>
      <xdr:col>6</xdr:col>
      <xdr:colOff>0</xdr:colOff>
      <xdr:row>5</xdr:row>
      <xdr:rowOff>1</xdr:rowOff>
    </xdr:from>
    <xdr:to>
      <xdr:col>7</xdr:col>
      <xdr:colOff>0</xdr:colOff>
      <xdr:row>5</xdr:row>
      <xdr:rowOff>1000125</xdr:rowOff>
    </xdr:to>
    <xdr:pic>
      <xdr:nvPicPr>
        <xdr:cNvPr id="49" name="Picture 48">
          <a:extLst>
            <a:ext uri="{FF2B5EF4-FFF2-40B4-BE49-F238E27FC236}">
              <a16:creationId xmlns:a16="http://schemas.microsoft.com/office/drawing/2014/main" xmlns="" id="{00000000-0008-0000-0000-000067000000}"/>
            </a:ext>
          </a:extLst>
        </xdr:cNvPr>
        <xdr:cNvPicPr>
          <a:picLocks noChangeAspect="1"/>
        </xdr:cNvPicPr>
      </xdr:nvPicPr>
      <xdr:blipFill rotWithShape="1">
        <a:blip xmlns:r="http://schemas.openxmlformats.org/officeDocument/2006/relationships" r:embed="rId8"/>
        <a:srcRect r="190" b="16230"/>
        <a:stretch/>
      </xdr:blipFill>
      <xdr:spPr>
        <a:xfrm>
          <a:off x="13992225" y="933451"/>
          <a:ext cx="1514475" cy="1000124"/>
        </a:xfrm>
        <a:prstGeom prst="rect">
          <a:avLst/>
        </a:prstGeom>
      </xdr:spPr>
    </xdr:pic>
    <xdr:clientData/>
  </xdr:twoCellAnchor>
  <xdr:twoCellAnchor editAs="oneCell">
    <xdr:from>
      <xdr:col>6</xdr:col>
      <xdr:colOff>0</xdr:colOff>
      <xdr:row>38</xdr:row>
      <xdr:rowOff>1</xdr:rowOff>
    </xdr:from>
    <xdr:to>
      <xdr:col>6</xdr:col>
      <xdr:colOff>1495425</xdr:colOff>
      <xdr:row>38</xdr:row>
      <xdr:rowOff>933451</xdr:rowOff>
    </xdr:to>
    <xdr:pic>
      <xdr:nvPicPr>
        <xdr:cNvPr id="50" name="Picture 49">
          <a:extLst>
            <a:ext uri="{FF2B5EF4-FFF2-40B4-BE49-F238E27FC236}">
              <a16:creationId xmlns:a16="http://schemas.microsoft.com/office/drawing/2014/main" xmlns="" id="{00000000-0008-0000-0000-000068000000}"/>
            </a:ext>
          </a:extLst>
        </xdr:cNvPr>
        <xdr:cNvPicPr>
          <a:picLocks noChangeAspect="1"/>
        </xdr:cNvPicPr>
      </xdr:nvPicPr>
      <xdr:blipFill rotWithShape="1">
        <a:blip xmlns:r="http://schemas.openxmlformats.org/officeDocument/2006/relationships" r:embed="rId8"/>
        <a:srcRect r="1446" b="14485"/>
        <a:stretch/>
      </xdr:blipFill>
      <xdr:spPr>
        <a:xfrm>
          <a:off x="13992225" y="16802101"/>
          <a:ext cx="1495425" cy="933450"/>
        </a:xfrm>
        <a:prstGeom prst="rect">
          <a:avLst/>
        </a:prstGeom>
      </xdr:spPr>
    </xdr:pic>
    <xdr:clientData/>
  </xdr:twoCellAnchor>
  <xdr:twoCellAnchor editAs="oneCell">
    <xdr:from>
      <xdr:col>6</xdr:col>
      <xdr:colOff>0</xdr:colOff>
      <xdr:row>29</xdr:row>
      <xdr:rowOff>0</xdr:rowOff>
    </xdr:from>
    <xdr:to>
      <xdr:col>7</xdr:col>
      <xdr:colOff>0</xdr:colOff>
      <xdr:row>29</xdr:row>
      <xdr:rowOff>1082040</xdr:rowOff>
    </xdr:to>
    <xdr:pic>
      <xdr:nvPicPr>
        <xdr:cNvPr id="51" name="Picture 50">
          <a:extLst>
            <a:ext uri="{FF2B5EF4-FFF2-40B4-BE49-F238E27FC236}">
              <a16:creationId xmlns:a16="http://schemas.microsoft.com/office/drawing/2014/main" xmlns="" id="{00000000-0008-0000-0000-000069000000}"/>
            </a:ext>
          </a:extLst>
        </xdr:cNvPr>
        <xdr:cNvPicPr>
          <a:picLocks noChangeAspect="1"/>
        </xdr:cNvPicPr>
      </xdr:nvPicPr>
      <xdr:blipFill rotWithShape="1">
        <a:blip xmlns:r="http://schemas.openxmlformats.org/officeDocument/2006/relationships" r:embed="rId10"/>
        <a:srcRect l="1" r="2338" b="15357"/>
        <a:stretch/>
      </xdr:blipFill>
      <xdr:spPr>
        <a:xfrm>
          <a:off x="13992225" y="12430125"/>
          <a:ext cx="1514475" cy="1082040"/>
        </a:xfrm>
        <a:prstGeom prst="rect">
          <a:avLst/>
        </a:prstGeom>
      </xdr:spPr>
    </xdr:pic>
    <xdr:clientData/>
  </xdr:twoCellAnchor>
  <xdr:twoCellAnchor editAs="oneCell">
    <xdr:from>
      <xdr:col>6</xdr:col>
      <xdr:colOff>0</xdr:colOff>
      <xdr:row>11</xdr:row>
      <xdr:rowOff>0</xdr:rowOff>
    </xdr:from>
    <xdr:to>
      <xdr:col>7</xdr:col>
      <xdr:colOff>7620</xdr:colOff>
      <xdr:row>11</xdr:row>
      <xdr:rowOff>1074419</xdr:rowOff>
    </xdr:to>
    <xdr:pic>
      <xdr:nvPicPr>
        <xdr:cNvPr id="52" name="Picture 51">
          <a:extLst>
            <a:ext uri="{FF2B5EF4-FFF2-40B4-BE49-F238E27FC236}">
              <a16:creationId xmlns:a16="http://schemas.microsoft.com/office/drawing/2014/main" xmlns="" id="{00000000-0008-0000-0000-00006A000000}"/>
            </a:ext>
          </a:extLst>
        </xdr:cNvPr>
        <xdr:cNvPicPr>
          <a:picLocks noChangeAspect="1"/>
        </xdr:cNvPicPr>
      </xdr:nvPicPr>
      <xdr:blipFill rotWithShape="1">
        <a:blip xmlns:r="http://schemas.openxmlformats.org/officeDocument/2006/relationships" r:embed="rId8"/>
        <a:srcRect r="1446" b="16230"/>
        <a:stretch/>
      </xdr:blipFill>
      <xdr:spPr>
        <a:xfrm>
          <a:off x="13992225" y="3838575"/>
          <a:ext cx="1522095" cy="1074419"/>
        </a:xfrm>
        <a:prstGeom prst="rect">
          <a:avLst/>
        </a:prstGeom>
      </xdr:spPr>
    </xdr:pic>
    <xdr:clientData/>
  </xdr:twoCellAnchor>
  <xdr:twoCellAnchor editAs="oneCell">
    <xdr:from>
      <xdr:col>6</xdr:col>
      <xdr:colOff>0</xdr:colOff>
      <xdr:row>23</xdr:row>
      <xdr:rowOff>0</xdr:rowOff>
    </xdr:from>
    <xdr:to>
      <xdr:col>7</xdr:col>
      <xdr:colOff>15239</xdr:colOff>
      <xdr:row>23</xdr:row>
      <xdr:rowOff>1082040</xdr:rowOff>
    </xdr:to>
    <xdr:pic>
      <xdr:nvPicPr>
        <xdr:cNvPr id="53" name="Picture 52">
          <a:extLst>
            <a:ext uri="{FF2B5EF4-FFF2-40B4-BE49-F238E27FC236}">
              <a16:creationId xmlns:a16="http://schemas.microsoft.com/office/drawing/2014/main" xmlns="" id="{00000000-0008-0000-0000-00006B000000}"/>
            </a:ext>
          </a:extLst>
        </xdr:cNvPr>
        <xdr:cNvPicPr>
          <a:picLocks noChangeAspect="1"/>
        </xdr:cNvPicPr>
      </xdr:nvPicPr>
      <xdr:blipFill rotWithShape="1">
        <a:blip xmlns:r="http://schemas.openxmlformats.org/officeDocument/2006/relationships" r:embed="rId8"/>
        <a:srcRect r="2074" b="15357"/>
        <a:stretch/>
      </xdr:blipFill>
      <xdr:spPr>
        <a:xfrm>
          <a:off x="13992225" y="9515475"/>
          <a:ext cx="1529714" cy="1082040"/>
        </a:xfrm>
        <a:prstGeom prst="rect">
          <a:avLst/>
        </a:prstGeom>
      </xdr:spPr>
    </xdr:pic>
    <xdr:clientData/>
  </xdr:twoCellAnchor>
  <xdr:twoCellAnchor editAs="oneCell">
    <xdr:from>
      <xdr:col>2</xdr:col>
      <xdr:colOff>0</xdr:colOff>
      <xdr:row>44</xdr:row>
      <xdr:rowOff>0</xdr:rowOff>
    </xdr:from>
    <xdr:to>
      <xdr:col>3</xdr:col>
      <xdr:colOff>9525</xdr:colOff>
      <xdr:row>44</xdr:row>
      <xdr:rowOff>1112520</xdr:rowOff>
    </xdr:to>
    <xdr:pic>
      <xdr:nvPicPr>
        <xdr:cNvPr id="54" name="Picture 2">
          <a:extLst>
            <a:ext uri="{FF2B5EF4-FFF2-40B4-BE49-F238E27FC236}">
              <a16:creationId xmlns:a16="http://schemas.microsoft.com/office/drawing/2014/main" xmlns="" id="{00000000-0008-0000-0000-00006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126" b="14763"/>
        <a:stretch/>
      </xdr:blipFill>
      <xdr:spPr bwMode="auto">
        <a:xfrm>
          <a:off x="5895975" y="19716750"/>
          <a:ext cx="15240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xdr:colOff>
      <xdr:row>20</xdr:row>
      <xdr:rowOff>1</xdr:rowOff>
    </xdr:from>
    <xdr:to>
      <xdr:col>6</xdr:col>
      <xdr:colOff>1447801</xdr:colOff>
      <xdr:row>20</xdr:row>
      <xdr:rowOff>933451</xdr:rowOff>
    </xdr:to>
    <xdr:pic>
      <xdr:nvPicPr>
        <xdr:cNvPr id="55" name="Picture 5">
          <a:extLst>
            <a:ext uri="{FF2B5EF4-FFF2-40B4-BE49-F238E27FC236}">
              <a16:creationId xmlns:a16="http://schemas.microsoft.com/office/drawing/2014/main" xmlns="" id="{00000000-0008-0000-0000-00006D000000}"/>
            </a:ext>
          </a:extLst>
        </xdr:cNvPr>
        <xdr:cNvPicPr>
          <a:picLocks noChangeAspect="1" noChangeArrowheads="1"/>
        </xdr:cNvPicPr>
      </xdr:nvPicPr>
      <xdr:blipFill rotWithShape="1">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r="4403" b="14485"/>
        <a:stretch/>
      </xdr:blipFill>
      <xdr:spPr bwMode="auto">
        <a:xfrm>
          <a:off x="13992226" y="8058151"/>
          <a:ext cx="1447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26</xdr:row>
      <xdr:rowOff>0</xdr:rowOff>
    </xdr:from>
    <xdr:to>
      <xdr:col>6</xdr:col>
      <xdr:colOff>1495425</xdr:colOff>
      <xdr:row>26</xdr:row>
      <xdr:rowOff>923925</xdr:rowOff>
    </xdr:to>
    <xdr:pic>
      <xdr:nvPicPr>
        <xdr:cNvPr id="56" name="Picture 55">
          <a:extLst>
            <a:ext uri="{FF2B5EF4-FFF2-40B4-BE49-F238E27FC236}">
              <a16:creationId xmlns:a16="http://schemas.microsoft.com/office/drawing/2014/main" xmlns="" id="{00000000-0008-0000-0000-00006E000000}"/>
            </a:ext>
          </a:extLst>
        </xdr:cNvPr>
        <xdr:cNvPicPr>
          <a:picLocks noChangeAspect="1"/>
        </xdr:cNvPicPr>
      </xdr:nvPicPr>
      <xdr:blipFill rotWithShape="1">
        <a:blip xmlns:r="http://schemas.openxmlformats.org/officeDocument/2006/relationships" r:embed="rId8"/>
        <a:srcRect r="1446" b="15357"/>
        <a:stretch/>
      </xdr:blipFill>
      <xdr:spPr>
        <a:xfrm>
          <a:off x="13992225" y="10972800"/>
          <a:ext cx="1495425" cy="923925"/>
        </a:xfrm>
        <a:prstGeom prst="rect">
          <a:avLst/>
        </a:prstGeom>
      </xdr:spPr>
    </xdr:pic>
    <xdr:clientData/>
  </xdr:twoCellAnchor>
  <xdr:twoCellAnchor editAs="oneCell">
    <xdr:from>
      <xdr:col>6</xdr:col>
      <xdr:colOff>0</xdr:colOff>
      <xdr:row>14</xdr:row>
      <xdr:rowOff>0</xdr:rowOff>
    </xdr:from>
    <xdr:to>
      <xdr:col>6</xdr:col>
      <xdr:colOff>1495425</xdr:colOff>
      <xdr:row>14</xdr:row>
      <xdr:rowOff>923925</xdr:rowOff>
    </xdr:to>
    <xdr:pic>
      <xdr:nvPicPr>
        <xdr:cNvPr id="57" name="Picture 56">
          <a:extLst>
            <a:ext uri="{FF2B5EF4-FFF2-40B4-BE49-F238E27FC236}">
              <a16:creationId xmlns:a16="http://schemas.microsoft.com/office/drawing/2014/main" xmlns="" id="{00000000-0008-0000-0000-00006F000000}"/>
            </a:ext>
          </a:extLst>
        </xdr:cNvPr>
        <xdr:cNvPicPr>
          <a:picLocks noChangeAspect="1"/>
        </xdr:cNvPicPr>
      </xdr:nvPicPr>
      <xdr:blipFill rotWithShape="1">
        <a:blip xmlns:r="http://schemas.openxmlformats.org/officeDocument/2006/relationships" r:embed="rId8"/>
        <a:srcRect r="1446" b="15357"/>
        <a:stretch/>
      </xdr:blipFill>
      <xdr:spPr>
        <a:xfrm>
          <a:off x="13992225" y="5219700"/>
          <a:ext cx="1495425" cy="923925"/>
        </a:xfrm>
        <a:prstGeom prst="rect">
          <a:avLst/>
        </a:prstGeom>
      </xdr:spPr>
    </xdr:pic>
    <xdr:clientData/>
  </xdr:twoCellAnchor>
  <xdr:twoCellAnchor editAs="oneCell">
    <xdr:from>
      <xdr:col>6</xdr:col>
      <xdr:colOff>1</xdr:colOff>
      <xdr:row>32</xdr:row>
      <xdr:rowOff>0</xdr:rowOff>
    </xdr:from>
    <xdr:to>
      <xdr:col>6</xdr:col>
      <xdr:colOff>1504951</xdr:colOff>
      <xdr:row>32</xdr:row>
      <xdr:rowOff>923925</xdr:rowOff>
    </xdr:to>
    <xdr:pic>
      <xdr:nvPicPr>
        <xdr:cNvPr id="58" name="Picture 57">
          <a:extLst>
            <a:ext uri="{FF2B5EF4-FFF2-40B4-BE49-F238E27FC236}">
              <a16:creationId xmlns:a16="http://schemas.microsoft.com/office/drawing/2014/main" xmlns="" id="{00000000-0008-0000-0000-000070000000}"/>
            </a:ext>
          </a:extLst>
        </xdr:cNvPr>
        <xdr:cNvPicPr>
          <a:picLocks noChangeAspect="1"/>
        </xdr:cNvPicPr>
      </xdr:nvPicPr>
      <xdr:blipFill rotWithShape="1">
        <a:blip xmlns:r="http://schemas.openxmlformats.org/officeDocument/2006/relationships" r:embed="rId8"/>
        <a:srcRect l="1" r="818" b="15357"/>
        <a:stretch/>
      </xdr:blipFill>
      <xdr:spPr>
        <a:xfrm>
          <a:off x="13992226" y="13887450"/>
          <a:ext cx="1504950" cy="923925"/>
        </a:xfrm>
        <a:prstGeom prst="rect">
          <a:avLst/>
        </a:prstGeom>
      </xdr:spPr>
    </xdr:pic>
    <xdr:clientData/>
  </xdr:twoCellAnchor>
  <xdr:twoCellAnchor editAs="oneCell">
    <xdr:from>
      <xdr:col>6</xdr:col>
      <xdr:colOff>0</xdr:colOff>
      <xdr:row>17</xdr:row>
      <xdr:rowOff>0</xdr:rowOff>
    </xdr:from>
    <xdr:to>
      <xdr:col>7</xdr:col>
      <xdr:colOff>9525</xdr:colOff>
      <xdr:row>18</xdr:row>
      <xdr:rowOff>7620</xdr:rowOff>
    </xdr:to>
    <xdr:pic>
      <xdr:nvPicPr>
        <xdr:cNvPr id="59" name="Picture 2">
          <a:extLst>
            <a:ext uri="{FF2B5EF4-FFF2-40B4-BE49-F238E27FC236}">
              <a16:creationId xmlns:a16="http://schemas.microsoft.com/office/drawing/2014/main" xmlns="" id="{00000000-0008-0000-0000-000071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126" b="14763"/>
        <a:stretch/>
      </xdr:blipFill>
      <xdr:spPr bwMode="auto">
        <a:xfrm>
          <a:off x="13992225" y="6677025"/>
          <a:ext cx="1524000"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xdr:colOff>
      <xdr:row>8</xdr:row>
      <xdr:rowOff>1</xdr:rowOff>
    </xdr:from>
    <xdr:to>
      <xdr:col>6</xdr:col>
      <xdr:colOff>1504951</xdr:colOff>
      <xdr:row>8</xdr:row>
      <xdr:rowOff>895351</xdr:rowOff>
    </xdr:to>
    <xdr:pic>
      <xdr:nvPicPr>
        <xdr:cNvPr id="60" name="Picture 2">
          <a:extLst>
            <a:ext uri="{FF2B5EF4-FFF2-40B4-BE49-F238E27FC236}">
              <a16:creationId xmlns:a16="http://schemas.microsoft.com/office/drawing/2014/main" xmlns="" id="{00000000-0008-0000-0000-000072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1127" b="17399"/>
        <a:stretch/>
      </xdr:blipFill>
      <xdr:spPr bwMode="auto">
        <a:xfrm>
          <a:off x="13992226" y="2314576"/>
          <a:ext cx="1504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35</xdr:row>
      <xdr:rowOff>0</xdr:rowOff>
    </xdr:from>
    <xdr:to>
      <xdr:col>7</xdr:col>
      <xdr:colOff>7619</xdr:colOff>
      <xdr:row>35</xdr:row>
      <xdr:rowOff>1082040</xdr:rowOff>
    </xdr:to>
    <xdr:pic>
      <xdr:nvPicPr>
        <xdr:cNvPr id="61" name="Picture 60">
          <a:extLst>
            <a:ext uri="{FF2B5EF4-FFF2-40B4-BE49-F238E27FC236}">
              <a16:creationId xmlns:a16="http://schemas.microsoft.com/office/drawing/2014/main" xmlns="" id="{00000000-0008-0000-0000-000073000000}"/>
            </a:ext>
          </a:extLst>
        </xdr:cNvPr>
        <xdr:cNvPicPr>
          <a:picLocks noChangeAspect="1"/>
        </xdr:cNvPicPr>
      </xdr:nvPicPr>
      <xdr:blipFill rotWithShape="1">
        <a:blip xmlns:r="http://schemas.openxmlformats.org/officeDocument/2006/relationships" r:embed="rId8"/>
        <a:srcRect r="2074" b="15357"/>
        <a:stretch/>
      </xdr:blipFill>
      <xdr:spPr>
        <a:xfrm>
          <a:off x="13992225" y="15344775"/>
          <a:ext cx="1522094" cy="1082040"/>
        </a:xfrm>
        <a:prstGeom prst="rect">
          <a:avLst/>
        </a:prstGeom>
      </xdr:spPr>
    </xdr:pic>
    <xdr:clientData/>
  </xdr:twoCellAnchor>
  <xdr:twoCellAnchor editAs="oneCell">
    <xdr:from>
      <xdr:col>1</xdr:col>
      <xdr:colOff>1546862</xdr:colOff>
      <xdr:row>47</xdr:row>
      <xdr:rowOff>45720</xdr:rowOff>
    </xdr:from>
    <xdr:to>
      <xdr:col>2</xdr:col>
      <xdr:colOff>1510665</xdr:colOff>
      <xdr:row>47</xdr:row>
      <xdr:rowOff>1112519</xdr:rowOff>
    </xdr:to>
    <xdr:pic>
      <xdr:nvPicPr>
        <xdr:cNvPr id="62" name="Picture 61">
          <a:extLst>
            <a:ext uri="{FF2B5EF4-FFF2-40B4-BE49-F238E27FC236}">
              <a16:creationId xmlns:a16="http://schemas.microsoft.com/office/drawing/2014/main" xmlns="" id="{00000000-0008-0000-0000-000074000000}"/>
            </a:ext>
          </a:extLst>
        </xdr:cNvPr>
        <xdr:cNvPicPr>
          <a:picLocks noChangeAspect="1"/>
        </xdr:cNvPicPr>
      </xdr:nvPicPr>
      <xdr:blipFill rotWithShape="1">
        <a:blip xmlns:r="http://schemas.openxmlformats.org/officeDocument/2006/relationships" r:embed="rId10"/>
        <a:srcRect r="2270" b="16230"/>
        <a:stretch/>
      </xdr:blipFill>
      <xdr:spPr>
        <a:xfrm>
          <a:off x="5899787" y="21219795"/>
          <a:ext cx="1506853" cy="1066799"/>
        </a:xfrm>
        <a:prstGeom prst="rect">
          <a:avLst/>
        </a:prstGeom>
      </xdr:spPr>
    </xdr:pic>
    <xdr:clientData/>
  </xdr:twoCellAnchor>
  <xdr:twoCellAnchor editAs="oneCell">
    <xdr:from>
      <xdr:col>2</xdr:col>
      <xdr:colOff>0</xdr:colOff>
      <xdr:row>32</xdr:row>
      <xdr:rowOff>0</xdr:rowOff>
    </xdr:from>
    <xdr:to>
      <xdr:col>2</xdr:col>
      <xdr:colOff>1466850</xdr:colOff>
      <xdr:row>32</xdr:row>
      <xdr:rowOff>914399</xdr:rowOff>
    </xdr:to>
    <xdr:pic>
      <xdr:nvPicPr>
        <xdr:cNvPr id="63" name="Picture 62">
          <a:extLst>
            <a:ext uri="{FF2B5EF4-FFF2-40B4-BE49-F238E27FC236}">
              <a16:creationId xmlns:a16="http://schemas.microsoft.com/office/drawing/2014/main" xmlns="" id="{00000000-0008-0000-0000-00004A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6453"/>
        <a:stretch/>
      </xdr:blipFill>
      <xdr:spPr bwMode="auto">
        <a:xfrm>
          <a:off x="5895975" y="13887450"/>
          <a:ext cx="1466850" cy="914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1546860</xdr:colOff>
      <xdr:row>35</xdr:row>
      <xdr:rowOff>22859</xdr:rowOff>
    </xdr:from>
    <xdr:to>
      <xdr:col>3</xdr:col>
      <xdr:colOff>0</xdr:colOff>
      <xdr:row>35</xdr:row>
      <xdr:rowOff>1066800</xdr:rowOff>
    </xdr:to>
    <xdr:pic>
      <xdr:nvPicPr>
        <xdr:cNvPr id="64" name="Picture 63">
          <a:extLst>
            <a:ext uri="{FF2B5EF4-FFF2-40B4-BE49-F238E27FC236}">
              <a16:creationId xmlns:a16="http://schemas.microsoft.com/office/drawing/2014/main" xmlns="" id="{00000000-0008-0000-0000-00004B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6453"/>
        <a:stretch/>
      </xdr:blipFill>
      <xdr:spPr bwMode="auto">
        <a:xfrm>
          <a:off x="5899785" y="15367634"/>
          <a:ext cx="1510665" cy="104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xdr:colOff>
      <xdr:row>41</xdr:row>
      <xdr:rowOff>60960</xdr:rowOff>
    </xdr:from>
    <xdr:to>
      <xdr:col>3</xdr:col>
      <xdr:colOff>15240</xdr:colOff>
      <xdr:row>41</xdr:row>
      <xdr:rowOff>1053464</xdr:rowOff>
    </xdr:to>
    <xdr:pic>
      <xdr:nvPicPr>
        <xdr:cNvPr id="65" name="Picture 64">
          <a:extLst>
            <a:ext uri="{FF2B5EF4-FFF2-40B4-BE49-F238E27FC236}">
              <a16:creationId xmlns:a16="http://schemas.microsoft.com/office/drawing/2014/main" xmlns="" id="{00000000-0008-0000-0000-00004C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6" t="1741" r="2378" b="15582"/>
        <a:stretch/>
      </xdr:blipFill>
      <xdr:spPr bwMode="auto">
        <a:xfrm>
          <a:off x="5911215" y="18320385"/>
          <a:ext cx="1514475" cy="992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44</xdr:row>
      <xdr:rowOff>0</xdr:rowOff>
    </xdr:from>
    <xdr:to>
      <xdr:col>7</xdr:col>
      <xdr:colOff>9525</xdr:colOff>
      <xdr:row>44</xdr:row>
      <xdr:rowOff>904875</xdr:rowOff>
    </xdr:to>
    <xdr:pic>
      <xdr:nvPicPr>
        <xdr:cNvPr id="66" name="Picture 65">
          <a:extLst>
            <a:ext uri="{FF2B5EF4-FFF2-40B4-BE49-F238E27FC236}">
              <a16:creationId xmlns:a16="http://schemas.microsoft.com/office/drawing/2014/main" xmlns="" id="{00000000-0008-0000-0000-00004D000000}"/>
            </a:ext>
          </a:extLst>
        </xdr:cNvPr>
        <xdr:cNvPicPr>
          <a:picLocks noChangeAspect="1"/>
        </xdr:cNvPicPr>
      </xdr:nvPicPr>
      <xdr:blipFill rotWithShape="1">
        <a:blip xmlns:r="http://schemas.openxmlformats.org/officeDocument/2006/relationships" r:embed="rId8"/>
        <a:srcRect r="-437" b="15178"/>
        <a:stretch/>
      </xdr:blipFill>
      <xdr:spPr>
        <a:xfrm>
          <a:off x="13992225" y="19716750"/>
          <a:ext cx="1524000" cy="904875"/>
        </a:xfrm>
        <a:prstGeom prst="rect">
          <a:avLst/>
        </a:prstGeom>
      </xdr:spPr>
    </xdr:pic>
    <xdr:clientData/>
  </xdr:twoCellAnchor>
  <xdr:twoCellAnchor editAs="oneCell">
    <xdr:from>
      <xdr:col>6</xdr:col>
      <xdr:colOff>0</xdr:colOff>
      <xdr:row>47</xdr:row>
      <xdr:rowOff>60960</xdr:rowOff>
    </xdr:from>
    <xdr:to>
      <xdr:col>7</xdr:col>
      <xdr:colOff>9525</xdr:colOff>
      <xdr:row>47</xdr:row>
      <xdr:rowOff>1112520</xdr:rowOff>
    </xdr:to>
    <xdr:pic>
      <xdr:nvPicPr>
        <xdr:cNvPr id="67" name="Picture 66">
          <a:extLst>
            <a:ext uri="{FF2B5EF4-FFF2-40B4-BE49-F238E27FC236}">
              <a16:creationId xmlns:a16="http://schemas.microsoft.com/office/drawing/2014/main" xmlns="" id="{00000000-0008-0000-0000-00005D000000}"/>
            </a:ext>
          </a:extLst>
        </xdr:cNvPr>
        <xdr:cNvPicPr>
          <a:picLocks noChangeAspect="1"/>
        </xdr:cNvPicPr>
      </xdr:nvPicPr>
      <xdr:blipFill rotWithShape="1">
        <a:blip xmlns:r="http://schemas.openxmlformats.org/officeDocument/2006/relationships" r:embed="rId8"/>
        <a:srcRect r="-437" b="15178"/>
        <a:stretch/>
      </xdr:blipFill>
      <xdr:spPr>
        <a:xfrm>
          <a:off x="13992225" y="21235035"/>
          <a:ext cx="1524000" cy="1051560"/>
        </a:xfrm>
        <a:prstGeom prst="rect">
          <a:avLst/>
        </a:prstGeom>
      </xdr:spPr>
    </xdr:pic>
    <xdr:clientData/>
  </xdr:twoCellAnchor>
  <xdr:twoCellAnchor editAs="oneCell">
    <xdr:from>
      <xdr:col>6</xdr:col>
      <xdr:colOff>7621</xdr:colOff>
      <xdr:row>50</xdr:row>
      <xdr:rowOff>53340</xdr:rowOff>
    </xdr:from>
    <xdr:to>
      <xdr:col>7</xdr:col>
      <xdr:colOff>3811</xdr:colOff>
      <xdr:row>50</xdr:row>
      <xdr:rowOff>1072515</xdr:rowOff>
    </xdr:to>
    <xdr:pic>
      <xdr:nvPicPr>
        <xdr:cNvPr id="68" name="Picture 67">
          <a:extLst>
            <a:ext uri="{FF2B5EF4-FFF2-40B4-BE49-F238E27FC236}">
              <a16:creationId xmlns:a16="http://schemas.microsoft.com/office/drawing/2014/main" xmlns="" id="{00000000-0008-0000-0000-000075000000}"/>
            </a:ext>
          </a:extLst>
        </xdr:cNvPr>
        <xdr:cNvPicPr>
          <a:picLocks noChangeAspect="1"/>
        </xdr:cNvPicPr>
      </xdr:nvPicPr>
      <xdr:blipFill rotWithShape="1">
        <a:blip xmlns:r="http://schemas.openxmlformats.org/officeDocument/2006/relationships" r:embed="rId8"/>
        <a:srcRect r="-437" b="15178"/>
        <a:stretch/>
      </xdr:blipFill>
      <xdr:spPr>
        <a:xfrm>
          <a:off x="13999846" y="22684740"/>
          <a:ext cx="1510665" cy="1019175"/>
        </a:xfrm>
        <a:prstGeom prst="rect">
          <a:avLst/>
        </a:prstGeom>
      </xdr:spPr>
    </xdr:pic>
    <xdr:clientData/>
  </xdr:twoCellAnchor>
  <xdr:twoCellAnchor editAs="oneCell">
    <xdr:from>
      <xdr:col>6</xdr:col>
      <xdr:colOff>7620</xdr:colOff>
      <xdr:row>53</xdr:row>
      <xdr:rowOff>38100</xdr:rowOff>
    </xdr:from>
    <xdr:to>
      <xdr:col>7</xdr:col>
      <xdr:colOff>17145</xdr:colOff>
      <xdr:row>53</xdr:row>
      <xdr:rowOff>1104900</xdr:rowOff>
    </xdr:to>
    <xdr:pic>
      <xdr:nvPicPr>
        <xdr:cNvPr id="69" name="Picture 68">
          <a:extLst>
            <a:ext uri="{FF2B5EF4-FFF2-40B4-BE49-F238E27FC236}">
              <a16:creationId xmlns:a16="http://schemas.microsoft.com/office/drawing/2014/main" xmlns="" id="{00000000-0008-0000-0000-000076000000}"/>
            </a:ext>
          </a:extLst>
        </xdr:cNvPr>
        <xdr:cNvPicPr>
          <a:picLocks noChangeAspect="1"/>
        </xdr:cNvPicPr>
      </xdr:nvPicPr>
      <xdr:blipFill rotWithShape="1">
        <a:blip xmlns:r="http://schemas.openxmlformats.org/officeDocument/2006/relationships" r:embed="rId8"/>
        <a:srcRect r="-437" b="15178"/>
        <a:stretch/>
      </xdr:blipFill>
      <xdr:spPr>
        <a:xfrm>
          <a:off x="13999845" y="24126825"/>
          <a:ext cx="1524000" cy="1066800"/>
        </a:xfrm>
        <a:prstGeom prst="rect">
          <a:avLst/>
        </a:prstGeom>
      </xdr:spPr>
    </xdr:pic>
    <xdr:clientData/>
  </xdr:twoCellAnchor>
  <xdr:oneCellAnchor>
    <xdr:from>
      <xdr:col>1</xdr:col>
      <xdr:colOff>0</xdr:colOff>
      <xdr:row>32</xdr:row>
      <xdr:rowOff>0</xdr:rowOff>
    </xdr:from>
    <xdr:ext cx="1562100" cy="1100187"/>
    <xdr:pic>
      <xdr:nvPicPr>
        <xdr:cNvPr id="70" name="Picture 2">
          <a:extLst>
            <a:ext uri="{FF2B5EF4-FFF2-40B4-BE49-F238E27FC236}">
              <a16:creationId xmlns:a16="http://schemas.microsoft.com/office/drawing/2014/main" xmlns="" id="{F909FB34-0D80-4F39-BDF2-946CCB06BF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13887450"/>
          <a:ext cx="1562100"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32</xdr:row>
      <xdr:rowOff>1</xdr:rowOff>
    </xdr:from>
    <xdr:ext cx="1546859" cy="1074419"/>
    <xdr:pic>
      <xdr:nvPicPr>
        <xdr:cNvPr id="71" name="Picture 70">
          <a:extLst>
            <a:ext uri="{FF2B5EF4-FFF2-40B4-BE49-F238E27FC236}">
              <a16:creationId xmlns:a16="http://schemas.microsoft.com/office/drawing/2014/main" xmlns="" id="{A7397691-DDC5-4855-AAEE-980AF9BCCEE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6453"/>
        <a:stretch/>
      </xdr:blipFill>
      <xdr:spPr bwMode="auto">
        <a:xfrm>
          <a:off x="5895975" y="13887451"/>
          <a:ext cx="1546859" cy="1074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35</xdr:row>
      <xdr:rowOff>0</xdr:rowOff>
    </xdr:from>
    <xdr:ext cx="1562100" cy="1100187"/>
    <xdr:pic>
      <xdr:nvPicPr>
        <xdr:cNvPr id="72" name="Picture 2">
          <a:extLst>
            <a:ext uri="{FF2B5EF4-FFF2-40B4-BE49-F238E27FC236}">
              <a16:creationId xmlns:a16="http://schemas.microsoft.com/office/drawing/2014/main" xmlns="" id="{CB89BA2D-B8C2-40C2-92C8-094964167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15344775"/>
          <a:ext cx="1562100"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35</xdr:row>
      <xdr:rowOff>1</xdr:rowOff>
    </xdr:from>
    <xdr:ext cx="1546859" cy="1074419"/>
    <xdr:pic>
      <xdr:nvPicPr>
        <xdr:cNvPr id="73" name="Picture 72">
          <a:extLst>
            <a:ext uri="{FF2B5EF4-FFF2-40B4-BE49-F238E27FC236}">
              <a16:creationId xmlns:a16="http://schemas.microsoft.com/office/drawing/2014/main" xmlns="" id="{122DECEE-B177-4E11-B404-6F2CB425153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6453"/>
        <a:stretch/>
      </xdr:blipFill>
      <xdr:spPr bwMode="auto">
        <a:xfrm>
          <a:off x="5895975" y="15344776"/>
          <a:ext cx="1546859" cy="1074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1562100" cy="1100187"/>
    <xdr:pic>
      <xdr:nvPicPr>
        <xdr:cNvPr id="74" name="Picture 2">
          <a:extLst>
            <a:ext uri="{FF2B5EF4-FFF2-40B4-BE49-F238E27FC236}">
              <a16:creationId xmlns:a16="http://schemas.microsoft.com/office/drawing/2014/main" xmlns="" id="{E9901A8F-D392-4A6B-9411-2563EE3020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16802100"/>
          <a:ext cx="1562100"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38</xdr:row>
      <xdr:rowOff>1</xdr:rowOff>
    </xdr:from>
    <xdr:ext cx="1546859" cy="1074419"/>
    <xdr:pic>
      <xdr:nvPicPr>
        <xdr:cNvPr id="75" name="Picture 74">
          <a:extLst>
            <a:ext uri="{FF2B5EF4-FFF2-40B4-BE49-F238E27FC236}">
              <a16:creationId xmlns:a16="http://schemas.microsoft.com/office/drawing/2014/main" xmlns="" id="{CA472C79-D020-465B-943F-0226B9418A8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6453"/>
        <a:stretch/>
      </xdr:blipFill>
      <xdr:spPr bwMode="auto">
        <a:xfrm>
          <a:off x="5895975" y="16802101"/>
          <a:ext cx="1546859" cy="1074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41</xdr:row>
      <xdr:rowOff>0</xdr:rowOff>
    </xdr:from>
    <xdr:ext cx="1562100" cy="1100187"/>
    <xdr:pic>
      <xdr:nvPicPr>
        <xdr:cNvPr id="76" name="Picture 2">
          <a:extLst>
            <a:ext uri="{FF2B5EF4-FFF2-40B4-BE49-F238E27FC236}">
              <a16:creationId xmlns:a16="http://schemas.microsoft.com/office/drawing/2014/main" xmlns="" id="{5227D670-9ADC-4936-9CF2-A33EA2AF9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18259425"/>
          <a:ext cx="1562100" cy="1100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1</xdr:rowOff>
    </xdr:from>
    <xdr:ext cx="1546859" cy="1074419"/>
    <xdr:pic>
      <xdr:nvPicPr>
        <xdr:cNvPr id="77" name="Picture 76">
          <a:extLst>
            <a:ext uri="{FF2B5EF4-FFF2-40B4-BE49-F238E27FC236}">
              <a16:creationId xmlns:a16="http://schemas.microsoft.com/office/drawing/2014/main" xmlns="" id="{2BC16422-4147-41BA-8ADD-7F8DACD6D2E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629" b="16453"/>
        <a:stretch/>
      </xdr:blipFill>
      <xdr:spPr bwMode="auto">
        <a:xfrm>
          <a:off x="5895975" y="18259426"/>
          <a:ext cx="1546859" cy="1074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0164682\Downloads\Mgt%20Expense%20Rat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amp;t%20mf\300921\sg_in001_Y0X_300921.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um"/>
      <sheetName val="Report 1"/>
      <sheetName val="Mgt Fees"/>
    </sheetNames>
    <sheetDataSet>
      <sheetData sheetId="0">
        <row r="4">
          <cell r="A4" t="str">
            <v>Date</v>
          </cell>
          <cell r="B4" t="str">
            <v>L&amp;T Arbitrage Opportunities Fund</v>
          </cell>
          <cell r="C4" t="str">
            <v>L&amp;T Balanced Advantage Fund</v>
          </cell>
          <cell r="D4" t="str">
            <v>L&amp;T Banking and PSU Debt Fund</v>
          </cell>
          <cell r="E4" t="str">
            <v>L&amp;T Business Cycles Fund</v>
          </cell>
          <cell r="F4" t="str">
            <v>L&amp;T Conservative Hybrid Fund</v>
          </cell>
          <cell r="G4" t="str">
            <v>L&amp;T Credit Risk Fund</v>
          </cell>
          <cell r="H4" t="str">
            <v>L&amp;T Emerging Businesses Fund</v>
          </cell>
          <cell r="I4" t="str">
            <v>L&amp;T Emerging Opportunities Fund - Ser I</v>
          </cell>
          <cell r="J4" t="str">
            <v>L&amp;T Emerging Opportunities Fund -Sr II</v>
          </cell>
          <cell r="K4" t="str">
            <v>L&amp;T Equity Savings Fund</v>
          </cell>
          <cell r="L4" t="str">
            <v>L&amp;T Flexi Bond Fund</v>
          </cell>
          <cell r="M4" t="str">
            <v>L&amp;T Flexicap Fund</v>
          </cell>
          <cell r="N4" t="str">
            <v>L&amp;T FMP - SERIES XVI - Plan A</v>
          </cell>
          <cell r="O4" t="str">
            <v>L&amp;T FMP - SERIES XVII - Plan C 1114 Days</v>
          </cell>
          <cell r="P4" t="str">
            <v>L&amp;T FMP - SERIESXVIII PLAN C 1178 DAYS</v>
          </cell>
          <cell r="Q4" t="str">
            <v>L&amp;T FMP - SERIESXVIII PLAN D 1155 DAYS</v>
          </cell>
          <cell r="R4" t="str">
            <v>L&amp;T FMP Series XVII - Plan B</v>
          </cell>
          <cell r="S4" t="str">
            <v>L&amp;T FMP Series XVIII - Plan A</v>
          </cell>
          <cell r="T4" t="str">
            <v>L&amp;T FMP Series XVIII - Plan B 1229 Days</v>
          </cell>
          <cell r="U4" t="str">
            <v>L&amp;T Focused Equity Fund</v>
          </cell>
          <cell r="V4" t="str">
            <v>L&amp;T Gilt Fund</v>
          </cell>
          <cell r="W4" t="str">
            <v>L&amp;T Hybrid Equity Fund</v>
          </cell>
          <cell r="X4" t="str">
            <v>L&amp;T India Large Cap Fund</v>
          </cell>
          <cell r="Y4" t="str">
            <v>L&amp;T India Value Fund</v>
          </cell>
          <cell r="Z4" t="str">
            <v>L&amp;T Infrastructure Fund</v>
          </cell>
          <cell r="AA4" t="str">
            <v>L&amp;T Investor Education Fund</v>
          </cell>
          <cell r="AB4" t="str">
            <v>L&amp;T Large and MidCap Fund</v>
          </cell>
          <cell r="AC4" t="str">
            <v>L&amp;T Liquid Fund</v>
          </cell>
          <cell r="AD4" t="str">
            <v>L&amp;T Low Duration Fund</v>
          </cell>
          <cell r="AE4" t="str">
            <v>L&amp;T Midcap Fund</v>
          </cell>
          <cell r="AF4" t="str">
            <v>L&amp;T Money Market Fund</v>
          </cell>
          <cell r="AG4" t="str">
            <v>L&amp;T Mutual Fund -Unclaimed Div Acc</v>
          </cell>
          <cell r="AH4" t="str">
            <v>L&amp;T Mutual Fund -Unclaimed Div FD</v>
          </cell>
          <cell r="AI4" t="str">
            <v>L&amp;T Mutual Fund -Unclaimed Redn Acc</v>
          </cell>
          <cell r="AJ4" t="str">
            <v>L&amp;T Mutual Fund -Unclaimed Redn FD</v>
          </cell>
          <cell r="AK4" t="str">
            <v>L&amp;T NIFTY 50 INDEX FUND</v>
          </cell>
          <cell r="AL4" t="str">
            <v>L&amp;T NIFTY NEXT 50 INDEX FUND</v>
          </cell>
          <cell r="AM4" t="str">
            <v>L&amp;T Overnight Fund</v>
          </cell>
          <cell r="AN4" t="str">
            <v>L&amp;T Resurgent India Bond Fund</v>
          </cell>
          <cell r="AO4" t="str">
            <v>L&amp;T Short Term Bond Fund</v>
          </cell>
          <cell r="AP4" t="str">
            <v>L&amp;T Tax Advantage Fund</v>
          </cell>
          <cell r="AQ4" t="str">
            <v>L&amp;T Triple Ace Bond Fund</v>
          </cell>
          <cell r="AR4" t="str">
            <v>L&amp;T Ultra Short Term Fund</v>
          </cell>
          <cell r="AS4" t="str">
            <v>Grand Total</v>
          </cell>
        </row>
        <row r="5">
          <cell r="A5">
            <v>44287</v>
          </cell>
          <cell r="B5">
            <v>35150561208.68</v>
          </cell>
          <cell r="C5">
            <v>15917537513.949999</v>
          </cell>
          <cell r="D5">
            <v>48416706242.070007</v>
          </cell>
          <cell r="E5">
            <v>5318198514.8199997</v>
          </cell>
          <cell r="F5">
            <v>364197045.37</v>
          </cell>
          <cell r="G5">
            <v>2262528860.3099999</v>
          </cell>
          <cell r="H5">
            <v>58287065119.360001</v>
          </cell>
          <cell r="I5">
            <v>5463773192.7200003</v>
          </cell>
          <cell r="J5">
            <v>3427847436.5700002</v>
          </cell>
          <cell r="K5">
            <v>678132228.39999998</v>
          </cell>
          <cell r="L5">
            <v>656129033.11000001</v>
          </cell>
          <cell r="M5">
            <v>26455091917.48</v>
          </cell>
          <cell r="N5">
            <v>799759433.0999999</v>
          </cell>
          <cell r="O5">
            <v>2705752489.8800001</v>
          </cell>
          <cell r="P5">
            <v>400700632</v>
          </cell>
          <cell r="Q5">
            <v>528334448.72999996</v>
          </cell>
          <cell r="R5">
            <v>2850213560.2600002</v>
          </cell>
          <cell r="S5">
            <v>689419326.53999996</v>
          </cell>
          <cell r="T5">
            <v>2380948949.4500003</v>
          </cell>
          <cell r="U5">
            <v>8681302823.5100002</v>
          </cell>
          <cell r="V5">
            <v>2628011043.5599999</v>
          </cell>
          <cell r="W5">
            <v>54378589593.800003</v>
          </cell>
          <cell r="X5">
            <v>6344336401.4400005</v>
          </cell>
          <cell r="Y5">
            <v>68262484240.599998</v>
          </cell>
          <cell r="Z5">
            <v>12397235229.030001</v>
          </cell>
          <cell r="AA5">
            <v>7609267.0800000001</v>
          </cell>
          <cell r="AB5">
            <v>12903682171.599998</v>
          </cell>
          <cell r="AC5">
            <v>67666093439.150002</v>
          </cell>
          <cell r="AD5">
            <v>10024193872.009998</v>
          </cell>
          <cell r="AE5">
            <v>64669472825.200005</v>
          </cell>
          <cell r="AF5">
            <v>11425127479.110001</v>
          </cell>
          <cell r="AG5">
            <v>108011503.81999999</v>
          </cell>
          <cell r="AH5">
            <v>79008294.569999993</v>
          </cell>
          <cell r="AI5">
            <v>87187462.150000006</v>
          </cell>
          <cell r="AJ5">
            <v>44847020.759999998</v>
          </cell>
          <cell r="AK5">
            <v>629724753.9000001</v>
          </cell>
          <cell r="AL5">
            <v>256329369.05000001</v>
          </cell>
          <cell r="AM5">
            <v>9417671618.8700008</v>
          </cell>
          <cell r="AN5">
            <v>7408952057.1599998</v>
          </cell>
          <cell r="AO5">
            <v>55008726906.250008</v>
          </cell>
          <cell r="AP5">
            <v>34427655111.770004</v>
          </cell>
          <cell r="AQ5">
            <v>74842500090.860001</v>
          </cell>
          <cell r="AR5">
            <v>24554146642.110001</v>
          </cell>
          <cell r="AS5">
            <v>739005796370.16016</v>
          </cell>
        </row>
        <row r="6">
          <cell r="A6">
            <v>44288</v>
          </cell>
          <cell r="B6">
            <v>35216584824.98999</v>
          </cell>
          <cell r="C6">
            <v>15917415170.639999</v>
          </cell>
          <cell r="D6">
            <v>48422713088.700005</v>
          </cell>
          <cell r="E6">
            <v>5313479931.3899994</v>
          </cell>
          <cell r="F6">
            <v>364214546.78999996</v>
          </cell>
          <cell r="G6">
            <v>2262778483.2400002</v>
          </cell>
          <cell r="H6">
            <v>58220487214.330002</v>
          </cell>
          <cell r="I6">
            <v>5464056715.46</v>
          </cell>
          <cell r="J6">
            <v>3427770804.0599999</v>
          </cell>
          <cell r="K6">
            <v>677954522.43999994</v>
          </cell>
          <cell r="L6">
            <v>656196603.44000006</v>
          </cell>
          <cell r="M6">
            <v>26443995319.59</v>
          </cell>
          <cell r="N6">
            <v>799825403.92999995</v>
          </cell>
          <cell r="O6">
            <v>2706015236.7799997</v>
          </cell>
          <cell r="P6">
            <v>400751407.13</v>
          </cell>
          <cell r="Q6">
            <v>528391241.06999999</v>
          </cell>
          <cell r="R6">
            <v>2850528103.3599997</v>
          </cell>
          <cell r="S6">
            <v>689480883.31999993</v>
          </cell>
          <cell r="T6">
            <v>2381204165.3499999</v>
          </cell>
          <cell r="U6">
            <v>8682228049.1299992</v>
          </cell>
          <cell r="V6">
            <v>2628303682.71</v>
          </cell>
          <cell r="W6">
            <v>54310701872.509995</v>
          </cell>
          <cell r="X6">
            <v>6339671622.5199995</v>
          </cell>
          <cell r="Y6">
            <v>68217307061.170006</v>
          </cell>
          <cell r="Z6">
            <v>12381922667.34</v>
          </cell>
          <cell r="AA6">
            <v>7614106.0899999999</v>
          </cell>
          <cell r="AB6">
            <v>12890708316.51</v>
          </cell>
          <cell r="AC6">
            <v>67671902226.529991</v>
          </cell>
          <cell r="AD6">
            <v>10025092165.68</v>
          </cell>
          <cell r="AE6">
            <v>64620331868.57</v>
          </cell>
          <cell r="AF6">
            <v>11426049939.33</v>
          </cell>
          <cell r="AG6">
            <v>108019924.44</v>
          </cell>
          <cell r="AH6">
            <v>79008294.569999993</v>
          </cell>
          <cell r="AI6">
            <v>87194372.819999993</v>
          </cell>
          <cell r="AJ6">
            <v>44847020.759999998</v>
          </cell>
          <cell r="AK6">
            <v>629077271.59000015</v>
          </cell>
          <cell r="AL6">
            <v>256184420.35999998</v>
          </cell>
          <cell r="AM6">
            <v>9418511704.9300003</v>
          </cell>
          <cell r="AN6">
            <v>7409873589.3000002</v>
          </cell>
          <cell r="AO6">
            <v>55014868140.970009</v>
          </cell>
          <cell r="AP6">
            <v>34402143739.389999</v>
          </cell>
          <cell r="AQ6">
            <v>74854000179.180008</v>
          </cell>
          <cell r="AR6">
            <v>24556349747.690002</v>
          </cell>
          <cell r="AS6">
            <v>738805755650.1001</v>
          </cell>
        </row>
        <row r="7">
          <cell r="A7">
            <v>44289</v>
          </cell>
          <cell r="B7">
            <v>35216892768.439995</v>
          </cell>
          <cell r="C7">
            <v>15917189664.49</v>
          </cell>
          <cell r="D7">
            <v>48428720156.040001</v>
          </cell>
          <cell r="E7">
            <v>5313120411.0799999</v>
          </cell>
          <cell r="F7">
            <v>364232121.68000001</v>
          </cell>
          <cell r="G7">
            <v>2263027975.96</v>
          </cell>
          <cell r="H7">
            <v>58217818968.75</v>
          </cell>
          <cell r="I7">
            <v>5464340175.5600004</v>
          </cell>
          <cell r="J7">
            <v>3427694169.2399998</v>
          </cell>
          <cell r="K7">
            <v>677952199.22000003</v>
          </cell>
          <cell r="L7">
            <v>656264385.54999995</v>
          </cell>
          <cell r="M7">
            <v>26442624595.43</v>
          </cell>
          <cell r="N7">
            <v>799891340.17000008</v>
          </cell>
          <cell r="O7">
            <v>2706278135.5199995</v>
          </cell>
          <cell r="P7">
            <v>400802083.43000001</v>
          </cell>
          <cell r="Q7">
            <v>528448039.96999997</v>
          </cell>
          <cell r="R7">
            <v>2850841682.6900005</v>
          </cell>
          <cell r="S7">
            <v>689542439.26999998</v>
          </cell>
          <cell r="T7">
            <v>2381459535.9499998</v>
          </cell>
          <cell r="U7">
            <v>8681747955.2000008</v>
          </cell>
          <cell r="V7">
            <v>2628597061.8500004</v>
          </cell>
          <cell r="W7">
            <v>54309987112.590004</v>
          </cell>
          <cell r="X7">
            <v>6339255877.2600002</v>
          </cell>
          <cell r="Y7">
            <v>68214175339.979996</v>
          </cell>
          <cell r="Z7">
            <v>12381232578.41</v>
          </cell>
          <cell r="AA7">
            <v>7618955.0600000005</v>
          </cell>
          <cell r="AB7">
            <v>12889969821.130001</v>
          </cell>
          <cell r="AC7">
            <v>67677725147.359993</v>
          </cell>
          <cell r="AD7">
            <v>10025989649.779999</v>
          </cell>
          <cell r="AE7">
            <v>64617661852.410004</v>
          </cell>
          <cell r="AF7">
            <v>11427008767.26</v>
          </cell>
          <cell r="AG7">
            <v>108028343.86</v>
          </cell>
          <cell r="AH7">
            <v>79008294.569999993</v>
          </cell>
          <cell r="AI7">
            <v>87201282.510000005</v>
          </cell>
          <cell r="AJ7">
            <v>44847020.759999998</v>
          </cell>
          <cell r="AK7">
            <v>629069321.25999999</v>
          </cell>
          <cell r="AL7">
            <v>256181185.00999999</v>
          </cell>
          <cell r="AM7">
            <v>9419351814.0200005</v>
          </cell>
          <cell r="AN7">
            <v>7410796551.7399998</v>
          </cell>
          <cell r="AO7">
            <v>55021017311.500008</v>
          </cell>
          <cell r="AP7">
            <v>34400538489.729996</v>
          </cell>
          <cell r="AQ7">
            <v>74865514754.910004</v>
          </cell>
          <cell r="AR7">
            <v>24558559805.910004</v>
          </cell>
          <cell r="AS7">
            <v>738828225142.51013</v>
          </cell>
        </row>
        <row r="8">
          <cell r="A8">
            <v>44290</v>
          </cell>
          <cell r="B8">
            <v>35217199279.799995</v>
          </cell>
          <cell r="C8">
            <v>15917033033.18</v>
          </cell>
          <cell r="D8">
            <v>48434726498.690002</v>
          </cell>
          <cell r="E8">
            <v>5312715612.6900005</v>
          </cell>
          <cell r="F8">
            <v>364249994.80000001</v>
          </cell>
          <cell r="G8">
            <v>2263274463.6899996</v>
          </cell>
          <cell r="H8">
            <v>58215424676.010002</v>
          </cell>
          <cell r="I8">
            <v>5464623677.8499994</v>
          </cell>
          <cell r="J8">
            <v>3427617542.4000001</v>
          </cell>
          <cell r="K8">
            <v>677950180.50999999</v>
          </cell>
          <cell r="L8">
            <v>656331821.07999992</v>
          </cell>
          <cell r="M8">
            <v>26441271052.330002</v>
          </cell>
          <cell r="N8">
            <v>799957276.5</v>
          </cell>
          <cell r="O8">
            <v>2706541103.4399996</v>
          </cell>
          <cell r="P8">
            <v>400852781.36000001</v>
          </cell>
          <cell r="Q8">
            <v>528504838.86000001</v>
          </cell>
          <cell r="R8">
            <v>2851156329.54</v>
          </cell>
          <cell r="S8">
            <v>689604075.00999999</v>
          </cell>
          <cell r="T8">
            <v>2381714818.3400002</v>
          </cell>
          <cell r="U8">
            <v>8681293361.3899994</v>
          </cell>
          <cell r="V8">
            <v>2628889327.7099996</v>
          </cell>
          <cell r="W8">
            <v>54309254390.479996</v>
          </cell>
          <cell r="X8">
            <v>6338859750.0799999</v>
          </cell>
          <cell r="Y8">
            <v>68211148091.449997</v>
          </cell>
          <cell r="Z8">
            <v>12380567805.1</v>
          </cell>
          <cell r="AA8">
            <v>7623802.04</v>
          </cell>
          <cell r="AB8">
            <v>12889252657.460001</v>
          </cell>
          <cell r="AC8">
            <v>67683429733.290001</v>
          </cell>
          <cell r="AD8">
            <v>10026886127.630001</v>
          </cell>
          <cell r="AE8">
            <v>64615176279.129997</v>
          </cell>
          <cell r="AF8">
            <v>11427969604.049999</v>
          </cell>
          <cell r="AG8">
            <v>108036764.23999999</v>
          </cell>
          <cell r="AH8">
            <v>79008294.569999993</v>
          </cell>
          <cell r="AI8">
            <v>87208192.989999995</v>
          </cell>
          <cell r="AJ8">
            <v>44847020.759999998</v>
          </cell>
          <cell r="AK8">
            <v>629061371.13999999</v>
          </cell>
          <cell r="AL8">
            <v>256177949.75</v>
          </cell>
          <cell r="AM8">
            <v>9420152581.960001</v>
          </cell>
          <cell r="AN8">
            <v>7411721500.5599995</v>
          </cell>
          <cell r="AO8">
            <v>55027155424.300003</v>
          </cell>
          <cell r="AP8">
            <v>34398841509.210007</v>
          </cell>
          <cell r="AQ8">
            <v>74877016420.25</v>
          </cell>
          <cell r="AR8">
            <v>24560768529</v>
          </cell>
          <cell r="AS8">
            <v>738851095544.62012</v>
          </cell>
        </row>
        <row r="9">
          <cell r="A9">
            <v>44291</v>
          </cell>
          <cell r="B9">
            <v>35260379040.32</v>
          </cell>
          <cell r="C9">
            <v>15912266162.280001</v>
          </cell>
          <cell r="D9">
            <v>48494658742.960007</v>
          </cell>
          <cell r="E9">
            <v>5214160351.04</v>
          </cell>
          <cell r="F9">
            <v>363855988.87</v>
          </cell>
          <cell r="G9">
            <v>2265268570.0099998</v>
          </cell>
          <cell r="H9">
            <v>57359907759.510002</v>
          </cell>
          <cell r="I9">
            <v>5467105593.71</v>
          </cell>
          <cell r="J9">
            <v>3381675259.5700002</v>
          </cell>
          <cell r="K9">
            <v>674433949.58999991</v>
          </cell>
          <cell r="L9">
            <v>657888317.46000004</v>
          </cell>
          <cell r="M9">
            <v>26170147943.889999</v>
          </cell>
          <cell r="N9">
            <v>800024657.55999982</v>
          </cell>
          <cell r="O9">
            <v>2706818583.4999995</v>
          </cell>
          <cell r="P9">
            <v>400936950.39999998</v>
          </cell>
          <cell r="Q9">
            <v>528468668.11000001</v>
          </cell>
          <cell r="R9">
            <v>2852062004.04</v>
          </cell>
          <cell r="S9">
            <v>689676702.71000004</v>
          </cell>
          <cell r="T9">
            <v>2381531294.6599998</v>
          </cell>
          <cell r="U9">
            <v>8600455748.4300003</v>
          </cell>
          <cell r="V9">
            <v>2636586483.8799996</v>
          </cell>
          <cell r="W9">
            <v>53812300413.869995</v>
          </cell>
          <cell r="X9">
            <v>6247898900.8700008</v>
          </cell>
          <cell r="Y9">
            <v>67355242942.650002</v>
          </cell>
          <cell r="Z9">
            <v>12204667238.529999</v>
          </cell>
          <cell r="AA9">
            <v>7630861.25</v>
          </cell>
          <cell r="AB9">
            <v>12783860729.720001</v>
          </cell>
          <cell r="AC9">
            <v>73603169255.789993</v>
          </cell>
          <cell r="AD9">
            <v>10030187257.220001</v>
          </cell>
          <cell r="AE9">
            <v>63909376950.629997</v>
          </cell>
          <cell r="AF9">
            <v>11429440304.77</v>
          </cell>
          <cell r="AG9">
            <v>108044354.72</v>
          </cell>
          <cell r="AH9">
            <v>79008294.569999993</v>
          </cell>
          <cell r="AI9">
            <v>87214331.359999999</v>
          </cell>
          <cell r="AJ9">
            <v>44847020.759999998</v>
          </cell>
          <cell r="AK9">
            <v>619368299.56000006</v>
          </cell>
          <cell r="AL9">
            <v>253834470.84</v>
          </cell>
          <cell r="AM9">
            <v>10070182174.359999</v>
          </cell>
          <cell r="AN9">
            <v>7420073804.9099998</v>
          </cell>
          <cell r="AO9">
            <v>55113588105.559998</v>
          </cell>
          <cell r="AP9">
            <v>33973416891.139999</v>
          </cell>
          <cell r="AQ9">
            <v>74969493678.390015</v>
          </cell>
          <cell r="AR9">
            <v>24564206054.109997</v>
          </cell>
          <cell r="AS9">
            <v>741505361108.07996</v>
          </cell>
        </row>
        <row r="10">
          <cell r="A10">
            <v>44292</v>
          </cell>
          <cell r="B10">
            <v>35342581260.379997</v>
          </cell>
          <cell r="C10">
            <v>15972416379.049999</v>
          </cell>
          <cell r="D10">
            <v>48553464508.189995</v>
          </cell>
          <cell r="E10">
            <v>5216012842.3799992</v>
          </cell>
          <cell r="F10">
            <v>365274863.30000001</v>
          </cell>
          <cell r="G10">
            <v>2263345232.9400001</v>
          </cell>
          <cell r="H10">
            <v>58009514512.589996</v>
          </cell>
          <cell r="I10">
            <v>5471352047.3800001</v>
          </cell>
          <cell r="J10">
            <v>3421039437.54</v>
          </cell>
          <cell r="K10">
            <v>674997403.71999991</v>
          </cell>
          <cell r="L10">
            <v>656767986.76999998</v>
          </cell>
          <cell r="M10">
            <v>26210139907.489998</v>
          </cell>
          <cell r="N10">
            <v>800089265.51000011</v>
          </cell>
          <cell r="O10">
            <v>2707638336.0700002</v>
          </cell>
          <cell r="P10">
            <v>401181649.46999997</v>
          </cell>
          <cell r="Q10">
            <v>528824452.88</v>
          </cell>
          <cell r="R10">
            <v>2853945629.3899999</v>
          </cell>
          <cell r="S10">
            <v>689829564.46000004</v>
          </cell>
          <cell r="T10">
            <v>2383494975.29</v>
          </cell>
          <cell r="U10">
            <v>8650593946.5599995</v>
          </cell>
          <cell r="V10">
            <v>2639563359.6600003</v>
          </cell>
          <cell r="W10">
            <v>53924049989.630005</v>
          </cell>
          <cell r="X10">
            <v>6259229538.4400005</v>
          </cell>
          <cell r="Y10">
            <v>67649435520.57</v>
          </cell>
          <cell r="Z10">
            <v>12226682278.92</v>
          </cell>
          <cell r="AA10">
            <v>7638663.5600000005</v>
          </cell>
          <cell r="AB10">
            <v>12806914554.91</v>
          </cell>
          <cell r="AC10">
            <v>79584396990.209991</v>
          </cell>
          <cell r="AD10">
            <v>10020844208.440001</v>
          </cell>
          <cell r="AE10">
            <v>63747141737.029999</v>
          </cell>
          <cell r="AF10">
            <v>11267709314.749998</v>
          </cell>
          <cell r="AG10">
            <v>107942435.11</v>
          </cell>
          <cell r="AH10">
            <v>78984289.129999995</v>
          </cell>
          <cell r="AI10">
            <v>87075065.099999994</v>
          </cell>
          <cell r="AJ10">
            <v>44847020.759999998</v>
          </cell>
          <cell r="AK10">
            <v>623092631.13</v>
          </cell>
          <cell r="AL10">
            <v>257241902.21000001</v>
          </cell>
          <cell r="AM10">
            <v>13196951860.419996</v>
          </cell>
          <cell r="AN10">
            <v>7428295785.9799995</v>
          </cell>
          <cell r="AO10">
            <v>55138214903.930008</v>
          </cell>
          <cell r="AP10">
            <v>33977830943.279999</v>
          </cell>
          <cell r="AQ10">
            <v>74996793678.540009</v>
          </cell>
          <cell r="AR10">
            <v>27351633343.749996</v>
          </cell>
          <cell r="AS10">
            <v>754595014216.82007</v>
          </cell>
        </row>
        <row r="11">
          <cell r="A11">
            <v>44293</v>
          </cell>
          <cell r="B11">
            <v>35497304840.890007</v>
          </cell>
          <cell r="C11">
            <v>16069570650.049999</v>
          </cell>
          <cell r="D11">
            <v>48464714252.80999</v>
          </cell>
          <cell r="E11">
            <v>5272301335.8400002</v>
          </cell>
          <cell r="F11">
            <v>365973068.30000001</v>
          </cell>
          <cell r="G11">
            <v>2260213789.3299999</v>
          </cell>
          <cell r="H11">
            <v>58771252427.779999</v>
          </cell>
          <cell r="I11">
            <v>5467108640.9300003</v>
          </cell>
          <cell r="J11">
            <v>3457107620.8099999</v>
          </cell>
          <cell r="K11">
            <v>678688818.39999998</v>
          </cell>
          <cell r="L11">
            <v>656816149.04999995</v>
          </cell>
          <cell r="M11">
            <v>26477581793.300003</v>
          </cell>
          <cell r="N11">
            <v>800148368.56000006</v>
          </cell>
          <cell r="O11">
            <v>2707671640.5300002</v>
          </cell>
          <cell r="P11">
            <v>401005624.52999997</v>
          </cell>
          <cell r="Q11">
            <v>528700209.82000005</v>
          </cell>
          <cell r="R11">
            <v>2851390881.4000001</v>
          </cell>
          <cell r="S11">
            <v>689851209.72000003</v>
          </cell>
          <cell r="T11">
            <v>2382674492.96</v>
          </cell>
          <cell r="U11">
            <v>8738993603.4599991</v>
          </cell>
          <cell r="V11">
            <v>2641567279.8500004</v>
          </cell>
          <cell r="W11">
            <v>54348660826.949997</v>
          </cell>
          <cell r="X11">
            <v>6333341763.5300007</v>
          </cell>
          <cell r="Y11">
            <v>68361656380.569992</v>
          </cell>
          <cell r="Z11">
            <v>12307976066.200001</v>
          </cell>
          <cell r="AA11">
            <v>7643711.4299999997</v>
          </cell>
          <cell r="AB11">
            <v>12909300901.080002</v>
          </cell>
          <cell r="AC11">
            <v>86291530132.62999</v>
          </cell>
          <cell r="AD11">
            <v>9965890847.7799988</v>
          </cell>
          <cell r="AE11">
            <v>64442346495.150002</v>
          </cell>
          <cell r="AF11">
            <v>11108606934.92</v>
          </cell>
          <cell r="AG11">
            <v>107947532.25</v>
          </cell>
          <cell r="AH11">
            <v>78984289.129999995</v>
          </cell>
          <cell r="AI11">
            <v>86885052.659999996</v>
          </cell>
          <cell r="AJ11">
            <v>44847020.759999998</v>
          </cell>
          <cell r="AK11">
            <v>631171095.68000007</v>
          </cell>
          <cell r="AL11">
            <v>261119263.36000001</v>
          </cell>
          <cell r="AM11">
            <v>13339380219.610001</v>
          </cell>
          <cell r="AN11">
            <v>7473595736.7600002</v>
          </cell>
          <cell r="AO11">
            <v>55040014657.150009</v>
          </cell>
          <cell r="AP11">
            <v>34322995418.73</v>
          </cell>
          <cell r="AQ11">
            <v>75145099396.419998</v>
          </cell>
          <cell r="AR11">
            <v>29914735913.769997</v>
          </cell>
          <cell r="AS11">
            <v>767704366354.84021</v>
          </cell>
        </row>
        <row r="12">
          <cell r="A12">
            <v>44294</v>
          </cell>
          <cell r="B12">
            <v>35783224173.339996</v>
          </cell>
          <cell r="C12">
            <v>16118916989.950001</v>
          </cell>
          <cell r="D12">
            <v>48469437710.150002</v>
          </cell>
          <cell r="E12">
            <v>5323013013.5199995</v>
          </cell>
          <cell r="F12">
            <v>366339674.01999998</v>
          </cell>
          <cell r="G12">
            <v>2242946950.8099999</v>
          </cell>
          <cell r="H12">
            <v>59483314834.449997</v>
          </cell>
          <cell r="I12">
            <v>5466210988.9400005</v>
          </cell>
          <cell r="J12">
            <v>3481254672.46</v>
          </cell>
          <cell r="K12">
            <v>681086370.82000005</v>
          </cell>
          <cell r="L12">
            <v>657839888.38</v>
          </cell>
          <cell r="M12">
            <v>26700555267.529999</v>
          </cell>
          <cell r="N12">
            <v>800212095.54999995</v>
          </cell>
          <cell r="O12">
            <v>2707894769.02</v>
          </cell>
          <cell r="P12">
            <v>401134823.32999998</v>
          </cell>
          <cell r="Q12">
            <v>528774992.10000002</v>
          </cell>
          <cell r="R12">
            <v>2853561376.0599999</v>
          </cell>
          <cell r="S12">
            <v>689897861.45999992</v>
          </cell>
          <cell r="T12">
            <v>2382951483.9499998</v>
          </cell>
          <cell r="U12">
            <v>8797650273.5900002</v>
          </cell>
          <cell r="V12">
            <v>2642921053.9399996</v>
          </cell>
          <cell r="W12">
            <v>54681928431.629997</v>
          </cell>
          <cell r="X12">
            <v>6348870566.5900002</v>
          </cell>
          <cell r="Y12">
            <v>68852329700.479996</v>
          </cell>
          <cell r="Z12">
            <v>12423163673.34</v>
          </cell>
          <cell r="AA12">
            <v>7648496.9299999997</v>
          </cell>
          <cell r="AB12">
            <v>12998894579.670002</v>
          </cell>
          <cell r="AC12">
            <v>88008283811.020004</v>
          </cell>
          <cell r="AD12">
            <v>9935985251.3600006</v>
          </cell>
          <cell r="AE12">
            <v>64719811466</v>
          </cell>
          <cell r="AF12">
            <v>11108775492.27</v>
          </cell>
          <cell r="AG12">
            <v>107940196.70999999</v>
          </cell>
          <cell r="AH12">
            <v>78979734.010000005</v>
          </cell>
          <cell r="AI12">
            <v>85642223.760000005</v>
          </cell>
          <cell r="AJ12">
            <v>44847020.759999998</v>
          </cell>
          <cell r="AK12">
            <v>636694923.78999996</v>
          </cell>
          <cell r="AL12">
            <v>263650827.49000001</v>
          </cell>
          <cell r="AM12">
            <v>15435544409.120003</v>
          </cell>
          <cell r="AN12">
            <v>7463249905.5800009</v>
          </cell>
          <cell r="AO12">
            <v>54842731538.450012</v>
          </cell>
          <cell r="AP12">
            <v>34514465400.300003</v>
          </cell>
          <cell r="AQ12">
            <v>75237319562.87999</v>
          </cell>
          <cell r="AR12">
            <v>31065379423.550007</v>
          </cell>
          <cell r="AS12">
            <v>775441275899.05994</v>
          </cell>
        </row>
        <row r="13">
          <cell r="A13">
            <v>44295</v>
          </cell>
          <cell r="B13">
            <v>36204414429.300003</v>
          </cell>
          <cell r="C13">
            <v>16199658713.779999</v>
          </cell>
          <cell r="D13">
            <v>48522738775.209991</v>
          </cell>
          <cell r="E13">
            <v>5293740111.5</v>
          </cell>
          <cell r="F13">
            <v>366412208.85000002</v>
          </cell>
          <cell r="G13">
            <v>2244410794.4999995</v>
          </cell>
          <cell r="H13">
            <v>59699408767.120003</v>
          </cell>
          <cell r="I13">
            <v>5466450796.5900002</v>
          </cell>
          <cell r="J13">
            <v>3506675658.21</v>
          </cell>
          <cell r="K13">
            <v>681256604.6099999</v>
          </cell>
          <cell r="L13">
            <v>657384216.53999996</v>
          </cell>
          <cell r="M13">
            <v>26739980205.419998</v>
          </cell>
          <cell r="N13">
            <v>800280217.19000006</v>
          </cell>
          <cell r="O13">
            <v>2707552293.1899996</v>
          </cell>
          <cell r="P13">
            <v>401125824.88</v>
          </cell>
          <cell r="Q13">
            <v>528796057.55000001</v>
          </cell>
          <cell r="R13">
            <v>2855384200.8400002</v>
          </cell>
          <cell r="S13">
            <v>689809895</v>
          </cell>
          <cell r="T13">
            <v>2383085900.46</v>
          </cell>
          <cell r="U13">
            <v>8806915332.9799995</v>
          </cell>
          <cell r="V13">
            <v>2643049106.8200002</v>
          </cell>
          <cell r="W13">
            <v>54534355725.260002</v>
          </cell>
          <cell r="X13">
            <v>6337507850.6900005</v>
          </cell>
          <cell r="Y13">
            <v>68691018133.07</v>
          </cell>
          <cell r="Z13">
            <v>12367519986.279999</v>
          </cell>
          <cell r="AA13">
            <v>7652739.1299999999</v>
          </cell>
          <cell r="AB13">
            <v>12999240255.809999</v>
          </cell>
          <cell r="AC13">
            <v>88288998723.610001</v>
          </cell>
          <cell r="AD13">
            <v>10945117839.98</v>
          </cell>
          <cell r="AE13">
            <v>64752769076.349998</v>
          </cell>
          <cell r="AF13">
            <v>11077964194.360001</v>
          </cell>
          <cell r="AG13">
            <v>107944947.12</v>
          </cell>
          <cell r="AH13">
            <v>78979734.010000005</v>
          </cell>
          <cell r="AI13">
            <v>85384054.069999993</v>
          </cell>
          <cell r="AJ13">
            <v>44847020.759999998</v>
          </cell>
          <cell r="AK13">
            <v>635612455.56999993</v>
          </cell>
          <cell r="AL13">
            <v>264348357.91</v>
          </cell>
          <cell r="AM13">
            <v>11616982778.379997</v>
          </cell>
          <cell r="AN13">
            <v>7467936090.4200001</v>
          </cell>
          <cell r="AO13">
            <v>54866349465.710007</v>
          </cell>
          <cell r="AP13">
            <v>34518881491.910004</v>
          </cell>
          <cell r="AQ13">
            <v>75211887698.369995</v>
          </cell>
          <cell r="AR13">
            <v>31079780577.189999</v>
          </cell>
          <cell r="AS13">
            <v>773379609306.49988</v>
          </cell>
        </row>
        <row r="14">
          <cell r="A14">
            <v>44296</v>
          </cell>
          <cell r="B14">
            <v>36566689152.769997</v>
          </cell>
          <cell r="C14">
            <v>16218719128.23</v>
          </cell>
          <cell r="D14">
            <v>48522231463.830002</v>
          </cell>
          <cell r="E14">
            <v>5282313239.9499998</v>
          </cell>
          <cell r="F14">
            <v>366415213.28000003</v>
          </cell>
          <cell r="G14">
            <v>2243811605.5999999</v>
          </cell>
          <cell r="H14">
            <v>59618761458.520004</v>
          </cell>
          <cell r="I14">
            <v>5466690069.2399998</v>
          </cell>
          <cell r="J14">
            <v>3506590451.8000002</v>
          </cell>
          <cell r="K14">
            <v>681028580.52999997</v>
          </cell>
          <cell r="L14">
            <v>657479411.76999998</v>
          </cell>
          <cell r="M14">
            <v>26732249654.52</v>
          </cell>
          <cell r="N14">
            <v>800347072.68000007</v>
          </cell>
          <cell r="O14">
            <v>2707818460.4499998</v>
          </cell>
          <cell r="P14">
            <v>401176229.89999998</v>
          </cell>
          <cell r="Q14">
            <v>528852629.87000006</v>
          </cell>
          <cell r="R14">
            <v>2855692561.9899998</v>
          </cell>
          <cell r="S14">
            <v>689872023.11000001</v>
          </cell>
          <cell r="T14">
            <v>2383340265.9200001</v>
          </cell>
          <cell r="U14">
            <v>8806904250.25</v>
          </cell>
          <cell r="V14">
            <v>2643412800.3300004</v>
          </cell>
          <cell r="W14">
            <v>54506589682.010002</v>
          </cell>
          <cell r="X14">
            <v>6331893149.5500002</v>
          </cell>
          <cell r="Y14">
            <v>68639964686.5</v>
          </cell>
          <cell r="Z14">
            <v>12347199458.57</v>
          </cell>
          <cell r="AA14">
            <v>7658151.5899999999</v>
          </cell>
          <cell r="AB14">
            <v>12990798496.57</v>
          </cell>
          <cell r="AC14">
            <v>88296642283.210007</v>
          </cell>
          <cell r="AD14">
            <v>10294480386.51</v>
          </cell>
          <cell r="AE14">
            <v>64681743710.779999</v>
          </cell>
          <cell r="AF14">
            <v>11076342349.460001</v>
          </cell>
          <cell r="AG14">
            <v>111926247.11</v>
          </cell>
          <cell r="AH14">
            <v>78977999.5</v>
          </cell>
          <cell r="AI14">
            <v>88160582.459999993</v>
          </cell>
          <cell r="AJ14">
            <v>44847020.759999998</v>
          </cell>
          <cell r="AK14">
            <v>635281326.63999999</v>
          </cell>
          <cell r="AL14">
            <v>264545513.07000002</v>
          </cell>
          <cell r="AM14">
            <v>11617898555.84</v>
          </cell>
          <cell r="AN14">
            <v>7472945291.2699995</v>
          </cell>
          <cell r="AO14">
            <v>54857663757.569992</v>
          </cell>
          <cell r="AP14">
            <v>34477048964.209999</v>
          </cell>
          <cell r="AQ14">
            <v>75209449485.589996</v>
          </cell>
          <cell r="AR14">
            <v>31227384361.700005</v>
          </cell>
          <cell r="AS14">
            <v>772939837185.00964</v>
          </cell>
        </row>
        <row r="15">
          <cell r="A15">
            <v>44297</v>
          </cell>
          <cell r="B15">
            <v>36566970070.25</v>
          </cell>
          <cell r="C15">
            <v>16218374415.68</v>
          </cell>
          <cell r="D15">
            <v>48528166370.259995</v>
          </cell>
          <cell r="E15">
            <v>5281948092.1999998</v>
          </cell>
          <cell r="F15">
            <v>366432064.39000005</v>
          </cell>
          <cell r="G15">
            <v>2244053462.3599997</v>
          </cell>
          <cell r="H15">
            <v>59616064092.040001</v>
          </cell>
          <cell r="I15">
            <v>5466929333.2800007</v>
          </cell>
          <cell r="J15">
            <v>3506505248.52</v>
          </cell>
          <cell r="K15">
            <v>681025083.41999996</v>
          </cell>
          <cell r="L15">
            <v>657543582.78999996</v>
          </cell>
          <cell r="M15">
            <v>26730846704.389999</v>
          </cell>
          <cell r="N15">
            <v>800413343.95000005</v>
          </cell>
          <cell r="O15">
            <v>2708083906.6400003</v>
          </cell>
          <cell r="P15">
            <v>401226573.29000002</v>
          </cell>
          <cell r="Q15">
            <v>528908989.96000004</v>
          </cell>
          <cell r="R15">
            <v>2856001149.4899998</v>
          </cell>
          <cell r="S15">
            <v>689934215.66999996</v>
          </cell>
          <cell r="T15">
            <v>2383594405.1999998</v>
          </cell>
          <cell r="U15">
            <v>8806404177.6199989</v>
          </cell>
          <cell r="V15">
            <v>2643694942.98</v>
          </cell>
          <cell r="W15">
            <v>54505829476.32</v>
          </cell>
          <cell r="X15">
            <v>6331481438.7699995</v>
          </cell>
          <cell r="Y15">
            <v>68636831417.919998</v>
          </cell>
          <cell r="Z15">
            <v>12346505345.91</v>
          </cell>
          <cell r="AA15">
            <v>7663550.7400000002</v>
          </cell>
          <cell r="AB15">
            <v>12990048239.459999</v>
          </cell>
          <cell r="AC15">
            <v>88304168245.550003</v>
          </cell>
          <cell r="AD15">
            <v>10295500748.65</v>
          </cell>
          <cell r="AE15">
            <v>64679103525.059998</v>
          </cell>
          <cell r="AF15">
            <v>11077288777.740002</v>
          </cell>
          <cell r="AG15">
            <v>111933761.78</v>
          </cell>
          <cell r="AH15">
            <v>78977999.5</v>
          </cell>
          <cell r="AI15">
            <v>88166523.700000003</v>
          </cell>
          <cell r="AJ15">
            <v>44847020.759999998</v>
          </cell>
          <cell r="AK15">
            <v>635272836.38999999</v>
          </cell>
          <cell r="AL15">
            <v>264541927.68000001</v>
          </cell>
          <cell r="AM15">
            <v>11618790208.15</v>
          </cell>
          <cell r="AN15">
            <v>7473888021.4099998</v>
          </cell>
          <cell r="AO15">
            <v>54863863191.529999</v>
          </cell>
          <cell r="AP15">
            <v>34475397096.059998</v>
          </cell>
          <cell r="AQ15">
            <v>75221296986.099991</v>
          </cell>
          <cell r="AR15">
            <v>31230152278.100002</v>
          </cell>
          <cell r="AS15">
            <v>772964668841.66016</v>
          </cell>
        </row>
        <row r="16">
          <cell r="A16">
            <v>44298</v>
          </cell>
          <cell r="B16">
            <v>36629613580.290009</v>
          </cell>
          <cell r="C16">
            <v>16101554956.389999</v>
          </cell>
          <cell r="D16">
            <v>48530106850.839996</v>
          </cell>
          <cell r="E16">
            <v>5057207447.46</v>
          </cell>
          <cell r="F16">
            <v>363583596.88999999</v>
          </cell>
          <cell r="G16">
            <v>2243909116.0599999</v>
          </cell>
          <cell r="H16">
            <v>57087108703.849998</v>
          </cell>
          <cell r="I16">
            <v>5467213755.3100004</v>
          </cell>
          <cell r="J16">
            <v>3364136698.6700001</v>
          </cell>
          <cell r="K16">
            <v>668874621.95999992</v>
          </cell>
          <cell r="L16">
            <v>657571521.46000004</v>
          </cell>
          <cell r="M16">
            <v>25746989295.889999</v>
          </cell>
          <cell r="N16">
            <v>800485193.13</v>
          </cell>
          <cell r="O16">
            <v>2708409355.5900002</v>
          </cell>
          <cell r="P16">
            <v>401383598.43000001</v>
          </cell>
          <cell r="Q16">
            <v>529001747.13999999</v>
          </cell>
          <cell r="R16">
            <v>2856930901.1099997</v>
          </cell>
          <cell r="S16">
            <v>690011007.99000001</v>
          </cell>
          <cell r="T16">
            <v>2383948732.8400002</v>
          </cell>
          <cell r="U16">
            <v>8580799076.1599998</v>
          </cell>
          <cell r="V16">
            <v>2644146396.3900003</v>
          </cell>
          <cell r="W16">
            <v>53013487074.970001</v>
          </cell>
          <cell r="X16">
            <v>6099129585.4899998</v>
          </cell>
          <cell r="Y16">
            <v>65820119856.980003</v>
          </cell>
          <cell r="Z16">
            <v>11753670426.1</v>
          </cell>
          <cell r="AA16">
            <v>7668499.9699999997</v>
          </cell>
          <cell r="AB16">
            <v>12605850448.310001</v>
          </cell>
          <cell r="AC16">
            <v>88531749745.150009</v>
          </cell>
          <cell r="AD16">
            <v>10297727376.16</v>
          </cell>
          <cell r="AE16">
            <v>62580449581.729996</v>
          </cell>
          <cell r="AF16">
            <v>11078241323.26</v>
          </cell>
          <cell r="AG16">
            <v>111941842.88</v>
          </cell>
          <cell r="AH16">
            <v>78977999.5</v>
          </cell>
          <cell r="AI16">
            <v>88172889.599999994</v>
          </cell>
          <cell r="AJ16">
            <v>44847020.759999998</v>
          </cell>
          <cell r="AK16">
            <v>612818257.28999996</v>
          </cell>
          <cell r="AL16">
            <v>252263367.78999999</v>
          </cell>
          <cell r="AM16">
            <v>9266860646.0900021</v>
          </cell>
          <cell r="AN16">
            <v>7474915894.54</v>
          </cell>
          <cell r="AO16">
            <v>54858522178.619995</v>
          </cell>
          <cell r="AP16">
            <v>33283722222.759998</v>
          </cell>
          <cell r="AQ16">
            <v>75263362661.309998</v>
          </cell>
          <cell r="AR16">
            <v>31229537452.399998</v>
          </cell>
          <cell r="AS16">
            <v>757867022505.50989</v>
          </cell>
        </row>
        <row r="17">
          <cell r="A17">
            <v>44299</v>
          </cell>
          <cell r="B17">
            <v>37168594643.919998</v>
          </cell>
          <cell r="C17">
            <v>16178758867.9</v>
          </cell>
          <cell r="D17">
            <v>48164275821.900002</v>
          </cell>
          <cell r="E17">
            <v>5150681532.8799992</v>
          </cell>
          <cell r="F17">
            <v>365856507.86000001</v>
          </cell>
          <cell r="G17">
            <v>2240334225.3599997</v>
          </cell>
          <cell r="H17">
            <v>58106878334.809998</v>
          </cell>
          <cell r="I17">
            <v>5467483342.0299997</v>
          </cell>
          <cell r="J17">
            <v>3409889045.5700002</v>
          </cell>
          <cell r="K17">
            <v>672544567.12</v>
          </cell>
          <cell r="L17">
            <v>656455319.96000004</v>
          </cell>
          <cell r="M17">
            <v>26020727950.27</v>
          </cell>
          <cell r="N17">
            <v>800551592.47000003</v>
          </cell>
          <cell r="O17">
            <v>2708675161.6799998</v>
          </cell>
          <cell r="P17">
            <v>401433747.24000001</v>
          </cell>
          <cell r="Q17">
            <v>529058195.34000003</v>
          </cell>
          <cell r="R17">
            <v>2857238301.2200003</v>
          </cell>
          <cell r="S17">
            <v>690073345.15999997</v>
          </cell>
          <cell r="T17">
            <v>2384202521.5</v>
          </cell>
          <cell r="U17">
            <v>8587666421.6999998</v>
          </cell>
          <cell r="V17">
            <v>2643826947.0700002</v>
          </cell>
          <cell r="W17">
            <v>53654842550.519997</v>
          </cell>
          <cell r="X17">
            <v>6179544136.8299999</v>
          </cell>
          <cell r="Y17">
            <v>66929998744.729996</v>
          </cell>
          <cell r="Z17">
            <v>11911176245.290001</v>
          </cell>
          <cell r="AA17">
            <v>7674016.5999999996</v>
          </cell>
          <cell r="AB17">
            <v>12704500666.639999</v>
          </cell>
          <cell r="AC17">
            <v>88539613088.509979</v>
          </cell>
          <cell r="AD17">
            <v>10314023387.93</v>
          </cell>
          <cell r="AE17">
            <v>63065051019.400002</v>
          </cell>
          <cell r="AF17">
            <v>11068155547.700001</v>
          </cell>
          <cell r="AG17">
            <v>111916526.84</v>
          </cell>
          <cell r="AH17">
            <v>78952001.049999997</v>
          </cell>
          <cell r="AI17">
            <v>87949296.959999993</v>
          </cell>
          <cell r="AJ17">
            <v>44845580.810000002</v>
          </cell>
          <cell r="AK17">
            <v>621893268.15999997</v>
          </cell>
          <cell r="AL17">
            <v>255100141.00999999</v>
          </cell>
          <cell r="AM17">
            <v>9267671210.0900002</v>
          </cell>
          <cell r="AN17">
            <v>7520328420.5900002</v>
          </cell>
          <cell r="AO17">
            <v>54859570187.349998</v>
          </cell>
          <cell r="AP17">
            <v>33668262703.450005</v>
          </cell>
          <cell r="AQ17">
            <v>75282057609.97998</v>
          </cell>
          <cell r="AR17">
            <v>31171224257.460003</v>
          </cell>
          <cell r="AS17">
            <v>762549557000.85986</v>
          </cell>
        </row>
        <row r="18">
          <cell r="A18">
            <v>44300</v>
          </cell>
          <cell r="B18">
            <v>37195331659.5</v>
          </cell>
          <cell r="C18">
            <v>16190849323.75</v>
          </cell>
          <cell r="D18">
            <v>48170251363.199989</v>
          </cell>
          <cell r="E18">
            <v>5149754668.5599995</v>
          </cell>
          <cell r="F18">
            <v>365873729.94999999</v>
          </cell>
          <cell r="G18">
            <v>2240578992.5099998</v>
          </cell>
          <cell r="H18">
            <v>58106273392.559998</v>
          </cell>
          <cell r="I18">
            <v>5467752864.7599993</v>
          </cell>
          <cell r="J18">
            <v>3409809923.9300003</v>
          </cell>
          <cell r="K18">
            <v>672587889.56999993</v>
          </cell>
          <cell r="L18">
            <v>656520884.28999996</v>
          </cell>
          <cell r="M18">
            <v>26010784178.589996</v>
          </cell>
          <cell r="N18">
            <v>800617832.19999993</v>
          </cell>
          <cell r="O18">
            <v>2708940297.6199999</v>
          </cell>
          <cell r="P18">
            <v>401483875.25999999</v>
          </cell>
          <cell r="Q18">
            <v>529114656.11999995</v>
          </cell>
          <cell r="R18">
            <v>2857545337.5900002</v>
          </cell>
          <cell r="S18">
            <v>690135431.5</v>
          </cell>
          <cell r="T18">
            <v>2384456690.8800001</v>
          </cell>
          <cell r="U18">
            <v>8589538746.8000002</v>
          </cell>
          <cell r="V18">
            <v>2644112604.4399996</v>
          </cell>
          <cell r="W18">
            <v>53645414049.580002</v>
          </cell>
          <cell r="X18">
            <v>6178315996.1199999</v>
          </cell>
          <cell r="Y18">
            <v>66932028209.050003</v>
          </cell>
          <cell r="Z18">
            <v>11908655849.469999</v>
          </cell>
          <cell r="AA18">
            <v>7679455.6600000001</v>
          </cell>
          <cell r="AB18">
            <v>12703898429.170002</v>
          </cell>
          <cell r="AC18">
            <v>88547211090.960007</v>
          </cell>
          <cell r="AD18">
            <v>10315032052.059999</v>
          </cell>
          <cell r="AE18">
            <v>63052097268.330002</v>
          </cell>
          <cell r="AF18">
            <v>11069065228.09</v>
          </cell>
          <cell r="AG18">
            <v>111924608.40000001</v>
          </cell>
          <cell r="AH18">
            <v>78952001.049999997</v>
          </cell>
          <cell r="AI18">
            <v>87955666.099999994</v>
          </cell>
          <cell r="AJ18">
            <v>44845580.810000002</v>
          </cell>
          <cell r="AK18">
            <v>621982656.88000011</v>
          </cell>
          <cell r="AL18">
            <v>255538551.63</v>
          </cell>
          <cell r="AM18">
            <v>9268437170.9099979</v>
          </cell>
          <cell r="AN18">
            <v>7521274400.25</v>
          </cell>
          <cell r="AO18">
            <v>54865687043.689995</v>
          </cell>
          <cell r="AP18">
            <v>33648854535.469997</v>
          </cell>
          <cell r="AQ18">
            <v>75293935440.680008</v>
          </cell>
          <cell r="AR18">
            <v>31174031365.200001</v>
          </cell>
          <cell r="AS18">
            <v>762575130993.14001</v>
          </cell>
        </row>
        <row r="19">
          <cell r="A19">
            <v>44301</v>
          </cell>
          <cell r="B19">
            <v>37219773552.909996</v>
          </cell>
          <cell r="C19">
            <v>16233601692.76</v>
          </cell>
          <cell r="D19">
            <v>48142181513.619995</v>
          </cell>
          <cell r="E19">
            <v>5145774650.2399998</v>
          </cell>
          <cell r="F19">
            <v>365551613.81</v>
          </cell>
          <cell r="G19">
            <v>2239013635.4400001</v>
          </cell>
          <cell r="H19">
            <v>57918964338.069992</v>
          </cell>
          <cell r="I19">
            <v>5468031007.7999992</v>
          </cell>
          <cell r="J19">
            <v>3403232955.5300002</v>
          </cell>
          <cell r="K19">
            <v>673491201.13</v>
          </cell>
          <cell r="L19">
            <v>655794654.71000004</v>
          </cell>
          <cell r="M19">
            <v>26115065418.159996</v>
          </cell>
          <cell r="N19">
            <v>800676838.74000001</v>
          </cell>
          <cell r="O19">
            <v>2709115053</v>
          </cell>
          <cell r="P19">
            <v>401521059.95999998</v>
          </cell>
          <cell r="Q19">
            <v>529065432.52000004</v>
          </cell>
          <cell r="R19">
            <v>2857205777.6999998</v>
          </cell>
          <cell r="S19">
            <v>690184567.68000007</v>
          </cell>
          <cell r="T19">
            <v>2384385744.5700002</v>
          </cell>
          <cell r="U19">
            <v>8573560843.0500002</v>
          </cell>
          <cell r="V19">
            <v>2639527163.4000001</v>
          </cell>
          <cell r="W19">
            <v>53798501897.620003</v>
          </cell>
          <cell r="X19">
            <v>6206244068.04</v>
          </cell>
          <cell r="Y19">
            <v>67040060471.290001</v>
          </cell>
          <cell r="Z19">
            <v>11868548955.439999</v>
          </cell>
          <cell r="AA19">
            <v>7684560.0300000003</v>
          </cell>
          <cell r="AB19">
            <v>12754024303.629999</v>
          </cell>
          <cell r="AC19">
            <v>82716597032.269989</v>
          </cell>
          <cell r="AD19">
            <v>10315181230.17</v>
          </cell>
          <cell r="AE19">
            <v>62837751866.040001</v>
          </cell>
          <cell r="AF19">
            <v>11069750982.300001</v>
          </cell>
          <cell r="AG19">
            <v>111932868.72</v>
          </cell>
          <cell r="AH19">
            <v>78952001.049999997</v>
          </cell>
          <cell r="AI19">
            <v>87962176.129999995</v>
          </cell>
          <cell r="AJ19">
            <v>44845580.810000002</v>
          </cell>
          <cell r="AK19">
            <v>625249887.14999998</v>
          </cell>
          <cell r="AL19">
            <v>257100894.51999998</v>
          </cell>
          <cell r="AM19">
            <v>8685353670.9799995</v>
          </cell>
          <cell r="AN19">
            <v>7514495515.2999992</v>
          </cell>
          <cell r="AO19">
            <v>54840512378.720001</v>
          </cell>
          <cell r="AP19">
            <v>33659766392.52</v>
          </cell>
          <cell r="AQ19">
            <v>75072506051.189987</v>
          </cell>
          <cell r="AR19">
            <v>31178317190.699997</v>
          </cell>
          <cell r="AS19">
            <v>755937058689.4198</v>
          </cell>
        </row>
        <row r="20">
          <cell r="A20">
            <v>44302</v>
          </cell>
          <cell r="B20">
            <v>37521289826.579994</v>
          </cell>
          <cell r="C20">
            <v>16310609369.039999</v>
          </cell>
          <cell r="D20">
            <v>48108699149.559998</v>
          </cell>
          <cell r="E20">
            <v>5162290680.0600004</v>
          </cell>
          <cell r="F20">
            <v>365759717.90999997</v>
          </cell>
          <cell r="G20">
            <v>2236180451.0900002</v>
          </cell>
          <cell r="H20">
            <v>58305843517.009995</v>
          </cell>
          <cell r="I20">
            <v>5469269667.6700001</v>
          </cell>
          <cell r="J20">
            <v>3410904178.9499998</v>
          </cell>
          <cell r="K20">
            <v>674139236.46000004</v>
          </cell>
          <cell r="L20">
            <v>653731277.60000002</v>
          </cell>
          <cell r="M20">
            <v>26228198592.989998</v>
          </cell>
          <cell r="N20">
            <v>800738380.71000004</v>
          </cell>
          <cell r="O20">
            <v>2709816999.3299999</v>
          </cell>
          <cell r="P20">
            <v>401564091.49000001</v>
          </cell>
          <cell r="Q20">
            <v>529118085.54999995</v>
          </cell>
          <cell r="R20">
            <v>2857479737.1199999</v>
          </cell>
          <cell r="S20">
            <v>690345902.37</v>
          </cell>
          <cell r="T20">
            <v>2384530629.8400002</v>
          </cell>
          <cell r="U20">
            <v>8587747986.7399998</v>
          </cell>
          <cell r="V20">
            <v>2630361216.7999997</v>
          </cell>
          <cell r="W20">
            <v>53972931487.330002</v>
          </cell>
          <cell r="X20">
            <v>6230340670.6000004</v>
          </cell>
          <cell r="Y20">
            <v>67245099629.689995</v>
          </cell>
          <cell r="Z20">
            <v>11936317703.24</v>
          </cell>
          <cell r="AA20">
            <v>7689613.4299999997</v>
          </cell>
          <cell r="AB20">
            <v>12823991601.84</v>
          </cell>
          <cell r="AC20">
            <v>79074804780.070007</v>
          </cell>
          <cell r="AD20">
            <v>8721854163.6000004</v>
          </cell>
          <cell r="AE20">
            <v>63440764620.910004</v>
          </cell>
          <cell r="AF20">
            <v>11319738847.42</v>
          </cell>
          <cell r="AG20">
            <v>111922110.59999999</v>
          </cell>
          <cell r="AH20">
            <v>78949383.569999993</v>
          </cell>
          <cell r="AI20">
            <v>87722002.230000004</v>
          </cell>
          <cell r="AJ20">
            <v>44845580.810000002</v>
          </cell>
          <cell r="AK20">
            <v>629161409.63</v>
          </cell>
          <cell r="AL20">
            <v>261204000.15000001</v>
          </cell>
          <cell r="AM20">
            <v>9428211203.9200001</v>
          </cell>
          <cell r="AN20">
            <v>7531074540.7099991</v>
          </cell>
          <cell r="AO20">
            <v>54832470574.5</v>
          </cell>
          <cell r="AP20">
            <v>33835493785.580002</v>
          </cell>
          <cell r="AQ20">
            <v>75039954057.839996</v>
          </cell>
          <cell r="AR20">
            <v>31592100800.23</v>
          </cell>
          <cell r="AS20">
            <v>754285261262.76978</v>
          </cell>
        </row>
        <row r="21">
          <cell r="A21">
            <v>44303</v>
          </cell>
          <cell r="B21">
            <v>37765564876.879997</v>
          </cell>
          <cell r="C21">
            <v>16362134145.85</v>
          </cell>
          <cell r="D21">
            <v>48042380108.560005</v>
          </cell>
          <cell r="E21">
            <v>5164767664.2299995</v>
          </cell>
          <cell r="F21">
            <v>365774432.16000003</v>
          </cell>
          <cell r="G21">
            <v>2236448201.6999998</v>
          </cell>
          <cell r="H21">
            <v>58322657659.540001</v>
          </cell>
          <cell r="J21">
            <v>3410826023.1399999</v>
          </cell>
          <cell r="K21">
            <v>674302403.00999999</v>
          </cell>
          <cell r="L21">
            <v>653169671.94000006</v>
          </cell>
          <cell r="M21">
            <v>26229415960.790001</v>
          </cell>
          <cell r="N21">
            <v>800807088.24000013</v>
          </cell>
          <cell r="O21">
            <v>2710079823.6599998</v>
          </cell>
          <cell r="P21">
            <v>401614394.41999996</v>
          </cell>
          <cell r="Q21">
            <v>529175022.32999998</v>
          </cell>
          <cell r="R21">
            <v>2857789240.4899998</v>
          </cell>
          <cell r="S21">
            <v>690407456.52999997</v>
          </cell>
          <cell r="T21">
            <v>2384786109.3400002</v>
          </cell>
          <cell r="U21">
            <v>8601699992.2200012</v>
          </cell>
          <cell r="V21">
            <v>2632050504.5400004</v>
          </cell>
          <cell r="W21">
            <v>53949063870.330002</v>
          </cell>
          <cell r="X21">
            <v>6235140761.0599995</v>
          </cell>
          <cell r="Y21">
            <v>67259819368.299995</v>
          </cell>
          <cell r="Z21">
            <v>11926281809.209999</v>
          </cell>
          <cell r="AA21">
            <v>7694981.5600000005</v>
          </cell>
          <cell r="AB21">
            <v>12823600040.330002</v>
          </cell>
          <cell r="AC21">
            <v>79081594106.369995</v>
          </cell>
          <cell r="AD21">
            <v>8742049604.5999985</v>
          </cell>
          <cell r="AE21">
            <v>63430305075.980003</v>
          </cell>
          <cell r="AF21">
            <v>11322091964.59</v>
          </cell>
          <cell r="AG21">
            <v>111930415.39</v>
          </cell>
          <cell r="AH21">
            <v>78949383.569999993</v>
          </cell>
          <cell r="AI21">
            <v>87728532.579999998</v>
          </cell>
          <cell r="AJ21">
            <v>44845580.810000002</v>
          </cell>
          <cell r="AK21">
            <v>630580069.63</v>
          </cell>
          <cell r="AL21">
            <v>262427899.79000002</v>
          </cell>
          <cell r="AM21">
            <v>9429029588.9700012</v>
          </cell>
          <cell r="AN21">
            <v>7545287765.9800005</v>
          </cell>
          <cell r="AO21">
            <v>54904212258.800003</v>
          </cell>
          <cell r="AP21">
            <v>33822694561.870003</v>
          </cell>
          <cell r="AQ21">
            <v>75085186093.409988</v>
          </cell>
          <cell r="AR21">
            <v>32053777968.909996</v>
          </cell>
          <cell r="AS21">
            <v>749670142481.61011</v>
          </cell>
        </row>
        <row r="22">
          <cell r="A22">
            <v>44304</v>
          </cell>
          <cell r="B22">
            <v>37765965363.75</v>
          </cell>
          <cell r="C22">
            <v>16361816336</v>
          </cell>
          <cell r="D22">
            <v>48048389468.719994</v>
          </cell>
          <cell r="E22">
            <v>5164414780.2300005</v>
          </cell>
          <cell r="F22">
            <v>365791982.16999996</v>
          </cell>
          <cell r="G22">
            <v>2236690082.54</v>
          </cell>
          <cell r="H22">
            <v>58320035794.600006</v>
          </cell>
          <cell r="J22">
            <v>3410747870.1900001</v>
          </cell>
          <cell r="K22">
            <v>674300249.37999988</v>
          </cell>
          <cell r="L22">
            <v>653236182.86000013</v>
          </cell>
          <cell r="M22">
            <v>26228041156.650002</v>
          </cell>
          <cell r="N22">
            <v>800875929.5</v>
          </cell>
          <cell r="O22">
            <v>2710343147.0100002</v>
          </cell>
          <cell r="P22">
            <v>401664596.75</v>
          </cell>
          <cell r="Q22">
            <v>529231943.87</v>
          </cell>
          <cell r="R22">
            <v>2858097908.96</v>
          </cell>
          <cell r="S22">
            <v>690469165.16999996</v>
          </cell>
          <cell r="T22">
            <v>2385041843.8499999</v>
          </cell>
          <cell r="U22">
            <v>8601235732.5599995</v>
          </cell>
          <cell r="V22">
            <v>2632340100.9499998</v>
          </cell>
          <cell r="W22">
            <v>53948338361.769997</v>
          </cell>
          <cell r="X22">
            <v>6234736806.8799992</v>
          </cell>
          <cell r="Y22">
            <v>67256773714.529999</v>
          </cell>
          <cell r="Z22">
            <v>11925613888.619999</v>
          </cell>
          <cell r="AA22">
            <v>7700354.1299999999</v>
          </cell>
          <cell r="AB22">
            <v>12822861285.970001</v>
          </cell>
          <cell r="AC22">
            <v>79088286471.369995</v>
          </cell>
          <cell r="AD22">
            <v>8742929037.0799999</v>
          </cell>
          <cell r="AE22">
            <v>63427743799.720001</v>
          </cell>
          <cell r="AF22">
            <v>11323024437.690001</v>
          </cell>
          <cell r="AG22">
            <v>111938720.05</v>
          </cell>
          <cell r="AH22">
            <v>78949383.569999993</v>
          </cell>
          <cell r="AI22">
            <v>87735062.829999998</v>
          </cell>
          <cell r="AJ22">
            <v>44845580.810000002</v>
          </cell>
          <cell r="AK22">
            <v>630571834.60000002</v>
          </cell>
          <cell r="AL22">
            <v>262424525.00999999</v>
          </cell>
          <cell r="AM22">
            <v>9429821324.9099998</v>
          </cell>
          <cell r="AN22">
            <v>7546243200.0600004</v>
          </cell>
          <cell r="AO22">
            <v>54910585330.699997</v>
          </cell>
          <cell r="AP22">
            <v>33821077717.73</v>
          </cell>
          <cell r="AQ22">
            <v>75097265298.190002</v>
          </cell>
          <cell r="AR22">
            <v>32056673667.570004</v>
          </cell>
          <cell r="AS22">
            <v>749694869439.49988</v>
          </cell>
        </row>
        <row r="23">
          <cell r="A23">
            <v>44305</v>
          </cell>
          <cell r="B23">
            <v>37781534915.93</v>
          </cell>
          <cell r="C23">
            <v>16296101301.5</v>
          </cell>
          <cell r="D23">
            <v>48078184683.809998</v>
          </cell>
          <cell r="E23">
            <v>5070182816.8299999</v>
          </cell>
          <cell r="F23">
            <v>364867139.27999997</v>
          </cell>
          <cell r="G23">
            <v>2236295648.7800002</v>
          </cell>
          <cell r="H23">
            <v>57546128808.199997</v>
          </cell>
          <cell r="J23">
            <v>3368387910.4099998</v>
          </cell>
          <cell r="K23">
            <v>669448113.12000012</v>
          </cell>
          <cell r="L23">
            <v>653320468.91000009</v>
          </cell>
          <cell r="M23">
            <v>25844860323.720001</v>
          </cell>
          <cell r="N23">
            <v>800945339.62</v>
          </cell>
          <cell r="O23">
            <v>2710664923.0599999</v>
          </cell>
          <cell r="P23">
            <v>401791719.79999995</v>
          </cell>
          <cell r="Q23">
            <v>529365147.95999998</v>
          </cell>
          <cell r="R23">
            <v>2859138507.5100002</v>
          </cell>
          <cell r="S23">
            <v>690552843.67999995</v>
          </cell>
          <cell r="T23">
            <v>2385774189.1799998</v>
          </cell>
          <cell r="U23">
            <v>8500956141.2600002</v>
          </cell>
          <cell r="V23">
            <v>2632299337.1099997</v>
          </cell>
          <cell r="W23">
            <v>53363991872.419998</v>
          </cell>
          <cell r="X23">
            <v>6135212666.6000004</v>
          </cell>
          <cell r="Y23">
            <v>66196506943.839996</v>
          </cell>
          <cell r="Z23">
            <v>11678130038.029999</v>
          </cell>
          <cell r="AA23">
            <v>7706150.0199999996</v>
          </cell>
          <cell r="AB23">
            <v>12633080229.549999</v>
          </cell>
          <cell r="AC23">
            <v>78783785941.109985</v>
          </cell>
          <cell r="AD23">
            <v>8746077794.1200008</v>
          </cell>
          <cell r="AE23">
            <v>62715515819.409996</v>
          </cell>
          <cell r="AF23">
            <v>11324029647.790001</v>
          </cell>
          <cell r="AG23">
            <v>111946953.94</v>
          </cell>
          <cell r="AH23">
            <v>78949383.569999993</v>
          </cell>
          <cell r="AI23">
            <v>87741517.140000001</v>
          </cell>
          <cell r="AJ23">
            <v>44845580.810000002</v>
          </cell>
          <cell r="AK23">
            <v>619437394.88999999</v>
          </cell>
          <cell r="AL23">
            <v>257951171.29999998</v>
          </cell>
          <cell r="AM23">
            <v>9696444899.2199993</v>
          </cell>
          <cell r="AN23">
            <v>7547921823.04</v>
          </cell>
          <cell r="AO23">
            <v>54952425152.130005</v>
          </cell>
          <cell r="AP23">
            <v>33308903709.169998</v>
          </cell>
          <cell r="AQ23">
            <v>75193311643.830002</v>
          </cell>
          <cell r="AR23">
            <v>32062480995.559998</v>
          </cell>
          <cell r="AS23">
            <v>744967197607.15991</v>
          </cell>
        </row>
        <row r="24">
          <cell r="A24">
            <v>44306</v>
          </cell>
          <cell r="B24">
            <v>38112971360.030006</v>
          </cell>
          <cell r="C24">
            <v>16589699557.1</v>
          </cell>
          <cell r="D24">
            <v>48078684793.699997</v>
          </cell>
          <cell r="E24">
            <v>5063574645.1800003</v>
          </cell>
          <cell r="F24">
            <v>364972696.88</v>
          </cell>
          <cell r="G24">
            <v>2236693894.0899997</v>
          </cell>
          <cell r="H24">
            <v>57976411029.57</v>
          </cell>
          <cell r="J24">
            <v>3384580625.8199997</v>
          </cell>
          <cell r="K24">
            <v>671765113.84000015</v>
          </cell>
          <cell r="L24">
            <v>652335269.63999999</v>
          </cell>
          <cell r="M24">
            <v>25857136901.379997</v>
          </cell>
          <cell r="N24">
            <v>801015182.10000002</v>
          </cell>
          <cell r="O24">
            <v>2710893992.6100001</v>
          </cell>
          <cell r="P24">
            <v>401975372.23000002</v>
          </cell>
          <cell r="Q24">
            <v>529474964.17000002</v>
          </cell>
          <cell r="R24">
            <v>2859829373.9499998</v>
          </cell>
          <cell r="S24">
            <v>690607121.39999998</v>
          </cell>
          <cell r="T24">
            <v>2386357145</v>
          </cell>
          <cell r="U24">
            <v>8597781580.9699993</v>
          </cell>
          <cell r="V24">
            <v>2616903510.0300002</v>
          </cell>
          <cell r="W24">
            <v>53247747796.740005</v>
          </cell>
          <cell r="X24">
            <v>6127016304.0799999</v>
          </cell>
          <cell r="Y24">
            <v>65960036187.110001</v>
          </cell>
          <cell r="Z24">
            <v>11654083406.42</v>
          </cell>
          <cell r="AA24">
            <v>7711972.5099999998</v>
          </cell>
          <cell r="AB24">
            <v>12599711466.85</v>
          </cell>
          <cell r="AC24">
            <v>72424086047.220001</v>
          </cell>
          <cell r="AD24">
            <v>8772901445.7199993</v>
          </cell>
          <cell r="AE24">
            <v>62791312913.419998</v>
          </cell>
          <cell r="AF24">
            <v>11360974841.68</v>
          </cell>
          <cell r="AG24">
            <v>111928635.73999999</v>
          </cell>
          <cell r="AH24">
            <v>78938755.030000001</v>
          </cell>
          <cell r="AI24">
            <v>87603564.129999995</v>
          </cell>
          <cell r="AJ24">
            <v>44845580.810000002</v>
          </cell>
          <cell r="AK24">
            <v>612286014.24000001</v>
          </cell>
          <cell r="AL24">
            <v>246263465.64999998</v>
          </cell>
          <cell r="AM24">
            <v>9216655801.8099995</v>
          </cell>
          <cell r="AN24">
            <v>7502746047.0099993</v>
          </cell>
          <cell r="AO24">
            <v>54979704211.139992</v>
          </cell>
          <cell r="AP24">
            <v>33142504148.91</v>
          </cell>
          <cell r="AQ24">
            <v>75197175335.100006</v>
          </cell>
          <cell r="AR24">
            <v>32738192226.610004</v>
          </cell>
          <cell r="AS24">
            <v>739488090297.62</v>
          </cell>
        </row>
        <row r="25">
          <cell r="A25">
            <v>44307</v>
          </cell>
          <cell r="B25">
            <v>38388461210.899994</v>
          </cell>
          <cell r="C25">
            <v>16647414077.860001</v>
          </cell>
          <cell r="D25">
            <v>47885661696.249992</v>
          </cell>
          <cell r="E25">
            <v>5059076620.7399998</v>
          </cell>
          <cell r="F25">
            <v>364689472.41999996</v>
          </cell>
          <cell r="G25">
            <v>2236059365.23</v>
          </cell>
          <cell r="H25">
            <v>57897163997.520004</v>
          </cell>
          <cell r="J25">
            <v>3384503358.1499996</v>
          </cell>
          <cell r="K25">
            <v>670889313.15999997</v>
          </cell>
          <cell r="L25">
            <v>653693189.25</v>
          </cell>
          <cell r="M25">
            <v>25847430006.420002</v>
          </cell>
          <cell r="N25">
            <v>801082850.96000004</v>
          </cell>
          <cell r="O25">
            <v>2711156457.2299995</v>
          </cell>
          <cell r="P25">
            <v>402025064.13</v>
          </cell>
          <cell r="Q25">
            <v>529531375.29000002</v>
          </cell>
          <cell r="R25">
            <v>2860135152.4399996</v>
          </cell>
          <cell r="S25">
            <v>690668603.67000008</v>
          </cell>
          <cell r="T25">
            <v>2386609957.1099997</v>
          </cell>
          <cell r="U25">
            <v>8608642204.7999992</v>
          </cell>
          <cell r="V25">
            <v>2616805275.4000001</v>
          </cell>
          <cell r="W25">
            <v>53204554680.970001</v>
          </cell>
          <cell r="X25">
            <v>6126734528.4499998</v>
          </cell>
          <cell r="Y25">
            <v>65884171944.220001</v>
          </cell>
          <cell r="Z25">
            <v>11644596687.32</v>
          </cell>
          <cell r="AA25">
            <v>7717320.7000000002</v>
          </cell>
          <cell r="AB25">
            <v>12597771249.120001</v>
          </cell>
          <cell r="AC25">
            <v>72430255129.759995</v>
          </cell>
          <cell r="AD25">
            <v>8825273763.2299995</v>
          </cell>
          <cell r="AE25">
            <v>62730076448.029999</v>
          </cell>
          <cell r="AF25">
            <v>11353080187.48</v>
          </cell>
          <cell r="AG25">
            <v>114979234.95</v>
          </cell>
          <cell r="AH25">
            <v>78935348.75</v>
          </cell>
          <cell r="AI25">
            <v>90743791.579999998</v>
          </cell>
          <cell r="AJ25">
            <v>44845580.810000002</v>
          </cell>
          <cell r="AK25">
            <v>612238905.68000007</v>
          </cell>
          <cell r="AL25">
            <v>247139165.40000001</v>
          </cell>
          <cell r="AM25">
            <v>9217445834.6700001</v>
          </cell>
          <cell r="AN25">
            <v>7502062239.7799997</v>
          </cell>
          <cell r="AO25">
            <v>55023989365.760002</v>
          </cell>
          <cell r="AP25">
            <v>33104347431.139999</v>
          </cell>
          <cell r="AQ25">
            <v>75206448158.37999</v>
          </cell>
          <cell r="AR25">
            <v>32882353763.099998</v>
          </cell>
          <cell r="AS25">
            <v>739571460008.20996</v>
          </cell>
        </row>
        <row r="26">
          <cell r="A26">
            <v>44308</v>
          </cell>
          <cell r="B26">
            <v>38393667129.68</v>
          </cell>
          <cell r="C26">
            <v>16663134674.640001</v>
          </cell>
          <cell r="D26">
            <v>47908074854.980003</v>
          </cell>
          <cell r="E26">
            <v>5085347635.4400005</v>
          </cell>
          <cell r="F26">
            <v>365175461.55999994</v>
          </cell>
          <cell r="G26">
            <v>2237182963.8299999</v>
          </cell>
          <cell r="H26">
            <v>58302706209.160004</v>
          </cell>
          <cell r="J26">
            <v>3405783650.5699997</v>
          </cell>
          <cell r="K26">
            <v>673116721.8599999</v>
          </cell>
          <cell r="L26">
            <v>654215631.6400001</v>
          </cell>
          <cell r="M26">
            <v>26033195767.369999</v>
          </cell>
          <cell r="N26">
            <v>801149981.86000001</v>
          </cell>
          <cell r="O26">
            <v>2711744870.8499999</v>
          </cell>
          <cell r="P26">
            <v>402145119.25999999</v>
          </cell>
          <cell r="Q26">
            <v>529688291.44</v>
          </cell>
          <cell r="R26">
            <v>2860485014.8199997</v>
          </cell>
          <cell r="S26">
            <v>690780770.23000002</v>
          </cell>
          <cell r="T26">
            <v>2387372602.6999998</v>
          </cell>
          <cell r="U26">
            <v>8600859940.8299999</v>
          </cell>
          <cell r="V26">
            <v>2619798187.2200003</v>
          </cell>
          <cell r="W26">
            <v>53428062298</v>
          </cell>
          <cell r="X26">
            <v>6166652748.0199995</v>
          </cell>
          <cell r="Y26">
            <v>66268237380.639999</v>
          </cell>
          <cell r="Z26">
            <v>11671542342.65</v>
          </cell>
          <cell r="AA26">
            <v>7723646.3100000005</v>
          </cell>
          <cell r="AB26">
            <v>12628693891.77</v>
          </cell>
          <cell r="AC26">
            <v>72306124408.169998</v>
          </cell>
          <cell r="AD26">
            <v>8826299641.5799999</v>
          </cell>
          <cell r="AE26">
            <v>62921534529.029999</v>
          </cell>
          <cell r="AF26">
            <v>11354412208.91</v>
          </cell>
          <cell r="AG26">
            <v>114987544.16</v>
          </cell>
          <cell r="AH26">
            <v>78935348.75</v>
          </cell>
          <cell r="AI26">
            <v>90750361.519999996</v>
          </cell>
          <cell r="AJ26">
            <v>44845580.810000002</v>
          </cell>
          <cell r="AK26">
            <v>616942613.62</v>
          </cell>
          <cell r="AL26">
            <v>247502755.57999998</v>
          </cell>
          <cell r="AM26">
            <v>11096174605.320002</v>
          </cell>
          <cell r="AN26">
            <v>7505377794.9800005</v>
          </cell>
          <cell r="AO26">
            <v>55065618152.659988</v>
          </cell>
          <cell r="AP26">
            <v>33209174940.689999</v>
          </cell>
          <cell r="AQ26">
            <v>75182104462.940002</v>
          </cell>
          <cell r="AR26">
            <v>32890359557.330002</v>
          </cell>
          <cell r="AS26">
            <v>743047682293.38</v>
          </cell>
        </row>
        <row r="27">
          <cell r="A27">
            <v>44309</v>
          </cell>
          <cell r="B27">
            <v>38479930296.150002</v>
          </cell>
          <cell r="C27">
            <v>16697524544.460001</v>
          </cell>
          <cell r="D27">
            <v>47756802185.199997</v>
          </cell>
          <cell r="E27">
            <v>5062487657.6199999</v>
          </cell>
          <cell r="F27">
            <v>365285918.04000002</v>
          </cell>
          <cell r="G27">
            <v>2234849674.3500004</v>
          </cell>
          <cell r="H27">
            <v>58535157777.629997</v>
          </cell>
          <cell r="J27">
            <v>3424587732.4300003</v>
          </cell>
          <cell r="K27">
            <v>670293988.05000007</v>
          </cell>
          <cell r="L27">
            <v>654847378.44999993</v>
          </cell>
          <cell r="M27">
            <v>25892690932.510002</v>
          </cell>
          <cell r="N27">
            <v>801217365.3900001</v>
          </cell>
          <cell r="O27">
            <v>2712069935.6300001</v>
          </cell>
          <cell r="P27">
            <v>402252801.39999998</v>
          </cell>
          <cell r="Q27">
            <v>529836689.16000009</v>
          </cell>
          <cell r="R27">
            <v>2860576633.6900001</v>
          </cell>
          <cell r="S27">
            <v>690864605.92000008</v>
          </cell>
          <cell r="T27">
            <v>2388211053.3900003</v>
          </cell>
          <cell r="U27">
            <v>8588580432.5100002</v>
          </cell>
          <cell r="V27">
            <v>2616696599.8899999</v>
          </cell>
          <cell r="W27">
            <v>53115635859.220001</v>
          </cell>
          <cell r="X27">
            <v>6145237364.7399998</v>
          </cell>
          <cell r="Y27">
            <v>65939358253.910004</v>
          </cell>
          <cell r="Z27">
            <v>11611513875.82</v>
          </cell>
          <cell r="AA27">
            <v>7728832.7000000002</v>
          </cell>
          <cell r="AB27">
            <v>12621501264.09</v>
          </cell>
          <cell r="AC27">
            <v>72244650828.559982</v>
          </cell>
          <cell r="AD27">
            <v>8780745555.0900002</v>
          </cell>
          <cell r="AE27">
            <v>63272680627.309998</v>
          </cell>
          <cell r="AF27">
            <v>12052996120.540001</v>
          </cell>
          <cell r="AG27">
            <v>114975248.77</v>
          </cell>
          <cell r="AH27">
            <v>78931392.640000001</v>
          </cell>
          <cell r="AI27">
            <v>90674953.379999995</v>
          </cell>
          <cell r="AJ27">
            <v>44845580.810000002</v>
          </cell>
          <cell r="AK27">
            <v>617699338.4000001</v>
          </cell>
          <cell r="AL27">
            <v>247578150.16999999</v>
          </cell>
          <cell r="AM27">
            <v>9509633000.6999989</v>
          </cell>
          <cell r="AN27">
            <v>7512212072.7600002</v>
          </cell>
          <cell r="AO27">
            <v>52585946218.839981</v>
          </cell>
          <cell r="AP27">
            <v>33063710848.110001</v>
          </cell>
          <cell r="AQ27">
            <v>75157347371.470016</v>
          </cell>
          <cell r="AR27">
            <v>31745807706.690002</v>
          </cell>
          <cell r="AS27">
            <v>737926174666.59009</v>
          </cell>
        </row>
        <row r="28">
          <cell r="A28">
            <v>44310</v>
          </cell>
          <cell r="B28">
            <v>38676945257.949997</v>
          </cell>
          <cell r="C28">
            <v>16713582782.109999</v>
          </cell>
          <cell r="D28">
            <v>47761449518.130005</v>
          </cell>
          <cell r="E28">
            <v>5058335630.5100002</v>
          </cell>
          <cell r="F28">
            <v>364707452.02999997</v>
          </cell>
          <cell r="G28">
            <v>2234646111.4900002</v>
          </cell>
          <cell r="H28">
            <v>58480446709.150002</v>
          </cell>
          <cell r="J28">
            <v>3424508535.9799995</v>
          </cell>
          <cell r="K28">
            <v>667810074.05000007</v>
          </cell>
          <cell r="L28">
            <v>654068097.17999995</v>
          </cell>
          <cell r="M28">
            <v>25885073939.860001</v>
          </cell>
          <cell r="N28">
            <v>801284834.8499999</v>
          </cell>
          <cell r="O28">
            <v>2712329448.4499998</v>
          </cell>
          <cell r="P28">
            <v>402302067.99000001</v>
          </cell>
          <cell r="Q28">
            <v>529892680.84000003</v>
          </cell>
          <cell r="R28">
            <v>2860883270.1599998</v>
          </cell>
          <cell r="S28">
            <v>690925316.24000001</v>
          </cell>
          <cell r="T28">
            <v>2388461242.79</v>
          </cell>
          <cell r="U28">
            <v>8585754334.9499998</v>
          </cell>
          <cell r="V28">
            <v>2622407317.1300001</v>
          </cell>
          <cell r="W28">
            <v>52798106001.830002</v>
          </cell>
          <cell r="X28">
            <v>6145847548.5699997</v>
          </cell>
          <cell r="Y28">
            <v>65920339311.040001</v>
          </cell>
          <cell r="Z28">
            <v>11602807736.34</v>
          </cell>
          <cell r="AA28">
            <v>7734145.4199999999</v>
          </cell>
          <cell r="AB28">
            <v>12607676542.02</v>
          </cell>
          <cell r="AC28">
            <v>72250795463.220001</v>
          </cell>
          <cell r="AD28">
            <v>8852177401.1899986</v>
          </cell>
          <cell r="AE28">
            <v>63213202803.520004</v>
          </cell>
          <cell r="AF28">
            <v>12042680885.549999</v>
          </cell>
          <cell r="AG28">
            <v>114978391.73</v>
          </cell>
          <cell r="AH28">
            <v>78928627.420000002</v>
          </cell>
          <cell r="AI28">
            <v>92324402.629999995</v>
          </cell>
          <cell r="AJ28">
            <v>44845580.810000002</v>
          </cell>
          <cell r="AK28">
            <v>618814625.70000005</v>
          </cell>
          <cell r="AL28">
            <v>248622868.43000001</v>
          </cell>
          <cell r="AM28">
            <v>9510447731.170002</v>
          </cell>
          <cell r="AN28">
            <v>7513229186.75</v>
          </cell>
          <cell r="AO28">
            <v>52593382901.720009</v>
          </cell>
          <cell r="AP28">
            <v>33045725852.199997</v>
          </cell>
          <cell r="AQ28">
            <v>75175890137.070007</v>
          </cell>
          <cell r="AR28">
            <v>32240560078.549999</v>
          </cell>
          <cell r="AS28">
            <v>738234932844.71997</v>
          </cell>
        </row>
        <row r="29">
          <cell r="A29">
            <v>44311</v>
          </cell>
          <cell r="B29">
            <v>38677296747.610001</v>
          </cell>
          <cell r="C29">
            <v>16713269876.48</v>
          </cell>
          <cell r="D29">
            <v>47767296417.119995</v>
          </cell>
          <cell r="E29">
            <v>5057987283.0799999</v>
          </cell>
          <cell r="F29">
            <v>364724342.63999999</v>
          </cell>
          <cell r="G29">
            <v>2234884028.5700002</v>
          </cell>
          <cell r="H29">
            <v>58477796899.25</v>
          </cell>
          <cell r="J29">
            <v>3424429342.4400001</v>
          </cell>
          <cell r="K29">
            <v>667808532.35000002</v>
          </cell>
          <cell r="L29">
            <v>654133924.62</v>
          </cell>
          <cell r="M29">
            <v>25883702512.57</v>
          </cell>
          <cell r="N29">
            <v>801352220.06000006</v>
          </cell>
          <cell r="O29">
            <v>2712589062.3300004</v>
          </cell>
          <cell r="P29">
            <v>402350688.02000004</v>
          </cell>
          <cell r="Q29">
            <v>529948638.27999997</v>
          </cell>
          <cell r="R29">
            <v>2861189561.8000002</v>
          </cell>
          <cell r="S29">
            <v>690986096.03999996</v>
          </cell>
          <cell r="T29">
            <v>2388711382.3000002</v>
          </cell>
          <cell r="U29">
            <v>8585293340.71</v>
          </cell>
          <cell r="V29">
            <v>2622664558.5099998</v>
          </cell>
          <cell r="W29">
            <v>52797382551.599998</v>
          </cell>
          <cell r="X29">
            <v>6145446751.6499996</v>
          </cell>
          <cell r="Y29">
            <v>65917307932.169998</v>
          </cell>
          <cell r="Z29">
            <v>11602153723.969999</v>
          </cell>
          <cell r="AA29">
            <v>7739462.5700000003</v>
          </cell>
          <cell r="AB29">
            <v>12606944568.890001</v>
          </cell>
          <cell r="AC29">
            <v>72256832790.199997</v>
          </cell>
          <cell r="AD29">
            <v>8853045279.2700005</v>
          </cell>
          <cell r="AE29">
            <v>63210593564.870003</v>
          </cell>
          <cell r="AF29">
            <v>12043602715.890001</v>
          </cell>
          <cell r="AG29">
            <v>114986798.56</v>
          </cell>
          <cell r="AH29">
            <v>78928627.420000002</v>
          </cell>
          <cell r="AI29">
            <v>92331121.430000007</v>
          </cell>
          <cell r="AJ29">
            <v>44845580.810000002</v>
          </cell>
          <cell r="AK29">
            <v>618806660.59000003</v>
          </cell>
          <cell r="AL29">
            <v>248619562.48000002</v>
          </cell>
          <cell r="AM29">
            <v>9511235156.8100033</v>
          </cell>
          <cell r="AN29">
            <v>7514170781.79</v>
          </cell>
          <cell r="AO29">
            <v>52599437440.229988</v>
          </cell>
          <cell r="AP29">
            <v>33044127721.73</v>
          </cell>
          <cell r="AQ29">
            <v>75187972331.960022</v>
          </cell>
          <cell r="AR29">
            <v>32243388991.789997</v>
          </cell>
          <cell r="AS29">
            <v>738258315571.45996</v>
          </cell>
        </row>
        <row r="30">
          <cell r="A30">
            <v>44312</v>
          </cell>
          <cell r="B30">
            <v>38668494629.860001</v>
          </cell>
          <cell r="C30">
            <v>16738749064.84</v>
          </cell>
          <cell r="D30">
            <v>47808487825.949989</v>
          </cell>
          <cell r="E30">
            <v>5117986081.5199995</v>
          </cell>
          <cell r="F30">
            <v>365527360.45999998</v>
          </cell>
          <cell r="G30">
            <v>2236692736.04</v>
          </cell>
          <cell r="H30">
            <v>59051350717.699997</v>
          </cell>
          <cell r="J30">
            <v>3457838918.3099999</v>
          </cell>
          <cell r="K30">
            <v>670103100.75999999</v>
          </cell>
          <cell r="L30">
            <v>655065057.72000003</v>
          </cell>
          <cell r="M30">
            <v>26073045964.889999</v>
          </cell>
          <cell r="N30">
            <v>801419764.91000009</v>
          </cell>
          <cell r="O30">
            <v>2712868980.6300001</v>
          </cell>
          <cell r="P30">
            <v>402487599.91000003</v>
          </cell>
          <cell r="Q30">
            <v>530230336.27000004</v>
          </cell>
          <cell r="R30">
            <v>2861557455.2200003</v>
          </cell>
          <cell r="S30">
            <v>691051530.61000001</v>
          </cell>
          <cell r="T30">
            <v>2389793350.1700001</v>
          </cell>
          <cell r="U30">
            <v>8647928924.9899998</v>
          </cell>
          <cell r="V30">
            <v>2626517445.4200001</v>
          </cell>
          <cell r="W30">
            <v>53221732280.309998</v>
          </cell>
          <cell r="X30">
            <v>6206125509.5</v>
          </cell>
          <cell r="Y30">
            <v>66524516289.82</v>
          </cell>
          <cell r="Z30">
            <v>11752294206.67</v>
          </cell>
          <cell r="AA30">
            <v>7745856.8899999997</v>
          </cell>
          <cell r="AB30">
            <v>12729042326.549999</v>
          </cell>
          <cell r="AC30">
            <v>73832600252.080017</v>
          </cell>
          <cell r="AD30">
            <v>8855853525.6300011</v>
          </cell>
          <cell r="AE30">
            <v>63777833461.949997</v>
          </cell>
          <cell r="AF30">
            <v>12045110623.699999</v>
          </cell>
          <cell r="AG30">
            <v>114995295.45999999</v>
          </cell>
          <cell r="AH30">
            <v>78928627.420000002</v>
          </cell>
          <cell r="AI30">
            <v>92337913.290000007</v>
          </cell>
          <cell r="AJ30">
            <v>44845580.810000002</v>
          </cell>
          <cell r="AK30">
            <v>624959522.48000002</v>
          </cell>
          <cell r="AL30">
            <v>249869511.83000001</v>
          </cell>
          <cell r="AM30">
            <v>9114907480.8699989</v>
          </cell>
          <cell r="AN30">
            <v>7518882085.5100002</v>
          </cell>
          <cell r="AO30">
            <v>52652670944.569992</v>
          </cell>
          <cell r="AP30">
            <v>33303827215.34</v>
          </cell>
          <cell r="AQ30">
            <v>75300985183.229996</v>
          </cell>
          <cell r="AR30">
            <v>32248000687.279999</v>
          </cell>
          <cell r="AS30">
            <v>742805261227.37</v>
          </cell>
        </row>
        <row r="31">
          <cell r="A31">
            <v>44313</v>
          </cell>
          <cell r="B31">
            <v>38652434925.230003</v>
          </cell>
          <cell r="C31">
            <v>16777946564.040001</v>
          </cell>
          <cell r="D31">
            <v>47820496101.620003</v>
          </cell>
          <cell r="E31">
            <v>5186699122.3599997</v>
          </cell>
          <cell r="F31">
            <v>366215907.42000008</v>
          </cell>
          <cell r="G31">
            <v>2232020893.6099997</v>
          </cell>
          <cell r="H31">
            <v>59879457219.300003</v>
          </cell>
          <cell r="J31">
            <v>3519386876.73</v>
          </cell>
          <cell r="K31">
            <v>673925295.99000001</v>
          </cell>
          <cell r="L31">
            <v>654483712.85000002</v>
          </cell>
          <cell r="M31">
            <v>26315012152.040001</v>
          </cell>
          <cell r="N31">
            <v>801291638.28999996</v>
          </cell>
          <cell r="O31">
            <v>2713335551.1699996</v>
          </cell>
          <cell r="P31">
            <v>402519010.44999999</v>
          </cell>
          <cell r="Q31">
            <v>530321683.86000001</v>
          </cell>
          <cell r="R31">
            <v>2861781193.8699999</v>
          </cell>
          <cell r="S31">
            <v>691152216.24000001</v>
          </cell>
          <cell r="T31">
            <v>2390246300.5700002</v>
          </cell>
          <cell r="U31">
            <v>8739800879.1399994</v>
          </cell>
          <cell r="V31">
            <v>2627889947.0000005</v>
          </cell>
          <cell r="W31">
            <v>53677908237.120003</v>
          </cell>
          <cell r="X31">
            <v>6274374417.789999</v>
          </cell>
          <cell r="Y31">
            <v>67533010798.639999</v>
          </cell>
          <cell r="Z31">
            <v>11911483398.58</v>
          </cell>
          <cell r="AA31">
            <v>7750727.3399999999</v>
          </cell>
          <cell r="AB31">
            <v>12845142639.190001</v>
          </cell>
          <cell r="AC31">
            <v>73814027899.309998</v>
          </cell>
          <cell r="AD31">
            <v>8853859128.4000015</v>
          </cell>
          <cell r="AE31">
            <v>64373140501.889999</v>
          </cell>
          <cell r="AF31">
            <v>11981535716.310001</v>
          </cell>
          <cell r="AG31">
            <v>114976042.45999999</v>
          </cell>
          <cell r="AH31">
            <v>78914771.799999997</v>
          </cell>
          <cell r="AI31">
            <v>92344745.829999998</v>
          </cell>
          <cell r="AJ31">
            <v>44845580.810000002</v>
          </cell>
          <cell r="AK31">
            <v>627711088.29999995</v>
          </cell>
          <cell r="AL31">
            <v>252703973.44</v>
          </cell>
          <cell r="AM31">
            <v>9685086695.1899986</v>
          </cell>
          <cell r="AN31">
            <v>7515330098.6599998</v>
          </cell>
          <cell r="AO31">
            <v>50151137118.999992</v>
          </cell>
          <cell r="AP31">
            <v>33553828112.049999</v>
          </cell>
          <cell r="AQ31">
            <v>75290603743.780014</v>
          </cell>
          <cell r="AR31">
            <v>31652287888.400005</v>
          </cell>
          <cell r="AS31">
            <v>744168420516.07019</v>
          </cell>
        </row>
        <row r="32">
          <cell r="A32">
            <v>44314</v>
          </cell>
          <cell r="B32">
            <v>38790816818.319992</v>
          </cell>
          <cell r="C32">
            <v>16854185872.34</v>
          </cell>
          <cell r="D32">
            <v>47740063815.5</v>
          </cell>
          <cell r="E32">
            <v>5241698130.1099997</v>
          </cell>
          <cell r="F32">
            <v>366536789.62</v>
          </cell>
          <cell r="G32">
            <v>2232704435.3900003</v>
          </cell>
          <cell r="H32">
            <v>60300192483.440002</v>
          </cell>
          <cell r="J32">
            <v>3538984605.9299998</v>
          </cell>
          <cell r="K32">
            <v>676607900.9799999</v>
          </cell>
          <cell r="L32">
            <v>653663159.53999996</v>
          </cell>
          <cell r="M32">
            <v>26679631389.48</v>
          </cell>
          <cell r="O32">
            <v>2713669858.0600004</v>
          </cell>
          <cell r="P32">
            <v>402634253.81999999</v>
          </cell>
          <cell r="Q32">
            <v>530469642.44999999</v>
          </cell>
          <cell r="R32">
            <v>2862609804.4700003</v>
          </cell>
          <cell r="S32">
            <v>691237817.51999998</v>
          </cell>
          <cell r="T32">
            <v>2391040756.4400001</v>
          </cell>
          <cell r="U32">
            <v>8780473051.9300003</v>
          </cell>
          <cell r="V32">
            <v>2602603880.6800003</v>
          </cell>
          <cell r="W32">
            <v>54074721317.309998</v>
          </cell>
          <cell r="X32">
            <v>6347729701.3600006</v>
          </cell>
          <cell r="Y32">
            <v>68161196028.769997</v>
          </cell>
          <cell r="Z32">
            <v>11963204894.58</v>
          </cell>
          <cell r="AA32">
            <v>7756026.96</v>
          </cell>
          <cell r="AB32">
            <v>12932349935.23</v>
          </cell>
          <cell r="AC32">
            <v>71080978582.470001</v>
          </cell>
          <cell r="AD32">
            <v>8856504329.5300007</v>
          </cell>
          <cell r="AE32">
            <v>64481628471.68</v>
          </cell>
          <cell r="AF32">
            <v>10674644156.059999</v>
          </cell>
          <cell r="AG32">
            <v>114962949.13</v>
          </cell>
          <cell r="AH32">
            <v>78903721.390000001</v>
          </cell>
          <cell r="AI32">
            <v>91700087.659999996</v>
          </cell>
          <cell r="AJ32">
            <v>44703095.109999999</v>
          </cell>
          <cell r="AK32">
            <v>636999046.21000004</v>
          </cell>
          <cell r="AL32">
            <v>255028474.65000001</v>
          </cell>
          <cell r="AM32">
            <v>9421644449.2999992</v>
          </cell>
          <cell r="AN32">
            <v>7512293088.8799992</v>
          </cell>
          <cell r="AO32">
            <v>50284235394.060005</v>
          </cell>
          <cell r="AP32">
            <v>33887725238.93</v>
          </cell>
          <cell r="AQ32">
            <v>75480333103.51001</v>
          </cell>
          <cell r="AR32">
            <v>31279423077.560001</v>
          </cell>
          <cell r="AS32">
            <v>741718489636.36011</v>
          </cell>
        </row>
        <row r="33">
          <cell r="A33">
            <v>44315</v>
          </cell>
          <cell r="B33">
            <v>38942149836.010002</v>
          </cell>
          <cell r="C33">
            <v>16890239598.57</v>
          </cell>
          <cell r="D33">
            <v>47731903699.210007</v>
          </cell>
          <cell r="E33">
            <v>5250160464.8299999</v>
          </cell>
          <cell r="F33">
            <v>367080528.06000006</v>
          </cell>
          <cell r="G33">
            <v>2230929612.3000002</v>
          </cell>
          <cell r="H33">
            <v>60525981053.520004</v>
          </cell>
          <cell r="J33">
            <v>3550765446.8000002</v>
          </cell>
          <cell r="K33">
            <v>676042409.93999994</v>
          </cell>
          <cell r="L33">
            <v>652679753.21000004</v>
          </cell>
          <cell r="M33">
            <v>26772392960.82</v>
          </cell>
          <cell r="O33">
            <v>2714197851.8800001</v>
          </cell>
          <cell r="P33">
            <v>402832684.17000002</v>
          </cell>
          <cell r="Q33">
            <v>530669495.66999996</v>
          </cell>
          <cell r="R33">
            <v>2865049563.0500002</v>
          </cell>
          <cell r="S33">
            <v>691352354.97000003</v>
          </cell>
          <cell r="T33">
            <v>2391947923.1799998</v>
          </cell>
          <cell r="U33">
            <v>8806753510.0699997</v>
          </cell>
          <cell r="V33">
            <v>2585738436.0300002</v>
          </cell>
          <cell r="W33">
            <v>54026682531.689995</v>
          </cell>
          <cell r="X33">
            <v>6360728668.2399998</v>
          </cell>
          <cell r="Y33">
            <v>68225025081.419998</v>
          </cell>
          <cell r="Z33">
            <v>11964349273.559999</v>
          </cell>
          <cell r="AA33">
            <v>7761057.4699999997</v>
          </cell>
          <cell r="AB33">
            <v>12964003826.209999</v>
          </cell>
          <cell r="AC33">
            <v>71118929133.660004</v>
          </cell>
          <cell r="AD33">
            <v>8636872394.6800003</v>
          </cell>
          <cell r="AE33">
            <v>64362649214.18</v>
          </cell>
          <cell r="AF33">
            <v>10607251456.570002</v>
          </cell>
          <cell r="AG33">
            <v>116463889.11</v>
          </cell>
          <cell r="AH33">
            <v>78901972.400000006</v>
          </cell>
          <cell r="AI33">
            <v>91608948.430000007</v>
          </cell>
          <cell r="AJ33">
            <v>44703095.109999999</v>
          </cell>
          <cell r="AK33">
            <v>639237562.35000002</v>
          </cell>
          <cell r="AL33">
            <v>255630829.56999999</v>
          </cell>
          <cell r="AM33">
            <v>8949517923.8599987</v>
          </cell>
          <cell r="AN33">
            <v>7564220763.71</v>
          </cell>
          <cell r="AO33">
            <v>50380154509.790001</v>
          </cell>
          <cell r="AP33">
            <v>33935509101.09</v>
          </cell>
          <cell r="AQ33">
            <v>75505116303.059982</v>
          </cell>
          <cell r="AR33">
            <v>30766861790.529995</v>
          </cell>
          <cell r="AS33">
            <v>741181046508.97986</v>
          </cell>
        </row>
        <row r="34">
          <cell r="A34">
            <v>44316</v>
          </cell>
          <cell r="B34">
            <v>39236623040.380005</v>
          </cell>
          <cell r="C34">
            <v>16847817781.59</v>
          </cell>
          <cell r="D34">
            <v>47758248619.460007</v>
          </cell>
          <cell r="E34">
            <v>5184127321.1199999</v>
          </cell>
          <cell r="F34">
            <v>369438436.02999997</v>
          </cell>
          <cell r="G34">
            <v>2229914071.7999997</v>
          </cell>
          <cell r="H34">
            <v>60575592773.310005</v>
          </cell>
          <cell r="J34">
            <v>3562675278.46</v>
          </cell>
          <cell r="K34">
            <v>672017433.9000001</v>
          </cell>
          <cell r="L34">
            <v>652864988.26999998</v>
          </cell>
          <cell r="M34">
            <v>26352095170.720001</v>
          </cell>
          <cell r="O34">
            <v>2714528200.29</v>
          </cell>
          <cell r="P34">
            <v>402862561.84000003</v>
          </cell>
          <cell r="Q34">
            <v>530722159.31999993</v>
          </cell>
          <cell r="R34">
            <v>2865729448.4700003</v>
          </cell>
          <cell r="S34">
            <v>691428996.75999999</v>
          </cell>
          <cell r="T34">
            <v>2392165239.54</v>
          </cell>
          <cell r="U34">
            <v>8797194324.5299988</v>
          </cell>
          <cell r="V34">
            <v>2584956814.7999997</v>
          </cell>
          <cell r="W34">
            <v>53350258248.689995</v>
          </cell>
          <cell r="X34">
            <v>6260673681.0200005</v>
          </cell>
          <cell r="Y34">
            <v>67585922599.189995</v>
          </cell>
          <cell r="Z34">
            <v>11870350460.740002</v>
          </cell>
          <cell r="AA34">
            <v>7765203.1399999997</v>
          </cell>
          <cell r="AB34">
            <v>12808649080.959999</v>
          </cell>
          <cell r="AC34">
            <v>70079012509.25</v>
          </cell>
          <cell r="AD34">
            <v>9092434449.5099983</v>
          </cell>
          <cell r="AE34">
            <v>63954560068.690002</v>
          </cell>
          <cell r="AF34">
            <v>10303951184.389999</v>
          </cell>
          <cell r="AG34">
            <v>116456277.12</v>
          </cell>
          <cell r="AH34">
            <v>78901282.420000002</v>
          </cell>
          <cell r="AI34">
            <v>91616088.950000003</v>
          </cell>
          <cell r="AJ34">
            <v>44703095.109999999</v>
          </cell>
          <cell r="AK34">
            <v>630558021.29999995</v>
          </cell>
          <cell r="AL34">
            <v>255829637</v>
          </cell>
          <cell r="AM34">
            <v>7859302665.4900007</v>
          </cell>
          <cell r="AN34">
            <v>7557029935.8199997</v>
          </cell>
          <cell r="AO34">
            <v>50387644327.5</v>
          </cell>
          <cell r="AP34">
            <v>33556459893.870003</v>
          </cell>
          <cell r="AQ34">
            <v>75320950770.410004</v>
          </cell>
          <cell r="AR34">
            <v>29975382928.649994</v>
          </cell>
          <cell r="AS34">
            <v>735609415069.81006</v>
          </cell>
        </row>
        <row r="35">
          <cell r="A35">
            <v>44317</v>
          </cell>
          <cell r="B35">
            <v>39674562081.949997</v>
          </cell>
          <cell r="C35">
            <v>16865639117.629999</v>
          </cell>
          <cell r="D35">
            <v>47760478571.080002</v>
          </cell>
          <cell r="E35">
            <v>5185912688.5500002</v>
          </cell>
          <cell r="F35">
            <v>369449726.18000001</v>
          </cell>
          <cell r="G35">
            <v>2230061579.1400003</v>
          </cell>
          <cell r="H35">
            <v>60530510177.410004</v>
          </cell>
          <cell r="J35">
            <v>3562591859.0699997</v>
          </cell>
          <cell r="K35">
            <v>671514259.42000008</v>
          </cell>
          <cell r="L35">
            <v>652286218.45000005</v>
          </cell>
          <cell r="M35">
            <v>26344536890.349998</v>
          </cell>
          <cell r="O35">
            <v>2714782639.9500003</v>
          </cell>
          <cell r="P35">
            <v>402910595.27999997</v>
          </cell>
          <cell r="Q35">
            <v>530776805.44</v>
          </cell>
          <cell r="R35">
            <v>2866028023.4400001</v>
          </cell>
          <cell r="S35">
            <v>691488763.48000002</v>
          </cell>
          <cell r="T35">
            <v>2392409012.1800003</v>
          </cell>
          <cell r="U35">
            <v>8794063337.5200005</v>
          </cell>
          <cell r="V35">
            <v>2576399007.9899998</v>
          </cell>
          <cell r="W35">
            <v>53310086363.270004</v>
          </cell>
          <cell r="X35">
            <v>6258803662.6599998</v>
          </cell>
          <cell r="Y35">
            <v>67550799195.809998</v>
          </cell>
          <cell r="Z35">
            <v>11852954249.130001</v>
          </cell>
          <cell r="AA35">
            <v>7770379.3399999999</v>
          </cell>
          <cell r="AB35">
            <v>12810909334.15</v>
          </cell>
          <cell r="AC35">
            <v>70085013049.889999</v>
          </cell>
          <cell r="AD35">
            <v>9097275861.5599995</v>
          </cell>
          <cell r="AE35">
            <v>63924714253.610001</v>
          </cell>
          <cell r="AF35">
            <v>10299605266.6</v>
          </cell>
          <cell r="AG35">
            <v>116463248.34999999</v>
          </cell>
          <cell r="AH35">
            <v>78901282.420000002</v>
          </cell>
          <cell r="AI35">
            <v>91385076.900000006</v>
          </cell>
          <cell r="AJ35">
            <v>44703095.109999999</v>
          </cell>
          <cell r="AK35">
            <v>627284605.5999999</v>
          </cell>
          <cell r="AL35">
            <v>256252177.57999998</v>
          </cell>
          <cell r="AM35">
            <v>7859986734.5699997</v>
          </cell>
          <cell r="AN35">
            <v>7557913180.3100004</v>
          </cell>
          <cell r="AO35">
            <v>51775727638.789993</v>
          </cell>
          <cell r="AP35">
            <v>33538180793.98</v>
          </cell>
          <cell r="AQ35">
            <v>75331836606.280014</v>
          </cell>
          <cell r="AR35">
            <v>30352188859.780006</v>
          </cell>
          <cell r="AS35">
            <v>737645156270.20007</v>
          </cell>
        </row>
        <row r="36">
          <cell r="A36">
            <v>44318</v>
          </cell>
          <cell r="B36">
            <v>39674938679.949997</v>
          </cell>
          <cell r="C36">
            <v>16865293893.379999</v>
          </cell>
          <cell r="D36">
            <v>47766194675.540001</v>
          </cell>
          <cell r="E36">
            <v>5185555816.6899996</v>
          </cell>
          <cell r="F36">
            <v>369466369.62</v>
          </cell>
          <cell r="G36">
            <v>2230296908.9499998</v>
          </cell>
          <cell r="H36">
            <v>60527764074.970001</v>
          </cell>
          <cell r="J36">
            <v>3562508437.7000003</v>
          </cell>
          <cell r="K36">
            <v>671512357.62999988</v>
          </cell>
          <cell r="L36">
            <v>652351811.97000003</v>
          </cell>
          <cell r="M36">
            <v>26343138364.629997</v>
          </cell>
          <cell r="O36">
            <v>2715037458.52</v>
          </cell>
          <cell r="P36">
            <v>402958736.89999998</v>
          </cell>
          <cell r="Q36">
            <v>530831380.89999998</v>
          </cell>
          <cell r="R36">
            <v>2866327155.8299999</v>
          </cell>
          <cell r="S36">
            <v>691548604.38</v>
          </cell>
          <cell r="T36">
            <v>2392652705.3800001</v>
          </cell>
          <cell r="U36">
            <v>8793574717.9400005</v>
          </cell>
          <cell r="V36">
            <v>2576686576.4400001</v>
          </cell>
          <cell r="W36">
            <v>53309335996.870003</v>
          </cell>
          <cell r="X36">
            <v>6258394654.7799997</v>
          </cell>
          <cell r="Y36">
            <v>67547703743.809998</v>
          </cell>
          <cell r="Z36">
            <v>11852283880.779999</v>
          </cell>
          <cell r="AA36">
            <v>7775553.4000000004</v>
          </cell>
          <cell r="AB36">
            <v>12810166571.389999</v>
          </cell>
          <cell r="AC36">
            <v>70090898721.5</v>
          </cell>
          <cell r="AD36">
            <v>9098136584.2099991</v>
          </cell>
          <cell r="AE36">
            <v>63922063097.029999</v>
          </cell>
          <cell r="AF36">
            <v>10300447651.23</v>
          </cell>
          <cell r="AG36">
            <v>116471979.88</v>
          </cell>
          <cell r="AH36">
            <v>78901282.420000002</v>
          </cell>
          <cell r="AI36">
            <v>91392220.989999995</v>
          </cell>
          <cell r="AJ36">
            <v>44703095.109999999</v>
          </cell>
          <cell r="AK36">
            <v>627276292.14999998</v>
          </cell>
          <cell r="AL36">
            <v>256248956.47</v>
          </cell>
          <cell r="AM36">
            <v>7860644767.3499994</v>
          </cell>
          <cell r="AN36">
            <v>7558863958.4899998</v>
          </cell>
          <cell r="AO36">
            <v>51781581037.880005</v>
          </cell>
          <cell r="AP36">
            <v>33536549189.720001</v>
          </cell>
          <cell r="AQ36">
            <v>75343889608.62001</v>
          </cell>
          <cell r="AR36">
            <v>30354857165.59</v>
          </cell>
          <cell r="AS36">
            <v>737667224736.98999</v>
          </cell>
        </row>
        <row r="37">
          <cell r="A37">
            <v>44319</v>
          </cell>
          <cell r="B37">
            <v>39656665728.090004</v>
          </cell>
          <cell r="C37">
            <v>16878720611.389999</v>
          </cell>
          <cell r="D37">
            <v>47775953758.400002</v>
          </cell>
          <cell r="E37">
            <v>5189035764.0600004</v>
          </cell>
          <cell r="F37">
            <v>369941740.50999999</v>
          </cell>
          <cell r="G37">
            <v>2231263965.1300001</v>
          </cell>
          <cell r="H37">
            <v>61911466140.420006</v>
          </cell>
          <cell r="J37">
            <v>3619850747.0300002</v>
          </cell>
          <cell r="K37">
            <v>672429019.39999998</v>
          </cell>
          <cell r="L37">
            <v>652435128.1500001</v>
          </cell>
          <cell r="M37">
            <v>26442085735.650002</v>
          </cell>
          <cell r="O37">
            <v>2715415599.8200002</v>
          </cell>
          <cell r="P37">
            <v>403029403.94999999</v>
          </cell>
          <cell r="Q37">
            <v>530885009.26000005</v>
          </cell>
          <cell r="R37">
            <v>2866648824.3800001</v>
          </cell>
          <cell r="S37">
            <v>691625439.87</v>
          </cell>
          <cell r="T37">
            <v>2392912608.1800003</v>
          </cell>
          <cell r="U37">
            <v>8828656266.6900005</v>
          </cell>
          <cell r="V37">
            <v>2577156511.2200003</v>
          </cell>
          <cell r="W37">
            <v>53427830248.150002</v>
          </cell>
          <cell r="X37">
            <v>6269223907.7700005</v>
          </cell>
          <cell r="Y37">
            <v>67871464358.150002</v>
          </cell>
          <cell r="Z37">
            <v>11938801063.860001</v>
          </cell>
          <cell r="AA37">
            <v>7780544.5199999996</v>
          </cell>
          <cell r="AB37">
            <v>12859484184.480001</v>
          </cell>
          <cell r="AC37">
            <v>74163601962.359985</v>
          </cell>
          <cell r="AD37">
            <v>9099558016.7800007</v>
          </cell>
          <cell r="AE37">
            <v>64111290513</v>
          </cell>
          <cell r="AF37">
            <v>10301448262.410002</v>
          </cell>
          <cell r="AG37">
            <v>116480566.91</v>
          </cell>
          <cell r="AH37">
            <v>78901282.420000002</v>
          </cell>
          <cell r="AI37">
            <v>91399248.810000002</v>
          </cell>
          <cell r="AJ37">
            <v>44703095.109999999</v>
          </cell>
          <cell r="AK37">
            <v>627397128.43000007</v>
          </cell>
          <cell r="AL37">
            <v>258435384.11000001</v>
          </cell>
          <cell r="AM37">
            <v>8796742059.7599983</v>
          </cell>
          <cell r="AN37">
            <v>7561406610.1700001</v>
          </cell>
          <cell r="AO37">
            <v>51795668231.279991</v>
          </cell>
          <cell r="AP37">
            <v>33690008807.720001</v>
          </cell>
          <cell r="AQ37">
            <v>75396529043.490005</v>
          </cell>
          <cell r="AR37">
            <v>30358558133.909996</v>
          </cell>
          <cell r="AS37">
            <v>745272890655.19995</v>
          </cell>
        </row>
        <row r="38">
          <cell r="A38">
            <v>44320</v>
          </cell>
          <cell r="B38">
            <v>39717625021.519989</v>
          </cell>
          <cell r="C38">
            <v>16864252010.110001</v>
          </cell>
          <cell r="D38">
            <v>47788561579.400002</v>
          </cell>
          <cell r="E38">
            <v>5140131329.3500004</v>
          </cell>
          <cell r="F38">
            <v>368650888.02000004</v>
          </cell>
          <cell r="G38">
            <v>2227999950.3499999</v>
          </cell>
          <cell r="H38">
            <v>61561894379.980003</v>
          </cell>
          <cell r="J38">
            <v>3612425658.0900002</v>
          </cell>
          <cell r="K38">
            <v>669679044.77999997</v>
          </cell>
          <cell r="L38">
            <v>651257209.43999994</v>
          </cell>
          <cell r="M38">
            <v>26227723960.860001</v>
          </cell>
          <cell r="O38">
            <v>2715685195.6199999</v>
          </cell>
          <cell r="P38">
            <v>403136189.38</v>
          </cell>
          <cell r="Q38">
            <v>530982482.94</v>
          </cell>
          <cell r="R38">
            <v>2867737890.1100001</v>
          </cell>
          <cell r="S38">
            <v>691688004.09000003</v>
          </cell>
          <cell r="T38">
            <v>2393361377.1599998</v>
          </cell>
          <cell r="U38">
            <v>8742299785.7700005</v>
          </cell>
          <cell r="V38">
            <v>2590883673</v>
          </cell>
          <cell r="W38">
            <v>52935883429.510002</v>
          </cell>
          <cell r="X38">
            <v>6209505577.9899998</v>
          </cell>
          <cell r="Y38">
            <v>67220981040</v>
          </cell>
          <cell r="Z38">
            <v>11899932464.790001</v>
          </cell>
          <cell r="AA38">
            <v>7786817.0300000003</v>
          </cell>
          <cell r="AB38">
            <v>12768273347.66</v>
          </cell>
          <cell r="AC38">
            <v>72948624506.389999</v>
          </cell>
          <cell r="AD38">
            <v>9098437152.2199993</v>
          </cell>
          <cell r="AE38">
            <v>63767980121.18</v>
          </cell>
          <cell r="AF38">
            <v>10334529861.000002</v>
          </cell>
          <cell r="AG38">
            <v>116645849.31999999</v>
          </cell>
          <cell r="AH38">
            <v>78883614.730000004</v>
          </cell>
          <cell r="AI38">
            <v>94309815.689999998</v>
          </cell>
          <cell r="AJ38">
            <v>44703095.109999999</v>
          </cell>
          <cell r="AK38">
            <v>622063795.57999992</v>
          </cell>
          <cell r="AL38">
            <v>257901445.80999997</v>
          </cell>
          <cell r="AM38">
            <v>7377267026.2099991</v>
          </cell>
          <cell r="AN38">
            <v>7591958941.1799994</v>
          </cell>
          <cell r="AO38">
            <v>52299534553.940002</v>
          </cell>
          <cell r="AP38">
            <v>33436309966.790001</v>
          </cell>
          <cell r="AQ38">
            <v>75499170027.220001</v>
          </cell>
          <cell r="AR38">
            <v>30476303152.120007</v>
          </cell>
          <cell r="AS38">
            <v>740852961231.43994</v>
          </cell>
        </row>
        <row r="39">
          <cell r="A39">
            <v>44321</v>
          </cell>
          <cell r="B39">
            <v>39789234620.709999</v>
          </cell>
          <cell r="C39">
            <v>16921144200.309999</v>
          </cell>
          <cell r="D39">
            <v>47799556146.220009</v>
          </cell>
          <cell r="E39">
            <v>5180350240.4200001</v>
          </cell>
          <cell r="F39">
            <v>369575323.27000004</v>
          </cell>
          <cell r="G39">
            <v>2229291911</v>
          </cell>
          <cell r="H39">
            <v>62066682870.220001</v>
          </cell>
          <cell r="J39">
            <v>3619441167.3400002</v>
          </cell>
          <cell r="K39">
            <v>673197391.31000006</v>
          </cell>
          <cell r="L39">
            <v>651370286.78999996</v>
          </cell>
          <cell r="M39">
            <v>26491229610.380001</v>
          </cell>
          <cell r="O39">
            <v>2715757077.8500004</v>
          </cell>
          <cell r="P39">
            <v>403204132.89999998</v>
          </cell>
          <cell r="Q39">
            <v>531043295.75</v>
          </cell>
          <cell r="R39">
            <v>2867830295.21</v>
          </cell>
          <cell r="S39">
            <v>691719070.74000001</v>
          </cell>
          <cell r="T39">
            <v>2393634037.5599999</v>
          </cell>
          <cell r="U39">
            <v>8805398137.1900005</v>
          </cell>
          <cell r="V39">
            <v>2596644515.0599999</v>
          </cell>
          <cell r="W39">
            <v>53317417579.57</v>
          </cell>
          <cell r="X39">
            <v>6269025796.8799992</v>
          </cell>
          <cell r="Y39">
            <v>67969043086.720001</v>
          </cell>
          <cell r="Z39">
            <v>11929395514.389999</v>
          </cell>
          <cell r="AA39">
            <v>7791559.29</v>
          </cell>
          <cell r="AB39">
            <v>12860079964.4</v>
          </cell>
          <cell r="AC39">
            <v>72758880534.98999</v>
          </cell>
          <cell r="AD39">
            <v>9106756531.9399986</v>
          </cell>
          <cell r="AE39">
            <v>64121879300.989998</v>
          </cell>
          <cell r="AF39">
            <v>10332501659.85</v>
          </cell>
          <cell r="AG39">
            <v>116646372.12</v>
          </cell>
          <cell r="AH39">
            <v>78876276.450000003</v>
          </cell>
          <cell r="AI39">
            <v>103184739.97</v>
          </cell>
          <cell r="AJ39">
            <v>44662996.700000003</v>
          </cell>
          <cell r="AK39">
            <v>628982505.29999995</v>
          </cell>
          <cell r="AL39">
            <v>262762323.96000001</v>
          </cell>
          <cell r="AM39">
            <v>7770709184.1300011</v>
          </cell>
          <cell r="AN39">
            <v>7600233125.2999992</v>
          </cell>
          <cell r="AO39">
            <v>52455416911.270004</v>
          </cell>
          <cell r="AP39">
            <v>33686652831.889999</v>
          </cell>
          <cell r="AQ39">
            <v>75534803462.440002</v>
          </cell>
          <cell r="AR39">
            <v>30438778582.130005</v>
          </cell>
          <cell r="AS39">
            <v>744190785170.91003</v>
          </cell>
        </row>
        <row r="40">
          <cell r="A40">
            <v>44322</v>
          </cell>
          <cell r="B40">
            <v>40223168805.790001</v>
          </cell>
          <cell r="C40">
            <v>16960897671.310001</v>
          </cell>
          <cell r="D40">
            <v>47811519362.610001</v>
          </cell>
          <cell r="E40">
            <v>5201558566.7600002</v>
          </cell>
          <cell r="F40">
            <v>370471589.98000002</v>
          </cell>
          <cell r="G40">
            <v>2229456285.9200001</v>
          </cell>
          <cell r="H40">
            <v>62031482440.059998</v>
          </cell>
          <cell r="J40">
            <v>3620109988.0900002</v>
          </cell>
          <cell r="K40">
            <v>675342775.25000012</v>
          </cell>
          <cell r="L40">
            <v>652253327.41000009</v>
          </cell>
          <cell r="M40">
            <v>26740101210.230003</v>
          </cell>
          <cell r="O40">
            <v>2715994826.6899996</v>
          </cell>
          <cell r="P40">
            <v>403260009.53999996</v>
          </cell>
          <cell r="Q40">
            <v>531109163.68000007</v>
          </cell>
          <cell r="R40">
            <v>2868035460.75</v>
          </cell>
          <cell r="S40">
            <v>691778275.56999993</v>
          </cell>
          <cell r="T40">
            <v>2393940657.4099998</v>
          </cell>
          <cell r="U40">
            <v>8851367573.9500008</v>
          </cell>
          <cell r="V40">
            <v>2599851242.4200006</v>
          </cell>
          <cell r="W40">
            <v>53514433734.980003</v>
          </cell>
          <cell r="X40">
            <v>6313749079.4899998</v>
          </cell>
          <cell r="Y40">
            <v>68258951534.800003</v>
          </cell>
          <cell r="Z40">
            <v>11965355758.07</v>
          </cell>
          <cell r="AA40">
            <v>7796320.8399999999</v>
          </cell>
          <cell r="AB40">
            <v>12947628879.040001</v>
          </cell>
          <cell r="AC40">
            <v>70402200920.939987</v>
          </cell>
          <cell r="AD40">
            <v>9082615213.3799992</v>
          </cell>
          <cell r="AE40">
            <v>64551953902.739998</v>
          </cell>
          <cell r="AF40">
            <v>10136168164.57</v>
          </cell>
          <cell r="AG40">
            <v>116610097.73999999</v>
          </cell>
          <cell r="AH40">
            <v>78859914.209999993</v>
          </cell>
          <cell r="AI40">
            <v>100118016.70999999</v>
          </cell>
          <cell r="AJ40">
            <v>44662996.700000003</v>
          </cell>
          <cell r="AK40">
            <v>634505863.98000002</v>
          </cell>
          <cell r="AL40">
            <v>264548156.63</v>
          </cell>
          <cell r="AM40">
            <v>7367706022.3600006</v>
          </cell>
          <cell r="AN40">
            <v>7606498309.1199999</v>
          </cell>
          <cell r="AO40">
            <v>52480128497.12999</v>
          </cell>
          <cell r="AP40">
            <v>33780065180.879997</v>
          </cell>
          <cell r="AQ40">
            <v>75656548581.610001</v>
          </cell>
          <cell r="AR40">
            <v>30321465429.140003</v>
          </cell>
          <cell r="AS40">
            <v>743204269808.4801</v>
          </cell>
        </row>
        <row r="41">
          <cell r="A41">
            <v>44323</v>
          </cell>
          <cell r="B41">
            <v>40676311699.709999</v>
          </cell>
          <cell r="C41">
            <v>17004875803.84</v>
          </cell>
          <cell r="D41">
            <v>47825301277.969986</v>
          </cell>
          <cell r="E41">
            <v>5199816435.9899998</v>
          </cell>
          <cell r="F41">
            <v>370632240.53999996</v>
          </cell>
          <cell r="G41">
            <v>2229128625.2800002</v>
          </cell>
          <cell r="H41">
            <v>61998613649.43</v>
          </cell>
          <cell r="J41">
            <v>3614135928.8699999</v>
          </cell>
          <cell r="K41">
            <v>675977854.35000002</v>
          </cell>
          <cell r="L41">
            <v>652188549.19000006</v>
          </cell>
          <cell r="M41">
            <v>26939713291.119999</v>
          </cell>
          <cell r="O41">
            <v>2716243772.3600001</v>
          </cell>
          <cell r="P41">
            <v>403235107.59000003</v>
          </cell>
          <cell r="Q41">
            <v>531053695.11000001</v>
          </cell>
          <cell r="R41">
            <v>2866438216.5299997</v>
          </cell>
          <cell r="S41">
            <v>691837018.63999999</v>
          </cell>
          <cell r="T41">
            <v>2393654401.4799995</v>
          </cell>
          <cell r="U41">
            <v>8824613571.7299995</v>
          </cell>
          <cell r="V41">
            <v>2599115246.02</v>
          </cell>
          <cell r="W41">
            <v>53652140541.620003</v>
          </cell>
          <cell r="X41">
            <v>6357111777.1799994</v>
          </cell>
          <cell r="Y41">
            <v>68324974713.790001</v>
          </cell>
          <cell r="Z41">
            <v>11973681607.650002</v>
          </cell>
          <cell r="AA41">
            <v>7801404.5899999999</v>
          </cell>
          <cell r="AB41">
            <v>12991259909.75</v>
          </cell>
          <cell r="AC41">
            <v>70128995120.560013</v>
          </cell>
          <cell r="AD41">
            <v>9032856864.8400002</v>
          </cell>
          <cell r="AE41">
            <v>64294502513.699997</v>
          </cell>
          <cell r="AF41">
            <v>9437494216.9300003</v>
          </cell>
          <cell r="AG41">
            <v>116618873.73999999</v>
          </cell>
          <cell r="AH41">
            <v>78859316.079999998</v>
          </cell>
          <cell r="AI41">
            <v>100110741.5</v>
          </cell>
          <cell r="AJ41">
            <v>44662996.700000003</v>
          </cell>
          <cell r="AK41">
            <v>641719572.23000002</v>
          </cell>
          <cell r="AL41">
            <v>266082324.42000002</v>
          </cell>
          <cell r="AM41">
            <v>8823101778.2999992</v>
          </cell>
          <cell r="AN41">
            <v>7610865802.5700006</v>
          </cell>
          <cell r="AO41">
            <v>52742188152.380005</v>
          </cell>
          <cell r="AP41">
            <v>33805574680.139999</v>
          </cell>
          <cell r="AQ41">
            <v>76160928360.360016</v>
          </cell>
          <cell r="AR41">
            <v>28471163639.199993</v>
          </cell>
          <cell r="AS41">
            <v>743275581293.97998</v>
          </cell>
        </row>
        <row r="42">
          <cell r="A42">
            <v>44324</v>
          </cell>
          <cell r="B42">
            <v>40936674940.379997</v>
          </cell>
          <cell r="C42">
            <v>17037800834.190001</v>
          </cell>
          <cell r="D42">
            <v>47819685304.48999</v>
          </cell>
          <cell r="E42">
            <v>5197186977.75</v>
          </cell>
          <cell r="F42">
            <v>370443037.25999999</v>
          </cell>
          <cell r="G42">
            <v>2229047746.6799998</v>
          </cell>
          <cell r="H42">
            <v>61969020532.470001</v>
          </cell>
          <cell r="J42">
            <v>3614050729.9000001</v>
          </cell>
          <cell r="K42">
            <v>672866525.18999994</v>
          </cell>
          <cell r="L42">
            <v>651893038.93999994</v>
          </cell>
          <cell r="M42">
            <v>26934475621.060001</v>
          </cell>
          <cell r="O42">
            <v>2716499353.1700001</v>
          </cell>
          <cell r="P42">
            <v>403283206.32999998</v>
          </cell>
          <cell r="Q42">
            <v>531108613.84999996</v>
          </cell>
          <cell r="R42">
            <v>2866739667.7700005</v>
          </cell>
          <cell r="S42">
            <v>691897081.55999994</v>
          </cell>
          <cell r="T42">
            <v>2393899493.8200002</v>
          </cell>
          <cell r="U42">
            <v>8826538153.8899994</v>
          </cell>
          <cell r="V42">
            <v>2599176703.1200004</v>
          </cell>
          <cell r="W42">
            <v>53598298673.440002</v>
          </cell>
          <cell r="X42">
            <v>6356116980.5200005</v>
          </cell>
          <cell r="Y42">
            <v>68294341898.870003</v>
          </cell>
          <cell r="Z42">
            <v>11917359894.07</v>
          </cell>
          <cell r="AA42">
            <v>7807070.5800000001</v>
          </cell>
          <cell r="AB42">
            <v>12990197581.790001</v>
          </cell>
          <cell r="AC42">
            <v>70135114935.270004</v>
          </cell>
          <cell r="AD42">
            <v>9047037902.9399986</v>
          </cell>
          <cell r="AE42">
            <v>64266419386.510002</v>
          </cell>
          <cell r="AF42">
            <v>9443240006.7600002</v>
          </cell>
          <cell r="AG42">
            <v>116613427.42</v>
          </cell>
          <cell r="AH42">
            <v>78858508.189999998</v>
          </cell>
          <cell r="AI42">
            <v>103020024.45999999</v>
          </cell>
          <cell r="AJ42">
            <v>44662996.700000003</v>
          </cell>
          <cell r="AK42">
            <v>642250609.43000007</v>
          </cell>
          <cell r="AL42">
            <v>266202440.03</v>
          </cell>
          <cell r="AM42">
            <v>8823878016.6700001</v>
          </cell>
          <cell r="AN42">
            <v>7612358537.5499992</v>
          </cell>
          <cell r="AO42">
            <v>52764783832.959999</v>
          </cell>
          <cell r="AP42">
            <v>33791034633.860001</v>
          </cell>
          <cell r="AQ42">
            <v>76227323396.75</v>
          </cell>
          <cell r="AR42">
            <v>28478644208.270004</v>
          </cell>
          <cell r="AS42">
            <v>743467852524.85999</v>
          </cell>
        </row>
        <row r="43">
          <cell r="A43">
            <v>44325</v>
          </cell>
          <cell r="B43">
            <v>40937019544.470001</v>
          </cell>
          <cell r="C43">
            <v>17037484123.219999</v>
          </cell>
          <cell r="D43">
            <v>47825325225.169983</v>
          </cell>
          <cell r="E43">
            <v>5196828526.0899992</v>
          </cell>
          <cell r="F43">
            <v>370459395.31999999</v>
          </cell>
          <cell r="G43">
            <v>2229287277.5500002</v>
          </cell>
          <cell r="H43">
            <v>61966221400.82</v>
          </cell>
          <cell r="J43">
            <v>3613965528.9700003</v>
          </cell>
          <cell r="K43">
            <v>672865442.94999993</v>
          </cell>
          <cell r="L43">
            <v>651976861.47000003</v>
          </cell>
          <cell r="M43">
            <v>26933023600.120003</v>
          </cell>
          <cell r="O43">
            <v>2716755325.9300003</v>
          </cell>
          <cell r="P43">
            <v>403331311.25</v>
          </cell>
          <cell r="Q43">
            <v>531163415.89999998</v>
          </cell>
          <cell r="R43">
            <v>2867041265.27</v>
          </cell>
          <cell r="S43">
            <v>691957158.63999999</v>
          </cell>
          <cell r="T43">
            <v>2394143881.8900003</v>
          </cell>
          <cell r="U43">
            <v>8826039543.8500004</v>
          </cell>
          <cell r="V43">
            <v>2599506242.9299998</v>
          </cell>
          <cell r="W43">
            <v>53597556727.57</v>
          </cell>
          <cell r="X43">
            <v>6355701578.4400005</v>
          </cell>
          <cell r="Y43">
            <v>68291214268.660004</v>
          </cell>
          <cell r="Z43">
            <v>11916685890.120001</v>
          </cell>
          <cell r="AA43">
            <v>7812736.5700000003</v>
          </cell>
          <cell r="AB43">
            <v>12989445069.349998</v>
          </cell>
          <cell r="AC43">
            <v>70141114119.740005</v>
          </cell>
          <cell r="AD43">
            <v>9047941464.4099998</v>
          </cell>
          <cell r="AE43">
            <v>64263749160.310005</v>
          </cell>
          <cell r="AF43">
            <v>9444028214.6499996</v>
          </cell>
          <cell r="AG43">
            <v>116622203.48999999</v>
          </cell>
          <cell r="AH43">
            <v>78858508.189999998</v>
          </cell>
          <cell r="AI43">
            <v>103027780.48999999</v>
          </cell>
          <cell r="AJ43">
            <v>44662996.700000003</v>
          </cell>
          <cell r="AK43">
            <v>642242096.46000004</v>
          </cell>
          <cell r="AL43">
            <v>266198899.43000001</v>
          </cell>
          <cell r="AM43">
            <v>8824628870.75</v>
          </cell>
          <cell r="AN43">
            <v>7613329395.8299999</v>
          </cell>
          <cell r="AO43">
            <v>52770930137.510002</v>
          </cell>
          <cell r="AP43">
            <v>33789383396.220001</v>
          </cell>
          <cell r="AQ43">
            <v>76239480107.709991</v>
          </cell>
          <cell r="AR43">
            <v>28481193316.490005</v>
          </cell>
          <cell r="AS43">
            <v>743490202010.8999</v>
          </cell>
        </row>
        <row r="44">
          <cell r="A44">
            <v>44326</v>
          </cell>
          <cell r="B44">
            <v>40932702371.689995</v>
          </cell>
          <cell r="C44">
            <v>17081261891.349998</v>
          </cell>
          <cell r="D44">
            <v>47833545287.660004</v>
          </cell>
          <cell r="E44">
            <v>5207642334.5</v>
          </cell>
          <cell r="F44">
            <v>370870130.72000003</v>
          </cell>
          <cell r="G44">
            <v>2229299257.0700002</v>
          </cell>
          <cell r="H44">
            <v>62572633760.879997</v>
          </cell>
          <cell r="J44">
            <v>3653452101.1599998</v>
          </cell>
          <cell r="K44">
            <v>674840410.58000004</v>
          </cell>
          <cell r="L44">
            <v>651708536.81000006</v>
          </cell>
          <cell r="M44">
            <v>27130747635.169998</v>
          </cell>
          <cell r="O44">
            <v>2716846873.3100004</v>
          </cell>
          <cell r="P44">
            <v>403361166.79000002</v>
          </cell>
          <cell r="Q44">
            <v>531220945.69</v>
          </cell>
          <cell r="R44">
            <v>2867423971.4399996</v>
          </cell>
          <cell r="S44">
            <v>691972525.59000003</v>
          </cell>
          <cell r="T44">
            <v>2394335190.9400001</v>
          </cell>
          <cell r="U44">
            <v>8876423135.4099998</v>
          </cell>
          <cell r="V44">
            <v>2598535156.0299997</v>
          </cell>
          <cell r="W44">
            <v>53943374699.389999</v>
          </cell>
          <cell r="X44">
            <v>6400655379.2300005</v>
          </cell>
          <cell r="Y44">
            <v>68760117939.48999</v>
          </cell>
          <cell r="Z44">
            <v>12087621976.5</v>
          </cell>
          <cell r="AA44">
            <v>7817331.25</v>
          </cell>
          <cell r="AB44">
            <v>13039114307.549999</v>
          </cell>
          <cell r="AC44">
            <v>65007883090.529999</v>
          </cell>
          <cell r="AD44">
            <v>9048664161.0100002</v>
          </cell>
          <cell r="AE44">
            <v>64338842866.629997</v>
          </cell>
          <cell r="AF44">
            <v>9444564430.8299999</v>
          </cell>
          <cell r="AG44">
            <v>116630980.31</v>
          </cell>
          <cell r="AH44">
            <v>78858508.189999998</v>
          </cell>
          <cell r="AI44">
            <v>103035535.84999999</v>
          </cell>
          <cell r="AJ44">
            <v>44662996.700000003</v>
          </cell>
          <cell r="AK44">
            <v>647386806.62</v>
          </cell>
          <cell r="AL44">
            <v>268944002.80000001</v>
          </cell>
          <cell r="AM44">
            <v>9229065812.4299984</v>
          </cell>
          <cell r="AN44">
            <v>7610486156.8999996</v>
          </cell>
          <cell r="AO44">
            <v>52778345067.199989</v>
          </cell>
          <cell r="AP44">
            <v>34010965357.179996</v>
          </cell>
          <cell r="AQ44">
            <v>76192384336.809998</v>
          </cell>
          <cell r="AR44">
            <v>28480285673.5</v>
          </cell>
          <cell r="AS44">
            <v>741058530099.68994</v>
          </cell>
        </row>
        <row r="45">
          <cell r="A45">
            <v>44327</v>
          </cell>
          <cell r="B45">
            <v>41332280417.479996</v>
          </cell>
          <cell r="C45">
            <v>17101159732.190001</v>
          </cell>
          <cell r="D45">
            <v>47833724796.589996</v>
          </cell>
          <cell r="E45">
            <v>5202591961.0100002</v>
          </cell>
          <cell r="F45">
            <v>370650966.12</v>
          </cell>
          <cell r="G45">
            <v>2229079987.9900002</v>
          </cell>
          <cell r="H45">
            <v>62897932090.43</v>
          </cell>
          <cell r="J45">
            <v>3683647755.1199999</v>
          </cell>
          <cell r="K45">
            <v>675040180.29999995</v>
          </cell>
          <cell r="L45">
            <v>650946411.63999999</v>
          </cell>
          <cell r="M45">
            <v>27021789143.099998</v>
          </cell>
          <cell r="O45">
            <v>2717205960.0500002</v>
          </cell>
          <cell r="P45">
            <v>403451391.56</v>
          </cell>
          <cell r="Q45">
            <v>531358219.42000008</v>
          </cell>
          <cell r="R45">
            <v>2867900443.8000002</v>
          </cell>
          <cell r="S45">
            <v>692055416.28999996</v>
          </cell>
          <cell r="T45">
            <v>2394989186.7600002</v>
          </cell>
          <cell r="U45">
            <v>8879120741.8500004</v>
          </cell>
          <cell r="V45">
            <v>2596623069.3200002</v>
          </cell>
          <cell r="W45">
            <v>53861950731.580002</v>
          </cell>
          <cell r="X45">
            <v>6378415578.8699999</v>
          </cell>
          <cell r="Y45">
            <v>68692618077.199997</v>
          </cell>
          <cell r="Z45">
            <v>12175324852.720001</v>
          </cell>
          <cell r="AA45">
            <v>7822424.0700000003</v>
          </cell>
          <cell r="AB45">
            <v>13019265375.439999</v>
          </cell>
          <cell r="AC45">
            <v>65316435976.109993</v>
          </cell>
          <cell r="AD45">
            <v>8970950493.4099998</v>
          </cell>
          <cell r="AE45">
            <v>64613000596.029999</v>
          </cell>
          <cell r="AF45">
            <v>9431468082.2000008</v>
          </cell>
          <cell r="AG45">
            <v>116612130.52</v>
          </cell>
          <cell r="AH45">
            <v>78815125.969999999</v>
          </cell>
          <cell r="AI45">
            <v>102296107.83</v>
          </cell>
          <cell r="AJ45">
            <v>44662996.700000003</v>
          </cell>
          <cell r="AK45">
            <v>641020987.07999992</v>
          </cell>
          <cell r="AL45">
            <v>270007019.90999997</v>
          </cell>
          <cell r="AM45">
            <v>10299574463.08</v>
          </cell>
          <cell r="AN45">
            <v>7612833591.3099995</v>
          </cell>
          <cell r="AO45">
            <v>52779319919.259995</v>
          </cell>
          <cell r="AP45">
            <v>34014159788.169998</v>
          </cell>
          <cell r="AQ45">
            <v>76239787075.329987</v>
          </cell>
          <cell r="AR45">
            <v>28343728449.890003</v>
          </cell>
          <cell r="AS45">
            <v>743091617713.70007</v>
          </cell>
        </row>
        <row r="46">
          <cell r="A46">
            <v>44328</v>
          </cell>
          <cell r="B46">
            <v>43507774932.110001</v>
          </cell>
          <cell r="C46">
            <v>17102552930.450001</v>
          </cell>
          <cell r="D46">
            <v>47799371610.179993</v>
          </cell>
          <cell r="E46">
            <v>5173900428.8299999</v>
          </cell>
          <cell r="F46">
            <v>371031271.18000001</v>
          </cell>
          <cell r="G46">
            <v>2227646289.9400001</v>
          </cell>
          <cell r="H46">
            <v>62365536135.559998</v>
          </cell>
          <cell r="J46">
            <v>3655777098.4900002</v>
          </cell>
          <cell r="K46">
            <v>672329404.21000004</v>
          </cell>
          <cell r="L46">
            <v>650989962.37</v>
          </cell>
          <cell r="M46">
            <v>26650792725.779999</v>
          </cell>
          <cell r="O46">
            <v>2717427153.3799996</v>
          </cell>
          <cell r="P46">
            <v>403356614.08999997</v>
          </cell>
          <cell r="Q46">
            <v>531268402.41000003</v>
          </cell>
          <cell r="R46">
            <v>2867502271.9300003</v>
          </cell>
          <cell r="S46">
            <v>692102202.71000004</v>
          </cell>
          <cell r="T46">
            <v>2394579016.5900002</v>
          </cell>
          <cell r="U46">
            <v>8829443658.0499992</v>
          </cell>
          <cell r="V46">
            <v>2599119281.96</v>
          </cell>
          <cell r="W46">
            <v>53390090853.289993</v>
          </cell>
          <cell r="X46">
            <v>6312523740.9200001</v>
          </cell>
          <cell r="Y46">
            <v>68318145677</v>
          </cell>
          <cell r="Z46">
            <v>12066504953.610001</v>
          </cell>
          <cell r="AA46">
            <v>7827053.6200000001</v>
          </cell>
          <cell r="AB46">
            <v>12921589449.969999</v>
          </cell>
          <cell r="AC46">
            <v>67076749146.579994</v>
          </cell>
          <cell r="AD46">
            <v>8962643704.0400009</v>
          </cell>
          <cell r="AE46">
            <v>64078748114.959999</v>
          </cell>
          <cell r="AF46">
            <v>9426805768.2799988</v>
          </cell>
          <cell r="AG46">
            <v>116544589.61</v>
          </cell>
          <cell r="AH46">
            <v>78780524.980000004</v>
          </cell>
          <cell r="AI46">
            <v>99443074.010000005</v>
          </cell>
          <cell r="AJ46">
            <v>45965109.259999998</v>
          </cell>
          <cell r="AK46">
            <v>636000503.58999991</v>
          </cell>
          <cell r="AL46">
            <v>268990661.31</v>
          </cell>
          <cell r="AM46">
            <v>9841830097.1100006</v>
          </cell>
          <cell r="AN46">
            <v>7660453968.3099995</v>
          </cell>
          <cell r="AO46">
            <v>52913666203.599991</v>
          </cell>
          <cell r="AP46">
            <v>33763839655.610001</v>
          </cell>
          <cell r="AQ46">
            <v>76288065730.259995</v>
          </cell>
          <cell r="AR46">
            <v>27781026440.360001</v>
          </cell>
          <cell r="AS46">
            <v>743268736410.49988</v>
          </cell>
        </row>
        <row r="47">
          <cell r="A47">
            <v>44329</v>
          </cell>
          <cell r="B47">
            <v>43889520087.699997</v>
          </cell>
          <cell r="C47">
            <v>17122821005.34</v>
          </cell>
          <cell r="D47">
            <v>47791588309.159996</v>
          </cell>
          <cell r="E47">
            <v>5173525245.3099995</v>
          </cell>
          <cell r="F47">
            <v>371069142.61000001</v>
          </cell>
          <cell r="G47">
            <v>2225835618.5900002</v>
          </cell>
          <cell r="H47">
            <v>62371903962.589996</v>
          </cell>
          <cell r="J47">
            <v>3655708060.9699998</v>
          </cell>
          <cell r="K47">
            <v>672465925.08000016</v>
          </cell>
          <cell r="L47">
            <v>651055654.64999998</v>
          </cell>
          <cell r="M47">
            <v>26642583735.59</v>
          </cell>
          <cell r="O47">
            <v>2717685187.9300003</v>
          </cell>
          <cell r="P47">
            <v>403405107.24000001</v>
          </cell>
          <cell r="Q47">
            <v>531323487.55999994</v>
          </cell>
          <cell r="R47">
            <v>2867805195.3800001</v>
          </cell>
          <cell r="S47">
            <v>692162818.91999996</v>
          </cell>
          <cell r="T47">
            <v>2394824972.6199999</v>
          </cell>
          <cell r="U47">
            <v>8835604206.8199997</v>
          </cell>
          <cell r="V47">
            <v>2599516243.9699998</v>
          </cell>
          <cell r="W47">
            <v>53375791428.43</v>
          </cell>
          <cell r="X47">
            <v>6312330503.8199997</v>
          </cell>
          <cell r="Y47">
            <v>68300575856.18</v>
          </cell>
          <cell r="Z47">
            <v>12045847773.09</v>
          </cell>
          <cell r="AA47">
            <v>7832302.4800000004</v>
          </cell>
          <cell r="AB47">
            <v>12918911875.51</v>
          </cell>
          <cell r="AC47">
            <v>67082807429.739998</v>
          </cell>
          <cell r="AD47">
            <v>8932597937.920002</v>
          </cell>
          <cell r="AE47">
            <v>64083972257</v>
          </cell>
          <cell r="AF47">
            <v>9406735076.0800018</v>
          </cell>
          <cell r="AG47">
            <v>116553322.56999999</v>
          </cell>
          <cell r="AH47">
            <v>78780524.980000004</v>
          </cell>
          <cell r="AI47">
            <v>99382082.079999998</v>
          </cell>
          <cell r="AJ47">
            <v>45965109.259999998</v>
          </cell>
          <cell r="AK47">
            <v>636245343.74000001</v>
          </cell>
          <cell r="AL47">
            <v>269654093.58000004</v>
          </cell>
          <cell r="AM47">
            <v>9842684702.3700008</v>
          </cell>
          <cell r="AN47">
            <v>7662325226.9499998</v>
          </cell>
          <cell r="AO47">
            <v>52904415851.739998</v>
          </cell>
          <cell r="AP47">
            <v>33744311465.18</v>
          </cell>
          <cell r="AQ47">
            <v>76294414068.399994</v>
          </cell>
          <cell r="AR47">
            <v>27745775044.460003</v>
          </cell>
          <cell r="AS47">
            <v>743518313243.58997</v>
          </cell>
        </row>
        <row r="48">
          <cell r="A48">
            <v>44330</v>
          </cell>
          <cell r="B48">
            <v>43886838527.599998</v>
          </cell>
          <cell r="C48">
            <v>17102712050.559999</v>
          </cell>
          <cell r="D48">
            <v>47783953050.639992</v>
          </cell>
          <cell r="E48">
            <v>5111879184.3199997</v>
          </cell>
          <cell r="F48">
            <v>370126824.26999998</v>
          </cell>
          <cell r="G48">
            <v>2225491199.5800004</v>
          </cell>
          <cell r="H48">
            <v>61736255860.959999</v>
          </cell>
          <cell r="J48">
            <v>3632434881.1599998</v>
          </cell>
          <cell r="K48">
            <v>670187893.02999997</v>
          </cell>
          <cell r="L48">
            <v>650567209.86000001</v>
          </cell>
          <cell r="M48">
            <v>26484408112.269997</v>
          </cell>
          <cell r="O48">
            <v>2717870554.25</v>
          </cell>
          <cell r="P48">
            <v>403455654.27999997</v>
          </cell>
          <cell r="Q48">
            <v>531391797.58999997</v>
          </cell>
          <cell r="R48">
            <v>2868052998.96</v>
          </cell>
          <cell r="S48">
            <v>692205652</v>
          </cell>
          <cell r="T48">
            <v>2395113685.3800001</v>
          </cell>
          <cell r="U48">
            <v>8771720056.0600014</v>
          </cell>
          <cell r="V48">
            <v>2597061049.6399999</v>
          </cell>
          <cell r="W48">
            <v>53117989775.190002</v>
          </cell>
          <cell r="X48">
            <v>6287178066.1000004</v>
          </cell>
          <cell r="Y48">
            <v>67748641968.129997</v>
          </cell>
          <cell r="Z48">
            <v>12021266006.280001</v>
          </cell>
          <cell r="AA48">
            <v>7837349.6799999997</v>
          </cell>
          <cell r="AB48">
            <v>12879202026.469999</v>
          </cell>
          <cell r="AC48">
            <v>67041056526.739998</v>
          </cell>
          <cell r="AD48">
            <v>8932845698.4400005</v>
          </cell>
          <cell r="AE48">
            <v>63461360172.18</v>
          </cell>
          <cell r="AF48">
            <v>9407535750.3400002</v>
          </cell>
          <cell r="AG48">
            <v>116562130.86</v>
          </cell>
          <cell r="AH48">
            <v>78780524.980000004</v>
          </cell>
          <cell r="AI48">
            <v>99389839.150000006</v>
          </cell>
          <cell r="AJ48">
            <v>45965109.259999998</v>
          </cell>
          <cell r="AK48">
            <v>635428232.42000008</v>
          </cell>
          <cell r="AL48">
            <v>265815223.29000002</v>
          </cell>
          <cell r="AM48">
            <v>9548761980.5599995</v>
          </cell>
          <cell r="AN48">
            <v>7660786417.25</v>
          </cell>
          <cell r="AO48">
            <v>52896549610.920021</v>
          </cell>
          <cell r="AP48">
            <v>33681542992.02</v>
          </cell>
          <cell r="AQ48">
            <v>76266139123.829987</v>
          </cell>
          <cell r="AR48">
            <v>27748739260.070004</v>
          </cell>
          <cell r="AS48">
            <v>740581100026.56995</v>
          </cell>
        </row>
        <row r="49">
          <cell r="A49">
            <v>44331</v>
          </cell>
          <cell r="B49">
            <v>43925132416.549995</v>
          </cell>
          <cell r="C49">
            <v>17130764169.27</v>
          </cell>
          <cell r="D49">
            <v>47779270730.060005</v>
          </cell>
          <cell r="E49">
            <v>5109860214.0300007</v>
          </cell>
          <cell r="F49">
            <v>369911996.06000006</v>
          </cell>
          <cell r="G49">
            <v>2224470535.1399999</v>
          </cell>
          <cell r="H49">
            <v>61700929869.82</v>
          </cell>
          <cell r="J49">
            <v>3632377648.6300001</v>
          </cell>
          <cell r="K49">
            <v>669900711.51000011</v>
          </cell>
          <cell r="L49">
            <v>650822357.47000003</v>
          </cell>
          <cell r="M49">
            <v>26474931073.610001</v>
          </cell>
          <cell r="O49">
            <v>2718128664.71</v>
          </cell>
          <cell r="P49">
            <v>403504166.81999999</v>
          </cell>
          <cell r="Q49">
            <v>531446869.61000001</v>
          </cell>
          <cell r="R49">
            <v>2868356718.9899998</v>
          </cell>
          <cell r="S49">
            <v>692266374.72000003</v>
          </cell>
          <cell r="T49">
            <v>2395359415.0299997</v>
          </cell>
          <cell r="U49">
            <v>8776182185.0100002</v>
          </cell>
          <cell r="V49">
            <v>2599802129.27</v>
          </cell>
          <cell r="W49">
            <v>53056294752.319992</v>
          </cell>
          <cell r="X49">
            <v>6287514675.1000004</v>
          </cell>
          <cell r="Y49">
            <v>67715979857.669998</v>
          </cell>
          <cell r="Z49">
            <v>12006022456.889999</v>
          </cell>
          <cell r="AA49">
            <v>7842460.8300000001</v>
          </cell>
          <cell r="AB49">
            <v>12875955256.199999</v>
          </cell>
          <cell r="AC49">
            <v>67047007077.399994</v>
          </cell>
          <cell r="AD49">
            <v>8829325407.6900005</v>
          </cell>
          <cell r="AE49">
            <v>63427132881.229996</v>
          </cell>
          <cell r="AF49">
            <v>9407683650.6599998</v>
          </cell>
          <cell r="AG49">
            <v>116540894.37</v>
          </cell>
          <cell r="AH49">
            <v>78780524.980000004</v>
          </cell>
          <cell r="AI49">
            <v>101699152.33</v>
          </cell>
          <cell r="AJ49">
            <v>45965109.259999998</v>
          </cell>
          <cell r="AK49">
            <v>635933211.16000009</v>
          </cell>
          <cell r="AL49">
            <v>266185709.80000001</v>
          </cell>
          <cell r="AM49">
            <v>9549604917.6900005</v>
          </cell>
          <cell r="AN49">
            <v>7582760031.5799999</v>
          </cell>
          <cell r="AO49">
            <v>52902634829.339996</v>
          </cell>
          <cell r="AP49">
            <v>33661170892.259998</v>
          </cell>
          <cell r="AQ49">
            <v>78771797369.519989</v>
          </cell>
          <cell r="AR49">
            <v>27849846845.739994</v>
          </cell>
          <cell r="AS49">
            <v>742877096210.32996</v>
          </cell>
        </row>
        <row r="50">
          <cell r="A50">
            <v>44332</v>
          </cell>
          <cell r="B50">
            <v>43925688917.18</v>
          </cell>
          <cell r="C50">
            <v>17130430714.16</v>
          </cell>
          <cell r="D50">
            <v>47784933620.929993</v>
          </cell>
          <cell r="E50">
            <v>5109508217.9099998</v>
          </cell>
          <cell r="F50">
            <v>369928832.83999997</v>
          </cell>
          <cell r="G50">
            <v>2224720033.4200001</v>
          </cell>
          <cell r="H50">
            <v>61698168121.199997</v>
          </cell>
          <cell r="J50">
            <v>3632320418.27</v>
          </cell>
          <cell r="K50">
            <v>669901103.5</v>
          </cell>
          <cell r="L50">
            <v>650906004.05999994</v>
          </cell>
          <cell r="M50">
            <v>26473474941.899998</v>
          </cell>
          <cell r="O50">
            <v>2718386824.1600003</v>
          </cell>
          <cell r="P50">
            <v>403552800.79999995</v>
          </cell>
          <cell r="Q50">
            <v>531501999.41999996</v>
          </cell>
          <cell r="R50">
            <v>2868659115.46</v>
          </cell>
          <cell r="S50">
            <v>692327146.96000004</v>
          </cell>
          <cell r="T50">
            <v>2395605293.5900002</v>
          </cell>
          <cell r="U50">
            <v>8775691199.3799992</v>
          </cell>
          <cell r="V50">
            <v>2600131649.7400002</v>
          </cell>
          <cell r="W50">
            <v>53055618045.389999</v>
          </cell>
          <cell r="X50">
            <v>6287105087.0699997</v>
          </cell>
          <cell r="Y50">
            <v>67712925059.850006</v>
          </cell>
          <cell r="Z50">
            <v>12005354272.940001</v>
          </cell>
          <cell r="AA50">
            <v>7847567.9000000004</v>
          </cell>
          <cell r="AB50">
            <v>12875206381.139999</v>
          </cell>
          <cell r="AC50">
            <v>67052824506.590004</v>
          </cell>
          <cell r="AD50">
            <v>8830212601.0699997</v>
          </cell>
          <cell r="AE50">
            <v>63424491654.540001</v>
          </cell>
          <cell r="AF50">
            <v>9408477040.6299973</v>
          </cell>
          <cell r="AG50">
            <v>116549703.37</v>
          </cell>
          <cell r="AH50">
            <v>78780524.980000004</v>
          </cell>
          <cell r="AI50">
            <v>101706877.18000001</v>
          </cell>
          <cell r="AJ50">
            <v>45965109.259999998</v>
          </cell>
          <cell r="AK50">
            <v>635924531.68000007</v>
          </cell>
          <cell r="AL50">
            <v>266182260.20999998</v>
          </cell>
          <cell r="AM50">
            <v>9550422699.5799999</v>
          </cell>
          <cell r="AN50">
            <v>7583736587.5300007</v>
          </cell>
          <cell r="AO50">
            <v>52908786681.130005</v>
          </cell>
          <cell r="AP50">
            <v>33659513706.310001</v>
          </cell>
          <cell r="AQ50">
            <v>78784187864.300003</v>
          </cell>
          <cell r="AR50">
            <v>27852375550.800003</v>
          </cell>
          <cell r="AS50">
            <v>742900031268.3302</v>
          </cell>
        </row>
        <row r="51">
          <cell r="A51">
            <v>44333</v>
          </cell>
          <cell r="B51">
            <v>43924831943.459999</v>
          </cell>
          <cell r="C51">
            <v>17173766842.709999</v>
          </cell>
          <cell r="D51">
            <v>47789490872.359993</v>
          </cell>
          <cell r="E51">
            <v>5217002569.8100004</v>
          </cell>
          <cell r="F51">
            <v>371164995.94</v>
          </cell>
          <cell r="G51">
            <v>2225544454.54</v>
          </cell>
          <cell r="H51">
            <v>62861069366.25</v>
          </cell>
          <cell r="J51">
            <v>3683283233.79</v>
          </cell>
          <cell r="K51">
            <v>676162602.91999984</v>
          </cell>
          <cell r="L51">
            <v>651529522.26999998</v>
          </cell>
          <cell r="M51">
            <v>26893572065.099998</v>
          </cell>
          <cell r="O51">
            <v>2718714892.5099998</v>
          </cell>
          <cell r="P51">
            <v>403587914</v>
          </cell>
          <cell r="Q51">
            <v>531493410.87</v>
          </cell>
          <cell r="R51">
            <v>2868809856.3199997</v>
          </cell>
          <cell r="S51">
            <v>692401806.38999999</v>
          </cell>
          <cell r="T51">
            <v>2395555536.2800002</v>
          </cell>
          <cell r="U51">
            <v>8839822095.6299992</v>
          </cell>
          <cell r="V51">
            <v>2602850552.6700001</v>
          </cell>
          <cell r="W51">
            <v>53797189982.779999</v>
          </cell>
          <cell r="X51">
            <v>6391908932.8100004</v>
          </cell>
          <cell r="Y51">
            <v>69072252515.970001</v>
          </cell>
          <cell r="Z51">
            <v>12162276098.059999</v>
          </cell>
          <cell r="AA51">
            <v>7852691.6299999999</v>
          </cell>
          <cell r="AB51">
            <v>13017961469.110001</v>
          </cell>
          <cell r="AC51">
            <v>67400821394.029991</v>
          </cell>
          <cell r="AD51">
            <v>8830808637.5</v>
          </cell>
          <cell r="AE51">
            <v>64252712443.020004</v>
          </cell>
          <cell r="AF51">
            <v>9409243693.7600002</v>
          </cell>
          <cell r="AG51">
            <v>116558488.56</v>
          </cell>
          <cell r="AH51">
            <v>78780524.980000004</v>
          </cell>
          <cell r="AI51">
            <v>101714575.01000001</v>
          </cell>
          <cell r="AJ51">
            <v>45965109.259999998</v>
          </cell>
          <cell r="AK51">
            <v>646531002.00999999</v>
          </cell>
          <cell r="AL51">
            <v>269527700.67000002</v>
          </cell>
          <cell r="AM51">
            <v>9464250186.2799988</v>
          </cell>
          <cell r="AN51">
            <v>7585357800.6000004</v>
          </cell>
          <cell r="AO51">
            <v>52907532310.229996</v>
          </cell>
          <cell r="AP51">
            <v>34097603517.080002</v>
          </cell>
          <cell r="AQ51">
            <v>78842476365.679977</v>
          </cell>
          <cell r="AR51">
            <v>27854184088</v>
          </cell>
          <cell r="AS51">
            <v>748874164060.84998</v>
          </cell>
        </row>
        <row r="52">
          <cell r="A52">
            <v>44334</v>
          </cell>
          <cell r="B52">
            <v>43900812800.550003</v>
          </cell>
          <cell r="C52">
            <v>17299170114.669998</v>
          </cell>
          <cell r="D52">
            <v>47825607536.719994</v>
          </cell>
          <cell r="E52">
            <v>5318681245.6700001</v>
          </cell>
          <cell r="F52">
            <v>372037452.87</v>
          </cell>
          <cell r="G52">
            <v>2224007595.2399998</v>
          </cell>
          <cell r="H52">
            <v>63525235089.929993</v>
          </cell>
          <cell r="J52">
            <v>3756340287.3499999</v>
          </cell>
          <cell r="K52">
            <v>678661771.20000005</v>
          </cell>
          <cell r="L52">
            <v>651282826.23000002</v>
          </cell>
          <cell r="M52">
            <v>27277369022.549999</v>
          </cell>
          <cell r="O52">
            <v>2719054611.27</v>
          </cell>
          <cell r="P52">
            <v>403673568.44</v>
          </cell>
          <cell r="Q52">
            <v>531560851.55000001</v>
          </cell>
          <cell r="R52">
            <v>2870108928.9899998</v>
          </cell>
          <cell r="S52">
            <v>692475436.90999997</v>
          </cell>
          <cell r="T52">
            <v>2395855871.98</v>
          </cell>
          <cell r="U52">
            <v>8949261347.7099991</v>
          </cell>
          <cell r="V52">
            <v>2603926188</v>
          </cell>
          <cell r="W52">
            <v>54300083866.110001</v>
          </cell>
          <cell r="X52">
            <v>6472010256.8000002</v>
          </cell>
          <cell r="Y52">
            <v>70030816185.389999</v>
          </cell>
          <cell r="Z52">
            <v>12314782922.390001</v>
          </cell>
          <cell r="AA52">
            <v>7857492.3899999997</v>
          </cell>
          <cell r="AB52">
            <v>13138891386.849998</v>
          </cell>
          <cell r="AC52">
            <v>66815575781.879997</v>
          </cell>
          <cell r="AD52">
            <v>8817826883.5699997</v>
          </cell>
          <cell r="AE52">
            <v>65143954224.07</v>
          </cell>
          <cell r="AF52">
            <v>9396096797.8900013</v>
          </cell>
          <cell r="AG52">
            <v>116532976.63</v>
          </cell>
          <cell r="AH52">
            <v>78773978.280000001</v>
          </cell>
          <cell r="AI52">
            <v>101159468.14</v>
          </cell>
          <cell r="AJ52">
            <v>45965109.259999998</v>
          </cell>
          <cell r="AK52">
            <v>656192420.48000002</v>
          </cell>
          <cell r="AL52">
            <v>273732708.37</v>
          </cell>
          <cell r="AM52">
            <v>9073135867.920002</v>
          </cell>
          <cell r="AN52">
            <v>7592681412.0699997</v>
          </cell>
          <cell r="AO52">
            <v>54245696225.020004</v>
          </cell>
          <cell r="AP52">
            <v>34456372287.699997</v>
          </cell>
          <cell r="AQ52">
            <v>78867601525.470016</v>
          </cell>
          <cell r="AR52">
            <v>27699245717.210007</v>
          </cell>
          <cell r="AS52">
            <v>753640108041.71997</v>
          </cell>
        </row>
        <row r="53">
          <cell r="A53">
            <v>44335</v>
          </cell>
          <cell r="B53">
            <v>43999163265.430008</v>
          </cell>
          <cell r="C53">
            <v>17303244031.649998</v>
          </cell>
          <cell r="D53">
            <v>47837848419.270004</v>
          </cell>
          <cell r="E53">
            <v>5295256185.71</v>
          </cell>
          <cell r="F53">
            <v>374084929.27999997</v>
          </cell>
          <cell r="G53">
            <v>2224357138.0599999</v>
          </cell>
          <cell r="H53">
            <v>63915684530.349998</v>
          </cell>
          <cell r="J53">
            <v>3776943128.9099998</v>
          </cell>
          <cell r="K53">
            <v>678864034.62999988</v>
          </cell>
          <cell r="L53">
            <v>651340721.67000008</v>
          </cell>
          <cell r="M53">
            <v>27164906216.299999</v>
          </cell>
          <cell r="O53">
            <v>2719303443.9800005</v>
          </cell>
          <cell r="P53">
            <v>403723438.78999996</v>
          </cell>
          <cell r="Q53">
            <v>531602351.89999998</v>
          </cell>
          <cell r="R53">
            <v>2869700424.29</v>
          </cell>
          <cell r="S53">
            <v>692536021.63999999</v>
          </cell>
          <cell r="T53">
            <v>2396037346.73</v>
          </cell>
          <cell r="U53">
            <v>8935002269.8600006</v>
          </cell>
          <cell r="V53">
            <v>2606000092.0099998</v>
          </cell>
          <cell r="W53">
            <v>54032603662.929993</v>
          </cell>
          <cell r="X53">
            <v>6441224383.4899998</v>
          </cell>
          <cell r="Y53">
            <v>70073775632.639999</v>
          </cell>
          <cell r="Z53">
            <v>12316046070.880001</v>
          </cell>
          <cell r="AA53">
            <v>7862411.5999999996</v>
          </cell>
          <cell r="AB53">
            <v>13115826022.82</v>
          </cell>
          <cell r="AC53">
            <v>67237523753.05999</v>
          </cell>
          <cell r="AD53">
            <v>8821183021.8599987</v>
          </cell>
          <cell r="AE53">
            <v>65203958608.459999</v>
          </cell>
          <cell r="AF53">
            <v>9403625538.5700016</v>
          </cell>
          <cell r="AG53">
            <v>116252056.47</v>
          </cell>
          <cell r="AH53">
            <v>78825209.269999996</v>
          </cell>
          <cell r="AI53">
            <v>99196759.319999993</v>
          </cell>
          <cell r="AJ53">
            <v>47865900.020000003</v>
          </cell>
          <cell r="AK53">
            <v>653504092.76999998</v>
          </cell>
          <cell r="AL53">
            <v>275621503.19</v>
          </cell>
          <cell r="AM53">
            <v>9722360517.5400009</v>
          </cell>
          <cell r="AN53">
            <v>7598239078.3800001</v>
          </cell>
          <cell r="AO53">
            <v>53965963086.540001</v>
          </cell>
          <cell r="AP53">
            <v>34367875238.209999</v>
          </cell>
          <cell r="AQ53">
            <v>78969034610.959991</v>
          </cell>
          <cell r="AR53">
            <v>27741936317.710003</v>
          </cell>
          <cell r="AS53">
            <v>754665901467.15002</v>
          </cell>
        </row>
        <row r="54">
          <cell r="A54">
            <v>44336</v>
          </cell>
          <cell r="B54">
            <v>44132921100.259995</v>
          </cell>
          <cell r="C54">
            <v>17277373281.27</v>
          </cell>
          <cell r="D54">
            <v>47836069429.540001</v>
          </cell>
          <cell r="E54">
            <v>5261998161.2600002</v>
          </cell>
          <cell r="F54">
            <v>375144319.58000004</v>
          </cell>
          <cell r="G54">
            <v>2222410216.1599998</v>
          </cell>
          <cell r="H54">
            <v>63706145847.470001</v>
          </cell>
          <cell r="J54">
            <v>3785783966.6800003</v>
          </cell>
          <cell r="K54">
            <v>676481167.87000012</v>
          </cell>
          <cell r="L54">
            <v>651691874.86000001</v>
          </cell>
          <cell r="M54">
            <v>26977389500.18</v>
          </cell>
          <cell r="O54">
            <v>2719600899.9400001</v>
          </cell>
          <cell r="P54">
            <v>403810476.59999996</v>
          </cell>
          <cell r="Q54">
            <v>531693207.75999999</v>
          </cell>
          <cell r="R54">
            <v>2870850543.46</v>
          </cell>
          <cell r="S54">
            <v>692609904.05999994</v>
          </cell>
          <cell r="T54">
            <v>2396451725.2600002</v>
          </cell>
          <cell r="U54">
            <v>8916283618.4899998</v>
          </cell>
          <cell r="V54">
            <v>2608966893.6000004</v>
          </cell>
          <cell r="W54">
            <v>53763016901.759995</v>
          </cell>
          <cell r="X54">
            <v>6400491630.1400003</v>
          </cell>
          <cell r="Y54">
            <v>69660311631.320007</v>
          </cell>
          <cell r="Z54">
            <v>12226002090.610001</v>
          </cell>
          <cell r="AA54">
            <v>7867822.9299999997</v>
          </cell>
          <cell r="AB54">
            <v>13049186942.280001</v>
          </cell>
          <cell r="AC54">
            <v>67082567965.019997</v>
          </cell>
          <cell r="AD54">
            <v>8829387838.5400009</v>
          </cell>
          <cell r="AE54">
            <v>65232806801.739998</v>
          </cell>
          <cell r="AF54">
            <v>9318373910.0499992</v>
          </cell>
          <cell r="AG54">
            <v>116261261.38</v>
          </cell>
          <cell r="AH54">
            <v>78836495.829999998</v>
          </cell>
          <cell r="AI54">
            <v>102013490.36</v>
          </cell>
          <cell r="AJ54">
            <v>47865900.020000003</v>
          </cell>
          <cell r="AK54">
            <v>648125743.75</v>
          </cell>
          <cell r="AL54">
            <v>275732962.42000002</v>
          </cell>
          <cell r="AM54">
            <v>10632682734.229998</v>
          </cell>
          <cell r="AN54">
            <v>7590886728.3400002</v>
          </cell>
          <cell r="AO54">
            <v>53997467840.840004</v>
          </cell>
          <cell r="AP54">
            <v>34211915143.130001</v>
          </cell>
          <cell r="AQ54">
            <v>78988419211.670013</v>
          </cell>
          <cell r="AR54">
            <v>28189197360.970001</v>
          </cell>
          <cell r="AS54">
            <v>754493094541.63</v>
          </cell>
        </row>
        <row r="55">
          <cell r="A55">
            <v>44337</v>
          </cell>
          <cell r="B55">
            <v>44180702617.459991</v>
          </cell>
          <cell r="C55">
            <v>17344939461.239998</v>
          </cell>
          <cell r="D55">
            <v>47852775138.429993</v>
          </cell>
          <cell r="E55">
            <v>5335193845.3099995</v>
          </cell>
          <cell r="F55">
            <v>375731448.60000002</v>
          </cell>
          <cell r="G55">
            <v>2219135400.2199998</v>
          </cell>
          <cell r="H55">
            <v>64060886004.400002</v>
          </cell>
          <cell r="J55">
            <v>3812376411.6500001</v>
          </cell>
          <cell r="K55">
            <v>680273312.46000016</v>
          </cell>
          <cell r="L55">
            <v>654454382.30999994</v>
          </cell>
          <cell r="M55">
            <v>27362100833.739998</v>
          </cell>
          <cell r="O55">
            <v>2719786356.98</v>
          </cell>
          <cell r="P55">
            <v>403889941.11000001</v>
          </cell>
          <cell r="Q55">
            <v>531864252.72000003</v>
          </cell>
          <cell r="R55">
            <v>2870670989.6399999</v>
          </cell>
          <cell r="S55">
            <v>692657464.82000005</v>
          </cell>
          <cell r="T55">
            <v>2397186411.7800002</v>
          </cell>
          <cell r="U55">
            <v>8964392730.4099998</v>
          </cell>
          <cell r="V55">
            <v>2613137634.6100001</v>
          </cell>
          <cell r="W55">
            <v>54397611574.450005</v>
          </cell>
          <cell r="X55">
            <v>6512228482.1100006</v>
          </cell>
          <cell r="Y55">
            <v>70714226162.270004</v>
          </cell>
          <cell r="Z55">
            <v>12284586994.610001</v>
          </cell>
          <cell r="AA55">
            <v>7872537.9299999997</v>
          </cell>
          <cell r="AB55">
            <v>13166150461.809999</v>
          </cell>
          <cell r="AC55">
            <v>66400475555.629997</v>
          </cell>
          <cell r="AD55">
            <v>8521303241.0299997</v>
          </cell>
          <cell r="AE55">
            <v>65488768289.590004</v>
          </cell>
          <cell r="AF55">
            <v>9307613082.2999992</v>
          </cell>
          <cell r="AG55">
            <v>116266624.94</v>
          </cell>
          <cell r="AH55">
            <v>78836495.829999998</v>
          </cell>
          <cell r="AI55">
            <v>101701327.90000001</v>
          </cell>
          <cell r="AJ55">
            <v>47752584.32</v>
          </cell>
          <cell r="AK55">
            <v>660235213.84000003</v>
          </cell>
          <cell r="AL55">
            <v>278018780.39999998</v>
          </cell>
          <cell r="AM55">
            <v>11640738429.149998</v>
          </cell>
          <cell r="AN55">
            <v>7594971820.0700006</v>
          </cell>
          <cell r="AO55">
            <v>53917190370.479988</v>
          </cell>
          <cell r="AP55">
            <v>34538623111.82</v>
          </cell>
          <cell r="AQ55">
            <v>79011166830.289993</v>
          </cell>
          <cell r="AR55">
            <v>28159817758.139996</v>
          </cell>
          <cell r="AS55">
            <v>758018310366.80005</v>
          </cell>
        </row>
        <row r="56">
          <cell r="A56">
            <v>44338</v>
          </cell>
          <cell r="B56">
            <v>44154055239.849998</v>
          </cell>
          <cell r="C56">
            <v>17378269815.970001</v>
          </cell>
          <cell r="D56">
            <v>47847206152.199997</v>
          </cell>
          <cell r="E56">
            <v>5328884230.2300005</v>
          </cell>
          <cell r="F56">
            <v>375837386.39999998</v>
          </cell>
          <cell r="G56">
            <v>2221744615.9500003</v>
          </cell>
          <cell r="H56">
            <v>64061113458.129997</v>
          </cell>
          <cell r="J56">
            <v>3812314212.5700002</v>
          </cell>
          <cell r="K56">
            <v>680137419.48999989</v>
          </cell>
          <cell r="L56">
            <v>657040679.54999995</v>
          </cell>
          <cell r="M56">
            <v>27356735720.849998</v>
          </cell>
          <cell r="O56">
            <v>2720045051.9400001</v>
          </cell>
          <cell r="P56">
            <v>403938305.99000001</v>
          </cell>
          <cell r="Q56">
            <v>531919179.39999998</v>
          </cell>
          <cell r="R56">
            <v>2870972613.7800002</v>
          </cell>
          <cell r="S56">
            <v>692718255.03999996</v>
          </cell>
          <cell r="T56">
            <v>2397431511.54</v>
          </cell>
          <cell r="U56">
            <v>8967649181.1300011</v>
          </cell>
          <cell r="V56">
            <v>2613425585.3900003</v>
          </cell>
          <cell r="W56">
            <v>54360303306.360001</v>
          </cell>
          <cell r="X56">
            <v>6511252811.4799995</v>
          </cell>
          <cell r="Y56">
            <v>70703055593.300003</v>
          </cell>
          <cell r="Z56">
            <v>12261672080.360001</v>
          </cell>
          <cell r="AA56">
            <v>7877687.8799999999</v>
          </cell>
          <cell r="AB56">
            <v>13163617035.01</v>
          </cell>
          <cell r="AC56">
            <v>66406404148.719994</v>
          </cell>
          <cell r="AD56">
            <v>8524764804.9800005</v>
          </cell>
          <cell r="AE56">
            <v>65466385952.18</v>
          </cell>
          <cell r="AF56">
            <v>9307797110.0599995</v>
          </cell>
          <cell r="AG56">
            <v>116261879.22</v>
          </cell>
          <cell r="AH56">
            <v>78836495.829999998</v>
          </cell>
          <cell r="AI56">
            <v>101540525.92</v>
          </cell>
          <cell r="AJ56">
            <v>47752584.32</v>
          </cell>
          <cell r="AK56">
            <v>660585375.66999996</v>
          </cell>
          <cell r="AL56">
            <v>279350810.85000002</v>
          </cell>
          <cell r="AM56">
            <v>11641788416.82</v>
          </cell>
          <cell r="AN56">
            <v>7597887940.5799999</v>
          </cell>
          <cell r="AO56">
            <v>53846938708.300003</v>
          </cell>
          <cell r="AP56">
            <v>34509797926.279999</v>
          </cell>
          <cell r="AQ56">
            <v>79019405881.709991</v>
          </cell>
          <cell r="AR56">
            <v>28194102691.59</v>
          </cell>
          <cell r="AS56">
            <v>757878818382.81982</v>
          </cell>
        </row>
        <row r="57">
          <cell r="A57">
            <v>44339</v>
          </cell>
          <cell r="B57">
            <v>44154450301.380005</v>
          </cell>
          <cell r="C57">
            <v>17377950438.130001</v>
          </cell>
          <cell r="D57">
            <v>47852865721.800003</v>
          </cell>
          <cell r="E57">
            <v>5328519398.75</v>
          </cell>
          <cell r="F57">
            <v>375853950.90000004</v>
          </cell>
          <cell r="G57">
            <v>2221991441.9100003</v>
          </cell>
          <cell r="H57">
            <v>64058280262.040009</v>
          </cell>
          <cell r="J57">
            <v>3812252015.8099999</v>
          </cell>
          <cell r="K57">
            <v>680137085.73000002</v>
          </cell>
          <cell r="L57">
            <v>657124267.55000007</v>
          </cell>
          <cell r="M57">
            <v>27355235773.600002</v>
          </cell>
          <cell r="O57">
            <v>2720302570.98</v>
          </cell>
          <cell r="P57">
            <v>403986694.29000002</v>
          </cell>
          <cell r="Q57">
            <v>531974185.86000001</v>
          </cell>
          <cell r="R57">
            <v>2871274334.3199997</v>
          </cell>
          <cell r="S57">
            <v>692778849.75</v>
          </cell>
          <cell r="T57">
            <v>2397676822.21</v>
          </cell>
          <cell r="U57">
            <v>8967157553.1300011</v>
          </cell>
          <cell r="V57">
            <v>2613761809.4200001</v>
          </cell>
          <cell r="W57">
            <v>54359595942.949997</v>
          </cell>
          <cell r="X57">
            <v>6510835440.2799997</v>
          </cell>
          <cell r="Y57">
            <v>70699931596.059998</v>
          </cell>
          <cell r="Z57">
            <v>12260985754.08</v>
          </cell>
          <cell r="AA57">
            <v>7882833.75</v>
          </cell>
          <cell r="AB57">
            <v>13162853104.580002</v>
          </cell>
          <cell r="AC57">
            <v>66412210757.57</v>
          </cell>
          <cell r="AD57">
            <v>8525607596.0900002</v>
          </cell>
          <cell r="AE57">
            <v>65463660949.029999</v>
          </cell>
          <cell r="AF57">
            <v>9308584164.7200012</v>
          </cell>
          <cell r="AG57">
            <v>116270854.2</v>
          </cell>
          <cell r="AH57">
            <v>78836495.829999998</v>
          </cell>
          <cell r="AI57">
            <v>101548524.98</v>
          </cell>
          <cell r="AJ57">
            <v>47752584.32</v>
          </cell>
          <cell r="AK57">
            <v>660576347.27999997</v>
          </cell>
          <cell r="AL57">
            <v>279347197.68000001</v>
          </cell>
          <cell r="AM57">
            <v>11642813906.98</v>
          </cell>
          <cell r="AN57">
            <v>7598851799.960001</v>
          </cell>
          <cell r="AO57">
            <v>53853106972.670006</v>
          </cell>
          <cell r="AP57">
            <v>34508094263.229996</v>
          </cell>
          <cell r="AQ57">
            <v>79032000787.73999</v>
          </cell>
          <cell r="AR57">
            <v>28196655748.77</v>
          </cell>
          <cell r="AS57">
            <v>757901577100.31018</v>
          </cell>
        </row>
        <row r="58">
          <cell r="A58">
            <v>44340</v>
          </cell>
          <cell r="B58">
            <v>44190132172.910004</v>
          </cell>
          <cell r="C58">
            <v>17393549979.549999</v>
          </cell>
          <cell r="D58">
            <v>47863218960.019997</v>
          </cell>
          <cell r="E58">
            <v>5368131546.9799995</v>
          </cell>
          <cell r="F58">
            <v>376332199.88</v>
          </cell>
          <cell r="G58">
            <v>2221664796.2800002</v>
          </cell>
          <cell r="H58">
            <v>64640936016.419998</v>
          </cell>
          <cell r="J58">
            <v>3829944096.3600001</v>
          </cell>
          <cell r="K58">
            <v>682376135.99999988</v>
          </cell>
          <cell r="L58">
            <v>657120539.78999996</v>
          </cell>
          <cell r="M58">
            <v>27415512717.970001</v>
          </cell>
          <cell r="O58">
            <v>2720500361</v>
          </cell>
          <cell r="P58">
            <v>404032268.67000002</v>
          </cell>
          <cell r="Q58">
            <v>532006901.45000005</v>
          </cell>
          <cell r="R58">
            <v>2871913364.3299999</v>
          </cell>
          <cell r="S58">
            <v>692824333.63</v>
          </cell>
          <cell r="T58">
            <v>2397846670.79</v>
          </cell>
          <cell r="U58">
            <v>9026685009.1800003</v>
          </cell>
          <cell r="V58">
            <v>2613732298.2200003</v>
          </cell>
          <cell r="W58">
            <v>54513227351.059998</v>
          </cell>
          <cell r="X58">
            <v>6530224064.5</v>
          </cell>
          <cell r="Y58">
            <v>71125924713.080002</v>
          </cell>
          <cell r="Z58">
            <v>12313156266.700001</v>
          </cell>
          <cell r="AA58">
            <v>7887524.4800000004</v>
          </cell>
          <cell r="AB58">
            <v>13196260268.98</v>
          </cell>
          <cell r="AC58">
            <v>66940217918.93</v>
          </cell>
          <cell r="AD58">
            <v>8526657615.3599997</v>
          </cell>
          <cell r="AE58">
            <v>65919107786.490005</v>
          </cell>
          <cell r="AF58">
            <v>9309308173</v>
          </cell>
          <cell r="AG58">
            <v>116279751.67</v>
          </cell>
          <cell r="AH58">
            <v>78836495.829999998</v>
          </cell>
          <cell r="AI58">
            <v>101556302.09999999</v>
          </cell>
          <cell r="AJ58">
            <v>47752584.32</v>
          </cell>
          <cell r="AK58">
            <v>661540558.13999999</v>
          </cell>
          <cell r="AL58">
            <v>281336417.00999999</v>
          </cell>
          <cell r="AM58">
            <v>11800439975.889997</v>
          </cell>
          <cell r="AN58">
            <v>7599797870.2200003</v>
          </cell>
          <cell r="AO58">
            <v>53860152921.049995</v>
          </cell>
          <cell r="AP58">
            <v>34586981376.440002</v>
          </cell>
          <cell r="AQ58">
            <v>79026064991.339996</v>
          </cell>
          <cell r="AR58">
            <v>28198801862.84</v>
          </cell>
          <cell r="AS58">
            <v>760639973158.85986</v>
          </cell>
        </row>
        <row r="59">
          <cell r="A59">
            <v>44341</v>
          </cell>
          <cell r="B59">
            <v>44248581529.039993</v>
          </cell>
          <cell r="C59">
            <v>17418925802.170002</v>
          </cell>
          <cell r="D59">
            <v>47891278036.500008</v>
          </cell>
          <cell r="E59">
            <v>5369371754.7800007</v>
          </cell>
          <cell r="F59">
            <v>376999010.64999998</v>
          </cell>
          <cell r="G59">
            <v>2221173116.9899998</v>
          </cell>
          <cell r="H59">
            <v>64820502469.650002</v>
          </cell>
          <cell r="J59">
            <v>3824947602.75</v>
          </cell>
          <cell r="K59">
            <v>681215149.67000008</v>
          </cell>
          <cell r="L59">
            <v>657917405.56999993</v>
          </cell>
          <cell r="M59">
            <v>27608658512.889999</v>
          </cell>
          <cell r="O59">
            <v>2720887955.7199993</v>
          </cell>
          <cell r="P59">
            <v>404075718.42999995</v>
          </cell>
          <cell r="Q59">
            <v>532051694.62</v>
          </cell>
          <cell r="R59">
            <v>2871003867.8000002</v>
          </cell>
          <cell r="S59">
            <v>692912369.75999999</v>
          </cell>
          <cell r="T59">
            <v>2398044698.3200002</v>
          </cell>
          <cell r="U59">
            <v>9069606097.5799999</v>
          </cell>
          <cell r="V59">
            <v>2599308607.9200001</v>
          </cell>
          <cell r="W59">
            <v>54346482160.269997</v>
          </cell>
          <cell r="X59">
            <v>6517255278.9300003</v>
          </cell>
          <cell r="Y59">
            <v>71050405671.690002</v>
          </cell>
          <cell r="Z59">
            <v>12254201384.360001</v>
          </cell>
          <cell r="AA59">
            <v>7892376.7300000004</v>
          </cell>
          <cell r="AB59">
            <v>13191452481.700001</v>
          </cell>
          <cell r="AC59">
            <v>66583094793.489998</v>
          </cell>
          <cell r="AD59">
            <v>7945282222.4800005</v>
          </cell>
          <cell r="AE59">
            <v>65674750159.270004</v>
          </cell>
          <cell r="AF59">
            <v>9250348563.2199993</v>
          </cell>
          <cell r="AG59">
            <v>116284033.26000001</v>
          </cell>
          <cell r="AH59">
            <v>78836495.829999998</v>
          </cell>
          <cell r="AI59">
            <v>101214921.98999999</v>
          </cell>
          <cell r="AJ59">
            <v>47697336.840000004</v>
          </cell>
          <cell r="AK59">
            <v>661549642.33999991</v>
          </cell>
          <cell r="AL59">
            <v>280775205.19</v>
          </cell>
          <cell r="AM59">
            <v>9340549083.7300014</v>
          </cell>
          <cell r="AN59">
            <v>7612356605.8700008</v>
          </cell>
          <cell r="AO59">
            <v>54820599489.150002</v>
          </cell>
          <cell r="AP59">
            <v>34525775746.739998</v>
          </cell>
          <cell r="AQ59">
            <v>78700226408.829987</v>
          </cell>
          <cell r="AR59">
            <v>27128214237.040001</v>
          </cell>
          <cell r="AS59">
            <v>756642705699.76001</v>
          </cell>
        </row>
        <row r="60">
          <cell r="A60">
            <v>44342</v>
          </cell>
          <cell r="B60">
            <v>44381184640.75</v>
          </cell>
          <cell r="C60">
            <v>17480415330.189999</v>
          </cell>
          <cell r="D60">
            <v>47897055868.410004</v>
          </cell>
          <cell r="E60">
            <v>5371119487.6500006</v>
          </cell>
          <cell r="F60">
            <v>377518294.98000002</v>
          </cell>
          <cell r="G60">
            <v>2221085861.9499998</v>
          </cell>
          <cell r="H60">
            <v>65348782497.559998</v>
          </cell>
          <cell r="J60">
            <v>3834613537.9000001</v>
          </cell>
          <cell r="K60">
            <v>686997429.7700001</v>
          </cell>
          <cell r="L60">
            <v>660530946.32999992</v>
          </cell>
          <cell r="M60">
            <v>27632142614.160004</v>
          </cell>
          <cell r="O60">
            <v>2721145098.6800003</v>
          </cell>
          <cell r="P60">
            <v>404124123.87</v>
          </cell>
          <cell r="Q60">
            <v>532106786.10000002</v>
          </cell>
          <cell r="R60">
            <v>2871308083.6199999</v>
          </cell>
          <cell r="S60">
            <v>692972885.76999998</v>
          </cell>
          <cell r="T60">
            <v>2398290340.2799997</v>
          </cell>
          <cell r="U60">
            <v>9117815639.0200005</v>
          </cell>
          <cell r="V60">
            <v>2601035504.7999997</v>
          </cell>
          <cell r="W60">
            <v>54527982768.350006</v>
          </cell>
          <cell r="X60">
            <v>6551586475.5500011</v>
          </cell>
          <cell r="Y60">
            <v>71267562489.820007</v>
          </cell>
          <cell r="Z60">
            <v>12254029448.119999</v>
          </cell>
          <cell r="AA60">
            <v>7897482.2800000003</v>
          </cell>
          <cell r="AB60">
            <v>13257651299.67</v>
          </cell>
          <cell r="AC60">
            <v>66588987581.57</v>
          </cell>
          <cell r="AD60">
            <v>7943397397.4700003</v>
          </cell>
          <cell r="AE60">
            <v>65834370136.910004</v>
          </cell>
          <cell r="AF60">
            <v>9371703629.9399986</v>
          </cell>
          <cell r="AG60">
            <v>116257704.03</v>
          </cell>
          <cell r="AH60">
            <v>78810047.620000005</v>
          </cell>
          <cell r="AI60">
            <v>100767440.93000001</v>
          </cell>
          <cell r="AJ60">
            <v>47881488.170000002</v>
          </cell>
          <cell r="AK60">
            <v>665860628.79999995</v>
          </cell>
          <cell r="AL60">
            <v>281053414.56</v>
          </cell>
          <cell r="AM60">
            <v>9341355689.2599983</v>
          </cell>
          <cell r="AN60">
            <v>7611420418.1300001</v>
          </cell>
          <cell r="AO60">
            <v>56330348359.879997</v>
          </cell>
          <cell r="AP60">
            <v>34725974393.650002</v>
          </cell>
          <cell r="AQ60">
            <v>79291962108.189987</v>
          </cell>
          <cell r="AR60">
            <v>27321199728.009998</v>
          </cell>
          <cell r="AS60">
            <v>760748305102.69983</v>
          </cell>
        </row>
        <row r="61">
          <cell r="A61">
            <v>44343</v>
          </cell>
          <cell r="B61">
            <v>44350718286.379997</v>
          </cell>
          <cell r="C61">
            <v>17499994896.34</v>
          </cell>
          <cell r="D61">
            <v>47885974772.770012</v>
          </cell>
          <cell r="E61">
            <v>5413403468.5799999</v>
          </cell>
          <cell r="F61">
            <v>377979741.55000001</v>
          </cell>
          <cell r="G61">
            <v>2221390307.9100003</v>
          </cell>
          <cell r="H61">
            <v>65992057404.490005</v>
          </cell>
          <cell r="J61">
            <v>3850886147.7600002</v>
          </cell>
          <cell r="K61">
            <v>688321622.74000001</v>
          </cell>
          <cell r="L61">
            <v>660119866.4000001</v>
          </cell>
          <cell r="M61">
            <v>27670621297.219997</v>
          </cell>
          <cell r="O61">
            <v>2721415187.4400001</v>
          </cell>
          <cell r="P61">
            <v>404121579.47000003</v>
          </cell>
          <cell r="Q61">
            <v>532074250.73000002</v>
          </cell>
          <cell r="R61">
            <v>2871372246.3499999</v>
          </cell>
          <cell r="S61">
            <v>693032558.04999995</v>
          </cell>
          <cell r="T61">
            <v>2398132966.3699999</v>
          </cell>
          <cell r="U61">
            <v>9116954527.0100002</v>
          </cell>
          <cell r="V61">
            <v>2598415500.1700001</v>
          </cell>
          <cell r="W61">
            <v>54635545534.720001</v>
          </cell>
          <cell r="X61">
            <v>6577484157.9200001</v>
          </cell>
          <cell r="Y61">
            <v>71426996798.880005</v>
          </cell>
          <cell r="Z61">
            <v>12335901550.02</v>
          </cell>
          <cell r="AA61">
            <v>7903352.9299999997</v>
          </cell>
          <cell r="AB61">
            <v>13268105615.25</v>
          </cell>
          <cell r="AC61">
            <v>64088787829.409996</v>
          </cell>
          <cell r="AD61">
            <v>7943321335.4300003</v>
          </cell>
          <cell r="AE61">
            <v>65958934313.059998</v>
          </cell>
          <cell r="AF61">
            <v>9372394449.1400013</v>
          </cell>
          <cell r="AG61">
            <v>116266412.64</v>
          </cell>
          <cell r="AH61">
            <v>78810047.620000005</v>
          </cell>
          <cell r="AI61">
            <v>100775010.26000001</v>
          </cell>
          <cell r="AJ61">
            <v>47881488.170000002</v>
          </cell>
          <cell r="AK61">
            <v>667307147.68000007</v>
          </cell>
          <cell r="AL61">
            <v>282607737.61000001</v>
          </cell>
          <cell r="AM61">
            <v>11073463588.469999</v>
          </cell>
          <cell r="AN61">
            <v>7610367347.1099997</v>
          </cell>
          <cell r="AO61">
            <v>56309962374.509995</v>
          </cell>
          <cell r="AP61">
            <v>34740059362.379997</v>
          </cell>
          <cell r="AQ61">
            <v>79271050390.439987</v>
          </cell>
          <cell r="AR61">
            <v>27320388641.459999</v>
          </cell>
          <cell r="AS61">
            <v>761181301112.83997</v>
          </cell>
        </row>
        <row r="62">
          <cell r="A62">
            <v>44344</v>
          </cell>
          <cell r="B62">
            <v>44594794006.859993</v>
          </cell>
          <cell r="C62">
            <v>17547653686.099998</v>
          </cell>
          <cell r="D62">
            <v>47882130270.119995</v>
          </cell>
          <cell r="E62">
            <v>5416136810.5</v>
          </cell>
          <cell r="F62">
            <v>378267817.98000002</v>
          </cell>
          <cell r="G62">
            <v>2199586862.27</v>
          </cell>
          <cell r="H62">
            <v>65470153516.779999</v>
          </cell>
          <cell r="J62">
            <v>3834928853.8299999</v>
          </cell>
          <cell r="K62">
            <v>686816992.25</v>
          </cell>
          <cell r="L62">
            <v>661579654.6500001</v>
          </cell>
          <cell r="M62">
            <v>27717065727.489998</v>
          </cell>
          <cell r="O62">
            <v>2721782852</v>
          </cell>
          <cell r="P62">
            <v>404227861.23000002</v>
          </cell>
          <cell r="Q62">
            <v>532114164.24000001</v>
          </cell>
          <cell r="R62">
            <v>2871092251.9500003</v>
          </cell>
          <cell r="S62">
            <v>693114732.59000003</v>
          </cell>
          <cell r="T62">
            <v>2398246744.46</v>
          </cell>
          <cell r="U62">
            <v>9110303285.9300003</v>
          </cell>
          <cell r="V62">
            <v>2597147224.9899998</v>
          </cell>
          <cell r="W62">
            <v>54481379008.839996</v>
          </cell>
          <cell r="X62">
            <v>6592581404.6400003</v>
          </cell>
          <cell r="Y62">
            <v>71276985078.979996</v>
          </cell>
          <cell r="Z62">
            <v>12341425864.51</v>
          </cell>
          <cell r="AA62">
            <v>7908808.0099999998</v>
          </cell>
          <cell r="AB62">
            <v>13301882353.43</v>
          </cell>
          <cell r="AC62">
            <v>64631411451.460007</v>
          </cell>
          <cell r="AD62">
            <v>7945803329.6500006</v>
          </cell>
          <cell r="AE62">
            <v>65607701174.889999</v>
          </cell>
          <cell r="AF62">
            <v>9225274936.7500019</v>
          </cell>
          <cell r="AG62">
            <v>116299207.37</v>
          </cell>
          <cell r="AH62">
            <v>78809208.909999996</v>
          </cell>
          <cell r="AI62">
            <v>100729919.44</v>
          </cell>
          <cell r="AJ62">
            <v>47881488.170000002</v>
          </cell>
          <cell r="AK62">
            <v>673104455.85000002</v>
          </cell>
          <cell r="AL62">
            <v>284072455.41000003</v>
          </cell>
          <cell r="AM62">
            <v>12153440030.230001</v>
          </cell>
          <cell r="AN62">
            <v>7606968854.3100004</v>
          </cell>
          <cell r="AO62">
            <v>56317141054.330002</v>
          </cell>
          <cell r="AP62">
            <v>34675855511.360001</v>
          </cell>
          <cell r="AQ62">
            <v>79181932568.860001</v>
          </cell>
          <cell r="AR62">
            <v>25098976344.059998</v>
          </cell>
          <cell r="AS62">
            <v>759464707825.67993</v>
          </cell>
        </row>
        <row r="63">
          <cell r="A63">
            <v>44345</v>
          </cell>
          <cell r="B63">
            <v>44831793497.220001</v>
          </cell>
          <cell r="C63">
            <v>17574336254.509998</v>
          </cell>
          <cell r="D63">
            <v>48053587638.790009</v>
          </cell>
          <cell r="E63">
            <v>5407510745.6499996</v>
          </cell>
          <cell r="F63">
            <v>378300897.69</v>
          </cell>
          <cell r="G63">
            <v>2193888578.3700004</v>
          </cell>
          <cell r="H63">
            <v>65409786287.440002</v>
          </cell>
          <cell r="J63">
            <v>3834896448.0999999</v>
          </cell>
          <cell r="K63">
            <v>686819664.00000012</v>
          </cell>
          <cell r="L63">
            <v>661389802.88999999</v>
          </cell>
          <cell r="M63">
            <v>27703542118.880001</v>
          </cell>
          <cell r="O63">
            <v>2722038215.4899998</v>
          </cell>
          <cell r="P63">
            <v>404276266.25999999</v>
          </cell>
          <cell r="Q63">
            <v>532169512.19999999</v>
          </cell>
          <cell r="R63">
            <v>2871398778.46</v>
          </cell>
          <cell r="S63">
            <v>693174871.38999999</v>
          </cell>
          <cell r="T63">
            <v>2398494129.5700002</v>
          </cell>
          <cell r="U63">
            <v>9112696702.7600002</v>
          </cell>
          <cell r="V63">
            <v>2599789621.3500004</v>
          </cell>
          <cell r="W63">
            <v>54417473411.959999</v>
          </cell>
          <cell r="X63">
            <v>6582135077.1599998</v>
          </cell>
          <cell r="Y63">
            <v>71212109708.570007</v>
          </cell>
          <cell r="Z63">
            <v>12311448366.16</v>
          </cell>
          <cell r="AA63">
            <v>7913884.0099999998</v>
          </cell>
          <cell r="AB63">
            <v>13304603541.700001</v>
          </cell>
          <cell r="AC63">
            <v>64637144083.899986</v>
          </cell>
          <cell r="AD63">
            <v>8146408728.9500008</v>
          </cell>
          <cell r="AE63">
            <v>65576100296.529999</v>
          </cell>
          <cell r="AF63">
            <v>9258347192</v>
          </cell>
          <cell r="AG63">
            <v>116312154.70999999</v>
          </cell>
          <cell r="AH63">
            <v>78818943</v>
          </cell>
          <cell r="AI63">
            <v>101623407</v>
          </cell>
          <cell r="AJ63">
            <v>47836004.719999999</v>
          </cell>
          <cell r="AK63">
            <v>676372165.82999992</v>
          </cell>
          <cell r="AL63">
            <v>284886321.05000001</v>
          </cell>
          <cell r="AM63">
            <v>12154497895.83</v>
          </cell>
          <cell r="AN63">
            <v>7602113963.3800001</v>
          </cell>
          <cell r="AO63">
            <v>56322600417.230011</v>
          </cell>
          <cell r="AP63">
            <v>34635845386.759995</v>
          </cell>
          <cell r="AQ63">
            <v>79202807727.209991</v>
          </cell>
          <cell r="AR63">
            <v>27198587849.249996</v>
          </cell>
          <cell r="AS63">
            <v>761945876557.92993</v>
          </cell>
        </row>
        <row r="64">
          <cell r="A64">
            <v>44346</v>
          </cell>
          <cell r="B64">
            <v>44832204371.159996</v>
          </cell>
          <cell r="C64">
            <v>17573616332.720001</v>
          </cell>
          <cell r="D64">
            <v>48057992814.959999</v>
          </cell>
          <cell r="E64">
            <v>5407140324.3600006</v>
          </cell>
          <cell r="F64">
            <v>378290180.01000005</v>
          </cell>
          <cell r="G64">
            <v>2194097655.4499998</v>
          </cell>
          <cell r="H64">
            <v>65406893459.130005</v>
          </cell>
          <cell r="J64">
            <v>3834864055.54</v>
          </cell>
          <cell r="K64">
            <v>686807268.5</v>
          </cell>
          <cell r="L64">
            <v>661398668.54999995</v>
          </cell>
          <cell r="M64">
            <v>27702041800.010002</v>
          </cell>
          <cell r="O64">
            <v>2722294225.1900001</v>
          </cell>
          <cell r="P64">
            <v>404324773.94</v>
          </cell>
          <cell r="Q64">
            <v>532224978.39999998</v>
          </cell>
          <cell r="R64">
            <v>2871705111.6600003</v>
          </cell>
          <cell r="S64">
            <v>693235110.00999999</v>
          </cell>
          <cell r="T64">
            <v>2398742125.6599998</v>
          </cell>
          <cell r="U64">
            <v>9112190094.8400002</v>
          </cell>
          <cell r="V64">
            <v>2599702531.6100001</v>
          </cell>
          <cell r="W64">
            <v>54415412255.220001</v>
          </cell>
          <cell r="X64">
            <v>6581708969.4200001</v>
          </cell>
          <cell r="Y64">
            <v>71208894224.649994</v>
          </cell>
          <cell r="Z64">
            <v>12310765273.73</v>
          </cell>
          <cell r="AA64">
            <v>7918982.2999999998</v>
          </cell>
          <cell r="AB64">
            <v>13303829518.65</v>
          </cell>
          <cell r="AC64">
            <v>64642779732.610008</v>
          </cell>
          <cell r="AD64">
            <v>8147133839.6800003</v>
          </cell>
          <cell r="AE64">
            <v>65573308134.410004</v>
          </cell>
          <cell r="AF64">
            <v>9259075114.6200008</v>
          </cell>
          <cell r="AG64">
            <v>116320856.12</v>
          </cell>
          <cell r="AH64">
            <v>78818943</v>
          </cell>
          <cell r="AI64">
            <v>101631025.5</v>
          </cell>
          <cell r="AJ64">
            <v>47836004.719999999</v>
          </cell>
          <cell r="AK64">
            <v>676363240.63999999</v>
          </cell>
          <cell r="AL64">
            <v>284882772.02999997</v>
          </cell>
          <cell r="AM64">
            <v>12155533987.99</v>
          </cell>
          <cell r="AN64">
            <v>7602870978.46</v>
          </cell>
          <cell r="AO64">
            <v>56325424909.309998</v>
          </cell>
          <cell r="AP64">
            <v>34634121167.389999</v>
          </cell>
          <cell r="AQ64">
            <v>79211788087.349991</v>
          </cell>
          <cell r="AR64">
            <v>27200618288.110004</v>
          </cell>
          <cell r="AS64">
            <v>761956802187.60999</v>
          </cell>
        </row>
        <row r="65">
          <cell r="A65">
            <v>44347</v>
          </cell>
          <cell r="B65">
            <v>44877010416.859993</v>
          </cell>
          <cell r="C65">
            <v>17640006287.600002</v>
          </cell>
          <cell r="D65">
            <v>48042685467.820007</v>
          </cell>
          <cell r="E65">
            <v>5462105905.4300003</v>
          </cell>
          <cell r="F65">
            <v>378685376.33000004</v>
          </cell>
          <cell r="G65">
            <v>2194415718.6100001</v>
          </cell>
          <cell r="H65">
            <v>65539563406.040001</v>
          </cell>
          <cell r="J65">
            <v>3828250419.1199999</v>
          </cell>
          <cell r="K65">
            <v>690125840.94000006</v>
          </cell>
          <cell r="L65">
            <v>660463967.0999999</v>
          </cell>
          <cell r="M65">
            <v>27967372313.09</v>
          </cell>
          <cell r="O65">
            <v>2722465939.0999999</v>
          </cell>
          <cell r="P65">
            <v>404408703.40999997</v>
          </cell>
          <cell r="Q65">
            <v>532300425.95999998</v>
          </cell>
          <cell r="R65">
            <v>2872375729.21</v>
          </cell>
          <cell r="S65">
            <v>693280108.03999996</v>
          </cell>
          <cell r="T65">
            <v>2399106635.1600003</v>
          </cell>
          <cell r="U65">
            <v>9186157363.8899994</v>
          </cell>
          <cell r="V65">
            <v>2594871602.3499994</v>
          </cell>
          <cell r="W65">
            <v>54759193826.540009</v>
          </cell>
          <cell r="X65">
            <v>6651132666.4200001</v>
          </cell>
          <cell r="Y65">
            <v>71828641407.26001</v>
          </cell>
          <cell r="Z65">
            <v>12394762330.790001</v>
          </cell>
          <cell r="AA65">
            <v>7924216.4199999999</v>
          </cell>
          <cell r="AB65">
            <v>13402515050.82</v>
          </cell>
          <cell r="AC65">
            <v>66840904236.919998</v>
          </cell>
          <cell r="AD65">
            <v>8146312794.1800003</v>
          </cell>
          <cell r="AE65">
            <v>65873058600.25</v>
          </cell>
          <cell r="AF65">
            <v>9259768069.3900013</v>
          </cell>
          <cell r="AG65">
            <v>116329481.59999999</v>
          </cell>
          <cell r="AH65">
            <v>78818943</v>
          </cell>
          <cell r="AI65">
            <v>101638573.12</v>
          </cell>
          <cell r="AJ65">
            <v>47836004.719999999</v>
          </cell>
          <cell r="AK65">
            <v>683736804.71000004</v>
          </cell>
          <cell r="AL65">
            <v>287400058.62</v>
          </cell>
          <cell r="AM65">
            <v>10380443933.59</v>
          </cell>
          <cell r="AN65">
            <v>7599091393.5900002</v>
          </cell>
          <cell r="AO65">
            <v>56304555541.57</v>
          </cell>
          <cell r="AP65">
            <v>34928215242.169998</v>
          </cell>
          <cell r="AQ65">
            <v>79114633329.700012</v>
          </cell>
          <cell r="AR65">
            <v>27201908378.869995</v>
          </cell>
          <cell r="AS65">
            <v>764694472510.30994</v>
          </cell>
        </row>
        <row r="66">
          <cell r="A66">
            <v>44348</v>
          </cell>
          <cell r="B66">
            <v>44883835249.660004</v>
          </cell>
          <cell r="C66">
            <v>17690057399.48</v>
          </cell>
          <cell r="D66">
            <v>48026383082.000008</v>
          </cell>
          <cell r="E66">
            <v>5413309465.1499996</v>
          </cell>
          <cell r="F66">
            <v>377973682.71999997</v>
          </cell>
          <cell r="G66">
            <v>2193154612.1200004</v>
          </cell>
          <cell r="H66">
            <v>64809941469.909996</v>
          </cell>
          <cell r="J66">
            <v>3800607047.7000003</v>
          </cell>
          <cell r="K66">
            <v>687962832.04999995</v>
          </cell>
          <cell r="L66">
            <v>662896408.70000005</v>
          </cell>
          <cell r="M66">
            <v>27835040842.080002</v>
          </cell>
          <cell r="O66">
            <v>2722699855.1699991</v>
          </cell>
          <cell r="P66">
            <v>404483961.97000003</v>
          </cell>
          <cell r="Q66">
            <v>532309620.15999997</v>
          </cell>
          <cell r="R66">
            <v>2873488278.5</v>
          </cell>
          <cell r="S66">
            <v>693335092.3599999</v>
          </cell>
          <cell r="T66">
            <v>2399119666.0500002</v>
          </cell>
          <cell r="U66">
            <v>9191663504.4899998</v>
          </cell>
          <cell r="V66">
            <v>2614218097.54</v>
          </cell>
          <cell r="W66">
            <v>54507127505.220001</v>
          </cell>
          <cell r="X66">
            <v>6632283904.79</v>
          </cell>
          <cell r="Y66">
            <v>71255542434.300003</v>
          </cell>
          <cell r="Z66">
            <v>12274031026.610001</v>
          </cell>
          <cell r="AA66">
            <v>7929287.71</v>
          </cell>
          <cell r="AB66">
            <v>13343479621.360001</v>
          </cell>
          <cell r="AC66">
            <v>67998819975.959999</v>
          </cell>
          <cell r="AD66">
            <v>8419793832.9400005</v>
          </cell>
          <cell r="AE66">
            <v>65485302426.050003</v>
          </cell>
          <cell r="AF66">
            <v>9250666562.5299988</v>
          </cell>
          <cell r="AG66">
            <v>116327251.19</v>
          </cell>
          <cell r="AH66">
            <v>78809046.640000001</v>
          </cell>
          <cell r="AI66">
            <v>101422357.95999999</v>
          </cell>
          <cell r="AJ66">
            <v>47836004.719999999</v>
          </cell>
          <cell r="AK66">
            <v>684446557.88999999</v>
          </cell>
          <cell r="AL66">
            <v>285037307.08000004</v>
          </cell>
          <cell r="AM66">
            <v>10977019112.810001</v>
          </cell>
          <cell r="AN66">
            <v>7610710701.7000008</v>
          </cell>
          <cell r="AO66">
            <v>55777201800.689995</v>
          </cell>
          <cell r="AP66">
            <v>34778520818.869995</v>
          </cell>
          <cell r="AQ66">
            <v>79127614075.320007</v>
          </cell>
          <cell r="AR66">
            <v>27923283948.240002</v>
          </cell>
          <cell r="AS66">
            <v>764495685728.38989</v>
          </cell>
        </row>
        <row r="67">
          <cell r="A67">
            <v>44349</v>
          </cell>
          <cell r="B67">
            <v>45377922024.429993</v>
          </cell>
          <cell r="C67">
            <v>17709689660.290001</v>
          </cell>
          <cell r="D67">
            <v>48020156220.330002</v>
          </cell>
          <cell r="E67">
            <v>5434775329.25</v>
          </cell>
          <cell r="F67">
            <v>378312550.75</v>
          </cell>
          <cell r="G67">
            <v>2192090848.0900002</v>
          </cell>
          <cell r="H67">
            <v>65655475643.550003</v>
          </cell>
          <cell r="J67">
            <v>3815690741.4499998</v>
          </cell>
          <cell r="K67">
            <v>688851881.03999996</v>
          </cell>
          <cell r="L67">
            <v>662809928.51999998</v>
          </cell>
          <cell r="M67">
            <v>28025372634.790001</v>
          </cell>
          <cell r="O67">
            <v>2723065733.29</v>
          </cell>
          <cell r="P67">
            <v>404506185.91000003</v>
          </cell>
          <cell r="Q67">
            <v>532338002.47000003</v>
          </cell>
          <cell r="R67">
            <v>2873675470.8600001</v>
          </cell>
          <cell r="S67">
            <v>693417829.55999994</v>
          </cell>
          <cell r="T67">
            <v>2399244317.3599997</v>
          </cell>
          <cell r="U67">
            <v>9220700350.9699993</v>
          </cell>
          <cell r="V67">
            <v>2612157134.6799998</v>
          </cell>
          <cell r="W67">
            <v>54633808671.130005</v>
          </cell>
          <cell r="X67">
            <v>6638143864.5699997</v>
          </cell>
          <cell r="Y67">
            <v>71547150244.599991</v>
          </cell>
          <cell r="Z67">
            <v>12376600899.77</v>
          </cell>
          <cell r="AA67">
            <v>7935861.5899999999</v>
          </cell>
          <cell r="AB67">
            <v>13402420078.720001</v>
          </cell>
          <cell r="AC67">
            <v>67257137074.670006</v>
          </cell>
          <cell r="AD67">
            <v>8419962193.9300003</v>
          </cell>
          <cell r="AE67">
            <v>65876656566.18</v>
          </cell>
          <cell r="AF67">
            <v>9270532403.8799992</v>
          </cell>
          <cell r="AG67">
            <v>97374724.019999996</v>
          </cell>
          <cell r="AH67">
            <v>97737853.829999998</v>
          </cell>
          <cell r="AI67">
            <v>101077184.48999999</v>
          </cell>
          <cell r="AJ67">
            <v>48102914.729999997</v>
          </cell>
          <cell r="AK67">
            <v>683351205.43000007</v>
          </cell>
          <cell r="AL67">
            <v>290758262.42000002</v>
          </cell>
          <cell r="AM67">
            <v>10746829306.279999</v>
          </cell>
          <cell r="AN67">
            <v>7614420799.0100002</v>
          </cell>
          <cell r="AO67">
            <v>55781432307.019997</v>
          </cell>
          <cell r="AP67">
            <v>34939575139.709999</v>
          </cell>
          <cell r="AQ67">
            <v>79518865692.750015</v>
          </cell>
          <cell r="AR67">
            <v>28334576696.720009</v>
          </cell>
          <cell r="AS67">
            <v>767104702433.04004</v>
          </cell>
        </row>
        <row r="68">
          <cell r="A68">
            <v>44350</v>
          </cell>
          <cell r="B68">
            <v>45521212089.370003</v>
          </cell>
          <cell r="C68">
            <v>17824036251.529999</v>
          </cell>
          <cell r="D68">
            <v>48034364656.620003</v>
          </cell>
          <cell r="E68">
            <v>5486131808.8599997</v>
          </cell>
          <cell r="F68">
            <v>379051675.76999998</v>
          </cell>
          <cell r="G68">
            <v>2191907599.1399999</v>
          </cell>
          <cell r="H68">
            <v>66212801527.849998</v>
          </cell>
          <cell r="J68">
            <v>3817423301.4700003</v>
          </cell>
          <cell r="K68">
            <v>693051581</v>
          </cell>
          <cell r="L68">
            <v>662746357.37000012</v>
          </cell>
          <cell r="M68">
            <v>28306884778.98</v>
          </cell>
          <cell r="O68">
            <v>2723318878.1700001</v>
          </cell>
          <cell r="P68">
            <v>404617201.13</v>
          </cell>
          <cell r="Q68">
            <v>532471203.05999994</v>
          </cell>
          <cell r="R68">
            <v>2875323146.7199998</v>
          </cell>
          <cell r="S68">
            <v>693478896.25</v>
          </cell>
          <cell r="T68">
            <v>2399807306.79</v>
          </cell>
          <cell r="U68">
            <v>9290453587.4300003</v>
          </cell>
          <cell r="V68">
            <v>2653979870.5099998</v>
          </cell>
          <cell r="W68">
            <v>54923775775.659996</v>
          </cell>
          <cell r="X68">
            <v>6685748866.3500004</v>
          </cell>
          <cell r="Y68">
            <v>72048903894.130005</v>
          </cell>
          <cell r="Z68">
            <v>12493648879.969999</v>
          </cell>
          <cell r="AA68">
            <v>7942164.3899999997</v>
          </cell>
          <cell r="AB68">
            <v>13510471192.400002</v>
          </cell>
          <cell r="AC68">
            <v>72788107534.430008</v>
          </cell>
          <cell r="AD68">
            <v>8418786109.7600002</v>
          </cell>
          <cell r="AE68">
            <v>66795242393.489998</v>
          </cell>
          <cell r="AF68">
            <v>9264302586.7199993</v>
          </cell>
          <cell r="AG68">
            <v>97381247.349999994</v>
          </cell>
          <cell r="AH68">
            <v>97734024.859999999</v>
          </cell>
          <cell r="AI68">
            <v>100942118.51000001</v>
          </cell>
          <cell r="AJ68">
            <v>48102914.729999997</v>
          </cell>
          <cell r="AK68">
            <v>685907532.69000006</v>
          </cell>
          <cell r="AL68">
            <v>293949787.99000001</v>
          </cell>
          <cell r="AM68">
            <v>12170585681.799999</v>
          </cell>
          <cell r="AN68">
            <v>7598197838.5200005</v>
          </cell>
          <cell r="AO68">
            <v>55656311107.760002</v>
          </cell>
          <cell r="AP68">
            <v>35275318923.18</v>
          </cell>
          <cell r="AQ68">
            <v>79615964175.369995</v>
          </cell>
          <cell r="AR68">
            <v>28337575059.010006</v>
          </cell>
          <cell r="AS68">
            <v>777617961527.09009</v>
          </cell>
        </row>
        <row r="69">
          <cell r="A69">
            <v>44351</v>
          </cell>
          <cell r="B69">
            <v>46678569591.350006</v>
          </cell>
          <cell r="C69">
            <v>17828218046.619999</v>
          </cell>
          <cell r="D69">
            <v>48068945541.770004</v>
          </cell>
          <cell r="E69">
            <v>5477025362.4000006</v>
          </cell>
          <cell r="F69">
            <v>378908414.87</v>
          </cell>
          <cell r="G69">
            <v>2191832417.6000004</v>
          </cell>
          <cell r="H69">
            <v>66312331348.970001</v>
          </cell>
          <cell r="J69">
            <v>3837094815.1400003</v>
          </cell>
          <cell r="K69">
            <v>692103582.55000007</v>
          </cell>
          <cell r="L69">
            <v>662313133.99000001</v>
          </cell>
          <cell r="M69">
            <v>28260439389.099998</v>
          </cell>
          <cell r="O69">
            <v>2723603276.6300001</v>
          </cell>
          <cell r="P69">
            <v>404762438.37</v>
          </cell>
          <cell r="Q69">
            <v>532603657.13000005</v>
          </cell>
          <cell r="R69">
            <v>2876112325.1300001</v>
          </cell>
          <cell r="S69">
            <v>693540719.08000004</v>
          </cell>
          <cell r="T69">
            <v>2400445763.4099998</v>
          </cell>
          <cell r="U69">
            <v>9304557403.0200005</v>
          </cell>
          <cell r="V69">
            <v>2650374114.8499999</v>
          </cell>
          <cell r="W69">
            <v>54727690378.849998</v>
          </cell>
          <cell r="X69">
            <v>6663580786.5799999</v>
          </cell>
          <cell r="Y69">
            <v>71929635549.839996</v>
          </cell>
          <cell r="Z69">
            <v>12479414919.540001</v>
          </cell>
          <cell r="AA69">
            <v>7949103.1699999999</v>
          </cell>
          <cell r="AB69">
            <v>13498077009.559999</v>
          </cell>
          <cell r="AC69">
            <v>70009212664.210007</v>
          </cell>
          <cell r="AD69">
            <v>8424072240.4400005</v>
          </cell>
          <cell r="AE69">
            <v>66736460668.240005</v>
          </cell>
          <cell r="AF69">
            <v>9057314551.1800003</v>
          </cell>
          <cell r="AG69">
            <v>97387989.659999996</v>
          </cell>
          <cell r="AH69">
            <v>97732212.150000006</v>
          </cell>
          <cell r="AI69">
            <v>99227818.379999995</v>
          </cell>
          <cell r="AJ69">
            <v>48102914.729999997</v>
          </cell>
          <cell r="AK69">
            <v>685406054.66000009</v>
          </cell>
          <cell r="AL69">
            <v>296149105.53999996</v>
          </cell>
          <cell r="AM69">
            <v>12069064844.769999</v>
          </cell>
          <cell r="AN69">
            <v>7597960779.4799995</v>
          </cell>
          <cell r="AO69">
            <v>54719427751.260002</v>
          </cell>
          <cell r="AP69">
            <v>35117548237</v>
          </cell>
          <cell r="AQ69">
            <v>79707052276.540009</v>
          </cell>
          <cell r="AR69">
            <v>28319546401.310001</v>
          </cell>
          <cell r="AS69">
            <v>774361795599.07019</v>
          </cell>
        </row>
        <row r="70">
          <cell r="A70">
            <v>44352</v>
          </cell>
          <cell r="B70">
            <v>46700798741.749992</v>
          </cell>
          <cell r="C70">
            <v>17828298483.900002</v>
          </cell>
          <cell r="D70">
            <v>48173749467.410011</v>
          </cell>
          <cell r="E70">
            <v>5473734270.9899998</v>
          </cell>
          <cell r="F70">
            <v>379873661.82999998</v>
          </cell>
          <cell r="G70">
            <v>2192061297.5500002</v>
          </cell>
          <cell r="H70">
            <v>66246567345.940002</v>
          </cell>
          <cell r="J70">
            <v>3837144452.1599998</v>
          </cell>
          <cell r="K70">
            <v>691475260.70000005</v>
          </cell>
          <cell r="L70">
            <v>662105853.53999996</v>
          </cell>
          <cell r="M70">
            <v>28249494643.27</v>
          </cell>
          <cell r="O70">
            <v>2723859494.1599998</v>
          </cell>
          <cell r="P70">
            <v>404810324.02999997</v>
          </cell>
          <cell r="Q70">
            <v>532658860.06</v>
          </cell>
          <cell r="R70">
            <v>2876411508.0200005</v>
          </cell>
          <cell r="S70">
            <v>693601196.41999996</v>
          </cell>
          <cell r="T70">
            <v>2400692618.9499998</v>
          </cell>
          <cell r="U70">
            <v>9307252343.1100006</v>
          </cell>
          <cell r="V70">
            <v>2650437034.3099999</v>
          </cell>
          <cell r="W70">
            <v>54697698179.779999</v>
          </cell>
          <cell r="X70">
            <v>6654109823.3699999</v>
          </cell>
          <cell r="Y70">
            <v>71817473095.5</v>
          </cell>
          <cell r="Z70">
            <v>12462272107.129999</v>
          </cell>
          <cell r="AA70">
            <v>7955299.5600000005</v>
          </cell>
          <cell r="AB70">
            <v>13454620781.83</v>
          </cell>
          <cell r="AC70">
            <v>70015421139.069992</v>
          </cell>
          <cell r="AD70">
            <v>8424577894.3600006</v>
          </cell>
          <cell r="AE70">
            <v>66631147956.899994</v>
          </cell>
          <cell r="AF70">
            <v>9087942507.7299995</v>
          </cell>
          <cell r="AG70">
            <v>103369871.17</v>
          </cell>
          <cell r="AH70">
            <v>97723535.959999993</v>
          </cell>
          <cell r="AI70">
            <v>101713355.66</v>
          </cell>
          <cell r="AJ70">
            <v>48102914.729999997</v>
          </cell>
          <cell r="AK70">
            <v>684504798.99000001</v>
          </cell>
          <cell r="AL70">
            <v>296462409.05000007</v>
          </cell>
          <cell r="AM70">
            <v>12070122795.190002</v>
          </cell>
          <cell r="AN70">
            <v>7612545064.2900009</v>
          </cell>
          <cell r="AO70">
            <v>54746076395.829987</v>
          </cell>
          <cell r="AP70">
            <v>35071900909.349998</v>
          </cell>
          <cell r="AQ70">
            <v>80967756489.589996</v>
          </cell>
          <cell r="AR70">
            <v>28408682107.68</v>
          </cell>
          <cell r="AS70">
            <v>775487206290.82007</v>
          </cell>
        </row>
        <row r="71">
          <cell r="A71">
            <v>44353</v>
          </cell>
          <cell r="B71">
            <v>46701433222.860001</v>
          </cell>
          <cell r="C71">
            <v>17828005107.810001</v>
          </cell>
          <cell r="D71">
            <v>48179442903.299995</v>
          </cell>
          <cell r="E71">
            <v>5473358828.3599997</v>
          </cell>
          <cell r="F71">
            <v>379890161.89999998</v>
          </cell>
          <cell r="G71">
            <v>2192308146.48</v>
          </cell>
          <cell r="H71">
            <v>66243634932.240005</v>
          </cell>
          <cell r="J71">
            <v>3837194087.4500003</v>
          </cell>
          <cell r="K71">
            <v>691474779.05999994</v>
          </cell>
          <cell r="L71">
            <v>662190290.62</v>
          </cell>
          <cell r="M71">
            <v>28247967990.150002</v>
          </cell>
          <cell r="O71">
            <v>2724115390.75</v>
          </cell>
          <cell r="P71">
            <v>404858210.17000002</v>
          </cell>
          <cell r="Q71">
            <v>532714073.75</v>
          </cell>
          <cell r="R71">
            <v>2876708566.1500001</v>
          </cell>
          <cell r="S71">
            <v>693661493.26999998</v>
          </cell>
          <cell r="T71">
            <v>2400939841.54</v>
          </cell>
          <cell r="U71">
            <v>9306735363.9500008</v>
          </cell>
          <cell r="V71">
            <v>2650760557.7199998</v>
          </cell>
          <cell r="W71">
            <v>54696966733.630005</v>
          </cell>
          <cell r="X71">
            <v>6653683538.1599998</v>
          </cell>
          <cell r="Y71">
            <v>71814215244.75</v>
          </cell>
          <cell r="Z71">
            <v>12461575673.1</v>
          </cell>
          <cell r="AA71">
            <v>7961495.96</v>
          </cell>
          <cell r="AB71">
            <v>13453837131.91</v>
          </cell>
          <cell r="AC71">
            <v>70021495919.869995</v>
          </cell>
          <cell r="AD71">
            <v>8425413039.9500008</v>
          </cell>
          <cell r="AE71">
            <v>66628256702.159996</v>
          </cell>
          <cell r="AF71">
            <v>9088699672.6500015</v>
          </cell>
          <cell r="AG71">
            <v>103377564.36</v>
          </cell>
          <cell r="AH71">
            <v>97723535.959999993</v>
          </cell>
          <cell r="AI71">
            <v>101721073.66</v>
          </cell>
          <cell r="AJ71">
            <v>48102914.729999997</v>
          </cell>
          <cell r="AK71">
            <v>684495529.09000003</v>
          </cell>
          <cell r="AL71">
            <v>296458557.38999999</v>
          </cell>
          <cell r="AM71">
            <v>12071159582.350002</v>
          </cell>
          <cell r="AN71">
            <v>7613523676.6099997</v>
          </cell>
          <cell r="AO71">
            <v>54752282393.199997</v>
          </cell>
          <cell r="AP71">
            <v>35070141644.779999</v>
          </cell>
          <cell r="AQ71">
            <v>80980588400.459991</v>
          </cell>
          <cell r="AR71">
            <v>28411272031.449997</v>
          </cell>
          <cell r="AS71">
            <v>775510346003.70972</v>
          </cell>
        </row>
        <row r="72">
          <cell r="A72">
            <v>44354</v>
          </cell>
          <cell r="B72">
            <v>46712525563.769997</v>
          </cell>
          <cell r="C72">
            <v>17886918456.16</v>
          </cell>
          <cell r="D72">
            <v>48209889217.860001</v>
          </cell>
          <cell r="E72">
            <v>5522081190.0599995</v>
          </cell>
          <cell r="F72">
            <v>380569542.25999999</v>
          </cell>
          <cell r="G72">
            <v>2193880483.21</v>
          </cell>
          <cell r="H72">
            <v>66956832999.559998</v>
          </cell>
          <cell r="J72">
            <v>3834016930.5100002</v>
          </cell>
          <cell r="K72">
            <v>693335867.03999996</v>
          </cell>
          <cell r="L72">
            <v>662740959.10000002</v>
          </cell>
          <cell r="M72">
            <v>28499932687.139999</v>
          </cell>
          <cell r="O72">
            <v>2724412821.48</v>
          </cell>
          <cell r="P72">
            <v>404902302.21999997</v>
          </cell>
          <cell r="Q72">
            <v>532830032.47999996</v>
          </cell>
          <cell r="R72">
            <v>2877404403.96</v>
          </cell>
          <cell r="S72">
            <v>693738191.24000001</v>
          </cell>
          <cell r="T72">
            <v>2401391321.1999998</v>
          </cell>
          <cell r="U72">
            <v>9377321989.0699997</v>
          </cell>
          <cell r="V72">
            <v>2654114854.8099999</v>
          </cell>
          <cell r="W72">
            <v>54955585654.059998</v>
          </cell>
          <cell r="X72">
            <v>6688625246.7599993</v>
          </cell>
          <cell r="Y72">
            <v>72335024978.929993</v>
          </cell>
          <cell r="Z72">
            <v>12595308684.58</v>
          </cell>
          <cell r="AA72">
            <v>7967838.3600000003</v>
          </cell>
          <cell r="AB72">
            <v>13558420177.560001</v>
          </cell>
          <cell r="AC72">
            <v>67377262987.029999</v>
          </cell>
          <cell r="AD72">
            <v>8427429479.2699995</v>
          </cell>
          <cell r="AE72">
            <v>67093119559.629997</v>
          </cell>
          <cell r="AF72">
            <v>9089599215.210001</v>
          </cell>
          <cell r="AG72">
            <v>103385282.66</v>
          </cell>
          <cell r="AH72">
            <v>97723535.959999993</v>
          </cell>
          <cell r="AI72">
            <v>101728663.77</v>
          </cell>
          <cell r="AJ72">
            <v>48102914.729999997</v>
          </cell>
          <cell r="AK72">
            <v>688039444.3599999</v>
          </cell>
          <cell r="AL72">
            <v>296711153.95999998</v>
          </cell>
          <cell r="AM72">
            <v>9470864475.1900005</v>
          </cell>
          <cell r="AN72">
            <v>7620985339.7600002</v>
          </cell>
          <cell r="AO72">
            <v>54785663534.239998</v>
          </cell>
          <cell r="AP72">
            <v>35316765779.610001</v>
          </cell>
          <cell r="AQ72">
            <v>81045468515.419998</v>
          </cell>
          <cell r="AR72">
            <v>28416142345.030003</v>
          </cell>
          <cell r="AS72">
            <v>773338764619.20996</v>
          </cell>
        </row>
        <row r="73">
          <cell r="A73">
            <v>44355</v>
          </cell>
          <cell r="B73">
            <v>46779709556.459991</v>
          </cell>
          <cell r="C73">
            <v>17929145081.059998</v>
          </cell>
          <cell r="D73">
            <v>47707486275.959999</v>
          </cell>
          <cell r="E73">
            <v>5517948122.7299995</v>
          </cell>
          <cell r="F73">
            <v>381658492</v>
          </cell>
          <cell r="G73">
            <v>2194950959.5900002</v>
          </cell>
          <cell r="H73">
            <v>67829931685.389999</v>
          </cell>
          <cell r="J73">
            <v>3850749050.2399998</v>
          </cell>
          <cell r="K73">
            <v>693382670.46999991</v>
          </cell>
          <cell r="L73">
            <v>666446023.28999996</v>
          </cell>
          <cell r="M73">
            <v>28486139714.199997</v>
          </cell>
          <cell r="O73">
            <v>2724687780.6499996</v>
          </cell>
          <cell r="P73">
            <v>404981458.06999999</v>
          </cell>
          <cell r="Q73">
            <v>532929143.76000005</v>
          </cell>
          <cell r="R73">
            <v>2877985578.1999998</v>
          </cell>
          <cell r="S73">
            <v>693802297.70000005</v>
          </cell>
          <cell r="T73">
            <v>2401827033.5999999</v>
          </cell>
          <cell r="U73">
            <v>9444338891.9599991</v>
          </cell>
          <cell r="V73">
            <v>2660987635.1599998</v>
          </cell>
          <cell r="W73">
            <v>54955216232.5</v>
          </cell>
          <cell r="X73">
            <v>6688506545.5900002</v>
          </cell>
          <cell r="Y73">
            <v>72588557093.490005</v>
          </cell>
          <cell r="Z73">
            <v>12622560959.780001</v>
          </cell>
          <cell r="AA73">
            <v>7974304.4900000002</v>
          </cell>
          <cell r="AB73">
            <v>13575559292.18</v>
          </cell>
          <cell r="AC73">
            <v>70662988637.790009</v>
          </cell>
          <cell r="AD73">
            <v>8414341068.4599991</v>
          </cell>
          <cell r="AE73">
            <v>67563206076.269997</v>
          </cell>
          <cell r="AF73">
            <v>9081333811.3400002</v>
          </cell>
          <cell r="AG73">
            <v>103392847.17</v>
          </cell>
          <cell r="AH73">
            <v>97715125.049999997</v>
          </cell>
          <cell r="AI73">
            <v>101736103.31</v>
          </cell>
          <cell r="AJ73">
            <v>48102914.729999997</v>
          </cell>
          <cell r="AK73">
            <v>688035185.75</v>
          </cell>
          <cell r="AL73">
            <v>299029003.28999996</v>
          </cell>
          <cell r="AM73">
            <v>10148117167.780001</v>
          </cell>
          <cell r="AN73">
            <v>7618914782.7399998</v>
          </cell>
          <cell r="AO73">
            <v>50539395470.57</v>
          </cell>
          <cell r="AP73">
            <v>35407365148.080002</v>
          </cell>
          <cell r="AQ73">
            <v>81169957281.449997</v>
          </cell>
          <cell r="AR73">
            <v>28457014043.089996</v>
          </cell>
          <cell r="AS73">
            <v>774618106545.39001</v>
          </cell>
        </row>
        <row r="74">
          <cell r="A74">
            <v>44356</v>
          </cell>
          <cell r="B74">
            <v>46923923788.690002</v>
          </cell>
          <cell r="C74">
            <v>17954167811.260002</v>
          </cell>
          <cell r="D74">
            <v>47741772474.680008</v>
          </cell>
          <cell r="E74">
            <v>5455316817.8799992</v>
          </cell>
          <cell r="F74">
            <v>373453297.38</v>
          </cell>
          <cell r="G74">
            <v>2195291863.4099998</v>
          </cell>
          <cell r="H74">
            <v>67000671327.270004</v>
          </cell>
          <cell r="J74">
            <v>3836109801.8599997</v>
          </cell>
          <cell r="K74">
            <v>690034765.38</v>
          </cell>
          <cell r="L74">
            <v>667114130.25999999</v>
          </cell>
          <cell r="M74">
            <v>28198970845</v>
          </cell>
          <cell r="O74">
            <v>2724936141.54</v>
          </cell>
          <cell r="P74">
            <v>405065095.44</v>
          </cell>
          <cell r="Q74">
            <v>533068831.88999999</v>
          </cell>
          <cell r="R74">
            <v>2878638275.96</v>
          </cell>
          <cell r="S74">
            <v>693864547.63</v>
          </cell>
          <cell r="T74">
            <v>2402531013.0100002</v>
          </cell>
          <cell r="U74">
            <v>9387666107</v>
          </cell>
          <cell r="V74">
            <v>2662263950.4499998</v>
          </cell>
          <cell r="W74">
            <v>54605905225</v>
          </cell>
          <cell r="X74">
            <v>6650070856.6000004</v>
          </cell>
          <cell r="Y74">
            <v>71815668977.679993</v>
          </cell>
          <cell r="Z74">
            <v>12423035006.210001</v>
          </cell>
          <cell r="AA74">
            <v>7980827.2300000004</v>
          </cell>
          <cell r="AB74">
            <v>13491283114.08</v>
          </cell>
          <cell r="AC74">
            <v>70691650919.800018</v>
          </cell>
          <cell r="AD74">
            <v>8419710270.1599998</v>
          </cell>
          <cell r="AE74">
            <v>66948322077.880005</v>
          </cell>
          <cell r="AF74">
            <v>9072912460.6299992</v>
          </cell>
          <cell r="AG74">
            <v>101125116.75</v>
          </cell>
          <cell r="AH74">
            <v>99942965.579999998</v>
          </cell>
          <cell r="AI74">
            <v>99569392.090000004</v>
          </cell>
          <cell r="AJ74">
            <v>49211816.340000004</v>
          </cell>
          <cell r="AK74">
            <v>684474461.78999996</v>
          </cell>
          <cell r="AL74">
            <v>297269443.63999999</v>
          </cell>
          <cell r="AM74">
            <v>11252933318.25</v>
          </cell>
          <cell r="AN74">
            <v>7628898608.7799997</v>
          </cell>
          <cell r="AO74">
            <v>50539109868.259995</v>
          </cell>
          <cell r="AP74">
            <v>35058036274.139999</v>
          </cell>
          <cell r="AQ74">
            <v>80676423683.170013</v>
          </cell>
          <cell r="AR74">
            <v>28341115953.350002</v>
          </cell>
          <cell r="AS74">
            <v>771679511523.40002</v>
          </cell>
        </row>
        <row r="75">
          <cell r="A75">
            <v>44357</v>
          </cell>
          <cell r="B75">
            <v>46992551860.889999</v>
          </cell>
          <cell r="C75">
            <v>18003522877.630001</v>
          </cell>
          <cell r="D75">
            <v>47748795119.820007</v>
          </cell>
          <cell r="E75">
            <v>5491394309.1300001</v>
          </cell>
          <cell r="F75">
            <v>374368410.00999999</v>
          </cell>
          <cell r="G75">
            <v>2192539589.3600001</v>
          </cell>
          <cell r="H75">
            <v>67781444372.419998</v>
          </cell>
          <cell r="J75">
            <v>3845970009.3699999</v>
          </cell>
          <cell r="K75">
            <v>694423830.70000005</v>
          </cell>
          <cell r="L75">
            <v>662822753.13</v>
          </cell>
          <cell r="M75">
            <v>28430463478.270004</v>
          </cell>
          <cell r="O75">
            <v>2725145280.71</v>
          </cell>
          <cell r="P75">
            <v>405146977.75999999</v>
          </cell>
          <cell r="Q75">
            <v>533151514.73000002</v>
          </cell>
          <cell r="R75">
            <v>2880784221.02</v>
          </cell>
          <cell r="S75">
            <v>693910202.89999998</v>
          </cell>
          <cell r="T75">
            <v>2402870679.6800003</v>
          </cell>
          <cell r="U75">
            <v>9432985493</v>
          </cell>
          <cell r="V75">
            <v>2662536002.4800005</v>
          </cell>
          <cell r="W75">
            <v>54895015435.5</v>
          </cell>
          <cell r="X75">
            <v>6694036669.9000006</v>
          </cell>
          <cell r="Y75">
            <v>72493822023.929993</v>
          </cell>
          <cell r="Z75">
            <v>12520695233.77</v>
          </cell>
          <cell r="AA75">
            <v>7986569.5</v>
          </cell>
          <cell r="AB75">
            <v>13618691151.18</v>
          </cell>
          <cell r="AC75">
            <v>70737356985.649994</v>
          </cell>
          <cell r="AD75">
            <v>8437135319.2399998</v>
          </cell>
          <cell r="AE75">
            <v>67620946881.989998</v>
          </cell>
          <cell r="AF75">
            <v>9022205215.6800003</v>
          </cell>
          <cell r="AG75">
            <v>101057174</v>
          </cell>
          <cell r="AH75">
            <v>99942844.519999996</v>
          </cell>
          <cell r="AI75">
            <v>99229855.280000001</v>
          </cell>
          <cell r="AJ75">
            <v>49211816.340000004</v>
          </cell>
          <cell r="AK75">
            <v>689715189.83000004</v>
          </cell>
          <cell r="AL75">
            <v>300814012.47000003</v>
          </cell>
          <cell r="AM75">
            <v>10611865702.989998</v>
          </cell>
          <cell r="AN75">
            <v>7637832785.1000004</v>
          </cell>
          <cell r="AO75">
            <v>50532906485.030006</v>
          </cell>
          <cell r="AP75">
            <v>35361700584.259995</v>
          </cell>
          <cell r="AQ75">
            <v>80498104362.780029</v>
          </cell>
          <cell r="AR75">
            <v>28315173695.950001</v>
          </cell>
          <cell r="AS75">
            <v>774300272977.90002</v>
          </cell>
        </row>
        <row r="76">
          <cell r="A76">
            <v>44358</v>
          </cell>
          <cell r="B76">
            <v>47110859760.120003</v>
          </cell>
          <cell r="C76">
            <v>18036751723.900002</v>
          </cell>
          <cell r="D76">
            <v>47759845083.839989</v>
          </cell>
          <cell r="E76">
            <v>5488950640.7199993</v>
          </cell>
          <cell r="F76">
            <v>374677129.24000001</v>
          </cell>
          <cell r="G76">
            <v>2191705497.3299999</v>
          </cell>
          <cell r="H76">
            <v>67840916143.389999</v>
          </cell>
          <cell r="J76">
            <v>3837096902.6400003</v>
          </cell>
          <cell r="K76">
            <v>694510416.05999994</v>
          </cell>
          <cell r="L76">
            <v>658339982.02999997</v>
          </cell>
          <cell r="M76">
            <v>28541764518.23</v>
          </cell>
          <cell r="O76">
            <v>2725310488.4000006</v>
          </cell>
          <cell r="P76">
            <v>405187663.69999999</v>
          </cell>
          <cell r="Q76">
            <v>533169248.81999999</v>
          </cell>
          <cell r="R76">
            <v>2881645981.5100002</v>
          </cell>
          <cell r="S76">
            <v>693955489.45000005</v>
          </cell>
          <cell r="T76">
            <v>2402881658.8000002</v>
          </cell>
          <cell r="U76">
            <v>9505667600.2099991</v>
          </cell>
          <cell r="V76">
            <v>2666060489.2600002</v>
          </cell>
          <cell r="W76">
            <v>54941106001.660004</v>
          </cell>
          <cell r="X76">
            <v>6711787498.5299997</v>
          </cell>
          <cell r="Y76">
            <v>72472365240.180008</v>
          </cell>
          <cell r="Z76">
            <v>12479333376.379999</v>
          </cell>
          <cell r="AA76">
            <v>7992311.7599999998</v>
          </cell>
          <cell r="AB76">
            <v>13685198249.440001</v>
          </cell>
          <cell r="AC76">
            <v>70771234545.37999</v>
          </cell>
          <cell r="AD76">
            <v>8433237242.4099998</v>
          </cell>
          <cell r="AE76">
            <v>67550450981.589996</v>
          </cell>
          <cell r="AF76">
            <v>8941660170.3199978</v>
          </cell>
          <cell r="AG76">
            <v>101048720.33</v>
          </cell>
          <cell r="AH76">
            <v>99932930.450000003</v>
          </cell>
          <cell r="AI76">
            <v>99187257.109999999</v>
          </cell>
          <cell r="AJ76">
            <v>49211816.340000004</v>
          </cell>
          <cell r="AK76">
            <v>694114700.01999998</v>
          </cell>
          <cell r="AL76">
            <v>301980819.19999999</v>
          </cell>
          <cell r="AM76">
            <v>10830242851.869999</v>
          </cell>
          <cell r="AN76">
            <v>7654949037.4200001</v>
          </cell>
          <cell r="AO76">
            <v>50547926378.749985</v>
          </cell>
          <cell r="AP76">
            <v>35505405756.389999</v>
          </cell>
          <cell r="AQ76">
            <v>80548711341.630005</v>
          </cell>
          <cell r="AR76">
            <v>28925124715.030003</v>
          </cell>
          <cell r="AS76">
            <v>775701498359.83997</v>
          </cell>
        </row>
        <row r="77">
          <cell r="A77">
            <v>44359</v>
          </cell>
          <cell r="B77">
            <v>47176423133.549995</v>
          </cell>
          <cell r="C77">
            <v>18058280295.450001</v>
          </cell>
          <cell r="D77">
            <v>47672909906.68</v>
          </cell>
          <cell r="E77">
            <v>5479464545.6799994</v>
          </cell>
          <cell r="F77">
            <v>374717568.52999997</v>
          </cell>
          <cell r="G77">
            <v>2191216683.2399998</v>
          </cell>
          <cell r="H77">
            <v>67823175292.449997</v>
          </cell>
          <cell r="J77">
            <v>3837188077.6500001</v>
          </cell>
          <cell r="K77">
            <v>694906250.32999992</v>
          </cell>
          <cell r="L77">
            <v>658392293.96000004</v>
          </cell>
          <cell r="M77">
            <v>28518816233.580002</v>
          </cell>
          <cell r="O77">
            <v>2725566675.79</v>
          </cell>
          <cell r="P77">
            <v>405235266.80000001</v>
          </cell>
          <cell r="Q77">
            <v>533223845.28999996</v>
          </cell>
          <cell r="R77">
            <v>2881927688.1399999</v>
          </cell>
          <cell r="S77">
            <v>694015524.65999997</v>
          </cell>
          <cell r="T77">
            <v>2403125907.6500001</v>
          </cell>
          <cell r="U77">
            <v>9500018796.9399986</v>
          </cell>
          <cell r="V77">
            <v>2665777214.02</v>
          </cell>
          <cell r="W77">
            <v>54933444901.410004</v>
          </cell>
          <cell r="X77">
            <v>6712205408.4200001</v>
          </cell>
          <cell r="Y77">
            <v>72451755395.169998</v>
          </cell>
          <cell r="Z77">
            <v>12452766863.360001</v>
          </cell>
          <cell r="AA77">
            <v>7997959.5199999996</v>
          </cell>
          <cell r="AB77">
            <v>13686809757.309999</v>
          </cell>
          <cell r="AC77">
            <v>70777515721.639999</v>
          </cell>
          <cell r="AD77">
            <v>8500491973.8500004</v>
          </cell>
          <cell r="AE77">
            <v>67538705174.089996</v>
          </cell>
          <cell r="AF77">
            <v>8932834728.1100025</v>
          </cell>
          <cell r="AG77">
            <v>102887335.68000001</v>
          </cell>
          <cell r="AH77">
            <v>99932930.450000003</v>
          </cell>
          <cell r="AI77">
            <v>100069103.18000001</v>
          </cell>
          <cell r="AJ77">
            <v>49211816.340000004</v>
          </cell>
          <cell r="AK77">
            <v>695013808.72000003</v>
          </cell>
          <cell r="AL77">
            <v>303904652.30000001</v>
          </cell>
          <cell r="AM77">
            <v>10831172982.43</v>
          </cell>
          <cell r="AN77">
            <v>7659171280.6499996</v>
          </cell>
          <cell r="AO77">
            <v>49490154547.900002</v>
          </cell>
          <cell r="AP77">
            <v>35470995339.589996</v>
          </cell>
          <cell r="AQ77">
            <v>80575069510.900009</v>
          </cell>
          <cell r="AR77">
            <v>28930042218.77</v>
          </cell>
          <cell r="AS77">
            <v>774596534610.18005</v>
          </cell>
        </row>
        <row r="78">
          <cell r="A78">
            <v>44360</v>
          </cell>
          <cell r="B78">
            <v>47176936767.619995</v>
          </cell>
          <cell r="C78">
            <v>18057997415.34</v>
          </cell>
          <cell r="D78">
            <v>47678434320.779984</v>
          </cell>
          <cell r="E78">
            <v>5479089906.6200008</v>
          </cell>
          <cell r="F78">
            <v>374733090.87</v>
          </cell>
          <cell r="G78">
            <v>2191458151.5700002</v>
          </cell>
          <cell r="H78">
            <v>67820156180.440002</v>
          </cell>
          <cell r="J78">
            <v>3837279275.2999997</v>
          </cell>
          <cell r="K78">
            <v>694905251.27999997</v>
          </cell>
          <cell r="L78">
            <v>658460875.5</v>
          </cell>
          <cell r="M78">
            <v>28517266586.880001</v>
          </cell>
          <cell r="O78">
            <v>2725822539.54</v>
          </cell>
          <cell r="P78">
            <v>405282971.60000002</v>
          </cell>
          <cell r="Q78">
            <v>533278417.00999999</v>
          </cell>
          <cell r="R78">
            <v>2882210941.9500003</v>
          </cell>
          <cell r="S78">
            <v>694075715.22000003</v>
          </cell>
          <cell r="T78">
            <v>2403370322.5700002</v>
          </cell>
          <cell r="U78">
            <v>9499488666.6800003</v>
          </cell>
          <cell r="V78">
            <v>2666055206.71</v>
          </cell>
          <cell r="W78">
            <v>54932660103.950005</v>
          </cell>
          <cell r="X78">
            <v>6711770844.6400003</v>
          </cell>
          <cell r="Y78">
            <v>72448470358.130005</v>
          </cell>
          <cell r="Z78">
            <v>12452074062.84</v>
          </cell>
          <cell r="AA78">
            <v>8003614.0199999996</v>
          </cell>
          <cell r="AB78">
            <v>13686007307.92</v>
          </cell>
          <cell r="AC78">
            <v>70783682769.399994</v>
          </cell>
          <cell r="AD78">
            <v>8501311567.8699999</v>
          </cell>
          <cell r="AE78">
            <v>67535762805.809998</v>
          </cell>
          <cell r="AF78">
            <v>8933580344.3000011</v>
          </cell>
          <cell r="AG78">
            <v>102895029.20999999</v>
          </cell>
          <cell r="AH78">
            <v>99932930.450000003</v>
          </cell>
          <cell r="AI78">
            <v>100076598.19</v>
          </cell>
          <cell r="AJ78">
            <v>49211816.340000004</v>
          </cell>
          <cell r="AK78">
            <v>695004473.42000008</v>
          </cell>
          <cell r="AL78">
            <v>303900830.19</v>
          </cell>
          <cell r="AM78">
            <v>10832082556.18</v>
          </cell>
          <cell r="AN78">
            <v>7660141359.9300003</v>
          </cell>
          <cell r="AO78">
            <v>49495819664.089996</v>
          </cell>
          <cell r="AP78">
            <v>35469200090.220001</v>
          </cell>
          <cell r="AQ78">
            <v>80587700553.229996</v>
          </cell>
          <cell r="AR78">
            <v>28932673142.630001</v>
          </cell>
          <cell r="AS78">
            <v>774618265426.43994</v>
          </cell>
        </row>
        <row r="79">
          <cell r="A79">
            <v>44361</v>
          </cell>
          <cell r="B79">
            <v>47197639605.290001</v>
          </cell>
          <cell r="C79">
            <v>18052671958.68</v>
          </cell>
          <cell r="D79">
            <v>47674656377.789993</v>
          </cell>
          <cell r="E79">
            <v>5480399505.2900009</v>
          </cell>
          <cell r="F79">
            <v>374736054.97999996</v>
          </cell>
          <cell r="G79">
            <v>2191861295.7400002</v>
          </cell>
          <cell r="H79">
            <v>67694811672.690002</v>
          </cell>
          <cell r="J79">
            <v>3824394605.29</v>
          </cell>
          <cell r="K79">
            <v>695358397.23000002</v>
          </cell>
          <cell r="L79">
            <v>658186376.5</v>
          </cell>
          <cell r="M79">
            <v>28595727403.66</v>
          </cell>
          <cell r="O79">
            <v>2726119937.8299999</v>
          </cell>
          <cell r="P79">
            <v>405382494.46999997</v>
          </cell>
          <cell r="Q79">
            <v>533384335.81999999</v>
          </cell>
          <cell r="R79">
            <v>2883401803.5500002</v>
          </cell>
          <cell r="S79">
            <v>694142389.92000008</v>
          </cell>
          <cell r="T79">
            <v>2403830174.1399999</v>
          </cell>
          <cell r="U79">
            <v>9549152412.3800011</v>
          </cell>
          <cell r="V79">
            <v>2664492614.4999995</v>
          </cell>
          <cell r="W79">
            <v>54958683275.220001</v>
          </cell>
          <cell r="X79">
            <v>6720024180.9899998</v>
          </cell>
          <cell r="Y79">
            <v>72554299049.139999</v>
          </cell>
          <cell r="Z79">
            <v>12440773454.17</v>
          </cell>
          <cell r="AA79">
            <v>8009072.8899999997</v>
          </cell>
          <cell r="AB79">
            <v>13714129279.450001</v>
          </cell>
          <cell r="AC79">
            <v>68484295668.650002</v>
          </cell>
          <cell r="AD79">
            <v>8501842418.8299999</v>
          </cell>
          <cell r="AE79">
            <v>67532743148.979996</v>
          </cell>
          <cell r="AF79">
            <v>8934065030.9799995</v>
          </cell>
          <cell r="AG79">
            <v>102902729.88</v>
          </cell>
          <cell r="AH79">
            <v>99932930.450000003</v>
          </cell>
          <cell r="AI79">
            <v>100084097.08</v>
          </cell>
          <cell r="AJ79">
            <v>49211816.340000004</v>
          </cell>
          <cell r="AK79">
            <v>695696234.32999992</v>
          </cell>
          <cell r="AL79">
            <v>302566127.67999995</v>
          </cell>
          <cell r="AM79">
            <v>10146326587.820002</v>
          </cell>
          <cell r="AN79">
            <v>7659201738.1500006</v>
          </cell>
          <cell r="AO79">
            <v>49495095209.650009</v>
          </cell>
          <cell r="AP79">
            <v>35512086824.020004</v>
          </cell>
          <cell r="AQ79">
            <v>80621887582.060013</v>
          </cell>
          <cell r="AR79">
            <v>28934351972.209999</v>
          </cell>
          <cell r="AS79">
            <v>771868557844.71997</v>
          </cell>
        </row>
        <row r="80">
          <cell r="A80">
            <v>44362</v>
          </cell>
          <cell r="B80">
            <v>47382725421.319992</v>
          </cell>
          <cell r="C80">
            <v>18092539494.299999</v>
          </cell>
          <cell r="D80">
            <v>47610528224.110008</v>
          </cell>
          <cell r="E80">
            <v>5495729936.5299997</v>
          </cell>
          <cell r="F80">
            <v>374944159.38999999</v>
          </cell>
          <cell r="G80">
            <v>2090249230.6400001</v>
          </cell>
          <cell r="H80">
            <v>67774776200.540009</v>
          </cell>
          <cell r="J80">
            <v>3826803216.8600001</v>
          </cell>
          <cell r="K80">
            <v>695289528.52999997</v>
          </cell>
          <cell r="L80">
            <v>658275620.48000002</v>
          </cell>
          <cell r="M80">
            <v>28673404346.939999</v>
          </cell>
          <cell r="O80">
            <v>2726374965.6100001</v>
          </cell>
          <cell r="P80">
            <v>405300865.62</v>
          </cell>
          <cell r="Q80">
            <v>533281322.23000002</v>
          </cell>
          <cell r="R80">
            <v>2882137576.21</v>
          </cell>
          <cell r="S80">
            <v>694201353.6500001</v>
          </cell>
          <cell r="T80">
            <v>2403428522.0299997</v>
          </cell>
          <cell r="U80">
            <v>9608273935.039999</v>
          </cell>
          <cell r="V80">
            <v>2654573897.9300003</v>
          </cell>
          <cell r="W80">
            <v>55068402647.910004</v>
          </cell>
          <cell r="X80">
            <v>6740191643.5799999</v>
          </cell>
          <cell r="Y80">
            <v>72728312729.270004</v>
          </cell>
          <cell r="Z80">
            <v>12459854644.42</v>
          </cell>
          <cell r="AA80">
            <v>8014342.1600000001</v>
          </cell>
          <cell r="AB80">
            <v>13771092608.779999</v>
          </cell>
          <cell r="AC80">
            <v>65498897210.209999</v>
          </cell>
          <cell r="AD80">
            <v>8487079291.9900007</v>
          </cell>
          <cell r="AE80">
            <v>67844837239.190002</v>
          </cell>
          <cell r="AF80">
            <v>8951840975.9099998</v>
          </cell>
          <cell r="AG80">
            <v>102895989.7</v>
          </cell>
          <cell r="AH80">
            <v>99932930.450000003</v>
          </cell>
          <cell r="AI80">
            <v>100001965.44</v>
          </cell>
          <cell r="AJ80">
            <v>49211816.340000004</v>
          </cell>
          <cell r="AK80">
            <v>698587242.67000008</v>
          </cell>
          <cell r="AL80">
            <v>305935552</v>
          </cell>
          <cell r="AM80">
            <v>11237799270.179998</v>
          </cell>
          <cell r="AN80">
            <v>7648896792.3999996</v>
          </cell>
          <cell r="AO80">
            <v>47660831014.560013</v>
          </cell>
          <cell r="AP80">
            <v>35596595699.580002</v>
          </cell>
          <cell r="AQ80">
            <v>80442136496.830017</v>
          </cell>
          <cell r="AR80">
            <v>28888465249.739998</v>
          </cell>
          <cell r="AS80">
            <v>768972651171.27002</v>
          </cell>
        </row>
        <row r="81">
          <cell r="A81">
            <v>44363</v>
          </cell>
          <cell r="B81">
            <v>47538608343.309998</v>
          </cell>
          <cell r="C81">
            <v>18069272177.98</v>
          </cell>
          <cell r="D81">
            <v>47545657586.610001</v>
          </cell>
          <cell r="E81">
            <v>5454121401.0300007</v>
          </cell>
          <cell r="F81">
            <v>377606343.77999997</v>
          </cell>
          <cell r="G81">
            <v>2085937361.24</v>
          </cell>
          <cell r="H81">
            <v>67261533901.910004</v>
          </cell>
          <cell r="J81">
            <v>3823717871.2399998</v>
          </cell>
          <cell r="K81">
            <v>693398884.4000001</v>
          </cell>
          <cell r="L81">
            <v>656571674.75</v>
          </cell>
          <cell r="M81">
            <v>28454687635.919998</v>
          </cell>
          <cell r="O81">
            <v>2726394718.21</v>
          </cell>
          <cell r="P81">
            <v>405288865.42000002</v>
          </cell>
          <cell r="Q81">
            <v>533265228.30000001</v>
          </cell>
          <cell r="R81">
            <v>2881590966.8699999</v>
          </cell>
          <cell r="S81">
            <v>694209242.33000004</v>
          </cell>
          <cell r="T81">
            <v>2403227845.3699999</v>
          </cell>
          <cell r="U81">
            <v>9537224090.4799995</v>
          </cell>
          <cell r="V81">
            <v>2662000078.0599999</v>
          </cell>
          <cell r="W81">
            <v>54770086833.880005</v>
          </cell>
          <cell r="X81">
            <v>6698609817.54</v>
          </cell>
          <cell r="Y81">
            <v>72428599066.059998</v>
          </cell>
          <cell r="Z81">
            <v>12349607193.609999</v>
          </cell>
          <cell r="AA81">
            <v>8017077.4400000004</v>
          </cell>
          <cell r="AB81">
            <v>13725882693.32</v>
          </cell>
          <cell r="AC81">
            <v>64539412833.209999</v>
          </cell>
          <cell r="AD81">
            <v>8478182649.9099989</v>
          </cell>
          <cell r="AE81">
            <v>67655590038.720001</v>
          </cell>
          <cell r="AF81">
            <v>8947969758.6200008</v>
          </cell>
          <cell r="AG81">
            <v>102444842.3</v>
          </cell>
          <cell r="AH81">
            <v>100235921.59</v>
          </cell>
          <cell r="AI81">
            <v>99286544.010000005</v>
          </cell>
          <cell r="AJ81">
            <v>49384125.729999997</v>
          </cell>
          <cell r="AK81">
            <v>694912407.95000005</v>
          </cell>
          <cell r="AL81">
            <v>304324050.29999995</v>
          </cell>
          <cell r="AM81">
            <v>13796805892.959999</v>
          </cell>
          <cell r="AN81">
            <v>7634212935.5700006</v>
          </cell>
          <cell r="AO81">
            <v>47602347509.529991</v>
          </cell>
          <cell r="AP81">
            <v>35355872959.669998</v>
          </cell>
          <cell r="AQ81">
            <v>80254905465.159988</v>
          </cell>
          <cell r="AR81">
            <v>28888602676.709995</v>
          </cell>
          <cell r="AS81">
            <v>768289607510.99988</v>
          </cell>
        </row>
        <row r="82">
          <cell r="A82">
            <v>44364</v>
          </cell>
          <cell r="B82">
            <v>47629879165.699997</v>
          </cell>
          <cell r="C82">
            <v>18079353449.450001</v>
          </cell>
          <cell r="D82">
            <v>47528578310.410004</v>
          </cell>
          <cell r="E82">
            <v>5431055376.1599998</v>
          </cell>
          <cell r="F82">
            <v>377419084.32999998</v>
          </cell>
          <cell r="G82">
            <v>2080641116.8800001</v>
          </cell>
          <cell r="H82">
            <v>67176484911.300003</v>
          </cell>
          <cell r="J82">
            <v>3819364524.6100001</v>
          </cell>
          <cell r="K82">
            <v>693310632.50999999</v>
          </cell>
          <cell r="L82">
            <v>656029175.87</v>
          </cell>
          <cell r="M82">
            <v>28297764150.16</v>
          </cell>
          <cell r="O82">
            <v>2726457331.5799999</v>
          </cell>
          <cell r="P82">
            <v>405263044.17000002</v>
          </cell>
          <cell r="Q82">
            <v>533167771.13999999</v>
          </cell>
          <cell r="R82">
            <v>2881077135.5299997</v>
          </cell>
          <cell r="S82">
            <v>694237215.25999999</v>
          </cell>
          <cell r="T82">
            <v>2402731738.0999999</v>
          </cell>
          <cell r="U82">
            <v>9519997369.5199986</v>
          </cell>
          <cell r="V82">
            <v>2663441101.6599998</v>
          </cell>
          <cell r="W82">
            <v>54532236369.589996</v>
          </cell>
          <cell r="X82">
            <v>6669542259.4099998</v>
          </cell>
          <cell r="Y82">
            <v>72243829570.059998</v>
          </cell>
          <cell r="Z82">
            <v>12303363384.400002</v>
          </cell>
          <cell r="AA82">
            <v>8020558.2999999998</v>
          </cell>
          <cell r="AB82">
            <v>13696011121.869999</v>
          </cell>
          <cell r="AC82">
            <v>57011817410.399994</v>
          </cell>
          <cell r="AD82">
            <v>8475775134.1499996</v>
          </cell>
          <cell r="AE82">
            <v>67072761717.089996</v>
          </cell>
          <cell r="AF82">
            <v>8974179794.1199989</v>
          </cell>
          <cell r="AG82">
            <v>102350009.03</v>
          </cell>
          <cell r="AH82">
            <v>100188572.58</v>
          </cell>
          <cell r="AI82">
            <v>99072862.069999993</v>
          </cell>
          <cell r="AJ82">
            <v>49384125.729999997</v>
          </cell>
          <cell r="AK82">
            <v>692336758.93000007</v>
          </cell>
          <cell r="AL82">
            <v>302078086.13999999</v>
          </cell>
          <cell r="AM82">
            <v>15008717551.180002</v>
          </cell>
          <cell r="AN82">
            <v>7632213147.9499998</v>
          </cell>
          <cell r="AO82">
            <v>47554320528.679993</v>
          </cell>
          <cell r="AP82">
            <v>35294308629.199997</v>
          </cell>
          <cell r="AQ82">
            <v>80146832062.860001</v>
          </cell>
          <cell r="AR82">
            <v>28885780654.680004</v>
          </cell>
          <cell r="AS82">
            <v>760451372912.76001</v>
          </cell>
        </row>
        <row r="83">
          <cell r="A83">
            <v>44365</v>
          </cell>
          <cell r="B83">
            <v>47737799936.250008</v>
          </cell>
          <cell r="C83">
            <v>18121172570.950001</v>
          </cell>
          <cell r="D83">
            <v>47047135625.290001</v>
          </cell>
          <cell r="E83">
            <v>5399430001.79</v>
          </cell>
          <cell r="F83">
            <v>377221992.28999996</v>
          </cell>
          <cell r="G83">
            <v>2073219477.3600001</v>
          </cell>
          <cell r="H83">
            <v>66681208157.770004</v>
          </cell>
          <cell r="J83">
            <v>3815468018.2600002</v>
          </cell>
          <cell r="K83">
            <v>692524893.59000015</v>
          </cell>
          <cell r="L83">
            <v>656649200.88000011</v>
          </cell>
          <cell r="M83">
            <v>28095172575.82</v>
          </cell>
          <cell r="O83">
            <v>2726840283.5500002</v>
          </cell>
          <cell r="P83">
            <v>405276515.28999996</v>
          </cell>
          <cell r="Q83">
            <v>533249636.67999995</v>
          </cell>
          <cell r="R83">
            <v>2881739444.0500002</v>
          </cell>
          <cell r="S83">
            <v>694324535.44000006</v>
          </cell>
          <cell r="T83">
            <v>2403169559.4099998</v>
          </cell>
          <cell r="U83">
            <v>9449609539.5100002</v>
          </cell>
          <cell r="V83">
            <v>2665530157.4000001</v>
          </cell>
          <cell r="W83">
            <v>54296199678.139999</v>
          </cell>
          <cell r="X83">
            <v>6650246899.3100004</v>
          </cell>
          <cell r="Y83">
            <v>71711183087.070007</v>
          </cell>
          <cell r="Z83">
            <v>12256941411.550001</v>
          </cell>
          <cell r="AA83">
            <v>8026278.71</v>
          </cell>
          <cell r="AB83">
            <v>13634425630.16</v>
          </cell>
          <cell r="AC83">
            <v>55198029209.30999</v>
          </cell>
          <cell r="AD83">
            <v>8483752640.4699993</v>
          </cell>
          <cell r="AE83">
            <v>66495874435.870003</v>
          </cell>
          <cell r="AF83">
            <v>8971121181.0200005</v>
          </cell>
          <cell r="AG83">
            <v>102340941.94</v>
          </cell>
          <cell r="AH83">
            <v>100176275.31</v>
          </cell>
          <cell r="AI83">
            <v>99065548.129999995</v>
          </cell>
          <cell r="AJ83">
            <v>49384125.729999997</v>
          </cell>
          <cell r="AK83">
            <v>694076644.25</v>
          </cell>
          <cell r="AL83">
            <v>300701122.36000001</v>
          </cell>
          <cell r="AM83">
            <v>14658677650.529999</v>
          </cell>
          <cell r="AN83">
            <v>7650006136.8500004</v>
          </cell>
          <cell r="AO83">
            <v>47581466838.25</v>
          </cell>
          <cell r="AP83">
            <v>35091942779.809998</v>
          </cell>
          <cell r="AQ83">
            <v>80172006911.109985</v>
          </cell>
          <cell r="AR83">
            <v>28973667114.899998</v>
          </cell>
          <cell r="AS83">
            <v>755636054662.35986</v>
          </cell>
        </row>
        <row r="84">
          <cell r="A84">
            <v>44366</v>
          </cell>
          <cell r="B84">
            <v>47887364899.650009</v>
          </cell>
          <cell r="C84">
            <v>18151508665.91</v>
          </cell>
          <cell r="D84">
            <v>47063284670.959999</v>
          </cell>
          <cell r="E84">
            <v>5395883582.1000004</v>
          </cell>
          <cell r="F84">
            <v>377128968.11000001</v>
          </cell>
          <cell r="G84">
            <v>2072032575.8899999</v>
          </cell>
          <cell r="H84">
            <v>66574728456.440002</v>
          </cell>
          <cell r="J84">
            <v>3815618864.7400002</v>
          </cell>
          <cell r="K84">
            <v>692604750.2299999</v>
          </cell>
          <cell r="L84">
            <v>656675594.46999991</v>
          </cell>
          <cell r="M84">
            <v>28080011568.919998</v>
          </cell>
          <cell r="O84">
            <v>2727101748.2799997</v>
          </cell>
          <cell r="P84">
            <v>405325096.99000001</v>
          </cell>
          <cell r="Q84">
            <v>533305439.39000005</v>
          </cell>
          <cell r="R84">
            <v>2882030408.4400001</v>
          </cell>
          <cell r="S84">
            <v>694385880.76999998</v>
          </cell>
          <cell r="T84">
            <v>2403419831.9200001</v>
          </cell>
          <cell r="U84">
            <v>9460693359.7799988</v>
          </cell>
          <cell r="V84">
            <v>2664894957.02</v>
          </cell>
          <cell r="W84">
            <v>54260793256.209999</v>
          </cell>
          <cell r="X84">
            <v>6649374996.96</v>
          </cell>
          <cell r="Y84">
            <v>71674674996.199997</v>
          </cell>
          <cell r="Z84">
            <v>12245386659.470001</v>
          </cell>
          <cell r="AA84">
            <v>8032149.4800000004</v>
          </cell>
          <cell r="AB84">
            <v>13633020323.049999</v>
          </cell>
          <cell r="AC84">
            <v>55203284669.110001</v>
          </cell>
          <cell r="AD84">
            <v>8478765713.0799999</v>
          </cell>
          <cell r="AE84">
            <v>66440737678.959999</v>
          </cell>
          <cell r="AF84">
            <v>8964968458.7499981</v>
          </cell>
          <cell r="AG84">
            <v>102285792.7</v>
          </cell>
          <cell r="AH84">
            <v>100161894.08</v>
          </cell>
          <cell r="AI84">
            <v>102074910.84999999</v>
          </cell>
          <cell r="AJ84">
            <v>49384125.729999997</v>
          </cell>
          <cell r="AK84">
            <v>695154291.33999991</v>
          </cell>
          <cell r="AL84">
            <v>299649372.80999994</v>
          </cell>
          <cell r="AM84">
            <v>14659963979.82</v>
          </cell>
          <cell r="AN84">
            <v>7651141719.9899998</v>
          </cell>
          <cell r="AO84">
            <v>47568900507.07</v>
          </cell>
          <cell r="AP84">
            <v>35050468379.199997</v>
          </cell>
          <cell r="AQ84">
            <v>80155448535.599991</v>
          </cell>
          <cell r="AR84">
            <v>30083025677.709999</v>
          </cell>
          <cell r="AS84">
            <v>756614697408.17993</v>
          </cell>
        </row>
        <row r="85">
          <cell r="A85">
            <v>44367</v>
          </cell>
          <cell r="B85">
            <v>47887997462.530006</v>
          </cell>
          <cell r="C85">
            <v>18151302561.98</v>
          </cell>
          <cell r="D85">
            <v>47068894354.360001</v>
          </cell>
          <cell r="E85">
            <v>5395518005.75</v>
          </cell>
          <cell r="F85">
            <v>377145544.06999999</v>
          </cell>
          <cell r="G85">
            <v>2072273886.5300002</v>
          </cell>
          <cell r="H85">
            <v>66571750791.720001</v>
          </cell>
          <cell r="J85">
            <v>3815769673.6300001</v>
          </cell>
          <cell r="K85">
            <v>692605670.41999996</v>
          </cell>
          <cell r="L85">
            <v>656756426.07999992</v>
          </cell>
          <cell r="M85">
            <v>28078476699.25</v>
          </cell>
          <cell r="O85">
            <v>2727362309.6999998</v>
          </cell>
          <cell r="P85">
            <v>405373693.86000001</v>
          </cell>
          <cell r="Q85">
            <v>533361264.40999997</v>
          </cell>
          <cell r="R85">
            <v>2882321169.8999996</v>
          </cell>
          <cell r="S85">
            <v>694446979.72000003</v>
          </cell>
          <cell r="T85">
            <v>2403669656.96</v>
          </cell>
          <cell r="U85">
            <v>9460158904.3599987</v>
          </cell>
          <cell r="V85">
            <v>2665202095.0300002</v>
          </cell>
          <cell r="W85">
            <v>54260046275.260002</v>
          </cell>
          <cell r="X85">
            <v>6648942646.4699993</v>
          </cell>
          <cell r="Y85">
            <v>71671442300.470001</v>
          </cell>
          <cell r="Z85">
            <v>12244701816.869999</v>
          </cell>
          <cell r="AA85">
            <v>8038026.7800000003</v>
          </cell>
          <cell r="AB85">
            <v>13632219165.290001</v>
          </cell>
          <cell r="AC85">
            <v>55208432125.959999</v>
          </cell>
          <cell r="AD85">
            <v>8479578943.789999</v>
          </cell>
          <cell r="AE85">
            <v>66437905690.580002</v>
          </cell>
          <cell r="AF85">
            <v>8965744497.2000027</v>
          </cell>
          <cell r="AG85">
            <v>102293523.29000001</v>
          </cell>
          <cell r="AH85">
            <v>100161894.08</v>
          </cell>
          <cell r="AI85">
            <v>102082623.78</v>
          </cell>
          <cell r="AJ85">
            <v>49384125.729999997</v>
          </cell>
          <cell r="AK85">
            <v>695145003.6099999</v>
          </cell>
          <cell r="AL85">
            <v>299645456.08000004</v>
          </cell>
          <cell r="AM85">
            <v>14661230112.540001</v>
          </cell>
          <cell r="AN85">
            <v>7652126002.6499996</v>
          </cell>
          <cell r="AO85">
            <v>47574461916.300003</v>
          </cell>
          <cell r="AP85">
            <v>35048675661.449997</v>
          </cell>
          <cell r="AQ85">
            <v>80168260485.269989</v>
          </cell>
          <cell r="AR85">
            <v>30085812197.949993</v>
          </cell>
          <cell r="AS85">
            <v>756636717641.66003</v>
          </cell>
        </row>
        <row r="86">
          <cell r="A86">
            <v>44368</v>
          </cell>
          <cell r="B86">
            <v>47889578425.479996</v>
          </cell>
          <cell r="C86">
            <v>18171169990.220001</v>
          </cell>
          <cell r="D86">
            <v>47068966224.150002</v>
          </cell>
          <cell r="E86">
            <v>5414860741.8699999</v>
          </cell>
          <cell r="F86">
            <v>377428959.31</v>
          </cell>
          <cell r="G86">
            <v>2072377460.3799999</v>
          </cell>
          <cell r="H86">
            <v>66967587916.820007</v>
          </cell>
          <cell r="J86">
            <v>3813379201.8299999</v>
          </cell>
          <cell r="K86">
            <v>694000767.69000006</v>
          </cell>
          <cell r="L86">
            <v>656082251.73000002</v>
          </cell>
          <cell r="M86">
            <v>28175742973.040001</v>
          </cell>
          <cell r="O86">
            <v>2727737121.1399994</v>
          </cell>
          <cell r="P86">
            <v>405490318.61000001</v>
          </cell>
          <cell r="Q86">
            <v>533455367.99000001</v>
          </cell>
          <cell r="R86">
            <v>2882906993.71</v>
          </cell>
          <cell r="S86">
            <v>694535673.22000003</v>
          </cell>
          <cell r="T86">
            <v>2404022198.7700005</v>
          </cell>
          <cell r="U86">
            <v>9489543674.7700005</v>
          </cell>
          <cell r="V86">
            <v>2662753033.5999999</v>
          </cell>
          <cell r="W86">
            <v>54340785611.75</v>
          </cell>
          <cell r="X86">
            <v>6671915426.8600006</v>
          </cell>
          <cell r="Y86">
            <v>71986629856.339996</v>
          </cell>
          <cell r="Z86">
            <v>12287622682.169998</v>
          </cell>
          <cell r="AA86">
            <v>8046658.5999999996</v>
          </cell>
          <cell r="AB86">
            <v>13662455742.32</v>
          </cell>
          <cell r="AC86">
            <v>54502024343.039993</v>
          </cell>
          <cell r="AD86">
            <v>8481232802.3700008</v>
          </cell>
          <cell r="AE86">
            <v>66655671553.759995</v>
          </cell>
          <cell r="AF86">
            <v>8966862998.2000008</v>
          </cell>
          <cell r="AG86">
            <v>102301223.27</v>
          </cell>
          <cell r="AH86">
            <v>100161894.08</v>
          </cell>
          <cell r="AI86">
            <v>102090306.29000001</v>
          </cell>
          <cell r="AJ86">
            <v>49384125.729999997</v>
          </cell>
          <cell r="AK86">
            <v>697919466.48000002</v>
          </cell>
          <cell r="AL86">
            <v>302276478.11000001</v>
          </cell>
          <cell r="AM86">
            <v>15783998001.770002</v>
          </cell>
          <cell r="AN86">
            <v>7652402752.1099997</v>
          </cell>
          <cell r="AO86">
            <v>47555431599.109993</v>
          </cell>
          <cell r="AP86">
            <v>35147968072.43</v>
          </cell>
          <cell r="AQ86">
            <v>80198690080.150009</v>
          </cell>
          <cell r="AR86">
            <v>30091283389.370003</v>
          </cell>
          <cell r="AS86">
            <v>758448774358.63989</v>
          </cell>
        </row>
        <row r="87">
          <cell r="A87">
            <v>44369</v>
          </cell>
          <cell r="B87">
            <v>47933943243.580002</v>
          </cell>
          <cell r="C87">
            <v>18223615787.389999</v>
          </cell>
          <cell r="D87">
            <v>46901818170.590004</v>
          </cell>
          <cell r="E87">
            <v>5423501828.3099995</v>
          </cell>
          <cell r="F87">
            <v>379905907.18000001</v>
          </cell>
          <cell r="G87">
            <v>2069602490.53</v>
          </cell>
          <cell r="H87">
            <v>67216326726.910004</v>
          </cell>
          <cell r="J87">
            <v>3816060158.0099998</v>
          </cell>
          <cell r="K87">
            <v>694452740.95999992</v>
          </cell>
          <cell r="L87">
            <v>655989947.38</v>
          </cell>
          <cell r="M87">
            <v>28277956860.32</v>
          </cell>
          <cell r="O87">
            <v>2728087748.6499996</v>
          </cell>
          <cell r="P87">
            <v>405603543.90000004</v>
          </cell>
          <cell r="Q87">
            <v>533587408.05999994</v>
          </cell>
          <cell r="R87">
            <v>2883820724</v>
          </cell>
          <cell r="S87">
            <v>694610934.72000003</v>
          </cell>
          <cell r="T87">
            <v>2404584783.8899999</v>
          </cell>
          <cell r="U87">
            <v>9530715157.8400002</v>
          </cell>
          <cell r="V87">
            <v>2653723742.4400001</v>
          </cell>
          <cell r="W87">
            <v>54360102773.57</v>
          </cell>
          <cell r="X87">
            <v>6654809462.3400002</v>
          </cell>
          <cell r="Y87">
            <v>72059517519.550003</v>
          </cell>
          <cell r="Z87">
            <v>12322460532.879999</v>
          </cell>
          <cell r="AA87">
            <v>8053069.8099999996</v>
          </cell>
          <cell r="AB87">
            <v>13647535846.01</v>
          </cell>
          <cell r="AC87">
            <v>57705609422.259995</v>
          </cell>
          <cell r="AD87">
            <v>8495483477.9799995</v>
          </cell>
          <cell r="AE87">
            <v>66604199136.130005</v>
          </cell>
          <cell r="AF87">
            <v>8964498407.8799992</v>
          </cell>
          <cell r="AG87">
            <v>102233639.48999999</v>
          </cell>
          <cell r="AH87">
            <v>100132016.28</v>
          </cell>
          <cell r="AI87">
            <v>101494970.28</v>
          </cell>
          <cell r="AJ87">
            <v>49384125.729999997</v>
          </cell>
          <cell r="AK87">
            <v>699501794.70000005</v>
          </cell>
          <cell r="AL87">
            <v>305477381.17000002</v>
          </cell>
          <cell r="AM87">
            <v>16669618234.369999</v>
          </cell>
          <cell r="AN87">
            <v>7650507384.3400002</v>
          </cell>
          <cell r="AO87">
            <v>47517549084.239998</v>
          </cell>
          <cell r="AP87">
            <v>35204563937.970001</v>
          </cell>
          <cell r="AQ87">
            <v>80136172696.799988</v>
          </cell>
          <cell r="AR87">
            <v>28718499629.889996</v>
          </cell>
          <cell r="AS87">
            <v>761505312448.32996</v>
          </cell>
        </row>
        <row r="88">
          <cell r="A88">
            <v>44370</v>
          </cell>
          <cell r="B88">
            <v>48350331277.909996</v>
          </cell>
          <cell r="C88">
            <v>18198365587.630001</v>
          </cell>
          <cell r="D88">
            <v>46889936914.790009</v>
          </cell>
          <cell r="E88">
            <v>5430572363.9699993</v>
          </cell>
          <cell r="F88">
            <v>379870438.21000004</v>
          </cell>
          <cell r="G88">
            <v>2067429990.3000002</v>
          </cell>
          <cell r="H88">
            <v>67140197594.800003</v>
          </cell>
          <cell r="J88">
            <v>3815880659.1900001</v>
          </cell>
          <cell r="K88">
            <v>693905785.96999991</v>
          </cell>
          <cell r="L88">
            <v>656122520.65999997</v>
          </cell>
          <cell r="M88">
            <v>28142463483.989998</v>
          </cell>
          <cell r="O88">
            <v>2728319761.7599998</v>
          </cell>
          <cell r="P88">
            <v>405645612.74000001</v>
          </cell>
          <cell r="Q88">
            <v>533629027.19000006</v>
          </cell>
          <cell r="R88">
            <v>2883880977.2800002</v>
          </cell>
          <cell r="S88">
            <v>694666833.23000002</v>
          </cell>
          <cell r="T88">
            <v>2404718160.1199999</v>
          </cell>
          <cell r="U88">
            <v>9503529226.3700008</v>
          </cell>
          <cell r="V88">
            <v>2651315765.77</v>
          </cell>
          <cell r="W88">
            <v>53838194374.339996</v>
          </cell>
          <cell r="X88">
            <v>6620140163.4200001</v>
          </cell>
          <cell r="Y88">
            <v>71735110188.600006</v>
          </cell>
          <cell r="Z88">
            <v>12356351224.450001</v>
          </cell>
          <cell r="AA88">
            <v>8058810.1200000001</v>
          </cell>
          <cell r="AB88">
            <v>13597179879.91</v>
          </cell>
          <cell r="AC88">
            <v>55975747928.239998</v>
          </cell>
          <cell r="AD88">
            <v>8492558393.6800003</v>
          </cell>
          <cell r="AE88">
            <v>66561664242.5</v>
          </cell>
          <cell r="AF88">
            <v>8946293372.3200016</v>
          </cell>
          <cell r="AG88">
            <v>102174563.05</v>
          </cell>
          <cell r="AH88">
            <v>100125817.18000001</v>
          </cell>
          <cell r="AI88">
            <v>101153555.55</v>
          </cell>
          <cell r="AJ88">
            <v>49525682.579999998</v>
          </cell>
          <cell r="AK88">
            <v>697351179.88999999</v>
          </cell>
          <cell r="AL88">
            <v>303932050.09000003</v>
          </cell>
          <cell r="AM88">
            <v>14431929962.99</v>
          </cell>
          <cell r="AN88">
            <v>7647858938.75</v>
          </cell>
          <cell r="AO88">
            <v>47488673256.68</v>
          </cell>
          <cell r="AP88">
            <v>35157796373.100006</v>
          </cell>
          <cell r="AQ88">
            <v>80158064101.119995</v>
          </cell>
          <cell r="AR88">
            <v>29037018804.539989</v>
          </cell>
          <cell r="AS88">
            <v>756977684844.9801</v>
          </cell>
        </row>
        <row r="89">
          <cell r="A89">
            <v>44371</v>
          </cell>
          <cell r="B89">
            <v>48857653133</v>
          </cell>
          <cell r="C89">
            <v>18254003506.740002</v>
          </cell>
          <cell r="D89">
            <v>46893741853.760002</v>
          </cell>
          <cell r="E89">
            <v>5435909236.8000002</v>
          </cell>
          <cell r="F89">
            <v>380980593.49000001</v>
          </cell>
          <cell r="G89">
            <v>2065847468.45</v>
          </cell>
          <cell r="H89">
            <v>67201987784.199997</v>
          </cell>
          <cell r="J89">
            <v>3814427022.1399999</v>
          </cell>
          <cell r="K89">
            <v>697019924.99000001</v>
          </cell>
          <cell r="L89">
            <v>656233474.56999993</v>
          </cell>
          <cell r="M89">
            <v>28244951383.079998</v>
          </cell>
          <cell r="O89">
            <v>2728613547.79</v>
          </cell>
          <cell r="P89">
            <v>405642608.96000004</v>
          </cell>
          <cell r="Q89">
            <v>533648266.75999999</v>
          </cell>
          <cell r="R89">
            <v>2883120888.8000002</v>
          </cell>
          <cell r="S89">
            <v>694738484.69000006</v>
          </cell>
          <cell r="T89">
            <v>2404818112.8499999</v>
          </cell>
          <cell r="U89">
            <v>9570352543.1100006</v>
          </cell>
          <cell r="V89">
            <v>2651603936.6200004</v>
          </cell>
          <cell r="W89">
            <v>53921086796.360001</v>
          </cell>
          <cell r="X89">
            <v>6671905412.4500008</v>
          </cell>
          <cell r="Y89">
            <v>72110490054.570007</v>
          </cell>
          <cell r="Z89">
            <v>12356634698.98</v>
          </cell>
          <cell r="AA89">
            <v>8064974.6100000003</v>
          </cell>
          <cell r="AB89">
            <v>13647129719.82</v>
          </cell>
          <cell r="AC89">
            <v>58713275201.30999</v>
          </cell>
          <cell r="AD89">
            <v>8521838579.9299994</v>
          </cell>
          <cell r="AE89">
            <v>66649523720.419998</v>
          </cell>
          <cell r="AF89">
            <v>8872744562.3499985</v>
          </cell>
          <cell r="AG89">
            <v>102172609.76000001</v>
          </cell>
          <cell r="AH89">
            <v>100119677.89</v>
          </cell>
          <cell r="AI89">
            <v>101070465.59</v>
          </cell>
          <cell r="AJ89">
            <v>49525682.579999998</v>
          </cell>
          <cell r="AK89">
            <v>703290289.21000004</v>
          </cell>
          <cell r="AL89">
            <v>303000576.86000001</v>
          </cell>
          <cell r="AM89">
            <v>14765951838.889999</v>
          </cell>
          <cell r="AN89">
            <v>7647979542.5200005</v>
          </cell>
          <cell r="AO89">
            <v>47063347641.119995</v>
          </cell>
          <cell r="AP89">
            <v>35259934849.740005</v>
          </cell>
          <cell r="AQ89">
            <v>79577756660.590012</v>
          </cell>
          <cell r="AR89">
            <v>31038560942.840004</v>
          </cell>
          <cell r="AS89">
            <v>762560698269.18994</v>
          </cell>
        </row>
        <row r="90">
          <cell r="A90">
            <v>44372</v>
          </cell>
          <cell r="B90">
            <v>49603429430.409996</v>
          </cell>
          <cell r="C90">
            <v>18290563264.66</v>
          </cell>
          <cell r="D90">
            <v>46864457419.080002</v>
          </cell>
          <cell r="E90">
            <v>5473319807.1899996</v>
          </cell>
          <cell r="F90">
            <v>381514477.79999995</v>
          </cell>
          <cell r="G90">
            <v>2022019519.1800001</v>
          </cell>
          <cell r="H90">
            <v>67586621114.730003</v>
          </cell>
          <cell r="J90">
            <v>3824396827.5100002</v>
          </cell>
          <cell r="K90">
            <v>699919146.25999987</v>
          </cell>
          <cell r="L90">
            <v>655431781.50999999</v>
          </cell>
          <cell r="M90">
            <v>28427780480.950001</v>
          </cell>
          <cell r="O90">
            <v>2728893760.2599998</v>
          </cell>
          <cell r="P90">
            <v>405602898.38</v>
          </cell>
          <cell r="Q90">
            <v>533647003.90999997</v>
          </cell>
          <cell r="R90">
            <v>2883045016.4399996</v>
          </cell>
          <cell r="S90">
            <v>694800645.98000002</v>
          </cell>
          <cell r="T90">
            <v>2404947860.4699998</v>
          </cell>
          <cell r="U90">
            <v>9576392039.9099998</v>
          </cell>
          <cell r="V90">
            <v>2649133321.1299996</v>
          </cell>
          <cell r="W90">
            <v>54182292609.369995</v>
          </cell>
          <cell r="X90">
            <v>6723766807.79</v>
          </cell>
          <cell r="Y90">
            <v>72745024689.020004</v>
          </cell>
          <cell r="Z90">
            <v>12426363030.960001</v>
          </cell>
          <cell r="AA90">
            <v>8070374.2999999998</v>
          </cell>
          <cell r="AB90">
            <v>13655592974.310001</v>
          </cell>
          <cell r="AC90">
            <v>57659038735.440002</v>
          </cell>
          <cell r="AD90">
            <v>8520143019.4099998</v>
          </cell>
          <cell r="AE90">
            <v>66954016985.949997</v>
          </cell>
          <cell r="AF90">
            <v>8851137872.4599991</v>
          </cell>
          <cell r="AG90">
            <v>102037073.09999999</v>
          </cell>
          <cell r="AH90">
            <v>100115445.37</v>
          </cell>
          <cell r="AI90">
            <v>101056256.72</v>
          </cell>
          <cell r="AJ90">
            <v>49500959.479999997</v>
          </cell>
          <cell r="AK90">
            <v>707123590.31000006</v>
          </cell>
          <cell r="AL90">
            <v>305171655.99000001</v>
          </cell>
          <cell r="AM90">
            <v>13929777747.67</v>
          </cell>
          <cell r="AN90">
            <v>7642986915.960001</v>
          </cell>
          <cell r="AO90">
            <v>47345946066.059998</v>
          </cell>
          <cell r="AP90">
            <v>35402469254.940002</v>
          </cell>
          <cell r="AQ90">
            <v>83063580749.580017</v>
          </cell>
          <cell r="AR90">
            <v>31037969626.68</v>
          </cell>
          <cell r="AS90">
            <v>767219098256.63</v>
          </cell>
        </row>
        <row r="91">
          <cell r="A91">
            <v>44373</v>
          </cell>
          <cell r="B91">
            <v>49950834368.700005</v>
          </cell>
          <cell r="C91">
            <v>18298087345.869999</v>
          </cell>
          <cell r="D91">
            <v>46874266202.099998</v>
          </cell>
          <cell r="E91">
            <v>5471333323.4099998</v>
          </cell>
          <cell r="F91">
            <v>380086710.14999998</v>
          </cell>
          <cell r="G91">
            <v>2021587120.6199999</v>
          </cell>
          <cell r="H91">
            <v>67539056063.150009</v>
          </cell>
          <cell r="J91">
            <v>3824572556.79</v>
          </cell>
          <cell r="K91">
            <v>701099325.96000004</v>
          </cell>
          <cell r="L91">
            <v>655016175.83999991</v>
          </cell>
          <cell r="M91">
            <v>28423416758.860001</v>
          </cell>
          <cell r="O91">
            <v>2729149894.1600003</v>
          </cell>
          <cell r="P91">
            <v>405651554.44999999</v>
          </cell>
          <cell r="Q91">
            <v>533702857.30999994</v>
          </cell>
          <cell r="R91">
            <v>2883338850.8899994</v>
          </cell>
          <cell r="S91">
            <v>694860787.66999996</v>
          </cell>
          <cell r="T91">
            <v>2405198185.5299997</v>
          </cell>
          <cell r="U91">
            <v>9577833082.0400009</v>
          </cell>
          <cell r="V91">
            <v>2649411794.27</v>
          </cell>
          <cell r="W91">
            <v>54149191880.600006</v>
          </cell>
          <cell r="X91">
            <v>6726283510.3500004</v>
          </cell>
          <cell r="Y91">
            <v>72555801044.600006</v>
          </cell>
          <cell r="Z91">
            <v>12335538732.59</v>
          </cell>
          <cell r="AA91">
            <v>8076076.5899999999</v>
          </cell>
          <cell r="AB91">
            <v>13646783326.73</v>
          </cell>
          <cell r="AC91">
            <v>57664449538.689995</v>
          </cell>
          <cell r="AD91">
            <v>8518125066.46</v>
          </cell>
          <cell r="AE91">
            <v>66953082626.290001</v>
          </cell>
          <cell r="AF91">
            <v>8791312581.25</v>
          </cell>
          <cell r="AG91">
            <v>102246539.91</v>
          </cell>
          <cell r="AH91">
            <v>100104902.87</v>
          </cell>
          <cell r="AI91">
            <v>101041537.59999999</v>
          </cell>
          <cell r="AJ91">
            <v>49500959.479999997</v>
          </cell>
          <cell r="AK91">
            <v>707565146.27999997</v>
          </cell>
          <cell r="AL91">
            <v>305550648.25</v>
          </cell>
          <cell r="AM91">
            <v>13930937734.74</v>
          </cell>
          <cell r="AN91">
            <v>7644930881.8000002</v>
          </cell>
          <cell r="AO91">
            <v>47347401488.830002</v>
          </cell>
          <cell r="AP91">
            <v>35382313112.580002</v>
          </cell>
          <cell r="AQ91">
            <v>83060953515.609985</v>
          </cell>
          <cell r="AR91">
            <v>31020451176.660004</v>
          </cell>
          <cell r="AS91">
            <v>767120144986.52991</v>
          </cell>
        </row>
        <row r="92">
          <cell r="A92">
            <v>44374</v>
          </cell>
          <cell r="B92">
            <v>49951503273.179993</v>
          </cell>
          <cell r="C92">
            <v>18297832936.73</v>
          </cell>
          <cell r="D92">
            <v>46879966275.470001</v>
          </cell>
          <cell r="E92">
            <v>5470961121.6199999</v>
          </cell>
          <cell r="F92">
            <v>380103948.58999997</v>
          </cell>
          <cell r="G92">
            <v>2021835042.3900001</v>
          </cell>
          <cell r="H92">
            <v>67536056421.919998</v>
          </cell>
          <cell r="J92">
            <v>3824748244.4000001</v>
          </cell>
          <cell r="K92">
            <v>701100032.06000006</v>
          </cell>
          <cell r="L92">
            <v>655080312.43000007</v>
          </cell>
          <cell r="M92">
            <v>28421873744.73</v>
          </cell>
          <cell r="O92">
            <v>2729406149.7800002</v>
          </cell>
          <cell r="P92">
            <v>405700261.74000001</v>
          </cell>
          <cell r="Q92">
            <v>533758672.00999999</v>
          </cell>
          <cell r="R92">
            <v>2883632401.1899996</v>
          </cell>
          <cell r="S92">
            <v>694920827.99000001</v>
          </cell>
          <cell r="T92">
            <v>2405448531.3299999</v>
          </cell>
          <cell r="U92">
            <v>9577281037.8000011</v>
          </cell>
          <cell r="V92">
            <v>2649678142.27</v>
          </cell>
          <cell r="W92">
            <v>54148449587.899994</v>
          </cell>
          <cell r="X92">
            <v>6725850509.9700003</v>
          </cell>
          <cell r="Y92">
            <v>72552528160.179993</v>
          </cell>
          <cell r="Z92">
            <v>12334850907.200001</v>
          </cell>
          <cell r="AA92">
            <v>8081774.5999999996</v>
          </cell>
          <cell r="AB92">
            <v>13645976698.639999</v>
          </cell>
          <cell r="AC92">
            <v>57669732942.639992</v>
          </cell>
          <cell r="AD92">
            <v>8518948822.9699993</v>
          </cell>
          <cell r="AE92">
            <v>66950265194.440002</v>
          </cell>
          <cell r="AF92">
            <v>8792062683.460001</v>
          </cell>
          <cell r="AG92">
            <v>102254180.34999999</v>
          </cell>
          <cell r="AH92">
            <v>100104902.87</v>
          </cell>
          <cell r="AI92">
            <v>101049200.55</v>
          </cell>
          <cell r="AJ92">
            <v>49500959.479999997</v>
          </cell>
          <cell r="AK92">
            <v>707555591.89999998</v>
          </cell>
          <cell r="AL92">
            <v>305545814.75999999</v>
          </cell>
          <cell r="AM92">
            <v>13932106232.440001</v>
          </cell>
          <cell r="AN92">
            <v>7645931490.3599997</v>
          </cell>
          <cell r="AO92">
            <v>47352839577.279999</v>
          </cell>
          <cell r="AP92">
            <v>35380491274.93</v>
          </cell>
          <cell r="AQ92">
            <v>83074055109.839996</v>
          </cell>
          <cell r="AR92">
            <v>31023286492.419998</v>
          </cell>
          <cell r="AS92">
            <v>767142355486.80994</v>
          </cell>
        </row>
        <row r="93">
          <cell r="A93">
            <v>44375</v>
          </cell>
          <cell r="B93">
            <v>49928386333.569992</v>
          </cell>
          <cell r="C93">
            <v>18275693659.239998</v>
          </cell>
          <cell r="D93">
            <v>46839514175.32</v>
          </cell>
          <cell r="E93">
            <v>5480370626.79</v>
          </cell>
          <cell r="F93">
            <v>380169585.07000005</v>
          </cell>
          <cell r="G93">
            <v>2020911240.6300001</v>
          </cell>
          <cell r="H93">
            <v>68212367505.509995</v>
          </cell>
          <cell r="J93">
            <v>3825645483.9900002</v>
          </cell>
          <cell r="K93">
            <v>701595506.22000003</v>
          </cell>
          <cell r="L93">
            <v>654393156.09000003</v>
          </cell>
          <cell r="M93">
            <v>28465670125.110001</v>
          </cell>
          <cell r="O93">
            <v>2729843650.23</v>
          </cell>
          <cell r="P93">
            <v>405721225.88999999</v>
          </cell>
          <cell r="Q93">
            <v>533733942.37</v>
          </cell>
          <cell r="R93">
            <v>2883577330.6700001</v>
          </cell>
          <cell r="S93">
            <v>695012931.99000001</v>
          </cell>
          <cell r="T93">
            <v>2405212516.46</v>
          </cell>
          <cell r="U93">
            <v>9556400880.25</v>
          </cell>
          <cell r="V93">
            <v>2646892690.0799999</v>
          </cell>
          <cell r="W93">
            <v>54185898281.230003</v>
          </cell>
          <cell r="X93">
            <v>6712045609.1299992</v>
          </cell>
          <cell r="Y93">
            <v>72694376597.040009</v>
          </cell>
          <cell r="Z93">
            <v>12382906925.959999</v>
          </cell>
          <cell r="AA93">
            <v>8088511.3300000001</v>
          </cell>
          <cell r="AB93">
            <v>13657324585.889999</v>
          </cell>
          <cell r="AC93">
            <v>58022339392.069992</v>
          </cell>
          <cell r="AD93">
            <v>8518529810.4799995</v>
          </cell>
          <cell r="AE93">
            <v>67050343655.570007</v>
          </cell>
          <cell r="AF93">
            <v>8792861759.2000008</v>
          </cell>
          <cell r="AG93">
            <v>102261794.61</v>
          </cell>
          <cell r="AH93">
            <v>100104902.87</v>
          </cell>
          <cell r="AI93">
            <v>101056845.45</v>
          </cell>
          <cell r="AJ93">
            <v>49500959.479999997</v>
          </cell>
          <cell r="AK93">
            <v>705516697.87</v>
          </cell>
          <cell r="AL93">
            <v>306724808.99000001</v>
          </cell>
          <cell r="AM93">
            <v>14038018954.639999</v>
          </cell>
          <cell r="AN93">
            <v>7641617900.4899998</v>
          </cell>
          <cell r="AO93">
            <v>47331128045.990005</v>
          </cell>
          <cell r="AP93">
            <v>35324031614.419998</v>
          </cell>
          <cell r="AQ93">
            <v>83040423389.610001</v>
          </cell>
          <cell r="AR93">
            <v>31026540552.310005</v>
          </cell>
          <cell r="AS93">
            <v>768432754160.11011</v>
          </cell>
        </row>
        <row r="94">
          <cell r="A94">
            <v>44376</v>
          </cell>
          <cell r="B94">
            <v>50026062807.300011</v>
          </cell>
          <cell r="C94">
            <v>18356592020.68</v>
          </cell>
          <cell r="D94">
            <v>46827964366.740005</v>
          </cell>
          <cell r="E94">
            <v>5440641826.0999994</v>
          </cell>
          <cell r="F94">
            <v>379512777.87999994</v>
          </cell>
          <cell r="G94">
            <v>2018591934.8299999</v>
          </cell>
          <cell r="H94">
            <v>68270341490.129997</v>
          </cell>
          <cell r="J94">
            <v>3828108899.2799997</v>
          </cell>
          <cell r="K94">
            <v>699971062.24000001</v>
          </cell>
          <cell r="L94">
            <v>650724094.63</v>
          </cell>
          <cell r="M94">
            <v>28327126870.379997</v>
          </cell>
          <cell r="O94">
            <v>2730118434.3500004</v>
          </cell>
          <cell r="P94">
            <v>405679719.38</v>
          </cell>
          <cell r="Q94">
            <v>533743728.00999999</v>
          </cell>
          <cell r="R94">
            <v>2883059591.0300002</v>
          </cell>
          <cell r="S94">
            <v>695079154.89999998</v>
          </cell>
          <cell r="T94">
            <v>2405228134.1999998</v>
          </cell>
          <cell r="U94">
            <v>9547317952.8900013</v>
          </cell>
          <cell r="V94">
            <v>2645494013.3899999</v>
          </cell>
          <cell r="W94">
            <v>53954912735.169998</v>
          </cell>
          <cell r="X94">
            <v>6684400672.7300005</v>
          </cell>
          <cell r="Y94">
            <v>72606092430.410004</v>
          </cell>
          <cell r="Z94">
            <v>12342185634.83</v>
          </cell>
          <cell r="AA94">
            <v>8095009.3499999996</v>
          </cell>
          <cell r="AB94">
            <v>13578641362.360001</v>
          </cell>
          <cell r="AC94">
            <v>61069893535.479996</v>
          </cell>
          <cell r="AD94">
            <v>8481191877.1000004</v>
          </cell>
          <cell r="AE94">
            <v>66983504293.970001</v>
          </cell>
          <cell r="AF94">
            <v>8791255138.9200001</v>
          </cell>
          <cell r="AG94">
            <v>102265575.36</v>
          </cell>
          <cell r="AH94">
            <v>100084345.67</v>
          </cell>
          <cell r="AI94">
            <v>100789870.47</v>
          </cell>
          <cell r="AJ94">
            <v>49500959.479999997</v>
          </cell>
          <cell r="AK94">
            <v>703727520.11000001</v>
          </cell>
          <cell r="AL94">
            <v>306955100.46999997</v>
          </cell>
          <cell r="AM94">
            <v>13680369532.599998</v>
          </cell>
          <cell r="AN94">
            <v>7625266866.71</v>
          </cell>
          <cell r="AO94">
            <v>47325198038.209991</v>
          </cell>
          <cell r="AP94">
            <v>35143984789.509995</v>
          </cell>
          <cell r="AQ94">
            <v>82970999037.089996</v>
          </cell>
          <cell r="AR94">
            <v>28653705393.640003</v>
          </cell>
          <cell r="AS94">
            <v>767934378597.97986</v>
          </cell>
        </row>
        <row r="95">
          <cell r="A95">
            <v>44377</v>
          </cell>
          <cell r="B95">
            <v>50436422962.060005</v>
          </cell>
          <cell r="C95">
            <v>18437742775.77</v>
          </cell>
          <cell r="D95">
            <v>46789045000.439995</v>
          </cell>
          <cell r="E95">
            <v>5456552799.1400003</v>
          </cell>
          <cell r="F95">
            <v>379681723.02999997</v>
          </cell>
          <cell r="G95">
            <v>2017490011.7</v>
          </cell>
          <cell r="H95">
            <v>68604459024.790001</v>
          </cell>
          <cell r="J95">
            <v>3829282816.25</v>
          </cell>
          <cell r="K95">
            <v>703926484.78000009</v>
          </cell>
          <cell r="L95">
            <v>649986515.29999995</v>
          </cell>
          <cell r="M95">
            <v>28335849428.540001</v>
          </cell>
          <cell r="O95">
            <v>2730405652.4399996</v>
          </cell>
          <cell r="P95">
            <v>405728231.70000005</v>
          </cell>
          <cell r="Q95">
            <v>533799828.28999996</v>
          </cell>
          <cell r="R95">
            <v>2883338816.1599998</v>
          </cell>
          <cell r="S95">
            <v>695143390.66999996</v>
          </cell>
          <cell r="T95">
            <v>2405432811.4499998</v>
          </cell>
          <cell r="U95">
            <v>9569244270.1599998</v>
          </cell>
          <cell r="V95">
            <v>2644269648.9900002</v>
          </cell>
          <cell r="W95">
            <v>53867521507.970001</v>
          </cell>
          <cell r="X95">
            <v>6676776157.5500002</v>
          </cell>
          <cell r="Y95">
            <v>72849023215.980011</v>
          </cell>
          <cell r="Z95">
            <v>12383666420.67</v>
          </cell>
          <cell r="AA95">
            <v>8099993.9699999997</v>
          </cell>
          <cell r="AB95">
            <v>13608278206.24</v>
          </cell>
          <cell r="AC95">
            <v>58360985963.939995</v>
          </cell>
          <cell r="AD95">
            <v>8486000002.3600006</v>
          </cell>
          <cell r="AE95">
            <v>67258293378.330002</v>
          </cell>
          <cell r="AF95">
            <v>9103432317.5200005</v>
          </cell>
          <cell r="AG95">
            <v>102264763.19</v>
          </cell>
          <cell r="AH95">
            <v>100079433.62</v>
          </cell>
          <cell r="AI95">
            <v>100884173.27</v>
          </cell>
          <cell r="AJ95">
            <v>49500959.479999997</v>
          </cell>
          <cell r="AK95">
            <v>708124146.18000007</v>
          </cell>
          <cell r="AL95">
            <v>306736444.03999996</v>
          </cell>
          <cell r="AM95">
            <v>15788133693.289999</v>
          </cell>
          <cell r="AN95">
            <v>7600048146.9099998</v>
          </cell>
          <cell r="AO95">
            <v>47323773657.539993</v>
          </cell>
          <cell r="AP95">
            <v>35093714081.960007</v>
          </cell>
          <cell r="AQ95">
            <v>82897879303.279999</v>
          </cell>
          <cell r="AR95">
            <v>27694284371.270004</v>
          </cell>
          <cell r="AS95">
            <v>767875302530.22009</v>
          </cell>
        </row>
        <row r="96">
          <cell r="A96">
            <v>44378</v>
          </cell>
          <cell r="B96">
            <v>50514794310.559998</v>
          </cell>
          <cell r="C96">
            <v>18466978098.400002</v>
          </cell>
          <cell r="D96">
            <v>46809839539.969994</v>
          </cell>
          <cell r="E96">
            <v>5455756934.0999994</v>
          </cell>
          <cell r="F96">
            <v>380538961.81</v>
          </cell>
          <cell r="G96">
            <v>2016713043.6499999</v>
          </cell>
          <cell r="H96">
            <v>69137535843.259995</v>
          </cell>
          <cell r="J96">
            <v>3834896005.3700004</v>
          </cell>
          <cell r="K96">
            <v>703564561.58000004</v>
          </cell>
          <cell r="L96">
            <v>649253257.30999994</v>
          </cell>
          <cell r="M96">
            <v>28308464618.650002</v>
          </cell>
          <cell r="O96">
            <v>2730797328.9400001</v>
          </cell>
          <cell r="P96">
            <v>405779846.17999995</v>
          </cell>
          <cell r="Q96">
            <v>533751457.65999997</v>
          </cell>
          <cell r="R96">
            <v>2883710795.71</v>
          </cell>
          <cell r="S96">
            <v>695240419.79999995</v>
          </cell>
          <cell r="T96">
            <v>2405177292.3899999</v>
          </cell>
          <cell r="U96">
            <v>9550478700.539999</v>
          </cell>
          <cell r="V96">
            <v>2644147427.54</v>
          </cell>
          <cell r="W96">
            <v>53719484815.439995</v>
          </cell>
          <cell r="X96">
            <v>6661503790.7600002</v>
          </cell>
          <cell r="Y96">
            <v>72847923406.080002</v>
          </cell>
          <cell r="Z96">
            <v>12354605295.920002</v>
          </cell>
          <cell r="AA96">
            <v>8107899.1200000001</v>
          </cell>
          <cell r="AB96">
            <v>13595508796.73</v>
          </cell>
          <cell r="AC96">
            <v>59259371415.249992</v>
          </cell>
          <cell r="AD96">
            <v>8509635672.9099998</v>
          </cell>
          <cell r="AE96">
            <v>67314001841.009995</v>
          </cell>
          <cell r="AF96">
            <v>9100452249.1900005</v>
          </cell>
          <cell r="AG96">
            <v>102255614.86</v>
          </cell>
          <cell r="AH96">
            <v>100075548.55</v>
          </cell>
          <cell r="AI96">
            <v>100666215.31999999</v>
          </cell>
          <cell r="AJ96">
            <v>49500959.479999997</v>
          </cell>
          <cell r="AK96">
            <v>706750295.21000004</v>
          </cell>
          <cell r="AL96">
            <v>308304966.86000001</v>
          </cell>
          <cell r="AM96">
            <v>15748328791.43</v>
          </cell>
          <cell r="AN96">
            <v>7603294833.9200001</v>
          </cell>
          <cell r="AO96">
            <v>47305743961.139999</v>
          </cell>
          <cell r="AP96">
            <v>35046024365.5</v>
          </cell>
          <cell r="AQ96">
            <v>82884364003.930008</v>
          </cell>
          <cell r="AR96">
            <v>28052259634.010006</v>
          </cell>
          <cell r="AS96">
            <v>769505582816.04004</v>
          </cell>
        </row>
        <row r="97">
          <cell r="A97">
            <v>44379</v>
          </cell>
          <cell r="B97">
            <v>51185759407.660004</v>
          </cell>
          <cell r="C97">
            <v>18492432828.610001</v>
          </cell>
          <cell r="D97">
            <v>46804405147.740005</v>
          </cell>
          <cell r="E97">
            <v>5483166718.6900005</v>
          </cell>
          <cell r="F97">
            <v>381123761.68000001</v>
          </cell>
          <cell r="G97">
            <v>1984948078.6400001</v>
          </cell>
          <cell r="H97">
            <v>69562784232.190002</v>
          </cell>
          <cell r="J97">
            <v>3833413813.1099997</v>
          </cell>
          <cell r="K97">
            <v>704107107.29999995</v>
          </cell>
          <cell r="L97">
            <v>648610662.23000002</v>
          </cell>
          <cell r="M97">
            <v>28330481530.720001</v>
          </cell>
          <cell r="O97">
            <v>2730978119.8600006</v>
          </cell>
          <cell r="P97">
            <v>405836496.32000005</v>
          </cell>
          <cell r="Q97">
            <v>533848093.32999998</v>
          </cell>
          <cell r="R97">
            <v>2884466706.4499998</v>
          </cell>
          <cell r="S97">
            <v>695282455.05999994</v>
          </cell>
          <cell r="T97">
            <v>2405623115.5699997</v>
          </cell>
          <cell r="U97">
            <v>9618976525.1599998</v>
          </cell>
          <cell r="V97">
            <v>2647329001.0699997</v>
          </cell>
          <cell r="W97">
            <v>53856348194.269997</v>
          </cell>
          <cell r="X97">
            <v>6682186750.3100004</v>
          </cell>
          <cell r="Y97">
            <v>73001433723.389999</v>
          </cell>
          <cell r="Z97">
            <v>12351848915.99</v>
          </cell>
          <cell r="AA97">
            <v>8113197.5800000001</v>
          </cell>
          <cell r="AB97">
            <v>13619384086.17</v>
          </cell>
          <cell r="AC97">
            <v>63854298374.18</v>
          </cell>
          <cell r="AD97">
            <v>8501260345.8400002</v>
          </cell>
          <cell r="AE97">
            <v>67636139614.940002</v>
          </cell>
          <cell r="AF97">
            <v>9189409172.6100006</v>
          </cell>
          <cell r="AG97">
            <v>102258622.19</v>
          </cell>
          <cell r="AH97">
            <v>100065705.78</v>
          </cell>
          <cell r="AI97">
            <v>100300085</v>
          </cell>
          <cell r="AJ97">
            <v>49500959.479999997</v>
          </cell>
          <cell r="AK97">
            <v>710128940.75</v>
          </cell>
          <cell r="AL97">
            <v>308133100.06999999</v>
          </cell>
          <cell r="AM97">
            <v>11087562276.02</v>
          </cell>
          <cell r="AN97">
            <v>7601805064.8600006</v>
          </cell>
          <cell r="AO97">
            <v>46283934229.979996</v>
          </cell>
          <cell r="AP97">
            <v>35150611582.619995</v>
          </cell>
          <cell r="AQ97">
            <v>82869574444.460007</v>
          </cell>
          <cell r="AR97">
            <v>29162957586.459991</v>
          </cell>
          <cell r="AS97">
            <v>771560828774.33984</v>
          </cell>
        </row>
        <row r="98">
          <cell r="A98">
            <v>44380</v>
          </cell>
          <cell r="B98">
            <v>51816291064.449997</v>
          </cell>
          <cell r="C98">
            <v>18505491065.650002</v>
          </cell>
          <cell r="D98">
            <v>46809582481.909996</v>
          </cell>
          <cell r="E98">
            <v>5478062105.54</v>
          </cell>
          <cell r="F98">
            <v>382418746.64000005</v>
          </cell>
          <cell r="G98">
            <v>1984413581.9200001</v>
          </cell>
          <cell r="H98">
            <v>69523354633.980011</v>
          </cell>
          <cell r="J98">
            <v>3833587790.0500002</v>
          </cell>
          <cell r="K98">
            <v>704459672.48000014</v>
          </cell>
          <cell r="L98">
            <v>648692567.23000002</v>
          </cell>
          <cell r="M98">
            <v>28293854323.470001</v>
          </cell>
          <cell r="O98">
            <v>2731229538.0600004</v>
          </cell>
          <cell r="P98">
            <v>405885547.88</v>
          </cell>
          <cell r="Q98">
            <v>533904673.81000006</v>
          </cell>
          <cell r="R98">
            <v>2884761530.9099998</v>
          </cell>
          <cell r="S98">
            <v>695341651.62</v>
          </cell>
          <cell r="T98">
            <v>2405877697.3899999</v>
          </cell>
          <cell r="U98">
            <v>9620616936.2800007</v>
          </cell>
          <cell r="V98">
            <v>2648032393.3600001</v>
          </cell>
          <cell r="W98">
            <v>53816453102.559998</v>
          </cell>
          <cell r="X98">
            <v>6683957517.3800001</v>
          </cell>
          <cell r="Y98">
            <v>72979228285.130005</v>
          </cell>
          <cell r="Z98">
            <v>12328825323.959999</v>
          </cell>
          <cell r="AA98">
            <v>8119727.7599999998</v>
          </cell>
          <cell r="AB98">
            <v>13611430278.51</v>
          </cell>
          <cell r="AC98">
            <v>63859979869.989998</v>
          </cell>
          <cell r="AD98">
            <v>8509788660.1000004</v>
          </cell>
          <cell r="AE98">
            <v>67596201088.760002</v>
          </cell>
          <cell r="AF98">
            <v>9192774805.0900002</v>
          </cell>
          <cell r="AG98">
            <v>103351476.5</v>
          </cell>
          <cell r="AH98">
            <v>100029559</v>
          </cell>
          <cell r="AI98">
            <v>100714795.81999999</v>
          </cell>
          <cell r="AJ98">
            <v>49500959.479999997</v>
          </cell>
          <cell r="AK98">
            <v>710975877.32999992</v>
          </cell>
          <cell r="AL98">
            <v>308378568.97000003</v>
          </cell>
          <cell r="AM98">
            <v>11088508007.190001</v>
          </cell>
          <cell r="AN98">
            <v>7598554397.0299997</v>
          </cell>
          <cell r="AO98">
            <v>46285629720.940002</v>
          </cell>
          <cell r="AP98">
            <v>35132607727.440002</v>
          </cell>
          <cell r="AQ98">
            <v>82844422949.520004</v>
          </cell>
          <cell r="AR98">
            <v>29594109350.409996</v>
          </cell>
          <cell r="AS98">
            <v>772409400051.49988</v>
          </cell>
        </row>
        <row r="99">
          <cell r="A99">
            <v>44381</v>
          </cell>
          <cell r="B99">
            <v>51817004516.030006</v>
          </cell>
          <cell r="C99">
            <v>18505244595.040001</v>
          </cell>
          <cell r="D99">
            <v>46815250441.979996</v>
          </cell>
          <cell r="E99">
            <v>5477689533.960001</v>
          </cell>
          <cell r="F99">
            <v>382436117.83000004</v>
          </cell>
          <cell r="G99">
            <v>1984633021.48</v>
          </cell>
          <cell r="H99">
            <v>69520262399.139999</v>
          </cell>
          <cell r="J99">
            <v>3833761760.7799997</v>
          </cell>
          <cell r="K99">
            <v>704460034.81999993</v>
          </cell>
          <cell r="L99">
            <v>648762242.54999995</v>
          </cell>
          <cell r="M99">
            <v>28292310520.599998</v>
          </cell>
          <cell r="O99">
            <v>2731481780.2999997</v>
          </cell>
          <cell r="P99">
            <v>405934675.80000001</v>
          </cell>
          <cell r="Q99">
            <v>533961235.06999993</v>
          </cell>
          <cell r="R99">
            <v>2885057691.8599997</v>
          </cell>
          <cell r="S99">
            <v>695400997.68999994</v>
          </cell>
          <cell r="T99">
            <v>2406132318.0900002</v>
          </cell>
          <cell r="U99">
            <v>9620056867.8400002</v>
          </cell>
          <cell r="V99">
            <v>2648341349.29</v>
          </cell>
          <cell r="W99">
            <v>53815836460.690002</v>
          </cell>
          <cell r="X99">
            <v>6683526133.2699995</v>
          </cell>
          <cell r="Y99">
            <v>72975931129.699997</v>
          </cell>
          <cell r="Z99">
            <v>12328139664.98</v>
          </cell>
          <cell r="AA99">
            <v>8126260.5199999996</v>
          </cell>
          <cell r="AB99">
            <v>13610634583.16</v>
          </cell>
          <cell r="AC99">
            <v>63865556035.030006</v>
          </cell>
          <cell r="AD99">
            <v>8510623718.6700001</v>
          </cell>
          <cell r="AE99">
            <v>67593340212.980003</v>
          </cell>
          <cell r="AF99">
            <v>9193547302.6299992</v>
          </cell>
          <cell r="AG99">
            <v>103359116.39</v>
          </cell>
          <cell r="AH99">
            <v>100029559</v>
          </cell>
          <cell r="AI99">
            <v>100722265.62</v>
          </cell>
          <cell r="AJ99">
            <v>49500959.479999997</v>
          </cell>
          <cell r="AK99">
            <v>710966270.3900001</v>
          </cell>
          <cell r="AL99">
            <v>308373711.06</v>
          </cell>
          <cell r="AM99">
            <v>11089435431.809999</v>
          </cell>
          <cell r="AN99">
            <v>7599466757.9800005</v>
          </cell>
          <cell r="AO99">
            <v>46291039723.720001</v>
          </cell>
          <cell r="AP99">
            <v>35130825903.490005</v>
          </cell>
          <cell r="AQ99">
            <v>82857882108.63002</v>
          </cell>
          <cell r="AR99">
            <v>29596778245.73</v>
          </cell>
          <cell r="AS99">
            <v>772431823655.07996</v>
          </cell>
        </row>
        <row r="100">
          <cell r="A100">
            <v>44382</v>
          </cell>
          <cell r="B100">
            <v>51794414292.509995</v>
          </cell>
          <cell r="C100">
            <v>18535026561.619999</v>
          </cell>
          <cell r="D100">
            <v>46842404519.079987</v>
          </cell>
          <cell r="E100">
            <v>5516397551.0699997</v>
          </cell>
          <cell r="F100">
            <v>383242126.53000003</v>
          </cell>
          <cell r="G100">
            <v>1984916543.02</v>
          </cell>
          <cell r="H100">
            <v>70092820109.630005</v>
          </cell>
          <cell r="J100">
            <v>3834686894.02</v>
          </cell>
          <cell r="K100">
            <v>706615093.28999996</v>
          </cell>
          <cell r="L100">
            <v>648758030.31999993</v>
          </cell>
          <cell r="M100">
            <v>28464469255.43</v>
          </cell>
          <cell r="O100">
            <v>2731651801.9400001</v>
          </cell>
          <cell r="P100">
            <v>406086739.42000002</v>
          </cell>
          <cell r="Q100">
            <v>534188648.16000003</v>
          </cell>
          <cell r="R100">
            <v>2886476460.0499997</v>
          </cell>
          <cell r="S100">
            <v>695436444.48000002</v>
          </cell>
          <cell r="T100">
            <v>2407155836.4400001</v>
          </cell>
          <cell r="U100">
            <v>9686765457.9300003</v>
          </cell>
          <cell r="V100">
            <v>2647823786.5900002</v>
          </cell>
          <cell r="W100">
            <v>54195524920.979996</v>
          </cell>
          <cell r="X100">
            <v>6733778467.6400003</v>
          </cell>
          <cell r="Y100">
            <v>73605821282.899994</v>
          </cell>
          <cell r="Z100">
            <v>12429160990.59</v>
          </cell>
          <cell r="AA100">
            <v>8132149.5800000001</v>
          </cell>
          <cell r="AB100">
            <v>13647515021.6</v>
          </cell>
          <cell r="AC100">
            <v>64968538934.419991</v>
          </cell>
          <cell r="AD100">
            <v>8512300231.9499998</v>
          </cell>
          <cell r="AE100">
            <v>67720804868.599998</v>
          </cell>
          <cell r="AF100">
            <v>9194299277.7199993</v>
          </cell>
          <cell r="AG100">
            <v>103366774.48</v>
          </cell>
          <cell r="AH100">
            <v>100029559</v>
          </cell>
          <cell r="AI100">
            <v>100729738.95999999</v>
          </cell>
          <cell r="AJ100">
            <v>49500959.479999997</v>
          </cell>
          <cell r="AK100">
            <v>716079427.45000005</v>
          </cell>
          <cell r="AL100">
            <v>310300151.25</v>
          </cell>
          <cell r="AM100">
            <v>11475529951.43</v>
          </cell>
          <cell r="AN100">
            <v>7604488226.6800003</v>
          </cell>
          <cell r="AO100">
            <v>46297153251.040001</v>
          </cell>
          <cell r="AP100">
            <v>35364175400.940002</v>
          </cell>
          <cell r="AQ100">
            <v>82850956050.579987</v>
          </cell>
          <cell r="AR100">
            <v>29600006514.619999</v>
          </cell>
          <cell r="AS100">
            <v>776387528303.41992</v>
          </cell>
        </row>
        <row r="101">
          <cell r="A101">
            <v>44383</v>
          </cell>
          <cell r="B101">
            <v>51969275199.800003</v>
          </cell>
          <cell r="C101">
            <v>18551101186.380001</v>
          </cell>
          <cell r="D101">
            <v>46803034569.07</v>
          </cell>
          <cell r="E101">
            <v>5521338466.3000002</v>
          </cell>
          <cell r="F101">
            <v>382560948.86000001</v>
          </cell>
          <cell r="G101">
            <v>1981862696.0900002</v>
          </cell>
          <cell r="H101">
            <v>70031907865.089996</v>
          </cell>
          <cell r="J101">
            <v>3834946851.8899999</v>
          </cell>
          <cell r="K101">
            <v>706457703.20000005</v>
          </cell>
          <cell r="L101">
            <v>647567728.75</v>
          </cell>
          <cell r="M101">
            <v>28379138932.950001</v>
          </cell>
          <cell r="O101">
            <v>2731843211.1100001</v>
          </cell>
          <cell r="P101">
            <v>406179261.40999997</v>
          </cell>
          <cell r="Q101">
            <v>534288961.14999998</v>
          </cell>
          <cell r="R101">
            <v>2887206313.3499999</v>
          </cell>
          <cell r="S101">
            <v>695482104.90999997</v>
          </cell>
          <cell r="T101">
            <v>2407706811.1300001</v>
          </cell>
          <cell r="U101">
            <v>9646736520.6100006</v>
          </cell>
          <cell r="V101">
            <v>2641512074.3099999</v>
          </cell>
          <cell r="W101">
            <v>54208139616.029999</v>
          </cell>
          <cell r="X101">
            <v>6738877518.3500004</v>
          </cell>
          <cell r="Y101">
            <v>73507004180.160004</v>
          </cell>
          <cell r="Z101">
            <v>12491697843.639999</v>
          </cell>
          <cell r="AA101">
            <v>8136901.1500000004</v>
          </cell>
          <cell r="AB101">
            <v>13645762650.280001</v>
          </cell>
          <cell r="AC101">
            <v>66784714467.780006</v>
          </cell>
          <cell r="AD101">
            <v>8539340600.9799995</v>
          </cell>
          <cell r="AE101">
            <v>67752746592.25</v>
          </cell>
          <cell r="AF101">
            <v>9185851389.2300014</v>
          </cell>
          <cell r="AG101">
            <v>103308666.75</v>
          </cell>
          <cell r="AH101">
            <v>100003739.63</v>
          </cell>
          <cell r="AI101">
            <v>100557724.95999999</v>
          </cell>
          <cell r="AJ101">
            <v>49500959.479999997</v>
          </cell>
          <cell r="AK101">
            <v>713255760.28999996</v>
          </cell>
          <cell r="AL101">
            <v>310517143.09000003</v>
          </cell>
          <cell r="AM101">
            <v>10896424207.269999</v>
          </cell>
          <cell r="AN101">
            <v>7578565472.8199997</v>
          </cell>
          <cell r="AO101">
            <v>46313942995.549995</v>
          </cell>
          <cell r="AP101">
            <v>35382374022.82</v>
          </cell>
          <cell r="AQ101">
            <v>82656075314.519989</v>
          </cell>
          <cell r="AR101">
            <v>29810247824.950001</v>
          </cell>
          <cell r="AS101">
            <v>777637192998.33997</v>
          </cell>
        </row>
        <row r="102">
          <cell r="A102">
            <v>44384</v>
          </cell>
          <cell r="B102">
            <v>52128875927.529999</v>
          </cell>
          <cell r="C102">
            <v>18592380387.279999</v>
          </cell>
          <cell r="D102">
            <v>46829030186.82</v>
          </cell>
          <cell r="E102">
            <v>5547272073.3699999</v>
          </cell>
          <cell r="F102">
            <v>383391531.38999999</v>
          </cell>
          <cell r="G102">
            <v>1981266012.1599998</v>
          </cell>
          <cell r="H102">
            <v>70450728570.389999</v>
          </cell>
          <cell r="J102">
            <v>3835144052.1199999</v>
          </cell>
          <cell r="K102">
            <v>708626554.64999998</v>
          </cell>
          <cell r="L102">
            <v>648352387.71000004</v>
          </cell>
          <cell r="M102">
            <v>28486435635.760002</v>
          </cell>
          <cell r="O102">
            <v>2732164489.23</v>
          </cell>
          <cell r="P102">
            <v>406263355.37</v>
          </cell>
          <cell r="Q102">
            <v>534402503.32000005</v>
          </cell>
          <cell r="R102">
            <v>2887502091.4000001</v>
          </cell>
          <cell r="S102">
            <v>695560750.68999994</v>
          </cell>
          <cell r="T102">
            <v>2408324164.6900001</v>
          </cell>
          <cell r="U102">
            <v>9659992437.8499985</v>
          </cell>
          <cell r="V102">
            <v>2647375448.79</v>
          </cell>
          <cell r="W102">
            <v>54419030462.589996</v>
          </cell>
          <cell r="X102">
            <v>6771799799.9899998</v>
          </cell>
          <cell r="Y102">
            <v>73699626938.360001</v>
          </cell>
          <cell r="Z102">
            <v>12547167420.82</v>
          </cell>
          <cell r="AA102">
            <v>8144899.7199999997</v>
          </cell>
          <cell r="AB102">
            <v>13707501557.220001</v>
          </cell>
          <cell r="AC102">
            <v>66513775699.069992</v>
          </cell>
          <cell r="AD102">
            <v>8547409190.6599998</v>
          </cell>
          <cell r="AE102">
            <v>68018211519.849998</v>
          </cell>
          <cell r="AF102">
            <v>9172758472.3199997</v>
          </cell>
          <cell r="AG102">
            <v>96761971.120000005</v>
          </cell>
          <cell r="AH102">
            <v>106342573.61</v>
          </cell>
          <cell r="AI102">
            <v>99556256.670000002</v>
          </cell>
          <cell r="AJ102">
            <v>50370200.579999998</v>
          </cell>
          <cell r="AK102">
            <v>716923408.24000001</v>
          </cell>
          <cell r="AL102">
            <v>312491832.58000004</v>
          </cell>
          <cell r="AM102">
            <v>10127441892.730001</v>
          </cell>
          <cell r="AN102">
            <v>7579773472.8700008</v>
          </cell>
          <cell r="AO102">
            <v>46321945584.360001</v>
          </cell>
          <cell r="AP102">
            <v>35527576404.709999</v>
          </cell>
          <cell r="AQ102">
            <v>82637915627.009995</v>
          </cell>
          <cell r="AR102">
            <v>28327622681.239998</v>
          </cell>
          <cell r="AS102">
            <v>776873236426.83972</v>
          </cell>
        </row>
        <row r="103">
          <cell r="A103">
            <v>44385</v>
          </cell>
          <cell r="B103">
            <v>52318152420.900002</v>
          </cell>
          <cell r="C103">
            <v>18541425957.580002</v>
          </cell>
          <cell r="D103">
            <v>46894519494.950005</v>
          </cell>
          <cell r="E103">
            <v>5493584344.3200006</v>
          </cell>
          <cell r="F103">
            <v>370835309.65999997</v>
          </cell>
          <cell r="G103">
            <v>1973777785.3399999</v>
          </cell>
          <cell r="H103">
            <v>70641730282.929993</v>
          </cell>
          <cell r="J103">
            <v>3835331400.9699998</v>
          </cell>
          <cell r="K103">
            <v>703506440.95000005</v>
          </cell>
          <cell r="L103">
            <v>648243525.28999996</v>
          </cell>
          <cell r="M103">
            <v>28257972482.27</v>
          </cell>
          <cell r="O103">
            <v>2732438402.8000002</v>
          </cell>
          <cell r="P103">
            <v>406365749.93000001</v>
          </cell>
          <cell r="Q103">
            <v>534546129.82999998</v>
          </cell>
          <cell r="R103">
            <v>2888076461.1900001</v>
          </cell>
          <cell r="S103">
            <v>695623506.52999997</v>
          </cell>
          <cell r="T103">
            <v>2409023974.4400001</v>
          </cell>
          <cell r="U103">
            <v>9554818850.6599998</v>
          </cell>
          <cell r="V103">
            <v>2652960836.6199999</v>
          </cell>
          <cell r="W103">
            <v>54096730906.32</v>
          </cell>
          <cell r="X103">
            <v>6707658252.6800003</v>
          </cell>
          <cell r="Y103">
            <v>73214537495.869995</v>
          </cell>
          <cell r="Z103">
            <v>12462879930.650002</v>
          </cell>
          <cell r="AA103">
            <v>8151714.6799999997</v>
          </cell>
          <cell r="AB103">
            <v>13634583492.700001</v>
          </cell>
          <cell r="AC103">
            <v>68378727513.459999</v>
          </cell>
          <cell r="AD103">
            <v>8547735913.3600006</v>
          </cell>
          <cell r="AE103">
            <v>67645591587.449997</v>
          </cell>
          <cell r="AF103">
            <v>9166984184.5700016</v>
          </cell>
          <cell r="AG103">
            <v>96768894.400000006</v>
          </cell>
          <cell r="AH103">
            <v>106342573.61</v>
          </cell>
          <cell r="AI103">
            <v>99221726.180000007</v>
          </cell>
          <cell r="AJ103">
            <v>50370200.579999998</v>
          </cell>
          <cell r="AK103">
            <v>710830513.46000004</v>
          </cell>
          <cell r="AL103">
            <v>312734852.52999997</v>
          </cell>
          <cell r="AM103">
            <v>10503678409.879999</v>
          </cell>
          <cell r="AN103">
            <v>7588082683.6499996</v>
          </cell>
          <cell r="AO103">
            <v>46382802617.449997</v>
          </cell>
          <cell r="AP103">
            <v>35389820548.25</v>
          </cell>
          <cell r="AQ103">
            <v>82693064033.830002</v>
          </cell>
          <cell r="AR103">
            <v>28321295302.200001</v>
          </cell>
          <cell r="AS103">
            <v>777671526704.9198</v>
          </cell>
        </row>
        <row r="104">
          <cell r="A104">
            <v>44386</v>
          </cell>
          <cell r="B104">
            <v>52375032249.480003</v>
          </cell>
          <cell r="C104">
            <v>18573083718.900002</v>
          </cell>
          <cell r="D104">
            <v>46878216634.749992</v>
          </cell>
          <cell r="E104">
            <v>5483747830.9500008</v>
          </cell>
          <cell r="F104">
            <v>370862197.16000003</v>
          </cell>
          <cell r="G104">
            <v>1973948268.8599999</v>
          </cell>
          <cell r="H104">
            <v>70782346694.26001</v>
          </cell>
          <cell r="J104">
            <v>3835525957.5500002</v>
          </cell>
          <cell r="K104">
            <v>704873918.46000004</v>
          </cell>
          <cell r="L104">
            <v>648161600.00999999</v>
          </cell>
          <cell r="M104">
            <v>28224728813.410004</v>
          </cell>
          <cell r="O104">
            <v>2732623074.1800003</v>
          </cell>
          <cell r="P104">
            <v>406427378.19999999</v>
          </cell>
          <cell r="Q104">
            <v>534580740.86000001</v>
          </cell>
          <cell r="R104">
            <v>2888351747.4400005</v>
          </cell>
          <cell r="S104">
            <v>695676283.73000002</v>
          </cell>
          <cell r="T104">
            <v>2409208096.8000002</v>
          </cell>
          <cell r="U104">
            <v>9585481950.1599998</v>
          </cell>
          <cell r="V104">
            <v>2653006001.6500001</v>
          </cell>
          <cell r="W104">
            <v>54081389041.290001</v>
          </cell>
          <cell r="X104">
            <v>6694838294.3299999</v>
          </cell>
          <cell r="Y104">
            <v>73220725872.540009</v>
          </cell>
          <cell r="Z104">
            <v>12471070993.379999</v>
          </cell>
          <cell r="AA104">
            <v>8155485.2699999996</v>
          </cell>
          <cell r="AB104">
            <v>13647244492.369999</v>
          </cell>
          <cell r="AC104">
            <v>68674099077.229996</v>
          </cell>
          <cell r="AD104">
            <v>8495074667.0500002</v>
          </cell>
          <cell r="AE104">
            <v>67905249681.070007</v>
          </cell>
          <cell r="AF104">
            <v>9164385600.5200005</v>
          </cell>
          <cell r="AG104">
            <v>96736146.599999994</v>
          </cell>
          <cell r="AH104">
            <v>106328247.89</v>
          </cell>
          <cell r="AI104">
            <v>99075062.75</v>
          </cell>
          <cell r="AJ104">
            <v>50370200.579999998</v>
          </cell>
          <cell r="AK104">
            <v>708793599.26999998</v>
          </cell>
          <cell r="AL104">
            <v>314254395.56</v>
          </cell>
          <cell r="AM104">
            <v>10806274370.309999</v>
          </cell>
          <cell r="AN104">
            <v>7600586747.3500004</v>
          </cell>
          <cell r="AO104">
            <v>45888213365.839996</v>
          </cell>
          <cell r="AP104">
            <v>35442310727.160004</v>
          </cell>
          <cell r="AQ104">
            <v>82696495266.669998</v>
          </cell>
          <cell r="AR104">
            <v>28297536044.899994</v>
          </cell>
          <cell r="AS104">
            <v>778225090536.74011</v>
          </cell>
        </row>
        <row r="105">
          <cell r="A105">
            <v>44387</v>
          </cell>
          <cell r="B105">
            <v>52575092074.400002</v>
          </cell>
          <cell r="C105">
            <v>18594484331.849998</v>
          </cell>
          <cell r="D105">
            <v>46832967920.720001</v>
          </cell>
          <cell r="E105">
            <v>5478077319.3500004</v>
          </cell>
          <cell r="F105">
            <v>370892107.11000001</v>
          </cell>
          <cell r="G105">
            <v>1974132079.5500002</v>
          </cell>
          <cell r="H105">
            <v>70745758408.619995</v>
          </cell>
          <cell r="J105">
            <v>3835720510.3499999</v>
          </cell>
          <cell r="K105">
            <v>704615027.06000006</v>
          </cell>
          <cell r="L105">
            <v>648225628.51999998</v>
          </cell>
          <cell r="M105">
            <v>28210379516.489998</v>
          </cell>
          <cell r="O105">
            <v>2732878599.0500002</v>
          </cell>
          <cell r="P105">
            <v>406475600.97000003</v>
          </cell>
          <cell r="Q105">
            <v>534635953.72999996</v>
          </cell>
          <cell r="R105">
            <v>2888641338.73</v>
          </cell>
          <cell r="S105">
            <v>695735901.13</v>
          </cell>
          <cell r="T105">
            <v>2409455484.6300001</v>
          </cell>
          <cell r="U105">
            <v>9588784406.6300011</v>
          </cell>
          <cell r="V105">
            <v>2653816118.1700001</v>
          </cell>
          <cell r="W105">
            <v>54044954067.93</v>
          </cell>
          <cell r="X105">
            <v>6694140465.5100002</v>
          </cell>
          <cell r="Y105">
            <v>73174959796.729996</v>
          </cell>
          <cell r="Z105">
            <v>12457324004.27</v>
          </cell>
          <cell r="AA105">
            <v>8160134.9500000002</v>
          </cell>
          <cell r="AB105">
            <v>13634221378.959999</v>
          </cell>
          <cell r="AC105">
            <v>68680386186.799995</v>
          </cell>
          <cell r="AD105">
            <v>8493004170.5900002</v>
          </cell>
          <cell r="AE105">
            <v>67827112828.099998</v>
          </cell>
          <cell r="AF105">
            <v>9163788798.9900017</v>
          </cell>
          <cell r="AG105">
            <v>102022756.27</v>
          </cell>
          <cell r="AH105">
            <v>106309719.98999999</v>
          </cell>
          <cell r="AI105">
            <v>101303264.51000001</v>
          </cell>
          <cell r="AJ105">
            <v>50370200.579999998</v>
          </cell>
          <cell r="AK105">
            <v>710053009.13999999</v>
          </cell>
          <cell r="AL105">
            <v>314079121.88999999</v>
          </cell>
          <cell r="AM105">
            <v>10807216289.77</v>
          </cell>
          <cell r="AN105">
            <v>7609424175.4200001</v>
          </cell>
          <cell r="AO105">
            <v>45920231075.679993</v>
          </cell>
          <cell r="AP105">
            <v>35408031576.239998</v>
          </cell>
          <cell r="AQ105">
            <v>82704013124.220001</v>
          </cell>
          <cell r="AR105">
            <v>28458568235.749996</v>
          </cell>
          <cell r="AS105">
            <v>778350442709.3501</v>
          </cell>
        </row>
        <row r="106">
          <cell r="A106">
            <v>44388</v>
          </cell>
          <cell r="B106">
            <v>52575657877.400002</v>
          </cell>
          <cell r="C106">
            <v>18594224405.369999</v>
          </cell>
          <cell r="D106">
            <v>46838468585.119987</v>
          </cell>
          <cell r="E106">
            <v>5477700868.3100004</v>
          </cell>
          <cell r="F106">
            <v>370908012.80000001</v>
          </cell>
          <cell r="G106">
            <v>1974354575.1499999</v>
          </cell>
          <cell r="H106">
            <v>70742622873.709991</v>
          </cell>
          <cell r="J106">
            <v>3835915056.1999998</v>
          </cell>
          <cell r="K106">
            <v>704615082.67999995</v>
          </cell>
          <cell r="L106">
            <v>648294169.56000006</v>
          </cell>
          <cell r="M106">
            <v>28208829258.660004</v>
          </cell>
          <cell r="O106">
            <v>2733135099.96</v>
          </cell>
          <cell r="P106">
            <v>406523863.09000003</v>
          </cell>
          <cell r="Q106">
            <v>534691265.38999999</v>
          </cell>
          <cell r="R106">
            <v>2888932047.7599998</v>
          </cell>
          <cell r="S106">
            <v>695795633.01999998</v>
          </cell>
          <cell r="T106">
            <v>2409703165.1799998</v>
          </cell>
          <cell r="U106">
            <v>9588212997.6499996</v>
          </cell>
          <cell r="V106">
            <v>2654133016.29</v>
          </cell>
          <cell r="W106">
            <v>54044138949.209999</v>
          </cell>
          <cell r="X106">
            <v>6693706065.5599995</v>
          </cell>
          <cell r="Y106">
            <v>73171683035.269989</v>
          </cell>
          <cell r="Z106">
            <v>12456626826.65</v>
          </cell>
          <cell r="AA106">
            <v>8164779.2599999998</v>
          </cell>
          <cell r="AB106">
            <v>13633451181.09</v>
          </cell>
          <cell r="AC106">
            <v>68686545019.450005</v>
          </cell>
          <cell r="AD106">
            <v>8493826985.46</v>
          </cell>
          <cell r="AE106">
            <v>67824235855.110001</v>
          </cell>
          <cell r="AF106">
            <v>9164584707.6499996</v>
          </cell>
          <cell r="AG106">
            <v>102030255.01000001</v>
          </cell>
          <cell r="AH106">
            <v>106309719.98999999</v>
          </cell>
          <cell r="AI106">
            <v>101310715.64</v>
          </cell>
          <cell r="AJ106">
            <v>50370200.579999998</v>
          </cell>
          <cell r="AK106">
            <v>710043514.45000005</v>
          </cell>
          <cell r="AL106">
            <v>314074223.98000002</v>
          </cell>
          <cell r="AM106">
            <v>10808139642.349998</v>
          </cell>
          <cell r="AN106">
            <v>7610339947.6599998</v>
          </cell>
          <cell r="AO106">
            <v>45925532869.810005</v>
          </cell>
          <cell r="AP106">
            <v>35406233744.399994</v>
          </cell>
          <cell r="AQ106">
            <v>82717430744.669998</v>
          </cell>
          <cell r="AR106">
            <v>28461206196.699997</v>
          </cell>
          <cell r="AS106">
            <v>778372703033.25012</v>
          </cell>
        </row>
        <row r="107">
          <cell r="A107">
            <v>44389</v>
          </cell>
          <cell r="B107">
            <v>52614108030.760002</v>
          </cell>
          <cell r="C107">
            <v>18599159890.799999</v>
          </cell>
          <cell r="D107">
            <v>46825004637.480011</v>
          </cell>
          <cell r="E107">
            <v>5487582361.0900002</v>
          </cell>
          <cell r="F107">
            <v>370794516</v>
          </cell>
          <cell r="G107">
            <v>1973973544.8900001</v>
          </cell>
          <cell r="H107">
            <v>71189669152.059998</v>
          </cell>
          <cell r="J107">
            <v>3836120331.2799997</v>
          </cell>
          <cell r="K107">
            <v>705964485.55000007</v>
          </cell>
          <cell r="L107">
            <v>647390371.5999999</v>
          </cell>
          <cell r="M107">
            <v>28249929952.949997</v>
          </cell>
          <cell r="O107">
            <v>2733382036.0699997</v>
          </cell>
          <cell r="P107">
            <v>406505936.13</v>
          </cell>
          <cell r="Q107">
            <v>534735155.90999997</v>
          </cell>
          <cell r="R107">
            <v>2888746257.0100002</v>
          </cell>
          <cell r="S107">
            <v>695854170.62</v>
          </cell>
          <cell r="T107">
            <v>2409945009.1900001</v>
          </cell>
          <cell r="U107">
            <v>9593477475.2999992</v>
          </cell>
          <cell r="V107">
            <v>2652050917.8700004</v>
          </cell>
          <cell r="W107">
            <v>54208867334.32</v>
          </cell>
          <cell r="X107">
            <v>6709777596.9200001</v>
          </cell>
          <cell r="Y107">
            <v>73486842677.960007</v>
          </cell>
          <cell r="Z107">
            <v>12536891311.859999</v>
          </cell>
          <cell r="AA107">
            <v>8169760.1699999999</v>
          </cell>
          <cell r="AB107">
            <v>13684810596.880001</v>
          </cell>
          <cell r="AC107">
            <v>63608530744.959999</v>
          </cell>
          <cell r="AD107">
            <v>8494307495.4799995</v>
          </cell>
          <cell r="AE107">
            <v>67977035511.040001</v>
          </cell>
          <cell r="AF107">
            <v>9165335591.4299984</v>
          </cell>
          <cell r="AG107">
            <v>102037788.31</v>
          </cell>
          <cell r="AH107">
            <v>106309719.98999999</v>
          </cell>
          <cell r="AI107">
            <v>101318191.09999999</v>
          </cell>
          <cell r="AJ107">
            <v>50370200.579999998</v>
          </cell>
          <cell r="AK107">
            <v>710159820.81999993</v>
          </cell>
          <cell r="AL107">
            <v>314333838.11000001</v>
          </cell>
          <cell r="AM107">
            <v>10690780493.75</v>
          </cell>
          <cell r="AN107">
            <v>7607988540.7099991</v>
          </cell>
          <cell r="AO107">
            <v>45906566593.189995</v>
          </cell>
          <cell r="AP107">
            <v>35460594828.209999</v>
          </cell>
          <cell r="AQ107">
            <v>82507758406.529984</v>
          </cell>
          <cell r="AR107">
            <v>28464004142.939999</v>
          </cell>
          <cell r="AS107">
            <v>774317185417.81982</v>
          </cell>
        </row>
        <row r="108">
          <cell r="A108">
            <v>44390</v>
          </cell>
          <cell r="B108">
            <v>52627841241.169998</v>
          </cell>
          <cell r="C108">
            <v>18663558520.110001</v>
          </cell>
          <cell r="D108">
            <v>46871932970.659996</v>
          </cell>
          <cell r="E108">
            <v>5522693535.4799995</v>
          </cell>
          <cell r="F108">
            <v>371388748.00999999</v>
          </cell>
          <cell r="G108">
            <v>1974275355.51</v>
          </cell>
          <cell r="H108">
            <v>71545638377.979996</v>
          </cell>
          <cell r="K108">
            <v>708014525.73999989</v>
          </cell>
          <cell r="L108">
            <v>647961083.29999995</v>
          </cell>
          <cell r="M108">
            <v>28413653822.260002</v>
          </cell>
          <cell r="O108">
            <v>2733664909.1999998</v>
          </cell>
          <cell r="P108">
            <v>406622900.54999995</v>
          </cell>
          <cell r="Q108">
            <v>534838998.34999996</v>
          </cell>
          <cell r="R108">
            <v>2889872609.2399998</v>
          </cell>
          <cell r="S108">
            <v>695919956.38999999</v>
          </cell>
          <cell r="T108">
            <v>2410336275.46</v>
          </cell>
          <cell r="U108">
            <v>9643506146.1399994</v>
          </cell>
          <cell r="V108">
            <v>2655151290.6900005</v>
          </cell>
          <cell r="W108">
            <v>54451830774.869995</v>
          </cell>
          <cell r="X108">
            <v>6756915734.2000008</v>
          </cell>
          <cell r="Y108">
            <v>73941844743.880005</v>
          </cell>
          <cell r="Z108">
            <v>12601577850.129999</v>
          </cell>
          <cell r="AA108">
            <v>8174656.9199999999</v>
          </cell>
          <cell r="AB108">
            <v>13718921774.119999</v>
          </cell>
          <cell r="AC108">
            <v>62883359936.929993</v>
          </cell>
          <cell r="AD108">
            <v>8488642248.2800007</v>
          </cell>
          <cell r="AE108">
            <v>68202203445.049995</v>
          </cell>
          <cell r="AF108">
            <v>9124717357.75</v>
          </cell>
          <cell r="AG108">
            <v>102028881.31</v>
          </cell>
          <cell r="AH108">
            <v>106274680.23</v>
          </cell>
          <cell r="AI108">
            <v>101054246.2</v>
          </cell>
          <cell r="AJ108">
            <v>50370200.579999998</v>
          </cell>
          <cell r="AK108">
            <v>715846699.39999998</v>
          </cell>
          <cell r="AL108">
            <v>314595211.42999995</v>
          </cell>
          <cell r="AM108">
            <v>11523934078.859999</v>
          </cell>
          <cell r="AN108">
            <v>7610256520.9200001</v>
          </cell>
          <cell r="AO108">
            <v>45101574221.580002</v>
          </cell>
          <cell r="AP108">
            <v>35578579563.309998</v>
          </cell>
          <cell r="AQ108">
            <v>82606635272.169983</v>
          </cell>
          <cell r="AR108">
            <v>28121486585.5</v>
          </cell>
          <cell r="AS108">
            <v>771427695949.85986</v>
          </cell>
        </row>
        <row r="109">
          <cell r="A109">
            <v>44391</v>
          </cell>
          <cell r="B109">
            <v>53004181828.050003</v>
          </cell>
          <cell r="C109">
            <v>18932344832.82</v>
          </cell>
          <cell r="D109">
            <v>46972339961.52002</v>
          </cell>
          <cell r="E109">
            <v>5533312851.54</v>
          </cell>
          <cell r="F109">
            <v>373976578.46999997</v>
          </cell>
          <cell r="G109">
            <v>1973998260.9899998</v>
          </cell>
          <cell r="H109">
            <v>72260779053.320007</v>
          </cell>
          <cell r="K109">
            <v>713243465.60000002</v>
          </cell>
          <cell r="L109">
            <v>648523847.22000003</v>
          </cell>
          <cell r="M109">
            <v>28497479266.66</v>
          </cell>
          <cell r="O109">
            <v>2733958907.3699999</v>
          </cell>
          <cell r="P109">
            <v>406731053.36000001</v>
          </cell>
          <cell r="Q109">
            <v>534941085.34000003</v>
          </cell>
          <cell r="R109">
            <v>2890833779.9099998</v>
          </cell>
          <cell r="S109">
            <v>695991682.22000003</v>
          </cell>
          <cell r="T109">
            <v>2410825811.1300001</v>
          </cell>
          <cell r="U109">
            <v>9750457788.7299995</v>
          </cell>
          <cell r="V109">
            <v>2656233402.1899996</v>
          </cell>
          <cell r="W109">
            <v>54602117468.610001</v>
          </cell>
          <cell r="X109">
            <v>6792648234.6899996</v>
          </cell>
          <cell r="Y109">
            <v>74316006551.429993</v>
          </cell>
          <cell r="Z109">
            <v>12656376044.439999</v>
          </cell>
          <cell r="AA109">
            <v>8179935.04</v>
          </cell>
          <cell r="AB109">
            <v>13833273265.57</v>
          </cell>
          <cell r="AC109">
            <v>57914871691.699997</v>
          </cell>
          <cell r="AD109">
            <v>8529235215.8500004</v>
          </cell>
          <cell r="AE109">
            <v>68888408334.449997</v>
          </cell>
          <cell r="AF109">
            <v>8178043743.3800011</v>
          </cell>
          <cell r="AG109">
            <v>100683371.34999999</v>
          </cell>
          <cell r="AH109">
            <v>107463119.81999999</v>
          </cell>
          <cell r="AI109">
            <v>99436767.290000007</v>
          </cell>
          <cell r="AJ109">
            <v>50639180.600000001</v>
          </cell>
          <cell r="AK109">
            <v>719575645.66999996</v>
          </cell>
          <cell r="AL109">
            <v>315843517.12</v>
          </cell>
          <cell r="AM109">
            <v>12122638080.330002</v>
          </cell>
          <cell r="AN109">
            <v>7583542475.8999996</v>
          </cell>
          <cell r="AO109">
            <v>45133907657.520004</v>
          </cell>
          <cell r="AP109">
            <v>35676809819</v>
          </cell>
          <cell r="AQ109">
            <v>82613526247.820007</v>
          </cell>
          <cell r="AR109">
            <v>27335472904.190006</v>
          </cell>
          <cell r="AS109">
            <v>768568852728.21008</v>
          </cell>
        </row>
        <row r="110">
          <cell r="A110">
            <v>44392</v>
          </cell>
          <cell r="B110">
            <v>53096248026.540009</v>
          </cell>
          <cell r="C110">
            <v>18970495580.209999</v>
          </cell>
          <cell r="D110">
            <v>46998891530.920006</v>
          </cell>
          <cell r="E110">
            <v>5552151670.5599995</v>
          </cell>
          <cell r="F110">
            <v>375344245.44999999</v>
          </cell>
          <cell r="G110">
            <v>1961475156.27</v>
          </cell>
          <cell r="H110">
            <v>72702343081.570007</v>
          </cell>
          <cell r="K110">
            <v>715953759.52999997</v>
          </cell>
          <cell r="L110">
            <v>648606654.12</v>
          </cell>
          <cell r="M110">
            <v>28555365451.309998</v>
          </cell>
          <cell r="O110">
            <v>2734226166.8899999</v>
          </cell>
          <cell r="P110">
            <v>406806723.32000005</v>
          </cell>
          <cell r="Q110">
            <v>535039263.09999996</v>
          </cell>
          <cell r="R110">
            <v>2891272315.8600001</v>
          </cell>
          <cell r="S110">
            <v>696050732.64999998</v>
          </cell>
          <cell r="T110">
            <v>2411305061.9200001</v>
          </cell>
          <cell r="U110">
            <v>9761177526.4699993</v>
          </cell>
          <cell r="V110">
            <v>2655607843.5599999</v>
          </cell>
          <cell r="W110">
            <v>54783761928.520004</v>
          </cell>
          <cell r="X110">
            <v>6828175958.5799999</v>
          </cell>
          <cell r="Y110">
            <v>74824958135.360001</v>
          </cell>
          <cell r="Z110">
            <v>12704298256.140001</v>
          </cell>
          <cell r="AA110">
            <v>8184452.2400000002</v>
          </cell>
          <cell r="AB110">
            <v>13915248448.039999</v>
          </cell>
          <cell r="AC110">
            <v>53068171358.690002</v>
          </cell>
          <cell r="AD110">
            <v>8527028300.5500011</v>
          </cell>
          <cell r="AE110">
            <v>69250377342.899994</v>
          </cell>
          <cell r="AF110">
            <v>8217637188.499999</v>
          </cell>
          <cell r="AG110">
            <v>100675767.88</v>
          </cell>
          <cell r="AH110">
            <v>107460674.33</v>
          </cell>
          <cell r="AI110">
            <v>99444123.790000007</v>
          </cell>
          <cell r="AJ110">
            <v>50639180.600000001</v>
          </cell>
          <cell r="AK110">
            <v>723184200.25</v>
          </cell>
          <cell r="AL110">
            <v>316918614.75</v>
          </cell>
          <cell r="AM110">
            <v>12097584875.08</v>
          </cell>
          <cell r="AN110">
            <v>7588688264.1999998</v>
          </cell>
          <cell r="AO110">
            <v>45158638885.959999</v>
          </cell>
          <cell r="AP110">
            <v>35687284276.259995</v>
          </cell>
          <cell r="AQ110">
            <v>82541598722.099991</v>
          </cell>
          <cell r="AR110">
            <v>27253539464.499996</v>
          </cell>
          <cell r="AS110">
            <v>765521859209.46985</v>
          </cell>
        </row>
        <row r="111">
          <cell r="A111">
            <v>44393</v>
          </cell>
          <cell r="B111">
            <v>55630055588.309998</v>
          </cell>
          <cell r="C111">
            <v>19008051573.75</v>
          </cell>
          <cell r="D111">
            <v>47005038871.68</v>
          </cell>
          <cell r="E111">
            <v>5554708008.2200003</v>
          </cell>
          <cell r="F111">
            <v>375640987.28999996</v>
          </cell>
          <cell r="G111">
            <v>1962432704.7500002</v>
          </cell>
          <cell r="H111">
            <v>72815387830.580002</v>
          </cell>
          <cell r="K111">
            <v>715523092.53999996</v>
          </cell>
          <cell r="L111">
            <v>648735445.77999997</v>
          </cell>
          <cell r="M111">
            <v>28550143616.84</v>
          </cell>
          <cell r="O111">
            <v>2734499702.0299997</v>
          </cell>
          <cell r="P111">
            <v>406931330.32000005</v>
          </cell>
          <cell r="Q111">
            <v>535253225.70999998</v>
          </cell>
          <cell r="R111">
            <v>2892209524.8900003</v>
          </cell>
          <cell r="S111">
            <v>696108494.06999993</v>
          </cell>
          <cell r="T111">
            <v>2412283145.8099999</v>
          </cell>
          <cell r="U111">
            <v>9752695271.6599998</v>
          </cell>
          <cell r="V111">
            <v>2657558519.9899998</v>
          </cell>
          <cell r="W111">
            <v>54635934511.550003</v>
          </cell>
          <cell r="X111">
            <v>6822267787.2099991</v>
          </cell>
          <cell r="Y111">
            <v>74897775988.709991</v>
          </cell>
          <cell r="Z111">
            <v>12730794651.710001</v>
          </cell>
          <cell r="AA111">
            <v>8188436.8399999999</v>
          </cell>
          <cell r="AB111">
            <v>13918134419.200001</v>
          </cell>
          <cell r="AC111">
            <v>54681232253.849998</v>
          </cell>
          <cell r="AD111">
            <v>8521710568.0300007</v>
          </cell>
          <cell r="AE111">
            <v>69511326551.619995</v>
          </cell>
          <cell r="AF111">
            <v>8203191863.3800011</v>
          </cell>
          <cell r="AG111">
            <v>101030077.12</v>
          </cell>
          <cell r="AH111">
            <v>107447374.54000001</v>
          </cell>
          <cell r="AI111">
            <v>99231411.150000006</v>
          </cell>
          <cell r="AJ111">
            <v>50639180.600000001</v>
          </cell>
          <cell r="AK111">
            <v>723300278.15999985</v>
          </cell>
          <cell r="AL111">
            <v>318965283.02999997</v>
          </cell>
          <cell r="AM111">
            <v>11228358543.139999</v>
          </cell>
          <cell r="AN111">
            <v>7598823355.25</v>
          </cell>
          <cell r="AO111">
            <v>44529687018.200005</v>
          </cell>
          <cell r="AP111">
            <v>35626301011.459999</v>
          </cell>
          <cell r="AQ111">
            <v>82545414696.909988</v>
          </cell>
          <cell r="AR111">
            <v>28045320115.98</v>
          </cell>
          <cell r="AS111">
            <v>769258332311.86023</v>
          </cell>
        </row>
        <row r="112">
          <cell r="A112">
            <v>44394</v>
          </cell>
          <cell r="B112">
            <v>56703657655.889999</v>
          </cell>
          <cell r="C112">
            <v>19025702876.02</v>
          </cell>
          <cell r="D112">
            <v>47018694856.889992</v>
          </cell>
          <cell r="E112">
            <v>5551428141.0900002</v>
          </cell>
          <cell r="F112">
            <v>375446767.99000001</v>
          </cell>
          <cell r="G112">
            <v>1962204091.72</v>
          </cell>
          <cell r="H112">
            <v>72831434620.769989</v>
          </cell>
          <cell r="K112">
            <v>715608743.04999995</v>
          </cell>
          <cell r="L112">
            <v>649265274.71000004</v>
          </cell>
          <cell r="M112">
            <v>28544870800.399998</v>
          </cell>
          <cell r="O112">
            <v>2734751957.0900006</v>
          </cell>
          <cell r="P112">
            <v>406979076.04999995</v>
          </cell>
          <cell r="Q112">
            <v>535307390.73000002</v>
          </cell>
          <cell r="R112">
            <v>2892494510.1700001</v>
          </cell>
          <cell r="S112">
            <v>696167596.87</v>
          </cell>
          <cell r="T112">
            <v>2412525672.9800005</v>
          </cell>
          <cell r="U112">
            <v>9758866228.9500008</v>
          </cell>
          <cell r="V112">
            <v>2659989405.8199997</v>
          </cell>
          <cell r="W112">
            <v>54626886765.729996</v>
          </cell>
          <cell r="X112">
            <v>6824381373.4500008</v>
          </cell>
          <cell r="Y112">
            <v>74902010582.880005</v>
          </cell>
          <cell r="Z112">
            <v>12719279024.940001</v>
          </cell>
          <cell r="AA112">
            <v>8192848.6100000003</v>
          </cell>
          <cell r="AB112">
            <v>13913088987.25</v>
          </cell>
          <cell r="AC112">
            <v>54686154619.619987</v>
          </cell>
          <cell r="AD112">
            <v>8528038359.5100002</v>
          </cell>
          <cell r="AE112">
            <v>69518576738.460007</v>
          </cell>
          <cell r="AF112">
            <v>8200881063.1200018</v>
          </cell>
          <cell r="AG112">
            <v>101993203.20999999</v>
          </cell>
          <cell r="AH112">
            <v>107420594.29000001</v>
          </cell>
          <cell r="AI112">
            <v>103599494.45</v>
          </cell>
          <cell r="AJ112">
            <v>50639180.600000001</v>
          </cell>
          <cell r="AK112">
            <v>723897577.75</v>
          </cell>
          <cell r="AL112">
            <v>319490473.23000002</v>
          </cell>
          <cell r="AM112">
            <v>11229321460.460001</v>
          </cell>
          <cell r="AN112">
            <v>7616817243.9200001</v>
          </cell>
          <cell r="AO112">
            <v>45167408885.610001</v>
          </cell>
          <cell r="AP112">
            <v>35607135958.520004</v>
          </cell>
          <cell r="AQ112">
            <v>82552123756.649994</v>
          </cell>
          <cell r="AR112">
            <v>28060677217.009998</v>
          </cell>
          <cell r="AS112">
            <v>771043411076.45996</v>
          </cell>
        </row>
        <row r="113">
          <cell r="A113">
            <v>44395</v>
          </cell>
          <cell r="B113">
            <v>56704553487.260002</v>
          </cell>
          <cell r="C113">
            <v>19025427741.190002</v>
          </cell>
          <cell r="D113">
            <v>47024055463.880005</v>
          </cell>
          <cell r="E113">
            <v>5551054968.8699999</v>
          </cell>
          <cell r="F113">
            <v>375462400.70000005</v>
          </cell>
          <cell r="G113">
            <v>1962424655.4399998</v>
          </cell>
          <cell r="H113">
            <v>72828255593.860001</v>
          </cell>
          <cell r="K113">
            <v>715609656.46999991</v>
          </cell>
          <cell r="L113">
            <v>649333578.76999998</v>
          </cell>
          <cell r="M113">
            <v>28543302861.68</v>
          </cell>
          <cell r="O113">
            <v>2735003580.98</v>
          </cell>
          <cell r="P113">
            <v>407026848.99000001</v>
          </cell>
          <cell r="Q113">
            <v>535361608.06</v>
          </cell>
          <cell r="R113">
            <v>2892779112.6900001</v>
          </cell>
          <cell r="S113">
            <v>696226652.51999998</v>
          </cell>
          <cell r="T113">
            <v>2412768174.7599998</v>
          </cell>
          <cell r="U113">
            <v>9758291504.3199997</v>
          </cell>
          <cell r="V113">
            <v>2660237609.7999997</v>
          </cell>
          <cell r="W113">
            <v>54626049364.210007</v>
          </cell>
          <cell r="X113">
            <v>6823940640.3699999</v>
          </cell>
          <cell r="Y113">
            <v>74898697614.990005</v>
          </cell>
          <cell r="Z113">
            <v>12718572329.35</v>
          </cell>
          <cell r="AA113">
            <v>8197262.1100000003</v>
          </cell>
          <cell r="AB113">
            <v>13912293206.09</v>
          </cell>
          <cell r="AC113">
            <v>54690949977.859993</v>
          </cell>
          <cell r="AD113">
            <v>8528872983.4800005</v>
          </cell>
          <cell r="AE113">
            <v>69515614927.820007</v>
          </cell>
          <cell r="AF113">
            <v>8201601849.0199995</v>
          </cell>
          <cell r="AG113">
            <v>102000789.81999999</v>
          </cell>
          <cell r="AH113">
            <v>107420594.29000001</v>
          </cell>
          <cell r="AI113">
            <v>103607227.2</v>
          </cell>
          <cell r="AJ113">
            <v>50639180.600000001</v>
          </cell>
          <cell r="AK113">
            <v>723887740.39999998</v>
          </cell>
          <cell r="AL113">
            <v>319485475.31</v>
          </cell>
          <cell r="AM113">
            <v>11230266062.890001</v>
          </cell>
          <cell r="AN113">
            <v>7617759557.0199995</v>
          </cell>
          <cell r="AO113">
            <v>45172465041.05999</v>
          </cell>
          <cell r="AP113">
            <v>35605373991.790001</v>
          </cell>
          <cell r="AQ113">
            <v>82565496422.889999</v>
          </cell>
          <cell r="AR113">
            <v>28063159353.889999</v>
          </cell>
          <cell r="AS113">
            <v>771063527092.70007</v>
          </cell>
        </row>
        <row r="114">
          <cell r="A114">
            <v>44396</v>
          </cell>
          <cell r="B114">
            <v>56752069097.779991</v>
          </cell>
          <cell r="C114">
            <v>19023452362.209999</v>
          </cell>
          <cell r="D114">
            <v>47015360498.469994</v>
          </cell>
          <cell r="E114">
            <v>5510268471.5799999</v>
          </cell>
          <cell r="F114">
            <v>374924838.32999998</v>
          </cell>
          <cell r="G114">
            <v>1963661117.04</v>
          </cell>
          <cell r="H114">
            <v>72410569040.98999</v>
          </cell>
          <cell r="K114">
            <v>714671742.42999995</v>
          </cell>
          <cell r="L114">
            <v>649945687.30999994</v>
          </cell>
          <cell r="M114">
            <v>28361164129.540001</v>
          </cell>
          <cell r="O114">
            <v>2735262792.75</v>
          </cell>
          <cell r="P114">
            <v>407032848.60000002</v>
          </cell>
          <cell r="Q114">
            <v>535381777.22000009</v>
          </cell>
          <cell r="R114">
            <v>2892753060.6400003</v>
          </cell>
          <cell r="S114">
            <v>696285687.5</v>
          </cell>
          <cell r="T114">
            <v>2412878813.6400003</v>
          </cell>
          <cell r="U114">
            <v>9721016732.5200005</v>
          </cell>
          <cell r="V114">
            <v>2663221631.4900002</v>
          </cell>
          <cell r="W114">
            <v>54299303292.029999</v>
          </cell>
          <cell r="X114">
            <v>6766208262.1499996</v>
          </cell>
          <cell r="Y114">
            <v>74326950823.300003</v>
          </cell>
          <cell r="Z114">
            <v>12650291364.76</v>
          </cell>
          <cell r="AA114">
            <v>8201872.7599999998</v>
          </cell>
          <cell r="AB114">
            <v>13794089437.93</v>
          </cell>
          <cell r="AC114">
            <v>60543336250.080002</v>
          </cell>
          <cell r="AD114">
            <v>8529595045.8899994</v>
          </cell>
          <cell r="AE114">
            <v>69314476647.819992</v>
          </cell>
          <cell r="AF114">
            <v>8201607374.0500002</v>
          </cell>
          <cell r="AG114">
            <v>102008293.51000001</v>
          </cell>
          <cell r="AH114">
            <v>107420640.88</v>
          </cell>
          <cell r="AI114">
            <v>103614904.93000001</v>
          </cell>
          <cell r="AJ114">
            <v>50639180.600000001</v>
          </cell>
          <cell r="AK114">
            <v>716129885.31999993</v>
          </cell>
          <cell r="AL114">
            <v>317465017.94999999</v>
          </cell>
          <cell r="AM114">
            <v>12893102474.559999</v>
          </cell>
          <cell r="AN114">
            <v>7617086905.7199993</v>
          </cell>
          <cell r="AO114">
            <v>45188785519.450005</v>
          </cell>
          <cell r="AP114">
            <v>35310417445.830002</v>
          </cell>
          <cell r="AQ114">
            <v>82643669195.899994</v>
          </cell>
          <cell r="AR114">
            <v>28063636648.310001</v>
          </cell>
          <cell r="AS114">
            <v>776387956813.77002</v>
          </cell>
        </row>
        <row r="115">
          <cell r="A115">
            <v>44397</v>
          </cell>
          <cell r="B115">
            <v>56864002196.950005</v>
          </cell>
          <cell r="C115">
            <v>18998092535.099998</v>
          </cell>
          <cell r="D115">
            <v>47031724283.720001</v>
          </cell>
          <cell r="E115">
            <v>5460623067.6099997</v>
          </cell>
          <cell r="F115">
            <v>373862203.10000002</v>
          </cell>
          <cell r="G115">
            <v>1961760393.5799999</v>
          </cell>
          <cell r="H115">
            <v>71431490271.220001</v>
          </cell>
          <cell r="K115">
            <v>709101285.51999998</v>
          </cell>
          <cell r="L115">
            <v>649588411.25</v>
          </cell>
          <cell r="M115">
            <v>28057279734.110001</v>
          </cell>
          <cell r="O115">
            <v>2735527897.46</v>
          </cell>
          <cell r="P115">
            <v>407189446.31</v>
          </cell>
          <cell r="Q115">
            <v>535505484.02999997</v>
          </cell>
          <cell r="R115">
            <v>2893681721.0300002</v>
          </cell>
          <cell r="S115">
            <v>696350101.29999995</v>
          </cell>
          <cell r="T115">
            <v>2413509723.3499999</v>
          </cell>
          <cell r="U115">
            <v>9695218095.8800011</v>
          </cell>
          <cell r="V115">
            <v>2671505880.5599999</v>
          </cell>
          <cell r="W115">
            <v>53788017628.149994</v>
          </cell>
          <cell r="X115">
            <v>6707428905.2300005</v>
          </cell>
          <cell r="Y115">
            <v>73594847278.690002</v>
          </cell>
          <cell r="Z115">
            <v>12505889572.380001</v>
          </cell>
          <cell r="AA115">
            <v>8206440.1799999997</v>
          </cell>
          <cell r="AB115">
            <v>13712100838.33</v>
          </cell>
          <cell r="AC115">
            <v>63816255425.360001</v>
          </cell>
          <cell r="AD115">
            <v>8509667758.0299988</v>
          </cell>
          <cell r="AE115">
            <v>68515148670.970001</v>
          </cell>
          <cell r="AF115">
            <v>8175234265.0699997</v>
          </cell>
          <cell r="AG115">
            <v>101913057.92</v>
          </cell>
          <cell r="AH115">
            <v>107406604.62</v>
          </cell>
          <cell r="AI115">
            <v>102905755.23999999</v>
          </cell>
          <cell r="AJ115">
            <v>50619673.219999999</v>
          </cell>
          <cell r="AK115">
            <v>711101412.72000003</v>
          </cell>
          <cell r="AL115">
            <v>315600875.37</v>
          </cell>
          <cell r="AM115">
            <v>10945115406.139997</v>
          </cell>
          <cell r="AN115">
            <v>7605440343.5900002</v>
          </cell>
          <cell r="AO115">
            <v>45187224471.300003</v>
          </cell>
          <cell r="AP115">
            <v>34981189020.800003</v>
          </cell>
          <cell r="AQ115">
            <v>82631904198.029999</v>
          </cell>
          <cell r="AR115">
            <v>27085863897.420006</v>
          </cell>
          <cell r="AS115">
            <v>772745094230.83997</v>
          </cell>
        </row>
        <row r="116">
          <cell r="A116">
            <v>44398</v>
          </cell>
          <cell r="B116">
            <v>56936573566.639999</v>
          </cell>
          <cell r="C116">
            <v>19040807291.219997</v>
          </cell>
          <cell r="D116">
            <v>47089061082.789993</v>
          </cell>
          <cell r="E116">
            <v>5457610217.3800001</v>
          </cell>
          <cell r="F116">
            <v>374081013.60999995</v>
          </cell>
          <cell r="G116">
            <v>1958994091.79</v>
          </cell>
          <cell r="H116">
            <v>71419096527.449997</v>
          </cell>
          <cell r="K116">
            <v>709097616.43000007</v>
          </cell>
          <cell r="L116">
            <v>649206887.11000001</v>
          </cell>
          <cell r="M116">
            <v>28053165766.199997</v>
          </cell>
          <cell r="O116">
            <v>2735780289.4000001</v>
          </cell>
          <cell r="P116">
            <v>407237014.58999997</v>
          </cell>
          <cell r="Q116">
            <v>535559637.88999999</v>
          </cell>
          <cell r="R116">
            <v>2893965693.6800003</v>
          </cell>
          <cell r="S116">
            <v>696409197.31000006</v>
          </cell>
          <cell r="T116">
            <v>2413751597.8499999</v>
          </cell>
          <cell r="U116">
            <v>9700854425.7600002</v>
          </cell>
          <cell r="V116">
            <v>2671260014.0599999</v>
          </cell>
          <cell r="W116">
            <v>53746957534.690002</v>
          </cell>
          <cell r="X116">
            <v>6706394059.3000002</v>
          </cell>
          <cell r="Y116">
            <v>73579647577.419998</v>
          </cell>
          <cell r="Z116">
            <v>12492302730.459999</v>
          </cell>
          <cell r="AA116">
            <v>8210865.7800000003</v>
          </cell>
          <cell r="AB116">
            <v>13713267428.029999</v>
          </cell>
          <cell r="AC116">
            <v>63821972590.970001</v>
          </cell>
          <cell r="AD116">
            <v>8504867473.6599998</v>
          </cell>
          <cell r="AE116">
            <v>68514403356.93</v>
          </cell>
          <cell r="AF116">
            <v>8211441165.250001</v>
          </cell>
          <cell r="AG116">
            <v>101885494.29000001</v>
          </cell>
          <cell r="AH116">
            <v>107366874.59999999</v>
          </cell>
          <cell r="AI116">
            <v>101874600.23</v>
          </cell>
          <cell r="AJ116">
            <v>50619673.219999999</v>
          </cell>
          <cell r="AK116">
            <v>712152723.54999995</v>
          </cell>
          <cell r="AL116">
            <v>317559495.63999999</v>
          </cell>
          <cell r="AM116">
            <v>10946051774.740002</v>
          </cell>
          <cell r="AN116">
            <v>7606981439.1599998</v>
          </cell>
          <cell r="AO116">
            <v>45182569742.469994</v>
          </cell>
          <cell r="AP116">
            <v>34940564018.449997</v>
          </cell>
          <cell r="AQ116">
            <v>82662154706.069992</v>
          </cell>
          <cell r="AR116">
            <v>26825193802.290001</v>
          </cell>
          <cell r="AS116">
            <v>772596951058.35986</v>
          </cell>
        </row>
        <row r="117">
          <cell r="A117">
            <v>44399</v>
          </cell>
          <cell r="B117">
            <v>56940019168.250008</v>
          </cell>
          <cell r="C117">
            <v>19103662749.939999</v>
          </cell>
          <cell r="D117">
            <v>47075353621.18</v>
          </cell>
          <cell r="E117">
            <v>5515200059.4799995</v>
          </cell>
          <cell r="F117">
            <v>374748841.76999998</v>
          </cell>
          <cell r="G117">
            <v>1958825754.8700001</v>
          </cell>
          <cell r="H117">
            <v>72177147798.720001</v>
          </cell>
          <cell r="K117">
            <v>712448256.6500001</v>
          </cell>
          <cell r="L117">
            <v>648838613.31999993</v>
          </cell>
          <cell r="M117">
            <v>28367424314.260002</v>
          </cell>
          <cell r="O117">
            <v>2736030399.46</v>
          </cell>
          <cell r="P117">
            <v>407230393.20000005</v>
          </cell>
          <cell r="Q117">
            <v>535575525.69</v>
          </cell>
          <cell r="R117">
            <v>2893946328.4899998</v>
          </cell>
          <cell r="S117">
            <v>696470339.81999993</v>
          </cell>
          <cell r="T117">
            <v>2413800397.5799999</v>
          </cell>
          <cell r="U117">
            <v>9802963592.0500011</v>
          </cell>
          <cell r="V117">
            <v>2669015481.8199997</v>
          </cell>
          <cell r="W117">
            <v>54306901122.739998</v>
          </cell>
          <cell r="X117">
            <v>6779926011.9300003</v>
          </cell>
          <cell r="Y117">
            <v>74652260042.330002</v>
          </cell>
          <cell r="Z117">
            <v>12632207748.369999</v>
          </cell>
          <cell r="AA117">
            <v>8215709.9299999997</v>
          </cell>
          <cell r="AB117">
            <v>13890187094.219999</v>
          </cell>
          <cell r="AC117">
            <v>61958682809.710007</v>
          </cell>
          <cell r="AD117">
            <v>8505586059.0900002</v>
          </cell>
          <cell r="AE117">
            <v>69209366207.229996</v>
          </cell>
          <cell r="AF117">
            <v>8212674525.9200001</v>
          </cell>
          <cell r="AG117">
            <v>101893067.20999999</v>
          </cell>
          <cell r="AH117">
            <v>107366874.59999999</v>
          </cell>
          <cell r="AI117">
            <v>101882260.70999999</v>
          </cell>
          <cell r="AJ117">
            <v>50619673.219999999</v>
          </cell>
          <cell r="AK117">
            <v>720932243.50999999</v>
          </cell>
          <cell r="AL117">
            <v>323112128.72000003</v>
          </cell>
          <cell r="AM117">
            <v>9142848789.5</v>
          </cell>
          <cell r="AN117">
            <v>7605454333.7000008</v>
          </cell>
          <cell r="AO117">
            <v>45170536472.520004</v>
          </cell>
          <cell r="AP117">
            <v>35422800542.330002</v>
          </cell>
          <cell r="AQ117">
            <v>82651685804.950012</v>
          </cell>
          <cell r="AR117">
            <v>26827829468.389996</v>
          </cell>
          <cell r="AS117">
            <v>773411670627.37976</v>
          </cell>
        </row>
        <row r="118">
          <cell r="A118">
            <v>44400</v>
          </cell>
          <cell r="B118">
            <v>57294525998.409996</v>
          </cell>
          <cell r="C118">
            <v>19140964438.779999</v>
          </cell>
          <cell r="D118">
            <v>48080767361.780006</v>
          </cell>
          <cell r="E118">
            <v>5537602625.3500004</v>
          </cell>
          <cell r="F118">
            <v>375700788.11000001</v>
          </cell>
          <cell r="G118">
            <v>1954751462.7299998</v>
          </cell>
          <cell r="H118">
            <v>72305916161.360001</v>
          </cell>
          <cell r="K118">
            <v>716316498.74000013</v>
          </cell>
          <cell r="L118">
            <v>648708019.01999998</v>
          </cell>
          <cell r="M118">
            <v>28403406334.489998</v>
          </cell>
          <cell r="O118">
            <v>2736325573.46</v>
          </cell>
          <cell r="P118">
            <v>407307905.41999996</v>
          </cell>
          <cell r="Q118">
            <v>535668839.21000004</v>
          </cell>
          <cell r="R118">
            <v>2894452744.0100002</v>
          </cell>
          <cell r="S118">
            <v>696540214.43000007</v>
          </cell>
          <cell r="T118">
            <v>2414271679.71</v>
          </cell>
          <cell r="U118">
            <v>9792376463.6300011</v>
          </cell>
          <cell r="V118">
            <v>2665730271.9199996</v>
          </cell>
          <cell r="W118">
            <v>54399613695.419998</v>
          </cell>
          <cell r="X118">
            <v>6798168674.4099998</v>
          </cell>
          <cell r="Y118">
            <v>75119741387.480011</v>
          </cell>
          <cell r="Z118">
            <v>12587918068.889999</v>
          </cell>
          <cell r="AA118">
            <v>8220548.2800000003</v>
          </cell>
          <cell r="AB118">
            <v>13977445299.93</v>
          </cell>
          <cell r="AC118">
            <v>65944697250.839989</v>
          </cell>
          <cell r="AD118">
            <v>7993728504.8600006</v>
          </cell>
          <cell r="AE118">
            <v>69296180457.100006</v>
          </cell>
          <cell r="AF118">
            <v>8184711022.2399998</v>
          </cell>
          <cell r="AG118">
            <v>101851769.13</v>
          </cell>
          <cell r="AH118">
            <v>107349045.5</v>
          </cell>
          <cell r="AI118">
            <v>101715910.88</v>
          </cell>
          <cell r="AJ118">
            <v>50619673.219999999</v>
          </cell>
          <cell r="AK118">
            <v>723520794.61999989</v>
          </cell>
          <cell r="AL118">
            <v>324090131.17000002</v>
          </cell>
          <cell r="AM118">
            <v>9947228042.0699997</v>
          </cell>
          <cell r="AN118">
            <v>7605189588.1800003</v>
          </cell>
          <cell r="AO118">
            <v>45182490974.279999</v>
          </cell>
          <cell r="AP118">
            <v>35473959030.580002</v>
          </cell>
          <cell r="AQ118">
            <v>82669273000.600006</v>
          </cell>
          <cell r="AR118">
            <v>27676271910.670002</v>
          </cell>
          <cell r="AS118">
            <v>780875318160.91003</v>
          </cell>
        </row>
        <row r="119">
          <cell r="A119">
            <v>44401</v>
          </cell>
          <cell r="B119">
            <v>57533509532.950005</v>
          </cell>
          <cell r="C119">
            <v>19143692563.150002</v>
          </cell>
          <cell r="D119">
            <v>48068528002.350006</v>
          </cell>
          <cell r="E119">
            <v>5506534680.5699997</v>
          </cell>
          <cell r="F119">
            <v>374006290.42000002</v>
          </cell>
          <cell r="G119">
            <v>1951380179</v>
          </cell>
          <cell r="H119">
            <v>72268969706.169998</v>
          </cell>
          <cell r="K119">
            <v>716493048.69999993</v>
          </cell>
          <cell r="L119">
            <v>648682880.28999996</v>
          </cell>
          <cell r="M119">
            <v>28393882036.830002</v>
          </cell>
          <cell r="O119">
            <v>2736576096.0799994</v>
          </cell>
          <cell r="P119">
            <v>407355485.05000001</v>
          </cell>
          <cell r="Q119">
            <v>535723066.36000001</v>
          </cell>
          <cell r="R119">
            <v>2894736712.7700005</v>
          </cell>
          <cell r="S119">
            <v>696598915.86000001</v>
          </cell>
          <cell r="T119">
            <v>2414513665.8800001</v>
          </cell>
          <cell r="U119">
            <v>9798324813.710001</v>
          </cell>
          <cell r="V119">
            <v>2670208992.3000002</v>
          </cell>
          <cell r="W119">
            <v>54325515013.400002</v>
          </cell>
          <cell r="X119">
            <v>6794519740.2799997</v>
          </cell>
          <cell r="Y119">
            <v>75078935859.770004</v>
          </cell>
          <cell r="Z119">
            <v>12559400834.4</v>
          </cell>
          <cell r="AA119">
            <v>8224915.0099999998</v>
          </cell>
          <cell r="AB119">
            <v>13964415412.34</v>
          </cell>
          <cell r="AC119">
            <v>65950597777.260002</v>
          </cell>
          <cell r="AD119">
            <v>8016506692.9599991</v>
          </cell>
          <cell r="AE119">
            <v>69244857123.589996</v>
          </cell>
          <cell r="AF119">
            <v>8144200309.1599998</v>
          </cell>
          <cell r="AG119">
            <v>101813110.31</v>
          </cell>
          <cell r="AH119">
            <v>107334225.14</v>
          </cell>
          <cell r="AI119">
            <v>105385069.53</v>
          </cell>
          <cell r="AJ119">
            <v>50619673.219999999</v>
          </cell>
          <cell r="AK119">
            <v>724110609.21000004</v>
          </cell>
          <cell r="AL119">
            <v>324696127.34000003</v>
          </cell>
          <cell r="AM119">
            <v>9948084328.4499989</v>
          </cell>
          <cell r="AN119">
            <v>7603648441.1800003</v>
          </cell>
          <cell r="AO119">
            <v>45222401386.360001</v>
          </cell>
          <cell r="AP119">
            <v>35443907049.779999</v>
          </cell>
          <cell r="AQ119">
            <v>82720920927.750015</v>
          </cell>
          <cell r="AR119">
            <v>27642167151.030003</v>
          </cell>
          <cell r="AS119">
            <v>780841978445.91016</v>
          </cell>
        </row>
        <row r="120">
          <cell r="A120">
            <v>44402</v>
          </cell>
          <cell r="B120">
            <v>57534108006.580002</v>
          </cell>
          <cell r="C120">
            <v>19143423617.360001</v>
          </cell>
          <cell r="D120">
            <v>48073937334.300011</v>
          </cell>
          <cell r="E120">
            <v>5506160747.4599991</v>
          </cell>
          <cell r="F120">
            <v>374021975.94999999</v>
          </cell>
          <cell r="G120">
            <v>1951604570.52</v>
          </cell>
          <cell r="H120">
            <v>72265793637.570007</v>
          </cell>
          <cell r="K120">
            <v>716492450.30000007</v>
          </cell>
          <cell r="L120">
            <v>648750154.31000006</v>
          </cell>
          <cell r="M120">
            <v>28392318448.489998</v>
          </cell>
          <cell r="O120">
            <v>2736826897.21</v>
          </cell>
          <cell r="P120">
            <v>407403096.10000002</v>
          </cell>
          <cell r="Q120">
            <v>535777161.32999998</v>
          </cell>
          <cell r="R120">
            <v>2895020768.1599998</v>
          </cell>
          <cell r="S120">
            <v>696657659.42000008</v>
          </cell>
          <cell r="T120">
            <v>2414755063</v>
          </cell>
          <cell r="U120">
            <v>9797750106.0900002</v>
          </cell>
          <cell r="V120">
            <v>2670491999.9699998</v>
          </cell>
          <cell r="W120">
            <v>54324721405.910004</v>
          </cell>
          <cell r="X120">
            <v>6794080331.1999998</v>
          </cell>
          <cell r="Y120">
            <v>75075601895.660004</v>
          </cell>
          <cell r="Z120">
            <v>12558704713.719999</v>
          </cell>
          <cell r="AA120">
            <v>8229283.4699999997</v>
          </cell>
          <cell r="AB120">
            <v>13963628988.879999</v>
          </cell>
          <cell r="AC120">
            <v>65956365789.619995</v>
          </cell>
          <cell r="AD120">
            <v>8017277968.1000004</v>
          </cell>
          <cell r="AE120">
            <v>69241890643.5</v>
          </cell>
          <cell r="AF120">
            <v>8144937371.7200012</v>
          </cell>
          <cell r="AG120">
            <v>101820706.81</v>
          </cell>
          <cell r="AH120">
            <v>107334225.14</v>
          </cell>
          <cell r="AI120">
            <v>105392959.83</v>
          </cell>
          <cell r="AJ120">
            <v>50619673.219999999</v>
          </cell>
          <cell r="AK120">
            <v>724100940.93000007</v>
          </cell>
          <cell r="AL120">
            <v>324691253.22000003</v>
          </cell>
          <cell r="AM120">
            <v>9948922505.4899998</v>
          </cell>
          <cell r="AN120">
            <v>7604602211.8600006</v>
          </cell>
          <cell r="AO120">
            <v>45227433553.539993</v>
          </cell>
          <cell r="AP120">
            <v>35442134941.979996</v>
          </cell>
          <cell r="AQ120">
            <v>82734296678.970001</v>
          </cell>
          <cell r="AR120">
            <v>27644661806.039997</v>
          </cell>
          <cell r="AS120">
            <v>780862743542.92993</v>
          </cell>
        </row>
        <row r="121">
          <cell r="A121">
            <v>44403</v>
          </cell>
          <cell r="B121">
            <v>57536207787.620003</v>
          </cell>
          <cell r="C121">
            <v>19149027210.200001</v>
          </cell>
          <cell r="D121">
            <v>48090715646.999992</v>
          </cell>
          <cell r="E121">
            <v>5520146299.0799999</v>
          </cell>
          <cell r="F121">
            <v>374193618.18999994</v>
          </cell>
          <cell r="G121">
            <v>1952874631.9499998</v>
          </cell>
          <cell r="H121">
            <v>72623652166.110001</v>
          </cell>
          <cell r="K121">
            <v>717325816.43000007</v>
          </cell>
          <cell r="L121">
            <v>648933028.25</v>
          </cell>
          <cell r="M121">
            <v>28386894922.32</v>
          </cell>
          <cell r="O121">
            <v>2737065873.0899997</v>
          </cell>
          <cell r="P121">
            <v>407465709.47999996</v>
          </cell>
          <cell r="Q121">
            <v>535831911.54999995</v>
          </cell>
          <cell r="R121">
            <v>2895174867.96</v>
          </cell>
          <cell r="S121">
            <v>696716174.13</v>
          </cell>
          <cell r="T121">
            <v>2415032547.2700005</v>
          </cell>
          <cell r="U121">
            <v>9814264538.5699997</v>
          </cell>
          <cell r="V121">
            <v>2671483220.1600003</v>
          </cell>
          <cell r="W121">
            <v>54470994618.68</v>
          </cell>
          <cell r="X121">
            <v>6805921719.8499994</v>
          </cell>
          <cell r="Y121">
            <v>75451551854.730011</v>
          </cell>
          <cell r="Z121">
            <v>12621608387.48</v>
          </cell>
          <cell r="AA121">
            <v>8233648.46</v>
          </cell>
          <cell r="AB121">
            <v>14013711893.110001</v>
          </cell>
          <cell r="AC121">
            <v>66625735107.110001</v>
          </cell>
          <cell r="AD121">
            <v>8018667245.8600006</v>
          </cell>
          <cell r="AE121">
            <v>69574205409.199997</v>
          </cell>
          <cell r="AF121">
            <v>8145652871.2099991</v>
          </cell>
          <cell r="AG121">
            <v>101828272.22</v>
          </cell>
          <cell r="AH121">
            <v>107334225.14</v>
          </cell>
          <cell r="AI121">
            <v>105400806.92</v>
          </cell>
          <cell r="AJ121">
            <v>50619673.219999999</v>
          </cell>
          <cell r="AK121">
            <v>722651440.87999988</v>
          </cell>
          <cell r="AL121">
            <v>325004045.77999997</v>
          </cell>
          <cell r="AM121">
            <v>8780719634.9099998</v>
          </cell>
          <cell r="AN121">
            <v>7608902597.3800001</v>
          </cell>
          <cell r="AO121">
            <v>45246540455.839996</v>
          </cell>
          <cell r="AP121">
            <v>35476081639.860001</v>
          </cell>
          <cell r="AQ121">
            <v>82683251295.669998</v>
          </cell>
          <cell r="AR121">
            <v>27647436087.139999</v>
          </cell>
          <cell r="AS121">
            <v>781765058900.01001</v>
          </cell>
        </row>
        <row r="122">
          <cell r="A122">
            <v>44404</v>
          </cell>
          <cell r="B122">
            <v>57585581570.280006</v>
          </cell>
          <cell r="C122">
            <v>19139215032.549999</v>
          </cell>
          <cell r="D122">
            <v>48042288257.580002</v>
          </cell>
          <cell r="E122">
            <v>5490676427.3299999</v>
          </cell>
          <cell r="F122">
            <v>373397047.90999997</v>
          </cell>
          <cell r="G122">
            <v>1952992718.6099999</v>
          </cell>
          <cell r="H122">
            <v>73056698098.240005</v>
          </cell>
          <cell r="K122">
            <v>716667939.8499999</v>
          </cell>
          <cell r="L122">
            <v>647332772.96000004</v>
          </cell>
          <cell r="M122">
            <v>28225257754.829998</v>
          </cell>
          <cell r="O122">
            <v>2737324348.6999998</v>
          </cell>
          <cell r="P122">
            <v>407513212.04999995</v>
          </cell>
          <cell r="Q122">
            <v>535869072.62</v>
          </cell>
          <cell r="R122">
            <v>2895564494.79</v>
          </cell>
          <cell r="S122">
            <v>696777578.16000009</v>
          </cell>
          <cell r="T122">
            <v>2415151285.96</v>
          </cell>
          <cell r="U122">
            <v>9761653806.9500008</v>
          </cell>
          <cell r="V122">
            <v>2667204161.46</v>
          </cell>
          <cell r="W122">
            <v>54382208024.57</v>
          </cell>
          <cell r="X122">
            <v>6789752660.9800005</v>
          </cell>
          <cell r="Y122">
            <v>75109489088.779999</v>
          </cell>
          <cell r="Z122">
            <v>12502647563.9</v>
          </cell>
          <cell r="AA122">
            <v>8238157.7699999996</v>
          </cell>
          <cell r="AB122">
            <v>13950327126.67</v>
          </cell>
          <cell r="AC122">
            <v>66586444807.380005</v>
          </cell>
          <cell r="AD122">
            <v>8007413543.9799995</v>
          </cell>
          <cell r="AE122">
            <v>69549363778.570007</v>
          </cell>
          <cell r="AF122">
            <v>8071199890.0599995</v>
          </cell>
          <cell r="AG122">
            <v>101786215.53</v>
          </cell>
          <cell r="AH122">
            <v>107296700.02</v>
          </cell>
          <cell r="AI122">
            <v>104757774.90000001</v>
          </cell>
          <cell r="AJ122">
            <v>50619673.219999999</v>
          </cell>
          <cell r="AK122">
            <v>716390431.38</v>
          </cell>
          <cell r="AL122">
            <v>321413360.18000001</v>
          </cell>
          <cell r="AM122">
            <v>9655565542.2599983</v>
          </cell>
          <cell r="AN122">
            <v>7615667191.2800007</v>
          </cell>
          <cell r="AO122">
            <v>45230613581.829994</v>
          </cell>
          <cell r="AP122">
            <v>35376660236.43</v>
          </cell>
          <cell r="AQ122">
            <v>82676241595.480011</v>
          </cell>
          <cell r="AR122">
            <v>27442461656.930004</v>
          </cell>
          <cell r="AS122">
            <v>781703724182.93018</v>
          </cell>
        </row>
        <row r="123">
          <cell r="A123">
            <v>44405</v>
          </cell>
          <cell r="B123">
            <v>57184592721.669998</v>
          </cell>
          <cell r="C123">
            <v>19160994203.23</v>
          </cell>
          <cell r="D123">
            <v>48054268520.439995</v>
          </cell>
          <cell r="E123">
            <v>5479897134.4000006</v>
          </cell>
          <cell r="F123">
            <v>373029419.18000001</v>
          </cell>
          <cell r="G123">
            <v>1953037854.0899999</v>
          </cell>
          <cell r="H123">
            <v>72833999582.070007</v>
          </cell>
          <cell r="K123">
            <v>715393428.14999998</v>
          </cell>
          <cell r="L123">
            <v>647099506.00999999</v>
          </cell>
          <cell r="M123">
            <v>28179526745.279999</v>
          </cell>
          <cell r="O123">
            <v>2737648786.71</v>
          </cell>
          <cell r="P123">
            <v>407552570.02999997</v>
          </cell>
          <cell r="Q123">
            <v>535932435.79999995</v>
          </cell>
          <cell r="R123">
            <v>2895439734.04</v>
          </cell>
          <cell r="S123">
            <v>696849450.77999997</v>
          </cell>
          <cell r="T123">
            <v>2415445303.9899998</v>
          </cell>
          <cell r="U123">
            <v>9774045816.7999992</v>
          </cell>
          <cell r="V123">
            <v>2664228415.3899999</v>
          </cell>
          <cell r="W123">
            <v>54243996314.830002</v>
          </cell>
          <cell r="X123">
            <v>6792441152.54</v>
          </cell>
          <cell r="Y123">
            <v>74767586671.619995</v>
          </cell>
          <cell r="Z123">
            <v>12560132468.869999</v>
          </cell>
          <cell r="AA123">
            <v>8242671.5800000001</v>
          </cell>
          <cell r="AB123">
            <v>13948381098.799999</v>
          </cell>
          <cell r="AC123">
            <v>65720564519.080002</v>
          </cell>
          <cell r="AD123">
            <v>8028248463.6800003</v>
          </cell>
          <cell r="AE123">
            <v>69143542183.419998</v>
          </cell>
          <cell r="AF123">
            <v>8098011308.9400005</v>
          </cell>
          <cell r="AG123">
            <v>101537923.90000001</v>
          </cell>
          <cell r="AH123">
            <v>107494167.87</v>
          </cell>
          <cell r="AI123">
            <v>104408624.06</v>
          </cell>
          <cell r="AJ123">
            <v>50937217.380000003</v>
          </cell>
          <cell r="AK123">
            <v>713413846.96000004</v>
          </cell>
          <cell r="AL123">
            <v>322342881.13</v>
          </cell>
          <cell r="AM123">
            <v>8367013156.5700006</v>
          </cell>
          <cell r="AN123">
            <v>7603486323.1600008</v>
          </cell>
          <cell r="AO123">
            <v>45225957769.37999</v>
          </cell>
          <cell r="AP123">
            <v>35408621371.210007</v>
          </cell>
          <cell r="AQ123">
            <v>77647816549.179993</v>
          </cell>
          <cell r="AR123">
            <v>27242131755.980003</v>
          </cell>
          <cell r="AS123">
            <v>772915290068.19995</v>
          </cell>
        </row>
        <row r="124">
          <cell r="A124">
            <v>44406</v>
          </cell>
          <cell r="B124">
            <v>57519615368.82</v>
          </cell>
          <cell r="C124">
            <v>19247594343.179996</v>
          </cell>
          <cell r="D124">
            <v>48071206935.239998</v>
          </cell>
          <cell r="E124">
            <v>5516248750.8699999</v>
          </cell>
          <cell r="F124">
            <v>373567800.76999998</v>
          </cell>
          <cell r="G124">
            <v>1948774353.8500001</v>
          </cell>
          <cell r="H124">
            <v>73332416275.110001</v>
          </cell>
          <cell r="K124">
            <v>718147899.47000003</v>
          </cell>
          <cell r="L124">
            <v>647225399.84000003</v>
          </cell>
          <cell r="M124">
            <v>28378238998.779999</v>
          </cell>
          <cell r="O124">
            <v>2737910280.5999994</v>
          </cell>
          <cell r="P124">
            <v>407618429.27000004</v>
          </cell>
          <cell r="Q124">
            <v>536004863.24000001</v>
          </cell>
          <cell r="R124">
            <v>2895931560.6999998</v>
          </cell>
          <cell r="S124">
            <v>696908767.93000007</v>
          </cell>
          <cell r="T124">
            <v>2415767661.7600002</v>
          </cell>
          <cell r="U124">
            <v>9801321503.1100006</v>
          </cell>
          <cell r="V124">
            <v>2630174207.5</v>
          </cell>
          <cell r="W124">
            <v>54462963809.430008</v>
          </cell>
          <cell r="X124">
            <v>6837616697.5900002</v>
          </cell>
          <cell r="Y124">
            <v>75131963340.940002</v>
          </cell>
          <cell r="Z124">
            <v>12664920539.9</v>
          </cell>
          <cell r="AA124">
            <v>8246964.3300000001</v>
          </cell>
          <cell r="AB124">
            <v>14118989452.259998</v>
          </cell>
          <cell r="AC124">
            <v>66556547911.379997</v>
          </cell>
          <cell r="AD124">
            <v>8020142654.1899996</v>
          </cell>
          <cell r="AE124">
            <v>69355106435.630005</v>
          </cell>
          <cell r="AF124">
            <v>8129503813.3399992</v>
          </cell>
          <cell r="AG124">
            <v>101480523.98999999</v>
          </cell>
          <cell r="AH124">
            <v>107487470.56999999</v>
          </cell>
          <cell r="AI124">
            <v>114690773.13</v>
          </cell>
          <cell r="AJ124">
            <v>50937217.380000003</v>
          </cell>
          <cell r="AK124">
            <v>717843629.13</v>
          </cell>
          <cell r="AL124">
            <v>323234406.49000001</v>
          </cell>
          <cell r="AM124">
            <v>9337146613.3299999</v>
          </cell>
          <cell r="AN124">
            <v>7610484624.54</v>
          </cell>
          <cell r="AO124">
            <v>45226836933.259995</v>
          </cell>
          <cell r="AP124">
            <v>35818346951.290001</v>
          </cell>
          <cell r="AQ124">
            <v>77669235996.940002</v>
          </cell>
          <cell r="AR124">
            <v>25891426316.91</v>
          </cell>
          <cell r="AS124">
            <v>776129826475.99011</v>
          </cell>
        </row>
        <row r="125">
          <cell r="A125">
            <v>44407</v>
          </cell>
          <cell r="B125">
            <v>57802141772.459999</v>
          </cell>
          <cell r="C125">
            <v>19310295130.539997</v>
          </cell>
          <cell r="D125">
            <v>47900907867.460007</v>
          </cell>
          <cell r="E125">
            <v>5536167851.5100002</v>
          </cell>
          <cell r="F125">
            <v>373806618.94000006</v>
          </cell>
          <cell r="G125">
            <v>1948251921.3900001</v>
          </cell>
          <cell r="H125">
            <v>73546268065.430008</v>
          </cell>
          <cell r="K125">
            <v>718235386.48000002</v>
          </cell>
          <cell r="L125">
            <v>647321676.74000001</v>
          </cell>
          <cell r="M125">
            <v>28386507670.120003</v>
          </cell>
          <cell r="O125">
            <v>2738006093.7800007</v>
          </cell>
          <cell r="P125">
            <v>407652792.77999997</v>
          </cell>
          <cell r="Q125">
            <v>536053382.37</v>
          </cell>
          <cell r="R125">
            <v>2896367082.4899998</v>
          </cell>
          <cell r="S125">
            <v>696927452.25</v>
          </cell>
          <cell r="T125">
            <v>2415973199.8599997</v>
          </cell>
          <cell r="U125">
            <v>9785433225.2800007</v>
          </cell>
          <cell r="V125">
            <v>2622461884.1999998</v>
          </cell>
          <cell r="W125">
            <v>54496803841.599998</v>
          </cell>
          <cell r="X125">
            <v>6848428342.9099998</v>
          </cell>
          <cell r="Y125">
            <v>75499130351.070007</v>
          </cell>
          <cell r="Z125">
            <v>12703200731.580002</v>
          </cell>
          <cell r="AA125">
            <v>8251236.3399999999</v>
          </cell>
          <cell r="AB125">
            <v>14125518202.549999</v>
          </cell>
          <cell r="AC125">
            <v>60003191373.270004</v>
          </cell>
          <cell r="AD125">
            <v>10371129882.440001</v>
          </cell>
          <cell r="AE125">
            <v>69670912200.539993</v>
          </cell>
          <cell r="AF125">
            <v>10645770547.819998</v>
          </cell>
          <cell r="AG125">
            <v>101456474.67</v>
          </cell>
          <cell r="AH125">
            <v>107453760.7</v>
          </cell>
          <cell r="AI125">
            <v>114484419.15000001</v>
          </cell>
          <cell r="AJ125">
            <v>50924934.420000002</v>
          </cell>
          <cell r="AK125">
            <v>717469483.39999998</v>
          </cell>
          <cell r="AL125">
            <v>324724245.82000005</v>
          </cell>
          <cell r="AM125">
            <v>8290820583.6999998</v>
          </cell>
          <cell r="AN125">
            <v>7529503886.5199995</v>
          </cell>
          <cell r="AO125">
            <v>45193987767.309998</v>
          </cell>
          <cell r="AP125">
            <v>35743423295.279999</v>
          </cell>
          <cell r="AQ125">
            <v>77683818551.329987</v>
          </cell>
          <cell r="AR125">
            <v>27555747057.839996</v>
          </cell>
          <cell r="AS125">
            <v>776054930244.33984</v>
          </cell>
        </row>
        <row r="126">
          <cell r="A126">
            <v>44408</v>
          </cell>
          <cell r="B126">
            <v>57963203357.880005</v>
          </cell>
          <cell r="C126">
            <v>19345128259.389999</v>
          </cell>
          <cell r="D126">
            <v>47794945335.800003</v>
          </cell>
          <cell r="E126">
            <v>5533045120.4000006</v>
          </cell>
          <cell r="F126">
            <v>374015381.92000002</v>
          </cell>
          <cell r="G126">
            <v>1948179663.2</v>
          </cell>
          <cell r="H126">
            <v>73501081668.160004</v>
          </cell>
          <cell r="K126">
            <v>720616302.75999999</v>
          </cell>
          <cell r="L126">
            <v>643489019.50999999</v>
          </cell>
          <cell r="M126">
            <v>28382889566.560001</v>
          </cell>
          <cell r="O126">
            <v>2738301059.5999999</v>
          </cell>
          <cell r="P126">
            <v>407700504.76999998</v>
          </cell>
          <cell r="Q126">
            <v>536107490.49000001</v>
          </cell>
          <cell r="R126">
            <v>2896651604.4000001</v>
          </cell>
          <cell r="S126">
            <v>696999491.38</v>
          </cell>
          <cell r="T126">
            <v>2416214861.73</v>
          </cell>
          <cell r="U126">
            <v>9787110793.4200001</v>
          </cell>
          <cell r="V126">
            <v>2624029112</v>
          </cell>
          <cell r="W126">
            <v>54450707048.220001</v>
          </cell>
          <cell r="X126">
            <v>6850463900.3400002</v>
          </cell>
          <cell r="Y126">
            <v>75471362879.589996</v>
          </cell>
          <cell r="Z126">
            <v>12694180670.879999</v>
          </cell>
          <cell r="AA126">
            <v>8255562.8600000003</v>
          </cell>
          <cell r="AB126">
            <v>14122549968.279999</v>
          </cell>
          <cell r="AC126">
            <v>60008561192.210007</v>
          </cell>
          <cell r="AD126">
            <v>10477372151.49</v>
          </cell>
          <cell r="AE126">
            <v>69636568392.970001</v>
          </cell>
          <cell r="AF126">
            <v>10664770115.000002</v>
          </cell>
          <cell r="AG126">
            <v>101557048.79000001</v>
          </cell>
          <cell r="AH126">
            <v>107454074.8</v>
          </cell>
          <cell r="AI126">
            <v>119043208.33</v>
          </cell>
          <cell r="AJ126">
            <v>50924934.420000002</v>
          </cell>
          <cell r="AK126">
            <v>717171792.65999997</v>
          </cell>
          <cell r="AL126">
            <v>324142155.71000004</v>
          </cell>
          <cell r="AM126">
            <v>8291534110.9400005</v>
          </cell>
          <cell r="AN126">
            <v>7532886818.8999996</v>
          </cell>
          <cell r="AO126">
            <v>45320517617.099998</v>
          </cell>
          <cell r="AP126">
            <v>35719400693.099998</v>
          </cell>
          <cell r="AQ126">
            <v>77711707786.030014</v>
          </cell>
          <cell r="AR126">
            <v>27772387756.930004</v>
          </cell>
          <cell r="AS126">
            <v>776463228472.92017</v>
          </cell>
        </row>
        <row r="127">
          <cell r="A127">
            <v>44409</v>
          </cell>
          <cell r="B127">
            <v>57963696596.369995</v>
          </cell>
          <cell r="C127">
            <v>19344846847.48</v>
          </cell>
          <cell r="D127">
            <v>47800382076.529999</v>
          </cell>
          <cell r="E127">
            <v>5532671808.9000006</v>
          </cell>
          <cell r="F127">
            <v>374031667.78000003</v>
          </cell>
          <cell r="G127">
            <v>1948391334.21</v>
          </cell>
          <cell r="H127">
            <v>73497821219.790009</v>
          </cell>
          <cell r="K127">
            <v>720615258.25</v>
          </cell>
          <cell r="L127">
            <v>643561909.76999998</v>
          </cell>
          <cell r="M127">
            <v>28381415500.900002</v>
          </cell>
          <cell r="O127">
            <v>2738594585.3800001</v>
          </cell>
          <cell r="P127">
            <v>407748003.18000001</v>
          </cell>
          <cell r="Q127">
            <v>536161626.38999999</v>
          </cell>
          <cell r="R127">
            <v>2896936712.9099998</v>
          </cell>
          <cell r="S127">
            <v>697071199.89999998</v>
          </cell>
          <cell r="T127">
            <v>2416456577.5199995</v>
          </cell>
          <cell r="U127">
            <v>9786551005.8799992</v>
          </cell>
          <cell r="V127">
            <v>2624334916.8399997</v>
          </cell>
          <cell r="W127">
            <v>54450025128.900002</v>
          </cell>
          <cell r="X127">
            <v>6850026262.0199995</v>
          </cell>
          <cell r="Y127">
            <v>75468025704.169998</v>
          </cell>
          <cell r="Z127">
            <v>12693474688.42</v>
          </cell>
          <cell r="AA127">
            <v>8259904.71</v>
          </cell>
          <cell r="AB127">
            <v>14121731727.389999</v>
          </cell>
          <cell r="AC127">
            <v>60013819978.240005</v>
          </cell>
          <cell r="AD127">
            <v>10478364964.470001</v>
          </cell>
          <cell r="AE127">
            <v>69633540996.069992</v>
          </cell>
          <cell r="AF127">
            <v>10665474472.99</v>
          </cell>
          <cell r="AG127">
            <v>101564533.31</v>
          </cell>
          <cell r="AH127">
            <v>107454074.8</v>
          </cell>
          <cell r="AI127">
            <v>119052064.68000001</v>
          </cell>
          <cell r="AJ127">
            <v>50924934.420000002</v>
          </cell>
          <cell r="AK127">
            <v>717162063.25999999</v>
          </cell>
          <cell r="AL127">
            <v>324137057.19999999</v>
          </cell>
          <cell r="AM127">
            <v>8292229931.4199991</v>
          </cell>
          <cell r="AN127">
            <v>7533797495.2200003</v>
          </cell>
          <cell r="AO127">
            <v>45325523094.780006</v>
          </cell>
          <cell r="AP127">
            <v>35717655971.550003</v>
          </cell>
          <cell r="AQ127">
            <v>77724388048.990021</v>
          </cell>
          <cell r="AR127">
            <v>27774958765.469994</v>
          </cell>
          <cell r="AS127">
            <v>776482880710.46021</v>
          </cell>
        </row>
        <row r="128">
          <cell r="A128">
            <v>44410</v>
          </cell>
          <cell r="B128">
            <v>57943591951.349991</v>
          </cell>
          <cell r="C128">
            <v>19418386370.57</v>
          </cell>
          <cell r="D128">
            <v>47806182738.830009</v>
          </cell>
          <cell r="E128">
            <v>5580589836.2700005</v>
          </cell>
          <cell r="F128">
            <v>375159752.38</v>
          </cell>
          <cell r="G128">
            <v>1948673759.6900001</v>
          </cell>
          <cell r="H128">
            <v>74469240223.820007</v>
          </cell>
          <cell r="K128">
            <v>724390520.26000011</v>
          </cell>
          <cell r="L128">
            <v>644010635.9000001</v>
          </cell>
          <cell r="M128">
            <v>28619051978.860001</v>
          </cell>
          <cell r="O128">
            <v>2738838139.54</v>
          </cell>
          <cell r="P128">
            <v>407807770.03000003</v>
          </cell>
          <cell r="Q128">
            <v>536213484.23000008</v>
          </cell>
          <cell r="R128">
            <v>2897206454.25</v>
          </cell>
          <cell r="S128">
            <v>697126321.76999998</v>
          </cell>
          <cell r="T128">
            <v>2416607030.0999999</v>
          </cell>
          <cell r="U128">
            <v>9868884404.7600002</v>
          </cell>
          <cell r="V128">
            <v>2627273605.8400002</v>
          </cell>
          <cell r="W128">
            <v>54815899267.5</v>
          </cell>
          <cell r="X128">
            <v>6898910222.6199999</v>
          </cell>
          <cell r="Y128">
            <v>76088830503.770004</v>
          </cell>
          <cell r="Z128">
            <v>12836491458.91</v>
          </cell>
          <cell r="AA128">
            <v>8264084.75</v>
          </cell>
          <cell r="AB128">
            <v>14251024999.02</v>
          </cell>
          <cell r="AC128">
            <v>62056504020.849998</v>
          </cell>
          <cell r="AD128">
            <v>10480478555.709999</v>
          </cell>
          <cell r="AE128">
            <v>70417348266.319992</v>
          </cell>
          <cell r="AF128">
            <v>10666275526.83</v>
          </cell>
          <cell r="AG128">
            <v>101571976.48999999</v>
          </cell>
          <cell r="AH128">
            <v>107454074.8</v>
          </cell>
          <cell r="AI128">
            <v>119060858.28</v>
          </cell>
          <cell r="AJ128">
            <v>50924934.420000002</v>
          </cell>
          <cell r="AK128">
            <v>722723808.19000006</v>
          </cell>
          <cell r="AL128">
            <v>327098676.66999996</v>
          </cell>
          <cell r="AM128">
            <v>9741262045.5300007</v>
          </cell>
          <cell r="AN128">
            <v>7544821999.2200003</v>
          </cell>
          <cell r="AO128">
            <v>45341420352.520004</v>
          </cell>
          <cell r="AP128">
            <v>36038832863.860001</v>
          </cell>
          <cell r="AQ128">
            <v>77790382746.230011</v>
          </cell>
          <cell r="AR128">
            <v>27776964097.700001</v>
          </cell>
          <cell r="AS128">
            <v>783901780318.64001</v>
          </cell>
        </row>
        <row r="129">
          <cell r="A129">
            <v>44411</v>
          </cell>
          <cell r="B129">
            <v>58436606893.319992</v>
          </cell>
          <cell r="C129">
            <v>19515084887.650002</v>
          </cell>
          <cell r="D129">
            <v>47923211925.939995</v>
          </cell>
          <cell r="E129">
            <v>5624284033.9400005</v>
          </cell>
          <cell r="F129">
            <v>375604022.96999997</v>
          </cell>
          <cell r="G129">
            <v>1945652451.8900001</v>
          </cell>
          <cell r="H129">
            <v>74669485687.919998</v>
          </cell>
          <cell r="K129">
            <v>727174111.91000009</v>
          </cell>
          <cell r="L129">
            <v>643088453.06999993</v>
          </cell>
          <cell r="M129">
            <v>28889873972.629997</v>
          </cell>
          <cell r="O129">
            <v>2739076093.29</v>
          </cell>
          <cell r="P129">
            <v>407906231.88999999</v>
          </cell>
          <cell r="Q129">
            <v>536329434.91999996</v>
          </cell>
          <cell r="R129">
            <v>2898330585.0900002</v>
          </cell>
          <cell r="S129">
            <v>697180701.13000011</v>
          </cell>
          <cell r="T129">
            <v>2417070527.0900002</v>
          </cell>
          <cell r="U129">
            <v>9958215677.6300011</v>
          </cell>
          <cell r="V129">
            <v>2630813671.9900002</v>
          </cell>
          <cell r="W129">
            <v>55172716459.369995</v>
          </cell>
          <cell r="X129">
            <v>6981693603.7799997</v>
          </cell>
          <cell r="Y129">
            <v>76707484014.309998</v>
          </cell>
          <cell r="Z129">
            <v>12874156121.869999</v>
          </cell>
          <cell r="AA129">
            <v>8269932.3399999999</v>
          </cell>
          <cell r="AB129">
            <v>14369959899.43</v>
          </cell>
          <cell r="AC129">
            <v>61159678499.169998</v>
          </cell>
          <cell r="AD129">
            <v>10527117511.669998</v>
          </cell>
          <cell r="AE129">
            <v>70615461531.970001</v>
          </cell>
          <cell r="AF129">
            <v>10667104429.75</v>
          </cell>
          <cell r="AG129">
            <v>101516548.26000001</v>
          </cell>
          <cell r="AH129">
            <v>107397394.83</v>
          </cell>
          <cell r="AI129">
            <v>118647455.31999999</v>
          </cell>
          <cell r="AJ129">
            <v>50665756.149999999</v>
          </cell>
          <cell r="AK129">
            <v>732696580.33999991</v>
          </cell>
          <cell r="AL129">
            <v>329942082.68000007</v>
          </cell>
          <cell r="AM129">
            <v>8657016600.3000011</v>
          </cell>
          <cell r="AN129">
            <v>7534770466.5799999</v>
          </cell>
          <cell r="AO129">
            <v>45342531249.129997</v>
          </cell>
          <cell r="AP129">
            <v>36332900065.509995</v>
          </cell>
          <cell r="AQ129">
            <v>77738684042.550003</v>
          </cell>
          <cell r="AR129">
            <v>27909682507.230003</v>
          </cell>
          <cell r="AS129">
            <v>785075082116.81006</v>
          </cell>
        </row>
        <row r="130">
          <cell r="A130">
            <v>44412</v>
          </cell>
          <cell r="B130">
            <v>58467023646.550003</v>
          </cell>
          <cell r="C130">
            <v>19544608097</v>
          </cell>
          <cell r="D130">
            <v>47940251917.580002</v>
          </cell>
          <cell r="E130">
            <v>5598865589.8400002</v>
          </cell>
          <cell r="F130">
            <v>375864135.58000004</v>
          </cell>
          <cell r="G130">
            <v>1934167134.8600001</v>
          </cell>
          <cell r="H130">
            <v>73730249496.360001</v>
          </cell>
          <cell r="K130">
            <v>727364075.68999982</v>
          </cell>
          <cell r="L130">
            <v>643066354.65999997</v>
          </cell>
          <cell r="M130">
            <v>28983076520.029999</v>
          </cell>
          <cell r="O130">
            <v>2739258678.5999999</v>
          </cell>
          <cell r="P130">
            <v>407943417.34000003</v>
          </cell>
          <cell r="Q130">
            <v>536346101.26999998</v>
          </cell>
          <cell r="R130">
            <v>2898421377.4900002</v>
          </cell>
          <cell r="S130">
            <v>697236124.78999996</v>
          </cell>
          <cell r="T130">
            <v>2417254069.1300001</v>
          </cell>
          <cell r="U130">
            <v>9888180676.4099998</v>
          </cell>
          <cell r="V130">
            <v>2632181751.9099998</v>
          </cell>
          <cell r="W130">
            <v>55181874705.889999</v>
          </cell>
          <cell r="X130">
            <v>7001714479.5100002</v>
          </cell>
          <cell r="Y130">
            <v>76548681763.419998</v>
          </cell>
          <cell r="Z130">
            <v>12710982438.68</v>
          </cell>
          <cell r="AA130">
            <v>8274786.8300000001</v>
          </cell>
          <cell r="AB130">
            <v>14310148238.27</v>
          </cell>
          <cell r="AC130">
            <v>59608093898.099991</v>
          </cell>
          <cell r="AD130">
            <v>10535161207.01</v>
          </cell>
          <cell r="AE130">
            <v>69790416534.339996</v>
          </cell>
          <cell r="AF130">
            <v>10683756008.16</v>
          </cell>
          <cell r="AG130">
            <v>101441361.27</v>
          </cell>
          <cell r="AH130">
            <v>107377907.52</v>
          </cell>
          <cell r="AI130">
            <v>118239960.69</v>
          </cell>
          <cell r="AJ130">
            <v>50665756.149999999</v>
          </cell>
          <cell r="AK130">
            <v>738315666.77999997</v>
          </cell>
          <cell r="AL130">
            <v>327240840.46000004</v>
          </cell>
          <cell r="AM130">
            <v>9734087616.5</v>
          </cell>
          <cell r="AN130">
            <v>7534241072.5600004</v>
          </cell>
          <cell r="AO130">
            <v>45326777893.949997</v>
          </cell>
          <cell r="AP130">
            <v>36162855076.229996</v>
          </cell>
          <cell r="AQ130">
            <v>74805588733.479996</v>
          </cell>
          <cell r="AR130">
            <v>27905138424.360001</v>
          </cell>
          <cell r="AS130">
            <v>779452433535.25</v>
          </cell>
        </row>
        <row r="131">
          <cell r="A131">
            <v>44413</v>
          </cell>
          <cell r="B131">
            <v>58506575375.919998</v>
          </cell>
          <cell r="C131">
            <v>19553049524.369999</v>
          </cell>
          <cell r="D131">
            <v>47970240325.220001</v>
          </cell>
          <cell r="E131">
            <v>5579827688.9200001</v>
          </cell>
          <cell r="F131">
            <v>375599473.14999998</v>
          </cell>
          <cell r="G131">
            <v>1933316014.6699998</v>
          </cell>
          <cell r="H131">
            <v>73594091987.5</v>
          </cell>
          <cell r="K131">
            <v>726718644.36999989</v>
          </cell>
          <cell r="L131">
            <v>643172048.11000001</v>
          </cell>
          <cell r="M131">
            <v>29018414141.18</v>
          </cell>
          <cell r="O131">
            <v>2739472545.79</v>
          </cell>
          <cell r="P131">
            <v>407970716.43999994</v>
          </cell>
          <cell r="Q131">
            <v>536423206.94000006</v>
          </cell>
          <cell r="R131">
            <v>2898757920.9099998</v>
          </cell>
          <cell r="S131">
            <v>697283787.57000005</v>
          </cell>
          <cell r="T131">
            <v>2417633391.5299997</v>
          </cell>
          <cell r="U131">
            <v>9917610481.75</v>
          </cell>
          <cell r="V131">
            <v>2629025419.2600002</v>
          </cell>
          <cell r="W131">
            <v>55068331455.010002</v>
          </cell>
          <cell r="X131">
            <v>6999082180.96</v>
          </cell>
          <cell r="Y131">
            <v>76554467569.690002</v>
          </cell>
          <cell r="Z131">
            <v>12650463084.120001</v>
          </cell>
          <cell r="AA131">
            <v>8280061.2199999997</v>
          </cell>
          <cell r="AB131">
            <v>14233007305.34</v>
          </cell>
          <cell r="AC131">
            <v>59136286696.410004</v>
          </cell>
          <cell r="AD131">
            <v>10522168157.849998</v>
          </cell>
          <cell r="AE131">
            <v>69866083774.349991</v>
          </cell>
          <cell r="AF131">
            <v>10680289160.889999</v>
          </cell>
          <cell r="AG131">
            <v>101400507.31</v>
          </cell>
          <cell r="AH131">
            <v>107317353.59</v>
          </cell>
          <cell r="AI131">
            <v>117350368.76000001</v>
          </cell>
          <cell r="AJ131">
            <v>50665756.149999999</v>
          </cell>
          <cell r="AK131">
            <v>739442614.75</v>
          </cell>
          <cell r="AL131">
            <v>326182077</v>
          </cell>
          <cell r="AM131">
            <v>9099731633.4200001</v>
          </cell>
          <cell r="AN131">
            <v>7527099512.5799999</v>
          </cell>
          <cell r="AO131">
            <v>45369852810.449997</v>
          </cell>
          <cell r="AP131">
            <v>36037559324.82</v>
          </cell>
          <cell r="AQ131">
            <v>76288149546.980011</v>
          </cell>
          <cell r="AR131">
            <v>27935946110.43</v>
          </cell>
          <cell r="AS131">
            <v>779564339755.67993</v>
          </cell>
        </row>
        <row r="132">
          <cell r="A132">
            <v>44414</v>
          </cell>
          <cell r="B132">
            <v>58555685442.050003</v>
          </cell>
          <cell r="C132">
            <v>19527341598.970001</v>
          </cell>
          <cell r="D132">
            <v>47906113584.529999</v>
          </cell>
          <cell r="E132">
            <v>5546841922.9899998</v>
          </cell>
          <cell r="F132">
            <v>374904633.08999997</v>
          </cell>
          <cell r="G132">
            <v>1928727798.4100003</v>
          </cell>
          <cell r="H132">
            <v>73664861590.559998</v>
          </cell>
          <cell r="K132">
            <v>724974517.08999991</v>
          </cell>
          <cell r="L132">
            <v>642191061.35000002</v>
          </cell>
          <cell r="M132">
            <v>28871794765.440002</v>
          </cell>
          <cell r="O132">
            <v>2739753010.4499998</v>
          </cell>
          <cell r="P132">
            <v>407920620.23000002</v>
          </cell>
          <cell r="Q132">
            <v>536391192.48000002</v>
          </cell>
          <cell r="R132">
            <v>2898665506.6800003</v>
          </cell>
          <cell r="S132">
            <v>697347864.48000002</v>
          </cell>
          <cell r="T132">
            <v>2417460175.7199998</v>
          </cell>
          <cell r="U132">
            <v>9880810526.7799988</v>
          </cell>
          <cell r="V132">
            <v>2624804712.5700006</v>
          </cell>
          <cell r="W132">
            <v>54693904998.229996</v>
          </cell>
          <cell r="X132">
            <v>6961100559.3199997</v>
          </cell>
          <cell r="Y132">
            <v>76331343406.819992</v>
          </cell>
          <cell r="Z132">
            <v>12567121555.09</v>
          </cell>
          <cell r="AA132">
            <v>8285515.5599999996</v>
          </cell>
          <cell r="AB132">
            <v>14136576202.789999</v>
          </cell>
          <cell r="AC132">
            <v>56132779403.239998</v>
          </cell>
          <cell r="AD132">
            <v>10288568364.65</v>
          </cell>
          <cell r="AE132">
            <v>69660181218.970001</v>
          </cell>
          <cell r="AF132">
            <v>10680648911.949999</v>
          </cell>
          <cell r="AG132">
            <v>101296625.84</v>
          </cell>
          <cell r="AH132">
            <v>107250039.06</v>
          </cell>
          <cell r="AI132">
            <v>116719405.36</v>
          </cell>
          <cell r="AJ132">
            <v>50665756.149999999</v>
          </cell>
          <cell r="AK132">
            <v>738643194.80999994</v>
          </cell>
          <cell r="AL132">
            <v>327718767.06</v>
          </cell>
          <cell r="AM132">
            <v>7539108604.2099991</v>
          </cell>
          <cell r="AN132">
            <v>7512166914.7700005</v>
          </cell>
          <cell r="AO132">
            <v>45249213827.409996</v>
          </cell>
          <cell r="AP132">
            <v>35766117307.709999</v>
          </cell>
          <cell r="AQ132">
            <v>76045974656.549988</v>
          </cell>
          <cell r="AR132">
            <v>26454660430.759995</v>
          </cell>
          <cell r="AS132">
            <v>771416636190.18018</v>
          </cell>
        </row>
        <row r="133">
          <cell r="A133">
            <v>44415</v>
          </cell>
          <cell r="B133">
            <v>58810663010.389999</v>
          </cell>
          <cell r="C133">
            <v>19534124232.110001</v>
          </cell>
          <cell r="D133">
            <v>48118991958.029999</v>
          </cell>
          <cell r="E133">
            <v>5539737878.5200005</v>
          </cell>
          <cell r="F133">
            <v>374803692.40000004</v>
          </cell>
          <cell r="G133">
            <v>1918642626.9499998</v>
          </cell>
          <cell r="H133">
            <v>73635167479.209991</v>
          </cell>
          <cell r="K133">
            <v>724695108.33999991</v>
          </cell>
          <cell r="L133">
            <v>642416504.76999998</v>
          </cell>
          <cell r="M133">
            <v>28852704165</v>
          </cell>
          <cell r="O133">
            <v>2740002922.6000004</v>
          </cell>
          <cell r="P133">
            <v>407968540.35000002</v>
          </cell>
          <cell r="Q133">
            <v>536445434.66000003</v>
          </cell>
          <cell r="R133">
            <v>2898950024.8199997</v>
          </cell>
          <cell r="S133">
            <v>697406229.25</v>
          </cell>
          <cell r="T133">
            <v>2417703186.7600002</v>
          </cell>
          <cell r="U133">
            <v>9882802690.8199997</v>
          </cell>
          <cell r="V133">
            <v>2625259691.6299996</v>
          </cell>
          <cell r="W133">
            <v>54646995289.360001</v>
          </cell>
          <cell r="X133">
            <v>6960617907.9899998</v>
          </cell>
          <cell r="Y133">
            <v>76276851028.570007</v>
          </cell>
          <cell r="Z133">
            <v>12549195190.93</v>
          </cell>
          <cell r="AA133">
            <v>8291055.5899999999</v>
          </cell>
          <cell r="AB133">
            <v>14135811508.380001</v>
          </cell>
          <cell r="AC133">
            <v>56137894548.889999</v>
          </cell>
          <cell r="AD133">
            <v>10296242044.610001</v>
          </cell>
          <cell r="AE133">
            <v>69619506966.290009</v>
          </cell>
          <cell r="AF133">
            <v>10998105792.919998</v>
          </cell>
          <cell r="AG133">
            <v>101019549.77</v>
          </cell>
          <cell r="AH133">
            <v>107229942.52</v>
          </cell>
          <cell r="AI133">
            <v>120675165.48999999</v>
          </cell>
          <cell r="AJ133">
            <v>50620513.799999997</v>
          </cell>
          <cell r="AK133">
            <v>740336867.71000004</v>
          </cell>
          <cell r="AL133">
            <v>328118175.85000002</v>
          </cell>
          <cell r="AM133">
            <v>7539746773.4000006</v>
          </cell>
          <cell r="AN133">
            <v>7502082939.3000002</v>
          </cell>
          <cell r="AO133">
            <v>45274851689.829994</v>
          </cell>
          <cell r="AP133">
            <v>35737891327.889999</v>
          </cell>
          <cell r="AQ133">
            <v>76032564842.519974</v>
          </cell>
          <cell r="AR133">
            <v>26443678241.809998</v>
          </cell>
          <cell r="AS133">
            <v>771966812740.03027</v>
          </cell>
        </row>
        <row r="134">
          <cell r="A134">
            <v>44416</v>
          </cell>
          <cell r="B134">
            <v>58811297014.579994</v>
          </cell>
          <cell r="C134">
            <v>19533896840.139999</v>
          </cell>
          <cell r="D134">
            <v>48124465795.559998</v>
          </cell>
          <cell r="E134">
            <v>5539420574</v>
          </cell>
          <cell r="F134">
            <v>374820986.96999997</v>
          </cell>
          <cell r="G134">
            <v>1918854827.3</v>
          </cell>
          <cell r="H134">
            <v>73632904883.220001</v>
          </cell>
          <cell r="K134">
            <v>724695609.74999988</v>
          </cell>
          <cell r="L134">
            <v>642479244.01999998</v>
          </cell>
          <cell r="M134">
            <v>28851305953.439999</v>
          </cell>
          <cell r="O134">
            <v>2740253153.3699999</v>
          </cell>
          <cell r="P134">
            <v>408016402.94999993</v>
          </cell>
          <cell r="Q134">
            <v>536499629.62</v>
          </cell>
          <cell r="R134">
            <v>2899234300.7800002</v>
          </cell>
          <cell r="S134">
            <v>697464680.90999997</v>
          </cell>
          <cell r="T134">
            <v>2417946415.5</v>
          </cell>
          <cell r="U134">
            <v>9882304714.1500015</v>
          </cell>
          <cell r="V134">
            <v>2625495501.0700002</v>
          </cell>
          <cell r="W134">
            <v>54646402288.889999</v>
          </cell>
          <cell r="X134">
            <v>6960229290.1700001</v>
          </cell>
          <cell r="Y134">
            <v>76274046814.899994</v>
          </cell>
          <cell r="Z134">
            <v>12548617054.860001</v>
          </cell>
          <cell r="AA134">
            <v>8296606.3399999999</v>
          </cell>
          <cell r="AB134">
            <v>14135062405.33</v>
          </cell>
          <cell r="AC134">
            <v>56142879309.149994</v>
          </cell>
          <cell r="AD134">
            <v>10297246222.68</v>
          </cell>
          <cell r="AE134">
            <v>69617497400.660004</v>
          </cell>
          <cell r="AF134">
            <v>10999108985.800001</v>
          </cell>
          <cell r="AG134">
            <v>101026671.45</v>
          </cell>
          <cell r="AH134">
            <v>107229942.52</v>
          </cell>
          <cell r="AI134">
            <v>120683698.55</v>
          </cell>
          <cell r="AJ134">
            <v>50620513.799999997</v>
          </cell>
          <cell r="AK134">
            <v>740327030.94000006</v>
          </cell>
          <cell r="AL134">
            <v>328113091.94</v>
          </cell>
          <cell r="AM134">
            <v>7540367631.21</v>
          </cell>
          <cell r="AN134">
            <v>7503047954.3699999</v>
          </cell>
          <cell r="AO134">
            <v>45279736269.749992</v>
          </cell>
          <cell r="AP134">
            <v>35736225957.779999</v>
          </cell>
          <cell r="AQ134">
            <v>76045001684.37999</v>
          </cell>
          <cell r="AR134">
            <v>26446015514.740002</v>
          </cell>
          <cell r="AS134">
            <v>771989138867.54004</v>
          </cell>
        </row>
        <row r="135">
          <cell r="A135">
            <v>44417</v>
          </cell>
          <cell r="B135">
            <v>58820156030.970001</v>
          </cell>
          <cell r="C135">
            <v>19542786256.619999</v>
          </cell>
          <cell r="D135">
            <v>48127797431.059998</v>
          </cell>
          <cell r="E135">
            <v>5533730380.9899998</v>
          </cell>
          <cell r="F135">
            <v>375301422.10000002</v>
          </cell>
          <cell r="G135">
            <v>1918862985.9999998</v>
          </cell>
          <cell r="H135">
            <v>73254207732.899994</v>
          </cell>
          <cell r="K135">
            <v>725377676.82000017</v>
          </cell>
          <cell r="L135">
            <v>642972989.05999994</v>
          </cell>
          <cell r="M135">
            <v>28770472064.139999</v>
          </cell>
          <cell r="O135">
            <v>2740498757.1100001</v>
          </cell>
          <cell r="P135">
            <v>408066551.60000002</v>
          </cell>
          <cell r="Q135">
            <v>536576570.00999999</v>
          </cell>
          <cell r="R135">
            <v>2899522077.3000002</v>
          </cell>
          <cell r="S135">
            <v>697526049.13999999</v>
          </cell>
          <cell r="T135">
            <v>2418288549.5799999</v>
          </cell>
          <cell r="U135">
            <v>9861116880.2399998</v>
          </cell>
          <cell r="V135">
            <v>2627238026.75</v>
          </cell>
          <cell r="W135">
            <v>54742722687.93</v>
          </cell>
          <cell r="X135">
            <v>6956084853.3299999</v>
          </cell>
          <cell r="Y135">
            <v>76309780041.399994</v>
          </cell>
          <cell r="Z135">
            <v>12422857211.530001</v>
          </cell>
          <cell r="AA135">
            <v>8302696.5899999999</v>
          </cell>
          <cell r="AB135">
            <v>14150382374.02</v>
          </cell>
          <cell r="AC135">
            <v>52715847144.799995</v>
          </cell>
          <cell r="AD135">
            <v>10298287438.700001</v>
          </cell>
          <cell r="AE135">
            <v>69280406702.680008</v>
          </cell>
          <cell r="AF135">
            <v>11000308139.119999</v>
          </cell>
          <cell r="AG135">
            <v>101033740.79000001</v>
          </cell>
          <cell r="AH135">
            <v>107229942.52</v>
          </cell>
          <cell r="AI135">
            <v>120692126.58</v>
          </cell>
          <cell r="AJ135">
            <v>50620513.799999997</v>
          </cell>
          <cell r="AK135">
            <v>741286733.64999998</v>
          </cell>
          <cell r="AL135">
            <v>326605552.98000002</v>
          </cell>
          <cell r="AM135">
            <v>8133678415.2999992</v>
          </cell>
          <cell r="AN135">
            <v>7502164516.3699999</v>
          </cell>
          <cell r="AO135">
            <v>45294526006.230011</v>
          </cell>
          <cell r="AP135">
            <v>35699418677.75</v>
          </cell>
          <cell r="AQ135">
            <v>76084605198.919998</v>
          </cell>
          <cell r="AR135">
            <v>26448173546.77</v>
          </cell>
          <cell r="AS135">
            <v>768395512694.15027</v>
          </cell>
        </row>
        <row r="136">
          <cell r="A136">
            <v>44418</v>
          </cell>
          <cell r="B136">
            <v>59011657873.729996</v>
          </cell>
          <cell r="C136">
            <v>19546889401.349998</v>
          </cell>
          <cell r="D136">
            <v>48155409052.839996</v>
          </cell>
          <cell r="E136">
            <v>5496210610.71</v>
          </cell>
          <cell r="F136">
            <v>374768808.58999997</v>
          </cell>
          <cell r="G136">
            <v>1915983129.9199998</v>
          </cell>
          <cell r="H136">
            <v>71515643660.410004</v>
          </cell>
          <cell r="K136">
            <v>721891604.01999998</v>
          </cell>
          <cell r="L136">
            <v>642813843.26999998</v>
          </cell>
          <cell r="M136">
            <v>28647816267.189999</v>
          </cell>
          <cell r="O136">
            <v>2740781535.5500002</v>
          </cell>
          <cell r="P136">
            <v>408171049.69</v>
          </cell>
          <cell r="Q136">
            <v>536706317.45999998</v>
          </cell>
          <cell r="R136">
            <v>2900203314.54</v>
          </cell>
          <cell r="S136">
            <v>697589161.89999998</v>
          </cell>
          <cell r="T136">
            <v>2418968542.6799998</v>
          </cell>
          <cell r="U136">
            <v>9800051805.7799988</v>
          </cell>
          <cell r="V136">
            <v>2636170411.6400003</v>
          </cell>
          <cell r="W136">
            <v>54548409622.809998</v>
          </cell>
          <cell r="X136">
            <v>6955288203.4099998</v>
          </cell>
          <cell r="Y136">
            <v>75663992031.520004</v>
          </cell>
          <cell r="Z136">
            <v>12192710762.18</v>
          </cell>
          <cell r="AA136">
            <v>8308260.1299999999</v>
          </cell>
          <cell r="AB136">
            <v>14071960736.370001</v>
          </cell>
          <cell r="AC136">
            <v>52243845228.480003</v>
          </cell>
          <cell r="AD136">
            <v>10781298512.540001</v>
          </cell>
          <cell r="AE136">
            <v>68793272867</v>
          </cell>
          <cell r="AF136">
            <v>10975421571.299999</v>
          </cell>
          <cell r="AG136">
            <v>100928731.61</v>
          </cell>
          <cell r="AH136">
            <v>107201562.97</v>
          </cell>
          <cell r="AI136">
            <v>119541504.03</v>
          </cell>
          <cell r="AJ136">
            <v>50620513.799999997</v>
          </cell>
          <cell r="AK136">
            <v>742863782.59000003</v>
          </cell>
          <cell r="AL136">
            <v>325791732.62</v>
          </cell>
          <cell r="AM136">
            <v>7792712306.8299999</v>
          </cell>
          <cell r="AN136">
            <v>7455741455.0899992</v>
          </cell>
          <cell r="AO136">
            <v>45298691429.199997</v>
          </cell>
          <cell r="AP136">
            <v>35415172089.309998</v>
          </cell>
          <cell r="AQ136">
            <v>76057784521.949997</v>
          </cell>
          <cell r="AR136">
            <v>26412211894.829994</v>
          </cell>
          <cell r="AS136">
            <v>764281495711.83972</v>
          </cell>
        </row>
        <row r="137">
          <cell r="A137">
            <v>44419</v>
          </cell>
          <cell r="B137">
            <v>59168095984.110001</v>
          </cell>
          <cell r="C137">
            <v>19514774922.82</v>
          </cell>
          <cell r="D137">
            <v>48165055192.479996</v>
          </cell>
          <cell r="E137">
            <v>5469185075.6900005</v>
          </cell>
          <cell r="F137">
            <v>374902859.70000005</v>
          </cell>
          <cell r="G137">
            <v>1914537777.6600001</v>
          </cell>
          <cell r="H137">
            <v>71112517955.389999</v>
          </cell>
          <cell r="K137">
            <v>720832165.61000001</v>
          </cell>
          <cell r="L137">
            <v>642896962.19000006</v>
          </cell>
          <cell r="M137">
            <v>28536257310.68</v>
          </cell>
          <cell r="O137">
            <v>2741014879.8199997</v>
          </cell>
          <cell r="P137">
            <v>408209956.14999998</v>
          </cell>
          <cell r="Q137">
            <v>536748642.78000003</v>
          </cell>
          <cell r="R137">
            <v>2900400335.29</v>
          </cell>
          <cell r="S137">
            <v>697643334.88</v>
          </cell>
          <cell r="T137">
            <v>2419121702.0500002</v>
          </cell>
          <cell r="U137">
            <v>9810701140.4899998</v>
          </cell>
          <cell r="V137">
            <v>2634961736.7800002</v>
          </cell>
          <cell r="W137">
            <v>54362061611.120003</v>
          </cell>
          <cell r="X137">
            <v>6944729727.79</v>
          </cell>
          <cell r="Y137">
            <v>75453310806.139999</v>
          </cell>
          <cell r="Z137">
            <v>12177812860.630001</v>
          </cell>
          <cell r="AA137">
            <v>8313149.4100000001</v>
          </cell>
          <cell r="AB137">
            <v>13987229149.91</v>
          </cell>
          <cell r="AC137">
            <v>52073883520.769989</v>
          </cell>
          <cell r="AD137">
            <v>11455665269.790001</v>
          </cell>
          <cell r="AE137">
            <v>68257304132.009995</v>
          </cell>
          <cell r="AF137">
            <v>10972241798.549999</v>
          </cell>
          <cell r="AG137">
            <v>100881948.98999999</v>
          </cell>
          <cell r="AH137">
            <v>107179782.89</v>
          </cell>
          <cell r="AI137">
            <v>119094760.13</v>
          </cell>
          <cell r="AJ137">
            <v>50777864.149999999</v>
          </cell>
          <cell r="AK137">
            <v>744581203.0999999</v>
          </cell>
          <cell r="AL137">
            <v>325999872.30999994</v>
          </cell>
          <cell r="AM137">
            <v>9772105295.0500011</v>
          </cell>
          <cell r="AN137">
            <v>7458421604.2399998</v>
          </cell>
          <cell r="AO137">
            <v>45304253609.799995</v>
          </cell>
          <cell r="AP137">
            <v>35255840868.110001</v>
          </cell>
          <cell r="AQ137">
            <v>76569040686.62999</v>
          </cell>
          <cell r="AR137">
            <v>26339552916.749996</v>
          </cell>
          <cell r="AS137">
            <v>765608140372.83997</v>
          </cell>
        </row>
        <row r="138">
          <cell r="A138">
            <v>44420</v>
          </cell>
          <cell r="B138">
            <v>59353572749.509995</v>
          </cell>
          <cell r="C138">
            <v>19576127518.139999</v>
          </cell>
          <cell r="D138">
            <v>48172369026.819992</v>
          </cell>
          <cell r="E138">
            <v>5517883433.1499996</v>
          </cell>
          <cell r="F138">
            <v>376033135.45000005</v>
          </cell>
          <cell r="G138">
            <v>1911899477.45</v>
          </cell>
          <cell r="H138">
            <v>72284636464.860001</v>
          </cell>
          <cell r="K138">
            <v>723481309.64999998</v>
          </cell>
          <cell r="L138">
            <v>643010539.69000006</v>
          </cell>
          <cell r="M138">
            <v>28809913729.350002</v>
          </cell>
          <cell r="O138">
            <v>2741366806.1600003</v>
          </cell>
          <cell r="P138">
            <v>408248636.82999998</v>
          </cell>
          <cell r="Q138">
            <v>536794264.88</v>
          </cell>
          <cell r="R138">
            <v>2900703372.9899998</v>
          </cell>
          <cell r="S138">
            <v>697722773.86000001</v>
          </cell>
          <cell r="T138">
            <v>2419412406.75</v>
          </cell>
          <cell r="U138">
            <v>9855174233.6999989</v>
          </cell>
          <cell r="V138">
            <v>2629165913.0199995</v>
          </cell>
          <cell r="W138">
            <v>54675748043.910004</v>
          </cell>
          <cell r="X138">
            <v>6981451472.3200006</v>
          </cell>
          <cell r="Y138">
            <v>76225965470.199997</v>
          </cell>
          <cell r="Z138">
            <v>12293533958.91</v>
          </cell>
          <cell r="AA138">
            <v>8319790.8200000003</v>
          </cell>
          <cell r="AB138">
            <v>14165141842.07</v>
          </cell>
          <cell r="AC138">
            <v>52692587861.950012</v>
          </cell>
          <cell r="AD138">
            <v>11474818669.639999</v>
          </cell>
          <cell r="AE138">
            <v>68779708923.110001</v>
          </cell>
          <cell r="AF138">
            <v>11821192754.749998</v>
          </cell>
          <cell r="AG138">
            <v>100842643.48</v>
          </cell>
          <cell r="AH138">
            <v>107165178.09999999</v>
          </cell>
          <cell r="AI138">
            <v>119009054.44</v>
          </cell>
          <cell r="AJ138">
            <v>50777864.149999999</v>
          </cell>
          <cell r="AK138">
            <v>748763332.25999999</v>
          </cell>
          <cell r="AL138">
            <v>327259734.37</v>
          </cell>
          <cell r="AM138">
            <v>9008146491.7200012</v>
          </cell>
          <cell r="AN138">
            <v>7464974607.6999998</v>
          </cell>
          <cell r="AO138">
            <v>45303336362.360001</v>
          </cell>
          <cell r="AP138">
            <v>35565505084.970001</v>
          </cell>
          <cell r="AQ138">
            <v>76488693749.139984</v>
          </cell>
          <cell r="AR138">
            <v>25953953359.879997</v>
          </cell>
          <cell r="AS138">
            <v>769914412042.50977</v>
          </cell>
        </row>
        <row r="139">
          <cell r="A139">
            <v>44421</v>
          </cell>
          <cell r="B139">
            <v>59284884387.870003</v>
          </cell>
          <cell r="C139">
            <v>19658927165.079998</v>
          </cell>
          <cell r="D139">
            <v>48588795471.050003</v>
          </cell>
          <cell r="E139">
            <v>5543005482.0999994</v>
          </cell>
          <cell r="F139">
            <v>376415746.34999996</v>
          </cell>
          <cell r="G139">
            <v>1904470464.01</v>
          </cell>
          <cell r="H139">
            <v>72156984002.429993</v>
          </cell>
          <cell r="K139">
            <v>725096058.77999997</v>
          </cell>
          <cell r="L139">
            <v>643093344.95000005</v>
          </cell>
          <cell r="M139">
            <v>29001923117.959999</v>
          </cell>
          <cell r="O139">
            <v>2741622253.6000004</v>
          </cell>
          <cell r="P139">
            <v>408370617.86000001</v>
          </cell>
          <cell r="Q139">
            <v>536925387.38999999</v>
          </cell>
          <cell r="R139">
            <v>2901186783.0100002</v>
          </cell>
          <cell r="S139">
            <v>697788273.35000002</v>
          </cell>
          <cell r="T139">
            <v>2420066091.9000001</v>
          </cell>
          <cell r="U139">
            <v>9960289708.8400002</v>
          </cell>
          <cell r="V139">
            <v>2630282058.3899999</v>
          </cell>
          <cell r="W139">
            <v>54860324168.610001</v>
          </cell>
          <cell r="X139">
            <v>7048826185.7700005</v>
          </cell>
          <cell r="Y139">
            <v>76596862917.559998</v>
          </cell>
          <cell r="Z139">
            <v>12356111285.759998</v>
          </cell>
          <cell r="AA139">
            <v>8324977.21</v>
          </cell>
          <cell r="AB139">
            <v>14215218185.310001</v>
          </cell>
          <cell r="AC139">
            <v>48224107392.209991</v>
          </cell>
          <cell r="AD139">
            <v>11523452443.16</v>
          </cell>
          <cell r="AE139">
            <v>68842619707.160004</v>
          </cell>
          <cell r="AF139">
            <v>11822237662.300001</v>
          </cell>
          <cell r="AG139">
            <v>100798717.03</v>
          </cell>
          <cell r="AH139">
            <v>107107998.88</v>
          </cell>
          <cell r="AI139">
            <v>118816737.90000001</v>
          </cell>
          <cell r="AJ139">
            <v>50746718.689999998</v>
          </cell>
          <cell r="AK139">
            <v>757027105.24000001</v>
          </cell>
          <cell r="AL139">
            <v>328140343.32999998</v>
          </cell>
          <cell r="AM139">
            <v>8551996272.3900003</v>
          </cell>
          <cell r="AN139">
            <v>7476568226.7700005</v>
          </cell>
          <cell r="AO139">
            <v>45309712083.239998</v>
          </cell>
          <cell r="AP139">
            <v>35707230388.449997</v>
          </cell>
          <cell r="AQ139">
            <v>76542931322.199982</v>
          </cell>
          <cell r="AR139">
            <v>25951968462.470001</v>
          </cell>
          <cell r="AS139">
            <v>766681255716.55994</v>
          </cell>
        </row>
        <row r="140">
          <cell r="A140">
            <v>44422</v>
          </cell>
          <cell r="B140">
            <v>59307014476.560005</v>
          </cell>
          <cell r="C140">
            <v>19655207678.960003</v>
          </cell>
          <cell r="D140">
            <v>48595801897.599998</v>
          </cell>
          <cell r="E140">
            <v>5539190294.4299994</v>
          </cell>
          <cell r="F140">
            <v>376413843.11000001</v>
          </cell>
          <cell r="G140">
            <v>1904031999.29</v>
          </cell>
          <cell r="H140">
            <v>72096647586.649994</v>
          </cell>
          <cell r="K140">
            <v>729011836.82999992</v>
          </cell>
          <cell r="L140">
            <v>643018776.23000002</v>
          </cell>
          <cell r="M140">
            <v>28994191961.950001</v>
          </cell>
          <cell r="O140">
            <v>2741893149.4500003</v>
          </cell>
          <cell r="P140">
            <v>408418160.26999998</v>
          </cell>
          <cell r="Q140">
            <v>536979048.64999998</v>
          </cell>
          <cell r="R140">
            <v>2901469619.1999998</v>
          </cell>
          <cell r="S140">
            <v>697844896.28999996</v>
          </cell>
          <cell r="T140">
            <v>2420305386.4299998</v>
          </cell>
          <cell r="U140">
            <v>9953828816.5200005</v>
          </cell>
          <cell r="V140">
            <v>2640097870.1199999</v>
          </cell>
          <cell r="W140">
            <v>54780814561.889999</v>
          </cell>
          <cell r="X140">
            <v>7046771317.9499998</v>
          </cell>
          <cell r="Y140">
            <v>76543885389.119995</v>
          </cell>
          <cell r="Z140">
            <v>12341740578.130001</v>
          </cell>
          <cell r="AA140">
            <v>8329474.5300000003</v>
          </cell>
          <cell r="AB140">
            <v>14213263808.210001</v>
          </cell>
          <cell r="AC140">
            <v>48228285237.100006</v>
          </cell>
          <cell r="AD140">
            <v>11528848517.309999</v>
          </cell>
          <cell r="AE140">
            <v>68787298231.380005</v>
          </cell>
          <cell r="AF140">
            <v>11961268538.110001</v>
          </cell>
          <cell r="AG140">
            <v>100797431.14</v>
          </cell>
          <cell r="AH140">
            <v>107107631.22</v>
          </cell>
          <cell r="AI140">
            <v>115359630.94</v>
          </cell>
          <cell r="AJ140">
            <v>50746718.689999998</v>
          </cell>
          <cell r="AK140">
            <v>758728343.98000002</v>
          </cell>
          <cell r="AL140">
            <v>328516213.54999995</v>
          </cell>
          <cell r="AM140">
            <v>8552703432.7600002</v>
          </cell>
          <cell r="AN140">
            <v>7482391844.6899996</v>
          </cell>
          <cell r="AO140">
            <v>45311368369.889999</v>
          </cell>
          <cell r="AP140">
            <v>35681028722.459999</v>
          </cell>
          <cell r="AQ140">
            <v>76544647328.87001</v>
          </cell>
          <cell r="AR140">
            <v>26135755119.019997</v>
          </cell>
          <cell r="AS140">
            <v>766751023739.47998</v>
          </cell>
        </row>
        <row r="141">
          <cell r="A141">
            <v>44423</v>
          </cell>
          <cell r="B141">
            <v>59307508924.919998</v>
          </cell>
          <cell r="C141">
            <v>19654935196.209999</v>
          </cell>
          <cell r="D141">
            <v>48601206709.269997</v>
          </cell>
          <cell r="E141">
            <v>5538814215.5</v>
          </cell>
          <cell r="F141">
            <v>376428664.29999995</v>
          </cell>
          <cell r="G141">
            <v>1904235991.6300001</v>
          </cell>
          <cell r="H141">
            <v>72093467353.23999</v>
          </cell>
          <cell r="K141">
            <v>729012859.39999998</v>
          </cell>
          <cell r="L141">
            <v>643076416.88999999</v>
          </cell>
          <cell r="M141">
            <v>28992703388.149998</v>
          </cell>
          <cell r="O141">
            <v>2742164265.29</v>
          </cell>
          <cell r="P141">
            <v>408465667.13999999</v>
          </cell>
          <cell r="Q141">
            <v>537032707.68999994</v>
          </cell>
          <cell r="R141">
            <v>2901752262.04</v>
          </cell>
          <cell r="S141">
            <v>697901598.73000002</v>
          </cell>
          <cell r="T141">
            <v>2420544701.8800001</v>
          </cell>
          <cell r="U141">
            <v>9953260584.5200005</v>
          </cell>
          <cell r="V141">
            <v>2640353029.77</v>
          </cell>
          <cell r="W141">
            <v>54780059749.25</v>
          </cell>
          <cell r="X141">
            <v>7046317880.4599991</v>
          </cell>
          <cell r="Y141">
            <v>76540473656.410004</v>
          </cell>
          <cell r="Z141">
            <v>12341055683.540001</v>
          </cell>
          <cell r="AA141">
            <v>8333979.1799999997</v>
          </cell>
          <cell r="AB141">
            <v>14212437428.889999</v>
          </cell>
          <cell r="AC141">
            <v>48232422192.720001</v>
          </cell>
          <cell r="AD141">
            <v>11529927482.469999</v>
          </cell>
          <cell r="AE141">
            <v>68784315079.040009</v>
          </cell>
          <cell r="AF141">
            <v>11962178450.630001</v>
          </cell>
          <cell r="AG141">
            <v>100804625.11</v>
          </cell>
          <cell r="AH141">
            <v>107107631.22</v>
          </cell>
          <cell r="AI141">
            <v>115368215.09</v>
          </cell>
          <cell r="AJ141">
            <v>50746718.689999998</v>
          </cell>
          <cell r="AK141">
            <v>758718320.51999998</v>
          </cell>
          <cell r="AL141">
            <v>328511160.91999996</v>
          </cell>
          <cell r="AM141">
            <v>8553405504.0199995</v>
          </cell>
          <cell r="AN141">
            <v>7483306796.6499996</v>
          </cell>
          <cell r="AO141">
            <v>45316186399.830002</v>
          </cell>
          <cell r="AP141">
            <v>35679269792.550003</v>
          </cell>
          <cell r="AQ141">
            <v>76557136563.419983</v>
          </cell>
          <cell r="AR141">
            <v>26137396781.389992</v>
          </cell>
          <cell r="AS141">
            <v>766768344628.56995</v>
          </cell>
        </row>
        <row r="142">
          <cell r="A142">
            <v>44424</v>
          </cell>
          <cell r="B142">
            <v>59315942533.669998</v>
          </cell>
          <cell r="C142">
            <v>19658233407.160004</v>
          </cell>
          <cell r="D142">
            <v>48606620261.099998</v>
          </cell>
          <cell r="E142">
            <v>5535966757.9299994</v>
          </cell>
          <cell r="F142">
            <v>376218780.00999999</v>
          </cell>
          <cell r="G142">
            <v>1904440853.2199998</v>
          </cell>
          <cell r="H142">
            <v>71721325616.169998</v>
          </cell>
          <cell r="K142">
            <v>728460153.38999999</v>
          </cell>
          <cell r="L142">
            <v>643134706.75999999</v>
          </cell>
          <cell r="M142">
            <v>29035219460.670002</v>
          </cell>
          <cell r="O142">
            <v>2742402849.0300002</v>
          </cell>
          <cell r="P142">
            <v>408513112.43000001</v>
          </cell>
          <cell r="Q142">
            <v>537086376.50999999</v>
          </cell>
          <cell r="R142">
            <v>2902034732.73</v>
          </cell>
          <cell r="S142">
            <v>697958023.31000006</v>
          </cell>
          <cell r="T142">
            <v>2420783993.0500002</v>
          </cell>
          <cell r="U142">
            <v>9953836916.3500004</v>
          </cell>
          <cell r="V142">
            <v>2640609683.8300004</v>
          </cell>
          <cell r="W142">
            <v>54762084601.620003</v>
          </cell>
          <cell r="X142">
            <v>7054178717.7399998</v>
          </cell>
          <cell r="Y142">
            <v>76392529062.949997</v>
          </cell>
          <cell r="Z142">
            <v>12302445241.75</v>
          </cell>
          <cell r="AA142">
            <v>8347251.8799999999</v>
          </cell>
          <cell r="AB142">
            <v>14175087801.77</v>
          </cell>
          <cell r="AC142">
            <v>48236340181.239998</v>
          </cell>
          <cell r="AD142">
            <v>11531042519.59</v>
          </cell>
          <cell r="AE142">
            <v>68803833253.5</v>
          </cell>
          <cell r="AF142">
            <v>11963199564.890001</v>
          </cell>
          <cell r="AG142">
            <v>100811818.98</v>
          </cell>
          <cell r="AH142">
            <v>107107631.22</v>
          </cell>
          <cell r="AI142">
            <v>115376799.12</v>
          </cell>
          <cell r="AJ142">
            <v>50746718.689999998</v>
          </cell>
          <cell r="AK142">
            <v>760212968.30000007</v>
          </cell>
          <cell r="AL142">
            <v>328895317.19</v>
          </cell>
          <cell r="AM142">
            <v>8554074192.0699987</v>
          </cell>
          <cell r="AN142">
            <v>7484224050.6899996</v>
          </cell>
          <cell r="AO142">
            <v>45321016688.519997</v>
          </cell>
          <cell r="AP142">
            <v>35625852124.949997</v>
          </cell>
          <cell r="AQ142">
            <v>76569640431.98999</v>
          </cell>
          <cell r="AR142">
            <v>26139627961.399998</v>
          </cell>
          <cell r="AS142">
            <v>766215463117.36987</v>
          </cell>
        </row>
        <row r="143">
          <cell r="A143">
            <v>44425</v>
          </cell>
          <cell r="B143">
            <v>59855932376.12001</v>
          </cell>
          <cell r="C143">
            <v>19688049883.18</v>
          </cell>
          <cell r="D143">
            <v>48635918154.579994</v>
          </cell>
          <cell r="E143">
            <v>5521513807.2199993</v>
          </cell>
          <cell r="F143">
            <v>376555696.01999998</v>
          </cell>
          <cell r="G143">
            <v>1905740773.5699999</v>
          </cell>
          <cell r="H143">
            <v>71986568719.790009</v>
          </cell>
          <cell r="K143">
            <v>729170787.82999992</v>
          </cell>
          <cell r="L143">
            <v>643758339.07000005</v>
          </cell>
          <cell r="M143">
            <v>29044979262.98</v>
          </cell>
          <cell r="O143">
            <v>2742679975.8600001</v>
          </cell>
          <cell r="P143">
            <v>408616780.73000002</v>
          </cell>
          <cell r="Q143">
            <v>537248483.13</v>
          </cell>
          <cell r="R143">
            <v>2902762397.0599999</v>
          </cell>
          <cell r="S143">
            <v>698026298.80000007</v>
          </cell>
          <cell r="T143">
            <v>2421571286.5900002</v>
          </cell>
          <cell r="U143">
            <v>9988053309.6799984</v>
          </cell>
          <cell r="V143">
            <v>2643363592.79</v>
          </cell>
          <cell r="W143">
            <v>54692251711.949997</v>
          </cell>
          <cell r="X143">
            <v>7074813429.1000004</v>
          </cell>
          <cell r="Y143">
            <v>76556949261.270004</v>
          </cell>
          <cell r="Z143">
            <v>12285818100.529999</v>
          </cell>
          <cell r="AA143">
            <v>8355255.5099999998</v>
          </cell>
          <cell r="AB143">
            <v>14256075555.57</v>
          </cell>
          <cell r="AC143">
            <v>54532965237.779999</v>
          </cell>
          <cell r="AD143">
            <v>11535661057.450001</v>
          </cell>
          <cell r="AE143">
            <v>69367680678.970001</v>
          </cell>
          <cell r="AF143">
            <v>11965612660.619999</v>
          </cell>
          <cell r="AG143">
            <v>100818964.5</v>
          </cell>
          <cell r="AH143">
            <v>107107631.22</v>
          </cell>
          <cell r="AI143">
            <v>115385313.94</v>
          </cell>
          <cell r="AJ143">
            <v>50746718.689999998</v>
          </cell>
          <cell r="AK143">
            <v>759274174.79999995</v>
          </cell>
          <cell r="AL143">
            <v>330444617.42999995</v>
          </cell>
          <cell r="AM143">
            <v>9283627214.4400005</v>
          </cell>
          <cell r="AN143">
            <v>7488402332.2700005</v>
          </cell>
          <cell r="AO143">
            <v>45349315945.599998</v>
          </cell>
          <cell r="AP143">
            <v>35666139226.07</v>
          </cell>
          <cell r="AQ143">
            <v>76613888051</v>
          </cell>
          <cell r="AR143">
            <v>26144240692.139996</v>
          </cell>
          <cell r="AS143">
            <v>775016083755.84985</v>
          </cell>
        </row>
        <row r="144">
          <cell r="A144">
            <v>44426</v>
          </cell>
          <cell r="B144">
            <v>59760818693.110001</v>
          </cell>
          <cell r="C144">
            <v>19683990246.580002</v>
          </cell>
          <cell r="D144">
            <v>48680638989.220001</v>
          </cell>
          <cell r="E144">
            <v>5518550026.5200005</v>
          </cell>
          <cell r="F144">
            <v>378105364.78999996</v>
          </cell>
          <cell r="G144">
            <v>1893185699.27</v>
          </cell>
          <cell r="H144">
            <v>71960680523.050003</v>
          </cell>
          <cell r="K144">
            <v>728862902.91000009</v>
          </cell>
          <cell r="L144">
            <v>643546041.88999999</v>
          </cell>
          <cell r="M144">
            <v>28933681148.66</v>
          </cell>
          <cell r="O144">
            <v>2742955032.2199998</v>
          </cell>
          <cell r="P144">
            <v>408780339.25</v>
          </cell>
          <cell r="Q144">
            <v>537421627.37</v>
          </cell>
          <cell r="R144">
            <v>2904294986.9699998</v>
          </cell>
          <cell r="S144">
            <v>698088864.95000005</v>
          </cell>
          <cell r="T144">
            <v>2422317731.2600002</v>
          </cell>
          <cell r="U144">
            <v>9983505891.6100006</v>
          </cell>
          <cell r="V144">
            <v>2650453682.2900004</v>
          </cell>
          <cell r="W144">
            <v>54529156016.360001</v>
          </cell>
          <cell r="X144">
            <v>7058058038.4400005</v>
          </cell>
          <cell r="Y144">
            <v>76344077696.850006</v>
          </cell>
          <cell r="Z144">
            <v>12269012728.74</v>
          </cell>
          <cell r="AA144">
            <v>8363476.0199999996</v>
          </cell>
          <cell r="AB144">
            <v>14269965282.209999</v>
          </cell>
          <cell r="AC144">
            <v>55764595519.470001</v>
          </cell>
          <cell r="AD144">
            <v>11826904657.549999</v>
          </cell>
          <cell r="AE144">
            <v>69315911124.399994</v>
          </cell>
          <cell r="AF144">
            <v>11696743522.049999</v>
          </cell>
          <cell r="AG144">
            <v>100688935.18000001</v>
          </cell>
          <cell r="AH144">
            <v>107076275.45999999</v>
          </cell>
          <cell r="AI144">
            <v>114465292.84</v>
          </cell>
          <cell r="AJ144">
            <v>50740060.090000004</v>
          </cell>
          <cell r="AK144">
            <v>759559475.85000002</v>
          </cell>
          <cell r="AL144">
            <v>332841337.66999996</v>
          </cell>
          <cell r="AM144">
            <v>8647956276.2800007</v>
          </cell>
          <cell r="AN144">
            <v>7462346542.71</v>
          </cell>
          <cell r="AO144">
            <v>45353672508.32</v>
          </cell>
          <cell r="AP144">
            <v>35643431085.809998</v>
          </cell>
          <cell r="AQ144">
            <v>76369003809.429993</v>
          </cell>
          <cell r="AR144">
            <v>24023638254.820004</v>
          </cell>
          <cell r="AS144">
            <v>772578085708.46985</v>
          </cell>
        </row>
        <row r="145">
          <cell r="A145">
            <v>44427</v>
          </cell>
          <cell r="B145">
            <v>60087165478.459999</v>
          </cell>
          <cell r="C145">
            <v>19695701464.98</v>
          </cell>
          <cell r="D145">
            <v>48685594420.780006</v>
          </cell>
          <cell r="E145">
            <v>5514315868.8699999</v>
          </cell>
          <cell r="F145">
            <v>377921055.49000007</v>
          </cell>
          <cell r="G145">
            <v>1885037171.9299998</v>
          </cell>
          <cell r="H145">
            <v>71901300937.869995</v>
          </cell>
          <cell r="K145">
            <v>729194293.25</v>
          </cell>
          <cell r="L145">
            <v>643520893.57999992</v>
          </cell>
          <cell r="M145">
            <v>28924260896.860001</v>
          </cell>
          <cell r="O145">
            <v>2743191561.6900001</v>
          </cell>
          <cell r="P145">
            <v>408827016.10000002</v>
          </cell>
          <cell r="Q145">
            <v>537474093.20000005</v>
          </cell>
          <cell r="R145">
            <v>2904571705.6700001</v>
          </cell>
          <cell r="S145">
            <v>698144925.56000006</v>
          </cell>
          <cell r="T145">
            <v>2422551358.4699998</v>
          </cell>
          <cell r="U145">
            <v>9983489789.6900005</v>
          </cell>
          <cell r="V145">
            <v>2654316563.3099999</v>
          </cell>
          <cell r="W145">
            <v>54479911460.709999</v>
          </cell>
          <cell r="X145">
            <v>7049802447.1099997</v>
          </cell>
          <cell r="Y145">
            <v>76296732739.25</v>
          </cell>
          <cell r="Z145">
            <v>12249762561.689999</v>
          </cell>
          <cell r="AA145">
            <v>8370153.4500000002</v>
          </cell>
          <cell r="AB145">
            <v>14278714285.530001</v>
          </cell>
          <cell r="AC145">
            <v>55769284667.029999</v>
          </cell>
          <cell r="AD145">
            <v>11801483845.290001</v>
          </cell>
          <cell r="AE145">
            <v>69241112434.520004</v>
          </cell>
          <cell r="AF145">
            <v>11692840756.370001</v>
          </cell>
          <cell r="AG145">
            <v>100543083.75</v>
          </cell>
          <cell r="AH145">
            <v>107056426.14</v>
          </cell>
          <cell r="AI145">
            <v>114391655.84999999</v>
          </cell>
          <cell r="AJ145">
            <v>50717057.600000001</v>
          </cell>
          <cell r="AK145">
            <v>762153728.3599999</v>
          </cell>
          <cell r="AL145">
            <v>333221457.62</v>
          </cell>
          <cell r="AM145">
            <v>8648655993.2600002</v>
          </cell>
          <cell r="AN145">
            <v>7464027615.1900005</v>
          </cell>
          <cell r="AO145">
            <v>45346005960.849998</v>
          </cell>
          <cell r="AP145">
            <v>35599972073.989998</v>
          </cell>
          <cell r="AQ145">
            <v>76342250060.869995</v>
          </cell>
          <cell r="AR145">
            <v>24090750956.119995</v>
          </cell>
          <cell r="AS145">
            <v>772624340916.30981</v>
          </cell>
        </row>
        <row r="146">
          <cell r="A146">
            <v>44428</v>
          </cell>
          <cell r="B146">
            <v>60138508745.790001</v>
          </cell>
          <cell r="C146">
            <v>19603383044.579998</v>
          </cell>
          <cell r="D146">
            <v>48692782038.25</v>
          </cell>
          <cell r="E146">
            <v>5416646082.4699993</v>
          </cell>
          <cell r="F146">
            <v>376418233.08999997</v>
          </cell>
          <cell r="G146">
            <v>1884681443.27</v>
          </cell>
          <cell r="H146">
            <v>70523743102.5</v>
          </cell>
          <cell r="K146">
            <v>723602423.64999998</v>
          </cell>
          <cell r="L146">
            <v>643262048.76999998</v>
          </cell>
          <cell r="M146">
            <v>28514817317.639999</v>
          </cell>
          <cell r="O146">
            <v>2743440852.3000002</v>
          </cell>
          <cell r="P146">
            <v>408889254.93000001</v>
          </cell>
          <cell r="Q146">
            <v>537569057.03999996</v>
          </cell>
          <cell r="R146">
            <v>2904859487.5799999</v>
          </cell>
          <cell r="S146">
            <v>698202972.13</v>
          </cell>
          <cell r="T146">
            <v>2422985714.3899999</v>
          </cell>
          <cell r="U146">
            <v>9862756081.0300007</v>
          </cell>
          <cell r="V146">
            <v>2654160220.4000001</v>
          </cell>
          <cell r="W146">
            <v>53824142119.869995</v>
          </cell>
          <cell r="X146">
            <v>6964325832.3199997</v>
          </cell>
          <cell r="Y146">
            <v>74777469202.790009</v>
          </cell>
          <cell r="Z146">
            <v>11972425091.380001</v>
          </cell>
          <cell r="AA146">
            <v>8377044.5899999999</v>
          </cell>
          <cell r="AB146">
            <v>14054953935.4</v>
          </cell>
          <cell r="AC146">
            <v>57160172679.330002</v>
          </cell>
          <cell r="AD146">
            <v>11803393133.110001</v>
          </cell>
          <cell r="AE146">
            <v>68194766516.050003</v>
          </cell>
          <cell r="AF146">
            <v>11694494919.490002</v>
          </cell>
          <cell r="AG146">
            <v>100550239.53</v>
          </cell>
          <cell r="AH146">
            <v>107056426.14</v>
          </cell>
          <cell r="AI146">
            <v>114399893.81999999</v>
          </cell>
          <cell r="AJ146">
            <v>50717057.600000001</v>
          </cell>
          <cell r="AK146">
            <v>756715865.23000002</v>
          </cell>
          <cell r="AL146">
            <v>328298177.49000001</v>
          </cell>
          <cell r="AM146">
            <v>8874396371.8199997</v>
          </cell>
          <cell r="AN146">
            <v>7464956612.1999998</v>
          </cell>
          <cell r="AO146">
            <v>45345237643.049995</v>
          </cell>
          <cell r="AP146">
            <v>35006271518.130005</v>
          </cell>
          <cell r="AQ146">
            <v>76336797466.179993</v>
          </cell>
          <cell r="AR146">
            <v>24094103031.25</v>
          </cell>
          <cell r="AS146">
            <v>767784728896.58008</v>
          </cell>
        </row>
        <row r="147">
          <cell r="A147">
            <v>44429</v>
          </cell>
          <cell r="B147">
            <v>60098484098.959999</v>
          </cell>
          <cell r="C147">
            <v>19622533056.57</v>
          </cell>
          <cell r="D147">
            <v>49722171271.25</v>
          </cell>
          <cell r="E147">
            <v>5411986878.8200006</v>
          </cell>
          <cell r="F147">
            <v>376316070.41000003</v>
          </cell>
          <cell r="G147">
            <v>1875882926.1500001</v>
          </cell>
          <cell r="H147">
            <v>70487623194.440002</v>
          </cell>
          <cell r="K147">
            <v>719546910.26999998</v>
          </cell>
          <cell r="L147">
            <v>643038859.6500001</v>
          </cell>
          <cell r="M147">
            <v>28502873259.739998</v>
          </cell>
          <cell r="O147">
            <v>2743676988.8799996</v>
          </cell>
          <cell r="P147">
            <v>408936023.44999999</v>
          </cell>
          <cell r="Q147">
            <v>537621366.17000008</v>
          </cell>
          <cell r="R147">
            <v>2905135889.3400002</v>
          </cell>
          <cell r="S147">
            <v>698258860.79000008</v>
          </cell>
          <cell r="T147">
            <v>2423218874.02</v>
          </cell>
          <cell r="U147">
            <v>9864219507.1800003</v>
          </cell>
          <cell r="V147">
            <v>2653107771.7799997</v>
          </cell>
          <cell r="W147">
            <v>53730291769.410004</v>
          </cell>
          <cell r="X147">
            <v>6966265909.0100002</v>
          </cell>
          <cell r="Y147">
            <v>74711979357.199997</v>
          </cell>
          <cell r="Z147">
            <v>11957209609.379999</v>
          </cell>
          <cell r="AA147">
            <v>8383916.29</v>
          </cell>
          <cell r="AB147">
            <v>14015479729.299999</v>
          </cell>
          <cell r="AC147">
            <v>57165158467.900002</v>
          </cell>
          <cell r="AD147">
            <v>12049335609</v>
          </cell>
          <cell r="AE147">
            <v>68129708022.860001</v>
          </cell>
          <cell r="AF147">
            <v>11880680294.380001</v>
          </cell>
          <cell r="AG147">
            <v>100473750</v>
          </cell>
          <cell r="AH147">
            <v>107053793.95</v>
          </cell>
          <cell r="AI147">
            <v>114836040.01000001</v>
          </cell>
          <cell r="AJ147">
            <v>50717057.600000001</v>
          </cell>
          <cell r="AK147">
            <v>757817595.77999997</v>
          </cell>
          <cell r="AL147">
            <v>328908002.57000005</v>
          </cell>
          <cell r="AM147">
            <v>8875124001.5900002</v>
          </cell>
          <cell r="AN147">
            <v>7465150785.9000006</v>
          </cell>
          <cell r="AO147">
            <v>45345700807.249992</v>
          </cell>
          <cell r="AP147">
            <v>34977494242.089996</v>
          </cell>
          <cell r="AQ147">
            <v>76348518260.369995</v>
          </cell>
          <cell r="AR147">
            <v>24081775517.899998</v>
          </cell>
          <cell r="AS147">
            <v>768862694347.60999</v>
          </cell>
        </row>
        <row r="148">
          <cell r="A148">
            <v>44430</v>
          </cell>
          <cell r="B148">
            <v>60099053025.209999</v>
          </cell>
          <cell r="C148">
            <v>19622259815.310001</v>
          </cell>
          <cell r="D148">
            <v>49727579585.690002</v>
          </cell>
          <cell r="E148">
            <v>5411621218.8200006</v>
          </cell>
          <cell r="F148">
            <v>376330075.31999999</v>
          </cell>
          <cell r="G148">
            <v>1876084505.4100001</v>
          </cell>
          <cell r="H148">
            <v>70484527002.309998</v>
          </cell>
          <cell r="K148">
            <v>719546681.38999999</v>
          </cell>
          <cell r="L148">
            <v>643101721.64999998</v>
          </cell>
          <cell r="M148">
            <v>28501403965.32</v>
          </cell>
          <cell r="O148">
            <v>2743913981.6799998</v>
          </cell>
          <cell r="P148">
            <v>408982652.19999999</v>
          </cell>
          <cell r="Q148">
            <v>537673561.65999997</v>
          </cell>
          <cell r="R148">
            <v>2905412785.9400001</v>
          </cell>
          <cell r="S148">
            <v>698315004.10000002</v>
          </cell>
          <cell r="T148">
            <v>2423451533.6800003</v>
          </cell>
          <cell r="U148">
            <v>9863655120.1599998</v>
          </cell>
          <cell r="V148">
            <v>2653384106.2999997</v>
          </cell>
          <cell r="W148">
            <v>53729495364.349998</v>
          </cell>
          <cell r="X148">
            <v>6965816562.1800003</v>
          </cell>
          <cell r="Y148">
            <v>74708629738.059998</v>
          </cell>
          <cell r="Z148">
            <v>11956549487.629999</v>
          </cell>
          <cell r="AA148">
            <v>8390788</v>
          </cell>
          <cell r="AB148">
            <v>14014659308.290001</v>
          </cell>
          <cell r="AC148">
            <v>57170005868.799995</v>
          </cell>
          <cell r="AD148">
            <v>12050477909.15</v>
          </cell>
          <cell r="AE148">
            <v>68126756512.130005</v>
          </cell>
          <cell r="AF148">
            <v>11881669656.320002</v>
          </cell>
          <cell r="AG148">
            <v>100480906.89</v>
          </cell>
          <cell r="AH148">
            <v>107053793.95</v>
          </cell>
          <cell r="AI148">
            <v>114844271.86</v>
          </cell>
          <cell r="AJ148">
            <v>50717057.600000001</v>
          </cell>
          <cell r="AK148">
            <v>757807708.70000005</v>
          </cell>
          <cell r="AL148">
            <v>328902916.46000004</v>
          </cell>
          <cell r="AM148">
            <v>8875835413.0300007</v>
          </cell>
          <cell r="AN148">
            <v>7466062214.1700001</v>
          </cell>
          <cell r="AO148">
            <v>45350505041.059998</v>
          </cell>
          <cell r="AP148">
            <v>34975718537.550003</v>
          </cell>
          <cell r="AQ148">
            <v>76360965377.02002</v>
          </cell>
          <cell r="AR148">
            <v>24083854164.960003</v>
          </cell>
          <cell r="AS148">
            <v>768881494940.30981</v>
          </cell>
        </row>
        <row r="149">
          <cell r="A149">
            <v>44431</v>
          </cell>
          <cell r="B149">
            <v>60079947010.539993</v>
          </cell>
          <cell r="C149">
            <v>19620981055.650002</v>
          </cell>
          <cell r="D149">
            <v>49712233070.400009</v>
          </cell>
          <cell r="E149">
            <v>5379060326.3099995</v>
          </cell>
          <cell r="F149">
            <v>375678142.33999997</v>
          </cell>
          <cell r="G149">
            <v>1876731612.0999999</v>
          </cell>
          <cell r="H149">
            <v>69661590321.25</v>
          </cell>
          <cell r="K149">
            <v>718754657.64999998</v>
          </cell>
          <cell r="L149">
            <v>643211350.3499999</v>
          </cell>
          <cell r="M149">
            <v>28493545716.269997</v>
          </cell>
          <cell r="O149">
            <v>2744154094.0599995</v>
          </cell>
          <cell r="P149">
            <v>409009268.18000001</v>
          </cell>
          <cell r="Q149">
            <v>537702642</v>
          </cell>
          <cell r="R149">
            <v>2905422936.8699999</v>
          </cell>
          <cell r="S149">
            <v>698374113.99000001</v>
          </cell>
          <cell r="T149">
            <v>2423531921.1800003</v>
          </cell>
          <cell r="U149">
            <v>9865841823.9799995</v>
          </cell>
          <cell r="V149">
            <v>2654248669.3500004</v>
          </cell>
          <cell r="W149">
            <v>53655730603.580002</v>
          </cell>
          <cell r="X149">
            <v>6974100170.3299999</v>
          </cell>
          <cell r="Y149">
            <v>74516903528.429993</v>
          </cell>
          <cell r="Z149">
            <v>11855576582.84</v>
          </cell>
          <cell r="AA149">
            <v>8397927.5700000003</v>
          </cell>
          <cell r="AB149">
            <v>13912506957.51</v>
          </cell>
          <cell r="AC149">
            <v>56524995168.040001</v>
          </cell>
          <cell r="AD149">
            <v>12051424875.16</v>
          </cell>
          <cell r="AE149">
            <v>67614405522.489998</v>
          </cell>
          <cell r="AF149">
            <v>11883240787.550001</v>
          </cell>
          <cell r="AG149">
            <v>100488061</v>
          </cell>
          <cell r="AH149">
            <v>107053793.95</v>
          </cell>
          <cell r="AI149">
            <v>114852494.61</v>
          </cell>
          <cell r="AJ149">
            <v>50717057.600000001</v>
          </cell>
          <cell r="AK149">
            <v>759934999.82000005</v>
          </cell>
          <cell r="AL149">
            <v>327588486.25999999</v>
          </cell>
          <cell r="AM149">
            <v>7627480606.1999989</v>
          </cell>
          <cell r="AN149">
            <v>7465936374.6099997</v>
          </cell>
          <cell r="AO149">
            <v>45353527641.07</v>
          </cell>
          <cell r="AP149">
            <v>34807133285.400002</v>
          </cell>
          <cell r="AQ149">
            <v>76429065208.87999</v>
          </cell>
          <cell r="AR149">
            <v>24086723676.229996</v>
          </cell>
          <cell r="AS149">
            <v>765027802541.59985</v>
          </cell>
        </row>
        <row r="150">
          <cell r="A150">
            <v>44432</v>
          </cell>
          <cell r="B150">
            <v>60145811645.940002</v>
          </cell>
          <cell r="C150">
            <v>19660985642.82</v>
          </cell>
          <cell r="D150">
            <v>49637762933.890015</v>
          </cell>
          <cell r="E150">
            <v>5430521491.5</v>
          </cell>
          <cell r="F150">
            <v>378057155.15999997</v>
          </cell>
          <cell r="G150">
            <v>1875990225.72</v>
          </cell>
          <cell r="H150">
            <v>70345596875.429993</v>
          </cell>
          <cell r="K150">
            <v>721464817.87000012</v>
          </cell>
          <cell r="L150">
            <v>643354318.20999992</v>
          </cell>
          <cell r="M150">
            <v>28723389781.740002</v>
          </cell>
          <cell r="O150">
            <v>2744421527.9600005</v>
          </cell>
          <cell r="P150">
            <v>409061532.00999999</v>
          </cell>
          <cell r="Q150">
            <v>537760568.18999994</v>
          </cell>
          <cell r="R150">
            <v>2905652338.1900001</v>
          </cell>
          <cell r="S150">
            <v>698438704.42999995</v>
          </cell>
          <cell r="T150">
            <v>2423758320.3299999</v>
          </cell>
          <cell r="U150">
            <v>9889551767.75</v>
          </cell>
          <cell r="V150">
            <v>2654419672.6099997</v>
          </cell>
          <cell r="W150">
            <v>53960792239.900002</v>
          </cell>
          <cell r="X150">
            <v>7030500562.6599998</v>
          </cell>
          <cell r="Y150">
            <v>75191150123.959991</v>
          </cell>
          <cell r="Z150">
            <v>12010359862.83</v>
          </cell>
          <cell r="AA150">
            <v>8404828.4900000002</v>
          </cell>
          <cell r="AB150">
            <v>13962812594.48</v>
          </cell>
          <cell r="AC150">
            <v>56584935831.319992</v>
          </cell>
          <cell r="AD150">
            <v>12126882362.52</v>
          </cell>
          <cell r="AE150">
            <v>67773750997.830002</v>
          </cell>
          <cell r="AF150">
            <v>11859958697.109999</v>
          </cell>
          <cell r="AG150">
            <v>100444790.61</v>
          </cell>
          <cell r="AH150">
            <v>106979754.89</v>
          </cell>
          <cell r="AI150">
            <v>114617669.02</v>
          </cell>
          <cell r="AJ150">
            <v>50654225.969999999</v>
          </cell>
          <cell r="AK150">
            <v>767370350.00999999</v>
          </cell>
          <cell r="AL150">
            <v>331510427.73000002</v>
          </cell>
          <cell r="AM150">
            <v>8400353655.7300014</v>
          </cell>
          <cell r="AN150">
            <v>7471679908.3700008</v>
          </cell>
          <cell r="AO150">
            <v>45301495776.159996</v>
          </cell>
          <cell r="AP150">
            <v>35092850559.510002</v>
          </cell>
          <cell r="AQ150">
            <v>81526959671.680008</v>
          </cell>
          <cell r="AR150">
            <v>24333929889.940002</v>
          </cell>
          <cell r="AS150">
            <v>773934394100.46997</v>
          </cell>
        </row>
        <row r="151">
          <cell r="A151">
            <v>44433</v>
          </cell>
          <cell r="B151">
            <v>56267706746.230003</v>
          </cell>
          <cell r="C151">
            <v>19702804903.310001</v>
          </cell>
          <cell r="D151">
            <v>49649069558.769997</v>
          </cell>
          <cell r="E151">
            <v>5434133479.4400005</v>
          </cell>
          <cell r="F151">
            <v>378195007.96000004</v>
          </cell>
          <cell r="G151">
            <v>1869280225.3800001</v>
          </cell>
          <cell r="H151">
            <v>70695924388.330002</v>
          </cell>
          <cell r="K151">
            <v>720099216.58999991</v>
          </cell>
          <cell r="L151">
            <v>641240984.3599999</v>
          </cell>
          <cell r="M151">
            <v>28748265703.299999</v>
          </cell>
          <cell r="O151">
            <v>2744680387.4100003</v>
          </cell>
          <cell r="P151">
            <v>409105187.13999999</v>
          </cell>
          <cell r="Q151">
            <v>537812789.92000008</v>
          </cell>
          <cell r="R151">
            <v>2906021701.48</v>
          </cell>
          <cell r="S151">
            <v>698500065.9000001</v>
          </cell>
          <cell r="T151">
            <v>2424023751.9000001</v>
          </cell>
          <cell r="U151">
            <v>9915430359.5799999</v>
          </cell>
          <cell r="V151">
            <v>2655814920.5299997</v>
          </cell>
          <cell r="W151">
            <v>54058199687.050003</v>
          </cell>
          <cell r="X151">
            <v>7049563440.1599998</v>
          </cell>
          <cell r="Y151">
            <v>75399857696.5</v>
          </cell>
          <cell r="Z151">
            <v>12033442428.860001</v>
          </cell>
          <cell r="AA151">
            <v>8411789.9199999999</v>
          </cell>
          <cell r="AB151">
            <v>14023083775.420002</v>
          </cell>
          <cell r="AC151">
            <v>55031774029.130005</v>
          </cell>
          <cell r="AD151">
            <v>12127986141.92</v>
          </cell>
          <cell r="AE151">
            <v>67656787581.190002</v>
          </cell>
          <cell r="AF151">
            <v>11836895137.740002</v>
          </cell>
          <cell r="AG151">
            <v>100422423.16</v>
          </cell>
          <cell r="AH151">
            <v>106971888.61</v>
          </cell>
          <cell r="AI151">
            <v>113299043.45</v>
          </cell>
          <cell r="AJ151">
            <v>50829734.439999998</v>
          </cell>
          <cell r="AK151">
            <v>771666737.97000003</v>
          </cell>
          <cell r="AL151">
            <v>333056782.47000003</v>
          </cell>
          <cell r="AM151">
            <v>7333791776.4599991</v>
          </cell>
          <cell r="AN151">
            <v>7473812864.1500006</v>
          </cell>
          <cell r="AO151">
            <v>45276660663.139999</v>
          </cell>
          <cell r="AP151">
            <v>35240773236.610001</v>
          </cell>
          <cell r="AQ151">
            <v>81696187428.770004</v>
          </cell>
          <cell r="AR151">
            <v>24328174672.409992</v>
          </cell>
          <cell r="AS151">
            <v>768449758337.05981</v>
          </cell>
        </row>
        <row r="152">
          <cell r="A152">
            <v>44434</v>
          </cell>
          <cell r="B152">
            <v>56472429226.029999</v>
          </cell>
          <cell r="C152">
            <v>19702442472.68</v>
          </cell>
          <cell r="D152">
            <v>49598694014.150002</v>
          </cell>
          <cell r="E152">
            <v>5455453973.9100008</v>
          </cell>
          <cell r="F152">
            <v>377987319.60000002</v>
          </cell>
          <cell r="G152">
            <v>1868900520.9300001</v>
          </cell>
          <cell r="H152">
            <v>70932879352.709991</v>
          </cell>
          <cell r="K152">
            <v>720514873.40999997</v>
          </cell>
          <cell r="L152">
            <v>641017121.94999993</v>
          </cell>
          <cell r="M152">
            <v>28740199509.27</v>
          </cell>
          <cell r="O152">
            <v>2744915408.6599998</v>
          </cell>
          <cell r="P152">
            <v>409185967</v>
          </cell>
          <cell r="Q152">
            <v>537885175.73000002</v>
          </cell>
          <cell r="R152">
            <v>2906675015.8000002</v>
          </cell>
          <cell r="S152">
            <v>698552781.77999997</v>
          </cell>
          <cell r="T152">
            <v>2424403078.6800003</v>
          </cell>
          <cell r="U152">
            <v>9897927502.2800007</v>
          </cell>
          <cell r="V152">
            <v>2655774980.9699998</v>
          </cell>
          <cell r="W152">
            <v>54036481538.069992</v>
          </cell>
          <cell r="X152">
            <v>7070108262.6000004</v>
          </cell>
          <cell r="Y152">
            <v>75294195097.470001</v>
          </cell>
          <cell r="Z152">
            <v>12037845157.98</v>
          </cell>
          <cell r="AA152">
            <v>8418679.8399999999</v>
          </cell>
          <cell r="AB152">
            <v>14004635455.060001</v>
          </cell>
          <cell r="AC152">
            <v>54449998372.619995</v>
          </cell>
          <cell r="AD152">
            <v>12355694366.189999</v>
          </cell>
          <cell r="AE152">
            <v>67649396710.330002</v>
          </cell>
          <cell r="AF152">
            <v>11821195006.489998</v>
          </cell>
          <cell r="AG152">
            <v>100365880.61</v>
          </cell>
          <cell r="AH152">
            <v>106952310</v>
          </cell>
          <cell r="AI152">
            <v>113267127.81999999</v>
          </cell>
          <cell r="AJ152">
            <v>50814353.75</v>
          </cell>
          <cell r="AK152">
            <v>772689402.3900001</v>
          </cell>
          <cell r="AL152">
            <v>334428806.81999999</v>
          </cell>
          <cell r="AM152">
            <v>8822060794.8999996</v>
          </cell>
          <cell r="AN152">
            <v>7475557574.0999994</v>
          </cell>
          <cell r="AO152">
            <v>45287969686.93</v>
          </cell>
          <cell r="AP152">
            <v>35212670160.540001</v>
          </cell>
          <cell r="AQ152">
            <v>81647878594.219986</v>
          </cell>
          <cell r="AR152">
            <v>25571462299.889999</v>
          </cell>
          <cell r="AS152">
            <v>771009923934.15991</v>
          </cell>
        </row>
        <row r="153">
          <cell r="A153">
            <v>44435</v>
          </cell>
          <cell r="B153">
            <v>56557853096.520004</v>
          </cell>
          <cell r="C153">
            <v>19798319898.27</v>
          </cell>
          <cell r="D153">
            <v>49602638967.69001</v>
          </cell>
          <cell r="E153">
            <v>5530543183.5200005</v>
          </cell>
          <cell r="F153">
            <v>378303599.21999997</v>
          </cell>
          <cell r="G153">
            <v>1867635833.27</v>
          </cell>
          <cell r="H153">
            <v>71316140082.820007</v>
          </cell>
          <cell r="K153">
            <v>723198707.93999994</v>
          </cell>
          <cell r="L153">
            <v>640809337.03999996</v>
          </cell>
          <cell r="M153">
            <v>28883035781.919998</v>
          </cell>
          <cell r="O153">
            <v>2745197347.1500001</v>
          </cell>
          <cell r="P153">
            <v>409203597.72000003</v>
          </cell>
          <cell r="Q153">
            <v>537923313.98000002</v>
          </cell>
          <cell r="R153">
            <v>2906636826.5300002</v>
          </cell>
          <cell r="S153">
            <v>698620149.08000004</v>
          </cell>
          <cell r="T153">
            <v>2424510712.6799998</v>
          </cell>
          <cell r="U153">
            <v>9962842789.6100006</v>
          </cell>
          <cell r="V153">
            <v>2670732084.21</v>
          </cell>
          <cell r="W153">
            <v>54235239188.32</v>
          </cell>
          <cell r="X153">
            <v>7120641363.7900009</v>
          </cell>
          <cell r="Y153">
            <v>75779626623.51001</v>
          </cell>
          <cell r="Z153">
            <v>12195863757.539999</v>
          </cell>
          <cell r="AA153">
            <v>8427294.3000000007</v>
          </cell>
          <cell r="AB153">
            <v>14134378140.43</v>
          </cell>
          <cell r="AC153">
            <v>53448771468.209999</v>
          </cell>
          <cell r="AD153">
            <v>12662146484.940002</v>
          </cell>
          <cell r="AE153">
            <v>68158452801.700005</v>
          </cell>
          <cell r="AF153">
            <v>11919403354.530001</v>
          </cell>
          <cell r="AG153">
            <v>100264969.65000001</v>
          </cell>
          <cell r="AH153">
            <v>106916667.16</v>
          </cell>
          <cell r="AI153">
            <v>113232510.62</v>
          </cell>
          <cell r="AJ153">
            <v>50814353.75</v>
          </cell>
          <cell r="AK153">
            <v>776501785.10000002</v>
          </cell>
          <cell r="AL153">
            <v>339815955.55999994</v>
          </cell>
          <cell r="AM153">
            <v>14956134955.250002</v>
          </cell>
          <cell r="AN153">
            <v>7477178626.4799995</v>
          </cell>
          <cell r="AO153">
            <v>45291222914.840004</v>
          </cell>
          <cell r="AP153">
            <v>35439687808.5</v>
          </cell>
          <cell r="AQ153">
            <v>82140037606.740021</v>
          </cell>
          <cell r="AR153">
            <v>25102930549.699997</v>
          </cell>
          <cell r="AS153">
            <v>779211834489.78992</v>
          </cell>
        </row>
        <row r="154">
          <cell r="A154">
            <v>44436</v>
          </cell>
          <cell r="B154">
            <v>56631547835.690002</v>
          </cell>
          <cell r="C154">
            <v>19832904329.199997</v>
          </cell>
          <cell r="D154">
            <v>51610053399.169998</v>
          </cell>
          <cell r="E154">
            <v>5527030628.9300003</v>
          </cell>
          <cell r="F154">
            <v>378257373.84000003</v>
          </cell>
          <cell r="G154">
            <v>1862069689.8800001</v>
          </cell>
          <cell r="H154">
            <v>71266108230.459991</v>
          </cell>
          <cell r="K154">
            <v>723535658.71999991</v>
          </cell>
          <cell r="L154">
            <v>640174863.59000003</v>
          </cell>
          <cell r="M154">
            <v>28874711999.27</v>
          </cell>
          <cell r="O154">
            <v>2745429727.8999996</v>
          </cell>
          <cell r="P154">
            <v>409250255.87</v>
          </cell>
          <cell r="Q154">
            <v>537975681.03999996</v>
          </cell>
          <cell r="R154">
            <v>2906914461.54</v>
          </cell>
          <cell r="S154">
            <v>698687671.57999992</v>
          </cell>
          <cell r="T154">
            <v>2424744374.0499997</v>
          </cell>
          <cell r="U154">
            <v>9963354411.3299999</v>
          </cell>
          <cell r="V154">
            <v>2673413711.3000002</v>
          </cell>
          <cell r="W154">
            <v>54199808627.179993</v>
          </cell>
          <cell r="X154">
            <v>7121866174.9799995</v>
          </cell>
          <cell r="Y154">
            <v>75727827563.809998</v>
          </cell>
          <cell r="Z154">
            <v>12183316442.040001</v>
          </cell>
          <cell r="AA154">
            <v>8433771.6500000004</v>
          </cell>
          <cell r="AB154">
            <v>14122422485.4</v>
          </cell>
          <cell r="AC154">
            <v>53453218685.779984</v>
          </cell>
          <cell r="AD154">
            <v>12912651137.77</v>
          </cell>
          <cell r="AE154">
            <v>68118015308.599998</v>
          </cell>
          <cell r="AF154">
            <v>11997063318.419998</v>
          </cell>
          <cell r="AG154">
            <v>100340555.70999999</v>
          </cell>
          <cell r="AH154">
            <v>106870227.2</v>
          </cell>
          <cell r="AI154">
            <v>113618996.44</v>
          </cell>
          <cell r="AJ154">
            <v>50814353.75</v>
          </cell>
          <cell r="AK154">
            <v>776978724.29999995</v>
          </cell>
          <cell r="AL154">
            <v>340037357.93000001</v>
          </cell>
          <cell r="AM154">
            <v>14957395428.119999</v>
          </cell>
          <cell r="AN154">
            <v>7485865665.1000004</v>
          </cell>
          <cell r="AO154">
            <v>46795884429.489998</v>
          </cell>
          <cell r="AP154">
            <v>35416060544.220001</v>
          </cell>
          <cell r="AQ154">
            <v>82857618234.77002</v>
          </cell>
          <cell r="AR154">
            <v>25061410854.850002</v>
          </cell>
          <cell r="AS154">
            <v>783613683190.86987</v>
          </cell>
        </row>
        <row r="155">
          <cell r="A155">
            <v>44437</v>
          </cell>
          <cell r="B155">
            <v>56632069885.170006</v>
          </cell>
          <cell r="C155">
            <v>19832580875.389999</v>
          </cell>
          <cell r="D155">
            <v>51615732242.760002</v>
          </cell>
          <cell r="E155">
            <v>5526656636.3299999</v>
          </cell>
          <cell r="F155">
            <v>378273237.43000001</v>
          </cell>
          <cell r="G155">
            <v>1862289370.1699998</v>
          </cell>
          <cell r="H155">
            <v>71262989700.149994</v>
          </cell>
          <cell r="K155">
            <v>723537036.7299999</v>
          </cell>
          <cell r="L155">
            <v>640235480.37</v>
          </cell>
          <cell r="M155">
            <v>28873197621.300003</v>
          </cell>
          <cell r="O155">
            <v>2745663552.9699998</v>
          </cell>
          <cell r="P155">
            <v>409297023.43000001</v>
          </cell>
          <cell r="Q155">
            <v>538028150.86000001</v>
          </cell>
          <cell r="R155">
            <v>2907191673.1999998</v>
          </cell>
          <cell r="S155">
            <v>698742840.19000006</v>
          </cell>
          <cell r="T155">
            <v>2424978257.4000001</v>
          </cell>
          <cell r="U155">
            <v>9962785006.6400013</v>
          </cell>
          <cell r="V155">
            <v>2673676346.0599999</v>
          </cell>
          <cell r="W155">
            <v>54199008271.529999</v>
          </cell>
          <cell r="X155">
            <v>7121410400.8099995</v>
          </cell>
          <cell r="Y155">
            <v>75724485766.519989</v>
          </cell>
          <cell r="Z155">
            <v>12182639012.84</v>
          </cell>
          <cell r="AA155">
            <v>8440265.5</v>
          </cell>
          <cell r="AB155">
            <v>14121599260.24</v>
          </cell>
          <cell r="AC155">
            <v>53457532342.730003</v>
          </cell>
          <cell r="AD155">
            <v>12913878201.259998</v>
          </cell>
          <cell r="AE155">
            <v>68115111831.68</v>
          </cell>
          <cell r="AF155">
            <v>11998116716.880001</v>
          </cell>
          <cell r="AG155">
            <v>100347787.84999999</v>
          </cell>
          <cell r="AH155">
            <v>106870227.2</v>
          </cell>
          <cell r="AI155">
            <v>113627170.61</v>
          </cell>
          <cell r="AJ155">
            <v>50814353.75</v>
          </cell>
          <cell r="AK155">
            <v>776968241.38999999</v>
          </cell>
          <cell r="AL155">
            <v>340032135.59000003</v>
          </cell>
          <cell r="AM155">
            <v>14958618759.910002</v>
          </cell>
          <cell r="AN155">
            <v>7486779713.5200005</v>
          </cell>
          <cell r="AO155">
            <v>46800823571.769997</v>
          </cell>
          <cell r="AP155">
            <v>35414277009.169998</v>
          </cell>
          <cell r="AQ155">
            <v>82870887739.23999</v>
          </cell>
          <cell r="AR155">
            <v>25063537734.039997</v>
          </cell>
          <cell r="AS155">
            <v>783633731450.57996</v>
          </cell>
        </row>
        <row r="156">
          <cell r="A156">
            <v>44438</v>
          </cell>
          <cell r="B156">
            <v>56639652763.729996</v>
          </cell>
          <cell r="C156">
            <v>19927455128.790001</v>
          </cell>
          <cell r="D156">
            <v>51647435711.850006</v>
          </cell>
          <cell r="E156">
            <v>5623371082.0200005</v>
          </cell>
          <cell r="F156">
            <v>379878763.36000001</v>
          </cell>
          <cell r="G156">
            <v>1862977928.3799999</v>
          </cell>
          <cell r="H156">
            <v>72114903732.48999</v>
          </cell>
          <cell r="K156">
            <v>728884752.79999995</v>
          </cell>
          <cell r="L156">
            <v>640849072.80999994</v>
          </cell>
          <cell r="M156">
            <v>29251914713.830002</v>
          </cell>
          <cell r="O156">
            <v>2745883551.1700006</v>
          </cell>
          <cell r="P156">
            <v>409368893.53999996</v>
          </cell>
          <cell r="Q156">
            <v>538074369.03999996</v>
          </cell>
          <cell r="R156">
            <v>2908165663.21</v>
          </cell>
          <cell r="S156">
            <v>698793954.79999995</v>
          </cell>
          <cell r="T156">
            <v>2425159078.8800001</v>
          </cell>
          <cell r="U156">
            <v>10109333100.49</v>
          </cell>
          <cell r="V156">
            <v>2676598637.21</v>
          </cell>
          <cell r="W156">
            <v>54858304425.100006</v>
          </cell>
          <cell r="X156">
            <v>7237119863.04</v>
          </cell>
          <cell r="Y156">
            <v>76947803379.820007</v>
          </cell>
          <cell r="Z156">
            <v>12409642917.029999</v>
          </cell>
          <cell r="AA156">
            <v>8446592.5700000003</v>
          </cell>
          <cell r="AB156">
            <v>14350090284.349998</v>
          </cell>
          <cell r="AC156">
            <v>54849962702.68</v>
          </cell>
          <cell r="AD156">
            <v>12917226796.66</v>
          </cell>
          <cell r="AE156">
            <v>69037452518.190002</v>
          </cell>
          <cell r="AF156">
            <v>11999336995.169998</v>
          </cell>
          <cell r="AG156">
            <v>100354919.15000001</v>
          </cell>
          <cell r="AH156">
            <v>106870227.2</v>
          </cell>
          <cell r="AI156">
            <v>113635236.09</v>
          </cell>
          <cell r="AJ156">
            <v>50814353.75</v>
          </cell>
          <cell r="AK156">
            <v>787451411.98000002</v>
          </cell>
          <cell r="AL156">
            <v>345264663.42999995</v>
          </cell>
          <cell r="AM156">
            <v>14671866042.91</v>
          </cell>
          <cell r="AN156">
            <v>7492816457.0400009</v>
          </cell>
          <cell r="AO156">
            <v>46827267393.949997</v>
          </cell>
          <cell r="AP156">
            <v>36046673145.860001</v>
          </cell>
          <cell r="AQ156">
            <v>83013283614.290009</v>
          </cell>
          <cell r="AR156">
            <v>25066031555.349998</v>
          </cell>
          <cell r="AS156">
            <v>790566416394.01001</v>
          </cell>
        </row>
        <row r="157">
          <cell r="A157">
            <v>44439</v>
          </cell>
          <cell r="B157">
            <v>56643833083.359993</v>
          </cell>
          <cell r="C157">
            <v>20019866368.98</v>
          </cell>
          <cell r="D157">
            <v>51643983873.330017</v>
          </cell>
          <cell r="E157">
            <v>5670509640.3400002</v>
          </cell>
          <cell r="F157">
            <v>381352150.08999997</v>
          </cell>
          <cell r="G157">
            <v>1861101179.77</v>
          </cell>
          <cell r="H157">
            <v>72480911472.910004</v>
          </cell>
          <cell r="K157">
            <v>733538836.83000004</v>
          </cell>
          <cell r="L157">
            <v>641004310.25</v>
          </cell>
          <cell r="M157">
            <v>29530891565.439999</v>
          </cell>
          <cell r="O157">
            <v>2746133690.6500001</v>
          </cell>
          <cell r="P157">
            <v>409466654.68000001</v>
          </cell>
          <cell r="Q157">
            <v>538209183.33000004</v>
          </cell>
          <cell r="R157">
            <v>2908995451.3899999</v>
          </cell>
          <cell r="S157">
            <v>698850536.58000004</v>
          </cell>
          <cell r="T157">
            <v>2425750647.8400002</v>
          </cell>
          <cell r="U157">
            <v>10198117720.269999</v>
          </cell>
          <cell r="V157">
            <v>2640902689.4000001</v>
          </cell>
          <cell r="W157">
            <v>55191523758.489998</v>
          </cell>
          <cell r="X157">
            <v>7316886801</v>
          </cell>
          <cell r="Y157">
            <v>77573127493.240005</v>
          </cell>
          <cell r="Z157">
            <v>12528383482.360001</v>
          </cell>
          <cell r="AA157">
            <v>8453832.0099999998</v>
          </cell>
          <cell r="AB157">
            <v>14547632023.780001</v>
          </cell>
          <cell r="AC157">
            <v>54873296556.989998</v>
          </cell>
          <cell r="AD157">
            <v>12962030047.23</v>
          </cell>
          <cell r="AE157">
            <v>69479349494.01001</v>
          </cell>
          <cell r="AF157">
            <v>12084631461.309999</v>
          </cell>
          <cell r="AG157">
            <v>100353120.23999999</v>
          </cell>
          <cell r="AH157">
            <v>106869779.84</v>
          </cell>
          <cell r="AI157">
            <v>113063211.83</v>
          </cell>
          <cell r="AJ157">
            <v>50814353.75</v>
          </cell>
          <cell r="AK157">
            <v>795417592.30999994</v>
          </cell>
          <cell r="AL157">
            <v>349852284.77999997</v>
          </cell>
          <cell r="AM157">
            <v>16259658325.219999</v>
          </cell>
          <cell r="AN157">
            <v>7496749197.3900003</v>
          </cell>
          <cell r="AO157">
            <v>46847459806.790009</v>
          </cell>
          <cell r="AP157">
            <v>36518072630.75</v>
          </cell>
          <cell r="AQ157">
            <v>83021964549.159988</v>
          </cell>
          <cell r="AR157">
            <v>24605576593.669994</v>
          </cell>
          <cell r="AS157">
            <v>795004585451.59021</v>
          </cell>
        </row>
        <row r="158">
          <cell r="A158">
            <v>44440</v>
          </cell>
          <cell r="B158">
            <v>56760984089.090012</v>
          </cell>
          <cell r="C158">
            <v>20039486691.66</v>
          </cell>
          <cell r="D158">
            <v>51677048420.730003</v>
          </cell>
          <cell r="E158">
            <v>5663404280.6900005</v>
          </cell>
          <cell r="F158">
            <v>381843816.56</v>
          </cell>
          <cell r="G158">
            <v>1862368909.9299998</v>
          </cell>
          <cell r="H158">
            <v>72582460288.900009</v>
          </cell>
          <cell r="K158">
            <v>724936882.37</v>
          </cell>
          <cell r="L158">
            <v>641417538.85000002</v>
          </cell>
          <cell r="M158">
            <v>29407367436.870003</v>
          </cell>
          <cell r="O158">
            <v>2746382587.3899999</v>
          </cell>
          <cell r="P158">
            <v>409578098.45000005</v>
          </cell>
          <cell r="Q158">
            <v>538344269.01999998</v>
          </cell>
          <cell r="R158">
            <v>2909707207.2599998</v>
          </cell>
          <cell r="S158">
            <v>698911760.57999992</v>
          </cell>
          <cell r="T158">
            <v>2426403419.2599998</v>
          </cell>
          <cell r="U158">
            <v>10160354986.849998</v>
          </cell>
          <cell r="V158">
            <v>2645271509.3099999</v>
          </cell>
          <cell r="W158">
            <v>55054993392.209999</v>
          </cell>
          <cell r="X158">
            <v>7305777427.8400002</v>
          </cell>
          <cell r="Y158">
            <v>77550006694.759995</v>
          </cell>
          <cell r="Z158">
            <v>12605470077.240002</v>
          </cell>
          <cell r="AA158">
            <v>8460916.0299999993</v>
          </cell>
          <cell r="AB158">
            <v>14528901046.130001</v>
          </cell>
          <cell r="AC158">
            <v>52335951856.509995</v>
          </cell>
          <cell r="AD158">
            <v>12965937334.479998</v>
          </cell>
          <cell r="AE158">
            <v>69690179496.940002</v>
          </cell>
          <cell r="AF158">
            <v>12482287645.350002</v>
          </cell>
          <cell r="AG158">
            <v>99798267.030000001</v>
          </cell>
          <cell r="AH158">
            <v>107378669.73</v>
          </cell>
          <cell r="AI158">
            <v>112689186.44</v>
          </cell>
          <cell r="AJ158">
            <v>50894540.130000003</v>
          </cell>
          <cell r="AK158">
            <v>792518317.3900001</v>
          </cell>
          <cell r="AL158">
            <v>352733870.83999997</v>
          </cell>
          <cell r="AM158">
            <v>10857751864.059999</v>
          </cell>
          <cell r="AN158">
            <v>7504633583.5</v>
          </cell>
          <cell r="AO158">
            <v>46870771318.330009</v>
          </cell>
          <cell r="AP158">
            <v>36348140431.709999</v>
          </cell>
          <cell r="AQ158">
            <v>83158654882.429993</v>
          </cell>
          <cell r="AR158">
            <v>24911231418.979996</v>
          </cell>
          <cell r="AS158">
            <v>787971434431.83008</v>
          </cell>
        </row>
        <row r="159">
          <cell r="A159">
            <v>44441</v>
          </cell>
          <cell r="B159">
            <v>56796352160.769997</v>
          </cell>
          <cell r="C159">
            <v>20071956051.16</v>
          </cell>
          <cell r="D159">
            <v>51672459388.700005</v>
          </cell>
          <cell r="E159">
            <v>5711520183.3699999</v>
          </cell>
          <cell r="F159">
            <v>383094257.66000003</v>
          </cell>
          <cell r="G159">
            <v>1862392688.1999998</v>
          </cell>
          <cell r="H159">
            <v>73412616346.410004</v>
          </cell>
          <cell r="K159">
            <v>726497345.09000003</v>
          </cell>
          <cell r="L159">
            <v>641679491.80999994</v>
          </cell>
          <cell r="M159">
            <v>29680342874</v>
          </cell>
          <cell r="O159">
            <v>2746616182.7900004</v>
          </cell>
          <cell r="P159">
            <v>409587663.31999999</v>
          </cell>
          <cell r="Q159">
            <v>538329992.70000005</v>
          </cell>
          <cell r="R159">
            <v>2909711708.7600002</v>
          </cell>
          <cell r="S159">
            <v>698967481.05999994</v>
          </cell>
          <cell r="T159">
            <v>2426258887.6800003</v>
          </cell>
          <cell r="U159">
            <v>10253786511.369999</v>
          </cell>
          <cell r="V159">
            <v>2646957391.5799999</v>
          </cell>
          <cell r="W159">
            <v>55309999595.910004</v>
          </cell>
          <cell r="X159">
            <v>7374973785.6800003</v>
          </cell>
          <cell r="Y159">
            <v>78047701577.649994</v>
          </cell>
          <cell r="Z159">
            <v>12738674833.76</v>
          </cell>
          <cell r="AA159">
            <v>8469347.1999999993</v>
          </cell>
          <cell r="AB159">
            <v>14673341548.219999</v>
          </cell>
          <cell r="AC159">
            <v>48925050981.109993</v>
          </cell>
          <cell r="AD159">
            <v>13227031240.470001</v>
          </cell>
          <cell r="AE159">
            <v>70103669537.759995</v>
          </cell>
          <cell r="AF159">
            <v>12797601326.960001</v>
          </cell>
          <cell r="AG159">
            <v>99750472.700000003</v>
          </cell>
          <cell r="AH159">
            <v>107372624.43000001</v>
          </cell>
          <cell r="AI159">
            <v>112697024.93000001</v>
          </cell>
          <cell r="AJ159">
            <v>50885992.329999998</v>
          </cell>
          <cell r="AK159">
            <v>800715476.37000012</v>
          </cell>
          <cell r="AL159">
            <v>357363488.64999998</v>
          </cell>
          <cell r="AM159">
            <v>12110483978.679998</v>
          </cell>
          <cell r="AN159">
            <v>7506688328.5699997</v>
          </cell>
          <cell r="AO159">
            <v>46867154510.160004</v>
          </cell>
          <cell r="AP159">
            <v>36645847473.110001</v>
          </cell>
          <cell r="AQ159">
            <v>86791317709.440018</v>
          </cell>
          <cell r="AR159">
            <v>24991331837.020004</v>
          </cell>
          <cell r="AS159">
            <v>793237249297.54016</v>
          </cell>
        </row>
        <row r="160">
          <cell r="A160">
            <v>44442</v>
          </cell>
          <cell r="B160">
            <v>56746399779.269997</v>
          </cell>
          <cell r="C160">
            <v>20101978969.619999</v>
          </cell>
          <cell r="D160">
            <v>51670643793.139999</v>
          </cell>
          <cell r="E160">
            <v>5723519269.2399998</v>
          </cell>
          <cell r="F160">
            <v>384309260.31999993</v>
          </cell>
          <cell r="G160">
            <v>1849563984.6799998</v>
          </cell>
          <cell r="H160">
            <v>73903539688.330002</v>
          </cell>
          <cell r="K160">
            <v>726831395.28999996</v>
          </cell>
          <cell r="L160">
            <v>642275071.24000001</v>
          </cell>
          <cell r="M160">
            <v>29760234004.910004</v>
          </cell>
          <cell r="O160">
            <v>2746813408.04</v>
          </cell>
          <cell r="P160">
            <v>409677678.66000003</v>
          </cell>
          <cell r="Q160">
            <v>538445738.99000001</v>
          </cell>
          <cell r="R160">
            <v>2910151846.1999998</v>
          </cell>
          <cell r="S160">
            <v>699012133.86000001</v>
          </cell>
          <cell r="T160">
            <v>2426892395.73</v>
          </cell>
          <cell r="U160">
            <v>10302102688.620001</v>
          </cell>
          <cell r="V160">
            <v>2652320810.2099996</v>
          </cell>
          <cell r="W160">
            <v>55505001703.559998</v>
          </cell>
          <cell r="X160">
            <v>7394551714.3999996</v>
          </cell>
          <cell r="Y160">
            <v>78492574872.540009</v>
          </cell>
          <cell r="Z160">
            <v>12806288900.709999</v>
          </cell>
          <cell r="AA160">
            <v>8475917.7899999991</v>
          </cell>
          <cell r="AB160">
            <v>14758056604.59</v>
          </cell>
          <cell r="AC160">
            <v>49347924075.649994</v>
          </cell>
          <cell r="AD160">
            <v>13229875052.01</v>
          </cell>
          <cell r="AE160">
            <v>70338153362.570007</v>
          </cell>
          <cell r="AF160">
            <v>12785848692.9</v>
          </cell>
          <cell r="AG160">
            <v>99487677.129999995</v>
          </cell>
          <cell r="AH160">
            <v>107299132.56999999</v>
          </cell>
          <cell r="AI160">
            <v>111052102</v>
          </cell>
          <cell r="AJ160">
            <v>50885992.329999998</v>
          </cell>
          <cell r="AK160">
            <v>804951744.48000002</v>
          </cell>
          <cell r="AL160">
            <v>359721452.38</v>
          </cell>
          <cell r="AM160">
            <v>11100223032.089998</v>
          </cell>
          <cell r="AN160">
            <v>7506532745.0299997</v>
          </cell>
          <cell r="AO160">
            <v>46850251088.849998</v>
          </cell>
          <cell r="AP160">
            <v>36814728346.93</v>
          </cell>
          <cell r="AQ160">
            <v>86886422562.87001</v>
          </cell>
          <cell r="AR160">
            <v>25192433012.629997</v>
          </cell>
          <cell r="AS160">
            <v>794745451702.36011</v>
          </cell>
        </row>
        <row r="161">
          <cell r="A161">
            <v>44443</v>
          </cell>
          <cell r="B161">
            <v>56818878343.170006</v>
          </cell>
          <cell r="C161">
            <v>20121561376.540001</v>
          </cell>
          <cell r="D161">
            <v>51661797032.670006</v>
          </cell>
          <cell r="E161">
            <v>5721525437.5499992</v>
          </cell>
          <cell r="F161">
            <v>384143556.29999995</v>
          </cell>
          <cell r="G161">
            <v>1847290058.5</v>
          </cell>
          <cell r="H161">
            <v>73810199567.410004</v>
          </cell>
          <cell r="K161">
            <v>726470638.7299999</v>
          </cell>
          <cell r="L161">
            <v>642334555.31999993</v>
          </cell>
          <cell r="M161">
            <v>29742285127.84</v>
          </cell>
          <cell r="O161">
            <v>2747037103.3199997</v>
          </cell>
          <cell r="P161">
            <v>409723827.68000001</v>
          </cell>
          <cell r="Q161">
            <v>538497424.49000001</v>
          </cell>
          <cell r="R161">
            <v>2910423851.0900002</v>
          </cell>
          <cell r="S161">
            <v>699065606.5999999</v>
          </cell>
          <cell r="T161">
            <v>2427123010.8400002</v>
          </cell>
          <cell r="U161">
            <v>10308365676.07</v>
          </cell>
          <cell r="V161">
            <v>2657095059.8800001</v>
          </cell>
          <cell r="W161">
            <v>55437100368.279999</v>
          </cell>
          <cell r="X161">
            <v>7393485976.4399996</v>
          </cell>
          <cell r="Y161">
            <v>78437047443.360001</v>
          </cell>
          <cell r="Z161">
            <v>12797852816.379999</v>
          </cell>
          <cell r="AA161">
            <v>8483661.0199999996</v>
          </cell>
          <cell r="AB161">
            <v>14753053047.59</v>
          </cell>
          <cell r="AC161">
            <v>49352139168.519997</v>
          </cell>
          <cell r="AD161">
            <v>13254927927.43</v>
          </cell>
          <cell r="AE161">
            <v>70268845051.089996</v>
          </cell>
          <cell r="AF161">
            <v>12840105966.539999</v>
          </cell>
          <cell r="AG161">
            <v>99429611.420000002</v>
          </cell>
          <cell r="AH161">
            <v>107298416.16</v>
          </cell>
          <cell r="AI161">
            <v>112098249.27</v>
          </cell>
          <cell r="AJ161">
            <v>50885992.329999998</v>
          </cell>
          <cell r="AK161">
            <v>805628833.83000004</v>
          </cell>
          <cell r="AL161">
            <v>361329638.44000006</v>
          </cell>
          <cell r="AM161">
            <v>11101127212.870001</v>
          </cell>
          <cell r="AN161">
            <v>7446364493.0699997</v>
          </cell>
          <cell r="AO161">
            <v>46879944228.450005</v>
          </cell>
          <cell r="AP161">
            <v>36771372599.300003</v>
          </cell>
          <cell r="AQ161">
            <v>87400315948.569992</v>
          </cell>
          <cell r="AR161">
            <v>25253123473.290005</v>
          </cell>
          <cell r="AS161">
            <v>795105777377.65002</v>
          </cell>
        </row>
        <row r="162">
          <cell r="A162">
            <v>44444</v>
          </cell>
          <cell r="B162">
            <v>56819373084.270004</v>
          </cell>
          <cell r="C162">
            <v>20121237936.809998</v>
          </cell>
          <cell r="D162">
            <v>51667431914.489998</v>
          </cell>
          <cell r="E162">
            <v>5721137671.5699997</v>
          </cell>
          <cell r="F162">
            <v>384158456.92999995</v>
          </cell>
          <cell r="G162">
            <v>1847483630.04</v>
          </cell>
          <cell r="H162">
            <v>73806934102.259995</v>
          </cell>
          <cell r="K162">
            <v>726471200.45000005</v>
          </cell>
          <cell r="L162">
            <v>642391997.46000004</v>
          </cell>
          <cell r="M162">
            <v>29740703779.290001</v>
          </cell>
          <cell r="O162">
            <v>2747260106.5500002</v>
          </cell>
          <cell r="P162">
            <v>409769988.90999997</v>
          </cell>
          <cell r="Q162">
            <v>538549086.36000001</v>
          </cell>
          <cell r="R162">
            <v>2910695642.1099997</v>
          </cell>
          <cell r="S162">
            <v>699118828.12</v>
          </cell>
          <cell r="T162">
            <v>2427353342.79</v>
          </cell>
          <cell r="U162">
            <v>10307765790.99</v>
          </cell>
          <cell r="V162">
            <v>2657400507.98</v>
          </cell>
          <cell r="W162">
            <v>55436230695.970001</v>
          </cell>
          <cell r="X162">
            <v>7393010971.9300003</v>
          </cell>
          <cell r="Y162">
            <v>78433548119.940002</v>
          </cell>
          <cell r="Z162">
            <v>12797145570.790001</v>
          </cell>
          <cell r="AA162">
            <v>8491413.8200000003</v>
          </cell>
          <cell r="AB162">
            <v>14752196133.540001</v>
          </cell>
          <cell r="AC162">
            <v>49356226923.740005</v>
          </cell>
          <cell r="AD162">
            <v>13256181288.759998</v>
          </cell>
          <cell r="AE162">
            <v>70265820589.139999</v>
          </cell>
          <cell r="AF162">
            <v>12841211190.199997</v>
          </cell>
          <cell r="AG162">
            <v>99436503.090000004</v>
          </cell>
          <cell r="AH162">
            <v>107298416.16</v>
          </cell>
          <cell r="AI162">
            <v>112106125.33</v>
          </cell>
          <cell r="AJ162">
            <v>50885992.329999998</v>
          </cell>
          <cell r="AK162">
            <v>805617938.41999996</v>
          </cell>
          <cell r="AL162">
            <v>361324056.06</v>
          </cell>
          <cell r="AM162">
            <v>11102015585.59</v>
          </cell>
          <cell r="AN162">
            <v>7447261975.9899998</v>
          </cell>
          <cell r="AO162">
            <v>46884775813.879997</v>
          </cell>
          <cell r="AP162">
            <v>36769530394.989998</v>
          </cell>
          <cell r="AQ162">
            <v>87414107081.26001</v>
          </cell>
          <cell r="AR162">
            <v>25255231498.989994</v>
          </cell>
          <cell r="AS162">
            <v>795124891347.2998</v>
          </cell>
        </row>
        <row r="163">
          <cell r="A163">
            <v>44445</v>
          </cell>
          <cell r="B163">
            <v>56816157726.450005</v>
          </cell>
          <cell r="C163">
            <v>20126088694</v>
          </cell>
          <cell r="D163">
            <v>51666387189.93</v>
          </cell>
          <cell r="E163">
            <v>5728120749.6499996</v>
          </cell>
          <cell r="F163">
            <v>384878824.13999999</v>
          </cell>
          <cell r="G163">
            <v>1847748660.78</v>
          </cell>
          <cell r="H163">
            <v>74423648859.070007</v>
          </cell>
          <cell r="K163">
            <v>727694278.91999996</v>
          </cell>
          <cell r="L163">
            <v>642346490.60000014</v>
          </cell>
          <cell r="M163">
            <v>29758071408.310001</v>
          </cell>
          <cell r="O163">
            <v>2747479334.3000002</v>
          </cell>
          <cell r="P163">
            <v>409811350.44</v>
          </cell>
          <cell r="Q163">
            <v>538582093.41999996</v>
          </cell>
          <cell r="R163">
            <v>2911034238.29</v>
          </cell>
          <cell r="S163">
            <v>699170548.52999997</v>
          </cell>
          <cell r="T163">
            <v>2427567927.3200002</v>
          </cell>
          <cell r="U163">
            <v>10304254059.950001</v>
          </cell>
          <cell r="V163">
            <v>2658828871.54</v>
          </cell>
          <cell r="W163">
            <v>55558457115.949997</v>
          </cell>
          <cell r="X163">
            <v>7412891898.0100002</v>
          </cell>
          <cell r="Y163">
            <v>78779683122.470001</v>
          </cell>
          <cell r="Z163">
            <v>12868833730.74</v>
          </cell>
          <cell r="AA163">
            <v>8499150.8399999999</v>
          </cell>
          <cell r="AB163">
            <v>14876509994.869999</v>
          </cell>
          <cell r="AC163">
            <v>44366066839.379997</v>
          </cell>
          <cell r="AD163">
            <v>13257550203.91</v>
          </cell>
          <cell r="AE163">
            <v>70476886219.139999</v>
          </cell>
          <cell r="AF163">
            <v>12842438681.59</v>
          </cell>
          <cell r="AG163">
            <v>99443277.299999997</v>
          </cell>
          <cell r="AH163">
            <v>107298416.16</v>
          </cell>
          <cell r="AI163">
            <v>112113756.62</v>
          </cell>
          <cell r="AJ163">
            <v>50885992.329999998</v>
          </cell>
          <cell r="AK163">
            <v>808126307.35000002</v>
          </cell>
          <cell r="AL163">
            <v>360847633.52999997</v>
          </cell>
          <cell r="AM163">
            <v>10398800781.809999</v>
          </cell>
          <cell r="AN163">
            <v>7449239856</v>
          </cell>
          <cell r="AO163">
            <v>46898749105.19001</v>
          </cell>
          <cell r="AP163">
            <v>36978206720.18</v>
          </cell>
          <cell r="AQ163">
            <v>87415712790.929977</v>
          </cell>
          <cell r="AR163">
            <v>25257750514.099998</v>
          </cell>
          <cell r="AS163">
            <v>791202863414.04016</v>
          </cell>
        </row>
        <row r="164">
          <cell r="A164">
            <v>44446</v>
          </cell>
          <cell r="B164">
            <v>56597414063.569992</v>
          </cell>
          <cell r="C164">
            <v>20115424266.549999</v>
          </cell>
          <cell r="D164">
            <v>51620388948.620003</v>
          </cell>
          <cell r="E164">
            <v>5727841682.4399996</v>
          </cell>
          <cell r="F164">
            <v>384291298.64999998</v>
          </cell>
          <cell r="G164">
            <v>1843957290.2299998</v>
          </cell>
          <cell r="H164">
            <v>74426082344.619995</v>
          </cell>
          <cell r="K164">
            <v>726187088.87</v>
          </cell>
          <cell r="L164">
            <v>641673355.86000001</v>
          </cell>
          <cell r="M164">
            <v>29703107909.699997</v>
          </cell>
          <cell r="O164">
            <v>2747702447.25</v>
          </cell>
          <cell r="P164">
            <v>409897960.34000003</v>
          </cell>
          <cell r="Q164">
            <v>538655283.12</v>
          </cell>
          <cell r="R164">
            <v>2911667445.4099998</v>
          </cell>
          <cell r="S164">
            <v>699224123.96000004</v>
          </cell>
          <cell r="T164">
            <v>2427897932.1300001</v>
          </cell>
          <cell r="U164">
            <v>10292744122.279999</v>
          </cell>
          <cell r="V164">
            <v>2658115366.54</v>
          </cell>
          <cell r="W164">
            <v>55288525732.120003</v>
          </cell>
          <cell r="X164">
            <v>7395474641.4800005</v>
          </cell>
          <cell r="Y164">
            <v>78567444219.899994</v>
          </cell>
          <cell r="Z164">
            <v>12878990177.449999</v>
          </cell>
          <cell r="AA164">
            <v>8506419.2699999996</v>
          </cell>
          <cell r="AB164">
            <v>14835186851.09</v>
          </cell>
          <cell r="AC164">
            <v>43852012198.889999</v>
          </cell>
          <cell r="AD164">
            <v>13270082692.630001</v>
          </cell>
          <cell r="AE164">
            <v>70263660895.960007</v>
          </cell>
          <cell r="AF164">
            <v>11970087264.43</v>
          </cell>
          <cell r="AG164">
            <v>99424979.109999999</v>
          </cell>
          <cell r="AH164">
            <v>107297448.86</v>
          </cell>
          <cell r="AI164">
            <v>111365488.7</v>
          </cell>
          <cell r="AJ164">
            <v>50885992.329999998</v>
          </cell>
          <cell r="AK164">
            <v>808108752.87</v>
          </cell>
          <cell r="AL164">
            <v>360217359.28000003</v>
          </cell>
          <cell r="AM164">
            <v>9889849190.1200008</v>
          </cell>
          <cell r="AN164">
            <v>8382735026.8400002</v>
          </cell>
          <cell r="AO164">
            <v>46879007057.150009</v>
          </cell>
          <cell r="AP164">
            <v>36781392136.619995</v>
          </cell>
          <cell r="AQ164">
            <v>87341633573.509995</v>
          </cell>
          <cell r="AR164">
            <v>25023451775.779995</v>
          </cell>
          <cell r="AS164">
            <v>788637612804.53003</v>
          </cell>
        </row>
        <row r="165">
          <cell r="A165">
            <v>44447</v>
          </cell>
          <cell r="B165">
            <v>56554417572.270004</v>
          </cell>
          <cell r="C165">
            <v>20163417689.309998</v>
          </cell>
          <cell r="D165">
            <v>51598370327.610001</v>
          </cell>
          <cell r="E165">
            <v>5740958964.3000002</v>
          </cell>
          <cell r="F165">
            <v>384478953.75999999</v>
          </cell>
          <cell r="G165">
            <v>1843441250.5699999</v>
          </cell>
          <cell r="H165">
            <v>74526065938.110001</v>
          </cell>
          <cell r="K165">
            <v>725732652.38</v>
          </cell>
          <cell r="L165">
            <v>641727654.6500001</v>
          </cell>
          <cell r="M165">
            <v>29772671024.84</v>
          </cell>
          <cell r="O165">
            <v>2747927147.5799999</v>
          </cell>
          <cell r="P165">
            <v>409922506.87</v>
          </cell>
          <cell r="Q165">
            <v>538675036.13</v>
          </cell>
          <cell r="R165">
            <v>2911502501.4499998</v>
          </cell>
          <cell r="S165">
            <v>699278777.26999998</v>
          </cell>
          <cell r="T165">
            <v>2428013430</v>
          </cell>
          <cell r="U165">
            <v>10291487167.740002</v>
          </cell>
          <cell r="V165">
            <v>2628644399.3600001</v>
          </cell>
          <cell r="W165">
            <v>55237433991.589996</v>
          </cell>
          <cell r="X165">
            <v>7399154988.3799992</v>
          </cell>
          <cell r="Y165">
            <v>78455752713.160004</v>
          </cell>
          <cell r="Z165">
            <v>12894147048.24</v>
          </cell>
          <cell r="AA165">
            <v>8514549.8499999996</v>
          </cell>
          <cell r="AB165">
            <v>14846687903.41</v>
          </cell>
          <cell r="AC165">
            <v>44049354647.630005</v>
          </cell>
          <cell r="AD165">
            <v>13259805675.84</v>
          </cell>
          <cell r="AE165">
            <v>70140563247.660004</v>
          </cell>
          <cell r="AF165">
            <v>11953167055.170002</v>
          </cell>
          <cell r="AG165">
            <v>95830856.359999999</v>
          </cell>
          <cell r="AH165">
            <v>110819554.03</v>
          </cell>
          <cell r="AI165">
            <v>110764657.16</v>
          </cell>
          <cell r="AJ165">
            <v>50962289.729999997</v>
          </cell>
          <cell r="AK165">
            <v>803593105.36999989</v>
          </cell>
          <cell r="AL165">
            <v>363322118.44000006</v>
          </cell>
          <cell r="AM165">
            <v>11090475404.630001</v>
          </cell>
          <cell r="AN165">
            <v>8383957712.25</v>
          </cell>
          <cell r="AO165">
            <v>43262028764.489998</v>
          </cell>
          <cell r="AP165">
            <v>36699206034.440002</v>
          </cell>
          <cell r="AQ165">
            <v>87441965920.539993</v>
          </cell>
          <cell r="AR165">
            <v>25021157640.449993</v>
          </cell>
          <cell r="AS165">
            <v>786285398873.02002</v>
          </cell>
        </row>
        <row r="166">
          <cell r="A166">
            <v>44448</v>
          </cell>
          <cell r="B166">
            <v>56573621197</v>
          </cell>
          <cell r="C166">
            <v>20214951059.970001</v>
          </cell>
          <cell r="D166">
            <v>51617811513.779999</v>
          </cell>
          <cell r="E166">
            <v>5745369727.5799999</v>
          </cell>
          <cell r="F166">
            <v>384887982.14000005</v>
          </cell>
          <cell r="G166">
            <v>1829214100.8699999</v>
          </cell>
          <cell r="H166">
            <v>75411637498.839996</v>
          </cell>
          <cell r="K166">
            <v>727357722.65999997</v>
          </cell>
          <cell r="L166">
            <v>640335516.9000001</v>
          </cell>
          <cell r="M166">
            <v>29898056613.710003</v>
          </cell>
          <cell r="O166">
            <v>2748145844.0800004</v>
          </cell>
          <cell r="P166">
            <v>409970515.06999999</v>
          </cell>
          <cell r="Q166">
            <v>538745649.80000007</v>
          </cell>
          <cell r="R166">
            <v>2912025436.52</v>
          </cell>
          <cell r="S166">
            <v>699330450.25999999</v>
          </cell>
          <cell r="T166">
            <v>2428308347.1300001</v>
          </cell>
          <cell r="U166">
            <v>10323639191.640001</v>
          </cell>
          <cell r="V166">
            <v>2628633525.79</v>
          </cell>
          <cell r="W166">
            <v>55463064408.029999</v>
          </cell>
          <cell r="X166">
            <v>7395063535.5600004</v>
          </cell>
          <cell r="Y166">
            <v>78673092752.300003</v>
          </cell>
          <cell r="Z166">
            <v>12969842404.57</v>
          </cell>
          <cell r="AA166">
            <v>8520683.5099999998</v>
          </cell>
          <cell r="AB166">
            <v>14862242336.099998</v>
          </cell>
          <cell r="AC166">
            <v>48244584432.110001</v>
          </cell>
          <cell r="AD166">
            <v>13295096550.76</v>
          </cell>
          <cell r="AE166">
            <v>70553832837.419998</v>
          </cell>
          <cell r="AF166">
            <v>13393880493.880001</v>
          </cell>
          <cell r="AG166">
            <v>95784191.040000007</v>
          </cell>
          <cell r="AH166">
            <v>110713185.8</v>
          </cell>
          <cell r="AI166">
            <v>110704387.98</v>
          </cell>
          <cell r="AJ166">
            <v>50962289.729999997</v>
          </cell>
          <cell r="AK166">
            <v>804948633.54999995</v>
          </cell>
          <cell r="AL166">
            <v>365922408.56</v>
          </cell>
          <cell r="AM166">
            <v>8823943630.9899998</v>
          </cell>
          <cell r="AN166">
            <v>8361223051.0200005</v>
          </cell>
          <cell r="AO166">
            <v>46767140548.890007</v>
          </cell>
          <cell r="AP166">
            <v>36877539147.610001</v>
          </cell>
          <cell r="AQ166">
            <v>87501227092.880005</v>
          </cell>
          <cell r="AR166">
            <v>24918040657.489998</v>
          </cell>
          <cell r="AS166">
            <v>795379411553.52014</v>
          </cell>
        </row>
        <row r="167">
          <cell r="A167">
            <v>44449</v>
          </cell>
          <cell r="B167">
            <v>56588510726.160004</v>
          </cell>
          <cell r="C167">
            <v>20266890894.599998</v>
          </cell>
          <cell r="D167">
            <v>51616970854.019997</v>
          </cell>
          <cell r="E167">
            <v>5740800983.2600002</v>
          </cell>
          <cell r="F167">
            <v>385762139.79000002</v>
          </cell>
          <cell r="G167">
            <v>1827741838.1800001</v>
          </cell>
          <cell r="H167">
            <v>75358727412.850006</v>
          </cell>
          <cell r="K167">
            <v>726849439.5</v>
          </cell>
          <cell r="L167">
            <v>640270786.44000006</v>
          </cell>
          <cell r="M167">
            <v>29887900409.860001</v>
          </cell>
          <cell r="O167">
            <v>2748373894.77</v>
          </cell>
          <cell r="P167">
            <v>410016674.69999999</v>
          </cell>
          <cell r="Q167">
            <v>538797438.16999996</v>
          </cell>
          <cell r="R167">
            <v>2912257592.3800001</v>
          </cell>
          <cell r="S167">
            <v>699384939.06999993</v>
          </cell>
          <cell r="T167">
            <v>2428538649.3899999</v>
          </cell>
          <cell r="U167">
            <v>10324741422.02</v>
          </cell>
          <cell r="V167">
            <v>2633818576.7999997</v>
          </cell>
          <cell r="W167">
            <v>55432333916.009995</v>
          </cell>
          <cell r="X167">
            <v>7394620243.2199993</v>
          </cell>
          <cell r="Y167">
            <v>78620796888.779999</v>
          </cell>
          <cell r="Z167">
            <v>12953520684.949999</v>
          </cell>
          <cell r="AA167">
            <v>8527593.1899999995</v>
          </cell>
          <cell r="AB167">
            <v>14861567945.01</v>
          </cell>
          <cell r="AC167">
            <v>48248674976.439995</v>
          </cell>
          <cell r="AD167">
            <v>13282511324.9</v>
          </cell>
          <cell r="AE167">
            <v>70492110327.529999</v>
          </cell>
          <cell r="AF167">
            <v>13393235777.83</v>
          </cell>
          <cell r="AG167">
            <v>95700206.609999999</v>
          </cell>
          <cell r="AH167">
            <v>110697271.48</v>
          </cell>
          <cell r="AI167">
            <v>111903578.45</v>
          </cell>
          <cell r="AJ167">
            <v>50962289.729999997</v>
          </cell>
          <cell r="AK167">
            <v>807032122.76999998</v>
          </cell>
          <cell r="AL167">
            <v>366503240.81</v>
          </cell>
          <cell r="AM167">
            <v>8824702734.5699997</v>
          </cell>
          <cell r="AN167">
            <v>8358938632.3400002</v>
          </cell>
          <cell r="AO167">
            <v>46762696403.169998</v>
          </cell>
          <cell r="AP167">
            <v>36844272675.110001</v>
          </cell>
          <cell r="AQ167">
            <v>87509125341.690002</v>
          </cell>
          <cell r="AR167">
            <v>24916440130.869999</v>
          </cell>
          <cell r="AS167">
            <v>795183228977.4198</v>
          </cell>
        </row>
        <row r="168">
          <cell r="A168">
            <v>44450</v>
          </cell>
          <cell r="B168">
            <v>56588997283.130005</v>
          </cell>
          <cell r="C168">
            <v>20266581191.84</v>
          </cell>
          <cell r="D168">
            <v>51622614165.290001</v>
          </cell>
          <cell r="E168">
            <v>5740413025.96</v>
          </cell>
          <cell r="F168">
            <v>385777334.81999999</v>
          </cell>
          <cell r="G168">
            <v>1827939994.4300001</v>
          </cell>
          <cell r="H168">
            <v>75355399569.649994</v>
          </cell>
          <cell r="K168">
            <v>726850438.61000001</v>
          </cell>
          <cell r="L168">
            <v>640335488.41000009</v>
          </cell>
          <cell r="M168">
            <v>29886295162.66</v>
          </cell>
          <cell r="O168">
            <v>2748602912.25</v>
          </cell>
          <cell r="P168">
            <v>410062787.72000003</v>
          </cell>
          <cell r="Q168">
            <v>538849390.34000003</v>
          </cell>
          <cell r="R168">
            <v>2912528508.1799998</v>
          </cell>
          <cell r="S168">
            <v>699439634.81999993</v>
          </cell>
          <cell r="T168">
            <v>2428769453.5999999</v>
          </cell>
          <cell r="U168">
            <v>10324140198.790001</v>
          </cell>
          <cell r="V168">
            <v>2634070538.0700002</v>
          </cell>
          <cell r="W168">
            <v>55431372075.709999</v>
          </cell>
          <cell r="X168">
            <v>7394144840.0200005</v>
          </cell>
          <cell r="Y168">
            <v>78617285762.029999</v>
          </cell>
          <cell r="Z168">
            <v>12952805620.52</v>
          </cell>
          <cell r="AA168">
            <v>8534517.1799999997</v>
          </cell>
          <cell r="AB168">
            <v>14860707063.43</v>
          </cell>
          <cell r="AC168">
            <v>48252736862.849998</v>
          </cell>
          <cell r="AD168">
            <v>13283775996.27</v>
          </cell>
          <cell r="AE168">
            <v>70489057392.419998</v>
          </cell>
          <cell r="AF168">
            <v>13394389669.210001</v>
          </cell>
          <cell r="AG168">
            <v>95707093.120000005</v>
          </cell>
          <cell r="AH168">
            <v>110697271.48</v>
          </cell>
          <cell r="AI168">
            <v>111911636.38</v>
          </cell>
          <cell r="AJ168">
            <v>50962289.729999997</v>
          </cell>
          <cell r="AK168">
            <v>807021527.36999989</v>
          </cell>
          <cell r="AL168">
            <v>366497654.60000002</v>
          </cell>
          <cell r="AM168">
            <v>8825456787.6899986</v>
          </cell>
          <cell r="AN168">
            <v>8359932503.1099997</v>
          </cell>
          <cell r="AO168">
            <v>46767559156.119987</v>
          </cell>
          <cell r="AP168">
            <v>36842416450.119995</v>
          </cell>
          <cell r="AQ168">
            <v>87522919341.000015</v>
          </cell>
          <cell r="AR168">
            <v>24918548558.190006</v>
          </cell>
          <cell r="AS168">
            <v>795202107147.12</v>
          </cell>
        </row>
        <row r="169">
          <cell r="A169">
            <v>44451</v>
          </cell>
          <cell r="B169">
            <v>56589483184.689995</v>
          </cell>
          <cell r="C169">
            <v>20266272254.650002</v>
          </cell>
          <cell r="D169">
            <v>51628261608.499992</v>
          </cell>
          <cell r="E169">
            <v>5740025092.6500006</v>
          </cell>
          <cell r="F169">
            <v>385792553.94999999</v>
          </cell>
          <cell r="G169">
            <v>1828138264.79</v>
          </cell>
          <cell r="H169">
            <v>75352071870.529999</v>
          </cell>
          <cell r="K169">
            <v>726851487.69999993</v>
          </cell>
          <cell r="L169">
            <v>640400288.1400001</v>
          </cell>
          <cell r="M169">
            <v>29884689993.989998</v>
          </cell>
          <cell r="O169">
            <v>2748830961.27</v>
          </cell>
          <cell r="P169">
            <v>410108925.23000002</v>
          </cell>
          <cell r="Q169">
            <v>538901298.32000005</v>
          </cell>
          <cell r="R169">
            <v>2912799330.7799997</v>
          </cell>
          <cell r="S169">
            <v>699494122.72000003</v>
          </cell>
          <cell r="T169">
            <v>2429000538.7600002</v>
          </cell>
          <cell r="U169">
            <v>10323539007.389999</v>
          </cell>
          <cell r="V169">
            <v>2634322981.9499998</v>
          </cell>
          <cell r="W169">
            <v>55430412376.739998</v>
          </cell>
          <cell r="X169">
            <v>7393669465.4700003</v>
          </cell>
          <cell r="Y169">
            <v>78613774786.979996</v>
          </cell>
          <cell r="Z169">
            <v>12952090592.050001</v>
          </cell>
          <cell r="AA169">
            <v>8541426.8599999994</v>
          </cell>
          <cell r="AB169">
            <v>14859846227.779999</v>
          </cell>
          <cell r="AC169">
            <v>48256645265.300003</v>
          </cell>
          <cell r="AD169">
            <v>13285038400.889999</v>
          </cell>
          <cell r="AE169">
            <v>70486004588.860001</v>
          </cell>
          <cell r="AF169">
            <v>13395540698.450001</v>
          </cell>
          <cell r="AG169">
            <v>95713979.530000001</v>
          </cell>
          <cell r="AH169">
            <v>110697271.48</v>
          </cell>
          <cell r="AI169">
            <v>111919694.18000001</v>
          </cell>
          <cell r="AJ169">
            <v>50962289.729999997</v>
          </cell>
          <cell r="AK169">
            <v>807010932.1500001</v>
          </cell>
          <cell r="AL169">
            <v>366492068.49000001</v>
          </cell>
          <cell r="AM169">
            <v>8826193591.5</v>
          </cell>
          <cell r="AN169">
            <v>8360926406.5299997</v>
          </cell>
          <cell r="AO169">
            <v>46772420596.739998</v>
          </cell>
          <cell r="AP169">
            <v>36840560312.330002</v>
          </cell>
          <cell r="AQ169">
            <v>87536714989.649979</v>
          </cell>
          <cell r="AR169">
            <v>24920648570.52</v>
          </cell>
          <cell r="AS169">
            <v>795220808298.21997</v>
          </cell>
        </row>
        <row r="170">
          <cell r="A170">
            <v>44452</v>
          </cell>
          <cell r="B170">
            <v>56586719393.82</v>
          </cell>
          <cell r="C170">
            <v>20302654442.010002</v>
          </cell>
          <cell r="D170">
            <v>51627836985.660004</v>
          </cell>
          <cell r="E170">
            <v>5750286905.0200005</v>
          </cell>
          <cell r="F170">
            <v>385717931.36000001</v>
          </cell>
          <cell r="G170">
            <v>1828033783.8099999</v>
          </cell>
          <cell r="H170">
            <v>75928356784.679993</v>
          </cell>
          <cell r="K170">
            <v>727467609.4000001</v>
          </cell>
          <cell r="L170">
            <v>640103081.52999997</v>
          </cell>
          <cell r="M170">
            <v>29961341725.799999</v>
          </cell>
          <cell r="O170">
            <v>2749066708.9700003</v>
          </cell>
          <cell r="P170">
            <v>410134344.55000001</v>
          </cell>
          <cell r="Q170">
            <v>538946047.84000003</v>
          </cell>
          <cell r="R170">
            <v>2912083549.4499998</v>
          </cell>
          <cell r="S170">
            <v>699551436</v>
          </cell>
          <cell r="T170">
            <v>2429243673.3199997</v>
          </cell>
          <cell r="U170">
            <v>10374206839.880001</v>
          </cell>
          <cell r="V170">
            <v>2632924784.6100001</v>
          </cell>
          <cell r="W170">
            <v>55433619703.459991</v>
          </cell>
          <cell r="X170">
            <v>7398973467.7199993</v>
          </cell>
          <cell r="Y170">
            <v>78818924062.660004</v>
          </cell>
          <cell r="Z170">
            <v>13015720715.48</v>
          </cell>
          <cell r="AA170">
            <v>8548622.8900000006</v>
          </cell>
          <cell r="AB170">
            <v>14965326275.33</v>
          </cell>
          <cell r="AC170">
            <v>49772595322.859985</v>
          </cell>
          <cell r="AD170">
            <v>13284603941.060001</v>
          </cell>
          <cell r="AE170">
            <v>71116581668.240005</v>
          </cell>
          <cell r="AF170">
            <v>13396722102.089998</v>
          </cell>
          <cell r="AG170">
            <v>95720929.510000005</v>
          </cell>
          <cell r="AH170">
            <v>110697271.48</v>
          </cell>
          <cell r="AI170">
            <v>111927825.89</v>
          </cell>
          <cell r="AJ170">
            <v>50962289.729999997</v>
          </cell>
          <cell r="AK170">
            <v>806360204.5</v>
          </cell>
          <cell r="AL170">
            <v>367616869.49000001</v>
          </cell>
          <cell r="AM170">
            <v>12891430346.309999</v>
          </cell>
          <cell r="AN170">
            <v>8360103678.3299999</v>
          </cell>
          <cell r="AO170">
            <v>46763296678.619987</v>
          </cell>
          <cell r="AP170">
            <v>36998626928.93</v>
          </cell>
          <cell r="AQ170">
            <v>87589617538.659988</v>
          </cell>
          <cell r="AR170">
            <v>24923446638.209995</v>
          </cell>
          <cell r="AS170">
            <v>802766099109.15991</v>
          </cell>
        </row>
        <row r="171">
          <cell r="A171">
            <v>44453</v>
          </cell>
          <cell r="B171">
            <v>57937621775.530006</v>
          </cell>
          <cell r="C171">
            <v>20371504445.519997</v>
          </cell>
          <cell r="D171">
            <v>51590562023.049995</v>
          </cell>
          <cell r="E171">
            <v>5755958685.2400007</v>
          </cell>
          <cell r="F171">
            <v>385571147.56</v>
          </cell>
          <cell r="G171">
            <v>1824226946.2</v>
          </cell>
          <cell r="H171">
            <v>76271689317.240005</v>
          </cell>
          <cell r="K171">
            <v>726440822.78000009</v>
          </cell>
          <cell r="L171">
            <v>636441657.48000002</v>
          </cell>
          <cell r="M171">
            <v>29998293929.790001</v>
          </cell>
          <cell r="O171">
            <v>2749288531.6599998</v>
          </cell>
          <cell r="P171">
            <v>410189930.78999996</v>
          </cell>
          <cell r="Q171">
            <v>539008102.08000004</v>
          </cell>
          <cell r="R171">
            <v>2912383296</v>
          </cell>
          <cell r="S171">
            <v>699603728.81999993</v>
          </cell>
          <cell r="T171">
            <v>2429359598.7399998</v>
          </cell>
          <cell r="U171">
            <v>10425150544.509998</v>
          </cell>
          <cell r="V171">
            <v>2637926505.7100005</v>
          </cell>
          <cell r="W171">
            <v>55379250466.299995</v>
          </cell>
          <cell r="X171">
            <v>7412772542.3900003</v>
          </cell>
          <cell r="Y171">
            <v>79117097764.970001</v>
          </cell>
          <cell r="Z171">
            <v>13112479327.870001</v>
          </cell>
          <cell r="AA171">
            <v>8555518.2400000002</v>
          </cell>
          <cell r="AB171">
            <v>14959827275.060001</v>
          </cell>
          <cell r="AC171">
            <v>47632294005.409996</v>
          </cell>
          <cell r="AD171">
            <v>13277489476.860001</v>
          </cell>
          <cell r="AE171">
            <v>71333542416.919998</v>
          </cell>
          <cell r="AF171">
            <v>13865430341.77</v>
          </cell>
          <cell r="AG171">
            <v>95661215.620000005</v>
          </cell>
          <cell r="AH171">
            <v>110694558.37</v>
          </cell>
          <cell r="AI171">
            <v>111374175.08</v>
          </cell>
          <cell r="AJ171">
            <v>50962289.729999997</v>
          </cell>
          <cell r="AK171">
            <v>808891170.44000006</v>
          </cell>
          <cell r="AL171">
            <v>369571009.97000003</v>
          </cell>
          <cell r="AM171">
            <v>12175468311.049997</v>
          </cell>
          <cell r="AN171">
            <v>8353824206.0599995</v>
          </cell>
          <cell r="AO171">
            <v>47098444922.580002</v>
          </cell>
          <cell r="AP171">
            <v>36990099222.169998</v>
          </cell>
          <cell r="AQ171">
            <v>87408089236.520004</v>
          </cell>
          <cell r="AR171">
            <v>24143015644.57</v>
          </cell>
          <cell r="AS171">
            <v>802116056086.65002</v>
          </cell>
        </row>
        <row r="172">
          <cell r="A172">
            <v>44454</v>
          </cell>
          <cell r="B172">
            <v>57865176809.580002</v>
          </cell>
          <cell r="C172">
            <v>20472725624.150002</v>
          </cell>
          <cell r="D172">
            <v>51601566442.719994</v>
          </cell>
          <cell r="E172">
            <v>5779222626.5499992</v>
          </cell>
          <cell r="F172">
            <v>387213810.68000001</v>
          </cell>
          <cell r="G172">
            <v>1824012438.76</v>
          </cell>
          <cell r="H172">
            <v>76594686199.699997</v>
          </cell>
          <cell r="K172">
            <v>731629023.06999993</v>
          </cell>
          <cell r="L172">
            <v>637317062.90999997</v>
          </cell>
          <cell r="M172">
            <v>30254090532.169998</v>
          </cell>
          <cell r="O172">
            <v>2749516155.6400003</v>
          </cell>
          <cell r="P172">
            <v>410216213.58000004</v>
          </cell>
          <cell r="Q172">
            <v>539057195.06999993</v>
          </cell>
          <cell r="R172">
            <v>2912296561.0300002</v>
          </cell>
          <cell r="S172">
            <v>699658142.45000005</v>
          </cell>
          <cell r="T172">
            <v>2429577443.2600002</v>
          </cell>
          <cell r="U172">
            <v>10498204348.73</v>
          </cell>
          <cell r="V172">
            <v>2640455514.9300003</v>
          </cell>
          <cell r="W172">
            <v>55720180365.720001</v>
          </cell>
          <cell r="X172">
            <v>7465582483.2299995</v>
          </cell>
          <cell r="Y172">
            <v>79613723396.649994</v>
          </cell>
          <cell r="Z172">
            <v>13313709284.42</v>
          </cell>
          <cell r="AA172">
            <v>8562124.3900000006</v>
          </cell>
          <cell r="AB172">
            <v>15112226235.16</v>
          </cell>
          <cell r="AC172">
            <v>46363153036.82</v>
          </cell>
          <cell r="AD172">
            <v>13288881024.860001</v>
          </cell>
          <cell r="AE172">
            <v>71838374882.369995</v>
          </cell>
          <cell r="AF172">
            <v>11943957082.68</v>
          </cell>
          <cell r="AG172">
            <v>95347120.849999994</v>
          </cell>
          <cell r="AH172">
            <v>110925787.31999999</v>
          </cell>
          <cell r="AI172">
            <v>110973580.09999999</v>
          </cell>
          <cell r="AJ172">
            <v>51175680.299999997</v>
          </cell>
          <cell r="AK172">
            <v>812378962.88000011</v>
          </cell>
          <cell r="AL172">
            <v>373251598.28999996</v>
          </cell>
          <cell r="AM172">
            <v>8459628821.3099995</v>
          </cell>
          <cell r="AN172">
            <v>8351499502.1499996</v>
          </cell>
          <cell r="AO172">
            <v>47114851325.179993</v>
          </cell>
          <cell r="AP172">
            <v>37299676780.43</v>
          </cell>
          <cell r="AQ172">
            <v>87487397960.930008</v>
          </cell>
          <cell r="AR172">
            <v>24041720140.140003</v>
          </cell>
          <cell r="AS172">
            <v>798003799321.16028</v>
          </cell>
        </row>
        <row r="173">
          <cell r="A173">
            <v>44455</v>
          </cell>
          <cell r="B173">
            <v>58080571759.540001</v>
          </cell>
          <cell r="C173">
            <v>20540575552.66</v>
          </cell>
          <cell r="D173">
            <v>51584140066.809998</v>
          </cell>
          <cell r="E173">
            <v>5791462989.2600002</v>
          </cell>
          <cell r="F173">
            <v>387671440.69999999</v>
          </cell>
          <cell r="G173">
            <v>1824122251.53</v>
          </cell>
          <cell r="H173">
            <v>76682539686.850006</v>
          </cell>
          <cell r="K173">
            <v>733899623.31999993</v>
          </cell>
          <cell r="L173">
            <v>637028831.8499999</v>
          </cell>
          <cell r="M173">
            <v>30462657142</v>
          </cell>
          <cell r="O173">
            <v>2749747478.6400003</v>
          </cell>
          <cell r="P173">
            <v>410286590.10000002</v>
          </cell>
          <cell r="Q173">
            <v>539119193.02999997</v>
          </cell>
          <cell r="R173">
            <v>2913004603.7399998</v>
          </cell>
          <cell r="S173">
            <v>699713113.75999999</v>
          </cell>
          <cell r="T173">
            <v>2429829209.8800001</v>
          </cell>
          <cell r="U173">
            <v>10484596482.75</v>
          </cell>
          <cell r="V173">
            <v>2640642511.6199999</v>
          </cell>
          <cell r="W173">
            <v>55869207692.520004</v>
          </cell>
          <cell r="X173">
            <v>7509156375.8600006</v>
          </cell>
          <cell r="Y173">
            <v>79934825841.339996</v>
          </cell>
          <cell r="Z173">
            <v>13258272708.389999</v>
          </cell>
          <cell r="AA173">
            <v>8569254.5500000007</v>
          </cell>
          <cell r="AB173">
            <v>15174910773.780001</v>
          </cell>
          <cell r="AC173">
            <v>46068256701.609993</v>
          </cell>
          <cell r="AD173">
            <v>13290063894.809999</v>
          </cell>
          <cell r="AE173">
            <v>71961383009.380005</v>
          </cell>
          <cell r="AF173">
            <v>10821806746.639999</v>
          </cell>
          <cell r="AG173">
            <v>95345136.989999995</v>
          </cell>
          <cell r="AH173">
            <v>110923701.09</v>
          </cell>
          <cell r="AI173">
            <v>109984329.14</v>
          </cell>
          <cell r="AJ173">
            <v>51154045.049999997</v>
          </cell>
          <cell r="AK173">
            <v>814121894.35000002</v>
          </cell>
          <cell r="AL173">
            <v>376549945.71000004</v>
          </cell>
          <cell r="AM173">
            <v>11648569072.25</v>
          </cell>
          <cell r="AN173">
            <v>9154329420.1100006</v>
          </cell>
          <cell r="AO173">
            <v>47122461471.589996</v>
          </cell>
          <cell r="AP173">
            <v>37403354970.629997</v>
          </cell>
          <cell r="AQ173">
            <v>87616992826.720001</v>
          </cell>
          <cell r="AR173">
            <v>22105600543.710003</v>
          </cell>
          <cell r="AS173">
            <v>800097448884.25989</v>
          </cell>
        </row>
        <row r="174">
          <cell r="A174">
            <v>44456</v>
          </cell>
          <cell r="B174">
            <v>57988658692.919998</v>
          </cell>
          <cell r="C174">
            <v>20543131117.07</v>
          </cell>
          <cell r="D174">
            <v>51600588487.429993</v>
          </cell>
          <cell r="E174">
            <v>5745100560.5599995</v>
          </cell>
          <cell r="F174">
            <v>387654914.60999995</v>
          </cell>
          <cell r="G174">
            <v>1822078413.1599998</v>
          </cell>
          <cell r="H174">
            <v>75898584508.880005</v>
          </cell>
          <cell r="K174">
            <v>730916201.5</v>
          </cell>
          <cell r="L174">
            <v>636874358.8499999</v>
          </cell>
          <cell r="M174">
            <v>30252051042.200001</v>
          </cell>
          <cell r="O174">
            <v>2749972862.2199998</v>
          </cell>
          <cell r="P174">
            <v>410364245.52999997</v>
          </cell>
          <cell r="Q174">
            <v>539167158.15999997</v>
          </cell>
          <cell r="R174">
            <v>2914031810.1599998</v>
          </cell>
          <cell r="S174">
            <v>699766321.49000001</v>
          </cell>
          <cell r="T174">
            <v>2430040864.1300001</v>
          </cell>
          <cell r="U174">
            <v>10347710533.539999</v>
          </cell>
          <cell r="V174">
            <v>2603875906.2299995</v>
          </cell>
          <cell r="W174">
            <v>55482482417.089996</v>
          </cell>
          <cell r="X174">
            <v>7475011959.5</v>
          </cell>
          <cell r="Y174">
            <v>78953555375.190002</v>
          </cell>
          <cell r="Z174">
            <v>13117755785.92</v>
          </cell>
          <cell r="AA174">
            <v>8574826.9700000007</v>
          </cell>
          <cell r="AB174">
            <v>15030517182.240002</v>
          </cell>
          <cell r="AC174">
            <v>47359753621.919998</v>
          </cell>
          <cell r="AD174">
            <v>13286045927.899998</v>
          </cell>
          <cell r="AE174">
            <v>71020200503.980011</v>
          </cell>
          <cell r="AF174">
            <v>10826978518.41</v>
          </cell>
          <cell r="AG174">
            <v>95313119.25</v>
          </cell>
          <cell r="AH174">
            <v>110879857.02</v>
          </cell>
          <cell r="AI174">
            <v>109606993.53</v>
          </cell>
          <cell r="AJ174">
            <v>51154045.049999997</v>
          </cell>
          <cell r="AK174">
            <v>812994340.37</v>
          </cell>
          <cell r="AL174">
            <v>373619592.71000004</v>
          </cell>
          <cell r="AM174">
            <v>10987965269.680004</v>
          </cell>
          <cell r="AN174">
            <v>9204683252.7200012</v>
          </cell>
          <cell r="AO174">
            <v>47108612560.039993</v>
          </cell>
          <cell r="AP174">
            <v>37001375773.380005</v>
          </cell>
          <cell r="AQ174">
            <v>88751506996.930008</v>
          </cell>
          <cell r="AR174">
            <v>22134475714.689999</v>
          </cell>
          <cell r="AS174">
            <v>797603631633.13013</v>
          </cell>
        </row>
        <row r="175">
          <cell r="A175">
            <v>44457</v>
          </cell>
          <cell r="B175">
            <v>57965413056.410004</v>
          </cell>
          <cell r="C175">
            <v>20553656818.060001</v>
          </cell>
          <cell r="D175">
            <v>51609139061.889992</v>
          </cell>
          <cell r="E175">
            <v>5738962266.1900005</v>
          </cell>
          <cell r="F175">
            <v>387706734.29999995</v>
          </cell>
          <cell r="G175">
            <v>1821984710.75</v>
          </cell>
          <cell r="H175">
            <v>75831116046.770004</v>
          </cell>
          <cell r="K175">
            <v>734785840.18999994</v>
          </cell>
          <cell r="L175">
            <v>637009997.31000006</v>
          </cell>
          <cell r="M175">
            <v>30238655083.100002</v>
          </cell>
          <cell r="O175">
            <v>2750209799.1700001</v>
          </cell>
          <cell r="P175">
            <v>410410431.25</v>
          </cell>
          <cell r="Q175">
            <v>539219219.89999998</v>
          </cell>
          <cell r="R175">
            <v>2914304099.0599999</v>
          </cell>
          <cell r="S175">
            <v>699823165.34000003</v>
          </cell>
          <cell r="T175">
            <v>2430272469.3499999</v>
          </cell>
          <cell r="U175">
            <v>10342627869.76</v>
          </cell>
          <cell r="V175">
            <v>2612088655.0899997</v>
          </cell>
          <cell r="W175">
            <v>55366274506.959991</v>
          </cell>
          <cell r="X175">
            <v>7464482442.8700008</v>
          </cell>
          <cell r="Y175">
            <v>78885597648.050003</v>
          </cell>
          <cell r="Z175">
            <v>13099951511.190001</v>
          </cell>
          <cell r="AA175">
            <v>8582283.5700000003</v>
          </cell>
          <cell r="AB175">
            <v>14999330693.719999</v>
          </cell>
          <cell r="AC175">
            <v>47364079066.599998</v>
          </cell>
          <cell r="AD175">
            <v>13316088150.879999</v>
          </cell>
          <cell r="AE175">
            <v>70950066339.339996</v>
          </cell>
          <cell r="AF175">
            <v>10847877146.620003</v>
          </cell>
          <cell r="AG175">
            <v>95269625.840000004</v>
          </cell>
          <cell r="AH175">
            <v>110831046.44</v>
          </cell>
          <cell r="AI175">
            <v>110901004.45</v>
          </cell>
          <cell r="AJ175">
            <v>51154045.049999997</v>
          </cell>
          <cell r="AK175">
            <v>813855714.53999996</v>
          </cell>
          <cell r="AL175">
            <v>374022898.44</v>
          </cell>
          <cell r="AM175">
            <v>10988927908.200001</v>
          </cell>
          <cell r="AN175">
            <v>11706191348.629999</v>
          </cell>
          <cell r="AO175">
            <v>47109734999.559998</v>
          </cell>
          <cell r="AP175">
            <v>36958323134.93</v>
          </cell>
          <cell r="AQ175">
            <v>89314685126.179977</v>
          </cell>
          <cell r="AR175">
            <v>24136444988.470001</v>
          </cell>
          <cell r="AS175">
            <v>802290056954.4198</v>
          </cell>
        </row>
        <row r="176">
          <cell r="A176">
            <v>44458</v>
          </cell>
          <cell r="B176">
            <v>57965921948.129997</v>
          </cell>
          <cell r="C176">
            <v>20553326103.049999</v>
          </cell>
          <cell r="D176">
            <v>51614810240.410004</v>
          </cell>
          <cell r="E176">
            <v>5738573516.1199999</v>
          </cell>
          <cell r="F176">
            <v>387722444.50999999</v>
          </cell>
          <cell r="G176">
            <v>1822183571.51</v>
          </cell>
          <cell r="H176">
            <v>75827795994.199997</v>
          </cell>
          <cell r="K176">
            <v>734785157.86000001</v>
          </cell>
          <cell r="L176">
            <v>637079817.56000006</v>
          </cell>
          <cell r="M176">
            <v>30237022328</v>
          </cell>
          <cell r="O176">
            <v>2750446735.25</v>
          </cell>
          <cell r="P176">
            <v>410456755.39999998</v>
          </cell>
          <cell r="Q176">
            <v>539271331.47000003</v>
          </cell>
          <cell r="R176">
            <v>2914577075.9799995</v>
          </cell>
          <cell r="S176">
            <v>699880008.71000004</v>
          </cell>
          <cell r="T176">
            <v>2430504332.29</v>
          </cell>
          <cell r="U176">
            <v>10342041611.809999</v>
          </cell>
          <cell r="V176">
            <v>2612342858.0399995</v>
          </cell>
          <cell r="W176">
            <v>55365264782.270004</v>
          </cell>
          <cell r="X176">
            <v>7464003227.4299994</v>
          </cell>
          <cell r="Y176">
            <v>78882088628.759995</v>
          </cell>
          <cell r="Z176">
            <v>13099231473.200001</v>
          </cell>
          <cell r="AA176">
            <v>8589737.3200000003</v>
          </cell>
          <cell r="AB176">
            <v>14998463502.07</v>
          </cell>
          <cell r="AC176">
            <v>47368273035.32</v>
          </cell>
          <cell r="AD176">
            <v>13317363130.849998</v>
          </cell>
          <cell r="AE176">
            <v>70947117349.029999</v>
          </cell>
          <cell r="AF176">
            <v>10848822249.530001</v>
          </cell>
          <cell r="AG176">
            <v>95276837.420000002</v>
          </cell>
          <cell r="AH176">
            <v>110831046.44</v>
          </cell>
          <cell r="AI176">
            <v>110909424.06</v>
          </cell>
          <cell r="AJ176">
            <v>51154045.049999997</v>
          </cell>
          <cell r="AK176">
            <v>813844904.58999991</v>
          </cell>
          <cell r="AL176">
            <v>374017181.55999994</v>
          </cell>
          <cell r="AM176">
            <v>10989876545.41</v>
          </cell>
          <cell r="AN176">
            <v>11707459051.25</v>
          </cell>
          <cell r="AO176">
            <v>47114723600.220009</v>
          </cell>
          <cell r="AP176">
            <v>36956450078.720001</v>
          </cell>
          <cell r="AQ176">
            <v>89328593469.410004</v>
          </cell>
          <cell r="AR176">
            <v>24138493757.819996</v>
          </cell>
          <cell r="AS176">
            <v>802309588888.03015</v>
          </cell>
        </row>
        <row r="177">
          <cell r="A177">
            <v>44459</v>
          </cell>
          <cell r="B177">
            <v>58023661086.180008</v>
          </cell>
          <cell r="C177">
            <v>20485470725.889999</v>
          </cell>
          <cell r="D177">
            <v>51620670916.909996</v>
          </cell>
          <cell r="E177">
            <v>5669458797.7200003</v>
          </cell>
          <cell r="F177">
            <v>386449932.15999997</v>
          </cell>
          <cell r="G177">
            <v>1823021171</v>
          </cell>
          <cell r="H177">
            <v>74449795058.139999</v>
          </cell>
          <cell r="K177">
            <v>732135052.1400001</v>
          </cell>
          <cell r="L177">
            <v>637954968.54999995</v>
          </cell>
          <cell r="M177">
            <v>29830620600.849998</v>
          </cell>
          <cell r="O177">
            <v>2750684370.3499994</v>
          </cell>
          <cell r="P177">
            <v>410522593.81999999</v>
          </cell>
          <cell r="Q177">
            <v>539330884.38</v>
          </cell>
          <cell r="R177">
            <v>2914697031.79</v>
          </cell>
          <cell r="S177">
            <v>699937293.36000001</v>
          </cell>
          <cell r="T177">
            <v>2430746882.9499998</v>
          </cell>
          <cell r="U177">
            <v>10220914323.07</v>
          </cell>
          <cell r="V177">
            <v>2616214882.4900002</v>
          </cell>
          <cell r="W177">
            <v>54617033224.259995</v>
          </cell>
          <cell r="X177">
            <v>7365719946.3999996</v>
          </cell>
          <cell r="Y177">
            <v>77583223694.369995</v>
          </cell>
          <cell r="Z177">
            <v>12847644266.01</v>
          </cell>
          <cell r="AA177">
            <v>8596609.7699999996</v>
          </cell>
          <cell r="AB177">
            <v>14745715541.990002</v>
          </cell>
          <cell r="AC177">
            <v>50499147537.289993</v>
          </cell>
          <cell r="AD177">
            <v>13318533790.239998</v>
          </cell>
          <cell r="AE177">
            <v>70072394314.529999</v>
          </cell>
          <cell r="AF177">
            <v>10849594513.82</v>
          </cell>
          <cell r="AG177">
            <v>95284025.640000001</v>
          </cell>
          <cell r="AH177">
            <v>110831046.44</v>
          </cell>
          <cell r="AI177">
            <v>110917785.98999999</v>
          </cell>
          <cell r="AJ177">
            <v>51154045.049999997</v>
          </cell>
          <cell r="AK177">
            <v>805137957.75999999</v>
          </cell>
          <cell r="AL177">
            <v>367084624.75</v>
          </cell>
          <cell r="AM177">
            <v>14063955669.299997</v>
          </cell>
          <cell r="AN177">
            <v>11710988526.869999</v>
          </cell>
          <cell r="AO177">
            <v>47137700145.469994</v>
          </cell>
          <cell r="AP177">
            <v>36288850091</v>
          </cell>
          <cell r="AQ177">
            <v>89454712542.539993</v>
          </cell>
          <cell r="AR177">
            <v>24140769135.139999</v>
          </cell>
          <cell r="AS177">
            <v>802487275606.38</v>
          </cell>
        </row>
        <row r="178">
          <cell r="A178">
            <v>44460</v>
          </cell>
          <cell r="B178">
            <v>57791816654.729988</v>
          </cell>
          <cell r="C178">
            <v>20545328680.470001</v>
          </cell>
          <cell r="D178">
            <v>51608052121.170013</v>
          </cell>
          <cell r="E178">
            <v>5682885013.3000002</v>
          </cell>
          <cell r="F178">
            <v>387614426.28999996</v>
          </cell>
          <cell r="G178">
            <v>1819322174.6900003</v>
          </cell>
          <cell r="H178">
            <v>74446522323.579987</v>
          </cell>
          <cell r="K178">
            <v>735915191.64999998</v>
          </cell>
          <cell r="L178">
            <v>637709369.20000005</v>
          </cell>
          <cell r="M178">
            <v>30010359659.75</v>
          </cell>
          <cell r="O178">
            <v>2750919288.3699999</v>
          </cell>
          <cell r="P178">
            <v>410541970.06999999</v>
          </cell>
          <cell r="Q178">
            <v>539335008.58000004</v>
          </cell>
          <cell r="R178">
            <v>2914705254.3299999</v>
          </cell>
          <cell r="S178">
            <v>699993490.85000002</v>
          </cell>
          <cell r="T178">
            <v>2430779130.9400001</v>
          </cell>
          <cell r="U178">
            <v>10266314560.410002</v>
          </cell>
          <cell r="V178">
            <v>2621247726.9300003</v>
          </cell>
          <cell r="W178">
            <v>54850119589.910004</v>
          </cell>
          <cell r="X178">
            <v>7398042473.9699993</v>
          </cell>
          <cell r="Y178">
            <v>78143998722.360001</v>
          </cell>
          <cell r="Z178">
            <v>12894862777.220001</v>
          </cell>
          <cell r="AA178">
            <v>8602955.3300000001</v>
          </cell>
          <cell r="AB178">
            <v>14845765315.710001</v>
          </cell>
          <cell r="AC178">
            <v>50319656194.059982</v>
          </cell>
          <cell r="AD178">
            <v>13315511819.27</v>
          </cell>
          <cell r="AE178">
            <v>70468066467.259995</v>
          </cell>
          <cell r="AF178">
            <v>10918564689.699999</v>
          </cell>
          <cell r="AG178">
            <v>95246694.129999995</v>
          </cell>
          <cell r="AH178">
            <v>110813855.22</v>
          </cell>
          <cell r="AI178">
            <v>109753323.42</v>
          </cell>
          <cell r="AJ178">
            <v>51154045.049999997</v>
          </cell>
          <cell r="AK178">
            <v>811172336.53999996</v>
          </cell>
          <cell r="AL178">
            <v>372109859.69</v>
          </cell>
          <cell r="AM178">
            <v>13705295200.789999</v>
          </cell>
          <cell r="AN178">
            <v>11722310342.759998</v>
          </cell>
          <cell r="AO178">
            <v>47105727671.360001</v>
          </cell>
          <cell r="AP178">
            <v>36528798438.75</v>
          </cell>
          <cell r="AQ178">
            <v>89446257340.649979</v>
          </cell>
          <cell r="AR178">
            <v>24060839245.049999</v>
          </cell>
          <cell r="AS178">
            <v>803582031403.51001</v>
          </cell>
        </row>
        <row r="179">
          <cell r="A179">
            <v>44461</v>
          </cell>
          <cell r="B179">
            <v>57783732269.040001</v>
          </cell>
          <cell r="C179">
            <v>20562440698.68</v>
          </cell>
          <cell r="D179">
            <v>51552202935.900002</v>
          </cell>
          <cell r="E179">
            <v>5694376382.3700008</v>
          </cell>
          <cell r="F179">
            <v>388764880.56</v>
          </cell>
          <cell r="G179">
            <v>1817884201.22</v>
          </cell>
          <cell r="H179">
            <v>75442811734.779999</v>
          </cell>
          <cell r="K179">
            <v>736107542.78999996</v>
          </cell>
          <cell r="L179">
            <v>637670295.5</v>
          </cell>
          <cell r="M179">
            <v>30085091084.939999</v>
          </cell>
          <cell r="O179">
            <v>2751156774.8900003</v>
          </cell>
          <cell r="P179">
            <v>410543718.22999996</v>
          </cell>
          <cell r="Q179">
            <v>539340624.76999998</v>
          </cell>
          <cell r="R179">
            <v>2914344926.0100002</v>
          </cell>
          <cell r="S179">
            <v>700050420.59000003</v>
          </cell>
          <cell r="T179">
            <v>2430726322.9700003</v>
          </cell>
          <cell r="U179">
            <v>10318357688.790001</v>
          </cell>
          <cell r="V179">
            <v>2625526478.2999997</v>
          </cell>
          <cell r="W179">
            <v>54872745611.800003</v>
          </cell>
          <cell r="X179">
            <v>7402869032.04</v>
          </cell>
          <cell r="Y179">
            <v>78513322772.580002</v>
          </cell>
          <cell r="Z179">
            <v>12999790290.66</v>
          </cell>
          <cell r="AA179">
            <v>8609731.4100000001</v>
          </cell>
          <cell r="AB179">
            <v>14927574697.169998</v>
          </cell>
          <cell r="AC179">
            <v>52518332052.810005</v>
          </cell>
          <cell r="AD179">
            <v>14310191030.700001</v>
          </cell>
          <cell r="AE179">
            <v>71278826529.160004</v>
          </cell>
          <cell r="AF179">
            <v>10859659100.079998</v>
          </cell>
          <cell r="AG179">
            <v>95180613.980000004</v>
          </cell>
          <cell r="AH179">
            <v>110805147.76000001</v>
          </cell>
          <cell r="AI179">
            <v>108806323.55</v>
          </cell>
          <cell r="AJ179">
            <v>51382850.539999999</v>
          </cell>
          <cell r="AK179">
            <v>811284472.49000001</v>
          </cell>
          <cell r="AL179">
            <v>374861884.84000003</v>
          </cell>
          <cell r="AM179">
            <v>15908286759.640001</v>
          </cell>
          <cell r="AN179">
            <v>11708475175.42</v>
          </cell>
          <cell r="AO179">
            <v>47102594438.340004</v>
          </cell>
          <cell r="AP179">
            <v>36613053386.309998</v>
          </cell>
          <cell r="AQ179">
            <v>89565294431.159988</v>
          </cell>
          <cell r="AR179">
            <v>23037489712.150005</v>
          </cell>
          <cell r="AS179">
            <v>810570565024.91992</v>
          </cell>
        </row>
        <row r="180">
          <cell r="A180">
            <v>44462</v>
          </cell>
          <cell r="B180">
            <v>57780575426.780014</v>
          </cell>
          <cell r="C180">
            <v>20650206484.639999</v>
          </cell>
          <cell r="D180">
            <v>51539572229.980011</v>
          </cell>
          <cell r="E180">
            <v>5778480567.04</v>
          </cell>
          <cell r="F180">
            <v>391162242.75999999</v>
          </cell>
          <cell r="G180">
            <v>1813682575.48</v>
          </cell>
          <cell r="H180">
            <v>76244176602.509995</v>
          </cell>
          <cell r="K180">
            <v>737944679.46000004</v>
          </cell>
          <cell r="L180">
            <v>637589759.92000008</v>
          </cell>
          <cell r="M180">
            <v>30421931793.419998</v>
          </cell>
          <cell r="O180">
            <v>2751394677.46</v>
          </cell>
          <cell r="P180">
            <v>410584660.84999996</v>
          </cell>
          <cell r="Q180">
            <v>539358340.96000004</v>
          </cell>
          <cell r="R180">
            <v>2914672433.3000002</v>
          </cell>
          <cell r="S180">
            <v>700107512.50999999</v>
          </cell>
          <cell r="T180">
            <v>2430803147.2999997</v>
          </cell>
          <cell r="U180">
            <v>10415010256.790001</v>
          </cell>
          <cell r="V180">
            <v>2628171528.9300003</v>
          </cell>
          <cell r="W180">
            <v>55390028843.349998</v>
          </cell>
          <cell r="X180">
            <v>7521075062.3199997</v>
          </cell>
          <cell r="Y180">
            <v>79476873537.589996</v>
          </cell>
          <cell r="Z180">
            <v>13228877493.34</v>
          </cell>
          <cell r="AA180">
            <v>8616664.5600000005</v>
          </cell>
          <cell r="AB180">
            <v>15116473054.41</v>
          </cell>
          <cell r="AC180">
            <v>54581000590.18</v>
          </cell>
          <cell r="AD180">
            <v>14309416942.639999</v>
          </cell>
          <cell r="AE180">
            <v>72231741901.299988</v>
          </cell>
          <cell r="AF180">
            <v>10802938880.999998</v>
          </cell>
          <cell r="AG180">
            <v>95153774.260000005</v>
          </cell>
          <cell r="AH180">
            <v>110762923.40000001</v>
          </cell>
          <cell r="AI180">
            <v>108696882.48</v>
          </cell>
          <cell r="AJ180">
            <v>51353855.609999999</v>
          </cell>
          <cell r="AK180">
            <v>824083357.21000004</v>
          </cell>
          <cell r="AL180">
            <v>379334398.45000005</v>
          </cell>
          <cell r="AM180">
            <v>15169722233.680002</v>
          </cell>
          <cell r="AN180">
            <v>11699812773.67</v>
          </cell>
          <cell r="AO180">
            <v>47103641263.570007</v>
          </cell>
          <cell r="AP180">
            <v>37006144912.889999</v>
          </cell>
          <cell r="AQ180">
            <v>89612231681.509995</v>
          </cell>
          <cell r="AR180">
            <v>23000243620.469997</v>
          </cell>
          <cell r="AS180">
            <v>816613649567.9801</v>
          </cell>
        </row>
        <row r="181">
          <cell r="A181">
            <v>44463</v>
          </cell>
          <cell r="B181">
            <v>57748618518.489998</v>
          </cell>
          <cell r="C181">
            <v>20658101617.98</v>
          </cell>
          <cell r="D181">
            <v>51150471111.359985</v>
          </cell>
          <cell r="E181">
            <v>5764588140.5500002</v>
          </cell>
          <cell r="F181">
            <v>391205891.88999999</v>
          </cell>
          <cell r="G181">
            <v>1811299578.4300001</v>
          </cell>
          <cell r="H181">
            <v>76718987901.009995</v>
          </cell>
          <cell r="K181">
            <v>737720587.42000008</v>
          </cell>
          <cell r="L181">
            <v>635984388.00999999</v>
          </cell>
          <cell r="M181">
            <v>30368071085.760002</v>
          </cell>
          <cell r="O181">
            <v>2751633465.3400002</v>
          </cell>
          <cell r="P181">
            <v>410562817.06999999</v>
          </cell>
          <cell r="Q181">
            <v>539323796.42999995</v>
          </cell>
          <cell r="R181">
            <v>2914257964.6400003</v>
          </cell>
          <cell r="S181">
            <v>700164754.05000007</v>
          </cell>
          <cell r="T181">
            <v>2430574577.0299997</v>
          </cell>
          <cell r="U181">
            <v>10380552180.76</v>
          </cell>
          <cell r="V181">
            <v>2624832469.0100002</v>
          </cell>
          <cell r="W181">
            <v>55320278587.970001</v>
          </cell>
          <cell r="X181">
            <v>7507627669.9599991</v>
          </cell>
          <cell r="Y181">
            <v>79731657197.630005</v>
          </cell>
          <cell r="Z181">
            <v>13155255522.329998</v>
          </cell>
          <cell r="AA181">
            <v>8622521.1600000001</v>
          </cell>
          <cell r="AB181">
            <v>15001282236.830002</v>
          </cell>
          <cell r="AC181">
            <v>55126865631.279991</v>
          </cell>
          <cell r="AD181">
            <v>14240954731.27</v>
          </cell>
          <cell r="AE181">
            <v>71732206486.709991</v>
          </cell>
          <cell r="AF181">
            <v>10796197324.970001</v>
          </cell>
          <cell r="AG181">
            <v>95092801.109999999</v>
          </cell>
          <cell r="AH181">
            <v>110738353.01000001</v>
          </cell>
          <cell r="AI181">
            <v>108423091.08</v>
          </cell>
          <cell r="AJ181">
            <v>51345869.530000001</v>
          </cell>
          <cell r="AK181">
            <v>825459181.51999998</v>
          </cell>
          <cell r="AL181">
            <v>370440683.27999997</v>
          </cell>
          <cell r="AM181">
            <v>14435602657.279999</v>
          </cell>
          <cell r="AN181">
            <v>11687236046.49</v>
          </cell>
          <cell r="AO181">
            <v>46958576051.62001</v>
          </cell>
          <cell r="AP181">
            <v>36892900512.309998</v>
          </cell>
          <cell r="AQ181">
            <v>89480072291.279984</v>
          </cell>
          <cell r="AR181">
            <v>22997064448.519997</v>
          </cell>
          <cell r="AS181">
            <v>815370850742.37012</v>
          </cell>
        </row>
        <row r="182">
          <cell r="A182">
            <v>44464</v>
          </cell>
          <cell r="B182">
            <v>57692059269.589996</v>
          </cell>
          <cell r="C182">
            <v>20672710048.899998</v>
          </cell>
          <cell r="D182">
            <v>51137996571.129997</v>
          </cell>
          <cell r="E182">
            <v>5761661728.8999996</v>
          </cell>
          <cell r="F182">
            <v>391174512</v>
          </cell>
          <cell r="G182">
            <v>1811136887.03</v>
          </cell>
          <cell r="H182">
            <v>76649339893.5</v>
          </cell>
          <cell r="K182">
            <v>737269643.75999987</v>
          </cell>
          <cell r="L182">
            <v>635823470.74000001</v>
          </cell>
          <cell r="M182">
            <v>30336726006.369999</v>
          </cell>
          <cell r="O182">
            <v>2751871402.4199996</v>
          </cell>
          <cell r="P182">
            <v>410609843.31999999</v>
          </cell>
          <cell r="Q182">
            <v>539377233.19999993</v>
          </cell>
          <cell r="R182">
            <v>2914537911.1500001</v>
          </cell>
          <cell r="S182">
            <v>700221883.10000002</v>
          </cell>
          <cell r="T182">
            <v>2430812892.2799997</v>
          </cell>
          <cell r="U182">
            <v>10379873872.210001</v>
          </cell>
          <cell r="V182">
            <v>2627376807.1699996</v>
          </cell>
          <cell r="W182">
            <v>55256883895.279999</v>
          </cell>
          <cell r="X182">
            <v>7502583019.1499996</v>
          </cell>
          <cell r="Y182">
            <v>79657323042.380005</v>
          </cell>
          <cell r="Z182">
            <v>13133135973.139999</v>
          </cell>
          <cell r="AA182">
            <v>8629651.0500000007</v>
          </cell>
          <cell r="AB182">
            <v>14991473558.52</v>
          </cell>
          <cell r="AC182">
            <v>55131701499.609993</v>
          </cell>
          <cell r="AD182">
            <v>14247966851.920002</v>
          </cell>
          <cell r="AE182">
            <v>71621239724.759995</v>
          </cell>
          <cell r="AF182">
            <v>11393793963.809999</v>
          </cell>
          <cell r="AG182">
            <v>94966884.120000005</v>
          </cell>
          <cell r="AH182">
            <v>110711405.81999999</v>
          </cell>
          <cell r="AI182">
            <v>109036223.69</v>
          </cell>
          <cell r="AJ182">
            <v>51330688.909999996</v>
          </cell>
          <cell r="AK182">
            <v>825255670.35000002</v>
          </cell>
          <cell r="AL182">
            <v>370563844.42000002</v>
          </cell>
          <cell r="AM182">
            <v>14436883201.080002</v>
          </cell>
          <cell r="AN182">
            <v>11898434673.15</v>
          </cell>
          <cell r="AO182">
            <v>47009083153.950005</v>
          </cell>
          <cell r="AP182">
            <v>36844182703.040001</v>
          </cell>
          <cell r="AQ182">
            <v>89962611106.950012</v>
          </cell>
          <cell r="AR182">
            <v>23074101052.139996</v>
          </cell>
          <cell r="AS182">
            <v>816312471664.01013</v>
          </cell>
        </row>
        <row r="183">
          <cell r="A183">
            <v>44465</v>
          </cell>
          <cell r="B183">
            <v>57692539762.729996</v>
          </cell>
          <cell r="C183">
            <v>20672410291.040001</v>
          </cell>
          <cell r="D183">
            <v>51143735516.109993</v>
          </cell>
          <cell r="E183">
            <v>5761270986.2399998</v>
          </cell>
          <cell r="F183">
            <v>391189867.47000003</v>
          </cell>
          <cell r="G183">
            <v>1811332619.6599998</v>
          </cell>
          <cell r="H183">
            <v>76646031213.459991</v>
          </cell>
          <cell r="K183">
            <v>737270874.84000003</v>
          </cell>
          <cell r="L183">
            <v>635893666.71000004</v>
          </cell>
          <cell r="M183">
            <v>30335089912.300003</v>
          </cell>
          <cell r="O183">
            <v>2752109533.5000005</v>
          </cell>
          <cell r="P183">
            <v>410656930.53000003</v>
          </cell>
          <cell r="Q183">
            <v>539430753.33999991</v>
          </cell>
          <cell r="R183">
            <v>2914818854.8099999</v>
          </cell>
          <cell r="S183">
            <v>700279034.98000002</v>
          </cell>
          <cell r="T183">
            <v>2431051213.0899997</v>
          </cell>
          <cell r="U183">
            <v>10379324072.02</v>
          </cell>
          <cell r="V183">
            <v>2627656792.2000003</v>
          </cell>
          <cell r="W183">
            <v>55256024810.120003</v>
          </cell>
          <cell r="X183">
            <v>7502101918.7399998</v>
          </cell>
          <cell r="Y183">
            <v>79653745842.450012</v>
          </cell>
          <cell r="Z183">
            <v>13132443920.049999</v>
          </cell>
          <cell r="AA183">
            <v>8636798.0299999993</v>
          </cell>
          <cell r="AB183">
            <v>14990615106.700001</v>
          </cell>
          <cell r="AC183">
            <v>55136417683.93</v>
          </cell>
          <cell r="AD183">
            <v>14249352788.09</v>
          </cell>
          <cell r="AE183">
            <v>71618268565.029999</v>
          </cell>
          <cell r="AF183">
            <v>11394801306.34</v>
          </cell>
          <cell r="AG183">
            <v>94974095.959999993</v>
          </cell>
          <cell r="AH183">
            <v>110711405.81999999</v>
          </cell>
          <cell r="AI183">
            <v>109044513.87</v>
          </cell>
          <cell r="AJ183">
            <v>51330688.909999996</v>
          </cell>
          <cell r="AK183">
            <v>825244559.35000002</v>
          </cell>
          <cell r="AL183">
            <v>370558129.65999997</v>
          </cell>
          <cell r="AM183">
            <v>14438146081.629999</v>
          </cell>
          <cell r="AN183">
            <v>11899853797.41</v>
          </cell>
          <cell r="AO183">
            <v>47014126218.05999</v>
          </cell>
          <cell r="AP183">
            <v>36842382880.639999</v>
          </cell>
          <cell r="AQ183">
            <v>89976563169.149994</v>
          </cell>
          <cell r="AR183">
            <v>23076181863.520004</v>
          </cell>
          <cell r="AS183">
            <v>816333618038.48999</v>
          </cell>
        </row>
        <row r="184">
          <cell r="A184">
            <v>44466</v>
          </cell>
          <cell r="B184">
            <v>57652321395.800003</v>
          </cell>
          <cell r="C184">
            <v>20633348087.91</v>
          </cell>
          <cell r="D184">
            <v>51119141607.329994</v>
          </cell>
          <cell r="E184">
            <v>5796257048.1300001</v>
          </cell>
          <cell r="F184">
            <v>390973863.70000005</v>
          </cell>
          <cell r="G184">
            <v>1811050800.05</v>
          </cell>
          <cell r="H184">
            <v>76594820205.910004</v>
          </cell>
          <cell r="K184">
            <v>735139959.64999998</v>
          </cell>
          <cell r="L184">
            <v>635495670.4000001</v>
          </cell>
          <cell r="M184">
            <v>30291502965.119999</v>
          </cell>
          <cell r="O184">
            <v>2752344419.6299996</v>
          </cell>
          <cell r="P184">
            <v>410645453.43000001</v>
          </cell>
          <cell r="Q184">
            <v>539455340.57999992</v>
          </cell>
          <cell r="R184">
            <v>2914710255.2199998</v>
          </cell>
          <cell r="S184">
            <v>700335525.95000005</v>
          </cell>
          <cell r="T184">
            <v>2431176727.48</v>
          </cell>
          <cell r="U184">
            <v>10335291021.17</v>
          </cell>
          <cell r="V184">
            <v>2625864971.3499999</v>
          </cell>
          <cell r="W184">
            <v>55306827539.709999</v>
          </cell>
          <cell r="X184">
            <v>7502357048.7799997</v>
          </cell>
          <cell r="Y184">
            <v>79435500774.639999</v>
          </cell>
          <cell r="Z184">
            <v>13128047103.700001</v>
          </cell>
          <cell r="AA184">
            <v>8643104.6999999993</v>
          </cell>
          <cell r="AB184">
            <v>14889230630.199999</v>
          </cell>
          <cell r="AC184">
            <v>56399921386.470001</v>
          </cell>
          <cell r="AD184">
            <v>14248862313.559998</v>
          </cell>
          <cell r="AE184">
            <v>71437171296.01001</v>
          </cell>
          <cell r="AF184">
            <v>11395347810.24</v>
          </cell>
          <cell r="AG184">
            <v>94981239.230000004</v>
          </cell>
          <cell r="AH184">
            <v>110711405.81999999</v>
          </cell>
          <cell r="AI184">
            <v>109052706.73999999</v>
          </cell>
          <cell r="AJ184">
            <v>51330688.909999996</v>
          </cell>
          <cell r="AK184">
            <v>825315610.47000003</v>
          </cell>
          <cell r="AL184">
            <v>369506075.35000002</v>
          </cell>
          <cell r="AM184">
            <v>14447930149.569998</v>
          </cell>
          <cell r="AN184">
            <v>11893528636.17</v>
          </cell>
          <cell r="AO184">
            <v>47001765629.349998</v>
          </cell>
          <cell r="AP184">
            <v>36662876216.479996</v>
          </cell>
          <cell r="AQ184">
            <v>89948460591.169998</v>
          </cell>
          <cell r="AR184">
            <v>23078289849.310005</v>
          </cell>
          <cell r="AS184">
            <v>816715533125.39001</v>
          </cell>
        </row>
        <row r="185">
          <cell r="A185">
            <v>44467</v>
          </cell>
          <cell r="B185">
            <v>55752172249.829994</v>
          </cell>
          <cell r="C185">
            <v>20605623802.939999</v>
          </cell>
          <cell r="D185">
            <v>51122603595.530014</v>
          </cell>
          <cell r="E185">
            <v>5745231740.2600002</v>
          </cell>
          <cell r="F185">
            <v>389434862.42000002</v>
          </cell>
          <cell r="G185">
            <v>1809035197.3699999</v>
          </cell>
          <cell r="H185">
            <v>75726856127.830002</v>
          </cell>
          <cell r="K185">
            <v>732615621.98000002</v>
          </cell>
          <cell r="L185">
            <v>635418352.30000007</v>
          </cell>
          <cell r="M185">
            <v>30072540372.599998</v>
          </cell>
          <cell r="O185">
            <v>2752483004.9099998</v>
          </cell>
          <cell r="P185">
            <v>410667643.26999998</v>
          </cell>
          <cell r="Q185">
            <v>539449219.26999998</v>
          </cell>
          <cell r="R185">
            <v>2914949765.2800002</v>
          </cell>
          <cell r="S185">
            <v>700392236.5</v>
          </cell>
          <cell r="T185">
            <v>2431135458.8400002</v>
          </cell>
          <cell r="U185">
            <v>10258011724.280001</v>
          </cell>
          <cell r="V185">
            <v>2627087319.7400002</v>
          </cell>
          <cell r="W185">
            <v>54742402427.639999</v>
          </cell>
          <cell r="X185">
            <v>7439321467.6499996</v>
          </cell>
          <cell r="Y185">
            <v>78627662299.850006</v>
          </cell>
          <cell r="Z185">
            <v>13051075986.690001</v>
          </cell>
          <cell r="AA185">
            <v>8648474.1899999995</v>
          </cell>
          <cell r="AB185">
            <v>14748890993.83</v>
          </cell>
          <cell r="AC185">
            <v>55815925573.649994</v>
          </cell>
          <cell r="AD185">
            <v>13776499501.820002</v>
          </cell>
          <cell r="AE185">
            <v>70584619067.139999</v>
          </cell>
          <cell r="AF185">
            <v>12452173629.049999</v>
          </cell>
          <cell r="AG185">
            <v>94960346.510000005</v>
          </cell>
          <cell r="AH185">
            <v>110689708.55</v>
          </cell>
          <cell r="AI185">
            <v>109055615.61</v>
          </cell>
          <cell r="AJ185">
            <v>51330688.909999996</v>
          </cell>
          <cell r="AK185">
            <v>820880315.5</v>
          </cell>
          <cell r="AL185">
            <v>367157770.37</v>
          </cell>
          <cell r="AM185">
            <v>12789279527.469999</v>
          </cell>
          <cell r="AN185">
            <v>11890983502.469999</v>
          </cell>
          <cell r="AO185">
            <v>46967150968.580002</v>
          </cell>
          <cell r="AP185">
            <v>36152546180.979996</v>
          </cell>
          <cell r="AQ185">
            <v>89859411691.440002</v>
          </cell>
          <cell r="AR185">
            <v>21951162229.970001</v>
          </cell>
          <cell r="AS185">
            <v>807637536263.02002</v>
          </cell>
        </row>
        <row r="186">
          <cell r="A186">
            <v>44468</v>
          </cell>
          <cell r="B186">
            <v>55721264473.249992</v>
          </cell>
          <cell r="C186">
            <v>20631561879.380001</v>
          </cell>
          <cell r="D186">
            <v>51122205604.349998</v>
          </cell>
          <cell r="E186">
            <v>5740360145.3500004</v>
          </cell>
          <cell r="F186">
            <v>389343531.42000002</v>
          </cell>
          <cell r="G186">
            <v>1807550139.3499999</v>
          </cell>
          <cell r="H186">
            <v>75433083759.509995</v>
          </cell>
          <cell r="K186">
            <v>733204685.98999989</v>
          </cell>
          <cell r="L186">
            <v>635683558.77999997</v>
          </cell>
          <cell r="M186">
            <v>30072814545.400002</v>
          </cell>
          <cell r="P186">
            <v>410669888.36000001</v>
          </cell>
          <cell r="Q186">
            <v>539472717.75999999</v>
          </cell>
          <cell r="R186">
            <v>2914829371.0900002</v>
          </cell>
          <cell r="S186">
            <v>700449922.42000008</v>
          </cell>
          <cell r="T186">
            <v>2431148519.9099998</v>
          </cell>
          <cell r="U186">
            <v>10254172264.889999</v>
          </cell>
          <cell r="V186">
            <v>2610948329.3299999</v>
          </cell>
          <cell r="W186">
            <v>54771162367.949997</v>
          </cell>
          <cell r="X186">
            <v>7438425337.75</v>
          </cell>
          <cell r="Y186">
            <v>78845840348.710007</v>
          </cell>
          <cell r="Z186">
            <v>13090349765.01</v>
          </cell>
          <cell r="AA186">
            <v>8652471.3699999992</v>
          </cell>
          <cell r="AB186">
            <v>14757121300.110001</v>
          </cell>
          <cell r="AC186">
            <v>57122319913.379997</v>
          </cell>
          <cell r="AD186">
            <v>13765706302.630001</v>
          </cell>
          <cell r="AE186">
            <v>70800206317.080002</v>
          </cell>
          <cell r="AF186">
            <v>12471330408.99</v>
          </cell>
          <cell r="AG186">
            <v>92722068.019999996</v>
          </cell>
          <cell r="AH186">
            <v>112951304.39</v>
          </cell>
          <cell r="AI186">
            <v>108785932.91</v>
          </cell>
          <cell r="AJ186">
            <v>51435756.359999999</v>
          </cell>
          <cell r="AK186">
            <v>821019910.40999997</v>
          </cell>
          <cell r="AL186">
            <v>365916790.12</v>
          </cell>
          <cell r="AM186">
            <v>18466813762.23</v>
          </cell>
          <cell r="AN186">
            <v>11924650501.92</v>
          </cell>
          <cell r="AO186">
            <v>46938714335.920006</v>
          </cell>
          <cell r="AP186">
            <v>36049418609.099998</v>
          </cell>
          <cell r="AQ186">
            <v>89821194543.109985</v>
          </cell>
          <cell r="AR186">
            <v>21416106565.57</v>
          </cell>
          <cell r="AS186">
            <v>811389607949.57996</v>
          </cell>
        </row>
        <row r="187">
          <cell r="A187">
            <v>44469</v>
          </cell>
          <cell r="B187">
            <v>55723948639.349998</v>
          </cell>
          <cell r="C187">
            <v>20625279471.840004</v>
          </cell>
          <cell r="D187">
            <v>49629985211.330002</v>
          </cell>
          <cell r="E187">
            <v>5741437071.8499994</v>
          </cell>
          <cell r="F187">
            <v>389320517.5</v>
          </cell>
          <cell r="G187">
            <v>1832280435.52</v>
          </cell>
          <cell r="H187">
            <v>75939472808.240005</v>
          </cell>
          <cell r="K187">
            <v>733811476.61999989</v>
          </cell>
          <cell r="L187">
            <v>635570626.02999997</v>
          </cell>
          <cell r="M187">
            <v>29983228327.07</v>
          </cell>
          <cell r="P187">
            <v>410728146.17999995</v>
          </cell>
          <cell r="Q187">
            <v>539524959.47000003</v>
          </cell>
          <cell r="R187">
            <v>2915234219.8400002</v>
          </cell>
          <cell r="S187">
            <v>700507492.39999998</v>
          </cell>
          <cell r="T187">
            <v>2431400927.7599998</v>
          </cell>
          <cell r="U187">
            <v>10230097660.709999</v>
          </cell>
          <cell r="V187">
            <v>2575320300.7800002</v>
          </cell>
          <cell r="W187">
            <v>54595046829.590004</v>
          </cell>
          <cell r="X187">
            <v>7403519030.0799999</v>
          </cell>
          <cell r="Y187">
            <v>79034165054.899994</v>
          </cell>
          <cell r="Z187">
            <v>13270274489.59</v>
          </cell>
          <cell r="AA187">
            <v>8661443.8800000008</v>
          </cell>
          <cell r="AB187">
            <v>14792352903.860001</v>
          </cell>
          <cell r="AC187">
            <v>56031701941.020004</v>
          </cell>
          <cell r="AD187">
            <v>13274141296.309998</v>
          </cell>
          <cell r="AE187">
            <v>70817032279.850006</v>
          </cell>
          <cell r="AF187">
            <v>12770684489.130001</v>
          </cell>
          <cell r="AG187">
            <v>92658517.200000003</v>
          </cell>
          <cell r="AH187">
            <v>112881541.59999999</v>
          </cell>
          <cell r="AI187">
            <v>108640921.17</v>
          </cell>
          <cell r="AJ187">
            <v>51435756.359999999</v>
          </cell>
          <cell r="AK187">
            <v>817006389.72000003</v>
          </cell>
          <cell r="AL187">
            <v>366125662.04000002</v>
          </cell>
          <cell r="AM187">
            <v>19962778564.27</v>
          </cell>
          <cell r="AN187">
            <v>12046664303.710001</v>
          </cell>
          <cell r="AO187">
            <v>45263813013.740005</v>
          </cell>
          <cell r="AP187">
            <v>35987016845.32</v>
          </cell>
          <cell r="AQ187">
            <v>89844202032.929993</v>
          </cell>
          <cell r="AR187">
            <v>20995732355.390007</v>
          </cell>
          <cell r="AS187">
            <v>808683683954.15002</v>
          </cell>
        </row>
        <row r="188">
          <cell r="A188" t="str">
            <v>Grand Total</v>
          </cell>
          <cell r="B188">
            <v>9102531931482.5117</v>
          </cell>
          <cell r="C188">
            <v>3372068032874.8809</v>
          </cell>
          <cell r="D188">
            <v>8878568644771.0918</v>
          </cell>
          <cell r="E188">
            <v>996346298866.9696</v>
          </cell>
          <cell r="F188">
            <v>68798394456.309998</v>
          </cell>
          <cell r="G188">
            <v>374473699099.67993</v>
          </cell>
          <cell r="H188">
            <v>12447308697189.312</v>
          </cell>
          <cell r="I188">
            <v>87468391869.229996</v>
          </cell>
          <cell r="J188">
            <v>379135433266.82001</v>
          </cell>
          <cell r="K188">
            <v>128519185236.49992</v>
          </cell>
          <cell r="L188">
            <v>118869894338.05006</v>
          </cell>
          <cell r="M188">
            <v>5148186511159.7314</v>
          </cell>
          <cell r="N188">
            <v>21616460507.730003</v>
          </cell>
          <cell r="O188">
            <v>494128968963.58002</v>
          </cell>
          <cell r="P188">
            <v>74304160569.5</v>
          </cell>
          <cell r="Q188">
            <v>97762876398.27005</v>
          </cell>
          <cell r="R188">
            <v>528081961442.86005</v>
          </cell>
          <cell r="S188">
            <v>127207133186.17004</v>
          </cell>
          <cell r="T188">
            <v>440612227273.44025</v>
          </cell>
          <cell r="U188">
            <v>1738243630982.1001</v>
          </cell>
          <cell r="V188">
            <v>482217396731.82007</v>
          </cell>
          <cell r="W188">
            <v>9948664343401.6992</v>
          </cell>
          <cell r="X188">
            <v>1236688551841.2097</v>
          </cell>
          <cell r="Y188">
            <v>13354798269932.799</v>
          </cell>
          <cell r="Z188">
            <v>2269072108733.7681</v>
          </cell>
          <cell r="AA188">
            <v>1483956476.8799999</v>
          </cell>
          <cell r="AB188">
            <v>2510228061737.9814</v>
          </cell>
          <cell r="AC188">
            <v>11495868444616.475</v>
          </cell>
          <cell r="AD188">
            <v>1835818745558.8691</v>
          </cell>
          <cell r="AE188">
            <v>12317008577464.279</v>
          </cell>
          <cell r="AF188">
            <v>1895329973400.4397</v>
          </cell>
          <cell r="AG188">
            <v>19191416533.619995</v>
          </cell>
          <cell r="AH188">
            <v>17678672333.449993</v>
          </cell>
          <cell r="AI188">
            <v>18908937141.440006</v>
          </cell>
          <cell r="AJ188">
            <v>8918960398.0999985</v>
          </cell>
          <cell r="AK188">
            <v>129712074205.65999</v>
          </cell>
          <cell r="AL188">
            <v>56246815847.649994</v>
          </cell>
          <cell r="AM188">
            <v>1989150313783.4504</v>
          </cell>
          <cell r="AN188">
            <v>1449180878627.0002</v>
          </cell>
          <cell r="AO188">
            <v>9008380455423.4355</v>
          </cell>
          <cell r="AP188">
            <v>6432893045925.8984</v>
          </cell>
          <cell r="AQ188">
            <v>14694859316887.803</v>
          </cell>
          <cell r="AR188">
            <v>5041494006004.9521</v>
          </cell>
          <cell r="AS188">
            <v>140838025856943.47</v>
          </cell>
        </row>
        <row r="190">
          <cell r="B190">
            <v>183</v>
          </cell>
          <cell r="C190">
            <v>183</v>
          </cell>
          <cell r="D190">
            <v>183</v>
          </cell>
          <cell r="E190">
            <v>183</v>
          </cell>
          <cell r="F190">
            <v>183</v>
          </cell>
          <cell r="G190">
            <v>183</v>
          </cell>
          <cell r="H190">
            <v>183</v>
          </cell>
          <cell r="I190">
            <v>16</v>
          </cell>
          <cell r="J190">
            <v>103</v>
          </cell>
          <cell r="K190">
            <v>183</v>
          </cell>
          <cell r="L190">
            <v>183</v>
          </cell>
          <cell r="M190">
            <v>183</v>
          </cell>
          <cell r="N190">
            <v>27</v>
          </cell>
          <cell r="O190">
            <v>181</v>
          </cell>
          <cell r="P190">
            <v>183</v>
          </cell>
          <cell r="Q190">
            <v>183</v>
          </cell>
          <cell r="R190">
            <v>183</v>
          </cell>
          <cell r="S190">
            <v>183</v>
          </cell>
          <cell r="T190">
            <v>183</v>
          </cell>
          <cell r="U190">
            <v>183</v>
          </cell>
          <cell r="V190">
            <v>183</v>
          </cell>
          <cell r="W190">
            <v>183</v>
          </cell>
          <cell r="X190">
            <v>183</v>
          </cell>
          <cell r="Y190">
            <v>183</v>
          </cell>
          <cell r="Z190">
            <v>183</v>
          </cell>
          <cell r="AA190">
            <v>183</v>
          </cell>
          <cell r="AB190">
            <v>183</v>
          </cell>
          <cell r="AC190">
            <v>183</v>
          </cell>
          <cell r="AD190">
            <v>183</v>
          </cell>
          <cell r="AE190">
            <v>183</v>
          </cell>
          <cell r="AF190">
            <v>183</v>
          </cell>
          <cell r="AG190">
            <v>183</v>
          </cell>
          <cell r="AH190">
            <v>183</v>
          </cell>
          <cell r="AI190">
            <v>183</v>
          </cell>
          <cell r="AJ190">
            <v>183</v>
          </cell>
          <cell r="AK190">
            <v>183</v>
          </cell>
          <cell r="AL190">
            <v>183</v>
          </cell>
          <cell r="AM190">
            <v>183</v>
          </cell>
          <cell r="AN190">
            <v>183</v>
          </cell>
          <cell r="AO190">
            <v>183</v>
          </cell>
          <cell r="AP190">
            <v>183</v>
          </cell>
          <cell r="AQ190">
            <v>183</v>
          </cell>
          <cell r="AR190">
            <v>183</v>
          </cell>
        </row>
        <row r="191">
          <cell r="B191">
            <v>9102531931482.5117</v>
          </cell>
          <cell r="C191">
            <v>3372068032874.8809</v>
          </cell>
          <cell r="D191">
            <v>8878568644771.0918</v>
          </cell>
          <cell r="E191">
            <v>996346298866.9696</v>
          </cell>
          <cell r="F191">
            <v>68798394456.309998</v>
          </cell>
          <cell r="G191">
            <v>374473699099.67993</v>
          </cell>
          <cell r="H191">
            <v>12447308697189.312</v>
          </cell>
          <cell r="I191">
            <v>87468391869.229996</v>
          </cell>
          <cell r="J191">
            <v>379135433266.82001</v>
          </cell>
          <cell r="K191">
            <v>128519185236.49992</v>
          </cell>
          <cell r="L191">
            <v>118869894338.05006</v>
          </cell>
          <cell r="M191">
            <v>5148186511159.7314</v>
          </cell>
          <cell r="N191">
            <v>21616460507.730003</v>
          </cell>
          <cell r="O191">
            <v>494128968963.58002</v>
          </cell>
          <cell r="P191">
            <v>74304160569.5</v>
          </cell>
          <cell r="Q191">
            <v>97762876398.27005</v>
          </cell>
          <cell r="R191">
            <v>528081961442.86005</v>
          </cell>
          <cell r="S191">
            <v>127207133186.17004</v>
          </cell>
          <cell r="T191">
            <v>440612227273.44025</v>
          </cell>
          <cell r="U191">
            <v>1738243630982.1001</v>
          </cell>
          <cell r="V191">
            <v>482217396731.82007</v>
          </cell>
          <cell r="W191">
            <v>9948664343401.6992</v>
          </cell>
          <cell r="X191">
            <v>1236688551841.2097</v>
          </cell>
          <cell r="Y191">
            <v>13354798269932.799</v>
          </cell>
          <cell r="Z191">
            <v>2269072108733.7681</v>
          </cell>
          <cell r="AA191">
            <v>1483956476.8799999</v>
          </cell>
          <cell r="AB191">
            <v>2510228061737.9814</v>
          </cell>
          <cell r="AC191">
            <v>11495868444616.475</v>
          </cell>
          <cell r="AD191">
            <v>1835818745558.8691</v>
          </cell>
          <cell r="AE191">
            <v>12317008577464.279</v>
          </cell>
          <cell r="AF191">
            <v>1895329973400.4397</v>
          </cell>
          <cell r="AG191">
            <v>19191416533.619995</v>
          </cell>
          <cell r="AH191">
            <v>17678672333.449993</v>
          </cell>
          <cell r="AI191">
            <v>18908937141.440006</v>
          </cell>
          <cell r="AJ191">
            <v>8918960398.0999985</v>
          </cell>
          <cell r="AK191">
            <v>129712074205.65999</v>
          </cell>
          <cell r="AL191">
            <v>56246815847.649994</v>
          </cell>
          <cell r="AM191">
            <v>1989150313783.4504</v>
          </cell>
          <cell r="AN191">
            <v>1449180878627.0002</v>
          </cell>
          <cell r="AO191">
            <v>9008380455423.4355</v>
          </cell>
          <cell r="AP191">
            <v>6432893045925.8984</v>
          </cell>
          <cell r="AQ191">
            <v>14694859316887.803</v>
          </cell>
          <cell r="AR191">
            <v>5041494006004.9521</v>
          </cell>
        </row>
        <row r="192">
          <cell r="B192">
            <v>49740611647.445419</v>
          </cell>
          <cell r="C192">
            <v>18426601272.540333</v>
          </cell>
          <cell r="D192">
            <v>48516768550.661705</v>
          </cell>
          <cell r="E192">
            <v>5444515294.3550253</v>
          </cell>
          <cell r="F192">
            <v>375947510.69021857</v>
          </cell>
          <cell r="G192">
            <v>2046304366.6649177</v>
          </cell>
          <cell r="H192">
            <v>68018080312.509903</v>
          </cell>
          <cell r="I192">
            <v>5466774491.8268747</v>
          </cell>
          <cell r="J192">
            <v>3680926536.5710678</v>
          </cell>
          <cell r="K192">
            <v>702290629.70764983</v>
          </cell>
          <cell r="L192">
            <v>649562264.14235008</v>
          </cell>
          <cell r="M192">
            <v>28132166727.648808</v>
          </cell>
          <cell r="N192">
            <v>800609648.43444455</v>
          </cell>
          <cell r="O192">
            <v>2729994303.6661878</v>
          </cell>
          <cell r="P192">
            <v>406033664.31420767</v>
          </cell>
          <cell r="Q192">
            <v>534223368.29655766</v>
          </cell>
          <cell r="R192">
            <v>2885693778.3762846</v>
          </cell>
          <cell r="S192">
            <v>695120946.37251389</v>
          </cell>
          <cell r="T192">
            <v>2407717088.9259028</v>
          </cell>
          <cell r="U192">
            <v>9498599076.4049187</v>
          </cell>
          <cell r="V192">
            <v>2635067741.7039347</v>
          </cell>
          <cell r="W192">
            <v>54364286029.517479</v>
          </cell>
          <cell r="X192">
            <v>6757860939.0230036</v>
          </cell>
          <cell r="Y192">
            <v>72977039726.408737</v>
          </cell>
          <cell r="Z192">
            <v>12399301140.621683</v>
          </cell>
          <cell r="AA192">
            <v>8109051.7862295071</v>
          </cell>
          <cell r="AB192">
            <v>13717093233.540882</v>
          </cell>
          <cell r="AC192">
            <v>62818953249.270355</v>
          </cell>
          <cell r="AD192">
            <v>10031796423.818956</v>
          </cell>
          <cell r="AE192">
            <v>67306057800.35125</v>
          </cell>
          <cell r="AF192">
            <v>10356994390.166338</v>
          </cell>
          <cell r="AG192">
            <v>104871128.59901637</v>
          </cell>
          <cell r="AH192">
            <v>96604766.849453509</v>
          </cell>
          <cell r="AI192">
            <v>103327525.36306015</v>
          </cell>
          <cell r="AJ192">
            <v>48737488.514207639</v>
          </cell>
          <cell r="AK192">
            <v>708809148.66480863</v>
          </cell>
          <cell r="AL192">
            <v>307359649.44071037</v>
          </cell>
          <cell r="AM192">
            <v>10869673845.811205</v>
          </cell>
          <cell r="AN192">
            <v>7919021194.6830616</v>
          </cell>
          <cell r="AO192">
            <v>49226122707.231888</v>
          </cell>
          <cell r="AP192">
            <v>35152421015.988518</v>
          </cell>
          <cell r="AQ192">
            <v>80299777687.911484</v>
          </cell>
          <cell r="AR192">
            <v>27549147573.797554</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g_in001_Y0X_300921"/>
    </sheetNames>
    <sheetDataSet>
      <sheetData sheetId="0">
        <row r="1">
          <cell r="A1" t="str">
            <v>Security Type</v>
          </cell>
          <cell r="B1" t="str">
            <v>(Multiple Items)</v>
          </cell>
        </row>
        <row r="3">
          <cell r="A3" t="str">
            <v>Sum of Market Value</v>
          </cell>
          <cell r="C3" t="str">
            <v>Associate</v>
          </cell>
        </row>
        <row r="4">
          <cell r="A4" t="str">
            <v>Scheme Code</v>
          </cell>
          <cell r="B4" t="str">
            <v>Scheme Name</v>
          </cell>
          <cell r="C4" t="str">
            <v>Yes</v>
          </cell>
          <cell r="D4" t="str">
            <v>Grand Total</v>
          </cell>
        </row>
        <row r="5">
          <cell r="A5" t="str">
            <v>Y0AA</v>
          </cell>
          <cell r="B5" t="str">
            <v>L&amp;T Flexicap Fund</v>
          </cell>
          <cell r="C5">
            <v>677433510</v>
          </cell>
          <cell r="D5">
            <v>677433510</v>
          </cell>
          <cell r="E5">
            <v>67.743351000000004</v>
          </cell>
        </row>
        <row r="6">
          <cell r="A6" t="str">
            <v>Y0AB</v>
          </cell>
          <cell r="B6" t="str">
            <v>L&amp;T Tax Advantage Fund</v>
          </cell>
          <cell r="C6">
            <v>533060975</v>
          </cell>
          <cell r="D6">
            <v>533060975</v>
          </cell>
          <cell r="E6">
            <v>53.3060975</v>
          </cell>
        </row>
        <row r="7">
          <cell r="A7" t="str">
            <v>Y0AC</v>
          </cell>
          <cell r="B7" t="str">
            <v>L&amp;T India Large Cap Fund</v>
          </cell>
          <cell r="C7">
            <v>233815035</v>
          </cell>
          <cell r="D7">
            <v>233815035</v>
          </cell>
          <cell r="E7">
            <v>23.381503500000001</v>
          </cell>
        </row>
        <row r="8">
          <cell r="A8" t="str">
            <v>Y0AD</v>
          </cell>
          <cell r="B8" t="str">
            <v>L&amp;T India Value Fund</v>
          </cell>
          <cell r="C8">
            <v>2081345490</v>
          </cell>
          <cell r="D8">
            <v>2081345490</v>
          </cell>
          <cell r="E8">
            <v>208.13454899999999</v>
          </cell>
        </row>
        <row r="9">
          <cell r="A9" t="str">
            <v>Y0AG</v>
          </cell>
          <cell r="B9" t="str">
            <v>L&amp;T Large and MidCap Fund</v>
          </cell>
          <cell r="C9">
            <v>234848215</v>
          </cell>
          <cell r="D9">
            <v>234848215</v>
          </cell>
          <cell r="E9">
            <v>23.484821499999999</v>
          </cell>
        </row>
        <row r="10">
          <cell r="A10" t="str">
            <v>Y0AK</v>
          </cell>
          <cell r="B10" t="str">
            <v>L&amp;T Low Duration Fund</v>
          </cell>
          <cell r="C10">
            <v>253877750</v>
          </cell>
          <cell r="D10">
            <v>253877750</v>
          </cell>
          <cell r="E10">
            <v>25.387775000000001</v>
          </cell>
        </row>
        <row r="11">
          <cell r="A11" t="str">
            <v>Y0AS</v>
          </cell>
          <cell r="B11" t="str">
            <v>L&amp;T Hybrid Equity Fund</v>
          </cell>
          <cell r="C11">
            <v>401109550</v>
          </cell>
          <cell r="D11">
            <v>401109550</v>
          </cell>
          <cell r="E11">
            <v>40.110954999999997</v>
          </cell>
        </row>
        <row r="12">
          <cell r="A12" t="str">
            <v>Y0AT</v>
          </cell>
          <cell r="B12" t="str">
            <v>L&amp;T Balanced Advantage Fund</v>
          </cell>
          <cell r="C12">
            <v>85317795</v>
          </cell>
          <cell r="D12">
            <v>85317795</v>
          </cell>
          <cell r="E12">
            <v>8.5317795000000007</v>
          </cell>
        </row>
        <row r="13">
          <cell r="A13" t="str">
            <v>Y0BA</v>
          </cell>
          <cell r="B13" t="str">
            <v>L&amp;T Infrastructure Fund</v>
          </cell>
          <cell r="C13">
            <v>1250135595</v>
          </cell>
          <cell r="D13">
            <v>1250135595</v>
          </cell>
          <cell r="E13">
            <v>125.0135595</v>
          </cell>
        </row>
        <row r="14">
          <cell r="A14" t="str">
            <v>Y0BJ</v>
          </cell>
          <cell r="B14" t="str">
            <v>L&amp;T Equity Savings Fund</v>
          </cell>
          <cell r="C14">
            <v>1729545</v>
          </cell>
          <cell r="D14">
            <v>1729545</v>
          </cell>
          <cell r="E14">
            <v>0.17295450000000001</v>
          </cell>
        </row>
        <row r="15">
          <cell r="A15" t="str">
            <v>Y0BK</v>
          </cell>
          <cell r="B15" t="str">
            <v>L&amp;T Conservative Hybrid Fund</v>
          </cell>
          <cell r="C15">
            <v>924022</v>
          </cell>
          <cell r="D15">
            <v>924022</v>
          </cell>
          <cell r="E15">
            <v>9.2402200000000004E-2</v>
          </cell>
        </row>
        <row r="16">
          <cell r="A16" t="str">
            <v>Y0BN</v>
          </cell>
          <cell r="B16" t="str">
            <v>L&amp;T Short Term Bond Fund</v>
          </cell>
          <cell r="C16">
            <v>766998000</v>
          </cell>
          <cell r="D16">
            <v>766998000</v>
          </cell>
          <cell r="E16">
            <v>76.699799999999996</v>
          </cell>
        </row>
        <row r="17">
          <cell r="A17" t="str">
            <v>Y0D3</v>
          </cell>
          <cell r="B17" t="str">
            <v>L&amp;T Arbitrage Opportunities Fund</v>
          </cell>
          <cell r="C17">
            <v>209815646.25</v>
          </cell>
          <cell r="D17">
            <v>209815646.25</v>
          </cell>
          <cell r="E17">
            <v>20.981564625000001</v>
          </cell>
        </row>
        <row r="18">
          <cell r="A18" t="str">
            <v>Y0D5</v>
          </cell>
          <cell r="B18" t="str">
            <v>L&amp;T Business Cycles Fund</v>
          </cell>
          <cell r="C18">
            <v>211165800</v>
          </cell>
          <cell r="D18">
            <v>211165800</v>
          </cell>
          <cell r="E18">
            <v>21.116579999999999</v>
          </cell>
        </row>
        <row r="19">
          <cell r="A19" t="str">
            <v>Y0D6</v>
          </cell>
          <cell r="B19" t="str">
            <v>L&amp;T Resurgent India Bond Fund</v>
          </cell>
          <cell r="C19">
            <v>179734720</v>
          </cell>
          <cell r="D19">
            <v>179734720</v>
          </cell>
          <cell r="E19">
            <v>17.973472000000001</v>
          </cell>
        </row>
        <row r="20">
          <cell r="A20" t="str">
            <v>Y0DE</v>
          </cell>
          <cell r="B20" t="str">
            <v>L&amp;T FMP Series XVII - Plan B</v>
          </cell>
          <cell r="C20">
            <v>456889840</v>
          </cell>
          <cell r="D20">
            <v>456889840</v>
          </cell>
          <cell r="E20">
            <v>45.688983999999998</v>
          </cell>
        </row>
        <row r="21">
          <cell r="A21" t="str">
            <v>Y0DH</v>
          </cell>
          <cell r="B21" t="str">
            <v>L&amp;T Focused Equity Fund</v>
          </cell>
          <cell r="C21">
            <v>422672190</v>
          </cell>
          <cell r="D21">
            <v>422672190</v>
          </cell>
          <cell r="E21">
            <v>42.267218999999997</v>
          </cell>
        </row>
        <row r="22">
          <cell r="A22" t="str">
            <v>Y0DK</v>
          </cell>
          <cell r="B22" t="str">
            <v>L&amp;T FMP - SERIESXVIII PLAN C 1178 DAYS</v>
          </cell>
          <cell r="C22">
            <v>60955320</v>
          </cell>
          <cell r="D22">
            <v>60955320</v>
          </cell>
          <cell r="E22">
            <v>6.0955320000000004</v>
          </cell>
        </row>
        <row r="23">
          <cell r="A23" t="str">
            <v>Y0DL</v>
          </cell>
          <cell r="B23" t="str">
            <v>L&amp;T NIFTY 50 INDEX FUND</v>
          </cell>
          <cell r="C23">
            <v>21869283.899999999</v>
          </cell>
          <cell r="D23">
            <v>21869283.899999999</v>
          </cell>
          <cell r="E23">
            <v>2.1869283899999998</v>
          </cell>
        </row>
        <row r="24">
          <cell r="A24" t="str">
            <v>Y0DM</v>
          </cell>
          <cell r="B24" t="str">
            <v>L&amp;T NIFTY NEXT 50 INDEX FUND</v>
          </cell>
          <cell r="C24">
            <v>7500460.1500000004</v>
          </cell>
          <cell r="D24">
            <v>7500460.1500000004</v>
          </cell>
          <cell r="E24">
            <v>0.75004601500000001</v>
          </cell>
        </row>
        <row r="25">
          <cell r="A25" t="str">
            <v>Grand Total</v>
          </cell>
          <cell r="C25">
            <v>8091198742.2999992</v>
          </cell>
          <cell r="D25">
            <v>8091198742.2999992</v>
          </cell>
          <cell r="E25">
            <v>809.11987423000005</v>
          </cell>
        </row>
      </sheetData>
      <sheetData sheetId="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workbookViewId="0">
      <selection activeCell="B1" sqref="B1"/>
    </sheetView>
  </sheetViews>
  <sheetFormatPr defaultRowHeight="15" x14ac:dyDescent="0.25"/>
  <cols>
    <col min="2" max="2" width="70.5703125" bestFit="1" customWidth="1"/>
    <col min="3" max="3" width="52.28515625" bestFit="1" customWidth="1"/>
    <col min="4" max="4" width="51.140625" bestFit="1" customWidth="1"/>
  </cols>
  <sheetData>
    <row r="1" spans="1:5" x14ac:dyDescent="0.25">
      <c r="B1" s="144" t="s">
        <v>1871</v>
      </c>
      <c r="C1" s="144" t="s">
        <v>134</v>
      </c>
    </row>
    <row r="2" spans="1:5" x14ac:dyDescent="0.25">
      <c r="A2" t="s">
        <v>172</v>
      </c>
      <c r="B2" s="145" t="s">
        <v>3</v>
      </c>
      <c r="C2" s="145" t="s">
        <v>1587</v>
      </c>
      <c r="D2" t="str">
        <f>VLOOKUP(A2,'Fund master'!A:B,2,0)</f>
        <v>L&amp;T Infrastructure Fund</v>
      </c>
      <c r="E2" t="b">
        <f>D2=B2</f>
        <v>1</v>
      </c>
    </row>
    <row r="3" spans="1:5" x14ac:dyDescent="0.25">
      <c r="A3" t="s">
        <v>173</v>
      </c>
      <c r="B3" s="145" t="s">
        <v>4</v>
      </c>
      <c r="C3" s="145" t="s">
        <v>1446</v>
      </c>
      <c r="D3" t="str">
        <f>VLOOKUP(A3,'Fund master'!A:B,2,0)</f>
        <v>L&amp;T Midcap Fund</v>
      </c>
      <c r="E3" t="b">
        <f t="shared" ref="E3:E41" si="0">D3=B3</f>
        <v>1</v>
      </c>
    </row>
    <row r="4" spans="1:5" x14ac:dyDescent="0.25">
      <c r="A4" t="s">
        <v>149</v>
      </c>
      <c r="B4" s="145" t="s">
        <v>1907</v>
      </c>
      <c r="C4" s="145" t="s">
        <v>1426</v>
      </c>
      <c r="D4" t="str">
        <f>VLOOKUP(A4,'Fund master'!A:B,2,0)</f>
        <v>L&amp;T Flexicap Fund (formerly known as L&amp;T Equity Fund)</v>
      </c>
      <c r="E4" t="b">
        <f t="shared" si="0"/>
        <v>1</v>
      </c>
    </row>
    <row r="5" spans="1:5" x14ac:dyDescent="0.25">
      <c r="A5" t="s">
        <v>154</v>
      </c>
      <c r="B5" s="145" t="s">
        <v>1166</v>
      </c>
      <c r="C5" s="145" t="s">
        <v>1872</v>
      </c>
      <c r="D5" t="str">
        <f>VLOOKUP(A5,'Fund master'!A:B,2,0)</f>
        <v>L&amp;T Large and MidCap Fund</v>
      </c>
      <c r="E5" t="b">
        <f t="shared" si="0"/>
        <v>1</v>
      </c>
    </row>
    <row r="6" spans="1:5" x14ac:dyDescent="0.25">
      <c r="A6" t="s">
        <v>151</v>
      </c>
      <c r="B6" s="145" t="s">
        <v>1163</v>
      </c>
      <c r="C6" s="145" t="s">
        <v>1591</v>
      </c>
      <c r="D6" t="str">
        <f>VLOOKUP(A6,'Fund master'!A:B,2,0)</f>
        <v>L&amp;T Tax Advantage Fund</v>
      </c>
      <c r="E6" t="b">
        <f t="shared" si="0"/>
        <v>1</v>
      </c>
    </row>
    <row r="7" spans="1:5" x14ac:dyDescent="0.25">
      <c r="A7" t="s">
        <v>170</v>
      </c>
      <c r="B7" s="145" t="s">
        <v>1170</v>
      </c>
      <c r="C7" s="145" t="s">
        <v>1592</v>
      </c>
      <c r="D7" t="str">
        <f>VLOOKUP(A7,'Fund master'!A:B,2,0)</f>
        <v>L&amp;T Hybrid Equity Fund</v>
      </c>
      <c r="E7" t="b">
        <f t="shared" si="0"/>
        <v>1</v>
      </c>
    </row>
    <row r="8" spans="1:5" x14ac:dyDescent="0.25">
      <c r="A8" t="s">
        <v>171</v>
      </c>
      <c r="B8" s="145" t="s">
        <v>1885</v>
      </c>
      <c r="C8" s="145" t="s">
        <v>1873</v>
      </c>
      <c r="D8" t="str">
        <f>VLOOKUP(A8,'Fund master'!A:B,2,0)</f>
        <v>L&amp;T Balanced Advantage Fund (formerly known as L&amp;T Dynamic Equity Fund)</v>
      </c>
      <c r="E8" t="b">
        <f t="shared" si="0"/>
        <v>1</v>
      </c>
    </row>
    <row r="9" spans="1:5" x14ac:dyDescent="0.25">
      <c r="A9" t="s">
        <v>153</v>
      </c>
      <c r="B9" s="145" t="s">
        <v>1165</v>
      </c>
      <c r="C9" s="145" t="s">
        <v>1591</v>
      </c>
      <c r="D9" t="str">
        <f>VLOOKUP(A9,'Fund master'!A:B,2,0)</f>
        <v>L&amp;T India Value Fund</v>
      </c>
      <c r="E9" t="b">
        <f t="shared" si="0"/>
        <v>1</v>
      </c>
    </row>
    <row r="10" spans="1:5" x14ac:dyDescent="0.25">
      <c r="A10" t="s">
        <v>152</v>
      </c>
      <c r="B10" s="145" t="s">
        <v>1164</v>
      </c>
      <c r="C10" s="145" t="s">
        <v>1436</v>
      </c>
      <c r="D10" t="str">
        <f>VLOOKUP(A10,'Fund master'!A:B,2,0)</f>
        <v>L&amp;T India Large Cap Fund</v>
      </c>
      <c r="E10" t="b">
        <f t="shared" si="0"/>
        <v>1</v>
      </c>
    </row>
    <row r="11" spans="1:5" x14ac:dyDescent="0.25">
      <c r="A11" t="s">
        <v>191</v>
      </c>
      <c r="B11" s="145" t="s">
        <v>5</v>
      </c>
      <c r="C11" s="145" t="s">
        <v>1567</v>
      </c>
      <c r="D11" t="str">
        <f>VLOOKUP(A11,'Fund master'!A:B,2,0)</f>
        <v>L&amp;T Ultra Short Term Fund</v>
      </c>
      <c r="E11" t="b">
        <f t="shared" si="0"/>
        <v>1</v>
      </c>
    </row>
    <row r="12" spans="1:5" x14ac:dyDescent="0.25">
      <c r="A12" t="s">
        <v>185</v>
      </c>
      <c r="B12" s="145" t="s">
        <v>1172</v>
      </c>
      <c r="C12" s="145" t="s">
        <v>1595</v>
      </c>
      <c r="D12" t="str">
        <f>VLOOKUP(A12,'Fund master'!A:B,2,0)</f>
        <v>L&amp;T Money Market Fund</v>
      </c>
      <c r="E12" t="b">
        <f t="shared" si="0"/>
        <v>1</v>
      </c>
    </row>
    <row r="13" spans="1:5" x14ac:dyDescent="0.25">
      <c r="A13" t="s">
        <v>199</v>
      </c>
      <c r="B13" s="145" t="s">
        <v>6</v>
      </c>
      <c r="C13" s="145" t="s">
        <v>1596</v>
      </c>
      <c r="D13" t="str">
        <f>VLOOKUP(A13,'Fund master'!A:B,2,0)</f>
        <v>L&amp;T Liquid Fund</v>
      </c>
      <c r="E13" t="b">
        <f t="shared" si="0"/>
        <v>1</v>
      </c>
    </row>
    <row r="14" spans="1:5" x14ac:dyDescent="0.25">
      <c r="A14" t="s">
        <v>176</v>
      </c>
      <c r="B14" s="145" t="s">
        <v>7</v>
      </c>
      <c r="C14" s="145" t="s">
        <v>1597</v>
      </c>
      <c r="D14" t="str">
        <f>VLOOKUP(A14,'Fund master'!A:B,2,0)</f>
        <v>L&amp;T Triple Ace Bond Fund</v>
      </c>
      <c r="E14" t="b">
        <f t="shared" si="0"/>
        <v>1</v>
      </c>
    </row>
    <row r="15" spans="1:5" x14ac:dyDescent="0.25">
      <c r="A15" t="s">
        <v>188</v>
      </c>
      <c r="B15" s="145" t="s">
        <v>1173</v>
      </c>
      <c r="C15" s="145" t="s">
        <v>1598</v>
      </c>
      <c r="D15" t="str">
        <f>VLOOKUP(A15,'Fund master'!A:B,2,0)</f>
        <v>L&amp;T Credit Risk Fund</v>
      </c>
      <c r="E15" t="b">
        <f t="shared" si="0"/>
        <v>1</v>
      </c>
    </row>
    <row r="16" spans="1:5" x14ac:dyDescent="0.25">
      <c r="A16" t="s">
        <v>189</v>
      </c>
      <c r="B16" s="145" t="s">
        <v>1174</v>
      </c>
      <c r="C16" s="145" t="s">
        <v>1565</v>
      </c>
      <c r="D16" t="str">
        <f>VLOOKUP(A16,'Fund master'!A:B,2,0)</f>
        <v>L&amp;T Short Term Bond Fund</v>
      </c>
      <c r="E16" t="b">
        <f t="shared" si="0"/>
        <v>1</v>
      </c>
    </row>
    <row r="17" spans="1:5" x14ac:dyDescent="0.25">
      <c r="A17" t="s">
        <v>169</v>
      </c>
      <c r="B17" s="145" t="s">
        <v>1887</v>
      </c>
      <c r="C17" s="145" t="s">
        <v>1599</v>
      </c>
      <c r="D17" t="str">
        <f>VLOOKUP(A17,'Fund master'!A:B,2,0)</f>
        <v>L&amp;T Overnight Fund (formerly known as L&amp;T Cash Fund)</v>
      </c>
      <c r="E17" t="b">
        <f t="shared" si="0"/>
        <v>1</v>
      </c>
    </row>
    <row r="18" spans="1:5" x14ac:dyDescent="0.25">
      <c r="A18" t="s">
        <v>218</v>
      </c>
      <c r="B18" s="145" t="s">
        <v>1329</v>
      </c>
      <c r="C18" s="145" t="s">
        <v>136</v>
      </c>
      <c r="D18" t="str">
        <f>VLOOKUP(A18,'Fund master'!A:B,2,0)</f>
        <v>L&amp;T FMP Series XVI -
Plan A (1223 days)</v>
      </c>
      <c r="E18" t="b">
        <f t="shared" si="0"/>
        <v>1</v>
      </c>
    </row>
    <row r="19" spans="1:5" x14ac:dyDescent="0.25">
      <c r="A19" t="s">
        <v>155</v>
      </c>
      <c r="B19" s="145" t="s">
        <v>1167</v>
      </c>
      <c r="C19" s="145" t="s">
        <v>1600</v>
      </c>
      <c r="D19" t="str">
        <f>VLOOKUP(A19,'Fund master'!A:B,2,0)</f>
        <v>L&amp;T Flexi Bond Fund</v>
      </c>
      <c r="E19" t="b">
        <f t="shared" si="0"/>
        <v>1</v>
      </c>
    </row>
    <row r="20" spans="1:5" x14ac:dyDescent="0.25">
      <c r="A20" t="s">
        <v>160</v>
      </c>
      <c r="B20" s="145" t="s">
        <v>1168</v>
      </c>
      <c r="C20" s="145" t="s">
        <v>1601</v>
      </c>
      <c r="D20" t="str">
        <f>VLOOKUP(A20,'Fund master'!A:B,2,0)</f>
        <v>L&amp;T Banking and PSU Debt Fund</v>
      </c>
      <c r="E20" t="b">
        <f t="shared" si="0"/>
        <v>1</v>
      </c>
    </row>
    <row r="21" spans="1:5" x14ac:dyDescent="0.25">
      <c r="A21" t="s">
        <v>198</v>
      </c>
      <c r="B21" s="145" t="s">
        <v>1175</v>
      </c>
      <c r="C21" s="145" t="s">
        <v>1602</v>
      </c>
      <c r="D21" t="str">
        <f>VLOOKUP(A21,'Fund master'!A:B,2,0)</f>
        <v>L&amp;T Gilt Fund</v>
      </c>
      <c r="E21" t="b">
        <f t="shared" si="0"/>
        <v>1</v>
      </c>
    </row>
    <row r="22" spans="1:5" x14ac:dyDescent="0.25">
      <c r="A22" t="s">
        <v>221</v>
      </c>
      <c r="B22" s="145" t="s">
        <v>1910</v>
      </c>
      <c r="C22" s="145" t="s">
        <v>136</v>
      </c>
      <c r="D22" t="str">
        <f>VLOOKUP(A22,'Fund master'!A:B,2,0)</f>
        <v>L&amp;T FMP Series XVII - Plan B (1452 days)</v>
      </c>
      <c r="E22" t="b">
        <f t="shared" si="0"/>
        <v>1</v>
      </c>
    </row>
    <row r="23" spans="1:5" x14ac:dyDescent="0.25">
      <c r="A23" t="s">
        <v>184</v>
      </c>
      <c r="B23" s="145" t="s">
        <v>1171</v>
      </c>
      <c r="C23" s="145" t="s">
        <v>1603</v>
      </c>
      <c r="D23" t="str">
        <f>VLOOKUP(A23,'Fund master'!A:B,2,0)</f>
        <v>L&amp;T Conservative Hybrid Fund</v>
      </c>
      <c r="E23" t="b">
        <f t="shared" si="0"/>
        <v>1</v>
      </c>
    </row>
    <row r="24" spans="1:5" x14ac:dyDescent="0.25">
      <c r="A24" t="s">
        <v>182</v>
      </c>
      <c r="B24" s="145" t="s">
        <v>8</v>
      </c>
      <c r="C24" s="145" t="s">
        <v>1604</v>
      </c>
      <c r="D24" t="str">
        <f>VLOOKUP(A24,'Fund master'!A:B,2,0)</f>
        <v>L&amp;T Equity Savings Fund</v>
      </c>
      <c r="E24" t="b">
        <f t="shared" si="0"/>
        <v>1</v>
      </c>
    </row>
    <row r="25" spans="1:5" x14ac:dyDescent="0.25">
      <c r="A25" t="s">
        <v>168</v>
      </c>
      <c r="B25" s="145" t="s">
        <v>1169</v>
      </c>
      <c r="C25" s="145" t="s">
        <v>1605</v>
      </c>
      <c r="D25" t="str">
        <f>VLOOKUP(A25,'Fund master'!A:B,2,0)</f>
        <v>L&amp;T Low Duration Fund</v>
      </c>
      <c r="E25" t="b">
        <f t="shared" si="0"/>
        <v>1</v>
      </c>
    </row>
    <row r="26" spans="1:5" x14ac:dyDescent="0.25">
      <c r="A26" t="s">
        <v>211</v>
      </c>
      <c r="B26" s="145" t="s">
        <v>9</v>
      </c>
      <c r="C26" s="145" t="s">
        <v>1423</v>
      </c>
      <c r="D26" t="str">
        <f>VLOOKUP(A26,'Fund master'!A:B,2,0)</f>
        <v>L&amp;T Emerging Businesses Fund</v>
      </c>
      <c r="E26" t="b">
        <f t="shared" si="0"/>
        <v>1</v>
      </c>
    </row>
    <row r="27" spans="1:5" x14ac:dyDescent="0.25">
      <c r="A27" t="s">
        <v>212</v>
      </c>
      <c r="B27" s="145" t="s">
        <v>10</v>
      </c>
      <c r="C27" s="145" t="s">
        <v>138</v>
      </c>
      <c r="D27" t="str">
        <f>VLOOKUP(A27,'Fund master'!A:B,2,0)</f>
        <v>L&amp;T Arbitrage Opportunities Fund</v>
      </c>
      <c r="E27" t="b">
        <f t="shared" si="0"/>
        <v>1</v>
      </c>
    </row>
    <row r="28" spans="1:5" x14ac:dyDescent="0.25">
      <c r="A28" t="s">
        <v>213</v>
      </c>
      <c r="B28" s="145" t="s">
        <v>1180</v>
      </c>
      <c r="C28" s="145" t="s">
        <v>1420</v>
      </c>
      <c r="D28" t="str">
        <f>VLOOKUP(A28,'Fund master'!A:B,2,0)</f>
        <v>L&amp;T Business Cycles Fund</v>
      </c>
      <c r="E28" t="b">
        <f t="shared" si="0"/>
        <v>1</v>
      </c>
    </row>
    <row r="29" spans="1:5" x14ac:dyDescent="0.25">
      <c r="A29" t="s">
        <v>214</v>
      </c>
      <c r="B29" s="145" t="s">
        <v>1181</v>
      </c>
      <c r="C29" s="145" t="s">
        <v>1608</v>
      </c>
      <c r="D29" t="str">
        <f>VLOOKUP(A29,'Fund master'!A:B,2,0)</f>
        <v>L&amp;T Resurgent India Bond Fund</v>
      </c>
      <c r="E29" t="b">
        <f t="shared" si="0"/>
        <v>1</v>
      </c>
    </row>
    <row r="30" spans="1:5" x14ac:dyDescent="0.25">
      <c r="A30" t="s">
        <v>223</v>
      </c>
      <c r="B30" s="145" t="s">
        <v>1330</v>
      </c>
      <c r="C30" s="145" t="s">
        <v>136</v>
      </c>
      <c r="D30" t="str">
        <f>VLOOKUP(A30,'Fund master'!A:B,2,0)</f>
        <v>L&amp;T FMP Series XVIII - Plan A (1104 days)</v>
      </c>
      <c r="E30" t="b">
        <f t="shared" si="0"/>
        <v>1</v>
      </c>
    </row>
    <row r="31" spans="1:5" x14ac:dyDescent="0.25">
      <c r="A31" t="s">
        <v>219</v>
      </c>
      <c r="B31" s="145" t="s">
        <v>1513</v>
      </c>
      <c r="C31" s="145" t="s">
        <v>1423</v>
      </c>
      <c r="D31" t="str">
        <f>VLOOKUP(A31,'Fund master'!A:B,2,0)</f>
        <v>L&amp;T Emerging Opportunities Fund - Series I</v>
      </c>
      <c r="E31" t="b">
        <f t="shared" si="0"/>
        <v>1</v>
      </c>
    </row>
    <row r="32" spans="1:5" x14ac:dyDescent="0.25">
      <c r="A32" t="s">
        <v>220</v>
      </c>
      <c r="B32" s="145" t="s">
        <v>1909</v>
      </c>
      <c r="C32" s="145" t="s">
        <v>1423</v>
      </c>
      <c r="D32" t="str">
        <f>VLOOKUP(A32,'Fund master'!A:B,2,0)</f>
        <v>L&amp;T Emerging Opportunities Fund -Series II</v>
      </c>
      <c r="E32" t="b">
        <f t="shared" si="0"/>
        <v>1</v>
      </c>
    </row>
    <row r="33" spans="1:5" x14ac:dyDescent="0.25">
      <c r="A33" t="s">
        <v>224</v>
      </c>
      <c r="B33" s="145" t="s">
        <v>1191</v>
      </c>
      <c r="C33" s="145" t="s">
        <v>1609</v>
      </c>
      <c r="D33" t="str">
        <f>VLOOKUP(A33,'Fund master'!A:B,2,0)</f>
        <v>L&amp;T Focused Equity Fund</v>
      </c>
      <c r="E33" t="b">
        <f t="shared" si="0"/>
        <v>1</v>
      </c>
    </row>
    <row r="34" spans="1:5" x14ac:dyDescent="0.25">
      <c r="A34" t="s">
        <v>222</v>
      </c>
      <c r="B34" s="145" t="s">
        <v>1886</v>
      </c>
      <c r="C34" s="145" t="s">
        <v>136</v>
      </c>
      <c r="D34" t="str">
        <f>VLOOKUP(A34,'Fund master'!A:B,2,0)</f>
        <v>L&amp;T FMP Series XVII - Plan C (1114 days)</v>
      </c>
      <c r="E34" t="b">
        <f t="shared" si="0"/>
        <v>1</v>
      </c>
    </row>
    <row r="35" spans="1:5" x14ac:dyDescent="0.25">
      <c r="A35" t="s">
        <v>225</v>
      </c>
      <c r="B35" s="145" t="s">
        <v>1331</v>
      </c>
      <c r="C35" s="145" t="s">
        <v>136</v>
      </c>
      <c r="D35" t="str">
        <f>VLOOKUP(A35,'Fund master'!A:B,2,0)</f>
        <v>L&amp;T FMP Series XVIII - Plan B (1229 days)</v>
      </c>
      <c r="E35" t="b">
        <f t="shared" si="0"/>
        <v>1</v>
      </c>
    </row>
    <row r="36" spans="1:5" x14ac:dyDescent="0.25">
      <c r="A36" t="s">
        <v>1325</v>
      </c>
      <c r="B36" s="145" t="s">
        <v>1911</v>
      </c>
      <c r="C36" s="145" t="s">
        <v>136</v>
      </c>
      <c r="D36" t="str">
        <f>VLOOKUP(A36,'Fund master'!A:B,2,0)</f>
        <v>L&amp;T FMP Series XVIII - Plan D (1155 days)</v>
      </c>
      <c r="E36" t="b">
        <f t="shared" si="0"/>
        <v>1</v>
      </c>
    </row>
    <row r="37" spans="1:5" x14ac:dyDescent="0.25">
      <c r="A37" t="s">
        <v>1326</v>
      </c>
      <c r="B37" s="145" t="s">
        <v>1912</v>
      </c>
      <c r="C37" s="145" t="s">
        <v>136</v>
      </c>
      <c r="D37" t="str">
        <f>VLOOKUP(A37,'Fund master'!A:B,2,0)</f>
        <v>L&amp;T FMP Series XVIII - Plan C (1178 days)</v>
      </c>
      <c r="E37" t="b">
        <f t="shared" si="0"/>
        <v>1</v>
      </c>
    </row>
    <row r="38" spans="1:5" x14ac:dyDescent="0.25">
      <c r="A38" t="s">
        <v>1611</v>
      </c>
      <c r="B38" s="146" t="s">
        <v>1883</v>
      </c>
      <c r="C38" s="146" t="s">
        <v>1874</v>
      </c>
      <c r="D38" t="str">
        <f>VLOOKUP(A38,'Fund master'!A:B,2,0)</f>
        <v>L&amp;T Nifty Next 50 Index Fund</v>
      </c>
      <c r="E38" t="b">
        <f t="shared" si="0"/>
        <v>1</v>
      </c>
    </row>
    <row r="39" spans="1:5" x14ac:dyDescent="0.25">
      <c r="A39" t="s">
        <v>1610</v>
      </c>
      <c r="B39" s="146" t="s">
        <v>1882</v>
      </c>
      <c r="C39" s="146" t="s">
        <v>1875</v>
      </c>
      <c r="D39" t="str">
        <f>VLOOKUP(A39,'Fund master'!A:B,2,0)</f>
        <v>L&amp;T Nifty 50 Index Fund</v>
      </c>
      <c r="E39" t="b">
        <f t="shared" si="0"/>
        <v>1</v>
      </c>
    </row>
    <row r="40" spans="1:5" x14ac:dyDescent="0.25">
      <c r="A40" t="s">
        <v>216</v>
      </c>
      <c r="B40" s="147" t="s">
        <v>11</v>
      </c>
      <c r="C40" s="145" t="s">
        <v>136</v>
      </c>
      <c r="D40" t="str">
        <f>VLOOKUP(A40,'Fund master'!A:B,2,0)</f>
        <v>L&amp;T FMP Series XIV - Plan A (1233 days)</v>
      </c>
      <c r="E40" t="b">
        <f t="shared" si="0"/>
        <v>1</v>
      </c>
    </row>
    <row r="41" spans="1:5" x14ac:dyDescent="0.25">
      <c r="A41" t="s">
        <v>217</v>
      </c>
      <c r="B41" s="148" t="s">
        <v>12</v>
      </c>
      <c r="C41" s="145" t="s">
        <v>136</v>
      </c>
      <c r="D41" t="str">
        <f>VLOOKUP(A41,'Fund master'!A:B,2,0)</f>
        <v>L&amp;T FMP Series XIV - Plan C (1150 days)</v>
      </c>
      <c r="E41" t="b">
        <f t="shared" si="0"/>
        <v>1</v>
      </c>
    </row>
  </sheetData>
  <autoFilter ref="A1:E4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O5518"/>
  <sheetViews>
    <sheetView workbookViewId="0">
      <pane xSplit="3" ySplit="2" topLeftCell="D3" activePane="bottomRight" state="frozen"/>
      <selection pane="topRight" activeCell="D1" sqref="D1"/>
      <selection pane="bottomLeft" activeCell="A3" sqref="A3"/>
      <selection pane="bottomRight" activeCell="D2" sqref="D2"/>
    </sheetView>
  </sheetViews>
  <sheetFormatPr defaultRowHeight="15" x14ac:dyDescent="0.25"/>
  <cols>
    <col min="1" max="2" width="9.140625" style="89"/>
    <col min="3" max="3" width="7.42578125" bestFit="1" customWidth="1"/>
    <col min="4" max="4" width="15" bestFit="1" customWidth="1"/>
    <col min="5" max="5" width="12.140625" style="88" bestFit="1" customWidth="1"/>
    <col min="6" max="6" width="9.5703125" bestFit="1" customWidth="1"/>
    <col min="7" max="7" width="68.85546875" bestFit="1" customWidth="1"/>
    <col min="8" max="8" width="44" bestFit="1" customWidth="1"/>
    <col min="10" max="10" width="17.5703125" bestFit="1" customWidth="1"/>
    <col min="11" max="11" width="17.28515625" style="87" bestFit="1" customWidth="1"/>
    <col min="13" max="13" width="12.85546875" style="87" bestFit="1" customWidth="1"/>
  </cols>
  <sheetData>
    <row r="2" spans="1:13" x14ac:dyDescent="0.25">
      <c r="A2" s="90" t="s">
        <v>764</v>
      </c>
      <c r="B2" s="90" t="s">
        <v>765</v>
      </c>
      <c r="C2" s="169" t="s">
        <v>2411</v>
      </c>
      <c r="D2" s="169" t="s">
        <v>2412</v>
      </c>
      <c r="E2" s="169" t="s">
        <v>2413</v>
      </c>
      <c r="F2" s="169" t="s">
        <v>2414</v>
      </c>
      <c r="G2" s="169" t="s">
        <v>2415</v>
      </c>
      <c r="H2" s="169" t="s">
        <v>2416</v>
      </c>
      <c r="I2" s="169" t="s">
        <v>2417</v>
      </c>
      <c r="J2" s="169" t="s">
        <v>2418</v>
      </c>
      <c r="K2" s="169" t="s">
        <v>2419</v>
      </c>
      <c r="M2" s="94" t="s">
        <v>763</v>
      </c>
    </row>
    <row r="3" spans="1:13" x14ac:dyDescent="0.25">
      <c r="A3" s="89" t="str">
        <f t="shared" ref="A3" si="0">C3&amp;B3</f>
        <v>Y0DC0</v>
      </c>
      <c r="B3" s="89">
        <f>VLOOKUP(F3,Masters!B:F,5,0)</f>
        <v>0</v>
      </c>
      <c r="C3" s="169" t="s">
        <v>219</v>
      </c>
      <c r="D3" s="169" t="s">
        <v>219</v>
      </c>
      <c r="E3" s="170">
        <v>44302</v>
      </c>
      <c r="F3" s="169">
        <v>102104</v>
      </c>
      <c r="G3" s="169" t="s">
        <v>437</v>
      </c>
      <c r="H3" s="169">
        <v>0</v>
      </c>
      <c r="I3" s="169" t="s">
        <v>2420</v>
      </c>
      <c r="J3" s="168">
        <v>5426877106.1199999</v>
      </c>
      <c r="K3" s="169">
        <v>5426877106.1199999</v>
      </c>
      <c r="M3" s="87">
        <f>J3/10000000</f>
        <v>542.68771061199993</v>
      </c>
    </row>
    <row r="4" spans="1:13" x14ac:dyDescent="0.25">
      <c r="A4" s="89" t="str">
        <f t="shared" ref="A4:A67" si="1">C4&amp;B4</f>
        <v>Y0DC0</v>
      </c>
      <c r="B4" s="89">
        <f>VLOOKUP(F4,Masters!B:F,5,0)</f>
        <v>0</v>
      </c>
      <c r="C4" s="169" t="s">
        <v>219</v>
      </c>
      <c r="D4" s="169" t="s">
        <v>219</v>
      </c>
      <c r="E4" s="170">
        <v>44302</v>
      </c>
      <c r="F4" s="169">
        <v>111126</v>
      </c>
      <c r="G4" s="169" t="s">
        <v>438</v>
      </c>
      <c r="H4" s="169">
        <v>0</v>
      </c>
      <c r="I4" s="169" t="s">
        <v>2420</v>
      </c>
      <c r="J4" s="168">
        <v>1437476.69</v>
      </c>
      <c r="K4" s="169">
        <v>1437476.69</v>
      </c>
      <c r="M4" s="87">
        <f t="shared" ref="M4:M7" si="2">J4/10000000</f>
        <v>0.14374766899999999</v>
      </c>
    </row>
    <row r="5" spans="1:13" x14ac:dyDescent="0.25">
      <c r="A5" s="89" t="str">
        <f t="shared" si="1"/>
        <v>Y0DC5.2</v>
      </c>
      <c r="B5" s="89">
        <f>VLOOKUP(F5,Masters!B:F,5,0)</f>
        <v>5.2</v>
      </c>
      <c r="C5" s="169" t="s">
        <v>219</v>
      </c>
      <c r="D5" s="169" t="s">
        <v>219</v>
      </c>
      <c r="E5" s="170">
        <v>44302</v>
      </c>
      <c r="F5" s="169">
        <v>304213</v>
      </c>
      <c r="G5" s="169" t="s">
        <v>2421</v>
      </c>
      <c r="H5" s="169">
        <v>0</v>
      </c>
      <c r="I5" s="169" t="s">
        <v>2420</v>
      </c>
      <c r="J5" s="168">
        <v>-8298407.1399999997</v>
      </c>
      <c r="K5" s="169">
        <v>-8298407.1399999997</v>
      </c>
      <c r="M5" s="87">
        <f t="shared" si="2"/>
        <v>-0.82984071399999992</v>
      </c>
    </row>
    <row r="6" spans="1:13" x14ac:dyDescent="0.25">
      <c r="A6" s="89" t="str">
        <f t="shared" si="1"/>
        <v>Y0DC5.2</v>
      </c>
      <c r="B6" s="89">
        <f>VLOOKUP(F6,Masters!B:F,5,0)</f>
        <v>5.2</v>
      </c>
      <c r="C6" s="169" t="s">
        <v>219</v>
      </c>
      <c r="D6" s="169" t="s">
        <v>219</v>
      </c>
      <c r="E6" s="170">
        <v>44302</v>
      </c>
      <c r="F6" s="169">
        <v>304232</v>
      </c>
      <c r="G6" s="169" t="s">
        <v>440</v>
      </c>
      <c r="H6" s="169">
        <v>0</v>
      </c>
      <c r="I6" s="169" t="s">
        <v>2420</v>
      </c>
      <c r="J6" s="168">
        <v>-23863.200000000001</v>
      </c>
      <c r="K6" s="169">
        <v>-23863.200000000001</v>
      </c>
      <c r="M6" s="87">
        <f t="shared" si="2"/>
        <v>-2.3863199999999999E-3</v>
      </c>
    </row>
    <row r="7" spans="1:13" x14ac:dyDescent="0.25">
      <c r="A7" s="89" t="str">
        <f t="shared" si="1"/>
        <v>Y0DC0</v>
      </c>
      <c r="B7" s="89">
        <f>VLOOKUP(F7,Masters!B:F,5,0)</f>
        <v>0</v>
      </c>
      <c r="C7" s="169" t="s">
        <v>219</v>
      </c>
      <c r="D7" s="169" t="s">
        <v>219</v>
      </c>
      <c r="E7" s="170">
        <v>44302</v>
      </c>
      <c r="F7" s="169">
        <v>311501</v>
      </c>
      <c r="G7" s="169" t="s">
        <v>448</v>
      </c>
      <c r="H7" s="169">
        <v>0</v>
      </c>
      <c r="I7" s="169" t="s">
        <v>2420</v>
      </c>
      <c r="J7" s="168">
        <v>-10420548.949999999</v>
      </c>
      <c r="K7" s="169">
        <v>-10420548.949999999</v>
      </c>
      <c r="M7" s="87">
        <f t="shared" si="2"/>
        <v>-1.0420548949999999</v>
      </c>
    </row>
    <row r="8" spans="1:13" x14ac:dyDescent="0.25">
      <c r="A8" s="89" t="str">
        <f t="shared" si="1"/>
        <v>Y0DC5.3</v>
      </c>
      <c r="B8" s="89">
        <f>VLOOKUP(F8,Masters!B:F,5,0)</f>
        <v>5.3</v>
      </c>
      <c r="C8" s="169" t="s">
        <v>219</v>
      </c>
      <c r="D8" s="169" t="s">
        <v>219</v>
      </c>
      <c r="E8" s="170">
        <v>44302</v>
      </c>
      <c r="F8" s="169">
        <v>440101</v>
      </c>
      <c r="G8" s="169" t="s">
        <v>449</v>
      </c>
      <c r="H8" s="169">
        <v>0</v>
      </c>
      <c r="I8" s="169" t="s">
        <v>2420</v>
      </c>
      <c r="J8" s="168">
        <v>8171563.0199999996</v>
      </c>
      <c r="K8" s="169">
        <v>8171563.0199999996</v>
      </c>
      <c r="M8" s="87">
        <f t="shared" ref="M8:M71" si="3">J8/10000000</f>
        <v>0.817156302</v>
      </c>
    </row>
    <row r="9" spans="1:13" x14ac:dyDescent="0.25">
      <c r="A9" s="89" t="str">
        <f t="shared" si="1"/>
        <v>Y0DC6.1</v>
      </c>
      <c r="B9" s="89">
        <f>VLOOKUP(F9,Masters!B:F,5,0)</f>
        <v>6.1</v>
      </c>
      <c r="C9" s="169" t="s">
        <v>219</v>
      </c>
      <c r="D9" s="169" t="s">
        <v>219</v>
      </c>
      <c r="E9" s="170">
        <v>44302</v>
      </c>
      <c r="F9" s="169">
        <v>401501</v>
      </c>
      <c r="G9" s="169" t="s">
        <v>2423</v>
      </c>
      <c r="H9" s="169">
        <v>0</v>
      </c>
      <c r="I9" s="169" t="s">
        <v>2420</v>
      </c>
      <c r="J9" s="168">
        <v>1629576.2</v>
      </c>
      <c r="K9" s="169">
        <v>1629576.2</v>
      </c>
      <c r="M9" s="87">
        <f t="shared" si="3"/>
        <v>0.16295762</v>
      </c>
    </row>
    <row r="10" spans="1:13" x14ac:dyDescent="0.25">
      <c r="A10" s="89" t="str">
        <f t="shared" si="1"/>
        <v>Y0DC6.3</v>
      </c>
      <c r="B10" s="89">
        <f>VLOOKUP(F10,Masters!B:F,5,0)</f>
        <v>6.3</v>
      </c>
      <c r="C10" s="169" t="s">
        <v>219</v>
      </c>
      <c r="D10" s="169" t="s">
        <v>219</v>
      </c>
      <c r="E10" s="170">
        <v>44302</v>
      </c>
      <c r="F10" s="169">
        <v>402128</v>
      </c>
      <c r="G10" s="169" t="s">
        <v>766</v>
      </c>
      <c r="H10" s="169">
        <v>0</v>
      </c>
      <c r="I10" s="169" t="s">
        <v>2420</v>
      </c>
      <c r="J10" s="168">
        <v>1065008.4099999999</v>
      </c>
      <c r="K10" s="169">
        <v>1065008.4099999999</v>
      </c>
      <c r="M10" s="87">
        <f t="shared" si="3"/>
        <v>0.10650084099999998</v>
      </c>
    </row>
    <row r="11" spans="1:13" x14ac:dyDescent="0.25">
      <c r="A11" s="89" t="str">
        <f t="shared" si="1"/>
        <v>Y0DC6.3</v>
      </c>
      <c r="B11" s="89">
        <f>VLOOKUP(F11,Masters!B:F,5,0)</f>
        <v>6.3</v>
      </c>
      <c r="C11" s="169" t="s">
        <v>219</v>
      </c>
      <c r="D11" s="169" t="s">
        <v>219</v>
      </c>
      <c r="E11" s="170">
        <v>44302</v>
      </c>
      <c r="F11" s="169">
        <v>440341</v>
      </c>
      <c r="G11" s="169" t="s">
        <v>469</v>
      </c>
      <c r="H11" s="169">
        <v>0</v>
      </c>
      <c r="I11" s="169" t="s">
        <v>2420</v>
      </c>
      <c r="J11" s="168">
        <v>146662.28</v>
      </c>
      <c r="K11" s="169">
        <v>146662.28</v>
      </c>
      <c r="M11" s="87">
        <f t="shared" si="3"/>
        <v>1.4666228E-2</v>
      </c>
    </row>
    <row r="12" spans="1:13" x14ac:dyDescent="0.25">
      <c r="A12" s="89" t="str">
        <f t="shared" si="1"/>
        <v>Y0DC6.3</v>
      </c>
      <c r="B12" s="89">
        <f>VLOOKUP(F12,Masters!B:F,5,0)</f>
        <v>6.3</v>
      </c>
      <c r="C12" s="169" t="s">
        <v>219</v>
      </c>
      <c r="D12" s="169" t="s">
        <v>219</v>
      </c>
      <c r="E12" s="170">
        <v>44302</v>
      </c>
      <c r="F12" s="169">
        <v>440342</v>
      </c>
      <c r="G12" s="169" t="s">
        <v>470</v>
      </c>
      <c r="H12" s="169">
        <v>0</v>
      </c>
      <c r="I12" s="169" t="s">
        <v>2420</v>
      </c>
      <c r="J12" s="168">
        <v>146662.28</v>
      </c>
      <c r="K12" s="169">
        <v>146662.28</v>
      </c>
      <c r="M12" s="87">
        <f t="shared" si="3"/>
        <v>1.4666228E-2</v>
      </c>
    </row>
    <row r="13" spans="1:13" x14ac:dyDescent="0.25">
      <c r="A13" s="89" t="str">
        <f t="shared" si="1"/>
        <v>Y0DC6.3</v>
      </c>
      <c r="B13" s="89">
        <f>VLOOKUP(F13,Masters!B:F,5,0)</f>
        <v>6.3</v>
      </c>
      <c r="C13" s="169" t="s">
        <v>219</v>
      </c>
      <c r="D13" s="169" t="s">
        <v>219</v>
      </c>
      <c r="E13" s="170">
        <v>44302</v>
      </c>
      <c r="F13" s="169">
        <v>440416</v>
      </c>
      <c r="G13" s="169" t="s">
        <v>471</v>
      </c>
      <c r="H13" s="169">
        <v>0</v>
      </c>
      <c r="I13" s="169" t="s">
        <v>2420</v>
      </c>
      <c r="J13" s="168">
        <v>143788.88</v>
      </c>
      <c r="K13" s="169">
        <v>143788.88</v>
      </c>
      <c r="M13" s="87">
        <f t="shared" si="3"/>
        <v>1.4378888000000001E-2</v>
      </c>
    </row>
    <row r="14" spans="1:13" x14ac:dyDescent="0.25">
      <c r="A14" s="89" t="str">
        <f t="shared" si="1"/>
        <v>Y0DC6.3</v>
      </c>
      <c r="B14" s="89">
        <f>VLOOKUP(F14,Masters!B:F,5,0)</f>
        <v>6.3</v>
      </c>
      <c r="C14" s="169" t="s">
        <v>219</v>
      </c>
      <c r="D14" s="169" t="s">
        <v>219</v>
      </c>
      <c r="E14" s="170">
        <v>44302</v>
      </c>
      <c r="F14" s="169">
        <v>440509</v>
      </c>
      <c r="G14" s="169" t="s">
        <v>472</v>
      </c>
      <c r="H14" s="169">
        <v>0</v>
      </c>
      <c r="I14" s="169" t="s">
        <v>2420</v>
      </c>
      <c r="J14" s="168">
        <v>47929.62</v>
      </c>
      <c r="K14" s="169">
        <v>47929.62</v>
      </c>
      <c r="M14" s="87">
        <f t="shared" si="3"/>
        <v>4.7929620000000004E-3</v>
      </c>
    </row>
    <row r="15" spans="1:13" x14ac:dyDescent="0.25">
      <c r="A15" s="89" t="str">
        <f t="shared" si="1"/>
        <v>Y0DC0</v>
      </c>
      <c r="B15" s="89">
        <f>VLOOKUP(F15,Masters!B:F,5,0)</f>
        <v>0</v>
      </c>
      <c r="C15" s="169" t="s">
        <v>219</v>
      </c>
      <c r="D15" s="169" t="s">
        <v>219</v>
      </c>
      <c r="E15" s="170">
        <v>44302</v>
      </c>
      <c r="F15" s="169">
        <v>201297</v>
      </c>
      <c r="G15" s="169" t="s">
        <v>475</v>
      </c>
      <c r="H15" s="169">
        <v>0</v>
      </c>
      <c r="I15" s="169" t="s">
        <v>2420</v>
      </c>
      <c r="J15" s="168">
        <v>-0.01</v>
      </c>
      <c r="K15" s="169">
        <v>-0.01</v>
      </c>
      <c r="M15" s="87">
        <f t="shared" si="3"/>
        <v>-1.0000000000000001E-9</v>
      </c>
    </row>
    <row r="16" spans="1:13" x14ac:dyDescent="0.25">
      <c r="A16" s="89" t="str">
        <f t="shared" si="1"/>
        <v>Y0DC1.2</v>
      </c>
      <c r="B16" s="89">
        <f>VLOOKUP(F16,Masters!B:F,5,0)</f>
        <v>1.2</v>
      </c>
      <c r="C16" s="169" t="s">
        <v>219</v>
      </c>
      <c r="D16" s="169" t="s">
        <v>219</v>
      </c>
      <c r="E16" s="170">
        <v>44302</v>
      </c>
      <c r="F16" s="169">
        <v>201298</v>
      </c>
      <c r="G16" s="169" t="s">
        <v>476</v>
      </c>
      <c r="H16" s="169">
        <v>0</v>
      </c>
      <c r="I16" s="169" t="s">
        <v>2420</v>
      </c>
      <c r="J16" s="168">
        <v>-3618596202.6500001</v>
      </c>
      <c r="K16" s="169">
        <v>-3618596202.6500001</v>
      </c>
      <c r="M16" s="87">
        <f t="shared" si="3"/>
        <v>-361.85962026499999</v>
      </c>
    </row>
    <row r="17" spans="1:13" x14ac:dyDescent="0.25">
      <c r="A17" s="89" t="str">
        <f t="shared" si="1"/>
        <v>Y0DC0</v>
      </c>
      <c r="B17" s="89">
        <f>VLOOKUP(F17,Masters!B:F,5,0)</f>
        <v>0</v>
      </c>
      <c r="C17" s="169" t="s">
        <v>219</v>
      </c>
      <c r="D17" s="169" t="s">
        <v>219</v>
      </c>
      <c r="E17" s="170">
        <v>44302</v>
      </c>
      <c r="F17" s="169">
        <v>201348</v>
      </c>
      <c r="G17" s="169" t="s">
        <v>635</v>
      </c>
      <c r="H17" s="169">
        <v>0</v>
      </c>
      <c r="I17" s="169" t="s">
        <v>2420</v>
      </c>
      <c r="J17" s="168">
        <v>1090.95</v>
      </c>
      <c r="K17" s="169">
        <v>1090.95</v>
      </c>
      <c r="M17" s="87">
        <f t="shared" si="3"/>
        <v>1.09095E-4</v>
      </c>
    </row>
    <row r="18" spans="1:13" x14ac:dyDescent="0.25">
      <c r="A18" s="89" t="str">
        <f t="shared" si="1"/>
        <v>Y0DC0</v>
      </c>
      <c r="B18" s="89">
        <f>VLOOKUP(F18,Masters!B:F,5,0)</f>
        <v>0</v>
      </c>
      <c r="C18" s="169" t="s">
        <v>219</v>
      </c>
      <c r="D18" s="169" t="s">
        <v>219</v>
      </c>
      <c r="E18" s="170">
        <v>44302</v>
      </c>
      <c r="F18" s="169">
        <v>201351</v>
      </c>
      <c r="G18" s="169" t="s">
        <v>478</v>
      </c>
      <c r="H18" s="169">
        <v>0</v>
      </c>
      <c r="I18" s="169" t="s">
        <v>2420</v>
      </c>
      <c r="J18" s="168">
        <v>-2815.42</v>
      </c>
      <c r="K18" s="169">
        <v>-2815.42</v>
      </c>
      <c r="M18" s="87">
        <f t="shared" si="3"/>
        <v>-2.8154200000000002E-4</v>
      </c>
    </row>
    <row r="19" spans="1:13" x14ac:dyDescent="0.25">
      <c r="A19" s="89" t="str">
        <f t="shared" si="1"/>
        <v>Y0DC1.2</v>
      </c>
      <c r="B19" s="89">
        <f>VLOOKUP(F19,Masters!B:F,5,0)</f>
        <v>1.2</v>
      </c>
      <c r="C19" s="169" t="s">
        <v>219</v>
      </c>
      <c r="D19" s="169" t="s">
        <v>219</v>
      </c>
      <c r="E19" s="170">
        <v>44302</v>
      </c>
      <c r="F19" s="169">
        <v>201364</v>
      </c>
      <c r="G19" s="169" t="s">
        <v>479</v>
      </c>
      <c r="H19" s="169">
        <v>0</v>
      </c>
      <c r="I19" s="169" t="s">
        <v>2420</v>
      </c>
      <c r="J19" s="168">
        <v>-363218756.99000001</v>
      </c>
      <c r="K19" s="169">
        <v>-363218756.99000001</v>
      </c>
      <c r="M19" s="87">
        <f t="shared" si="3"/>
        <v>-36.321875699000003</v>
      </c>
    </row>
    <row r="20" spans="1:13" x14ac:dyDescent="0.25">
      <c r="A20" s="89" t="str">
        <f t="shared" si="1"/>
        <v>Y0DC0</v>
      </c>
      <c r="B20" s="89">
        <f>VLOOKUP(F20,Masters!B:F,5,0)</f>
        <v>0</v>
      </c>
      <c r="C20" s="169" t="s">
        <v>219</v>
      </c>
      <c r="D20" s="169" t="s">
        <v>219</v>
      </c>
      <c r="E20" s="170">
        <v>44302</v>
      </c>
      <c r="F20" s="169">
        <v>281101</v>
      </c>
      <c r="G20" s="169" t="s">
        <v>481</v>
      </c>
      <c r="H20" s="169">
        <v>0</v>
      </c>
      <c r="I20" s="169" t="s">
        <v>2420</v>
      </c>
      <c r="J20" s="168">
        <v>-1490483628.3699999</v>
      </c>
      <c r="K20" s="169">
        <v>-1490483628.3699999</v>
      </c>
      <c r="M20" s="87">
        <f t="shared" si="3"/>
        <v>-149.04836283699998</v>
      </c>
    </row>
    <row r="21" spans="1:13" x14ac:dyDescent="0.25">
      <c r="A21" s="89" t="str">
        <f t="shared" si="1"/>
        <v>Y0DC0</v>
      </c>
      <c r="B21" s="89">
        <f>VLOOKUP(F21,Masters!B:F,5,0)</f>
        <v>0</v>
      </c>
      <c r="C21" s="169" t="s">
        <v>219</v>
      </c>
      <c r="D21" s="169" t="s">
        <v>219</v>
      </c>
      <c r="E21" s="170">
        <v>44302</v>
      </c>
      <c r="F21" s="169">
        <v>281102</v>
      </c>
      <c r="G21" s="169" t="s">
        <v>2424</v>
      </c>
      <c r="H21" s="169">
        <v>0</v>
      </c>
      <c r="I21" s="169" t="s">
        <v>2420</v>
      </c>
      <c r="J21" s="168">
        <v>10420548.949999999</v>
      </c>
      <c r="K21" s="169">
        <v>10420548.949999999</v>
      </c>
      <c r="M21" s="87">
        <f t="shared" si="3"/>
        <v>1.0420548949999999</v>
      </c>
    </row>
    <row r="22" spans="1:13" x14ac:dyDescent="0.25">
      <c r="A22" s="89" t="str">
        <f t="shared" si="1"/>
        <v>Y0DC0</v>
      </c>
      <c r="B22" s="89">
        <f>VLOOKUP(F22,Masters!B:F,5,0)</f>
        <v>0</v>
      </c>
      <c r="C22" s="169" t="s">
        <v>219</v>
      </c>
      <c r="D22" s="169" t="s">
        <v>219</v>
      </c>
      <c r="E22" s="170">
        <v>44302</v>
      </c>
      <c r="F22" s="169">
        <v>281290</v>
      </c>
      <c r="G22" s="169" t="s">
        <v>483</v>
      </c>
      <c r="H22" s="169">
        <v>0</v>
      </c>
      <c r="I22" s="169" t="s">
        <v>2420</v>
      </c>
      <c r="J22" s="168">
        <v>-1090.95</v>
      </c>
      <c r="K22" s="169">
        <v>-1090.95</v>
      </c>
      <c r="M22" s="87">
        <f t="shared" si="3"/>
        <v>-1.09095E-4</v>
      </c>
    </row>
    <row r="23" spans="1:13" x14ac:dyDescent="0.25">
      <c r="A23" s="89" t="str">
        <f t="shared" si="1"/>
        <v>Y0DC0</v>
      </c>
      <c r="B23" s="89">
        <f>VLOOKUP(F23,Masters!B:F,5,0)</f>
        <v>0</v>
      </c>
      <c r="C23" s="169" t="s">
        <v>219</v>
      </c>
      <c r="D23" s="169" t="s">
        <v>219</v>
      </c>
      <c r="E23" s="170">
        <v>44302</v>
      </c>
      <c r="F23" s="169">
        <v>281292</v>
      </c>
      <c r="G23" s="169" t="s">
        <v>484</v>
      </c>
      <c r="H23" s="169">
        <v>0</v>
      </c>
      <c r="I23" s="169" t="s">
        <v>2420</v>
      </c>
      <c r="J23" s="168">
        <v>2815.42</v>
      </c>
      <c r="K23" s="169">
        <v>2815.42</v>
      </c>
      <c r="M23" s="87">
        <f t="shared" si="3"/>
        <v>2.8154200000000002E-4</v>
      </c>
    </row>
    <row r="24" spans="1:13" x14ac:dyDescent="0.25">
      <c r="A24" s="89" t="str">
        <f t="shared" si="1"/>
        <v>Y0DC0</v>
      </c>
      <c r="B24" s="89">
        <f>VLOOKUP(F24,Masters!B:F,5,0)</f>
        <v>0</v>
      </c>
      <c r="C24" s="169" t="s">
        <v>219</v>
      </c>
      <c r="D24" s="169" t="s">
        <v>219</v>
      </c>
      <c r="E24" s="170">
        <v>44302</v>
      </c>
      <c r="F24" s="169">
        <v>107106</v>
      </c>
      <c r="G24" s="169" t="s">
        <v>1913</v>
      </c>
      <c r="H24" s="169">
        <v>0</v>
      </c>
      <c r="I24" s="169" t="s">
        <v>2420</v>
      </c>
      <c r="J24" s="168">
        <v>16920.88</v>
      </c>
      <c r="K24" s="169">
        <v>16920.88</v>
      </c>
      <c r="M24" s="87">
        <f t="shared" si="3"/>
        <v>1.692088E-3</v>
      </c>
    </row>
    <row r="25" spans="1:13" x14ac:dyDescent="0.25">
      <c r="A25" s="89" t="str">
        <f t="shared" si="1"/>
        <v>Y0DC0</v>
      </c>
      <c r="B25" s="89">
        <f>VLOOKUP(F25,Masters!B:F,5,0)</f>
        <v>0</v>
      </c>
      <c r="C25" s="169" t="s">
        <v>219</v>
      </c>
      <c r="D25" s="169" t="s">
        <v>219</v>
      </c>
      <c r="E25" s="170">
        <v>44302</v>
      </c>
      <c r="F25" s="169">
        <v>160206</v>
      </c>
      <c r="G25" s="169" t="s">
        <v>2426</v>
      </c>
      <c r="H25" s="169">
        <v>0</v>
      </c>
      <c r="I25" s="169" t="s">
        <v>2420</v>
      </c>
      <c r="J25" s="168">
        <v>-0.25</v>
      </c>
      <c r="K25" s="169">
        <v>-0.25</v>
      </c>
      <c r="M25" s="87">
        <f t="shared" si="3"/>
        <v>-2.4999999999999999E-8</v>
      </c>
    </row>
    <row r="26" spans="1:13" x14ac:dyDescent="0.25">
      <c r="A26" s="89" t="str">
        <f t="shared" si="1"/>
        <v>Y0DC0</v>
      </c>
      <c r="B26" s="89">
        <f>VLOOKUP(F26,Masters!B:F,5,0)</f>
        <v>0</v>
      </c>
      <c r="C26" s="169" t="s">
        <v>219</v>
      </c>
      <c r="D26" s="169" t="s">
        <v>219</v>
      </c>
      <c r="E26" s="170">
        <v>44302</v>
      </c>
      <c r="F26" s="169">
        <v>260836</v>
      </c>
      <c r="G26" s="169" t="s">
        <v>496</v>
      </c>
      <c r="H26" s="169">
        <v>0</v>
      </c>
      <c r="I26" s="169" t="s">
        <v>2420</v>
      </c>
      <c r="J26" s="168">
        <v>-146677.94</v>
      </c>
      <c r="K26" s="169">
        <v>-146677.94</v>
      </c>
      <c r="M26" s="87">
        <f t="shared" si="3"/>
        <v>-1.4667794E-2</v>
      </c>
    </row>
    <row r="27" spans="1:13" x14ac:dyDescent="0.25">
      <c r="A27" s="89" t="str">
        <f t="shared" si="1"/>
        <v>Y0DC0</v>
      </c>
      <c r="B27" s="89">
        <f>VLOOKUP(F27,Masters!B:F,5,0)</f>
        <v>0</v>
      </c>
      <c r="C27" s="169" t="s">
        <v>219</v>
      </c>
      <c r="D27" s="169" t="s">
        <v>219</v>
      </c>
      <c r="E27" s="170">
        <v>44302</v>
      </c>
      <c r="F27" s="169">
        <v>260837</v>
      </c>
      <c r="G27" s="169" t="s">
        <v>497</v>
      </c>
      <c r="H27" s="169">
        <v>0</v>
      </c>
      <c r="I27" s="169" t="s">
        <v>2420</v>
      </c>
      <c r="J27" s="168">
        <v>-146677.94</v>
      </c>
      <c r="K27" s="169">
        <v>-146677.94</v>
      </c>
      <c r="M27" s="87">
        <f t="shared" si="3"/>
        <v>-1.4667794E-2</v>
      </c>
    </row>
    <row r="28" spans="1:13" x14ac:dyDescent="0.25">
      <c r="A28" s="89" t="str">
        <f t="shared" si="1"/>
        <v>Y0DC0</v>
      </c>
      <c r="B28" s="89">
        <f>VLOOKUP(F28,Masters!B:F,5,0)</f>
        <v>0</v>
      </c>
      <c r="C28" s="169" t="s">
        <v>219</v>
      </c>
      <c r="D28" s="169" t="s">
        <v>219</v>
      </c>
      <c r="E28" s="170">
        <v>44302</v>
      </c>
      <c r="F28" s="169">
        <v>260942</v>
      </c>
      <c r="G28" s="169" t="s">
        <v>500</v>
      </c>
      <c r="H28" s="169">
        <v>0</v>
      </c>
      <c r="I28" s="169" t="s">
        <v>2420</v>
      </c>
      <c r="J28" s="168">
        <v>-200</v>
      </c>
      <c r="K28" s="169">
        <v>-200</v>
      </c>
      <c r="M28" s="87">
        <f t="shared" si="3"/>
        <v>-2.0000000000000002E-5</v>
      </c>
    </row>
    <row r="29" spans="1:13" x14ac:dyDescent="0.25">
      <c r="A29" s="89" t="str">
        <f t="shared" si="1"/>
        <v>Y0DC0</v>
      </c>
      <c r="B29" s="89">
        <f>VLOOKUP(F29,Masters!B:F,5,0)</f>
        <v>0</v>
      </c>
      <c r="C29" s="169" t="s">
        <v>219</v>
      </c>
      <c r="D29" s="169" t="s">
        <v>219</v>
      </c>
      <c r="E29" s="170">
        <v>44302</v>
      </c>
      <c r="F29" s="169">
        <v>261027</v>
      </c>
      <c r="G29" s="169" t="s">
        <v>502</v>
      </c>
      <c r="H29" s="169">
        <v>0</v>
      </c>
      <c r="I29" s="169" t="s">
        <v>2420</v>
      </c>
      <c r="J29" s="168">
        <v>55333.19</v>
      </c>
      <c r="K29" s="169">
        <v>55333.19</v>
      </c>
      <c r="M29" s="87">
        <f t="shared" si="3"/>
        <v>5.5333190000000001E-3</v>
      </c>
    </row>
    <row r="30" spans="1:13" x14ac:dyDescent="0.25">
      <c r="A30" s="89" t="str">
        <f t="shared" si="1"/>
        <v>Y0DC0</v>
      </c>
      <c r="B30" s="89">
        <f>VLOOKUP(F30,Masters!B:F,5,0)</f>
        <v>0</v>
      </c>
      <c r="C30" s="169" t="s">
        <v>219</v>
      </c>
      <c r="D30" s="169" t="s">
        <v>219</v>
      </c>
      <c r="E30" s="170">
        <v>44302</v>
      </c>
      <c r="F30" s="169">
        <v>261262</v>
      </c>
      <c r="G30" s="169" t="s">
        <v>507</v>
      </c>
      <c r="H30" s="169">
        <v>0</v>
      </c>
      <c r="I30" s="169" t="s">
        <v>2420</v>
      </c>
      <c r="J30" s="168">
        <v>32.11</v>
      </c>
      <c r="K30" s="169">
        <v>32.11</v>
      </c>
      <c r="M30" s="87">
        <f t="shared" si="3"/>
        <v>3.2109999999999998E-6</v>
      </c>
    </row>
    <row r="31" spans="1:13" x14ac:dyDescent="0.25">
      <c r="A31" s="89" t="str">
        <f t="shared" si="1"/>
        <v>Y0DC0</v>
      </c>
      <c r="B31" s="89">
        <f>VLOOKUP(F31,Masters!B:F,5,0)</f>
        <v>0</v>
      </c>
      <c r="C31" s="169" t="s">
        <v>219</v>
      </c>
      <c r="D31" s="169" t="s">
        <v>219</v>
      </c>
      <c r="E31" s="170">
        <v>44302</v>
      </c>
      <c r="F31" s="169">
        <v>106103</v>
      </c>
      <c r="G31" s="169" t="s">
        <v>2428</v>
      </c>
      <c r="H31" s="169">
        <v>0</v>
      </c>
      <c r="I31" s="169" t="s">
        <v>2420</v>
      </c>
      <c r="J31" s="168">
        <v>43566564.119999997</v>
      </c>
      <c r="K31" s="169">
        <v>43566564.119999997</v>
      </c>
      <c r="M31" s="87">
        <f t="shared" si="3"/>
        <v>4.3566564119999995</v>
      </c>
    </row>
    <row r="32" spans="1:13" x14ac:dyDescent="0.25">
      <c r="A32" s="89" t="str">
        <f t="shared" si="1"/>
        <v>Y0DC0</v>
      </c>
      <c r="B32" s="89">
        <f>VLOOKUP(F32,Masters!B:F,5,0)</f>
        <v>0</v>
      </c>
      <c r="C32" s="169" t="s">
        <v>219</v>
      </c>
      <c r="D32" s="169" t="s">
        <v>219</v>
      </c>
      <c r="E32" s="170">
        <v>44302</v>
      </c>
      <c r="F32" s="169">
        <v>141280</v>
      </c>
      <c r="G32" s="169" t="s">
        <v>2429</v>
      </c>
      <c r="H32" s="169">
        <v>0</v>
      </c>
      <c r="I32" s="169" t="s">
        <v>2420</v>
      </c>
      <c r="J32" s="168">
        <v>1530230.63</v>
      </c>
      <c r="K32" s="169">
        <v>1530230.63</v>
      </c>
      <c r="M32" s="87">
        <f t="shared" si="3"/>
        <v>0.15302306299999999</v>
      </c>
    </row>
    <row r="33" spans="1:13" x14ac:dyDescent="0.25">
      <c r="A33" s="89" t="str">
        <f t="shared" si="1"/>
        <v>Y0DC0</v>
      </c>
      <c r="B33" s="89">
        <f>VLOOKUP(F33,Masters!B:F,5,0)</f>
        <v>0</v>
      </c>
      <c r="C33" s="169" t="s">
        <v>219</v>
      </c>
      <c r="D33" s="169" t="s">
        <v>219</v>
      </c>
      <c r="E33" s="170">
        <v>44302</v>
      </c>
      <c r="F33" s="169">
        <v>141366</v>
      </c>
      <c r="G33" s="169" t="s">
        <v>767</v>
      </c>
      <c r="H33" s="169">
        <v>0</v>
      </c>
      <c r="I33" s="169" t="s">
        <v>2420</v>
      </c>
      <c r="J33" s="168">
        <v>338.92</v>
      </c>
      <c r="K33" s="169">
        <v>338.92</v>
      </c>
      <c r="M33" s="87">
        <f t="shared" si="3"/>
        <v>3.3892E-5</v>
      </c>
    </row>
    <row r="34" spans="1:13" x14ac:dyDescent="0.25">
      <c r="A34" s="89" t="str">
        <f t="shared" si="1"/>
        <v>Y0DC0</v>
      </c>
      <c r="B34" s="89">
        <f>VLOOKUP(F34,Masters!B:F,5,0)</f>
        <v>0</v>
      </c>
      <c r="C34" s="169" t="s">
        <v>219</v>
      </c>
      <c r="D34" s="169" t="s">
        <v>219</v>
      </c>
      <c r="E34" s="170">
        <v>44302</v>
      </c>
      <c r="F34" s="169">
        <v>210103</v>
      </c>
      <c r="G34" s="169" t="s">
        <v>521</v>
      </c>
      <c r="H34" s="169">
        <v>0</v>
      </c>
      <c r="I34" s="169" t="s">
        <v>2420</v>
      </c>
      <c r="J34" s="168">
        <v>1093.3599999999999</v>
      </c>
      <c r="K34" s="169">
        <v>1093.3599999999999</v>
      </c>
      <c r="M34" s="87">
        <f t="shared" si="3"/>
        <v>1.0933599999999998E-4</v>
      </c>
    </row>
    <row r="35" spans="1:13" x14ac:dyDescent="0.25">
      <c r="A35" s="89" t="str">
        <f t="shared" si="1"/>
        <v>Y0DC0</v>
      </c>
      <c r="B35" s="89">
        <f>VLOOKUP(F35,Masters!B:F,5,0)</f>
        <v>0</v>
      </c>
      <c r="C35" s="169" t="s">
        <v>219</v>
      </c>
      <c r="D35" s="169" t="s">
        <v>219</v>
      </c>
      <c r="E35" s="170">
        <v>44302</v>
      </c>
      <c r="F35" s="169">
        <v>210117</v>
      </c>
      <c r="G35" s="169" t="s">
        <v>523</v>
      </c>
      <c r="H35" s="169">
        <v>0</v>
      </c>
      <c r="I35" s="169" t="s">
        <v>2420</v>
      </c>
      <c r="J35" s="168">
        <v>-1685131.51</v>
      </c>
      <c r="K35" s="169">
        <v>-1685131.51</v>
      </c>
      <c r="M35" s="87">
        <f t="shared" si="3"/>
        <v>-0.168513151</v>
      </c>
    </row>
    <row r="36" spans="1:13" x14ac:dyDescent="0.25">
      <c r="A36" s="89" t="str">
        <f t="shared" si="1"/>
        <v>Y0DC0</v>
      </c>
      <c r="B36" s="89">
        <f>VLOOKUP(F36,Masters!B:F,5,0)</f>
        <v>0</v>
      </c>
      <c r="C36" s="169" t="s">
        <v>219</v>
      </c>
      <c r="D36" s="169" t="s">
        <v>219</v>
      </c>
      <c r="E36" s="170">
        <v>44302</v>
      </c>
      <c r="F36" s="169">
        <v>210210</v>
      </c>
      <c r="G36" s="169" t="s">
        <v>526</v>
      </c>
      <c r="H36" s="169">
        <v>0</v>
      </c>
      <c r="I36" s="169" t="s">
        <v>2420</v>
      </c>
      <c r="J36" s="168">
        <v>-1315049.7</v>
      </c>
      <c r="K36" s="169">
        <v>-1315049.7</v>
      </c>
      <c r="M36" s="87">
        <f t="shared" si="3"/>
        <v>-0.13150497</v>
      </c>
    </row>
    <row r="37" spans="1:13" x14ac:dyDescent="0.25">
      <c r="A37" s="89" t="str">
        <f t="shared" si="1"/>
        <v>Y0DC0</v>
      </c>
      <c r="B37" s="89">
        <f>VLOOKUP(F37,Masters!B:F,5,0)</f>
        <v>0</v>
      </c>
      <c r="C37" s="169" t="s">
        <v>219</v>
      </c>
      <c r="D37" s="169" t="s">
        <v>219</v>
      </c>
      <c r="E37" s="170">
        <v>44302</v>
      </c>
      <c r="F37" s="169">
        <v>210667</v>
      </c>
      <c r="G37" s="169" t="s">
        <v>528</v>
      </c>
      <c r="H37" s="169">
        <v>0</v>
      </c>
      <c r="I37" s="169" t="s">
        <v>2420</v>
      </c>
      <c r="J37" s="168">
        <v>-1169.23</v>
      </c>
      <c r="K37" s="169">
        <v>-1169.23</v>
      </c>
      <c r="M37" s="87">
        <f t="shared" si="3"/>
        <v>-1.1692300000000001E-4</v>
      </c>
    </row>
    <row r="38" spans="1:13" x14ac:dyDescent="0.25">
      <c r="A38" s="89" t="str">
        <f t="shared" si="1"/>
        <v>Y0DC0</v>
      </c>
      <c r="B38" s="89">
        <f>VLOOKUP(F38,Masters!B:F,5,0)</f>
        <v>0</v>
      </c>
      <c r="C38" s="169" t="s">
        <v>219</v>
      </c>
      <c r="D38" s="169" t="s">
        <v>219</v>
      </c>
      <c r="E38" s="170">
        <v>44302</v>
      </c>
      <c r="F38" s="169">
        <v>211103</v>
      </c>
      <c r="G38" s="169" t="s">
        <v>529</v>
      </c>
      <c r="H38" s="169">
        <v>0</v>
      </c>
      <c r="I38" s="169" t="s">
        <v>2420</v>
      </c>
      <c r="J38" s="168">
        <v>-16178.61</v>
      </c>
      <c r="K38" s="169">
        <v>-16178.61</v>
      </c>
      <c r="M38" s="87">
        <f t="shared" si="3"/>
        <v>-1.617861E-3</v>
      </c>
    </row>
    <row r="39" spans="1:13" x14ac:dyDescent="0.25">
      <c r="A39" s="89" t="str">
        <f t="shared" si="1"/>
        <v>Y0DC0</v>
      </c>
      <c r="B39" s="89">
        <f>VLOOKUP(F39,Masters!B:F,5,0)</f>
        <v>0</v>
      </c>
      <c r="C39" s="169" t="s">
        <v>219</v>
      </c>
      <c r="D39" s="169" t="s">
        <v>219</v>
      </c>
      <c r="E39" s="170">
        <v>44302</v>
      </c>
      <c r="F39" s="169">
        <v>211106</v>
      </c>
      <c r="G39" s="169" t="s">
        <v>530</v>
      </c>
      <c r="H39" s="169">
        <v>0</v>
      </c>
      <c r="I39" s="169" t="s">
        <v>2420</v>
      </c>
      <c r="J39" s="168">
        <v>367.77</v>
      </c>
      <c r="K39" s="169">
        <v>367.77</v>
      </c>
      <c r="M39" s="87">
        <f t="shared" si="3"/>
        <v>3.6776999999999997E-5</v>
      </c>
    </row>
    <row r="40" spans="1:13" x14ac:dyDescent="0.25">
      <c r="A40" s="89" t="str">
        <f t="shared" si="1"/>
        <v>Y0DC0</v>
      </c>
      <c r="B40" s="89">
        <f>VLOOKUP(F40,Masters!B:F,5,0)</f>
        <v>0</v>
      </c>
      <c r="C40" s="169" t="s">
        <v>219</v>
      </c>
      <c r="D40" s="169" t="s">
        <v>219</v>
      </c>
      <c r="E40" s="170">
        <v>44302</v>
      </c>
      <c r="F40" s="169">
        <v>211172</v>
      </c>
      <c r="G40" s="169" t="s">
        <v>535</v>
      </c>
      <c r="H40" s="169">
        <v>0</v>
      </c>
      <c r="I40" s="169" t="s">
        <v>2420</v>
      </c>
      <c r="J40" s="168">
        <v>-880988.86</v>
      </c>
      <c r="K40" s="169">
        <v>-880988.86</v>
      </c>
      <c r="M40" s="87">
        <f t="shared" si="3"/>
        <v>-8.8098886000000001E-2</v>
      </c>
    </row>
    <row r="41" spans="1:13" x14ac:dyDescent="0.25">
      <c r="A41" s="89" t="str">
        <f t="shared" si="1"/>
        <v>Y0DC0</v>
      </c>
      <c r="B41" s="89">
        <f>VLOOKUP(F41,Masters!B:F,5,0)</f>
        <v>0</v>
      </c>
      <c r="C41" s="169" t="s">
        <v>219</v>
      </c>
      <c r="D41" s="169" t="s">
        <v>219</v>
      </c>
      <c r="E41" s="170">
        <v>44302</v>
      </c>
      <c r="F41" s="169">
        <v>211632</v>
      </c>
      <c r="G41" s="169" t="s">
        <v>538</v>
      </c>
      <c r="H41" s="169">
        <v>0</v>
      </c>
      <c r="I41" s="169" t="s">
        <v>2420</v>
      </c>
      <c r="J41" s="168">
        <v>24207.54</v>
      </c>
      <c r="K41" s="169">
        <v>24207.54</v>
      </c>
      <c r="M41" s="87">
        <f t="shared" si="3"/>
        <v>2.4207540000000002E-3</v>
      </c>
    </row>
    <row r="42" spans="1:13" x14ac:dyDescent="0.25">
      <c r="A42" s="89" t="str">
        <f t="shared" si="1"/>
        <v>Y0DC0</v>
      </c>
      <c r="B42" s="89">
        <f>VLOOKUP(F42,Masters!B:F,5,0)</f>
        <v>0</v>
      </c>
      <c r="C42" s="169" t="s">
        <v>219</v>
      </c>
      <c r="D42" s="169" t="s">
        <v>219</v>
      </c>
      <c r="E42" s="170">
        <v>44302</v>
      </c>
      <c r="F42" s="169">
        <v>281212</v>
      </c>
      <c r="G42" s="169" t="s">
        <v>541</v>
      </c>
      <c r="H42" s="169">
        <v>0</v>
      </c>
      <c r="I42" s="169" t="s">
        <v>2420</v>
      </c>
      <c r="J42" s="168">
        <v>-47929.62</v>
      </c>
      <c r="K42" s="169">
        <v>-47929.62</v>
      </c>
      <c r="M42" s="87">
        <f t="shared" si="3"/>
        <v>-4.7929620000000004E-3</v>
      </c>
    </row>
    <row r="43" spans="1:13" x14ac:dyDescent="0.25">
      <c r="A43" s="89" t="str">
        <f t="shared" si="1"/>
        <v>Y0DA0</v>
      </c>
      <c r="B43" s="89">
        <f>VLOOKUP(F43,Masters!B:F,5,0)</f>
        <v>0</v>
      </c>
      <c r="C43" s="169" t="s">
        <v>218</v>
      </c>
      <c r="D43" s="169" t="s">
        <v>218</v>
      </c>
      <c r="E43" s="170">
        <v>44313</v>
      </c>
      <c r="F43" s="169">
        <v>102104</v>
      </c>
      <c r="G43" s="169" t="s">
        <v>437</v>
      </c>
      <c r="H43" s="169">
        <v>0</v>
      </c>
      <c r="I43" s="169" t="s">
        <v>2420</v>
      </c>
      <c r="J43" s="169">
        <v>801280122.57000005</v>
      </c>
      <c r="K43" s="169">
        <v>801280122.57000005</v>
      </c>
      <c r="M43" s="87">
        <f t="shared" si="3"/>
        <v>80.128012257000009</v>
      </c>
    </row>
    <row r="44" spans="1:13" x14ac:dyDescent="0.25">
      <c r="A44" s="89" t="str">
        <f t="shared" si="1"/>
        <v>Y0DA0</v>
      </c>
      <c r="B44" s="89">
        <f>VLOOKUP(F44,Masters!B:F,5,0)</f>
        <v>0</v>
      </c>
      <c r="C44" s="169" t="s">
        <v>218</v>
      </c>
      <c r="D44" s="169" t="s">
        <v>218</v>
      </c>
      <c r="E44" s="170">
        <v>44313</v>
      </c>
      <c r="F44" s="169">
        <v>111126</v>
      </c>
      <c r="G44" s="169" t="s">
        <v>438</v>
      </c>
      <c r="H44" s="169">
        <v>0</v>
      </c>
      <c r="I44" s="169" t="s">
        <v>2420</v>
      </c>
      <c r="J44" s="169">
        <v>70589.23</v>
      </c>
      <c r="K44" s="169">
        <v>70589.23</v>
      </c>
      <c r="M44" s="87">
        <f t="shared" si="3"/>
        <v>7.0589229999999999E-3</v>
      </c>
    </row>
    <row r="45" spans="1:13" x14ac:dyDescent="0.25">
      <c r="A45" s="89" t="str">
        <f t="shared" si="1"/>
        <v>Y0DA5.2</v>
      </c>
      <c r="B45" s="89">
        <f>VLOOKUP(F45,Masters!B:F,5,0)</f>
        <v>5.2</v>
      </c>
      <c r="C45" s="169" t="s">
        <v>218</v>
      </c>
      <c r="D45" s="169" t="s">
        <v>218</v>
      </c>
      <c r="E45" s="170">
        <v>44313</v>
      </c>
      <c r="F45" s="169">
        <v>304213</v>
      </c>
      <c r="G45" s="169" t="s">
        <v>2421</v>
      </c>
      <c r="H45" s="169">
        <v>0</v>
      </c>
      <c r="I45" s="169" t="s">
        <v>2420</v>
      </c>
      <c r="J45" s="169">
        <v>-557483.14</v>
      </c>
      <c r="K45" s="169">
        <v>-557483.14</v>
      </c>
      <c r="M45" s="87">
        <f t="shared" si="3"/>
        <v>-5.5748314E-2</v>
      </c>
    </row>
    <row r="46" spans="1:13" x14ac:dyDescent="0.25">
      <c r="A46" s="89" t="str">
        <f t="shared" si="1"/>
        <v>Y0DA5.2</v>
      </c>
      <c r="B46" s="89">
        <f>VLOOKUP(F46,Masters!B:F,5,0)</f>
        <v>5.2</v>
      </c>
      <c r="C46" s="169" t="s">
        <v>218</v>
      </c>
      <c r="D46" s="169" t="s">
        <v>218</v>
      </c>
      <c r="E46" s="170">
        <v>44313</v>
      </c>
      <c r="F46" s="169">
        <v>304214</v>
      </c>
      <c r="G46" s="169" t="s">
        <v>663</v>
      </c>
      <c r="H46" s="169">
        <v>0</v>
      </c>
      <c r="I46" s="169" t="s">
        <v>2420</v>
      </c>
      <c r="J46" s="169">
        <v>-979779</v>
      </c>
      <c r="K46" s="169">
        <v>-979779</v>
      </c>
      <c r="M46" s="87">
        <f t="shared" si="3"/>
        <v>-9.7977900000000007E-2</v>
      </c>
    </row>
    <row r="47" spans="1:13" x14ac:dyDescent="0.25">
      <c r="A47" s="89" t="str">
        <f t="shared" si="1"/>
        <v>Y0DA5.2</v>
      </c>
      <c r="B47" s="89">
        <f>VLOOKUP(F47,Masters!B:F,5,0)</f>
        <v>5.2</v>
      </c>
      <c r="C47" s="169" t="s">
        <v>218</v>
      </c>
      <c r="D47" s="169" t="s">
        <v>218</v>
      </c>
      <c r="E47" s="170">
        <v>44313</v>
      </c>
      <c r="F47" s="169">
        <v>304217</v>
      </c>
      <c r="G47" s="169" t="s">
        <v>2434</v>
      </c>
      <c r="H47" s="169">
        <v>0</v>
      </c>
      <c r="I47" s="169" t="s">
        <v>2420</v>
      </c>
      <c r="J47" s="169">
        <v>-421068.48</v>
      </c>
      <c r="K47" s="169">
        <v>-421068.48</v>
      </c>
      <c r="M47" s="87">
        <f t="shared" si="3"/>
        <v>-4.2106847999999995E-2</v>
      </c>
    </row>
    <row r="48" spans="1:13" x14ac:dyDescent="0.25">
      <c r="A48" s="89" t="str">
        <f t="shared" si="1"/>
        <v>Y0DA5.2</v>
      </c>
      <c r="B48" s="89">
        <f>VLOOKUP(F48,Masters!B:F,5,0)</f>
        <v>5.2</v>
      </c>
      <c r="C48" s="169" t="s">
        <v>218</v>
      </c>
      <c r="D48" s="169" t="s">
        <v>218</v>
      </c>
      <c r="E48" s="170">
        <v>44313</v>
      </c>
      <c r="F48" s="169">
        <v>304233</v>
      </c>
      <c r="G48" s="169" t="s">
        <v>658</v>
      </c>
      <c r="H48" s="169">
        <v>0</v>
      </c>
      <c r="I48" s="169" t="s">
        <v>2420</v>
      </c>
      <c r="J48" s="169">
        <v>-382378.08</v>
      </c>
      <c r="K48" s="169">
        <v>-382378.08</v>
      </c>
      <c r="M48" s="87">
        <f t="shared" si="3"/>
        <v>-3.8237808000000005E-2</v>
      </c>
    </row>
    <row r="49" spans="1:13" x14ac:dyDescent="0.25">
      <c r="A49" s="89" t="str">
        <f t="shared" si="1"/>
        <v>Y0DA0</v>
      </c>
      <c r="B49" s="89">
        <f>VLOOKUP(F49,Masters!B:F,5,0)</f>
        <v>0</v>
      </c>
      <c r="C49" s="169" t="s">
        <v>218</v>
      </c>
      <c r="D49" s="169" t="s">
        <v>218</v>
      </c>
      <c r="E49" s="170">
        <v>44313</v>
      </c>
      <c r="F49" s="169">
        <v>311617</v>
      </c>
      <c r="G49" s="169" t="s">
        <v>666</v>
      </c>
      <c r="H49" s="169">
        <v>0</v>
      </c>
      <c r="I49" s="169" t="s">
        <v>2420</v>
      </c>
      <c r="J49" s="169">
        <v>46254</v>
      </c>
      <c r="K49" s="169">
        <v>46254</v>
      </c>
      <c r="M49" s="87">
        <f t="shared" si="3"/>
        <v>4.6254E-3</v>
      </c>
    </row>
    <row r="50" spans="1:13" x14ac:dyDescent="0.25">
      <c r="A50" s="89" t="str">
        <f t="shared" si="1"/>
        <v>Y0DA0</v>
      </c>
      <c r="B50" s="89">
        <f>VLOOKUP(F50,Masters!B:F,5,0)</f>
        <v>0</v>
      </c>
      <c r="C50" s="169" t="s">
        <v>218</v>
      </c>
      <c r="D50" s="169" t="s">
        <v>218</v>
      </c>
      <c r="E50" s="170">
        <v>44313</v>
      </c>
      <c r="F50" s="169">
        <v>311621</v>
      </c>
      <c r="G50" s="169" t="s">
        <v>2435</v>
      </c>
      <c r="H50" s="169">
        <v>0</v>
      </c>
      <c r="I50" s="169" t="s">
        <v>2420</v>
      </c>
      <c r="J50" s="169">
        <v>-2706859</v>
      </c>
      <c r="K50" s="169">
        <v>-2706859</v>
      </c>
      <c r="M50" s="87">
        <f t="shared" si="3"/>
        <v>-0.27068589999999998</v>
      </c>
    </row>
    <row r="51" spans="1:13" x14ac:dyDescent="0.25">
      <c r="A51" s="89" t="str">
        <f t="shared" si="1"/>
        <v>Y0DA0</v>
      </c>
      <c r="B51" s="89">
        <f>VLOOKUP(F51,Masters!B:F,5,0)</f>
        <v>0</v>
      </c>
      <c r="C51" s="169" t="s">
        <v>218</v>
      </c>
      <c r="D51" s="169" t="s">
        <v>218</v>
      </c>
      <c r="E51" s="170">
        <v>44313</v>
      </c>
      <c r="F51" s="169">
        <v>311624</v>
      </c>
      <c r="G51" s="169" t="s">
        <v>2436</v>
      </c>
      <c r="H51" s="169">
        <v>0</v>
      </c>
      <c r="I51" s="169" t="s">
        <v>2420</v>
      </c>
      <c r="J51" s="169">
        <v>175738.08</v>
      </c>
      <c r="K51" s="169">
        <v>175738.08</v>
      </c>
      <c r="M51" s="87">
        <f t="shared" si="3"/>
        <v>1.7573808E-2</v>
      </c>
    </row>
    <row r="52" spans="1:13" x14ac:dyDescent="0.25">
      <c r="A52" s="89" t="str">
        <f t="shared" si="1"/>
        <v>Y0DA5.3</v>
      </c>
      <c r="B52" s="89">
        <f>VLOOKUP(F52,Masters!B:F,5,0)</f>
        <v>5.3</v>
      </c>
      <c r="C52" s="169" t="s">
        <v>218</v>
      </c>
      <c r="D52" s="169" t="s">
        <v>218</v>
      </c>
      <c r="E52" s="170">
        <v>44313</v>
      </c>
      <c r="F52" s="169">
        <v>440161</v>
      </c>
      <c r="G52" s="169" t="s">
        <v>569</v>
      </c>
      <c r="H52" s="169">
        <v>0</v>
      </c>
      <c r="I52" s="169" t="s">
        <v>2420</v>
      </c>
      <c r="J52" s="169">
        <v>2950059</v>
      </c>
      <c r="K52" s="169">
        <v>2950059</v>
      </c>
      <c r="M52" s="87">
        <f t="shared" si="3"/>
        <v>0.29500589999999999</v>
      </c>
    </row>
    <row r="53" spans="1:13" x14ac:dyDescent="0.25">
      <c r="A53" s="89" t="str">
        <f t="shared" si="1"/>
        <v>Y0DA0</v>
      </c>
      <c r="B53" s="89">
        <f>VLOOKUP(F53,Masters!B:F,5,0)</f>
        <v>0</v>
      </c>
      <c r="C53" s="169" t="s">
        <v>218</v>
      </c>
      <c r="D53" s="169" t="s">
        <v>218</v>
      </c>
      <c r="E53" s="170">
        <v>44313</v>
      </c>
      <c r="F53" s="169">
        <v>401237</v>
      </c>
      <c r="G53" s="169" t="s">
        <v>452</v>
      </c>
      <c r="H53" s="169">
        <v>0</v>
      </c>
      <c r="I53" s="169" t="s">
        <v>2420</v>
      </c>
      <c r="J53" s="169">
        <v>160278.35</v>
      </c>
      <c r="K53" s="169">
        <v>160278.35</v>
      </c>
      <c r="M53" s="87">
        <f t="shared" si="3"/>
        <v>1.6027835000000001E-2</v>
      </c>
    </row>
    <row r="54" spans="1:13" x14ac:dyDescent="0.25">
      <c r="A54" s="89" t="str">
        <f t="shared" si="1"/>
        <v>Y0DA6.3</v>
      </c>
      <c r="B54" s="89">
        <f>VLOOKUP(F54,Masters!B:F,5,0)</f>
        <v>6.3</v>
      </c>
      <c r="C54" s="169" t="s">
        <v>218</v>
      </c>
      <c r="D54" s="169" t="s">
        <v>218</v>
      </c>
      <c r="E54" s="170">
        <v>44313</v>
      </c>
      <c r="F54" s="169">
        <v>401532</v>
      </c>
      <c r="G54" s="169" t="s">
        <v>761</v>
      </c>
      <c r="H54" s="169">
        <v>0</v>
      </c>
      <c r="I54" s="169" t="s">
        <v>2420</v>
      </c>
      <c r="J54" s="169">
        <v>1075.08</v>
      </c>
      <c r="K54" s="169">
        <v>1075.08</v>
      </c>
      <c r="M54" s="87">
        <f t="shared" si="3"/>
        <v>1.0750799999999999E-4</v>
      </c>
    </row>
    <row r="55" spans="1:13" x14ac:dyDescent="0.25">
      <c r="A55" s="89" t="str">
        <f t="shared" si="1"/>
        <v>Y0DA6.3</v>
      </c>
      <c r="B55" s="89">
        <f>VLOOKUP(F55,Masters!B:F,5,0)</f>
        <v>6.3</v>
      </c>
      <c r="C55" s="169" t="s">
        <v>218</v>
      </c>
      <c r="D55" s="169" t="s">
        <v>218</v>
      </c>
      <c r="E55" s="170">
        <v>44313</v>
      </c>
      <c r="F55" s="169">
        <v>401707</v>
      </c>
      <c r="G55" s="169" t="s">
        <v>457</v>
      </c>
      <c r="H55" s="169">
        <v>0</v>
      </c>
      <c r="I55" s="169" t="s">
        <v>2420</v>
      </c>
      <c r="J55" s="169">
        <v>1885.9</v>
      </c>
      <c r="K55" s="169">
        <v>1885.9</v>
      </c>
      <c r="M55" s="87">
        <f t="shared" si="3"/>
        <v>1.8859000000000001E-4</v>
      </c>
    </row>
    <row r="56" spans="1:13" x14ac:dyDescent="0.25">
      <c r="A56" s="89" t="str">
        <f t="shared" si="1"/>
        <v>Y0DA6.3</v>
      </c>
      <c r="B56" s="89">
        <f>VLOOKUP(F56,Masters!B:F,5,0)</f>
        <v>6.3</v>
      </c>
      <c r="C56" s="169" t="s">
        <v>218</v>
      </c>
      <c r="D56" s="169" t="s">
        <v>218</v>
      </c>
      <c r="E56" s="170">
        <v>44313</v>
      </c>
      <c r="F56" s="169">
        <v>401708</v>
      </c>
      <c r="G56" s="169" t="s">
        <v>458</v>
      </c>
      <c r="H56" s="169">
        <v>0</v>
      </c>
      <c r="I56" s="169" t="s">
        <v>2420</v>
      </c>
      <c r="J56" s="169">
        <v>1885.9</v>
      </c>
      <c r="K56" s="169">
        <v>1885.9</v>
      </c>
      <c r="M56" s="87">
        <f t="shared" si="3"/>
        <v>1.8859000000000001E-4</v>
      </c>
    </row>
    <row r="57" spans="1:13" x14ac:dyDescent="0.25">
      <c r="A57" s="89" t="str">
        <f t="shared" si="1"/>
        <v>Y0DA6.1</v>
      </c>
      <c r="B57" s="89">
        <f>VLOOKUP(F57,Masters!B:F,5,0)</f>
        <v>6.1</v>
      </c>
      <c r="C57" s="169" t="s">
        <v>218</v>
      </c>
      <c r="D57" s="169" t="s">
        <v>218</v>
      </c>
      <c r="E57" s="170">
        <v>44313</v>
      </c>
      <c r="F57" s="169">
        <v>402257</v>
      </c>
      <c r="G57" s="169" t="s">
        <v>464</v>
      </c>
      <c r="H57" s="169">
        <v>0</v>
      </c>
      <c r="I57" s="169" t="s">
        <v>2420</v>
      </c>
      <c r="J57" s="168">
        <v>20954.66</v>
      </c>
      <c r="K57" s="169">
        <v>20954.66</v>
      </c>
      <c r="M57" s="87">
        <f t="shared" si="3"/>
        <v>2.0954659999999998E-3</v>
      </c>
    </row>
    <row r="58" spans="1:13" x14ac:dyDescent="0.25">
      <c r="A58" s="89" t="str">
        <f t="shared" si="1"/>
        <v>Y0DA0</v>
      </c>
      <c r="B58" s="89">
        <f>VLOOKUP(F58,Masters!B:F,5,0)</f>
        <v>0</v>
      </c>
      <c r="C58" s="169" t="s">
        <v>218</v>
      </c>
      <c r="D58" s="169" t="s">
        <v>218</v>
      </c>
      <c r="E58" s="170">
        <v>44313</v>
      </c>
      <c r="F58" s="169">
        <v>402328</v>
      </c>
      <c r="G58" s="169" t="s">
        <v>465</v>
      </c>
      <c r="H58" s="169">
        <v>0</v>
      </c>
      <c r="I58" s="169" t="s">
        <v>2420</v>
      </c>
      <c r="J58" s="169">
        <v>35424.17</v>
      </c>
      <c r="K58" s="169">
        <v>35424.17</v>
      </c>
      <c r="M58" s="87">
        <f t="shared" si="3"/>
        <v>3.542417E-3</v>
      </c>
    </row>
    <row r="59" spans="1:13" x14ac:dyDescent="0.25">
      <c r="A59" s="89" t="str">
        <f t="shared" si="1"/>
        <v>Y0DA6.3</v>
      </c>
      <c r="B59" s="89">
        <f>VLOOKUP(F59,Masters!B:F,5,0)</f>
        <v>6.3</v>
      </c>
      <c r="C59" s="169" t="s">
        <v>218</v>
      </c>
      <c r="D59" s="169" t="s">
        <v>218</v>
      </c>
      <c r="E59" s="170">
        <v>44313</v>
      </c>
      <c r="F59" s="169">
        <v>402381</v>
      </c>
      <c r="G59" s="169" t="s">
        <v>467</v>
      </c>
      <c r="H59" s="169">
        <v>0</v>
      </c>
      <c r="I59" s="169" t="s">
        <v>2420</v>
      </c>
      <c r="J59" s="169">
        <v>4847.32</v>
      </c>
      <c r="K59" s="169">
        <v>4847.32</v>
      </c>
      <c r="M59" s="87">
        <f t="shared" si="3"/>
        <v>4.8473199999999998E-4</v>
      </c>
    </row>
    <row r="60" spans="1:13" x14ac:dyDescent="0.25">
      <c r="A60" s="89" t="str">
        <f t="shared" si="1"/>
        <v>Y0DA6.3</v>
      </c>
      <c r="B60" s="89">
        <f>VLOOKUP(F60,Masters!B:F,5,0)</f>
        <v>6.3</v>
      </c>
      <c r="C60" s="169" t="s">
        <v>218</v>
      </c>
      <c r="D60" s="169" t="s">
        <v>218</v>
      </c>
      <c r="E60" s="170">
        <v>44313</v>
      </c>
      <c r="F60" s="169">
        <v>440350</v>
      </c>
      <c r="G60" s="169" t="s">
        <v>575</v>
      </c>
      <c r="H60" s="169">
        <v>0</v>
      </c>
      <c r="I60" s="169" t="s">
        <v>2420</v>
      </c>
      <c r="J60" s="169">
        <v>2957.82</v>
      </c>
      <c r="K60" s="169">
        <v>2957.82</v>
      </c>
      <c r="M60" s="87">
        <f t="shared" si="3"/>
        <v>2.9578200000000002E-4</v>
      </c>
    </row>
    <row r="61" spans="1:13" x14ac:dyDescent="0.25">
      <c r="A61" s="89" t="str">
        <f t="shared" si="1"/>
        <v>Y0DA6.3</v>
      </c>
      <c r="B61" s="89">
        <f>VLOOKUP(F61,Masters!B:F,5,0)</f>
        <v>6.3</v>
      </c>
      <c r="C61" s="169" t="s">
        <v>218</v>
      </c>
      <c r="D61" s="169" t="s">
        <v>218</v>
      </c>
      <c r="E61" s="170">
        <v>44313</v>
      </c>
      <c r="F61" s="169">
        <v>440351</v>
      </c>
      <c r="G61" s="169" t="s">
        <v>576</v>
      </c>
      <c r="H61" s="169">
        <v>0</v>
      </c>
      <c r="I61" s="169" t="s">
        <v>2420</v>
      </c>
      <c r="J61" s="169">
        <v>2957.82</v>
      </c>
      <c r="K61" s="169">
        <v>2957.82</v>
      </c>
      <c r="M61" s="87">
        <f t="shared" si="3"/>
        <v>2.9578200000000002E-4</v>
      </c>
    </row>
    <row r="62" spans="1:13" x14ac:dyDescent="0.25">
      <c r="A62" s="89" t="str">
        <f t="shared" si="1"/>
        <v>Y0DA6.3</v>
      </c>
      <c r="B62" s="89">
        <f>VLOOKUP(F62,Masters!B:F,5,0)</f>
        <v>6.3</v>
      </c>
      <c r="C62" s="169" t="s">
        <v>218</v>
      </c>
      <c r="D62" s="169" t="s">
        <v>218</v>
      </c>
      <c r="E62" s="170">
        <v>44313</v>
      </c>
      <c r="F62" s="169">
        <v>440509</v>
      </c>
      <c r="G62" s="169" t="s">
        <v>472</v>
      </c>
      <c r="H62" s="169">
        <v>0</v>
      </c>
      <c r="I62" s="169" t="s">
        <v>2420</v>
      </c>
      <c r="J62" s="169">
        <v>11844.78</v>
      </c>
      <c r="K62" s="169">
        <v>11844.78</v>
      </c>
      <c r="M62" s="87">
        <f t="shared" si="3"/>
        <v>1.1844780000000001E-3</v>
      </c>
    </row>
    <row r="63" spans="1:13" x14ac:dyDescent="0.25">
      <c r="A63" s="89" t="str">
        <f t="shared" si="1"/>
        <v>Y0DA6.1</v>
      </c>
      <c r="B63" s="89">
        <f>VLOOKUP(F63,Masters!B:F,5,0)</f>
        <v>6.1</v>
      </c>
      <c r="C63" s="169" t="s">
        <v>218</v>
      </c>
      <c r="D63" s="169" t="s">
        <v>218</v>
      </c>
      <c r="E63" s="170">
        <v>44313</v>
      </c>
      <c r="F63" s="169">
        <v>440512</v>
      </c>
      <c r="G63" s="169" t="s">
        <v>577</v>
      </c>
      <c r="H63" s="169">
        <v>0</v>
      </c>
      <c r="I63" s="169" t="s">
        <v>2420</v>
      </c>
      <c r="J63" s="168">
        <v>32862.92</v>
      </c>
      <c r="K63" s="169">
        <v>32862.92</v>
      </c>
      <c r="M63" s="87">
        <f t="shared" si="3"/>
        <v>3.2862919999999997E-3</v>
      </c>
    </row>
    <row r="64" spans="1:13" x14ac:dyDescent="0.25">
      <c r="A64" s="89" t="str">
        <f t="shared" si="1"/>
        <v>Y0DA1.2</v>
      </c>
      <c r="B64" s="89">
        <f>VLOOKUP(F64,Masters!B:F,5,0)</f>
        <v>1.2</v>
      </c>
      <c r="C64" s="169" t="s">
        <v>218</v>
      </c>
      <c r="D64" s="169" t="s">
        <v>218</v>
      </c>
      <c r="E64" s="170">
        <v>44313</v>
      </c>
      <c r="F64" s="169">
        <v>201277</v>
      </c>
      <c r="G64" s="169" t="s">
        <v>474</v>
      </c>
      <c r="H64" s="169">
        <v>0</v>
      </c>
      <c r="I64" s="169" t="s">
        <v>2420</v>
      </c>
      <c r="J64" s="169">
        <v>-115629900</v>
      </c>
      <c r="K64" s="169">
        <v>-115629900</v>
      </c>
      <c r="M64" s="87">
        <f t="shared" si="3"/>
        <v>-11.562989999999999</v>
      </c>
    </row>
    <row r="65" spans="1:13" x14ac:dyDescent="0.25">
      <c r="A65" s="89" t="str">
        <f t="shared" si="1"/>
        <v>Y0DA1.2</v>
      </c>
      <c r="B65" s="89">
        <f>VLOOKUP(F65,Masters!B:F,5,0)</f>
        <v>1.2</v>
      </c>
      <c r="C65" s="169" t="s">
        <v>218</v>
      </c>
      <c r="D65" s="169" t="s">
        <v>218</v>
      </c>
      <c r="E65" s="170">
        <v>44313</v>
      </c>
      <c r="F65" s="169">
        <v>201298</v>
      </c>
      <c r="G65" s="169" t="s">
        <v>476</v>
      </c>
      <c r="H65" s="169">
        <v>0</v>
      </c>
      <c r="I65" s="169" t="s">
        <v>2420</v>
      </c>
      <c r="J65" s="169">
        <v>-138000</v>
      </c>
      <c r="K65" s="169">
        <v>-138000</v>
      </c>
      <c r="M65" s="87">
        <f t="shared" si="3"/>
        <v>-1.38E-2</v>
      </c>
    </row>
    <row r="66" spans="1:13" x14ac:dyDescent="0.25">
      <c r="A66" s="89" t="str">
        <f t="shared" si="1"/>
        <v>Y0DA1.2</v>
      </c>
      <c r="B66" s="89">
        <f>VLOOKUP(F66,Masters!B:F,5,0)</f>
        <v>1.2</v>
      </c>
      <c r="C66" s="169" t="s">
        <v>218</v>
      </c>
      <c r="D66" s="169" t="s">
        <v>218</v>
      </c>
      <c r="E66" s="170">
        <v>44313</v>
      </c>
      <c r="F66" s="169">
        <v>201364</v>
      </c>
      <c r="G66" s="169" t="s">
        <v>479</v>
      </c>
      <c r="H66" s="169">
        <v>0</v>
      </c>
      <c r="I66" s="169" t="s">
        <v>2420</v>
      </c>
      <c r="J66" s="169">
        <v>-608500</v>
      </c>
      <c r="K66" s="169">
        <v>-608500</v>
      </c>
      <c r="M66" s="87">
        <f t="shared" si="3"/>
        <v>-6.0850000000000001E-2</v>
      </c>
    </row>
    <row r="67" spans="1:13" x14ac:dyDescent="0.25">
      <c r="A67" s="89" t="str">
        <f t="shared" si="1"/>
        <v>Y0DA1.2</v>
      </c>
      <c r="B67" s="89">
        <f>VLOOKUP(F67,Masters!B:F,5,0)</f>
        <v>1.2</v>
      </c>
      <c r="C67" s="169" t="s">
        <v>218</v>
      </c>
      <c r="D67" s="169" t="s">
        <v>218</v>
      </c>
      <c r="E67" s="170">
        <v>44313</v>
      </c>
      <c r="F67" s="169">
        <v>201366</v>
      </c>
      <c r="G67" s="169" t="s">
        <v>480</v>
      </c>
      <c r="H67" s="169">
        <v>0</v>
      </c>
      <c r="I67" s="169" t="s">
        <v>2420</v>
      </c>
      <c r="J67" s="169">
        <v>-518628102</v>
      </c>
      <c r="K67" s="169">
        <v>-518628102</v>
      </c>
      <c r="M67" s="87">
        <f t="shared" si="3"/>
        <v>-51.862810199999998</v>
      </c>
    </row>
    <row r="68" spans="1:13" x14ac:dyDescent="0.25">
      <c r="A68" s="89" t="str">
        <f t="shared" ref="A68:A127" si="4">C68&amp;B68</f>
        <v>Y0DA0</v>
      </c>
      <c r="B68" s="89">
        <f>VLOOKUP(F68,Masters!B:F,5,0)</f>
        <v>0</v>
      </c>
      <c r="C68" s="169" t="s">
        <v>218</v>
      </c>
      <c r="D68" s="169" t="s">
        <v>218</v>
      </c>
      <c r="E68" s="170">
        <v>44313</v>
      </c>
      <c r="F68" s="169">
        <v>281101</v>
      </c>
      <c r="G68" s="169" t="s">
        <v>481</v>
      </c>
      <c r="H68" s="169">
        <v>0</v>
      </c>
      <c r="I68" s="169" t="s">
        <v>2420</v>
      </c>
      <c r="J68" s="169">
        <v>-167173461.31</v>
      </c>
      <c r="K68" s="169">
        <v>-167173461.31</v>
      </c>
      <c r="M68" s="87">
        <f t="shared" si="3"/>
        <v>-16.717346130999999</v>
      </c>
    </row>
    <row r="69" spans="1:13" x14ac:dyDescent="0.25">
      <c r="A69" s="89" t="str">
        <f t="shared" si="4"/>
        <v>Y0DA0</v>
      </c>
      <c r="B69" s="89">
        <f>VLOOKUP(F69,Masters!B:F,5,0)</f>
        <v>0</v>
      </c>
      <c r="C69" s="169" t="s">
        <v>218</v>
      </c>
      <c r="D69" s="169" t="s">
        <v>218</v>
      </c>
      <c r="E69" s="170">
        <v>44313</v>
      </c>
      <c r="F69" s="169">
        <v>281102</v>
      </c>
      <c r="G69" s="169" t="s">
        <v>2424</v>
      </c>
      <c r="H69" s="169">
        <v>0</v>
      </c>
      <c r="I69" s="169" t="s">
        <v>2420</v>
      </c>
      <c r="J69" s="169">
        <v>2484866.92</v>
      </c>
      <c r="K69" s="169">
        <v>2484866.92</v>
      </c>
      <c r="M69" s="87">
        <f t="shared" si="3"/>
        <v>0.24848669199999998</v>
      </c>
    </row>
    <row r="70" spans="1:13" x14ac:dyDescent="0.25">
      <c r="A70" s="89" t="str">
        <f t="shared" si="4"/>
        <v>Y0DA0</v>
      </c>
      <c r="B70" s="89">
        <f>VLOOKUP(F70,Masters!B:F,5,0)</f>
        <v>0</v>
      </c>
      <c r="C70" s="169" t="s">
        <v>218</v>
      </c>
      <c r="D70" s="169" t="s">
        <v>218</v>
      </c>
      <c r="E70" s="170">
        <v>44313</v>
      </c>
      <c r="F70" s="169">
        <v>260802</v>
      </c>
      <c r="G70" s="169" t="s">
        <v>2427</v>
      </c>
      <c r="H70" s="169">
        <v>0</v>
      </c>
      <c r="I70" s="169" t="s">
        <v>2420</v>
      </c>
      <c r="J70" s="169">
        <v>-195702.52</v>
      </c>
      <c r="K70" s="169">
        <v>-195702.52</v>
      </c>
      <c r="M70" s="87">
        <f t="shared" si="3"/>
        <v>-1.9570252E-2</v>
      </c>
    </row>
    <row r="71" spans="1:13" x14ac:dyDescent="0.25">
      <c r="A71" s="89" t="str">
        <f t="shared" si="4"/>
        <v>Y0DA0</v>
      </c>
      <c r="B71" s="89">
        <f>VLOOKUP(F71,Masters!B:F,5,0)</f>
        <v>0</v>
      </c>
      <c r="C71" s="169" t="s">
        <v>218</v>
      </c>
      <c r="D71" s="169" t="s">
        <v>218</v>
      </c>
      <c r="E71" s="170">
        <v>44313</v>
      </c>
      <c r="F71" s="169">
        <v>260836</v>
      </c>
      <c r="G71" s="169" t="s">
        <v>496</v>
      </c>
      <c r="H71" s="169">
        <v>0</v>
      </c>
      <c r="I71" s="169" t="s">
        <v>2420</v>
      </c>
      <c r="J71" s="169">
        <v>414.4</v>
      </c>
      <c r="K71" s="169">
        <v>414.4</v>
      </c>
      <c r="M71" s="87">
        <f t="shared" si="3"/>
        <v>4.1439999999999996E-5</v>
      </c>
    </row>
    <row r="72" spans="1:13" x14ac:dyDescent="0.25">
      <c r="A72" s="89" t="str">
        <f t="shared" si="4"/>
        <v>Y0DA0</v>
      </c>
      <c r="B72" s="89">
        <f>VLOOKUP(F72,Masters!B:F,5,0)</f>
        <v>0</v>
      </c>
      <c r="C72" s="169" t="s">
        <v>218</v>
      </c>
      <c r="D72" s="169" t="s">
        <v>218</v>
      </c>
      <c r="E72" s="170">
        <v>44313</v>
      </c>
      <c r="F72" s="169">
        <v>260837</v>
      </c>
      <c r="G72" s="169" t="s">
        <v>497</v>
      </c>
      <c r="H72" s="169">
        <v>0</v>
      </c>
      <c r="I72" s="169" t="s">
        <v>2420</v>
      </c>
      <c r="J72" s="169">
        <v>414.4</v>
      </c>
      <c r="K72" s="169">
        <v>414.4</v>
      </c>
      <c r="M72" s="87">
        <f t="shared" ref="M72:M127" si="5">J72/10000000</f>
        <v>4.1439999999999996E-5</v>
      </c>
    </row>
    <row r="73" spans="1:13" x14ac:dyDescent="0.25">
      <c r="A73" s="89" t="str">
        <f t="shared" si="4"/>
        <v>Y0DA0</v>
      </c>
      <c r="B73" s="89">
        <f>VLOOKUP(F73,Masters!B:F,5,0)</f>
        <v>0</v>
      </c>
      <c r="C73" s="169" t="s">
        <v>218</v>
      </c>
      <c r="D73" s="169" t="s">
        <v>218</v>
      </c>
      <c r="E73" s="170">
        <v>44313</v>
      </c>
      <c r="F73" s="169">
        <v>261027</v>
      </c>
      <c r="G73" s="169" t="s">
        <v>502</v>
      </c>
      <c r="H73" s="169">
        <v>0</v>
      </c>
      <c r="I73" s="169" t="s">
        <v>2420</v>
      </c>
      <c r="J73" s="169">
        <v>2072.1999999999998</v>
      </c>
      <c r="K73" s="169">
        <v>2072.1999999999998</v>
      </c>
      <c r="M73" s="87">
        <f t="shared" si="5"/>
        <v>2.0721999999999998E-4</v>
      </c>
    </row>
    <row r="74" spans="1:13" x14ac:dyDescent="0.25">
      <c r="A74" s="89" t="str">
        <f t="shared" si="4"/>
        <v>Y0DA0</v>
      </c>
      <c r="B74" s="89">
        <f>VLOOKUP(F74,Masters!B:F,5,0)</f>
        <v>0</v>
      </c>
      <c r="C74" s="169" t="s">
        <v>218</v>
      </c>
      <c r="D74" s="169" t="s">
        <v>218</v>
      </c>
      <c r="E74" s="170">
        <v>44313</v>
      </c>
      <c r="F74" s="169">
        <v>261262</v>
      </c>
      <c r="G74" s="169" t="s">
        <v>507</v>
      </c>
      <c r="H74" s="169">
        <v>0</v>
      </c>
      <c r="I74" s="169" t="s">
        <v>2420</v>
      </c>
      <c r="J74" s="169">
        <v>6.78</v>
      </c>
      <c r="K74" s="169">
        <v>6.78</v>
      </c>
      <c r="M74" s="87">
        <f t="shared" si="5"/>
        <v>6.7800000000000001E-7</v>
      </c>
    </row>
    <row r="75" spans="1:13" x14ac:dyDescent="0.25">
      <c r="A75" s="89" t="str">
        <f t="shared" si="4"/>
        <v>Y0DA0</v>
      </c>
      <c r="B75" s="89">
        <f>VLOOKUP(F75,Masters!B:F,5,0)</f>
        <v>0</v>
      </c>
      <c r="C75" s="169" t="s">
        <v>218</v>
      </c>
      <c r="D75" s="169" t="s">
        <v>218</v>
      </c>
      <c r="E75" s="170">
        <v>44313</v>
      </c>
      <c r="F75" s="169">
        <v>141280</v>
      </c>
      <c r="G75" s="169" t="s">
        <v>2429</v>
      </c>
      <c r="H75" s="169">
        <v>0</v>
      </c>
      <c r="I75" s="169" t="s">
        <v>2420</v>
      </c>
      <c r="J75" s="169">
        <v>223605.13</v>
      </c>
      <c r="K75" s="169">
        <v>223605.13</v>
      </c>
      <c r="M75" s="87">
        <f t="shared" si="5"/>
        <v>2.2360513000000002E-2</v>
      </c>
    </row>
    <row r="76" spans="1:13" x14ac:dyDescent="0.25">
      <c r="A76" s="89" t="str">
        <f t="shared" si="4"/>
        <v>Y0DA0</v>
      </c>
      <c r="B76" s="89">
        <f>VLOOKUP(F76,Masters!B:F,5,0)</f>
        <v>0</v>
      </c>
      <c r="C76" s="169" t="s">
        <v>218</v>
      </c>
      <c r="D76" s="169" t="s">
        <v>218</v>
      </c>
      <c r="E76" s="170">
        <v>44313</v>
      </c>
      <c r="F76" s="169">
        <v>210103</v>
      </c>
      <c r="G76" s="169" t="s">
        <v>521</v>
      </c>
      <c r="H76" s="169">
        <v>0</v>
      </c>
      <c r="I76" s="169" t="s">
        <v>2420</v>
      </c>
      <c r="J76" s="169">
        <v>163.05000000000001</v>
      </c>
      <c r="K76" s="169">
        <v>163.05000000000001</v>
      </c>
      <c r="M76" s="87">
        <f t="shared" si="5"/>
        <v>1.6305000000000001E-5</v>
      </c>
    </row>
    <row r="77" spans="1:13" x14ac:dyDescent="0.25">
      <c r="A77" s="89" t="str">
        <f t="shared" si="4"/>
        <v>Y0DA0</v>
      </c>
      <c r="B77" s="89">
        <f>VLOOKUP(F77,Masters!B:F,5,0)</f>
        <v>0</v>
      </c>
      <c r="C77" s="169" t="s">
        <v>218</v>
      </c>
      <c r="D77" s="169" t="s">
        <v>218</v>
      </c>
      <c r="E77" s="170">
        <v>44313</v>
      </c>
      <c r="F77" s="169">
        <v>210106</v>
      </c>
      <c r="G77" s="169" t="s">
        <v>522</v>
      </c>
      <c r="H77" s="169">
        <v>0</v>
      </c>
      <c r="I77" s="169" t="s">
        <v>2420</v>
      </c>
      <c r="J77" s="169">
        <v>-326797.40000000002</v>
      </c>
      <c r="K77" s="169">
        <v>-326797.40000000002</v>
      </c>
      <c r="M77" s="87">
        <f t="shared" si="5"/>
        <v>-3.2679740000000006E-2</v>
      </c>
    </row>
    <row r="78" spans="1:13" x14ac:dyDescent="0.25">
      <c r="A78" s="89" t="str">
        <f t="shared" si="4"/>
        <v>Y0DA0</v>
      </c>
      <c r="B78" s="89">
        <f>VLOOKUP(F78,Masters!B:F,5,0)</f>
        <v>0</v>
      </c>
      <c r="C78" s="169" t="s">
        <v>218</v>
      </c>
      <c r="D78" s="169" t="s">
        <v>218</v>
      </c>
      <c r="E78" s="170">
        <v>44313</v>
      </c>
      <c r="F78" s="169">
        <v>210117</v>
      </c>
      <c r="G78" s="169" t="s">
        <v>523</v>
      </c>
      <c r="H78" s="169">
        <v>0</v>
      </c>
      <c r="I78" s="169" t="s">
        <v>2420</v>
      </c>
      <c r="J78" s="169">
        <v>250.91</v>
      </c>
      <c r="K78" s="169">
        <v>250.91</v>
      </c>
      <c r="M78" s="87">
        <f t="shared" si="5"/>
        <v>2.5091000000000001E-5</v>
      </c>
    </row>
    <row r="79" spans="1:13" x14ac:dyDescent="0.25">
      <c r="A79" s="89" t="str">
        <f t="shared" si="4"/>
        <v>Y0DA0</v>
      </c>
      <c r="B79" s="89">
        <f>VLOOKUP(F79,Masters!B:F,5,0)</f>
        <v>0</v>
      </c>
      <c r="C79" s="169" t="s">
        <v>218</v>
      </c>
      <c r="D79" s="169" t="s">
        <v>218</v>
      </c>
      <c r="E79" s="170">
        <v>44313</v>
      </c>
      <c r="F79" s="169">
        <v>210210</v>
      </c>
      <c r="G79" s="169" t="s">
        <v>526</v>
      </c>
      <c r="H79" s="169">
        <v>0</v>
      </c>
      <c r="I79" s="169" t="s">
        <v>2420</v>
      </c>
      <c r="J79" s="169">
        <v>0.01</v>
      </c>
      <c r="K79" s="169">
        <v>0.01</v>
      </c>
      <c r="M79" s="87">
        <f t="shared" si="5"/>
        <v>1.0000000000000001E-9</v>
      </c>
    </row>
    <row r="80" spans="1:13" x14ac:dyDescent="0.25">
      <c r="A80" s="89" t="str">
        <f t="shared" si="4"/>
        <v>Y0DA0</v>
      </c>
      <c r="B80" s="89">
        <f>VLOOKUP(F80,Masters!B:F,5,0)</f>
        <v>0</v>
      </c>
      <c r="C80" s="169" t="s">
        <v>218</v>
      </c>
      <c r="D80" s="169" t="s">
        <v>218</v>
      </c>
      <c r="E80" s="170">
        <v>44313</v>
      </c>
      <c r="F80" s="169">
        <v>210667</v>
      </c>
      <c r="G80" s="169" t="s">
        <v>528</v>
      </c>
      <c r="H80" s="169">
        <v>0</v>
      </c>
      <c r="I80" s="169" t="s">
        <v>2420</v>
      </c>
      <c r="J80" s="169">
        <v>-44.52</v>
      </c>
      <c r="K80" s="169">
        <v>-44.52</v>
      </c>
      <c r="M80" s="87">
        <f t="shared" si="5"/>
        <v>-4.4519999999999999E-6</v>
      </c>
    </row>
    <row r="81" spans="1:13" x14ac:dyDescent="0.25">
      <c r="A81" s="89" t="str">
        <f t="shared" si="4"/>
        <v>Y0DA0</v>
      </c>
      <c r="B81" s="89">
        <f>VLOOKUP(F81,Masters!B:F,5,0)</f>
        <v>0</v>
      </c>
      <c r="C81" s="169" t="s">
        <v>218</v>
      </c>
      <c r="D81" s="169" t="s">
        <v>218</v>
      </c>
      <c r="E81" s="170">
        <v>44313</v>
      </c>
      <c r="F81" s="169">
        <v>211103</v>
      </c>
      <c r="G81" s="169" t="s">
        <v>529</v>
      </c>
      <c r="H81" s="169">
        <v>0</v>
      </c>
      <c r="I81" s="169" t="s">
        <v>2420</v>
      </c>
      <c r="J81" s="169">
        <v>-1536.84</v>
      </c>
      <c r="K81" s="169">
        <v>-1536.84</v>
      </c>
      <c r="M81" s="87">
        <f t="shared" si="5"/>
        <v>-1.5368399999999999E-4</v>
      </c>
    </row>
    <row r="82" spans="1:13" x14ac:dyDescent="0.25">
      <c r="A82" s="89" t="str">
        <f t="shared" si="4"/>
        <v>Y0DA0</v>
      </c>
      <c r="B82" s="89">
        <f>VLOOKUP(F82,Masters!B:F,5,0)</f>
        <v>0</v>
      </c>
      <c r="C82" s="169" t="s">
        <v>218</v>
      </c>
      <c r="D82" s="169" t="s">
        <v>218</v>
      </c>
      <c r="E82" s="170">
        <v>44313</v>
      </c>
      <c r="F82" s="169">
        <v>211106</v>
      </c>
      <c r="G82" s="169" t="s">
        <v>530</v>
      </c>
      <c r="H82" s="169">
        <v>0</v>
      </c>
      <c r="I82" s="169" t="s">
        <v>2420</v>
      </c>
      <c r="J82" s="169">
        <v>-1953.93</v>
      </c>
      <c r="K82" s="169">
        <v>-1953.93</v>
      </c>
      <c r="M82" s="87">
        <f t="shared" si="5"/>
        <v>-1.95393E-4</v>
      </c>
    </row>
    <row r="83" spans="1:13" x14ac:dyDescent="0.25">
      <c r="A83" s="89" t="str">
        <f t="shared" si="4"/>
        <v>Y0DA0</v>
      </c>
      <c r="B83" s="89">
        <f>VLOOKUP(F83,Masters!B:F,5,0)</f>
        <v>0</v>
      </c>
      <c r="C83" s="169" t="s">
        <v>218</v>
      </c>
      <c r="D83" s="169" t="s">
        <v>218</v>
      </c>
      <c r="E83" s="170">
        <v>44313</v>
      </c>
      <c r="F83" s="169">
        <v>211172</v>
      </c>
      <c r="G83" s="169" t="s">
        <v>535</v>
      </c>
      <c r="H83" s="169">
        <v>0</v>
      </c>
      <c r="I83" s="169" t="s">
        <v>2420</v>
      </c>
      <c r="J83" s="169">
        <v>249519.9</v>
      </c>
      <c r="K83" s="169">
        <v>249519.9</v>
      </c>
      <c r="M83" s="87">
        <f t="shared" si="5"/>
        <v>2.495199E-2</v>
      </c>
    </row>
    <row r="84" spans="1:13" x14ac:dyDescent="0.25">
      <c r="A84" s="89" t="str">
        <f t="shared" si="4"/>
        <v>Y0DA0</v>
      </c>
      <c r="B84" s="89">
        <f>VLOOKUP(F84,Masters!B:F,5,0)</f>
        <v>0</v>
      </c>
      <c r="C84" s="169" t="s">
        <v>218</v>
      </c>
      <c r="D84" s="169" t="s">
        <v>218</v>
      </c>
      <c r="E84" s="170">
        <v>44313</v>
      </c>
      <c r="F84" s="169">
        <v>211632</v>
      </c>
      <c r="G84" s="169" t="s">
        <v>538</v>
      </c>
      <c r="H84" s="169">
        <v>0</v>
      </c>
      <c r="I84" s="169" t="s">
        <v>2420</v>
      </c>
      <c r="J84" s="169">
        <v>2359.6999999999998</v>
      </c>
      <c r="K84" s="169">
        <v>2359.6999999999998</v>
      </c>
      <c r="M84" s="87">
        <f t="shared" si="5"/>
        <v>2.3596999999999998E-4</v>
      </c>
    </row>
    <row r="85" spans="1:13" x14ac:dyDescent="0.25">
      <c r="A85" s="89" t="str">
        <f t="shared" si="4"/>
        <v>Y0DA0</v>
      </c>
      <c r="B85" s="89">
        <f>VLOOKUP(F85,Masters!B:F,5,0)</f>
        <v>0</v>
      </c>
      <c r="C85" s="169" t="s">
        <v>218</v>
      </c>
      <c r="D85" s="169" t="s">
        <v>218</v>
      </c>
      <c r="E85" s="170">
        <v>44313</v>
      </c>
      <c r="F85" s="169">
        <v>281212</v>
      </c>
      <c r="G85" s="169" t="s">
        <v>541</v>
      </c>
      <c r="H85" s="169">
        <v>0</v>
      </c>
      <c r="I85" s="169" t="s">
        <v>2420</v>
      </c>
      <c r="J85" s="169">
        <v>-11844.78</v>
      </c>
      <c r="K85" s="169">
        <v>-11844.78</v>
      </c>
      <c r="M85" s="87">
        <f t="shared" si="5"/>
        <v>-1.1844780000000001E-3</v>
      </c>
    </row>
    <row r="86" spans="1:13" x14ac:dyDescent="0.25">
      <c r="A86" s="89" t="str">
        <f t="shared" si="4"/>
        <v>Y0DD0</v>
      </c>
      <c r="B86" s="89">
        <f>VLOOKUP(F86,Masters!B:F,5,0)</f>
        <v>0</v>
      </c>
      <c r="C86" s="169" t="s">
        <v>220</v>
      </c>
      <c r="D86" s="169" t="s">
        <v>220</v>
      </c>
      <c r="E86" s="170">
        <v>44389</v>
      </c>
      <c r="F86" s="169">
        <v>102104</v>
      </c>
      <c r="G86" s="169" t="s">
        <v>437</v>
      </c>
      <c r="H86" s="169">
        <v>0</v>
      </c>
      <c r="I86" s="169" t="s">
        <v>2420</v>
      </c>
      <c r="J86" s="169">
        <v>3805659347.4299998</v>
      </c>
      <c r="K86" s="169">
        <v>3805659347.4299998</v>
      </c>
      <c r="M86" s="87">
        <f t="shared" si="5"/>
        <v>380.56593474299996</v>
      </c>
    </row>
    <row r="87" spans="1:13" x14ac:dyDescent="0.25">
      <c r="A87" s="89" t="str">
        <f t="shared" si="4"/>
        <v>Y0DD0</v>
      </c>
      <c r="B87" s="89">
        <f>VLOOKUP(F87,Masters!B:F,5,0)</f>
        <v>0</v>
      </c>
      <c r="C87" s="169" t="s">
        <v>220</v>
      </c>
      <c r="D87" s="169" t="s">
        <v>220</v>
      </c>
      <c r="E87" s="170">
        <v>44389</v>
      </c>
      <c r="F87" s="169">
        <v>111126</v>
      </c>
      <c r="G87" s="169" t="s">
        <v>438</v>
      </c>
      <c r="H87" s="169">
        <v>0</v>
      </c>
      <c r="I87" s="169" t="s">
        <v>2420</v>
      </c>
      <c r="J87" s="169">
        <v>334499.3</v>
      </c>
      <c r="K87" s="169">
        <v>334499.3</v>
      </c>
      <c r="M87" s="87">
        <f t="shared" si="5"/>
        <v>3.3449929999999996E-2</v>
      </c>
    </row>
    <row r="88" spans="1:13" x14ac:dyDescent="0.25">
      <c r="A88" s="89" t="str">
        <f t="shared" si="4"/>
        <v>Y0DD5.1</v>
      </c>
      <c r="B88" s="89">
        <f>VLOOKUP(F88,Masters!B:F,5,0)</f>
        <v>5.0999999999999996</v>
      </c>
      <c r="C88" s="169" t="s">
        <v>220</v>
      </c>
      <c r="D88" s="169" t="s">
        <v>220</v>
      </c>
      <c r="E88" s="170">
        <v>44389</v>
      </c>
      <c r="F88" s="169">
        <v>304101</v>
      </c>
      <c r="G88" s="169" t="s">
        <v>439</v>
      </c>
      <c r="H88" s="169">
        <v>0</v>
      </c>
      <c r="I88" s="169" t="s">
        <v>2420</v>
      </c>
      <c r="J88" s="169">
        <v>-24684</v>
      </c>
      <c r="K88" s="169">
        <v>-24684</v>
      </c>
      <c r="M88" s="87">
        <f t="shared" si="5"/>
        <v>-2.4683999999999999E-3</v>
      </c>
    </row>
    <row r="89" spans="1:13" x14ac:dyDescent="0.25">
      <c r="A89" s="89" t="str">
        <f t="shared" si="4"/>
        <v>Y0DD5.2</v>
      </c>
      <c r="B89" s="89">
        <f>VLOOKUP(F89,Masters!B:F,5,0)</f>
        <v>5.2</v>
      </c>
      <c r="C89" s="169" t="s">
        <v>220</v>
      </c>
      <c r="D89" s="169" t="s">
        <v>220</v>
      </c>
      <c r="E89" s="170">
        <v>44389</v>
      </c>
      <c r="F89" s="169">
        <v>304213</v>
      </c>
      <c r="G89" s="169" t="s">
        <v>2421</v>
      </c>
      <c r="H89" s="169">
        <v>0</v>
      </c>
      <c r="I89" s="169" t="s">
        <v>2420</v>
      </c>
      <c r="J89" s="169">
        <v>-14854560.140000001</v>
      </c>
      <c r="K89" s="169">
        <v>-14854560.140000001</v>
      </c>
      <c r="M89" s="87">
        <f t="shared" si="5"/>
        <v>-1.4854560140000002</v>
      </c>
    </row>
    <row r="90" spans="1:13" x14ac:dyDescent="0.25">
      <c r="A90" s="89" t="str">
        <f t="shared" si="4"/>
        <v>Y0DD5.2</v>
      </c>
      <c r="B90" s="89">
        <f>VLOOKUP(F90,Masters!B:F,5,0)</f>
        <v>5.2</v>
      </c>
      <c r="C90" s="169" t="s">
        <v>220</v>
      </c>
      <c r="D90" s="169" t="s">
        <v>220</v>
      </c>
      <c r="E90" s="170">
        <v>44389</v>
      </c>
      <c r="F90" s="169">
        <v>304232</v>
      </c>
      <c r="G90" s="169" t="s">
        <v>440</v>
      </c>
      <c r="H90" s="169">
        <v>0</v>
      </c>
      <c r="I90" s="169" t="s">
        <v>2420</v>
      </c>
      <c r="J90" s="169">
        <v>-33944.04</v>
      </c>
      <c r="K90" s="169">
        <v>-33944.04</v>
      </c>
      <c r="M90" s="87">
        <f t="shared" si="5"/>
        <v>-3.3944040000000002E-3</v>
      </c>
    </row>
    <row r="91" spans="1:13" x14ac:dyDescent="0.25">
      <c r="A91" s="89" t="str">
        <f t="shared" si="4"/>
        <v>Y0DD5.3</v>
      </c>
      <c r="B91" s="89">
        <f>VLOOKUP(F91,Masters!B:F,5,0)</f>
        <v>5.3</v>
      </c>
      <c r="C91" s="169" t="s">
        <v>220</v>
      </c>
      <c r="D91" s="169" t="s">
        <v>220</v>
      </c>
      <c r="E91" s="170">
        <v>44389</v>
      </c>
      <c r="F91" s="169">
        <v>301101</v>
      </c>
      <c r="G91" s="169" t="s">
        <v>447</v>
      </c>
      <c r="H91" s="169">
        <v>0</v>
      </c>
      <c r="I91" s="169" t="s">
        <v>2420</v>
      </c>
      <c r="J91" s="169">
        <v>-1373700279.3099999</v>
      </c>
      <c r="K91" s="169">
        <v>-1373700279.3099999</v>
      </c>
      <c r="M91" s="87">
        <f t="shared" si="5"/>
        <v>-137.37002793099998</v>
      </c>
    </row>
    <row r="92" spans="1:13" x14ac:dyDescent="0.25">
      <c r="A92" s="89" t="str">
        <f t="shared" si="4"/>
        <v>Y0DD0</v>
      </c>
      <c r="B92" s="89">
        <f>VLOOKUP(F92,Masters!B:F,5,0)</f>
        <v>0</v>
      </c>
      <c r="C92" s="169" t="s">
        <v>220</v>
      </c>
      <c r="D92" s="169" t="s">
        <v>220</v>
      </c>
      <c r="E92" s="170">
        <v>44389</v>
      </c>
      <c r="F92" s="169">
        <v>311501</v>
      </c>
      <c r="G92" s="169" t="s">
        <v>448</v>
      </c>
      <c r="H92" s="169">
        <v>0</v>
      </c>
      <c r="I92" s="169" t="s">
        <v>2420</v>
      </c>
      <c r="J92" s="169">
        <v>876026970.32000005</v>
      </c>
      <c r="K92" s="169">
        <v>876026970.32000005</v>
      </c>
      <c r="M92" s="87">
        <f t="shared" si="5"/>
        <v>87.602697032000009</v>
      </c>
    </row>
    <row r="93" spans="1:13" x14ac:dyDescent="0.25">
      <c r="A93" s="89" t="str">
        <f t="shared" si="4"/>
        <v>Y0DD5.3</v>
      </c>
      <c r="B93" s="89">
        <f>VLOOKUP(F93,Masters!B:F,5,0)</f>
        <v>5.3</v>
      </c>
      <c r="C93" s="169" t="s">
        <v>220</v>
      </c>
      <c r="D93" s="169" t="s">
        <v>220</v>
      </c>
      <c r="E93" s="170">
        <v>44389</v>
      </c>
      <c r="F93" s="169">
        <v>440101</v>
      </c>
      <c r="G93" s="169" t="s">
        <v>449</v>
      </c>
      <c r="H93" s="169">
        <v>0</v>
      </c>
      <c r="I93" s="169" t="s">
        <v>2420</v>
      </c>
      <c r="J93" s="169">
        <v>52029769.630000003</v>
      </c>
      <c r="K93" s="169">
        <v>52029769.630000003</v>
      </c>
      <c r="M93" s="87">
        <f t="shared" si="5"/>
        <v>5.2029769630000002</v>
      </c>
    </row>
    <row r="94" spans="1:13" x14ac:dyDescent="0.25">
      <c r="A94" s="89" t="str">
        <f t="shared" si="4"/>
        <v>Y0DD6.3</v>
      </c>
      <c r="B94" s="89">
        <f>VLOOKUP(F94,Masters!B:F,5,0)</f>
        <v>6.3</v>
      </c>
      <c r="C94" s="169" t="s">
        <v>220</v>
      </c>
      <c r="D94" s="169" t="s">
        <v>220</v>
      </c>
      <c r="E94" s="170">
        <v>44389</v>
      </c>
      <c r="F94" s="169">
        <v>401201</v>
      </c>
      <c r="G94" s="169" t="s">
        <v>451</v>
      </c>
      <c r="H94" s="169">
        <v>0</v>
      </c>
      <c r="I94" s="169" t="s">
        <v>2420</v>
      </c>
      <c r="J94" s="169">
        <v>16061.7</v>
      </c>
      <c r="K94" s="169">
        <v>16061.7</v>
      </c>
      <c r="M94" s="87">
        <f t="shared" si="5"/>
        <v>1.6061700000000001E-3</v>
      </c>
    </row>
    <row r="95" spans="1:13" x14ac:dyDescent="0.25">
      <c r="A95" s="89" t="str">
        <f t="shared" si="4"/>
        <v>Y0DD6.3</v>
      </c>
      <c r="B95" s="89">
        <f>VLOOKUP(F95,Masters!B:F,5,0)</f>
        <v>6.3</v>
      </c>
      <c r="C95" s="169" t="s">
        <v>220</v>
      </c>
      <c r="D95" s="169" t="s">
        <v>220</v>
      </c>
      <c r="E95" s="170">
        <v>44389</v>
      </c>
      <c r="F95" s="169">
        <v>401301</v>
      </c>
      <c r="G95" s="169" t="s">
        <v>2422</v>
      </c>
      <c r="H95" s="169">
        <v>0</v>
      </c>
      <c r="I95" s="169" t="s">
        <v>2420</v>
      </c>
      <c r="J95" s="169">
        <v>138.33000000000001</v>
      </c>
      <c r="K95" s="169">
        <v>138.33000000000001</v>
      </c>
      <c r="M95" s="87">
        <f t="shared" si="5"/>
        <v>1.3833000000000001E-5</v>
      </c>
    </row>
    <row r="96" spans="1:13" x14ac:dyDescent="0.25">
      <c r="A96" s="89" t="str">
        <f t="shared" si="4"/>
        <v>Y0DD6.1</v>
      </c>
      <c r="B96" s="89">
        <f>VLOOKUP(F96,Masters!B:F,5,0)</f>
        <v>6.1</v>
      </c>
      <c r="C96" s="169" t="s">
        <v>220</v>
      </c>
      <c r="D96" s="169" t="s">
        <v>220</v>
      </c>
      <c r="E96" s="170">
        <v>44389</v>
      </c>
      <c r="F96" s="169">
        <v>401501</v>
      </c>
      <c r="G96" s="169" t="s">
        <v>2423</v>
      </c>
      <c r="H96" s="169">
        <v>0</v>
      </c>
      <c r="I96" s="169" t="s">
        <v>2420</v>
      </c>
      <c r="J96" s="168">
        <v>6751846.0899999999</v>
      </c>
      <c r="K96" s="169">
        <v>6751846.0899999999</v>
      </c>
      <c r="M96" s="87">
        <f t="shared" si="5"/>
        <v>0.67518460899999999</v>
      </c>
    </row>
    <row r="97" spans="1:13" x14ac:dyDescent="0.25">
      <c r="A97" s="89" t="str">
        <f t="shared" si="4"/>
        <v>Y0DA6.2</v>
      </c>
      <c r="B97" s="89">
        <f>VLOOKUP(F97,Masters!B:F,5,0)</f>
        <v>6.2</v>
      </c>
      <c r="C97" s="169" t="s">
        <v>218</v>
      </c>
      <c r="D97" s="169" t="s">
        <v>218</v>
      </c>
      <c r="E97" s="170">
        <v>44314</v>
      </c>
      <c r="F97" s="169">
        <v>402106</v>
      </c>
      <c r="G97" s="169" t="s">
        <v>93</v>
      </c>
      <c r="H97" s="169">
        <v>0</v>
      </c>
      <c r="I97" s="169" t="s">
        <v>2420</v>
      </c>
      <c r="J97" s="168">
        <v>445.09</v>
      </c>
      <c r="K97" s="169"/>
      <c r="M97" s="87">
        <f t="shared" si="5"/>
        <v>4.4508999999999997E-5</v>
      </c>
    </row>
    <row r="98" spans="1:13" x14ac:dyDescent="0.25">
      <c r="A98" s="89" t="str">
        <f t="shared" si="4"/>
        <v>Y0DD6.3</v>
      </c>
      <c r="B98" s="89">
        <f>VLOOKUP(F98,Masters!B:F,5,0)</f>
        <v>6.3</v>
      </c>
      <c r="C98" s="169" t="s">
        <v>220</v>
      </c>
      <c r="D98" s="169" t="s">
        <v>220</v>
      </c>
      <c r="E98" s="170">
        <v>44389</v>
      </c>
      <c r="F98" s="169">
        <v>402113</v>
      </c>
      <c r="G98" s="169" t="s">
        <v>460</v>
      </c>
      <c r="H98" s="169">
        <v>0</v>
      </c>
      <c r="I98" s="169" t="s">
        <v>2420</v>
      </c>
      <c r="J98" s="169">
        <v>115288.84</v>
      </c>
      <c r="K98" s="169">
        <v>115288.84</v>
      </c>
      <c r="M98" s="87">
        <f t="shared" si="5"/>
        <v>1.1528884E-2</v>
      </c>
    </row>
    <row r="99" spans="1:13" x14ac:dyDescent="0.25">
      <c r="A99" s="89" t="str">
        <f t="shared" si="4"/>
        <v>Y0DD6.3</v>
      </c>
      <c r="B99" s="89">
        <f>VLOOKUP(F99,Masters!B:F,5,0)</f>
        <v>6.3</v>
      </c>
      <c r="C99" s="169" t="s">
        <v>220</v>
      </c>
      <c r="D99" s="169" t="s">
        <v>220</v>
      </c>
      <c r="E99" s="170">
        <v>44389</v>
      </c>
      <c r="F99" s="169">
        <v>402125</v>
      </c>
      <c r="G99" s="169" t="s">
        <v>2381</v>
      </c>
      <c r="H99" s="169">
        <v>0</v>
      </c>
      <c r="I99" s="169" t="s">
        <v>2420</v>
      </c>
      <c r="J99" s="169">
        <v>4655.78</v>
      </c>
      <c r="K99" s="169">
        <v>4655.78</v>
      </c>
      <c r="M99" s="87">
        <f t="shared" si="5"/>
        <v>4.6557799999999997E-4</v>
      </c>
    </row>
    <row r="100" spans="1:13" x14ac:dyDescent="0.25">
      <c r="A100" s="89" t="str">
        <f t="shared" si="4"/>
        <v>Y0DD6.3</v>
      </c>
      <c r="B100" s="89">
        <f>VLOOKUP(F100,Masters!B:F,5,0)</f>
        <v>6.3</v>
      </c>
      <c r="C100" s="169" t="s">
        <v>220</v>
      </c>
      <c r="D100" s="169" t="s">
        <v>220</v>
      </c>
      <c r="E100" s="170">
        <v>44389</v>
      </c>
      <c r="F100" s="169">
        <v>402128</v>
      </c>
      <c r="G100" s="169" t="s">
        <v>766</v>
      </c>
      <c r="H100" s="169">
        <v>0</v>
      </c>
      <c r="I100" s="169" t="s">
        <v>2420</v>
      </c>
      <c r="J100" s="169">
        <v>4996839.9400000004</v>
      </c>
      <c r="K100" s="169">
        <v>4996839.9400000004</v>
      </c>
      <c r="M100" s="87">
        <f t="shared" si="5"/>
        <v>0.49968399400000002</v>
      </c>
    </row>
    <row r="101" spans="1:13" x14ac:dyDescent="0.25">
      <c r="A101" s="89" t="str">
        <f t="shared" si="4"/>
        <v>Y0DD6.3</v>
      </c>
      <c r="B101" s="89">
        <f>VLOOKUP(F101,Masters!B:F,5,0)</f>
        <v>6.3</v>
      </c>
      <c r="C101" s="169" t="s">
        <v>220</v>
      </c>
      <c r="D101" s="169" t="s">
        <v>220</v>
      </c>
      <c r="E101" s="170">
        <v>44389</v>
      </c>
      <c r="F101" s="169">
        <v>402404</v>
      </c>
      <c r="G101" s="169" t="s">
        <v>468</v>
      </c>
      <c r="H101" s="169">
        <v>0</v>
      </c>
      <c r="I101" s="169" t="s">
        <v>2420</v>
      </c>
      <c r="J101" s="169">
        <v>17209.41</v>
      </c>
      <c r="K101" s="169">
        <v>17209.41</v>
      </c>
      <c r="M101" s="87">
        <f t="shared" si="5"/>
        <v>1.7209409999999999E-3</v>
      </c>
    </row>
    <row r="102" spans="1:13" x14ac:dyDescent="0.25">
      <c r="A102" s="89" t="str">
        <f t="shared" si="4"/>
        <v>Y0DD6.3</v>
      </c>
      <c r="B102" s="89">
        <f>VLOOKUP(F102,Masters!B:F,5,0)</f>
        <v>6.3</v>
      </c>
      <c r="C102" s="169" t="s">
        <v>220</v>
      </c>
      <c r="D102" s="169" t="s">
        <v>220</v>
      </c>
      <c r="E102" s="170">
        <v>44389</v>
      </c>
      <c r="F102" s="169">
        <v>440341</v>
      </c>
      <c r="G102" s="169" t="s">
        <v>469</v>
      </c>
      <c r="H102" s="169">
        <v>0</v>
      </c>
      <c r="I102" s="169" t="s">
        <v>2420</v>
      </c>
      <c r="J102" s="169">
        <v>607666.98</v>
      </c>
      <c r="K102" s="169">
        <v>607666.98</v>
      </c>
      <c r="M102" s="87">
        <f t="shared" si="5"/>
        <v>6.0766698000000001E-2</v>
      </c>
    </row>
    <row r="103" spans="1:13" x14ac:dyDescent="0.25">
      <c r="A103" s="89" t="str">
        <f t="shared" si="4"/>
        <v>Y0DD6.3</v>
      </c>
      <c r="B103" s="89">
        <f>VLOOKUP(F103,Masters!B:F,5,0)</f>
        <v>6.3</v>
      </c>
      <c r="C103" s="169" t="s">
        <v>220</v>
      </c>
      <c r="D103" s="169" t="s">
        <v>220</v>
      </c>
      <c r="E103" s="170">
        <v>44389</v>
      </c>
      <c r="F103" s="169">
        <v>440342</v>
      </c>
      <c r="G103" s="169" t="s">
        <v>470</v>
      </c>
      <c r="H103" s="169">
        <v>0</v>
      </c>
      <c r="I103" s="169" t="s">
        <v>2420</v>
      </c>
      <c r="J103" s="169">
        <v>607666.98</v>
      </c>
      <c r="K103" s="169">
        <v>607666.98</v>
      </c>
      <c r="M103" s="87">
        <f t="shared" si="5"/>
        <v>6.0766698000000001E-2</v>
      </c>
    </row>
    <row r="104" spans="1:13" x14ac:dyDescent="0.25">
      <c r="A104" s="89" t="str">
        <f t="shared" si="4"/>
        <v>Y0DD6.3</v>
      </c>
      <c r="B104" s="89">
        <f>VLOOKUP(F104,Masters!B:F,5,0)</f>
        <v>6.3</v>
      </c>
      <c r="C104" s="169" t="s">
        <v>220</v>
      </c>
      <c r="D104" s="169" t="s">
        <v>220</v>
      </c>
      <c r="E104" s="170">
        <v>44389</v>
      </c>
      <c r="F104" s="169">
        <v>440416</v>
      </c>
      <c r="G104" s="169" t="s">
        <v>471</v>
      </c>
      <c r="H104" s="169">
        <v>0</v>
      </c>
      <c r="I104" s="169" t="s">
        <v>2420</v>
      </c>
      <c r="J104" s="169">
        <v>365313.64</v>
      </c>
      <c r="K104" s="169">
        <v>365313.64</v>
      </c>
      <c r="M104" s="87">
        <f t="shared" si="5"/>
        <v>3.6531364000000004E-2</v>
      </c>
    </row>
    <row r="105" spans="1:13" x14ac:dyDescent="0.25">
      <c r="A105" s="89" t="str">
        <f t="shared" si="4"/>
        <v>Y0DD6.3</v>
      </c>
      <c r="B105" s="89">
        <f>VLOOKUP(F105,Masters!B:F,5,0)</f>
        <v>6.3</v>
      </c>
      <c r="C105" s="169" t="s">
        <v>220</v>
      </c>
      <c r="D105" s="169" t="s">
        <v>220</v>
      </c>
      <c r="E105" s="170">
        <v>44389</v>
      </c>
      <c r="F105" s="169">
        <v>440509</v>
      </c>
      <c r="G105" s="169" t="s">
        <v>472</v>
      </c>
      <c r="H105" s="169">
        <v>0</v>
      </c>
      <c r="I105" s="169" t="s">
        <v>2420</v>
      </c>
      <c r="J105" s="169">
        <v>207752.93</v>
      </c>
      <c r="K105" s="169">
        <v>207752.93</v>
      </c>
      <c r="M105" s="87">
        <f t="shared" si="5"/>
        <v>2.0775293E-2</v>
      </c>
    </row>
    <row r="106" spans="1:13" x14ac:dyDescent="0.25">
      <c r="A106" s="89" t="str">
        <f t="shared" si="4"/>
        <v>Y0DD1.2</v>
      </c>
      <c r="B106" s="89">
        <f>VLOOKUP(F106,Masters!B:F,5,0)</f>
        <v>1.2</v>
      </c>
      <c r="C106" s="169" t="s">
        <v>220</v>
      </c>
      <c r="D106" s="169" t="s">
        <v>220</v>
      </c>
      <c r="E106" s="170">
        <v>44389</v>
      </c>
      <c r="F106" s="169">
        <v>201298</v>
      </c>
      <c r="G106" s="169" t="s">
        <v>476</v>
      </c>
      <c r="H106" s="169">
        <v>0</v>
      </c>
      <c r="I106" s="169" t="s">
        <v>2420</v>
      </c>
      <c r="J106" s="169">
        <v>-1959050610.27</v>
      </c>
      <c r="K106" s="169">
        <v>-1959050610.27</v>
      </c>
      <c r="M106" s="87">
        <f t="shared" si="5"/>
        <v>-195.90506102699999</v>
      </c>
    </row>
    <row r="107" spans="1:13" x14ac:dyDescent="0.25">
      <c r="A107" s="89" t="str">
        <f t="shared" si="4"/>
        <v>Y0DD1.2</v>
      </c>
      <c r="B107" s="89">
        <f>VLOOKUP(F107,Masters!B:F,5,0)</f>
        <v>1.2</v>
      </c>
      <c r="C107" s="169" t="s">
        <v>220</v>
      </c>
      <c r="D107" s="169" t="s">
        <v>220</v>
      </c>
      <c r="E107" s="170">
        <v>44389</v>
      </c>
      <c r="F107" s="169">
        <v>201364</v>
      </c>
      <c r="G107" s="169" t="s">
        <v>479</v>
      </c>
      <c r="H107" s="169">
        <v>0</v>
      </c>
      <c r="I107" s="169" t="s">
        <v>2420</v>
      </c>
      <c r="J107" s="169">
        <v>-195325717.55000001</v>
      </c>
      <c r="K107" s="169">
        <v>-195325717.55000001</v>
      </c>
      <c r="M107" s="87">
        <f t="shared" si="5"/>
        <v>-19.532571755000003</v>
      </c>
    </row>
    <row r="108" spans="1:13" x14ac:dyDescent="0.25">
      <c r="A108" s="89" t="str">
        <f t="shared" si="4"/>
        <v>Y0DD0</v>
      </c>
      <c r="B108" s="89">
        <f>VLOOKUP(F108,Masters!B:F,5,0)</f>
        <v>0</v>
      </c>
      <c r="C108" s="169" t="s">
        <v>220</v>
      </c>
      <c r="D108" s="169" t="s">
        <v>220</v>
      </c>
      <c r="E108" s="170">
        <v>44389</v>
      </c>
      <c r="F108" s="169">
        <v>281101</v>
      </c>
      <c r="G108" s="169" t="s">
        <v>481</v>
      </c>
      <c r="H108" s="169">
        <v>0</v>
      </c>
      <c r="I108" s="169" t="s">
        <v>2420</v>
      </c>
      <c r="J108" s="169">
        <v>-358851460.89999998</v>
      </c>
      <c r="K108" s="169">
        <v>-358851460.89999998</v>
      </c>
      <c r="M108" s="87">
        <f t="shared" si="5"/>
        <v>-35.885146089999999</v>
      </c>
    </row>
    <row r="109" spans="1:13" x14ac:dyDescent="0.25">
      <c r="A109" s="89" t="str">
        <f t="shared" si="4"/>
        <v>Y0DD0</v>
      </c>
      <c r="B109" s="89">
        <f>VLOOKUP(F109,Masters!B:F,5,0)</f>
        <v>0</v>
      </c>
      <c r="C109" s="169" t="s">
        <v>220</v>
      </c>
      <c r="D109" s="169" t="s">
        <v>220</v>
      </c>
      <c r="E109" s="170">
        <v>44389</v>
      </c>
      <c r="F109" s="169">
        <v>281102</v>
      </c>
      <c r="G109" s="169" t="s">
        <v>2424</v>
      </c>
      <c r="H109" s="169">
        <v>0</v>
      </c>
      <c r="I109" s="169" t="s">
        <v>2420</v>
      </c>
      <c r="J109" s="169">
        <v>-876026970.32000005</v>
      </c>
      <c r="K109" s="169">
        <v>-876026970.32000005</v>
      </c>
      <c r="M109" s="87">
        <f t="shared" si="5"/>
        <v>-87.602697032000009</v>
      </c>
    </row>
    <row r="110" spans="1:13" x14ac:dyDescent="0.25">
      <c r="A110" s="89" t="str">
        <f t="shared" si="4"/>
        <v>Y0DD0</v>
      </c>
      <c r="B110" s="89">
        <f>VLOOKUP(F110,Masters!B:F,5,0)</f>
        <v>0</v>
      </c>
      <c r="C110" s="169" t="s">
        <v>220</v>
      </c>
      <c r="D110" s="169" t="s">
        <v>220</v>
      </c>
      <c r="E110" s="170">
        <v>44389</v>
      </c>
      <c r="F110" s="169">
        <v>107106</v>
      </c>
      <c r="G110" s="169" t="s">
        <v>1913</v>
      </c>
      <c r="H110" s="169">
        <v>0</v>
      </c>
      <c r="I110" s="169" t="s">
        <v>2420</v>
      </c>
      <c r="J110" s="169">
        <v>10802.37</v>
      </c>
      <c r="K110" s="169">
        <v>10802.37</v>
      </c>
      <c r="M110" s="87">
        <f t="shared" si="5"/>
        <v>1.0802370000000002E-3</v>
      </c>
    </row>
    <row r="111" spans="1:13" x14ac:dyDescent="0.25">
      <c r="A111" s="89" t="str">
        <f t="shared" si="4"/>
        <v>Y0DD0</v>
      </c>
      <c r="B111" s="89">
        <f>VLOOKUP(F111,Masters!B:F,5,0)</f>
        <v>0</v>
      </c>
      <c r="C111" s="169" t="s">
        <v>220</v>
      </c>
      <c r="D111" s="169" t="s">
        <v>220</v>
      </c>
      <c r="E111" s="170">
        <v>44389</v>
      </c>
      <c r="F111" s="169">
        <v>260836</v>
      </c>
      <c r="G111" s="169" t="s">
        <v>496</v>
      </c>
      <c r="H111" s="169">
        <v>0</v>
      </c>
      <c r="I111" s="169" t="s">
        <v>2420</v>
      </c>
      <c r="J111" s="169">
        <v>-71253.09</v>
      </c>
      <c r="K111" s="169">
        <v>-71253.09</v>
      </c>
      <c r="M111" s="87">
        <f t="shared" si="5"/>
        <v>-7.1253089999999998E-3</v>
      </c>
    </row>
    <row r="112" spans="1:13" x14ac:dyDescent="0.25">
      <c r="A112" s="89" t="str">
        <f t="shared" si="4"/>
        <v>Y0DD0</v>
      </c>
      <c r="B112" s="89">
        <f>VLOOKUP(F112,Masters!B:F,5,0)</f>
        <v>0</v>
      </c>
      <c r="C112" s="169" t="s">
        <v>220</v>
      </c>
      <c r="D112" s="169" t="s">
        <v>220</v>
      </c>
      <c r="E112" s="170">
        <v>44389</v>
      </c>
      <c r="F112" s="169">
        <v>260837</v>
      </c>
      <c r="G112" s="169" t="s">
        <v>497</v>
      </c>
      <c r="H112" s="169">
        <v>0</v>
      </c>
      <c r="I112" s="169" t="s">
        <v>2420</v>
      </c>
      <c r="J112" s="169">
        <v>-71253.09</v>
      </c>
      <c r="K112" s="169">
        <v>-71253.09</v>
      </c>
      <c r="M112" s="87">
        <f t="shared" si="5"/>
        <v>-7.1253089999999998E-3</v>
      </c>
    </row>
    <row r="113" spans="1:13" x14ac:dyDescent="0.25">
      <c r="A113" s="89" t="str">
        <f t="shared" si="4"/>
        <v>Y0DD0</v>
      </c>
      <c r="B113" s="89">
        <f>VLOOKUP(F113,Masters!B:F,5,0)</f>
        <v>0</v>
      </c>
      <c r="C113" s="169" t="s">
        <v>220</v>
      </c>
      <c r="D113" s="169" t="s">
        <v>220</v>
      </c>
      <c r="E113" s="170">
        <v>44389</v>
      </c>
      <c r="F113" s="169">
        <v>260942</v>
      </c>
      <c r="G113" s="169" t="s">
        <v>500</v>
      </c>
      <c r="H113" s="169">
        <v>0</v>
      </c>
      <c r="I113" s="169" t="s">
        <v>2420</v>
      </c>
      <c r="J113" s="169">
        <v>-400</v>
      </c>
      <c r="K113" s="169">
        <v>-400</v>
      </c>
      <c r="M113" s="87">
        <f t="shared" si="5"/>
        <v>-4.0000000000000003E-5</v>
      </c>
    </row>
    <row r="114" spans="1:13" x14ac:dyDescent="0.25">
      <c r="A114" s="89" t="str">
        <f t="shared" si="4"/>
        <v>Y0DD0</v>
      </c>
      <c r="B114" s="89">
        <f>VLOOKUP(F114,Masters!B:F,5,0)</f>
        <v>0</v>
      </c>
      <c r="C114" s="169" t="s">
        <v>220</v>
      </c>
      <c r="D114" s="169" t="s">
        <v>220</v>
      </c>
      <c r="E114" s="170">
        <v>44389</v>
      </c>
      <c r="F114" s="169">
        <v>261026</v>
      </c>
      <c r="G114" s="169" t="s">
        <v>501</v>
      </c>
      <c r="H114" s="169">
        <v>0</v>
      </c>
      <c r="I114" s="169" t="s">
        <v>2420</v>
      </c>
      <c r="J114" s="169">
        <v>50</v>
      </c>
      <c r="K114" s="169">
        <v>50</v>
      </c>
      <c r="M114" s="87">
        <f t="shared" si="5"/>
        <v>5.0000000000000004E-6</v>
      </c>
    </row>
    <row r="115" spans="1:13" x14ac:dyDescent="0.25">
      <c r="A115" s="89" t="str">
        <f t="shared" si="4"/>
        <v>Y0DD0</v>
      </c>
      <c r="B115" s="89">
        <f>VLOOKUP(F115,Masters!B:F,5,0)</f>
        <v>0</v>
      </c>
      <c r="C115" s="169" t="s">
        <v>220</v>
      </c>
      <c r="D115" s="169" t="s">
        <v>220</v>
      </c>
      <c r="E115" s="170">
        <v>44389</v>
      </c>
      <c r="F115" s="169">
        <v>261027</v>
      </c>
      <c r="G115" s="169" t="s">
        <v>502</v>
      </c>
      <c r="H115" s="169">
        <v>0</v>
      </c>
      <c r="I115" s="169" t="s">
        <v>2420</v>
      </c>
      <c r="J115" s="169">
        <v>147911.79999999999</v>
      </c>
      <c r="K115" s="169">
        <v>147911.79999999999</v>
      </c>
      <c r="M115" s="87">
        <f t="shared" si="5"/>
        <v>1.4791179999999999E-2</v>
      </c>
    </row>
    <row r="116" spans="1:13" x14ac:dyDescent="0.25">
      <c r="A116" s="89" t="str">
        <f t="shared" si="4"/>
        <v>Y0DD0</v>
      </c>
      <c r="B116" s="89">
        <f>VLOOKUP(F116,Masters!B:F,5,0)</f>
        <v>0</v>
      </c>
      <c r="C116" s="169" t="s">
        <v>220</v>
      </c>
      <c r="D116" s="169" t="s">
        <v>220</v>
      </c>
      <c r="E116" s="170">
        <v>44389</v>
      </c>
      <c r="F116" s="169">
        <v>261262</v>
      </c>
      <c r="G116" s="169" t="s">
        <v>507</v>
      </c>
      <c r="H116" s="169">
        <v>0</v>
      </c>
      <c r="I116" s="169" t="s">
        <v>2420</v>
      </c>
      <c r="J116" s="169">
        <v>18.55</v>
      </c>
      <c r="K116" s="169">
        <v>18.55</v>
      </c>
      <c r="M116" s="87">
        <f t="shared" si="5"/>
        <v>1.855E-6</v>
      </c>
    </row>
    <row r="117" spans="1:13" x14ac:dyDescent="0.25">
      <c r="A117" s="89" t="str">
        <f t="shared" si="4"/>
        <v>Y0DD0</v>
      </c>
      <c r="B117" s="89">
        <f>VLOOKUP(F117,Masters!B:F,5,0)</f>
        <v>0</v>
      </c>
      <c r="C117" s="169" t="s">
        <v>220</v>
      </c>
      <c r="D117" s="169" t="s">
        <v>220</v>
      </c>
      <c r="E117" s="170">
        <v>44389</v>
      </c>
      <c r="F117" s="169">
        <v>106103</v>
      </c>
      <c r="G117" s="169" t="s">
        <v>2428</v>
      </c>
      <c r="H117" s="169">
        <v>0</v>
      </c>
      <c r="I117" s="169" t="s">
        <v>2420</v>
      </c>
      <c r="J117" s="169">
        <v>31478527.399999999</v>
      </c>
      <c r="K117" s="169">
        <v>31478527.399999999</v>
      </c>
      <c r="M117" s="87">
        <f t="shared" si="5"/>
        <v>3.1478527399999998</v>
      </c>
    </row>
    <row r="118" spans="1:13" x14ac:dyDescent="0.25">
      <c r="A118" s="89" t="str">
        <f t="shared" si="4"/>
        <v>Y0DD0</v>
      </c>
      <c r="B118" s="89">
        <f>VLOOKUP(F118,Masters!B:F,5,0)</f>
        <v>0</v>
      </c>
      <c r="C118" s="169" t="s">
        <v>220</v>
      </c>
      <c r="D118" s="169" t="s">
        <v>220</v>
      </c>
      <c r="E118" s="170">
        <v>44389</v>
      </c>
      <c r="F118" s="169">
        <v>141280</v>
      </c>
      <c r="G118" s="169" t="s">
        <v>2429</v>
      </c>
      <c r="H118" s="169">
        <v>0</v>
      </c>
      <c r="I118" s="169" t="s">
        <v>2420</v>
      </c>
      <c r="J118" s="169">
        <v>970550.06</v>
      </c>
      <c r="K118" s="169">
        <v>970550.06</v>
      </c>
      <c r="M118" s="87">
        <f t="shared" si="5"/>
        <v>9.7055005999999999E-2</v>
      </c>
    </row>
    <row r="119" spans="1:13" x14ac:dyDescent="0.25">
      <c r="A119" s="89" t="str">
        <f t="shared" si="4"/>
        <v>Y0DD0</v>
      </c>
      <c r="B119" s="89">
        <f>VLOOKUP(F119,Masters!B:F,5,0)</f>
        <v>0</v>
      </c>
      <c r="C119" s="169" t="s">
        <v>220</v>
      </c>
      <c r="D119" s="169" t="s">
        <v>220</v>
      </c>
      <c r="E119" s="170">
        <v>44389</v>
      </c>
      <c r="F119" s="169">
        <v>141366</v>
      </c>
      <c r="G119" s="169" t="s">
        <v>767</v>
      </c>
      <c r="H119" s="169">
        <v>0</v>
      </c>
      <c r="I119" s="169" t="s">
        <v>2420</v>
      </c>
      <c r="J119" s="169">
        <v>1439074.2</v>
      </c>
      <c r="K119" s="169">
        <v>1439074.2</v>
      </c>
      <c r="M119" s="87">
        <f t="shared" si="5"/>
        <v>0.14390742000000001</v>
      </c>
    </row>
    <row r="120" spans="1:13" x14ac:dyDescent="0.25">
      <c r="A120" s="89" t="str">
        <f t="shared" si="4"/>
        <v>Y0DD0</v>
      </c>
      <c r="B120" s="89">
        <f>VLOOKUP(F120,Masters!B:F,5,0)</f>
        <v>0</v>
      </c>
      <c r="C120" s="169" t="s">
        <v>220</v>
      </c>
      <c r="D120" s="169" t="s">
        <v>220</v>
      </c>
      <c r="E120" s="170">
        <v>44389</v>
      </c>
      <c r="F120" s="169">
        <v>210103</v>
      </c>
      <c r="G120" s="169" t="s">
        <v>521</v>
      </c>
      <c r="H120" s="169">
        <v>0</v>
      </c>
      <c r="I120" s="169" t="s">
        <v>2420</v>
      </c>
      <c r="J120" s="169">
        <v>0.44</v>
      </c>
      <c r="K120" s="169">
        <v>0.44</v>
      </c>
      <c r="M120" s="87">
        <f t="shared" si="5"/>
        <v>4.3999999999999997E-8</v>
      </c>
    </row>
    <row r="121" spans="1:13" x14ac:dyDescent="0.25">
      <c r="A121" s="89" t="str">
        <f t="shared" si="4"/>
        <v>Y0DD0</v>
      </c>
      <c r="B121" s="89">
        <f>VLOOKUP(F121,Masters!B:F,5,0)</f>
        <v>0</v>
      </c>
      <c r="C121" s="169" t="s">
        <v>220</v>
      </c>
      <c r="D121" s="169" t="s">
        <v>220</v>
      </c>
      <c r="E121" s="170">
        <v>44389</v>
      </c>
      <c r="F121" s="169">
        <v>210117</v>
      </c>
      <c r="G121" s="169" t="s">
        <v>523</v>
      </c>
      <c r="H121" s="169">
        <v>0</v>
      </c>
      <c r="I121" s="169" t="s">
        <v>2420</v>
      </c>
      <c r="J121" s="169">
        <v>-941216.41</v>
      </c>
      <c r="K121" s="169">
        <v>-941216.41</v>
      </c>
      <c r="M121" s="87">
        <f t="shared" si="5"/>
        <v>-9.4121641000000006E-2</v>
      </c>
    </row>
    <row r="122" spans="1:13" x14ac:dyDescent="0.25">
      <c r="A122" s="89" t="str">
        <f t="shared" si="4"/>
        <v>Y0DD0</v>
      </c>
      <c r="B122" s="89">
        <f>VLOOKUP(F122,Masters!B:F,5,0)</f>
        <v>0</v>
      </c>
      <c r="C122" s="169" t="s">
        <v>220</v>
      </c>
      <c r="D122" s="169" t="s">
        <v>220</v>
      </c>
      <c r="E122" s="170">
        <v>44389</v>
      </c>
      <c r="F122" s="169">
        <v>210132</v>
      </c>
      <c r="G122" s="169" t="s">
        <v>2433</v>
      </c>
      <c r="H122" s="169">
        <v>0</v>
      </c>
      <c r="I122" s="169" t="s">
        <v>2420</v>
      </c>
      <c r="J122" s="169">
        <v>510.53</v>
      </c>
      <c r="K122" s="169">
        <v>510.53</v>
      </c>
      <c r="M122" s="87">
        <f t="shared" si="5"/>
        <v>5.1053000000000001E-5</v>
      </c>
    </row>
    <row r="123" spans="1:13" x14ac:dyDescent="0.25">
      <c r="A123" s="89" t="str">
        <f t="shared" si="4"/>
        <v>Y0DD0</v>
      </c>
      <c r="B123" s="89">
        <f>VLOOKUP(F123,Masters!B:F,5,0)</f>
        <v>0</v>
      </c>
      <c r="C123" s="169" t="s">
        <v>220</v>
      </c>
      <c r="D123" s="169" t="s">
        <v>220</v>
      </c>
      <c r="E123" s="170">
        <v>44389</v>
      </c>
      <c r="F123" s="169">
        <v>210138</v>
      </c>
      <c r="G123" s="169" t="s">
        <v>524</v>
      </c>
      <c r="H123" s="169">
        <v>0</v>
      </c>
      <c r="I123" s="169" t="s">
        <v>2420</v>
      </c>
      <c r="J123" s="169">
        <v>-321.44</v>
      </c>
      <c r="K123" s="169">
        <v>-321.44</v>
      </c>
      <c r="M123" s="87">
        <f t="shared" si="5"/>
        <v>-3.2144000000000003E-5</v>
      </c>
    </row>
    <row r="124" spans="1:13" x14ac:dyDescent="0.25">
      <c r="A124" s="89" t="str">
        <f t="shared" si="4"/>
        <v>Y0DD0</v>
      </c>
      <c r="B124" s="89">
        <f>VLOOKUP(F124,Masters!B:F,5,0)</f>
        <v>0</v>
      </c>
      <c r="C124" s="169" t="s">
        <v>220</v>
      </c>
      <c r="D124" s="169" t="s">
        <v>220</v>
      </c>
      <c r="E124" s="170">
        <v>44389</v>
      </c>
      <c r="F124" s="169">
        <v>210140</v>
      </c>
      <c r="G124" s="169" t="s">
        <v>525</v>
      </c>
      <c r="H124" s="169">
        <v>0</v>
      </c>
      <c r="I124" s="169" t="s">
        <v>2420</v>
      </c>
      <c r="J124" s="169">
        <v>812.41</v>
      </c>
      <c r="K124" s="169">
        <v>812.41</v>
      </c>
      <c r="M124" s="87">
        <f t="shared" si="5"/>
        <v>8.124099999999999E-5</v>
      </c>
    </row>
    <row r="125" spans="1:13" x14ac:dyDescent="0.25">
      <c r="A125" s="89" t="str">
        <f t="shared" si="4"/>
        <v>Y0DD0</v>
      </c>
      <c r="B125" s="89">
        <f>VLOOKUP(F125,Masters!B:F,5,0)</f>
        <v>0</v>
      </c>
      <c r="C125" s="169" t="s">
        <v>220</v>
      </c>
      <c r="D125" s="169" t="s">
        <v>220</v>
      </c>
      <c r="E125" s="170">
        <v>44389</v>
      </c>
      <c r="F125" s="169">
        <v>210210</v>
      </c>
      <c r="G125" s="169" t="s">
        <v>526</v>
      </c>
      <c r="H125" s="169">
        <v>0</v>
      </c>
      <c r="I125" s="169" t="s">
        <v>2420</v>
      </c>
      <c r="J125" s="169">
        <v>-2415488.65</v>
      </c>
      <c r="K125" s="169">
        <v>-2415488.65</v>
      </c>
      <c r="M125" s="87">
        <f t="shared" si="5"/>
        <v>-0.241548865</v>
      </c>
    </row>
    <row r="126" spans="1:13" x14ac:dyDescent="0.25">
      <c r="A126" s="89" t="str">
        <f t="shared" si="4"/>
        <v>Y0DD0</v>
      </c>
      <c r="B126" s="89">
        <f>VLOOKUP(F126,Masters!B:F,5,0)</f>
        <v>0</v>
      </c>
      <c r="C126" s="169" t="s">
        <v>220</v>
      </c>
      <c r="D126" s="169" t="s">
        <v>220</v>
      </c>
      <c r="E126" s="170">
        <v>44389</v>
      </c>
      <c r="F126" s="169">
        <v>210667</v>
      </c>
      <c r="G126" s="169" t="s">
        <v>528</v>
      </c>
      <c r="H126" s="169">
        <v>0</v>
      </c>
      <c r="I126" s="169" t="s">
        <v>2420</v>
      </c>
      <c r="J126" s="169">
        <v>-290.66000000000003</v>
      </c>
      <c r="K126" s="169">
        <v>-290.66000000000003</v>
      </c>
      <c r="M126" s="87">
        <f t="shared" si="5"/>
        <v>-2.9066000000000003E-5</v>
      </c>
    </row>
    <row r="127" spans="1:13" x14ac:dyDescent="0.25">
      <c r="A127" s="89" t="str">
        <f t="shared" si="4"/>
        <v>Y0AA0</v>
      </c>
      <c r="B127" s="89">
        <f>VLOOKUP(F127,Masters!B:F,5,0)</f>
        <v>0</v>
      </c>
      <c r="C127" s="169" t="s">
        <v>149</v>
      </c>
      <c r="D127" s="169" t="s">
        <v>149</v>
      </c>
      <c r="E127" s="170">
        <v>44469</v>
      </c>
      <c r="F127" s="169">
        <v>101101</v>
      </c>
      <c r="G127" s="169" t="s">
        <v>436</v>
      </c>
      <c r="H127" s="169"/>
      <c r="I127" s="169"/>
      <c r="J127" s="169">
        <v>17865285571.52</v>
      </c>
      <c r="K127" s="169"/>
      <c r="M127" s="87">
        <f t="shared" si="5"/>
        <v>1786.5285571520001</v>
      </c>
    </row>
    <row r="128" spans="1:13" x14ac:dyDescent="0.25">
      <c r="A128" s="89" t="str">
        <f t="shared" ref="A128:A132" si="6">C128&amp;B128</f>
        <v>Y0AA0</v>
      </c>
      <c r="B128" s="89">
        <f>VLOOKUP(F128,Masters!B:F,5,0)</f>
        <v>0</v>
      </c>
      <c r="C128" s="169" t="s">
        <v>149</v>
      </c>
      <c r="D128" s="169" t="s">
        <v>149</v>
      </c>
      <c r="E128" s="170">
        <v>44469</v>
      </c>
      <c r="F128" s="169">
        <v>102104</v>
      </c>
      <c r="G128" s="169" t="s">
        <v>437</v>
      </c>
      <c r="H128" s="169"/>
      <c r="I128" s="169"/>
      <c r="J128" s="169">
        <v>121027557.93000001</v>
      </c>
      <c r="K128" s="169"/>
      <c r="M128" s="87">
        <f t="shared" ref="M128:M144" si="7">J128/10000000</f>
        <v>12.102755793</v>
      </c>
    </row>
    <row r="129" spans="1:13" x14ac:dyDescent="0.25">
      <c r="A129" s="89" t="str">
        <f t="shared" si="6"/>
        <v>Y0AA0</v>
      </c>
      <c r="B129" s="89">
        <f>VLOOKUP(F129,Masters!B:F,5,0)</f>
        <v>0</v>
      </c>
      <c r="C129" s="169" t="s">
        <v>149</v>
      </c>
      <c r="D129" s="169" t="s">
        <v>149</v>
      </c>
      <c r="E129" s="170">
        <v>44469</v>
      </c>
      <c r="F129" s="169">
        <v>106103</v>
      </c>
      <c r="G129" s="169" t="s">
        <v>2428</v>
      </c>
      <c r="H129" s="169"/>
      <c r="I129" s="169"/>
      <c r="J129" s="169">
        <v>11219744.810000001</v>
      </c>
      <c r="K129" s="169"/>
      <c r="M129" s="87">
        <f t="shared" si="7"/>
        <v>1.1219744810000001</v>
      </c>
    </row>
    <row r="130" spans="1:13" x14ac:dyDescent="0.25">
      <c r="A130" s="89" t="str">
        <f t="shared" si="6"/>
        <v>Y0AA0</v>
      </c>
      <c r="B130" s="89">
        <f>VLOOKUP(F130,Masters!B:F,5,0)</f>
        <v>0</v>
      </c>
      <c r="C130" s="169" t="s">
        <v>149</v>
      </c>
      <c r="D130" s="169" t="s">
        <v>149</v>
      </c>
      <c r="E130" s="170">
        <v>44469</v>
      </c>
      <c r="F130" s="169">
        <v>107106</v>
      </c>
      <c r="G130" s="169" t="s">
        <v>1913</v>
      </c>
      <c r="H130" s="169"/>
      <c r="I130" s="169"/>
      <c r="J130" s="169">
        <v>15496.33</v>
      </c>
      <c r="K130" s="169"/>
      <c r="M130" s="87">
        <f t="shared" si="7"/>
        <v>1.5496329999999999E-3</v>
      </c>
    </row>
    <row r="131" spans="1:13" x14ac:dyDescent="0.25">
      <c r="A131" s="89" t="str">
        <f t="shared" si="6"/>
        <v>Y0AA0</v>
      </c>
      <c r="B131" s="89">
        <f>VLOOKUP(F131,Masters!B:F,5,0)</f>
        <v>0</v>
      </c>
      <c r="C131" s="169" t="s">
        <v>149</v>
      </c>
      <c r="D131" s="169" t="s">
        <v>149</v>
      </c>
      <c r="E131" s="170">
        <v>44469</v>
      </c>
      <c r="F131" s="169">
        <v>107111</v>
      </c>
      <c r="G131" s="169" t="s">
        <v>485</v>
      </c>
      <c r="H131" s="169"/>
      <c r="I131" s="169"/>
      <c r="J131" s="169">
        <v>29722156</v>
      </c>
      <c r="K131" s="169"/>
      <c r="M131" s="87">
        <f t="shared" si="7"/>
        <v>2.9722156000000002</v>
      </c>
    </row>
    <row r="132" spans="1:13" x14ac:dyDescent="0.25">
      <c r="A132" s="89" t="str">
        <f t="shared" si="6"/>
        <v>Y0AA0</v>
      </c>
      <c r="B132" s="89">
        <f>VLOOKUP(F132,Masters!B:F,5,0)</f>
        <v>0</v>
      </c>
      <c r="C132" s="169" t="s">
        <v>149</v>
      </c>
      <c r="D132" s="169" t="s">
        <v>149</v>
      </c>
      <c r="E132" s="170">
        <v>44469</v>
      </c>
      <c r="F132" s="169">
        <v>111103</v>
      </c>
      <c r="G132" s="169" t="s">
        <v>486</v>
      </c>
      <c r="H132" s="169"/>
      <c r="I132" s="169"/>
      <c r="J132" s="169">
        <v>-0.03</v>
      </c>
      <c r="K132" s="169"/>
      <c r="M132" s="87">
        <f t="shared" si="7"/>
        <v>-3E-9</v>
      </c>
    </row>
    <row r="133" spans="1:13" x14ac:dyDescent="0.25">
      <c r="A133" s="89" t="str">
        <f t="shared" ref="A133:A196" si="8">C133&amp;B133</f>
        <v>Y0AA0</v>
      </c>
      <c r="B133" s="89">
        <f>VLOOKUP(F133,Masters!B:F,5,0)</f>
        <v>0</v>
      </c>
      <c r="C133" s="169" t="s">
        <v>149</v>
      </c>
      <c r="D133" s="169" t="s">
        <v>149</v>
      </c>
      <c r="E133" s="170">
        <v>44469</v>
      </c>
      <c r="F133" s="169">
        <v>111126</v>
      </c>
      <c r="G133" s="169" t="s">
        <v>438</v>
      </c>
      <c r="H133" s="169"/>
      <c r="I133" s="169"/>
      <c r="J133" s="169">
        <v>10976.94</v>
      </c>
      <c r="K133" s="169"/>
      <c r="M133" s="87">
        <f t="shared" si="7"/>
        <v>1.097694E-3</v>
      </c>
    </row>
    <row r="134" spans="1:13" x14ac:dyDescent="0.25">
      <c r="A134" s="89" t="str">
        <f t="shared" si="8"/>
        <v>Y0AA0</v>
      </c>
      <c r="B134" s="89">
        <f>VLOOKUP(F134,Masters!B:F,5,0)</f>
        <v>0</v>
      </c>
      <c r="C134" s="169" t="s">
        <v>149</v>
      </c>
      <c r="D134" s="169" t="s">
        <v>149</v>
      </c>
      <c r="E134" s="170">
        <v>44469</v>
      </c>
      <c r="F134" s="169">
        <v>111181</v>
      </c>
      <c r="G134" s="169" t="s">
        <v>488</v>
      </c>
      <c r="H134" s="169"/>
      <c r="I134" s="169"/>
      <c r="J134" s="169">
        <v>16161440.300000001</v>
      </c>
      <c r="K134" s="169"/>
      <c r="M134" s="87">
        <f t="shared" si="7"/>
        <v>1.6161440300000001</v>
      </c>
    </row>
    <row r="135" spans="1:13" x14ac:dyDescent="0.25">
      <c r="A135" s="89" t="str">
        <f t="shared" si="8"/>
        <v>Y0AA0</v>
      </c>
      <c r="B135" s="89">
        <f>VLOOKUP(F135,Masters!B:F,5,0)</f>
        <v>0</v>
      </c>
      <c r="C135" s="169" t="s">
        <v>149</v>
      </c>
      <c r="D135" s="169" t="s">
        <v>149</v>
      </c>
      <c r="E135" s="170">
        <v>44469</v>
      </c>
      <c r="F135" s="169">
        <v>111182</v>
      </c>
      <c r="G135" s="169" t="s">
        <v>489</v>
      </c>
      <c r="H135" s="169"/>
      <c r="I135" s="169"/>
      <c r="J135" s="169">
        <v>14170647.949999999</v>
      </c>
      <c r="K135" s="169"/>
      <c r="M135" s="87">
        <f t="shared" si="7"/>
        <v>1.4170647949999999</v>
      </c>
    </row>
    <row r="136" spans="1:13" x14ac:dyDescent="0.25">
      <c r="A136" s="89" t="str">
        <f t="shared" si="8"/>
        <v>Y0AA0</v>
      </c>
      <c r="B136" s="89">
        <f>VLOOKUP(F136,Masters!B:F,5,0)</f>
        <v>0</v>
      </c>
      <c r="C136" s="169" t="s">
        <v>149</v>
      </c>
      <c r="D136" s="169" t="s">
        <v>149</v>
      </c>
      <c r="E136" s="170">
        <v>44469</v>
      </c>
      <c r="F136" s="169">
        <v>111183</v>
      </c>
      <c r="G136" s="169" t="s">
        <v>490</v>
      </c>
      <c r="H136" s="169"/>
      <c r="I136" s="169"/>
      <c r="J136" s="169">
        <v>26135371.199999999</v>
      </c>
      <c r="K136" s="169"/>
      <c r="M136" s="87">
        <f t="shared" si="7"/>
        <v>2.6135371199999997</v>
      </c>
    </row>
    <row r="137" spans="1:13" x14ac:dyDescent="0.25">
      <c r="A137" s="89" t="str">
        <f t="shared" si="8"/>
        <v>Y0AA0</v>
      </c>
      <c r="B137" s="89">
        <f>VLOOKUP(F137,Masters!B:F,5,0)</f>
        <v>0</v>
      </c>
      <c r="C137" s="169" t="s">
        <v>149</v>
      </c>
      <c r="D137" s="169" t="s">
        <v>149</v>
      </c>
      <c r="E137" s="170">
        <v>44469</v>
      </c>
      <c r="F137" s="169">
        <v>111184</v>
      </c>
      <c r="G137" s="169" t="s">
        <v>491</v>
      </c>
      <c r="H137" s="169"/>
      <c r="I137" s="169"/>
      <c r="J137" s="169">
        <v>24830687.739999998</v>
      </c>
      <c r="K137" s="169"/>
      <c r="M137" s="87">
        <f t="shared" si="7"/>
        <v>2.4830687739999999</v>
      </c>
    </row>
    <row r="138" spans="1:13" x14ac:dyDescent="0.25">
      <c r="A138" s="89" t="str">
        <f t="shared" si="8"/>
        <v>Y0AA0</v>
      </c>
      <c r="B138" s="89">
        <f>VLOOKUP(F138,Masters!B:F,5,0)</f>
        <v>0</v>
      </c>
      <c r="C138" s="169" t="s">
        <v>149</v>
      </c>
      <c r="D138" s="169" t="s">
        <v>149</v>
      </c>
      <c r="E138" s="170">
        <v>44469</v>
      </c>
      <c r="F138" s="169">
        <v>111220</v>
      </c>
      <c r="G138" s="169" t="s">
        <v>492</v>
      </c>
      <c r="H138" s="169"/>
      <c r="I138" s="169"/>
      <c r="J138" s="169">
        <v>10130320.6</v>
      </c>
      <c r="K138" s="169"/>
      <c r="M138" s="87">
        <f t="shared" si="7"/>
        <v>1.01303206</v>
      </c>
    </row>
    <row r="139" spans="1:13" x14ac:dyDescent="0.25">
      <c r="A139" s="89" t="str">
        <f t="shared" si="8"/>
        <v>Y0AA0</v>
      </c>
      <c r="B139" s="89">
        <f>VLOOKUP(F139,Masters!B:F,5,0)</f>
        <v>0</v>
      </c>
      <c r="C139" s="169" t="s">
        <v>149</v>
      </c>
      <c r="D139" s="169" t="s">
        <v>149</v>
      </c>
      <c r="E139" s="170">
        <v>44469</v>
      </c>
      <c r="F139" s="169">
        <v>111221</v>
      </c>
      <c r="G139" s="169" t="s">
        <v>493</v>
      </c>
      <c r="H139" s="169"/>
      <c r="I139" s="169"/>
      <c r="J139" s="169">
        <v>-10130320.6</v>
      </c>
      <c r="K139" s="169"/>
      <c r="M139" s="87">
        <f t="shared" si="7"/>
        <v>-1.01303206</v>
      </c>
    </row>
    <row r="140" spans="1:13" x14ac:dyDescent="0.25">
      <c r="A140" s="89" t="str">
        <f t="shared" si="8"/>
        <v>Y0AA0</v>
      </c>
      <c r="B140" s="89">
        <f>VLOOKUP(F140,Masters!B:F,5,0)</f>
        <v>0</v>
      </c>
      <c r="C140" s="169" t="s">
        <v>149</v>
      </c>
      <c r="D140" s="169" t="s">
        <v>149</v>
      </c>
      <c r="E140" s="170">
        <v>44469</v>
      </c>
      <c r="F140" s="169">
        <v>141017</v>
      </c>
      <c r="G140" s="169" t="s">
        <v>788</v>
      </c>
      <c r="H140" s="169"/>
      <c r="I140" s="169"/>
      <c r="J140" s="169">
        <v>0</v>
      </c>
      <c r="K140" s="169"/>
      <c r="M140" s="87">
        <f t="shared" si="7"/>
        <v>0</v>
      </c>
    </row>
    <row r="141" spans="1:13" x14ac:dyDescent="0.25">
      <c r="A141" s="89" t="str">
        <f t="shared" si="8"/>
        <v>Y0AA0</v>
      </c>
      <c r="B141" s="89">
        <f>VLOOKUP(F141,Masters!B:F,5,0)</f>
        <v>0</v>
      </c>
      <c r="C141" s="169" t="s">
        <v>149</v>
      </c>
      <c r="D141" s="169" t="s">
        <v>149</v>
      </c>
      <c r="E141" s="170">
        <v>44469</v>
      </c>
      <c r="F141" s="169">
        <v>141280</v>
      </c>
      <c r="G141" s="169" t="s">
        <v>789</v>
      </c>
      <c r="H141" s="169"/>
      <c r="I141" s="169"/>
      <c r="J141" s="169">
        <v>1912166.5</v>
      </c>
      <c r="K141" s="169"/>
      <c r="M141" s="87">
        <f t="shared" si="7"/>
        <v>0.19121664999999999</v>
      </c>
    </row>
    <row r="142" spans="1:13" x14ac:dyDescent="0.25">
      <c r="A142" s="89" t="str">
        <f t="shared" si="8"/>
        <v>Y0AA0</v>
      </c>
      <c r="B142" s="89">
        <f>VLOOKUP(F142,Masters!B:F,5,0)</f>
        <v>0</v>
      </c>
      <c r="C142" s="169" t="s">
        <v>149</v>
      </c>
      <c r="D142" s="169" t="s">
        <v>149</v>
      </c>
      <c r="E142" s="170">
        <v>44469</v>
      </c>
      <c r="F142" s="169">
        <v>141294</v>
      </c>
      <c r="G142" s="169" t="s">
        <v>792</v>
      </c>
      <c r="H142" s="169"/>
      <c r="I142" s="169"/>
      <c r="J142" s="169">
        <v>0</v>
      </c>
      <c r="K142" s="169"/>
      <c r="M142" s="87">
        <f t="shared" si="7"/>
        <v>0</v>
      </c>
    </row>
    <row r="143" spans="1:13" x14ac:dyDescent="0.25">
      <c r="A143" s="89" t="str">
        <f t="shared" si="8"/>
        <v>Y0AA0</v>
      </c>
      <c r="B143" s="89">
        <f>VLOOKUP(F143,Masters!B:F,5,0)</f>
        <v>0</v>
      </c>
      <c r="C143" s="169" t="s">
        <v>149</v>
      </c>
      <c r="D143" s="169" t="s">
        <v>149</v>
      </c>
      <c r="E143" s="170">
        <v>44469</v>
      </c>
      <c r="F143" s="169">
        <v>141321</v>
      </c>
      <c r="G143" s="169" t="s">
        <v>1052</v>
      </c>
      <c r="H143" s="169"/>
      <c r="I143" s="169"/>
      <c r="J143" s="169">
        <v>0.01</v>
      </c>
      <c r="K143" s="169"/>
      <c r="M143" s="87">
        <f t="shared" si="7"/>
        <v>1.0000000000000001E-9</v>
      </c>
    </row>
    <row r="144" spans="1:13" x14ac:dyDescent="0.25">
      <c r="A144" s="89" t="str">
        <f t="shared" si="8"/>
        <v>Y0AA0</v>
      </c>
      <c r="B144" s="89">
        <f>VLOOKUP(F144,Masters!B:F,5,0)</f>
        <v>0</v>
      </c>
      <c r="C144" s="169" t="s">
        <v>149</v>
      </c>
      <c r="D144" s="169" t="s">
        <v>149</v>
      </c>
      <c r="E144" s="170">
        <v>44469</v>
      </c>
      <c r="F144" s="169">
        <v>141349</v>
      </c>
      <c r="G144" s="169" t="s">
        <v>799</v>
      </c>
      <c r="H144" s="169"/>
      <c r="I144" s="169"/>
      <c r="J144" s="169">
        <v>0</v>
      </c>
      <c r="K144" s="169"/>
      <c r="M144" s="87">
        <f t="shared" si="7"/>
        <v>0</v>
      </c>
    </row>
    <row r="145" spans="1:13" x14ac:dyDescent="0.25">
      <c r="A145" s="89" t="str">
        <f t="shared" si="8"/>
        <v>Y0AA0</v>
      </c>
      <c r="B145" s="89">
        <f>VLOOKUP(F145,Masters!B:F,5,0)</f>
        <v>0</v>
      </c>
      <c r="C145" s="169" t="s">
        <v>149</v>
      </c>
      <c r="D145" s="169" t="s">
        <v>149</v>
      </c>
      <c r="E145" s="170">
        <v>44469</v>
      </c>
      <c r="F145" s="169">
        <v>141366</v>
      </c>
      <c r="G145" s="169" t="s">
        <v>767</v>
      </c>
      <c r="H145" s="169"/>
      <c r="I145" s="169"/>
      <c r="J145" s="169">
        <v>14455.45</v>
      </c>
      <c r="K145" s="169"/>
      <c r="M145" s="87">
        <f t="shared" ref="M145:M208" si="9">J145/10000000</f>
        <v>1.4455450000000001E-3</v>
      </c>
    </row>
    <row r="146" spans="1:13" x14ac:dyDescent="0.25">
      <c r="A146" s="89" t="str">
        <f t="shared" si="8"/>
        <v>Y0AA0</v>
      </c>
      <c r="B146" s="89">
        <f>VLOOKUP(F146,Masters!B:F,5,0)</f>
        <v>0</v>
      </c>
      <c r="C146" s="169" t="s">
        <v>149</v>
      </c>
      <c r="D146" s="169" t="s">
        <v>149</v>
      </c>
      <c r="E146" s="170">
        <v>44469</v>
      </c>
      <c r="F146" s="169">
        <v>141379</v>
      </c>
      <c r="G146" s="169" t="s">
        <v>2430</v>
      </c>
      <c r="H146" s="169"/>
      <c r="I146" s="169"/>
      <c r="J146" s="169">
        <v>-33125</v>
      </c>
      <c r="K146" s="169"/>
      <c r="M146" s="87">
        <f t="shared" si="9"/>
        <v>-3.3124999999999999E-3</v>
      </c>
    </row>
    <row r="147" spans="1:13" x14ac:dyDescent="0.25">
      <c r="A147" s="89" t="str">
        <f t="shared" si="8"/>
        <v>Y0AA0</v>
      </c>
      <c r="B147" s="89">
        <f>VLOOKUP(F147,Masters!B:F,5,0)</f>
        <v>0</v>
      </c>
      <c r="C147" s="169" t="s">
        <v>149</v>
      </c>
      <c r="D147" s="169" t="s">
        <v>149</v>
      </c>
      <c r="E147" s="170">
        <v>44469</v>
      </c>
      <c r="F147" s="169">
        <v>141382</v>
      </c>
      <c r="G147" s="169" t="s">
        <v>508</v>
      </c>
      <c r="H147" s="169"/>
      <c r="I147" s="169"/>
      <c r="J147" s="169">
        <v>0</v>
      </c>
      <c r="K147" s="169"/>
      <c r="M147" s="87">
        <f t="shared" si="9"/>
        <v>0</v>
      </c>
    </row>
    <row r="148" spans="1:13" x14ac:dyDescent="0.25">
      <c r="A148" s="89" t="str">
        <f t="shared" si="8"/>
        <v>Y0AA0</v>
      </c>
      <c r="B148" s="89">
        <f>VLOOKUP(F148,Masters!B:F,5,0)</f>
        <v>0</v>
      </c>
      <c r="C148" s="169" t="s">
        <v>149</v>
      </c>
      <c r="D148" s="169" t="s">
        <v>149</v>
      </c>
      <c r="E148" s="170">
        <v>44469</v>
      </c>
      <c r="F148" s="169">
        <v>141398</v>
      </c>
      <c r="G148" s="169" t="s">
        <v>2431</v>
      </c>
      <c r="H148" s="169"/>
      <c r="I148" s="169"/>
      <c r="J148" s="169">
        <v>50242.41</v>
      </c>
      <c r="K148" s="169"/>
      <c r="M148" s="87">
        <f t="shared" si="9"/>
        <v>5.0242410000000005E-3</v>
      </c>
    </row>
    <row r="149" spans="1:13" x14ac:dyDescent="0.25">
      <c r="A149" s="89" t="str">
        <f t="shared" si="8"/>
        <v>Y0AA0</v>
      </c>
      <c r="B149" s="89">
        <f>VLOOKUP(F149,Masters!B:F,5,0)</f>
        <v>0</v>
      </c>
      <c r="C149" s="169" t="s">
        <v>149</v>
      </c>
      <c r="D149" s="169" t="s">
        <v>149</v>
      </c>
      <c r="E149" s="170">
        <v>44469</v>
      </c>
      <c r="F149" s="169">
        <v>141399</v>
      </c>
      <c r="G149" s="169" t="s">
        <v>2432</v>
      </c>
      <c r="H149" s="169"/>
      <c r="I149" s="169"/>
      <c r="J149" s="169">
        <v>-3000</v>
      </c>
      <c r="K149" s="169"/>
      <c r="M149" s="87">
        <f t="shared" si="9"/>
        <v>-2.9999999999999997E-4</v>
      </c>
    </row>
    <row r="150" spans="1:13" x14ac:dyDescent="0.25">
      <c r="A150" s="89" t="str">
        <f t="shared" si="8"/>
        <v>Y0AA0</v>
      </c>
      <c r="B150" s="89">
        <f>VLOOKUP(F150,Masters!B:F,5,0)</f>
        <v>0</v>
      </c>
      <c r="C150" s="169" t="s">
        <v>149</v>
      </c>
      <c r="D150" s="169" t="s">
        <v>149</v>
      </c>
      <c r="E150" s="170">
        <v>44469</v>
      </c>
      <c r="F150" s="169">
        <v>141524</v>
      </c>
      <c r="G150" s="169" t="s">
        <v>509</v>
      </c>
      <c r="H150" s="169"/>
      <c r="I150" s="169"/>
      <c r="J150" s="169">
        <v>0</v>
      </c>
      <c r="K150" s="169"/>
      <c r="M150" s="87">
        <f t="shared" si="9"/>
        <v>0</v>
      </c>
    </row>
    <row r="151" spans="1:13" x14ac:dyDescent="0.25">
      <c r="A151" s="89" t="str">
        <f t="shared" si="8"/>
        <v>Y0AA0</v>
      </c>
      <c r="B151" s="89">
        <f>VLOOKUP(F151,Masters!B:F,5,0)</f>
        <v>0</v>
      </c>
      <c r="C151" s="169" t="s">
        <v>149</v>
      </c>
      <c r="D151" s="169" t="s">
        <v>149</v>
      </c>
      <c r="E151" s="170">
        <v>44469</v>
      </c>
      <c r="F151" s="169">
        <v>141527</v>
      </c>
      <c r="G151" s="169" t="s">
        <v>552</v>
      </c>
      <c r="H151" s="169"/>
      <c r="I151" s="169"/>
      <c r="J151" s="169">
        <v>0</v>
      </c>
      <c r="K151" s="169"/>
      <c r="M151" s="87">
        <f t="shared" si="9"/>
        <v>0</v>
      </c>
    </row>
    <row r="152" spans="1:13" x14ac:dyDescent="0.25">
      <c r="A152" s="89" t="str">
        <f t="shared" si="8"/>
        <v>Y0AA0</v>
      </c>
      <c r="B152" s="89">
        <f>VLOOKUP(F152,Masters!B:F,5,0)</f>
        <v>0</v>
      </c>
      <c r="C152" s="169" t="s">
        <v>149</v>
      </c>
      <c r="D152" s="169" t="s">
        <v>149</v>
      </c>
      <c r="E152" s="170">
        <v>44469</v>
      </c>
      <c r="F152" s="169">
        <v>141554</v>
      </c>
      <c r="G152" s="169" t="s">
        <v>819</v>
      </c>
      <c r="H152" s="169"/>
      <c r="I152" s="169"/>
      <c r="J152" s="169">
        <v>0</v>
      </c>
      <c r="K152" s="169"/>
      <c r="M152" s="87">
        <f t="shared" si="9"/>
        <v>0</v>
      </c>
    </row>
    <row r="153" spans="1:13" x14ac:dyDescent="0.25">
      <c r="A153" s="89" t="str">
        <f t="shared" si="8"/>
        <v>Y0AA0</v>
      </c>
      <c r="B153" s="89">
        <f>VLOOKUP(F153,Masters!B:F,5,0)</f>
        <v>0</v>
      </c>
      <c r="C153" s="169" t="s">
        <v>149</v>
      </c>
      <c r="D153" s="169" t="s">
        <v>149</v>
      </c>
      <c r="E153" s="170">
        <v>44469</v>
      </c>
      <c r="F153" s="169">
        <v>141555</v>
      </c>
      <c r="G153" s="169" t="s">
        <v>820</v>
      </c>
      <c r="H153" s="169"/>
      <c r="I153" s="169"/>
      <c r="J153" s="169">
        <v>0</v>
      </c>
      <c r="K153" s="169"/>
      <c r="M153" s="87">
        <f t="shared" si="9"/>
        <v>0</v>
      </c>
    </row>
    <row r="154" spans="1:13" x14ac:dyDescent="0.25">
      <c r="A154" s="89" t="str">
        <f t="shared" si="8"/>
        <v>Y0AA0</v>
      </c>
      <c r="B154" s="89">
        <f>VLOOKUP(F154,Masters!B:F,5,0)</f>
        <v>0</v>
      </c>
      <c r="C154" s="169" t="s">
        <v>149</v>
      </c>
      <c r="D154" s="169" t="s">
        <v>149</v>
      </c>
      <c r="E154" s="170">
        <v>44469</v>
      </c>
      <c r="F154" s="169">
        <v>141627</v>
      </c>
      <c r="G154" s="169" t="s">
        <v>511</v>
      </c>
      <c r="H154" s="169"/>
      <c r="I154" s="169"/>
      <c r="J154" s="169">
        <v>0</v>
      </c>
      <c r="K154" s="169"/>
      <c r="M154" s="87">
        <f t="shared" si="9"/>
        <v>0</v>
      </c>
    </row>
    <row r="155" spans="1:13" x14ac:dyDescent="0.25">
      <c r="A155" s="89" t="str">
        <f t="shared" si="8"/>
        <v>Y0AA0</v>
      </c>
      <c r="B155" s="89">
        <f>VLOOKUP(F155,Masters!B:F,5,0)</f>
        <v>0</v>
      </c>
      <c r="C155" s="169" t="s">
        <v>149</v>
      </c>
      <c r="D155" s="169" t="s">
        <v>149</v>
      </c>
      <c r="E155" s="170">
        <v>44469</v>
      </c>
      <c r="F155" s="169">
        <v>141647</v>
      </c>
      <c r="G155" s="169" t="s">
        <v>821</v>
      </c>
      <c r="H155" s="169"/>
      <c r="I155" s="169"/>
      <c r="J155" s="169">
        <v>-295000</v>
      </c>
      <c r="K155" s="169"/>
      <c r="M155" s="87">
        <f t="shared" si="9"/>
        <v>-2.9499999999999998E-2</v>
      </c>
    </row>
    <row r="156" spans="1:13" x14ac:dyDescent="0.25">
      <c r="A156" s="89" t="str">
        <f t="shared" si="8"/>
        <v>Y0AA0</v>
      </c>
      <c r="B156" s="89">
        <f>VLOOKUP(F156,Masters!B:F,5,0)</f>
        <v>0</v>
      </c>
      <c r="C156" s="169" t="s">
        <v>149</v>
      </c>
      <c r="D156" s="169" t="s">
        <v>149</v>
      </c>
      <c r="E156" s="170">
        <v>44469</v>
      </c>
      <c r="F156" s="169">
        <v>141653</v>
      </c>
      <c r="G156" s="169" t="s">
        <v>512</v>
      </c>
      <c r="H156" s="169"/>
      <c r="I156" s="169"/>
      <c r="J156" s="169">
        <v>100</v>
      </c>
      <c r="K156" s="169"/>
      <c r="M156" s="87">
        <f t="shared" si="9"/>
        <v>1.0000000000000001E-5</v>
      </c>
    </row>
    <row r="157" spans="1:13" x14ac:dyDescent="0.25">
      <c r="A157" s="89" t="str">
        <f t="shared" si="8"/>
        <v>Y0AA0</v>
      </c>
      <c r="B157" s="89">
        <f>VLOOKUP(F157,Masters!B:F,5,0)</f>
        <v>0</v>
      </c>
      <c r="C157" s="169" t="s">
        <v>149</v>
      </c>
      <c r="D157" s="169" t="s">
        <v>149</v>
      </c>
      <c r="E157" s="170">
        <v>44469</v>
      </c>
      <c r="F157" s="169">
        <v>141679</v>
      </c>
      <c r="G157" s="169" t="s">
        <v>822</v>
      </c>
      <c r="H157" s="169"/>
      <c r="I157" s="169"/>
      <c r="J157" s="169">
        <v>0</v>
      </c>
      <c r="K157" s="169"/>
      <c r="M157" s="87">
        <f t="shared" si="9"/>
        <v>0</v>
      </c>
    </row>
    <row r="158" spans="1:13" x14ac:dyDescent="0.25">
      <c r="A158" s="89" t="str">
        <f t="shared" si="8"/>
        <v>Y0AA0</v>
      </c>
      <c r="B158" s="89">
        <f>VLOOKUP(F158,Masters!B:F,5,0)</f>
        <v>0</v>
      </c>
      <c r="C158" s="169" t="s">
        <v>149</v>
      </c>
      <c r="D158" s="169" t="s">
        <v>149</v>
      </c>
      <c r="E158" s="170">
        <v>44469</v>
      </c>
      <c r="F158" s="169">
        <v>141724</v>
      </c>
      <c r="G158" s="169" t="s">
        <v>513</v>
      </c>
      <c r="H158" s="169"/>
      <c r="I158" s="169"/>
      <c r="J158" s="169">
        <v>-43750</v>
      </c>
      <c r="K158" s="169"/>
      <c r="M158" s="87">
        <f t="shared" si="9"/>
        <v>-4.3750000000000004E-3</v>
      </c>
    </row>
    <row r="159" spans="1:13" x14ac:dyDescent="0.25">
      <c r="A159" s="89" t="str">
        <f t="shared" si="8"/>
        <v>Y0AA0</v>
      </c>
      <c r="B159" s="89">
        <f>VLOOKUP(F159,Masters!B:F,5,0)</f>
        <v>0</v>
      </c>
      <c r="C159" s="169" t="s">
        <v>149</v>
      </c>
      <c r="D159" s="169" t="s">
        <v>149</v>
      </c>
      <c r="E159" s="170">
        <v>44469</v>
      </c>
      <c r="F159" s="169">
        <v>141744</v>
      </c>
      <c r="G159" s="169" t="s">
        <v>514</v>
      </c>
      <c r="H159" s="169"/>
      <c r="I159" s="169"/>
      <c r="J159" s="169">
        <v>99999.96</v>
      </c>
      <c r="K159" s="169"/>
      <c r="M159" s="87">
        <f t="shared" si="9"/>
        <v>9.9999960000000006E-3</v>
      </c>
    </row>
    <row r="160" spans="1:13" x14ac:dyDescent="0.25">
      <c r="A160" s="89" t="str">
        <f t="shared" si="8"/>
        <v>Y0AA0</v>
      </c>
      <c r="B160" s="89">
        <f>VLOOKUP(F160,Masters!B:F,5,0)</f>
        <v>0</v>
      </c>
      <c r="C160" s="169" t="s">
        <v>149</v>
      </c>
      <c r="D160" s="169" t="s">
        <v>149</v>
      </c>
      <c r="E160" s="170">
        <v>44469</v>
      </c>
      <c r="F160" s="169">
        <v>141749</v>
      </c>
      <c r="G160" s="169" t="s">
        <v>516</v>
      </c>
      <c r="H160" s="169"/>
      <c r="I160" s="169"/>
      <c r="J160" s="169">
        <v>0</v>
      </c>
      <c r="K160" s="169"/>
      <c r="M160" s="87">
        <f t="shared" si="9"/>
        <v>0</v>
      </c>
    </row>
    <row r="161" spans="1:13" x14ac:dyDescent="0.25">
      <c r="A161" s="89" t="str">
        <f t="shared" si="8"/>
        <v>Y0AA0</v>
      </c>
      <c r="B161" s="89">
        <f>VLOOKUP(F161,Masters!B:F,5,0)</f>
        <v>0</v>
      </c>
      <c r="C161" s="169" t="s">
        <v>149</v>
      </c>
      <c r="D161" s="169" t="s">
        <v>149</v>
      </c>
      <c r="E161" s="170">
        <v>44469</v>
      </c>
      <c r="F161" s="169">
        <v>141754</v>
      </c>
      <c r="G161" s="169" t="s">
        <v>517</v>
      </c>
      <c r="H161" s="169"/>
      <c r="I161" s="169"/>
      <c r="J161" s="169">
        <v>500</v>
      </c>
      <c r="K161" s="169"/>
      <c r="M161" s="87">
        <f t="shared" si="9"/>
        <v>5.0000000000000002E-5</v>
      </c>
    </row>
    <row r="162" spans="1:13" x14ac:dyDescent="0.25">
      <c r="A162" s="89" t="str">
        <f t="shared" si="8"/>
        <v>Y0AA0</v>
      </c>
      <c r="B162" s="89">
        <f>VLOOKUP(F162,Masters!B:F,5,0)</f>
        <v>0</v>
      </c>
      <c r="C162" s="169" t="s">
        <v>149</v>
      </c>
      <c r="D162" s="169" t="s">
        <v>149</v>
      </c>
      <c r="E162" s="170">
        <v>44469</v>
      </c>
      <c r="F162" s="169">
        <v>141755</v>
      </c>
      <c r="G162" s="169" t="s">
        <v>518</v>
      </c>
      <c r="H162" s="169"/>
      <c r="I162" s="169"/>
      <c r="J162" s="169">
        <v>0</v>
      </c>
      <c r="K162" s="169"/>
      <c r="M162" s="87">
        <f t="shared" si="9"/>
        <v>0</v>
      </c>
    </row>
    <row r="163" spans="1:13" x14ac:dyDescent="0.25">
      <c r="A163" s="89" t="str">
        <f t="shared" si="8"/>
        <v>Y0AA0</v>
      </c>
      <c r="B163" s="89">
        <f>VLOOKUP(F163,Masters!B:F,5,0)</f>
        <v>0</v>
      </c>
      <c r="C163" s="169" t="s">
        <v>149</v>
      </c>
      <c r="D163" s="169" t="s">
        <v>149</v>
      </c>
      <c r="E163" s="170">
        <v>44469</v>
      </c>
      <c r="F163" s="169">
        <v>141769</v>
      </c>
      <c r="G163" s="169" t="s">
        <v>843</v>
      </c>
      <c r="H163" s="169"/>
      <c r="I163" s="169"/>
      <c r="J163" s="169">
        <v>0</v>
      </c>
      <c r="K163" s="169"/>
      <c r="M163" s="87">
        <f t="shared" si="9"/>
        <v>0</v>
      </c>
    </row>
    <row r="164" spans="1:13" x14ac:dyDescent="0.25">
      <c r="A164" s="89" t="str">
        <f t="shared" si="8"/>
        <v>Y0AA0</v>
      </c>
      <c r="B164" s="89">
        <f>VLOOKUP(F164,Masters!B:F,5,0)</f>
        <v>0</v>
      </c>
      <c r="C164" s="169" t="s">
        <v>149</v>
      </c>
      <c r="D164" s="169" t="s">
        <v>149</v>
      </c>
      <c r="E164" s="170">
        <v>44469</v>
      </c>
      <c r="F164" s="169">
        <v>141779</v>
      </c>
      <c r="G164" s="169" t="s">
        <v>852</v>
      </c>
      <c r="H164" s="169"/>
      <c r="I164" s="169"/>
      <c r="J164" s="169">
        <v>-78000</v>
      </c>
      <c r="K164" s="169"/>
      <c r="M164" s="87">
        <f t="shared" si="9"/>
        <v>-7.7999999999999996E-3</v>
      </c>
    </row>
    <row r="165" spans="1:13" x14ac:dyDescent="0.25">
      <c r="A165" s="89" t="str">
        <f t="shared" si="8"/>
        <v>Y0AA0</v>
      </c>
      <c r="B165" s="89">
        <f>VLOOKUP(F165,Masters!B:F,5,0)</f>
        <v>0</v>
      </c>
      <c r="C165" s="169" t="s">
        <v>149</v>
      </c>
      <c r="D165" s="169" t="s">
        <v>149</v>
      </c>
      <c r="E165" s="170">
        <v>44469</v>
      </c>
      <c r="F165" s="169">
        <v>141785</v>
      </c>
      <c r="G165" s="169" t="s">
        <v>856</v>
      </c>
      <c r="H165" s="169"/>
      <c r="I165" s="169"/>
      <c r="J165" s="169">
        <v>99490.86</v>
      </c>
      <c r="K165" s="169"/>
      <c r="M165" s="87">
        <f t="shared" si="9"/>
        <v>9.9490859999999993E-3</v>
      </c>
    </row>
    <row r="166" spans="1:13" x14ac:dyDescent="0.25">
      <c r="A166" s="89" t="str">
        <f t="shared" si="8"/>
        <v>Y0AA0</v>
      </c>
      <c r="B166" s="89">
        <f>VLOOKUP(F166,Masters!B:F,5,0)</f>
        <v>0</v>
      </c>
      <c r="C166" s="169" t="s">
        <v>149</v>
      </c>
      <c r="D166" s="169" t="s">
        <v>149</v>
      </c>
      <c r="E166" s="170">
        <v>44469</v>
      </c>
      <c r="F166" s="169">
        <v>141789</v>
      </c>
      <c r="G166" s="169" t="s">
        <v>860</v>
      </c>
      <c r="H166" s="169"/>
      <c r="I166" s="169"/>
      <c r="J166" s="169">
        <v>0</v>
      </c>
      <c r="K166" s="169"/>
      <c r="M166" s="87">
        <f t="shared" si="9"/>
        <v>0</v>
      </c>
    </row>
    <row r="167" spans="1:13" x14ac:dyDescent="0.25">
      <c r="A167" s="89" t="str">
        <f t="shared" si="8"/>
        <v>Y0AA0</v>
      </c>
      <c r="B167" s="89">
        <f>VLOOKUP(F167,Masters!B:F,5,0)</f>
        <v>0</v>
      </c>
      <c r="C167" s="169" t="s">
        <v>149</v>
      </c>
      <c r="D167" s="169" t="s">
        <v>149</v>
      </c>
      <c r="E167" s="170">
        <v>44469</v>
      </c>
      <c r="F167" s="169">
        <v>141790</v>
      </c>
      <c r="G167" s="169" t="s">
        <v>861</v>
      </c>
      <c r="H167" s="169"/>
      <c r="I167" s="169"/>
      <c r="J167" s="169">
        <v>0</v>
      </c>
      <c r="K167" s="169"/>
      <c r="M167" s="87">
        <f t="shared" si="9"/>
        <v>0</v>
      </c>
    </row>
    <row r="168" spans="1:13" x14ac:dyDescent="0.25">
      <c r="A168" s="89" t="str">
        <f t="shared" si="8"/>
        <v>Y0AA0</v>
      </c>
      <c r="B168" s="89">
        <f>VLOOKUP(F168,Masters!B:F,5,0)</f>
        <v>0</v>
      </c>
      <c r="C168" s="169" t="s">
        <v>149</v>
      </c>
      <c r="D168" s="169" t="s">
        <v>149</v>
      </c>
      <c r="E168" s="170">
        <v>44469</v>
      </c>
      <c r="F168" s="169">
        <v>141793</v>
      </c>
      <c r="G168" s="169" t="s">
        <v>863</v>
      </c>
      <c r="H168" s="169"/>
      <c r="I168" s="169"/>
      <c r="J168" s="169">
        <v>0</v>
      </c>
      <c r="K168" s="169"/>
      <c r="M168" s="87">
        <f t="shared" si="9"/>
        <v>0</v>
      </c>
    </row>
    <row r="169" spans="1:13" x14ac:dyDescent="0.25">
      <c r="A169" s="89" t="str">
        <f t="shared" si="8"/>
        <v>Y0AA0</v>
      </c>
      <c r="B169" s="89">
        <f>VLOOKUP(F169,Masters!B:F,5,0)</f>
        <v>0</v>
      </c>
      <c r="C169" s="169" t="s">
        <v>149</v>
      </c>
      <c r="D169" s="169" t="s">
        <v>149</v>
      </c>
      <c r="E169" s="170">
        <v>44469</v>
      </c>
      <c r="F169" s="169">
        <v>141871</v>
      </c>
      <c r="G169" s="169" t="s">
        <v>1100</v>
      </c>
      <c r="H169" s="169"/>
      <c r="I169" s="169"/>
      <c r="J169" s="169">
        <v>46190</v>
      </c>
      <c r="K169" s="169"/>
      <c r="M169" s="87">
        <f t="shared" si="9"/>
        <v>4.6189999999999998E-3</v>
      </c>
    </row>
    <row r="170" spans="1:13" x14ac:dyDescent="0.25">
      <c r="A170" s="89" t="str">
        <f t="shared" si="8"/>
        <v>Y0AA0</v>
      </c>
      <c r="B170" s="89">
        <f>VLOOKUP(F170,Masters!B:F,5,0)</f>
        <v>0</v>
      </c>
      <c r="C170" s="169" t="s">
        <v>149</v>
      </c>
      <c r="D170" s="169" t="s">
        <v>149</v>
      </c>
      <c r="E170" s="170">
        <v>44469</v>
      </c>
      <c r="F170" s="169">
        <v>142036</v>
      </c>
      <c r="G170" s="169" t="s">
        <v>865</v>
      </c>
      <c r="H170" s="169"/>
      <c r="I170" s="169"/>
      <c r="J170" s="169">
        <v>100000</v>
      </c>
      <c r="K170" s="169"/>
      <c r="M170" s="87">
        <f t="shared" si="9"/>
        <v>0.01</v>
      </c>
    </row>
    <row r="171" spans="1:13" x14ac:dyDescent="0.25">
      <c r="A171" s="89" t="str">
        <f t="shared" si="8"/>
        <v>Y0AA0</v>
      </c>
      <c r="B171" s="89">
        <f>VLOOKUP(F171,Masters!B:F,5,0)</f>
        <v>0</v>
      </c>
      <c r="C171" s="169" t="s">
        <v>149</v>
      </c>
      <c r="D171" s="169" t="s">
        <v>149</v>
      </c>
      <c r="E171" s="170">
        <v>44469</v>
      </c>
      <c r="F171" s="169">
        <v>142043</v>
      </c>
      <c r="G171" s="169" t="s">
        <v>1133</v>
      </c>
      <c r="H171" s="169"/>
      <c r="I171" s="169"/>
      <c r="J171" s="169">
        <v>0</v>
      </c>
      <c r="K171" s="169"/>
      <c r="M171" s="87">
        <f t="shared" si="9"/>
        <v>0</v>
      </c>
    </row>
    <row r="172" spans="1:13" x14ac:dyDescent="0.25">
      <c r="A172" s="89" t="str">
        <f t="shared" si="8"/>
        <v>Y0AA0</v>
      </c>
      <c r="B172" s="89">
        <f>VLOOKUP(F172,Masters!B:F,5,0)</f>
        <v>0</v>
      </c>
      <c r="C172" s="169" t="s">
        <v>149</v>
      </c>
      <c r="D172" s="169" t="s">
        <v>149</v>
      </c>
      <c r="E172" s="170">
        <v>44469</v>
      </c>
      <c r="F172" s="169">
        <v>142044</v>
      </c>
      <c r="G172" s="169" t="s">
        <v>870</v>
      </c>
      <c r="H172" s="169"/>
      <c r="I172" s="169"/>
      <c r="J172" s="169">
        <v>0</v>
      </c>
      <c r="K172" s="169"/>
      <c r="M172" s="87">
        <f t="shared" si="9"/>
        <v>0</v>
      </c>
    </row>
    <row r="173" spans="1:13" x14ac:dyDescent="0.25">
      <c r="A173" s="89" t="str">
        <f t="shared" si="8"/>
        <v>Y0AA0</v>
      </c>
      <c r="B173" s="89">
        <f>VLOOKUP(F173,Masters!B:F,5,0)</f>
        <v>0</v>
      </c>
      <c r="C173" s="169" t="s">
        <v>149</v>
      </c>
      <c r="D173" s="169" t="s">
        <v>149</v>
      </c>
      <c r="E173" s="170">
        <v>44469</v>
      </c>
      <c r="F173" s="169">
        <v>142046</v>
      </c>
      <c r="G173" s="169" t="s">
        <v>871</v>
      </c>
      <c r="H173" s="169"/>
      <c r="I173" s="169"/>
      <c r="J173" s="169">
        <v>0</v>
      </c>
      <c r="K173" s="169"/>
      <c r="M173" s="87">
        <f t="shared" si="9"/>
        <v>0</v>
      </c>
    </row>
    <row r="174" spans="1:13" x14ac:dyDescent="0.25">
      <c r="A174" s="89" t="str">
        <f t="shared" si="8"/>
        <v>Y0AA0</v>
      </c>
      <c r="B174" s="89">
        <f>VLOOKUP(F174,Masters!B:F,5,0)</f>
        <v>0</v>
      </c>
      <c r="C174" s="169" t="s">
        <v>149</v>
      </c>
      <c r="D174" s="169" t="s">
        <v>149</v>
      </c>
      <c r="E174" s="170">
        <v>44469</v>
      </c>
      <c r="F174" s="169">
        <v>142075</v>
      </c>
      <c r="G174" s="169" t="s">
        <v>1059</v>
      </c>
      <c r="H174" s="169"/>
      <c r="I174" s="169"/>
      <c r="J174" s="169">
        <v>9785221.0500000007</v>
      </c>
      <c r="K174" s="169"/>
      <c r="M174" s="87">
        <f t="shared" si="9"/>
        <v>0.97852210500000003</v>
      </c>
    </row>
    <row r="175" spans="1:13" x14ac:dyDescent="0.25">
      <c r="A175" s="89" t="str">
        <f t="shared" si="8"/>
        <v>Y0AA0</v>
      </c>
      <c r="B175" s="89">
        <f>VLOOKUP(F175,Masters!B:F,5,0)</f>
        <v>0</v>
      </c>
      <c r="C175" s="169" t="s">
        <v>149</v>
      </c>
      <c r="D175" s="169" t="s">
        <v>149</v>
      </c>
      <c r="E175" s="170">
        <v>44469</v>
      </c>
      <c r="F175" s="169">
        <v>142100</v>
      </c>
      <c r="G175" s="169" t="s">
        <v>886</v>
      </c>
      <c r="H175" s="169"/>
      <c r="I175" s="169"/>
      <c r="J175" s="169">
        <v>3.99</v>
      </c>
      <c r="K175" s="169"/>
      <c r="M175" s="87">
        <f t="shared" si="9"/>
        <v>3.9900000000000001E-7</v>
      </c>
    </row>
    <row r="176" spans="1:13" x14ac:dyDescent="0.25">
      <c r="A176" s="89" t="str">
        <f t="shared" si="8"/>
        <v>Y0AA0</v>
      </c>
      <c r="B176" s="89">
        <f>VLOOKUP(F176,Masters!B:F,5,0)</f>
        <v>0</v>
      </c>
      <c r="C176" s="169" t="s">
        <v>149</v>
      </c>
      <c r="D176" s="169" t="s">
        <v>149</v>
      </c>
      <c r="E176" s="170">
        <v>44469</v>
      </c>
      <c r="F176" s="169">
        <v>160101</v>
      </c>
      <c r="G176" s="169" t="s">
        <v>887</v>
      </c>
      <c r="H176" s="169"/>
      <c r="I176" s="169"/>
      <c r="J176" s="169">
        <v>0</v>
      </c>
      <c r="K176" s="169"/>
      <c r="M176" s="87">
        <f t="shared" si="9"/>
        <v>0</v>
      </c>
    </row>
    <row r="177" spans="1:13" x14ac:dyDescent="0.25">
      <c r="A177" s="89" t="str">
        <f t="shared" si="8"/>
        <v>Y0AA0</v>
      </c>
      <c r="B177" s="89">
        <f>VLOOKUP(F177,Masters!B:F,5,0)</f>
        <v>0</v>
      </c>
      <c r="C177" s="169" t="s">
        <v>149</v>
      </c>
      <c r="D177" s="169" t="s">
        <v>149</v>
      </c>
      <c r="E177" s="170">
        <v>44469</v>
      </c>
      <c r="F177" s="169">
        <v>160118</v>
      </c>
      <c r="G177" s="169" t="s">
        <v>890</v>
      </c>
      <c r="H177" s="169"/>
      <c r="I177" s="169"/>
      <c r="J177" s="169">
        <v>0</v>
      </c>
      <c r="K177" s="169"/>
      <c r="M177" s="87">
        <f t="shared" si="9"/>
        <v>0</v>
      </c>
    </row>
    <row r="178" spans="1:13" x14ac:dyDescent="0.25">
      <c r="A178" s="89" t="str">
        <f t="shared" si="8"/>
        <v>Y0AA0</v>
      </c>
      <c r="B178" s="89">
        <f>VLOOKUP(F178,Masters!B:F,5,0)</f>
        <v>0</v>
      </c>
      <c r="C178" s="169" t="s">
        <v>149</v>
      </c>
      <c r="D178" s="169" t="s">
        <v>149</v>
      </c>
      <c r="E178" s="170">
        <v>44469</v>
      </c>
      <c r="F178" s="169">
        <v>160202</v>
      </c>
      <c r="G178" s="169" t="s">
        <v>896</v>
      </c>
      <c r="H178" s="169"/>
      <c r="I178" s="169"/>
      <c r="J178" s="169">
        <v>0</v>
      </c>
      <c r="K178" s="169"/>
      <c r="M178" s="87">
        <f t="shared" si="9"/>
        <v>0</v>
      </c>
    </row>
    <row r="179" spans="1:13" x14ac:dyDescent="0.25">
      <c r="A179" s="89" t="str">
        <f t="shared" si="8"/>
        <v>Y0AA0</v>
      </c>
      <c r="B179" s="89">
        <f>VLOOKUP(F179,Masters!B:F,5,0)</f>
        <v>0</v>
      </c>
      <c r="C179" s="169" t="s">
        <v>149</v>
      </c>
      <c r="D179" s="169" t="s">
        <v>149</v>
      </c>
      <c r="E179" s="170">
        <v>44469</v>
      </c>
      <c r="F179" s="169">
        <v>160206</v>
      </c>
      <c r="G179" s="169" t="s">
        <v>897</v>
      </c>
      <c r="H179" s="169"/>
      <c r="I179" s="169"/>
      <c r="J179" s="169">
        <v>86512539.760000005</v>
      </c>
      <c r="K179" s="169"/>
      <c r="M179" s="87">
        <f t="shared" si="9"/>
        <v>8.6512539760000013</v>
      </c>
    </row>
    <row r="180" spans="1:13" x14ac:dyDescent="0.25">
      <c r="A180" s="89" t="str">
        <f t="shared" si="8"/>
        <v>Y0AA0</v>
      </c>
      <c r="B180" s="89">
        <f>VLOOKUP(F180,Masters!B:F,5,0)</f>
        <v>0</v>
      </c>
      <c r="C180" s="169" t="s">
        <v>149</v>
      </c>
      <c r="D180" s="169" t="s">
        <v>149</v>
      </c>
      <c r="E180" s="170">
        <v>44469</v>
      </c>
      <c r="F180" s="169">
        <v>160207</v>
      </c>
      <c r="G180" s="169" t="s">
        <v>898</v>
      </c>
      <c r="H180" s="169"/>
      <c r="I180" s="169"/>
      <c r="J180" s="169">
        <v>0</v>
      </c>
      <c r="K180" s="169"/>
      <c r="M180" s="87">
        <f t="shared" si="9"/>
        <v>0</v>
      </c>
    </row>
    <row r="181" spans="1:13" x14ac:dyDescent="0.25">
      <c r="A181" s="89" t="str">
        <f t="shared" si="8"/>
        <v>Y0AA0</v>
      </c>
      <c r="B181" s="89">
        <f>VLOOKUP(F181,Masters!B:F,5,0)</f>
        <v>0</v>
      </c>
      <c r="C181" s="169" t="s">
        <v>149</v>
      </c>
      <c r="D181" s="169" t="s">
        <v>149</v>
      </c>
      <c r="E181" s="170">
        <v>44469</v>
      </c>
      <c r="F181" s="169">
        <v>160214</v>
      </c>
      <c r="G181" s="169" t="s">
        <v>659</v>
      </c>
      <c r="H181" s="169"/>
      <c r="I181" s="169"/>
      <c r="J181" s="169">
        <v>0</v>
      </c>
      <c r="K181" s="169"/>
      <c r="M181" s="87">
        <f t="shared" si="9"/>
        <v>0</v>
      </c>
    </row>
    <row r="182" spans="1:13" x14ac:dyDescent="0.25">
      <c r="A182" s="89" t="str">
        <f t="shared" si="8"/>
        <v>Y0AA0</v>
      </c>
      <c r="B182" s="89">
        <f>VLOOKUP(F182,Masters!B:F,5,0)</f>
        <v>0</v>
      </c>
      <c r="C182" s="169" t="s">
        <v>149</v>
      </c>
      <c r="D182" s="169" t="s">
        <v>149</v>
      </c>
      <c r="E182" s="170">
        <v>44469</v>
      </c>
      <c r="F182" s="169">
        <v>170101</v>
      </c>
      <c r="G182" s="169" t="s">
        <v>901</v>
      </c>
      <c r="H182" s="169"/>
      <c r="I182" s="169"/>
      <c r="J182" s="169">
        <v>12107452344.9</v>
      </c>
      <c r="K182" s="169"/>
      <c r="M182" s="87">
        <f t="shared" si="9"/>
        <v>1210.74523449</v>
      </c>
    </row>
    <row r="183" spans="1:13" x14ac:dyDescent="0.25">
      <c r="A183" s="89" t="str">
        <f t="shared" si="8"/>
        <v>Y0AA0</v>
      </c>
      <c r="B183" s="89">
        <f>VLOOKUP(F183,Masters!B:F,5,0)</f>
        <v>0</v>
      </c>
      <c r="C183" s="169" t="s">
        <v>149</v>
      </c>
      <c r="D183" s="169" t="s">
        <v>149</v>
      </c>
      <c r="E183" s="170">
        <v>44469</v>
      </c>
      <c r="F183" s="169">
        <v>201276</v>
      </c>
      <c r="G183" s="169" t="s">
        <v>473</v>
      </c>
      <c r="H183" s="169"/>
      <c r="I183" s="169"/>
      <c r="J183" s="169">
        <v>4005797849.04</v>
      </c>
      <c r="K183" s="169"/>
      <c r="M183" s="87">
        <f t="shared" si="9"/>
        <v>400.57978490400001</v>
      </c>
    </row>
    <row r="184" spans="1:13" x14ac:dyDescent="0.25">
      <c r="A184" s="89" t="str">
        <f t="shared" si="8"/>
        <v>Y0AA1.2</v>
      </c>
      <c r="B184" s="89">
        <f>VLOOKUP(F184,Masters!B:F,5,0)</f>
        <v>1.2</v>
      </c>
      <c r="C184" s="169" t="s">
        <v>149</v>
      </c>
      <c r="D184" s="169" t="s">
        <v>149</v>
      </c>
      <c r="E184" s="170">
        <v>44469</v>
      </c>
      <c r="F184" s="169">
        <v>201277</v>
      </c>
      <c r="G184" s="169" t="s">
        <v>474</v>
      </c>
      <c r="H184" s="169"/>
      <c r="I184" s="169"/>
      <c r="J184" s="169">
        <v>-1928477591.77</v>
      </c>
      <c r="K184" s="169"/>
      <c r="M184" s="87">
        <f t="shared" si="9"/>
        <v>-192.847759177</v>
      </c>
    </row>
    <row r="185" spans="1:13" x14ac:dyDescent="0.25">
      <c r="A185" s="89" t="str">
        <f t="shared" si="8"/>
        <v>Y0AA0</v>
      </c>
      <c r="B185" s="89">
        <f>VLOOKUP(F185,Masters!B:F,5,0)</f>
        <v>0</v>
      </c>
      <c r="C185" s="169" t="s">
        <v>149</v>
      </c>
      <c r="D185" s="169" t="s">
        <v>149</v>
      </c>
      <c r="E185" s="170">
        <v>44469</v>
      </c>
      <c r="F185" s="169">
        <v>201297</v>
      </c>
      <c r="G185" s="169" t="s">
        <v>475</v>
      </c>
      <c r="H185" s="169"/>
      <c r="I185" s="169"/>
      <c r="J185" s="169">
        <v>6196086885.1000004</v>
      </c>
      <c r="K185" s="169"/>
      <c r="M185" s="87">
        <f t="shared" si="9"/>
        <v>619.60868851000009</v>
      </c>
    </row>
    <row r="186" spans="1:13" x14ac:dyDescent="0.25">
      <c r="A186" s="89" t="str">
        <f t="shared" si="8"/>
        <v>Y0AA1.2</v>
      </c>
      <c r="B186" s="89">
        <f>VLOOKUP(F186,Masters!B:F,5,0)</f>
        <v>1.2</v>
      </c>
      <c r="C186" s="169" t="s">
        <v>149</v>
      </c>
      <c r="D186" s="169" t="s">
        <v>149</v>
      </c>
      <c r="E186" s="170">
        <v>44469</v>
      </c>
      <c r="F186" s="169">
        <v>201298</v>
      </c>
      <c r="G186" s="169" t="s">
        <v>476</v>
      </c>
      <c r="H186" s="169"/>
      <c r="I186" s="169"/>
      <c r="J186" s="169">
        <v>-1328176290.6099999</v>
      </c>
      <c r="K186" s="169"/>
      <c r="M186" s="87">
        <f t="shared" si="9"/>
        <v>-132.81762906099999</v>
      </c>
    </row>
    <row r="187" spans="1:13" x14ac:dyDescent="0.25">
      <c r="A187" s="89" t="str">
        <f t="shared" si="8"/>
        <v>Y0AA0</v>
      </c>
      <c r="B187" s="89">
        <f>VLOOKUP(F187,Masters!B:F,5,0)</f>
        <v>0</v>
      </c>
      <c r="C187" s="169" t="s">
        <v>149</v>
      </c>
      <c r="D187" s="169" t="s">
        <v>149</v>
      </c>
      <c r="E187" s="170">
        <v>44469</v>
      </c>
      <c r="F187" s="169">
        <v>201349</v>
      </c>
      <c r="G187" s="169" t="s">
        <v>477</v>
      </c>
      <c r="H187" s="169"/>
      <c r="I187" s="169"/>
      <c r="J187" s="169">
        <v>-35845439.270000003</v>
      </c>
      <c r="K187" s="169"/>
      <c r="M187" s="87">
        <f t="shared" si="9"/>
        <v>-3.5845439270000004</v>
      </c>
    </row>
    <row r="188" spans="1:13" x14ac:dyDescent="0.25">
      <c r="A188" s="89" t="str">
        <f t="shared" si="8"/>
        <v>Y0AA0</v>
      </c>
      <c r="B188" s="89">
        <f>VLOOKUP(F188,Masters!B:F,5,0)</f>
        <v>0</v>
      </c>
      <c r="C188" s="169" t="s">
        <v>149</v>
      </c>
      <c r="D188" s="169" t="s">
        <v>149</v>
      </c>
      <c r="E188" s="170">
        <v>44469</v>
      </c>
      <c r="F188" s="169">
        <v>201351</v>
      </c>
      <c r="G188" s="169" t="s">
        <v>478</v>
      </c>
      <c r="H188" s="169"/>
      <c r="I188" s="169"/>
      <c r="J188" s="169">
        <v>-107834723.14</v>
      </c>
      <c r="K188" s="169"/>
      <c r="M188" s="87">
        <f t="shared" si="9"/>
        <v>-10.783472314000001</v>
      </c>
    </row>
    <row r="189" spans="1:13" x14ac:dyDescent="0.25">
      <c r="A189" s="89" t="str">
        <f t="shared" si="8"/>
        <v>Y0AA1.2</v>
      </c>
      <c r="B189" s="89">
        <f>VLOOKUP(F189,Masters!B:F,5,0)</f>
        <v>1.2</v>
      </c>
      <c r="C189" s="169" t="s">
        <v>149</v>
      </c>
      <c r="D189" s="169" t="s">
        <v>149</v>
      </c>
      <c r="E189" s="170">
        <v>44469</v>
      </c>
      <c r="F189" s="169">
        <v>201364</v>
      </c>
      <c r="G189" s="169" t="s">
        <v>479</v>
      </c>
      <c r="H189" s="169"/>
      <c r="I189" s="169"/>
      <c r="J189" s="169">
        <v>-36197379.259999998</v>
      </c>
      <c r="K189" s="169"/>
      <c r="M189" s="87">
        <f t="shared" si="9"/>
        <v>-3.619737926</v>
      </c>
    </row>
    <row r="190" spans="1:13" x14ac:dyDescent="0.25">
      <c r="A190" s="89" t="str">
        <f t="shared" si="8"/>
        <v>Y0AA1.2</v>
      </c>
      <c r="B190" s="89">
        <f>VLOOKUP(F190,Masters!B:F,5,0)</f>
        <v>1.2</v>
      </c>
      <c r="C190" s="169" t="s">
        <v>149</v>
      </c>
      <c r="D190" s="169" t="s">
        <v>149</v>
      </c>
      <c r="E190" s="170">
        <v>44469</v>
      </c>
      <c r="F190" s="169">
        <v>201366</v>
      </c>
      <c r="G190" s="169" t="s">
        <v>480</v>
      </c>
      <c r="H190" s="169"/>
      <c r="I190" s="169"/>
      <c r="J190" s="169">
        <v>-141945348.22999999</v>
      </c>
      <c r="K190" s="169"/>
      <c r="M190" s="87">
        <f t="shared" si="9"/>
        <v>-14.194534823</v>
      </c>
    </row>
    <row r="191" spans="1:13" x14ac:dyDescent="0.25">
      <c r="A191" s="89" t="str">
        <f t="shared" si="8"/>
        <v>Y0AA0</v>
      </c>
      <c r="B191" s="89">
        <f>VLOOKUP(F191,Masters!B:F,5,0)</f>
        <v>0</v>
      </c>
      <c r="C191" s="169" t="s">
        <v>149</v>
      </c>
      <c r="D191" s="169" t="s">
        <v>149</v>
      </c>
      <c r="E191" s="170">
        <v>44469</v>
      </c>
      <c r="F191" s="169">
        <v>210103</v>
      </c>
      <c r="G191" s="169" t="s">
        <v>521</v>
      </c>
      <c r="H191" s="169"/>
      <c r="I191" s="169"/>
      <c r="J191" s="169">
        <v>0</v>
      </c>
      <c r="K191" s="169"/>
      <c r="M191" s="87">
        <f t="shared" si="9"/>
        <v>0</v>
      </c>
    </row>
    <row r="192" spans="1:13" x14ac:dyDescent="0.25">
      <c r="A192" s="89" t="str">
        <f t="shared" si="8"/>
        <v>Y0AA0</v>
      </c>
      <c r="B192" s="89">
        <f>VLOOKUP(F192,Masters!B:F,5,0)</f>
        <v>0</v>
      </c>
      <c r="C192" s="169" t="s">
        <v>149</v>
      </c>
      <c r="D192" s="169" t="s">
        <v>149</v>
      </c>
      <c r="E192" s="170">
        <v>44469</v>
      </c>
      <c r="F192" s="169">
        <v>210117</v>
      </c>
      <c r="G192" s="169" t="s">
        <v>523</v>
      </c>
      <c r="H192" s="169"/>
      <c r="I192" s="169"/>
      <c r="J192" s="169">
        <v>-7361462.5800000001</v>
      </c>
      <c r="K192" s="169"/>
      <c r="M192" s="87">
        <f t="shared" si="9"/>
        <v>-0.736146258</v>
      </c>
    </row>
    <row r="193" spans="1:13" x14ac:dyDescent="0.25">
      <c r="A193" s="89" t="str">
        <f t="shared" si="8"/>
        <v>Y0AA0</v>
      </c>
      <c r="B193" s="89">
        <f>VLOOKUP(F193,Masters!B:F,5,0)</f>
        <v>0</v>
      </c>
      <c r="C193" s="169" t="s">
        <v>149</v>
      </c>
      <c r="D193" s="169" t="s">
        <v>149</v>
      </c>
      <c r="E193" s="170">
        <v>44469</v>
      </c>
      <c r="F193" s="169">
        <v>210132</v>
      </c>
      <c r="G193" s="169" t="s">
        <v>916</v>
      </c>
      <c r="H193" s="169"/>
      <c r="I193" s="169"/>
      <c r="J193" s="169">
        <v>0</v>
      </c>
      <c r="K193" s="169"/>
      <c r="M193" s="87">
        <f t="shared" si="9"/>
        <v>0</v>
      </c>
    </row>
    <row r="194" spans="1:13" x14ac:dyDescent="0.25">
      <c r="A194" s="89" t="str">
        <f t="shared" si="8"/>
        <v>Y0AA0</v>
      </c>
      <c r="B194" s="89">
        <f>VLOOKUP(F194,Masters!B:F,5,0)</f>
        <v>0</v>
      </c>
      <c r="C194" s="169" t="s">
        <v>149</v>
      </c>
      <c r="D194" s="169" t="s">
        <v>149</v>
      </c>
      <c r="E194" s="170">
        <v>44469</v>
      </c>
      <c r="F194" s="169">
        <v>210138</v>
      </c>
      <c r="G194" s="169" t="s">
        <v>2441</v>
      </c>
      <c r="H194" s="169"/>
      <c r="I194" s="169"/>
      <c r="J194" s="169">
        <v>0</v>
      </c>
      <c r="K194" s="169"/>
      <c r="M194" s="87">
        <f t="shared" si="9"/>
        <v>0</v>
      </c>
    </row>
    <row r="195" spans="1:13" x14ac:dyDescent="0.25">
      <c r="A195" s="89" t="str">
        <f t="shared" si="8"/>
        <v>Y0AA0</v>
      </c>
      <c r="B195" s="89">
        <f>VLOOKUP(F195,Masters!B:F,5,0)</f>
        <v>0</v>
      </c>
      <c r="C195" s="169" t="s">
        <v>149</v>
      </c>
      <c r="D195" s="169" t="s">
        <v>149</v>
      </c>
      <c r="E195" s="170">
        <v>44469</v>
      </c>
      <c r="F195" s="169">
        <v>210140</v>
      </c>
      <c r="G195" s="169" t="s">
        <v>525</v>
      </c>
      <c r="H195" s="169"/>
      <c r="I195" s="169"/>
      <c r="J195" s="169">
        <v>0</v>
      </c>
      <c r="K195" s="169"/>
      <c r="M195" s="87">
        <f t="shared" si="9"/>
        <v>0</v>
      </c>
    </row>
    <row r="196" spans="1:13" x14ac:dyDescent="0.25">
      <c r="A196" s="89" t="str">
        <f t="shared" si="8"/>
        <v>Y0AA0</v>
      </c>
      <c r="B196" s="89">
        <f>VLOOKUP(F196,Masters!B:F,5,0)</f>
        <v>0</v>
      </c>
      <c r="C196" s="169" t="s">
        <v>149</v>
      </c>
      <c r="D196" s="169" t="s">
        <v>149</v>
      </c>
      <c r="E196" s="170">
        <v>44469</v>
      </c>
      <c r="F196" s="169">
        <v>210210</v>
      </c>
      <c r="G196" s="169" t="s">
        <v>526</v>
      </c>
      <c r="H196" s="169"/>
      <c r="I196" s="169"/>
      <c r="J196" s="169">
        <v>-64330575.57</v>
      </c>
      <c r="K196" s="169"/>
      <c r="M196" s="87">
        <f t="shared" si="9"/>
        <v>-6.4330575569999997</v>
      </c>
    </row>
    <row r="197" spans="1:13" x14ac:dyDescent="0.25">
      <c r="A197" s="89" t="str">
        <f t="shared" ref="A197:A246" si="10">C197&amp;B197</f>
        <v>Y0AA0</v>
      </c>
      <c r="B197" s="89">
        <f>VLOOKUP(F197,Masters!B:F,5,0)</f>
        <v>0</v>
      </c>
      <c r="C197" s="169" t="s">
        <v>149</v>
      </c>
      <c r="D197" s="169" t="s">
        <v>149</v>
      </c>
      <c r="E197" s="170">
        <v>44469</v>
      </c>
      <c r="F197" s="169">
        <v>210667</v>
      </c>
      <c r="G197" s="169" t="s">
        <v>528</v>
      </c>
      <c r="H197" s="169"/>
      <c r="I197" s="169"/>
      <c r="J197" s="169">
        <v>-4035.8</v>
      </c>
      <c r="K197" s="169"/>
      <c r="M197" s="87">
        <f t="shared" si="9"/>
        <v>-4.0358000000000001E-4</v>
      </c>
    </row>
    <row r="198" spans="1:13" x14ac:dyDescent="0.25">
      <c r="A198" s="89" t="str">
        <f t="shared" si="10"/>
        <v>Y0AA0</v>
      </c>
      <c r="B198" s="89">
        <f>VLOOKUP(F198,Masters!B:F,5,0)</f>
        <v>0</v>
      </c>
      <c r="C198" s="169" t="s">
        <v>149</v>
      </c>
      <c r="D198" s="169" t="s">
        <v>149</v>
      </c>
      <c r="E198" s="170">
        <v>44469</v>
      </c>
      <c r="F198" s="169">
        <v>210766</v>
      </c>
      <c r="G198" s="169" t="s">
        <v>1614</v>
      </c>
      <c r="H198" s="169"/>
      <c r="I198" s="169"/>
      <c r="J198" s="169">
        <v>5437.68</v>
      </c>
      <c r="K198" s="169"/>
      <c r="M198" s="87">
        <f t="shared" si="9"/>
        <v>5.4376800000000003E-4</v>
      </c>
    </row>
    <row r="199" spans="1:13" x14ac:dyDescent="0.25">
      <c r="A199" s="89" t="str">
        <f t="shared" si="10"/>
        <v>Y0AA0</v>
      </c>
      <c r="B199" s="89">
        <f>VLOOKUP(F199,Masters!B:F,5,0)</f>
        <v>0</v>
      </c>
      <c r="C199" s="169" t="s">
        <v>149</v>
      </c>
      <c r="D199" s="169" t="s">
        <v>149</v>
      </c>
      <c r="E199" s="170">
        <v>44469</v>
      </c>
      <c r="F199" s="169">
        <v>211103</v>
      </c>
      <c r="G199" s="169" t="s">
        <v>529</v>
      </c>
      <c r="H199" s="169"/>
      <c r="I199" s="169"/>
      <c r="J199" s="169">
        <v>-3316.95</v>
      </c>
      <c r="K199" s="169"/>
      <c r="M199" s="87">
        <f t="shared" si="9"/>
        <v>-3.3169499999999996E-4</v>
      </c>
    </row>
    <row r="200" spans="1:13" x14ac:dyDescent="0.25">
      <c r="A200" s="89" t="str">
        <f t="shared" si="10"/>
        <v>Y0AA0</v>
      </c>
      <c r="B200" s="89">
        <f>VLOOKUP(F200,Masters!B:F,5,0)</f>
        <v>0</v>
      </c>
      <c r="C200" s="169" t="s">
        <v>149</v>
      </c>
      <c r="D200" s="169" t="s">
        <v>149</v>
      </c>
      <c r="E200" s="170">
        <v>44469</v>
      </c>
      <c r="F200" s="169">
        <v>211106</v>
      </c>
      <c r="G200" s="169" t="s">
        <v>530</v>
      </c>
      <c r="H200" s="169"/>
      <c r="I200" s="169"/>
      <c r="J200" s="169">
        <v>-2432398.29</v>
      </c>
      <c r="K200" s="169"/>
      <c r="M200" s="87">
        <f t="shared" si="9"/>
        <v>-0.24323982899999999</v>
      </c>
    </row>
    <row r="201" spans="1:13" x14ac:dyDescent="0.25">
      <c r="A201" s="89" t="str">
        <f t="shared" si="10"/>
        <v>Y0AA0</v>
      </c>
      <c r="B201" s="89">
        <f>VLOOKUP(F201,Masters!B:F,5,0)</f>
        <v>0</v>
      </c>
      <c r="C201" s="169" t="s">
        <v>149</v>
      </c>
      <c r="D201" s="169" t="s">
        <v>149</v>
      </c>
      <c r="E201" s="170">
        <v>44469</v>
      </c>
      <c r="F201" s="169">
        <v>211120</v>
      </c>
      <c r="G201" s="169" t="s">
        <v>531</v>
      </c>
      <c r="H201" s="169"/>
      <c r="I201" s="169"/>
      <c r="J201" s="169">
        <v>-9740525.9700000007</v>
      </c>
      <c r="K201" s="169"/>
      <c r="M201" s="87">
        <f t="shared" si="9"/>
        <v>-0.97405259700000002</v>
      </c>
    </row>
    <row r="202" spans="1:13" x14ac:dyDescent="0.25">
      <c r="A202" s="89" t="str">
        <f t="shared" si="10"/>
        <v>Y0AA0</v>
      </c>
      <c r="B202" s="89">
        <f>VLOOKUP(F202,Masters!B:F,5,0)</f>
        <v>0</v>
      </c>
      <c r="C202" s="169" t="s">
        <v>149</v>
      </c>
      <c r="D202" s="169" t="s">
        <v>149</v>
      </c>
      <c r="E202" s="170">
        <v>44469</v>
      </c>
      <c r="F202" s="169">
        <v>211121</v>
      </c>
      <c r="G202" s="169" t="s">
        <v>532</v>
      </c>
      <c r="H202" s="169"/>
      <c r="I202" s="169"/>
      <c r="J202" s="169">
        <v>-701881</v>
      </c>
      <c r="K202" s="169"/>
      <c r="M202" s="87">
        <f t="shared" si="9"/>
        <v>-7.0188100000000003E-2</v>
      </c>
    </row>
    <row r="203" spans="1:13" x14ac:dyDescent="0.25">
      <c r="A203" s="89" t="str">
        <f t="shared" si="10"/>
        <v>Y0AA0</v>
      </c>
      <c r="B203" s="89">
        <f>VLOOKUP(F203,Masters!B:F,5,0)</f>
        <v>0</v>
      </c>
      <c r="C203" s="169" t="s">
        <v>149</v>
      </c>
      <c r="D203" s="169" t="s">
        <v>149</v>
      </c>
      <c r="E203" s="170">
        <v>44469</v>
      </c>
      <c r="F203" s="169">
        <v>211122</v>
      </c>
      <c r="G203" s="169" t="s">
        <v>533</v>
      </c>
      <c r="H203" s="169"/>
      <c r="I203" s="169"/>
      <c r="J203" s="169">
        <v>-4443.2700000000004</v>
      </c>
      <c r="K203" s="169"/>
      <c r="M203" s="87">
        <f t="shared" si="9"/>
        <v>-4.4432700000000006E-4</v>
      </c>
    </row>
    <row r="204" spans="1:13" x14ac:dyDescent="0.25">
      <c r="A204" s="89" t="str">
        <f t="shared" si="10"/>
        <v>Y0AA0</v>
      </c>
      <c r="B204" s="89">
        <f>VLOOKUP(F204,Masters!B:F,5,0)</f>
        <v>0</v>
      </c>
      <c r="C204" s="169" t="s">
        <v>149</v>
      </c>
      <c r="D204" s="169" t="s">
        <v>149</v>
      </c>
      <c r="E204" s="170">
        <v>44469</v>
      </c>
      <c r="F204" s="169">
        <v>211165</v>
      </c>
      <c r="G204" s="169" t="s">
        <v>534</v>
      </c>
      <c r="H204" s="169"/>
      <c r="I204" s="169"/>
      <c r="J204" s="169">
        <v>-1001628.15</v>
      </c>
      <c r="K204" s="169"/>
      <c r="M204" s="87">
        <f t="shared" si="9"/>
        <v>-0.100162815</v>
      </c>
    </row>
    <row r="205" spans="1:13" x14ac:dyDescent="0.25">
      <c r="A205" s="89" t="str">
        <f t="shared" si="10"/>
        <v>Y0AA0</v>
      </c>
      <c r="B205" s="89">
        <f>VLOOKUP(F205,Masters!B:F,5,0)</f>
        <v>0</v>
      </c>
      <c r="C205" s="169" t="s">
        <v>149</v>
      </c>
      <c r="D205" s="169" t="s">
        <v>149</v>
      </c>
      <c r="E205" s="170">
        <v>44469</v>
      </c>
      <c r="F205" s="169">
        <v>211172</v>
      </c>
      <c r="G205" s="169" t="s">
        <v>535</v>
      </c>
      <c r="H205" s="169"/>
      <c r="I205" s="169"/>
      <c r="J205" s="169">
        <v>-4772587.05</v>
      </c>
      <c r="K205" s="169"/>
      <c r="M205" s="87">
        <f t="shared" si="9"/>
        <v>-0.47725870500000001</v>
      </c>
    </row>
    <row r="206" spans="1:13" x14ac:dyDescent="0.25">
      <c r="A206" s="89" t="str">
        <f t="shared" si="10"/>
        <v>Y0AA0</v>
      </c>
      <c r="B206" s="89">
        <f>VLOOKUP(F206,Masters!B:F,5,0)</f>
        <v>0</v>
      </c>
      <c r="C206" s="169" t="s">
        <v>149</v>
      </c>
      <c r="D206" s="169" t="s">
        <v>149</v>
      </c>
      <c r="E206" s="170">
        <v>44469</v>
      </c>
      <c r="F206" s="169">
        <v>211176</v>
      </c>
      <c r="G206" s="169" t="s">
        <v>536</v>
      </c>
      <c r="H206" s="169"/>
      <c r="I206" s="169"/>
      <c r="J206" s="169">
        <v>-14170647.939999999</v>
      </c>
      <c r="K206" s="169"/>
      <c r="M206" s="87">
        <f t="shared" si="9"/>
        <v>-1.4170647939999998</v>
      </c>
    </row>
    <row r="207" spans="1:13" x14ac:dyDescent="0.25">
      <c r="A207" s="89" t="str">
        <f t="shared" si="10"/>
        <v>Y0AA0</v>
      </c>
      <c r="B207" s="89">
        <f>VLOOKUP(F207,Masters!B:F,5,0)</f>
        <v>0</v>
      </c>
      <c r="C207" s="169" t="s">
        <v>149</v>
      </c>
      <c r="D207" s="169" t="s">
        <v>149</v>
      </c>
      <c r="E207" s="170">
        <v>44469</v>
      </c>
      <c r="F207" s="169">
        <v>211177</v>
      </c>
      <c r="G207" s="169" t="s">
        <v>537</v>
      </c>
      <c r="H207" s="169"/>
      <c r="I207" s="169"/>
      <c r="J207" s="169">
        <v>-24830132.460000001</v>
      </c>
      <c r="K207" s="169"/>
      <c r="M207" s="87">
        <f t="shared" si="9"/>
        <v>-2.4830132460000001</v>
      </c>
    </row>
    <row r="208" spans="1:13" x14ac:dyDescent="0.25">
      <c r="A208" s="89" t="str">
        <f t="shared" si="10"/>
        <v>Y0AA0</v>
      </c>
      <c r="B208" s="89">
        <f>VLOOKUP(F208,Masters!B:F,5,0)</f>
        <v>0</v>
      </c>
      <c r="C208" s="169" t="s">
        <v>149</v>
      </c>
      <c r="D208" s="169" t="s">
        <v>149</v>
      </c>
      <c r="E208" s="170">
        <v>44469</v>
      </c>
      <c r="F208" s="169">
        <v>211632</v>
      </c>
      <c r="G208" s="169" t="s">
        <v>538</v>
      </c>
      <c r="H208" s="169"/>
      <c r="I208" s="169"/>
      <c r="J208" s="169">
        <v>-386445.99</v>
      </c>
      <c r="K208" s="169"/>
      <c r="M208" s="87">
        <f t="shared" si="9"/>
        <v>-3.8644599000000002E-2</v>
      </c>
    </row>
    <row r="209" spans="1:13" x14ac:dyDescent="0.25">
      <c r="A209" s="89" t="str">
        <f t="shared" si="10"/>
        <v>Y0AA0</v>
      </c>
      <c r="B209" s="89">
        <f>VLOOKUP(F209,Masters!B:F,5,0)</f>
        <v>0</v>
      </c>
      <c r="C209" s="169" t="s">
        <v>149</v>
      </c>
      <c r="D209" s="169" t="s">
        <v>149</v>
      </c>
      <c r="E209" s="170">
        <v>44469</v>
      </c>
      <c r="F209" s="169">
        <v>260101</v>
      </c>
      <c r="G209" s="169" t="s">
        <v>926</v>
      </c>
      <c r="H209" s="169"/>
      <c r="I209" s="169"/>
      <c r="J209" s="169">
        <v>0</v>
      </c>
      <c r="K209" s="169"/>
      <c r="M209" s="87">
        <f t="shared" ref="M209:M246" si="11">J209/10000000</f>
        <v>0</v>
      </c>
    </row>
    <row r="210" spans="1:13" x14ac:dyDescent="0.25">
      <c r="A210" s="89" t="str">
        <f t="shared" si="10"/>
        <v>Y0AA0</v>
      </c>
      <c r="B210" s="89">
        <f>VLOOKUP(F210,Masters!B:F,5,0)</f>
        <v>0</v>
      </c>
      <c r="C210" s="169" t="s">
        <v>149</v>
      </c>
      <c r="D210" s="169" t="s">
        <v>149</v>
      </c>
      <c r="E210" s="170">
        <v>44469</v>
      </c>
      <c r="F210" s="169">
        <v>260118</v>
      </c>
      <c r="G210" s="169" t="s">
        <v>930</v>
      </c>
      <c r="H210" s="169"/>
      <c r="I210" s="169"/>
      <c r="J210" s="169">
        <v>0</v>
      </c>
      <c r="K210" s="169"/>
      <c r="M210" s="87">
        <f t="shared" si="11"/>
        <v>0</v>
      </c>
    </row>
    <row r="211" spans="1:13" x14ac:dyDescent="0.25">
      <c r="A211" s="89" t="str">
        <f t="shared" si="10"/>
        <v>Y0AA0</v>
      </c>
      <c r="B211" s="89">
        <f>VLOOKUP(F211,Masters!B:F,5,0)</f>
        <v>0</v>
      </c>
      <c r="C211" s="169" t="s">
        <v>149</v>
      </c>
      <c r="D211" s="169" t="s">
        <v>149</v>
      </c>
      <c r="E211" s="170">
        <v>44469</v>
      </c>
      <c r="F211" s="169">
        <v>260190</v>
      </c>
      <c r="G211" s="169" t="s">
        <v>494</v>
      </c>
      <c r="H211" s="169"/>
      <c r="I211" s="169"/>
      <c r="J211" s="169">
        <v>-0.63</v>
      </c>
      <c r="K211" s="169"/>
      <c r="M211" s="87">
        <f t="shared" si="11"/>
        <v>-6.2999999999999995E-8</v>
      </c>
    </row>
    <row r="212" spans="1:13" x14ac:dyDescent="0.25">
      <c r="A212" s="89" t="str">
        <f t="shared" si="10"/>
        <v>Y0AA0</v>
      </c>
      <c r="B212" s="89">
        <f>VLOOKUP(F212,Masters!B:F,5,0)</f>
        <v>0</v>
      </c>
      <c r="C212" s="169" t="s">
        <v>149</v>
      </c>
      <c r="D212" s="169" t="s">
        <v>149</v>
      </c>
      <c r="E212" s="170">
        <v>44469</v>
      </c>
      <c r="F212" s="169">
        <v>260202</v>
      </c>
      <c r="G212" s="169" t="s">
        <v>936</v>
      </c>
      <c r="H212" s="169"/>
      <c r="I212" s="169"/>
      <c r="J212" s="169">
        <v>0</v>
      </c>
      <c r="K212" s="169"/>
      <c r="M212" s="87">
        <f t="shared" si="11"/>
        <v>0</v>
      </c>
    </row>
    <row r="213" spans="1:13" x14ac:dyDescent="0.25">
      <c r="A213" s="89" t="str">
        <f t="shared" si="10"/>
        <v>Y0AA0</v>
      </c>
      <c r="B213" s="89">
        <f>VLOOKUP(F213,Masters!B:F,5,0)</f>
        <v>0</v>
      </c>
      <c r="C213" s="169" t="s">
        <v>149</v>
      </c>
      <c r="D213" s="169" t="s">
        <v>149</v>
      </c>
      <c r="E213" s="170">
        <v>44469</v>
      </c>
      <c r="F213" s="169">
        <v>260221</v>
      </c>
      <c r="G213" s="169" t="s">
        <v>937</v>
      </c>
      <c r="H213" s="169"/>
      <c r="I213" s="169"/>
      <c r="J213" s="169">
        <v>-94754773.200000003</v>
      </c>
      <c r="K213" s="169"/>
      <c r="M213" s="87">
        <f t="shared" si="11"/>
        <v>-9.4754773199999995</v>
      </c>
    </row>
    <row r="214" spans="1:13" x14ac:dyDescent="0.25">
      <c r="A214" s="89" t="str">
        <f t="shared" si="10"/>
        <v>Y0AA0</v>
      </c>
      <c r="B214" s="89">
        <f>VLOOKUP(F214,Masters!B:F,5,0)</f>
        <v>0</v>
      </c>
      <c r="C214" s="169" t="s">
        <v>149</v>
      </c>
      <c r="D214" s="169" t="s">
        <v>149</v>
      </c>
      <c r="E214" s="170">
        <v>44469</v>
      </c>
      <c r="F214" s="169">
        <v>260222</v>
      </c>
      <c r="G214" s="169" t="s">
        <v>938</v>
      </c>
      <c r="H214" s="169"/>
      <c r="I214" s="169"/>
      <c r="J214" s="169">
        <v>-40490734.530000001</v>
      </c>
      <c r="K214" s="169"/>
      <c r="M214" s="87">
        <f t="shared" si="11"/>
        <v>-4.0490734530000001</v>
      </c>
    </row>
    <row r="215" spans="1:13" x14ac:dyDescent="0.25">
      <c r="A215" s="89" t="str">
        <f t="shared" si="10"/>
        <v>Y0AA0</v>
      </c>
      <c r="B215" s="89">
        <f>VLOOKUP(F215,Masters!B:F,5,0)</f>
        <v>0</v>
      </c>
      <c r="C215" s="169" t="s">
        <v>149</v>
      </c>
      <c r="D215" s="169" t="s">
        <v>149</v>
      </c>
      <c r="E215" s="170">
        <v>44469</v>
      </c>
      <c r="F215" s="169">
        <v>260802</v>
      </c>
      <c r="G215" s="169" t="s">
        <v>939</v>
      </c>
      <c r="H215" s="169"/>
      <c r="I215" s="169"/>
      <c r="J215" s="169">
        <v>1.22</v>
      </c>
      <c r="K215" s="169"/>
      <c r="M215" s="87">
        <f t="shared" si="11"/>
        <v>1.2200000000000001E-7</v>
      </c>
    </row>
    <row r="216" spans="1:13" x14ac:dyDescent="0.25">
      <c r="A216" s="89" t="str">
        <f t="shared" si="10"/>
        <v>Y0AA0</v>
      </c>
      <c r="B216" s="89">
        <f>VLOOKUP(F216,Masters!B:F,5,0)</f>
        <v>0</v>
      </c>
      <c r="C216" s="169" t="s">
        <v>149</v>
      </c>
      <c r="D216" s="169" t="s">
        <v>149</v>
      </c>
      <c r="E216" s="170">
        <v>44469</v>
      </c>
      <c r="F216" s="169">
        <v>260815</v>
      </c>
      <c r="G216" s="169" t="s">
        <v>495</v>
      </c>
      <c r="H216" s="169"/>
      <c r="I216" s="169"/>
      <c r="J216" s="169">
        <v>-16161441.18</v>
      </c>
      <c r="K216" s="169"/>
      <c r="M216" s="87">
        <f t="shared" si="11"/>
        <v>-1.616144118</v>
      </c>
    </row>
    <row r="217" spans="1:13" x14ac:dyDescent="0.25">
      <c r="A217" s="89" t="str">
        <f t="shared" si="10"/>
        <v>Y0AA0</v>
      </c>
      <c r="B217" s="89">
        <f>VLOOKUP(F217,Masters!B:F,5,0)</f>
        <v>0</v>
      </c>
      <c r="C217" s="169" t="s">
        <v>149</v>
      </c>
      <c r="D217" s="169" t="s">
        <v>149</v>
      </c>
      <c r="E217" s="170">
        <v>44469</v>
      </c>
      <c r="F217" s="169">
        <v>260836</v>
      </c>
      <c r="G217" s="169" t="s">
        <v>496</v>
      </c>
      <c r="H217" s="169"/>
      <c r="I217" s="169"/>
      <c r="J217" s="169">
        <v>-769216.09</v>
      </c>
      <c r="K217" s="169"/>
      <c r="M217" s="87">
        <f t="shared" si="11"/>
        <v>-7.6921609000000002E-2</v>
      </c>
    </row>
    <row r="218" spans="1:13" x14ac:dyDescent="0.25">
      <c r="A218" s="89" t="str">
        <f t="shared" si="10"/>
        <v>Y0AA0</v>
      </c>
      <c r="B218" s="89">
        <f>VLOOKUP(F218,Masters!B:F,5,0)</f>
        <v>0</v>
      </c>
      <c r="C218" s="169" t="s">
        <v>149</v>
      </c>
      <c r="D218" s="169" t="s">
        <v>149</v>
      </c>
      <c r="E218" s="170">
        <v>44469</v>
      </c>
      <c r="F218" s="169">
        <v>260837</v>
      </c>
      <c r="G218" s="169" t="s">
        <v>497</v>
      </c>
      <c r="H218" s="169"/>
      <c r="I218" s="169"/>
      <c r="J218" s="169">
        <v>-769216.09</v>
      </c>
      <c r="K218" s="169"/>
      <c r="M218" s="87">
        <f t="shared" si="11"/>
        <v>-7.6921609000000002E-2</v>
      </c>
    </row>
    <row r="219" spans="1:13" x14ac:dyDescent="0.25">
      <c r="A219" s="89" t="str">
        <f t="shared" si="10"/>
        <v>Y0AA0</v>
      </c>
      <c r="B219" s="89">
        <f>VLOOKUP(F219,Masters!B:F,5,0)</f>
        <v>0</v>
      </c>
      <c r="C219" s="169" t="s">
        <v>149</v>
      </c>
      <c r="D219" s="169" t="s">
        <v>149</v>
      </c>
      <c r="E219" s="170">
        <v>44469</v>
      </c>
      <c r="F219" s="169">
        <v>260902</v>
      </c>
      <c r="G219" s="169" t="s">
        <v>498</v>
      </c>
      <c r="H219" s="169"/>
      <c r="I219" s="169"/>
      <c r="J219" s="169">
        <v>-0.93</v>
      </c>
      <c r="K219" s="169"/>
      <c r="M219" s="87">
        <f t="shared" si="11"/>
        <v>-9.2999999999999999E-8</v>
      </c>
    </row>
    <row r="220" spans="1:13" x14ac:dyDescent="0.25">
      <c r="A220" s="89" t="str">
        <f t="shared" si="10"/>
        <v>Y0AA0</v>
      </c>
      <c r="B220" s="89">
        <f>VLOOKUP(F220,Masters!B:F,5,0)</f>
        <v>0</v>
      </c>
      <c r="C220" s="169" t="s">
        <v>149</v>
      </c>
      <c r="D220" s="169" t="s">
        <v>149</v>
      </c>
      <c r="E220" s="170">
        <v>44469</v>
      </c>
      <c r="F220" s="169">
        <v>260905</v>
      </c>
      <c r="G220" s="169" t="s">
        <v>499</v>
      </c>
      <c r="H220" s="169"/>
      <c r="I220" s="169"/>
      <c r="J220" s="169">
        <v>-26135371.199999999</v>
      </c>
      <c r="K220" s="169"/>
      <c r="M220" s="87">
        <f t="shared" si="11"/>
        <v>-2.6135371199999997</v>
      </c>
    </row>
    <row r="221" spans="1:13" x14ac:dyDescent="0.25">
      <c r="A221" s="89" t="str">
        <f t="shared" si="10"/>
        <v>Y0AA0</v>
      </c>
      <c r="B221" s="89">
        <f>VLOOKUP(F221,Masters!B:F,5,0)</f>
        <v>0</v>
      </c>
      <c r="C221" s="169" t="s">
        <v>149</v>
      </c>
      <c r="D221" s="169" t="s">
        <v>149</v>
      </c>
      <c r="E221" s="170">
        <v>44469</v>
      </c>
      <c r="F221" s="169">
        <v>260930</v>
      </c>
      <c r="G221" s="169" t="s">
        <v>735</v>
      </c>
      <c r="H221" s="169"/>
      <c r="I221" s="169"/>
      <c r="J221" s="169">
        <v>0</v>
      </c>
      <c r="K221" s="169"/>
      <c r="M221" s="87">
        <f t="shared" si="11"/>
        <v>0</v>
      </c>
    </row>
    <row r="222" spans="1:13" x14ac:dyDescent="0.25">
      <c r="A222" s="89" t="str">
        <f t="shared" si="10"/>
        <v>Y0AA0</v>
      </c>
      <c r="B222" s="89">
        <f>VLOOKUP(F222,Masters!B:F,5,0)</f>
        <v>0</v>
      </c>
      <c r="C222" s="169" t="s">
        <v>149</v>
      </c>
      <c r="D222" s="169" t="s">
        <v>149</v>
      </c>
      <c r="E222" s="170">
        <v>44469</v>
      </c>
      <c r="F222" s="169">
        <v>260942</v>
      </c>
      <c r="G222" s="169" t="s">
        <v>500</v>
      </c>
      <c r="H222" s="169"/>
      <c r="I222" s="169"/>
      <c r="J222" s="169">
        <v>-2517.5300000000002</v>
      </c>
      <c r="K222" s="169"/>
      <c r="M222" s="87">
        <f t="shared" si="11"/>
        <v>-2.5175300000000001E-4</v>
      </c>
    </row>
    <row r="223" spans="1:13" x14ac:dyDescent="0.25">
      <c r="A223" s="89" t="str">
        <f t="shared" si="10"/>
        <v>Y0AA0</v>
      </c>
      <c r="B223" s="89">
        <f>VLOOKUP(F223,Masters!B:F,5,0)</f>
        <v>0</v>
      </c>
      <c r="C223" s="169" t="s">
        <v>149</v>
      </c>
      <c r="D223" s="169" t="s">
        <v>149</v>
      </c>
      <c r="E223" s="170">
        <v>44469</v>
      </c>
      <c r="F223" s="169">
        <v>261026</v>
      </c>
      <c r="G223" s="169" t="s">
        <v>501</v>
      </c>
      <c r="H223" s="169"/>
      <c r="I223" s="169"/>
      <c r="J223" s="169">
        <v>-18940647.359999999</v>
      </c>
      <c r="K223" s="169"/>
      <c r="M223" s="87">
        <f t="shared" si="11"/>
        <v>-1.894064736</v>
      </c>
    </row>
    <row r="224" spans="1:13" x14ac:dyDescent="0.25">
      <c r="A224" s="89" t="str">
        <f t="shared" si="10"/>
        <v>Y0AA0</v>
      </c>
      <c r="B224" s="89">
        <f>VLOOKUP(F224,Masters!B:F,5,0)</f>
        <v>0</v>
      </c>
      <c r="C224" s="169" t="s">
        <v>149</v>
      </c>
      <c r="D224" s="169" t="s">
        <v>149</v>
      </c>
      <c r="E224" s="170">
        <v>44469</v>
      </c>
      <c r="F224" s="169">
        <v>261027</v>
      </c>
      <c r="G224" s="169" t="s">
        <v>502</v>
      </c>
      <c r="H224" s="169"/>
      <c r="I224" s="169"/>
      <c r="J224" s="169">
        <v>-195348.42</v>
      </c>
      <c r="K224" s="169"/>
      <c r="M224" s="87">
        <f t="shared" si="11"/>
        <v>-1.9534842E-2</v>
      </c>
    </row>
    <row r="225" spans="1:13" x14ac:dyDescent="0.25">
      <c r="A225" s="89" t="str">
        <f t="shared" si="10"/>
        <v>Y0AA0</v>
      </c>
      <c r="B225" s="89">
        <f>VLOOKUP(F225,Masters!B:F,5,0)</f>
        <v>0</v>
      </c>
      <c r="C225" s="169" t="s">
        <v>149</v>
      </c>
      <c r="D225" s="169" t="s">
        <v>149</v>
      </c>
      <c r="E225" s="170">
        <v>44469</v>
      </c>
      <c r="F225" s="169">
        <v>261259</v>
      </c>
      <c r="G225" s="169" t="s">
        <v>505</v>
      </c>
      <c r="H225" s="169"/>
      <c r="I225" s="169"/>
      <c r="J225" s="169">
        <v>-4048.72</v>
      </c>
      <c r="K225" s="169"/>
      <c r="M225" s="87">
        <f t="shared" si="11"/>
        <v>-4.0487199999999997E-4</v>
      </c>
    </row>
    <row r="226" spans="1:13" x14ac:dyDescent="0.25">
      <c r="A226" s="89" t="str">
        <f t="shared" si="10"/>
        <v>Y0AA0</v>
      </c>
      <c r="B226" s="89">
        <f>VLOOKUP(F226,Masters!B:F,5,0)</f>
        <v>0</v>
      </c>
      <c r="C226" s="169" t="s">
        <v>149</v>
      </c>
      <c r="D226" s="169" t="s">
        <v>149</v>
      </c>
      <c r="E226" s="170">
        <v>44469</v>
      </c>
      <c r="F226" s="169">
        <v>261260</v>
      </c>
      <c r="G226" s="169" t="s">
        <v>506</v>
      </c>
      <c r="H226" s="169"/>
      <c r="I226" s="169"/>
      <c r="J226" s="169">
        <v>-4048.72</v>
      </c>
      <c r="K226" s="169"/>
      <c r="M226" s="87">
        <f t="shared" si="11"/>
        <v>-4.0487199999999997E-4</v>
      </c>
    </row>
    <row r="227" spans="1:13" x14ac:dyDescent="0.25">
      <c r="A227" s="89" t="str">
        <f t="shared" si="10"/>
        <v>Y0AA0</v>
      </c>
      <c r="B227" s="89">
        <f>VLOOKUP(F227,Masters!B:F,5,0)</f>
        <v>0</v>
      </c>
      <c r="C227" s="169" t="s">
        <v>149</v>
      </c>
      <c r="D227" s="169" t="s">
        <v>149</v>
      </c>
      <c r="E227" s="170">
        <v>44469</v>
      </c>
      <c r="F227" s="169">
        <v>261262</v>
      </c>
      <c r="G227" s="169" t="s">
        <v>507</v>
      </c>
      <c r="H227" s="169"/>
      <c r="I227" s="169"/>
      <c r="J227" s="169">
        <v>-18478.72</v>
      </c>
      <c r="K227" s="169"/>
      <c r="M227" s="87">
        <f t="shared" si="11"/>
        <v>-1.8478720000000002E-3</v>
      </c>
    </row>
    <row r="228" spans="1:13" x14ac:dyDescent="0.25">
      <c r="A228" s="89" t="str">
        <f t="shared" si="10"/>
        <v>Y0AA0</v>
      </c>
      <c r="B228" s="89">
        <f>VLOOKUP(F228,Masters!B:F,5,0)</f>
        <v>0</v>
      </c>
      <c r="C228" s="169" t="s">
        <v>149</v>
      </c>
      <c r="D228" s="169" t="s">
        <v>149</v>
      </c>
      <c r="E228" s="170">
        <v>44469</v>
      </c>
      <c r="F228" s="169">
        <v>281101</v>
      </c>
      <c r="G228" s="169" t="s">
        <v>481</v>
      </c>
      <c r="H228" s="169"/>
      <c r="I228" s="169"/>
      <c r="J228" s="169">
        <v>-34304367206.459999</v>
      </c>
      <c r="K228" s="169"/>
      <c r="M228" s="87">
        <f t="shared" si="11"/>
        <v>-3430.4367206459997</v>
      </c>
    </row>
    <row r="229" spans="1:13" x14ac:dyDescent="0.25">
      <c r="A229" s="89" t="str">
        <f t="shared" si="10"/>
        <v>Y0AA0</v>
      </c>
      <c r="B229" s="89">
        <f>VLOOKUP(F229,Masters!B:F,5,0)</f>
        <v>0</v>
      </c>
      <c r="C229" s="169" t="s">
        <v>149</v>
      </c>
      <c r="D229" s="169" t="s">
        <v>149</v>
      </c>
      <c r="E229" s="170">
        <v>44469</v>
      </c>
      <c r="F229" s="169">
        <v>281102</v>
      </c>
      <c r="G229" s="169" t="s">
        <v>1058</v>
      </c>
      <c r="H229" s="169"/>
      <c r="I229" s="169"/>
      <c r="J229" s="169">
        <v>-8427589806.1099997</v>
      </c>
      <c r="K229" s="169"/>
      <c r="M229" s="87">
        <f t="shared" si="11"/>
        <v>-842.75898061099997</v>
      </c>
    </row>
    <row r="230" spans="1:13" x14ac:dyDescent="0.25">
      <c r="A230" s="89" t="str">
        <f t="shared" si="10"/>
        <v>Y0AA0</v>
      </c>
      <c r="B230" s="89">
        <f>VLOOKUP(F230,Masters!B:F,5,0)</f>
        <v>0</v>
      </c>
      <c r="C230" s="169" t="s">
        <v>149</v>
      </c>
      <c r="D230" s="169" t="s">
        <v>149</v>
      </c>
      <c r="E230" s="170">
        <v>44469</v>
      </c>
      <c r="F230" s="169">
        <v>281166</v>
      </c>
      <c r="G230" s="169" t="s">
        <v>482</v>
      </c>
      <c r="H230" s="169"/>
      <c r="I230" s="169"/>
      <c r="J230" s="169">
        <v>7273113801.4300003</v>
      </c>
      <c r="K230" s="169"/>
      <c r="M230" s="87">
        <f t="shared" si="11"/>
        <v>727.31138014300006</v>
      </c>
    </row>
    <row r="231" spans="1:13" x14ac:dyDescent="0.25">
      <c r="A231" s="89" t="str">
        <f t="shared" si="10"/>
        <v>Y0AA0</v>
      </c>
      <c r="B231" s="89">
        <f>VLOOKUP(F231,Masters!B:F,5,0)</f>
        <v>0</v>
      </c>
      <c r="C231" s="169" t="s">
        <v>149</v>
      </c>
      <c r="D231" s="169" t="s">
        <v>149</v>
      </c>
      <c r="E231" s="170">
        <v>44469</v>
      </c>
      <c r="F231" s="169">
        <v>281167</v>
      </c>
      <c r="G231" s="169" t="s">
        <v>2425</v>
      </c>
      <c r="H231" s="169"/>
      <c r="I231" s="169"/>
      <c r="J231" s="169">
        <v>3557682802.7399998</v>
      </c>
      <c r="K231" s="169"/>
      <c r="M231" s="87">
        <f t="shared" si="11"/>
        <v>355.76828027399995</v>
      </c>
    </row>
    <row r="232" spans="1:13" x14ac:dyDescent="0.25">
      <c r="A232" s="89" t="str">
        <f t="shared" si="10"/>
        <v>Y0AA0</v>
      </c>
      <c r="B232" s="89">
        <f>VLOOKUP(F232,Masters!B:F,5,0)</f>
        <v>0</v>
      </c>
      <c r="C232" s="169" t="s">
        <v>149</v>
      </c>
      <c r="D232" s="169" t="s">
        <v>149</v>
      </c>
      <c r="E232" s="170">
        <v>44469</v>
      </c>
      <c r="F232" s="169">
        <v>281212</v>
      </c>
      <c r="G232" s="169" t="s">
        <v>541</v>
      </c>
      <c r="H232" s="169"/>
      <c r="I232" s="169"/>
      <c r="J232" s="169">
        <v>-493360.7</v>
      </c>
      <c r="K232" s="169"/>
      <c r="M232" s="87">
        <f t="shared" si="11"/>
        <v>-4.9336070000000003E-2</v>
      </c>
    </row>
    <row r="233" spans="1:13" x14ac:dyDescent="0.25">
      <c r="A233" s="89" t="str">
        <f t="shared" si="10"/>
        <v>Y0AA0</v>
      </c>
      <c r="B233" s="89">
        <f>VLOOKUP(F233,Masters!B:F,5,0)</f>
        <v>0</v>
      </c>
      <c r="C233" s="169" t="s">
        <v>149</v>
      </c>
      <c r="D233" s="169" t="s">
        <v>149</v>
      </c>
      <c r="E233" s="170">
        <v>44469</v>
      </c>
      <c r="F233" s="169">
        <v>281276</v>
      </c>
      <c r="G233" s="169" t="s">
        <v>550</v>
      </c>
      <c r="H233" s="169"/>
      <c r="I233" s="169"/>
      <c r="J233" s="169">
        <v>-2497857.34</v>
      </c>
      <c r="K233" s="169"/>
      <c r="M233" s="87">
        <f t="shared" si="11"/>
        <v>-0.24978573399999998</v>
      </c>
    </row>
    <row r="234" spans="1:13" x14ac:dyDescent="0.25">
      <c r="A234" s="89" t="str">
        <f t="shared" si="10"/>
        <v>Y0AA0</v>
      </c>
      <c r="B234" s="89">
        <f>VLOOKUP(F234,Masters!B:F,5,0)</f>
        <v>0</v>
      </c>
      <c r="C234" s="169" t="s">
        <v>149</v>
      </c>
      <c r="D234" s="169" t="s">
        <v>149</v>
      </c>
      <c r="E234" s="170">
        <v>44469</v>
      </c>
      <c r="F234" s="169">
        <v>281290</v>
      </c>
      <c r="G234" s="169" t="s">
        <v>483</v>
      </c>
      <c r="H234" s="169"/>
      <c r="I234" s="169"/>
      <c r="J234" s="169">
        <v>-7740666.7199999997</v>
      </c>
      <c r="K234" s="169"/>
      <c r="M234" s="87">
        <f t="shared" si="11"/>
        <v>-0.77406667200000001</v>
      </c>
    </row>
    <row r="235" spans="1:13" x14ac:dyDescent="0.25">
      <c r="A235" s="89" t="str">
        <f t="shared" si="10"/>
        <v>Y0AA0</v>
      </c>
      <c r="B235" s="89">
        <f>VLOOKUP(F235,Masters!B:F,5,0)</f>
        <v>0</v>
      </c>
      <c r="C235" s="169" t="s">
        <v>149</v>
      </c>
      <c r="D235" s="169" t="s">
        <v>149</v>
      </c>
      <c r="E235" s="170">
        <v>44469</v>
      </c>
      <c r="F235" s="169">
        <v>281292</v>
      </c>
      <c r="G235" s="169" t="s">
        <v>484</v>
      </c>
      <c r="H235" s="169"/>
      <c r="I235" s="169"/>
      <c r="J235" s="169">
        <v>322332178.44999999</v>
      </c>
      <c r="K235" s="169"/>
      <c r="M235" s="87">
        <f t="shared" si="11"/>
        <v>32.233217844999999</v>
      </c>
    </row>
    <row r="236" spans="1:13" x14ac:dyDescent="0.25">
      <c r="A236" s="89" t="str">
        <f t="shared" si="10"/>
        <v>Y0AA5.3</v>
      </c>
      <c r="B236" s="89">
        <f>VLOOKUP(F236,Masters!B:F,5,0)</f>
        <v>5.3</v>
      </c>
      <c r="C236" s="169" t="s">
        <v>149</v>
      </c>
      <c r="D236" s="169" t="s">
        <v>149</v>
      </c>
      <c r="E236" s="170">
        <v>44469</v>
      </c>
      <c r="F236" s="169">
        <v>301101</v>
      </c>
      <c r="G236" s="169" t="s">
        <v>447</v>
      </c>
      <c r="H236" s="169"/>
      <c r="I236" s="169"/>
      <c r="J236" s="169">
        <v>-1413294114.3399999</v>
      </c>
      <c r="K236" s="169"/>
      <c r="M236" s="87">
        <f t="shared" si="11"/>
        <v>-141.32941143399998</v>
      </c>
    </row>
    <row r="237" spans="1:13" x14ac:dyDescent="0.25">
      <c r="A237" s="89" t="str">
        <f t="shared" si="10"/>
        <v>Y0AA5.1</v>
      </c>
      <c r="B237" s="89">
        <f>VLOOKUP(F237,Masters!B:F,5,0)</f>
        <v>5.0999999999999996</v>
      </c>
      <c r="C237" s="169" t="s">
        <v>149</v>
      </c>
      <c r="D237" s="169" t="s">
        <v>149</v>
      </c>
      <c r="E237" s="170">
        <v>44469</v>
      </c>
      <c r="F237" s="169">
        <v>304101</v>
      </c>
      <c r="G237" s="169" t="s">
        <v>439</v>
      </c>
      <c r="H237" s="169"/>
      <c r="I237" s="169"/>
      <c r="J237" s="169">
        <v>-241849818.30000001</v>
      </c>
      <c r="K237" s="169"/>
      <c r="M237" s="87">
        <f t="shared" si="11"/>
        <v>-24.184981830000002</v>
      </c>
    </row>
    <row r="238" spans="1:13" x14ac:dyDescent="0.25">
      <c r="A238" s="89" t="str">
        <f t="shared" si="10"/>
        <v>Y0AA5.2</v>
      </c>
      <c r="B238" s="89">
        <f>VLOOKUP(F238,Masters!B:F,5,0)</f>
        <v>5.2</v>
      </c>
      <c r="C238" s="169" t="s">
        <v>149</v>
      </c>
      <c r="D238" s="169" t="s">
        <v>149</v>
      </c>
      <c r="E238" s="170">
        <v>44469</v>
      </c>
      <c r="F238" s="169">
        <v>304213</v>
      </c>
      <c r="G238" s="169" t="s">
        <v>966</v>
      </c>
      <c r="H238" s="169"/>
      <c r="I238" s="169"/>
      <c r="J238" s="169">
        <v>-9932680.2300000004</v>
      </c>
      <c r="K238" s="169"/>
      <c r="M238" s="87">
        <f t="shared" si="11"/>
        <v>-0.99326802300000006</v>
      </c>
    </row>
    <row r="239" spans="1:13" x14ac:dyDescent="0.25">
      <c r="A239" s="89" t="str">
        <f t="shared" si="10"/>
        <v>Y0AA5.2</v>
      </c>
      <c r="B239" s="89">
        <f>VLOOKUP(F239,Masters!B:F,5,0)</f>
        <v>5.2</v>
      </c>
      <c r="C239" s="169" t="s">
        <v>149</v>
      </c>
      <c r="D239" s="169" t="s">
        <v>149</v>
      </c>
      <c r="E239" s="170">
        <v>44469</v>
      </c>
      <c r="F239" s="169">
        <v>304232</v>
      </c>
      <c r="G239" s="169" t="s">
        <v>440</v>
      </c>
      <c r="H239" s="169"/>
      <c r="I239" s="169"/>
      <c r="J239" s="169">
        <v>-42876.39</v>
      </c>
      <c r="K239" s="169"/>
      <c r="M239" s="87">
        <f t="shared" si="11"/>
        <v>-4.2876390000000002E-3</v>
      </c>
    </row>
    <row r="240" spans="1:13" x14ac:dyDescent="0.25">
      <c r="A240" s="89" t="str">
        <f t="shared" si="10"/>
        <v>Y0AA5.5</v>
      </c>
      <c r="B240" s="89">
        <f>VLOOKUP(F240,Masters!B:F,5,0)</f>
        <v>5.5</v>
      </c>
      <c r="C240" s="169" t="s">
        <v>149</v>
      </c>
      <c r="D240" s="169" t="s">
        <v>149</v>
      </c>
      <c r="E240" s="170">
        <v>44469</v>
      </c>
      <c r="F240" s="169">
        <v>304302</v>
      </c>
      <c r="G240" s="169" t="s">
        <v>441</v>
      </c>
      <c r="H240" s="169"/>
      <c r="I240" s="169"/>
      <c r="J240" s="169">
        <v>-886969.08</v>
      </c>
      <c r="K240" s="169"/>
      <c r="M240" s="87">
        <f t="shared" si="11"/>
        <v>-8.8696907999999991E-2</v>
      </c>
    </row>
    <row r="241" spans="1:13" x14ac:dyDescent="0.25">
      <c r="A241" s="89" t="str">
        <f t="shared" si="10"/>
        <v>Y0AA5.5</v>
      </c>
      <c r="B241" s="89">
        <f>VLOOKUP(F241,Masters!B:F,5,0)</f>
        <v>5.5</v>
      </c>
      <c r="C241" s="169" t="s">
        <v>149</v>
      </c>
      <c r="D241" s="169" t="s">
        <v>149</v>
      </c>
      <c r="E241" s="170">
        <v>44469</v>
      </c>
      <c r="F241" s="169">
        <v>304749</v>
      </c>
      <c r="G241" s="169" t="s">
        <v>442</v>
      </c>
      <c r="H241" s="169"/>
      <c r="I241" s="169"/>
      <c r="J241" s="169">
        <v>15.49</v>
      </c>
      <c r="K241" s="169"/>
      <c r="M241" s="87">
        <f t="shared" si="11"/>
        <v>1.5490000000000001E-6</v>
      </c>
    </row>
    <row r="242" spans="1:13" x14ac:dyDescent="0.25">
      <c r="A242" s="89" t="str">
        <f t="shared" si="10"/>
        <v>Y0AA5.5</v>
      </c>
      <c r="B242" s="89">
        <f>VLOOKUP(F242,Masters!B:F,5,0)</f>
        <v>5.5</v>
      </c>
      <c r="C242" s="169" t="s">
        <v>149</v>
      </c>
      <c r="D242" s="169" t="s">
        <v>149</v>
      </c>
      <c r="E242" s="170">
        <v>44469</v>
      </c>
      <c r="F242" s="169">
        <v>304751</v>
      </c>
      <c r="G242" s="169" t="s">
        <v>443</v>
      </c>
      <c r="H242" s="169"/>
      <c r="I242" s="169"/>
      <c r="J242" s="169">
        <v>3337.86</v>
      </c>
      <c r="K242" s="169"/>
      <c r="M242" s="87">
        <f t="shared" si="11"/>
        <v>3.3378600000000003E-4</v>
      </c>
    </row>
    <row r="243" spans="1:13" x14ac:dyDescent="0.25">
      <c r="A243" s="89" t="str">
        <f t="shared" si="10"/>
        <v>Y0AA5.5</v>
      </c>
      <c r="B243" s="89">
        <f>VLOOKUP(F243,Masters!B:F,5,0)</f>
        <v>5.5</v>
      </c>
      <c r="C243" s="169" t="s">
        <v>149</v>
      </c>
      <c r="D243" s="169" t="s">
        <v>149</v>
      </c>
      <c r="E243" s="170">
        <v>44469</v>
      </c>
      <c r="F243" s="169">
        <v>305101</v>
      </c>
      <c r="G243" s="169" t="s">
        <v>444</v>
      </c>
      <c r="H243" s="169"/>
      <c r="I243" s="169"/>
      <c r="J243" s="169">
        <v>-67.67</v>
      </c>
      <c r="K243" s="169"/>
      <c r="M243" s="87">
        <f t="shared" si="11"/>
        <v>-6.7669999999999998E-6</v>
      </c>
    </row>
    <row r="244" spans="1:13" x14ac:dyDescent="0.25">
      <c r="A244" s="89" t="str">
        <f t="shared" si="10"/>
        <v>Y0AA5.5</v>
      </c>
      <c r="B244" s="89">
        <f>VLOOKUP(F244,Masters!B:F,5,0)</f>
        <v>5.5</v>
      </c>
      <c r="C244" s="169" t="s">
        <v>149</v>
      </c>
      <c r="D244" s="169" t="s">
        <v>149</v>
      </c>
      <c r="E244" s="170">
        <v>44469</v>
      </c>
      <c r="F244" s="169">
        <v>305144</v>
      </c>
      <c r="G244" s="169" t="s">
        <v>445</v>
      </c>
      <c r="H244" s="169"/>
      <c r="I244" s="169"/>
      <c r="J244" s="169">
        <v>899.05</v>
      </c>
      <c r="K244" s="169"/>
      <c r="M244" s="87">
        <f t="shared" si="11"/>
        <v>8.9905000000000001E-5</v>
      </c>
    </row>
    <row r="245" spans="1:13" x14ac:dyDescent="0.25">
      <c r="A245" s="89" t="str">
        <f t="shared" si="10"/>
        <v>Y0AA5.5</v>
      </c>
      <c r="B245" s="89">
        <f>VLOOKUP(F245,Masters!B:F,5,0)</f>
        <v>5.5</v>
      </c>
      <c r="C245" s="169" t="s">
        <v>149</v>
      </c>
      <c r="D245" s="169" t="s">
        <v>149</v>
      </c>
      <c r="E245" s="170">
        <v>44469</v>
      </c>
      <c r="F245" s="169">
        <v>310115</v>
      </c>
      <c r="G245" s="169" t="s">
        <v>446</v>
      </c>
      <c r="H245" s="169"/>
      <c r="I245" s="169"/>
      <c r="J245" s="169">
        <v>-10306.34</v>
      </c>
      <c r="K245" s="169"/>
      <c r="M245" s="87">
        <f t="shared" si="11"/>
        <v>-1.0306340000000001E-3</v>
      </c>
    </row>
    <row r="246" spans="1:13" x14ac:dyDescent="0.25">
      <c r="A246" s="89" t="str">
        <f t="shared" si="10"/>
        <v>Y0AA0</v>
      </c>
      <c r="B246" s="89">
        <f>VLOOKUP(F246,Masters!B:F,5,0)</f>
        <v>0</v>
      </c>
      <c r="C246" s="169" t="s">
        <v>149</v>
      </c>
      <c r="D246" s="169" t="s">
        <v>149</v>
      </c>
      <c r="E246" s="170">
        <v>44469</v>
      </c>
      <c r="F246" s="169">
        <v>311501</v>
      </c>
      <c r="G246" s="169" t="s">
        <v>448</v>
      </c>
      <c r="H246" s="169"/>
      <c r="I246" s="169"/>
      <c r="J246" s="169">
        <v>-3679862538.79</v>
      </c>
      <c r="K246" s="169"/>
      <c r="M246" s="87">
        <f t="shared" si="11"/>
        <v>-367.986253879</v>
      </c>
    </row>
    <row r="247" spans="1:13" x14ac:dyDescent="0.25">
      <c r="A247" s="89" t="str">
        <f t="shared" ref="A247:A261" si="12">C247&amp;B247</f>
        <v>Y0AA6.3</v>
      </c>
      <c r="B247" s="89">
        <f>VLOOKUP(F247,Masters!B:F,5,0)</f>
        <v>6.3</v>
      </c>
      <c r="C247" s="169" t="s">
        <v>149</v>
      </c>
      <c r="D247" s="169" t="s">
        <v>149</v>
      </c>
      <c r="E247" s="170">
        <v>44469</v>
      </c>
      <c r="F247" s="169">
        <v>401201</v>
      </c>
      <c r="G247" s="169" t="s">
        <v>451</v>
      </c>
      <c r="H247" s="169"/>
      <c r="I247" s="169"/>
      <c r="J247" s="169">
        <v>404463.49</v>
      </c>
      <c r="K247" s="169"/>
      <c r="M247" s="87">
        <f t="shared" ref="M247:M277" si="13">J247/10000000</f>
        <v>4.0446348999999999E-2</v>
      </c>
    </row>
    <row r="248" spans="1:13" x14ac:dyDescent="0.25">
      <c r="A248" s="89" t="str">
        <f t="shared" si="12"/>
        <v>Y0AA6.3</v>
      </c>
      <c r="B248" s="89">
        <f>VLOOKUP(F248,Masters!B:F,5,0)</f>
        <v>6.3</v>
      </c>
      <c r="C248" s="169" t="s">
        <v>149</v>
      </c>
      <c r="D248" s="169" t="s">
        <v>149</v>
      </c>
      <c r="E248" s="170">
        <v>44469</v>
      </c>
      <c r="F248" s="169">
        <v>401301</v>
      </c>
      <c r="G248" s="169" t="s">
        <v>1000</v>
      </c>
      <c r="H248" s="169"/>
      <c r="I248" s="169"/>
      <c r="J248" s="169">
        <v>16091.45</v>
      </c>
      <c r="K248" s="169"/>
      <c r="M248" s="87">
        <f t="shared" si="13"/>
        <v>1.609145E-3</v>
      </c>
    </row>
    <row r="249" spans="1:13" x14ac:dyDescent="0.25">
      <c r="A249" s="89" t="str">
        <f t="shared" si="12"/>
        <v>Y0AA6.1</v>
      </c>
      <c r="B249" s="89">
        <f>VLOOKUP(F249,Masters!B:F,5,0)</f>
        <v>6.1</v>
      </c>
      <c r="C249" s="169" t="s">
        <v>149</v>
      </c>
      <c r="D249" s="169" t="s">
        <v>149</v>
      </c>
      <c r="E249" s="170">
        <v>44469</v>
      </c>
      <c r="F249" s="169">
        <v>401501</v>
      </c>
      <c r="G249" s="169" t="s">
        <v>1001</v>
      </c>
      <c r="H249" s="169"/>
      <c r="I249" s="169"/>
      <c r="J249" s="168">
        <v>136750734.66</v>
      </c>
      <c r="K249" s="169"/>
      <c r="M249" s="87">
        <f t="shared" si="13"/>
        <v>13.675073465999999</v>
      </c>
    </row>
    <row r="250" spans="1:13" x14ac:dyDescent="0.25">
      <c r="A250" s="89" t="str">
        <f t="shared" si="12"/>
        <v>Y0AA6.3</v>
      </c>
      <c r="B250" s="89">
        <f>VLOOKUP(F250,Masters!B:F,5,0)</f>
        <v>6.3</v>
      </c>
      <c r="C250" s="169" t="s">
        <v>149</v>
      </c>
      <c r="D250" s="169" t="s">
        <v>149</v>
      </c>
      <c r="E250" s="170">
        <v>44469</v>
      </c>
      <c r="F250" s="169">
        <v>401508</v>
      </c>
      <c r="G250" s="169" t="s">
        <v>453</v>
      </c>
      <c r="H250" s="169"/>
      <c r="I250" s="169"/>
      <c r="J250" s="169">
        <v>2671600.41</v>
      </c>
      <c r="K250" s="169"/>
      <c r="M250" s="87">
        <f t="shared" si="13"/>
        <v>0.26716004100000001</v>
      </c>
    </row>
    <row r="251" spans="1:13" x14ac:dyDescent="0.25">
      <c r="A251" s="89" t="str">
        <f t="shared" si="12"/>
        <v>Y0AA6.1</v>
      </c>
      <c r="B251" s="89">
        <f>VLOOKUP(F251,Masters!B:F,5,0)</f>
        <v>6.1</v>
      </c>
      <c r="C251" s="169" t="s">
        <v>149</v>
      </c>
      <c r="D251" s="169" t="s">
        <v>149</v>
      </c>
      <c r="E251" s="170">
        <v>44469</v>
      </c>
      <c r="F251" s="169">
        <v>401509</v>
      </c>
      <c r="G251" s="169" t="s">
        <v>454</v>
      </c>
      <c r="H251" s="169"/>
      <c r="I251" s="169"/>
      <c r="J251" s="168">
        <v>7052701.0099999998</v>
      </c>
      <c r="K251" s="169"/>
      <c r="M251" s="87">
        <f t="shared" si="13"/>
        <v>0.70527010099999998</v>
      </c>
    </row>
    <row r="252" spans="1:13" x14ac:dyDescent="0.25">
      <c r="A252" s="89" t="str">
        <f t="shared" si="12"/>
        <v>Y0AA6.3</v>
      </c>
      <c r="B252" s="89">
        <f>VLOOKUP(F252,Masters!B:F,5,0)</f>
        <v>6.3</v>
      </c>
      <c r="C252" s="169" t="s">
        <v>149</v>
      </c>
      <c r="D252" s="169" t="s">
        <v>149</v>
      </c>
      <c r="E252" s="170">
        <v>44469</v>
      </c>
      <c r="F252" s="169">
        <v>401702</v>
      </c>
      <c r="G252" s="169" t="s">
        <v>455</v>
      </c>
      <c r="H252" s="169"/>
      <c r="I252" s="169"/>
      <c r="J252" s="169">
        <v>-6058.03</v>
      </c>
      <c r="K252" s="169"/>
      <c r="M252" s="87">
        <f t="shared" si="13"/>
        <v>-6.0580300000000003E-4</v>
      </c>
    </row>
    <row r="253" spans="1:13" x14ac:dyDescent="0.25">
      <c r="A253" s="89" t="str">
        <f t="shared" si="12"/>
        <v>Y0AA6.3</v>
      </c>
      <c r="B253" s="89">
        <f>VLOOKUP(F253,Masters!B:F,5,0)</f>
        <v>6.3</v>
      </c>
      <c r="C253" s="169" t="s">
        <v>149</v>
      </c>
      <c r="D253" s="169" t="s">
        <v>149</v>
      </c>
      <c r="E253" s="170">
        <v>44469</v>
      </c>
      <c r="F253" s="169">
        <v>401703</v>
      </c>
      <c r="G253" s="169" t="s">
        <v>456</v>
      </c>
      <c r="H253" s="169"/>
      <c r="I253" s="169"/>
      <c r="J253" s="169">
        <v>-6058.03</v>
      </c>
      <c r="K253" s="169"/>
      <c r="M253" s="87">
        <f t="shared" si="13"/>
        <v>-6.0580300000000003E-4</v>
      </c>
    </row>
    <row r="254" spans="1:13" x14ac:dyDescent="0.25">
      <c r="A254" s="89" t="str">
        <f t="shared" si="12"/>
        <v>Y0AA6.3</v>
      </c>
      <c r="B254" s="89">
        <f>VLOOKUP(F254,Masters!B:F,5,0)</f>
        <v>6.3</v>
      </c>
      <c r="C254" s="169" t="s">
        <v>149</v>
      </c>
      <c r="D254" s="169" t="s">
        <v>149</v>
      </c>
      <c r="E254" s="170">
        <v>44469</v>
      </c>
      <c r="F254" s="169">
        <v>401707</v>
      </c>
      <c r="G254" s="169" t="s">
        <v>457</v>
      </c>
      <c r="H254" s="169"/>
      <c r="I254" s="169"/>
      <c r="J254" s="169">
        <v>0</v>
      </c>
      <c r="K254" s="169"/>
      <c r="M254" s="87">
        <f t="shared" si="13"/>
        <v>0</v>
      </c>
    </row>
    <row r="255" spans="1:13" x14ac:dyDescent="0.25">
      <c r="A255" s="89" t="str">
        <f t="shared" si="12"/>
        <v>Y0AA6.3</v>
      </c>
      <c r="B255" s="89">
        <f>VLOOKUP(F255,Masters!B:F,5,0)</f>
        <v>6.3</v>
      </c>
      <c r="C255" s="169" t="s">
        <v>149</v>
      </c>
      <c r="D255" s="169" t="s">
        <v>149</v>
      </c>
      <c r="E255" s="170">
        <v>44469</v>
      </c>
      <c r="F255" s="169">
        <v>401708</v>
      </c>
      <c r="G255" s="169" t="s">
        <v>458</v>
      </c>
      <c r="H255" s="169"/>
      <c r="I255" s="169"/>
      <c r="J255" s="169">
        <v>0</v>
      </c>
      <c r="K255" s="169"/>
      <c r="M255" s="87">
        <f t="shared" si="13"/>
        <v>0</v>
      </c>
    </row>
    <row r="256" spans="1:13" x14ac:dyDescent="0.25">
      <c r="A256" s="89" t="str">
        <f t="shared" si="12"/>
        <v>Y0AA6.3</v>
      </c>
      <c r="B256" s="89">
        <f>VLOOKUP(F256,Masters!B:F,5,0)</f>
        <v>6.3</v>
      </c>
      <c r="C256" s="169" t="s">
        <v>149</v>
      </c>
      <c r="D256" s="169" t="s">
        <v>149</v>
      </c>
      <c r="E256" s="170">
        <v>44469</v>
      </c>
      <c r="F256" s="169">
        <v>402103</v>
      </c>
      <c r="G256" s="169" t="s">
        <v>459</v>
      </c>
      <c r="H256" s="169"/>
      <c r="I256" s="169"/>
      <c r="J256" s="169">
        <v>2989.43</v>
      </c>
      <c r="K256" s="169"/>
      <c r="M256" s="87">
        <f t="shared" si="13"/>
        <v>2.9894299999999997E-4</v>
      </c>
    </row>
    <row r="257" spans="1:13" x14ac:dyDescent="0.25">
      <c r="A257" s="89" t="str">
        <f t="shared" si="12"/>
        <v>Y0AA6.2</v>
      </c>
      <c r="B257" s="89">
        <f>VLOOKUP(F257,Masters!B:F,5,0)</f>
        <v>6.2</v>
      </c>
      <c r="C257" s="169" t="s">
        <v>149</v>
      </c>
      <c r="D257" s="169" t="s">
        <v>149</v>
      </c>
      <c r="E257" s="170">
        <v>44469</v>
      </c>
      <c r="F257" s="169">
        <v>402106</v>
      </c>
      <c r="G257" s="169" t="s">
        <v>93</v>
      </c>
      <c r="H257" s="169"/>
      <c r="I257" s="169"/>
      <c r="J257" s="168">
        <v>50952.83</v>
      </c>
      <c r="K257" s="169"/>
      <c r="M257" s="87">
        <f t="shared" si="13"/>
        <v>5.0952829999999999E-3</v>
      </c>
    </row>
    <row r="258" spans="1:13" x14ac:dyDescent="0.25">
      <c r="A258" s="89" t="str">
        <f t="shared" si="12"/>
        <v>Y0AA6.3</v>
      </c>
      <c r="B258" s="89">
        <f>VLOOKUP(F258,Masters!B:F,5,0)</f>
        <v>6.3</v>
      </c>
      <c r="C258" s="169" t="s">
        <v>149</v>
      </c>
      <c r="D258" s="169" t="s">
        <v>149</v>
      </c>
      <c r="E258" s="170">
        <v>44469</v>
      </c>
      <c r="F258" s="169">
        <v>402113</v>
      </c>
      <c r="G258" s="169" t="s">
        <v>460</v>
      </c>
      <c r="H258" s="169"/>
      <c r="I258" s="169"/>
      <c r="J258" s="169">
        <v>7917435.2000000002</v>
      </c>
      <c r="K258" s="169"/>
      <c r="M258" s="87">
        <f t="shared" si="13"/>
        <v>0.79174352000000003</v>
      </c>
    </row>
    <row r="259" spans="1:13" x14ac:dyDescent="0.25">
      <c r="A259" s="89" t="str">
        <f t="shared" si="12"/>
        <v>Y0AA6.3</v>
      </c>
      <c r="B259" s="89">
        <f>VLOOKUP(F259,Masters!B:F,5,0)</f>
        <v>6.3</v>
      </c>
      <c r="C259" s="169" t="s">
        <v>149</v>
      </c>
      <c r="D259" s="169" t="s">
        <v>149</v>
      </c>
      <c r="E259" s="170">
        <v>44469</v>
      </c>
      <c r="F259" s="169">
        <v>402125</v>
      </c>
      <c r="G259" s="169" t="s">
        <v>2442</v>
      </c>
      <c r="H259" s="169"/>
      <c r="I259" s="169"/>
      <c r="J259" s="169">
        <v>556084.01</v>
      </c>
      <c r="K259" s="169"/>
      <c r="M259" s="87">
        <f t="shared" si="13"/>
        <v>5.5608401000000002E-2</v>
      </c>
    </row>
    <row r="260" spans="1:13" x14ac:dyDescent="0.25">
      <c r="A260" s="89" t="str">
        <f t="shared" si="12"/>
        <v>Y0AA6.3</v>
      </c>
      <c r="B260" s="89">
        <f>VLOOKUP(F260,Masters!B:F,5,0)</f>
        <v>6.3</v>
      </c>
      <c r="C260" s="169" t="s">
        <v>149</v>
      </c>
      <c r="D260" s="169" t="s">
        <v>149</v>
      </c>
      <c r="E260" s="170">
        <v>44469</v>
      </c>
      <c r="F260" s="169">
        <v>402128</v>
      </c>
      <c r="G260" s="169" t="s">
        <v>766</v>
      </c>
      <c r="H260" s="169"/>
      <c r="I260" s="169"/>
      <c r="J260" s="169">
        <v>96299478.340000004</v>
      </c>
      <c r="K260" s="169"/>
      <c r="M260" s="87">
        <f t="shared" si="13"/>
        <v>9.6299478340000011</v>
      </c>
    </row>
    <row r="261" spans="1:13" x14ac:dyDescent="0.25">
      <c r="A261" s="89" t="str">
        <f t="shared" si="12"/>
        <v>Y0AA6.3</v>
      </c>
      <c r="B261" s="89">
        <f>VLOOKUP(F261,Masters!B:F,5,0)</f>
        <v>6.3</v>
      </c>
      <c r="C261" s="169" t="s">
        <v>149</v>
      </c>
      <c r="D261" s="169" t="s">
        <v>149</v>
      </c>
      <c r="E261" s="170">
        <v>44469</v>
      </c>
      <c r="F261" s="169">
        <v>402132</v>
      </c>
      <c r="G261" s="169" t="s">
        <v>461</v>
      </c>
      <c r="H261" s="169"/>
      <c r="I261" s="169"/>
      <c r="J261" s="169">
        <v>0</v>
      </c>
      <c r="K261" s="169"/>
      <c r="M261" s="87">
        <f t="shared" si="13"/>
        <v>0</v>
      </c>
    </row>
    <row r="262" spans="1:13" x14ac:dyDescent="0.25">
      <c r="A262" s="89" t="str">
        <f t="shared" ref="A262:A321" si="14">C262&amp;B262</f>
        <v>Y0AA6.3</v>
      </c>
      <c r="B262" s="89">
        <f>VLOOKUP(F262,Masters!B:F,5,0)</f>
        <v>6.3</v>
      </c>
      <c r="C262" s="169" t="s">
        <v>149</v>
      </c>
      <c r="D262" s="169" t="s">
        <v>149</v>
      </c>
      <c r="E262" s="170">
        <v>44469</v>
      </c>
      <c r="F262" s="169">
        <v>402201</v>
      </c>
      <c r="G262" s="169" t="s">
        <v>668</v>
      </c>
      <c r="H262" s="169"/>
      <c r="I262" s="169"/>
      <c r="J262" s="169">
        <v>-0.01</v>
      </c>
      <c r="K262" s="169"/>
      <c r="M262" s="87">
        <f t="shared" si="13"/>
        <v>-1.0000000000000001E-9</v>
      </c>
    </row>
    <row r="263" spans="1:13" x14ac:dyDescent="0.25">
      <c r="A263" s="89" t="str">
        <f t="shared" si="14"/>
        <v>Y0AA6.3</v>
      </c>
      <c r="B263" s="89">
        <f>VLOOKUP(F263,Masters!B:F,5,0)</f>
        <v>6.3</v>
      </c>
      <c r="C263" s="169" t="s">
        <v>149</v>
      </c>
      <c r="D263" s="169" t="s">
        <v>149</v>
      </c>
      <c r="E263" s="170">
        <v>44469</v>
      </c>
      <c r="F263" s="169">
        <v>402233</v>
      </c>
      <c r="G263" s="169" t="s">
        <v>462</v>
      </c>
      <c r="H263" s="169"/>
      <c r="I263" s="169"/>
      <c r="J263" s="169">
        <v>18767.009999999998</v>
      </c>
      <c r="K263" s="169"/>
      <c r="M263" s="87">
        <f t="shared" si="13"/>
        <v>1.8767009999999999E-3</v>
      </c>
    </row>
    <row r="264" spans="1:13" x14ac:dyDescent="0.25">
      <c r="A264" s="89" t="str">
        <f t="shared" si="14"/>
        <v>Y0AA6.3</v>
      </c>
      <c r="B264" s="89">
        <f>VLOOKUP(F264,Masters!B:F,5,0)</f>
        <v>6.3</v>
      </c>
      <c r="C264" s="169" t="s">
        <v>149</v>
      </c>
      <c r="D264" s="169" t="s">
        <v>149</v>
      </c>
      <c r="E264" s="170">
        <v>44469</v>
      </c>
      <c r="F264" s="169">
        <v>402235</v>
      </c>
      <c r="G264" s="169" t="s">
        <v>463</v>
      </c>
      <c r="H264" s="169"/>
      <c r="I264" s="169"/>
      <c r="J264" s="169">
        <v>35993.379999999997</v>
      </c>
      <c r="K264" s="169"/>
      <c r="M264" s="87">
        <f t="shared" si="13"/>
        <v>3.5993379999999997E-3</v>
      </c>
    </row>
    <row r="265" spans="1:13" x14ac:dyDescent="0.25">
      <c r="A265" s="89" t="str">
        <f t="shared" si="14"/>
        <v>Y0AA6.1</v>
      </c>
      <c r="B265" s="89">
        <f>VLOOKUP(F265,Masters!B:F,5,0)</f>
        <v>6.1</v>
      </c>
      <c r="C265" s="169" t="s">
        <v>149</v>
      </c>
      <c r="D265" s="169" t="s">
        <v>149</v>
      </c>
      <c r="E265" s="170">
        <v>44469</v>
      </c>
      <c r="F265" s="169">
        <v>402257</v>
      </c>
      <c r="G265" s="169" t="s">
        <v>464</v>
      </c>
      <c r="H265" s="169"/>
      <c r="I265" s="169"/>
      <c r="J265" s="168">
        <v>0</v>
      </c>
      <c r="K265" s="169"/>
      <c r="M265" s="87">
        <f t="shared" si="13"/>
        <v>0</v>
      </c>
    </row>
    <row r="266" spans="1:13" x14ac:dyDescent="0.25">
      <c r="A266" s="89" t="str">
        <f t="shared" si="14"/>
        <v>Y0AA6.3</v>
      </c>
      <c r="B266" s="89">
        <f>VLOOKUP(F266,Masters!B:F,5,0)</f>
        <v>6.3</v>
      </c>
      <c r="C266" s="169" t="s">
        <v>149</v>
      </c>
      <c r="D266" s="169" t="s">
        <v>149</v>
      </c>
      <c r="E266" s="170">
        <v>44469</v>
      </c>
      <c r="F266" s="169">
        <v>402404</v>
      </c>
      <c r="G266" s="169" t="s">
        <v>468</v>
      </c>
      <c r="H266" s="169"/>
      <c r="I266" s="169"/>
      <c r="J266" s="169">
        <v>7595.33</v>
      </c>
      <c r="K266" s="169"/>
      <c r="M266" s="87">
        <f t="shared" si="13"/>
        <v>7.5953299999999995E-4</v>
      </c>
    </row>
    <row r="267" spans="1:13" x14ac:dyDescent="0.25">
      <c r="A267" s="89" t="str">
        <f t="shared" si="14"/>
        <v>Y0AA5.3</v>
      </c>
      <c r="B267" s="89">
        <f>VLOOKUP(F267,Masters!B:F,5,0)</f>
        <v>5.3</v>
      </c>
      <c r="C267" s="169" t="s">
        <v>149</v>
      </c>
      <c r="D267" s="169" t="s">
        <v>149</v>
      </c>
      <c r="E267" s="170">
        <v>44469</v>
      </c>
      <c r="F267" s="169">
        <v>440101</v>
      </c>
      <c r="G267" s="169" t="s">
        <v>449</v>
      </c>
      <c r="H267" s="169"/>
      <c r="I267" s="169"/>
      <c r="J267" s="169">
        <v>40538478.159999996</v>
      </c>
      <c r="K267" s="169"/>
      <c r="M267" s="87">
        <f t="shared" si="13"/>
        <v>4.0538478159999993</v>
      </c>
    </row>
    <row r="268" spans="1:13" x14ac:dyDescent="0.25">
      <c r="A268" s="89" t="str">
        <f t="shared" si="14"/>
        <v>Y0AA5.5</v>
      </c>
      <c r="B268" s="89">
        <f>VLOOKUP(F268,Masters!B:F,5,0)</f>
        <v>5.5</v>
      </c>
      <c r="C268" s="169" t="s">
        <v>149</v>
      </c>
      <c r="D268" s="169" t="s">
        <v>149</v>
      </c>
      <c r="E268" s="170">
        <v>44469</v>
      </c>
      <c r="F268" s="169">
        <v>440225</v>
      </c>
      <c r="G268" s="169" t="s">
        <v>450</v>
      </c>
      <c r="H268" s="169"/>
      <c r="I268" s="169"/>
      <c r="J268" s="169">
        <v>6053.94</v>
      </c>
      <c r="K268" s="169"/>
      <c r="M268" s="87">
        <f t="shared" si="13"/>
        <v>6.0539399999999998E-4</v>
      </c>
    </row>
    <row r="269" spans="1:13" x14ac:dyDescent="0.25">
      <c r="A269" s="89" t="str">
        <f t="shared" si="14"/>
        <v>Y0AA6.3</v>
      </c>
      <c r="B269" s="89">
        <f>VLOOKUP(F269,Masters!B:F,5,0)</f>
        <v>6.3</v>
      </c>
      <c r="C269" s="169" t="s">
        <v>149</v>
      </c>
      <c r="D269" s="169" t="s">
        <v>149</v>
      </c>
      <c r="E269" s="170">
        <v>44469</v>
      </c>
      <c r="F269" s="169">
        <v>440325</v>
      </c>
      <c r="G269" s="169" t="s">
        <v>732</v>
      </c>
      <c r="H269" s="169"/>
      <c r="I269" s="169"/>
      <c r="J269" s="169">
        <v>0</v>
      </c>
      <c r="K269" s="169"/>
      <c r="M269" s="87">
        <f t="shared" si="13"/>
        <v>0</v>
      </c>
    </row>
    <row r="270" spans="1:13" x14ac:dyDescent="0.25">
      <c r="A270" s="89" t="str">
        <f t="shared" si="14"/>
        <v>Y0AA6.3</v>
      </c>
      <c r="B270" s="89">
        <f>VLOOKUP(F270,Masters!B:F,5,0)</f>
        <v>6.3</v>
      </c>
      <c r="C270" s="169" t="s">
        <v>149</v>
      </c>
      <c r="D270" s="169" t="s">
        <v>149</v>
      </c>
      <c r="E270" s="170">
        <v>44469</v>
      </c>
      <c r="F270" s="169">
        <v>440341</v>
      </c>
      <c r="G270" s="169" t="s">
        <v>469</v>
      </c>
      <c r="H270" s="169"/>
      <c r="I270" s="169"/>
      <c r="J270" s="169">
        <v>12948378.060000001</v>
      </c>
      <c r="K270" s="169"/>
      <c r="M270" s="87">
        <f t="shared" si="13"/>
        <v>1.2948378060000001</v>
      </c>
    </row>
    <row r="271" spans="1:13" x14ac:dyDescent="0.25">
      <c r="A271" s="89" t="str">
        <f t="shared" si="14"/>
        <v>Y0AA6.3</v>
      </c>
      <c r="B271" s="89">
        <f>VLOOKUP(F271,Masters!B:F,5,0)</f>
        <v>6.3</v>
      </c>
      <c r="C271" s="169" t="s">
        <v>149</v>
      </c>
      <c r="D271" s="169" t="s">
        <v>149</v>
      </c>
      <c r="E271" s="170">
        <v>44469</v>
      </c>
      <c r="F271" s="169">
        <v>440342</v>
      </c>
      <c r="G271" s="169" t="s">
        <v>470</v>
      </c>
      <c r="H271" s="169"/>
      <c r="I271" s="169"/>
      <c r="J271" s="169">
        <v>12948378.060000001</v>
      </c>
      <c r="K271" s="169"/>
      <c r="M271" s="87">
        <f t="shared" si="13"/>
        <v>1.2948378060000001</v>
      </c>
    </row>
    <row r="272" spans="1:13" x14ac:dyDescent="0.25">
      <c r="A272" s="89" t="str">
        <f t="shared" si="14"/>
        <v>Y0AA6.3</v>
      </c>
      <c r="B272" s="89">
        <f>VLOOKUP(F272,Masters!B:F,5,0)</f>
        <v>6.3</v>
      </c>
      <c r="C272" s="169" t="s">
        <v>149</v>
      </c>
      <c r="D272" s="169" t="s">
        <v>149</v>
      </c>
      <c r="E272" s="170">
        <v>44469</v>
      </c>
      <c r="F272" s="169">
        <v>440416</v>
      </c>
      <c r="G272" s="169" t="s">
        <v>471</v>
      </c>
      <c r="H272" s="169"/>
      <c r="I272" s="169"/>
      <c r="J272" s="169">
        <v>4772587.3600000003</v>
      </c>
      <c r="K272" s="169"/>
      <c r="M272" s="87">
        <f t="shared" si="13"/>
        <v>0.47725873600000002</v>
      </c>
    </row>
    <row r="273" spans="1:13" x14ac:dyDescent="0.25">
      <c r="A273" s="89" t="str">
        <f t="shared" si="14"/>
        <v>Y0AA6.3</v>
      </c>
      <c r="B273" s="89">
        <f>VLOOKUP(F273,Masters!B:F,5,0)</f>
        <v>6.3</v>
      </c>
      <c r="C273" s="169" t="s">
        <v>149</v>
      </c>
      <c r="D273" s="169" t="s">
        <v>149</v>
      </c>
      <c r="E273" s="170">
        <v>44469</v>
      </c>
      <c r="F273" s="169">
        <v>440485</v>
      </c>
      <c r="G273" s="169" t="s">
        <v>732</v>
      </c>
      <c r="H273" s="169"/>
      <c r="I273" s="169"/>
      <c r="J273" s="169">
        <v>0</v>
      </c>
      <c r="K273" s="169"/>
      <c r="M273" s="87">
        <f t="shared" si="13"/>
        <v>0</v>
      </c>
    </row>
    <row r="274" spans="1:13" x14ac:dyDescent="0.25">
      <c r="A274" s="89" t="str">
        <f t="shared" si="14"/>
        <v>Y0AA6.3</v>
      </c>
      <c r="B274" s="89">
        <f>VLOOKUP(F274,Masters!B:F,5,0)</f>
        <v>6.3</v>
      </c>
      <c r="C274" s="169" t="s">
        <v>149</v>
      </c>
      <c r="D274" s="169" t="s">
        <v>149</v>
      </c>
      <c r="E274" s="170">
        <v>44469</v>
      </c>
      <c r="F274" s="169">
        <v>440509</v>
      </c>
      <c r="G274" s="169" t="s">
        <v>472</v>
      </c>
      <c r="H274" s="169"/>
      <c r="I274" s="169"/>
      <c r="J274" s="169">
        <v>2821080.42</v>
      </c>
      <c r="K274" s="169"/>
      <c r="M274" s="87">
        <f t="shared" si="13"/>
        <v>0.282108042</v>
      </c>
    </row>
    <row r="275" spans="1:13" x14ac:dyDescent="0.25">
      <c r="A275" s="89" t="str">
        <f t="shared" si="14"/>
        <v>Y0AB0</v>
      </c>
      <c r="B275" s="89">
        <f>VLOOKUP(F275,Masters!B:F,5,0)</f>
        <v>0</v>
      </c>
      <c r="C275" s="169" t="s">
        <v>151</v>
      </c>
      <c r="D275" s="169" t="s">
        <v>151</v>
      </c>
      <c r="E275" s="170">
        <v>44469</v>
      </c>
      <c r="F275" s="169">
        <v>101101</v>
      </c>
      <c r="G275" s="169" t="s">
        <v>436</v>
      </c>
      <c r="H275" s="169"/>
      <c r="I275" s="169"/>
      <c r="J275" s="169">
        <v>28988941474.689999</v>
      </c>
      <c r="K275" s="169"/>
      <c r="M275" s="87">
        <f t="shared" si="13"/>
        <v>2898.894147469</v>
      </c>
    </row>
    <row r="276" spans="1:13" x14ac:dyDescent="0.25">
      <c r="A276" s="89" t="str">
        <f t="shared" si="14"/>
        <v>Y0AB0</v>
      </c>
      <c r="B276" s="89">
        <f>VLOOKUP(F276,Masters!B:F,5,0)</f>
        <v>0</v>
      </c>
      <c r="C276" s="169" t="s">
        <v>151</v>
      </c>
      <c r="D276" s="169" t="s">
        <v>151</v>
      </c>
      <c r="E276" s="170">
        <v>44469</v>
      </c>
      <c r="F276" s="169">
        <v>102104</v>
      </c>
      <c r="G276" s="169" t="s">
        <v>437</v>
      </c>
      <c r="H276" s="169"/>
      <c r="I276" s="169"/>
      <c r="J276" s="169">
        <v>481056372.98000002</v>
      </c>
      <c r="K276" s="169"/>
      <c r="M276" s="87">
        <f t="shared" si="13"/>
        <v>48.105637298000005</v>
      </c>
    </row>
    <row r="277" spans="1:13" x14ac:dyDescent="0.25">
      <c r="A277" s="89" t="str">
        <f t="shared" si="14"/>
        <v>Y0AB0</v>
      </c>
      <c r="B277" s="89">
        <f>VLOOKUP(F277,Masters!B:F,5,0)</f>
        <v>0</v>
      </c>
      <c r="C277" s="169" t="s">
        <v>151</v>
      </c>
      <c r="D277" s="169" t="s">
        <v>151</v>
      </c>
      <c r="E277" s="170">
        <v>44469</v>
      </c>
      <c r="F277" s="169">
        <v>106103</v>
      </c>
      <c r="G277" s="169" t="s">
        <v>2428</v>
      </c>
      <c r="H277" s="169"/>
      <c r="I277" s="169"/>
      <c r="J277" s="169">
        <v>6391244.6399999997</v>
      </c>
      <c r="K277" s="169"/>
      <c r="M277" s="87">
        <f t="shared" si="13"/>
        <v>0.639124464</v>
      </c>
    </row>
    <row r="278" spans="1:13" x14ac:dyDescent="0.25">
      <c r="A278" s="89" t="str">
        <f t="shared" si="14"/>
        <v>Y0AB0</v>
      </c>
      <c r="B278" s="89">
        <f>VLOOKUP(F278,Masters!B:F,5,0)</f>
        <v>0</v>
      </c>
      <c r="C278" s="169" t="s">
        <v>151</v>
      </c>
      <c r="D278" s="169" t="s">
        <v>151</v>
      </c>
      <c r="E278" s="170">
        <v>44469</v>
      </c>
      <c r="F278" s="169">
        <v>107106</v>
      </c>
      <c r="G278" s="169" t="s">
        <v>1913</v>
      </c>
      <c r="H278" s="169"/>
      <c r="I278" s="169"/>
      <c r="J278" s="169">
        <v>18929.45</v>
      </c>
      <c r="K278" s="169"/>
      <c r="M278" s="87">
        <f t="shared" ref="M278:M341" si="15">J278/10000000</f>
        <v>1.892945E-3</v>
      </c>
    </row>
    <row r="279" spans="1:13" x14ac:dyDescent="0.25">
      <c r="A279" s="89" t="str">
        <f t="shared" si="14"/>
        <v>Y0AB0</v>
      </c>
      <c r="B279" s="89">
        <f>VLOOKUP(F279,Masters!B:F,5,0)</f>
        <v>0</v>
      </c>
      <c r="C279" s="169" t="s">
        <v>151</v>
      </c>
      <c r="D279" s="169" t="s">
        <v>151</v>
      </c>
      <c r="E279" s="170">
        <v>44469</v>
      </c>
      <c r="F279" s="169">
        <v>107111</v>
      </c>
      <c r="G279" s="169" t="s">
        <v>485</v>
      </c>
      <c r="H279" s="169"/>
      <c r="I279" s="169"/>
      <c r="J279" s="169">
        <v>5852020</v>
      </c>
      <c r="K279" s="169"/>
      <c r="M279" s="87">
        <f t="shared" si="15"/>
        <v>0.585202</v>
      </c>
    </row>
    <row r="280" spans="1:13" x14ac:dyDescent="0.25">
      <c r="A280" s="89" t="str">
        <f t="shared" si="14"/>
        <v>Y0AB0</v>
      </c>
      <c r="B280" s="89">
        <f>VLOOKUP(F280,Masters!B:F,5,0)</f>
        <v>0</v>
      </c>
      <c r="C280" s="169" t="s">
        <v>151</v>
      </c>
      <c r="D280" s="169" t="s">
        <v>151</v>
      </c>
      <c r="E280" s="170">
        <v>44469</v>
      </c>
      <c r="F280" s="169">
        <v>111103</v>
      </c>
      <c r="G280" s="169" t="s">
        <v>486</v>
      </c>
      <c r="H280" s="169"/>
      <c r="I280" s="169"/>
      <c r="J280" s="169">
        <v>0.02</v>
      </c>
      <c r="K280" s="169"/>
      <c r="M280" s="87">
        <f t="shared" si="15"/>
        <v>2.0000000000000001E-9</v>
      </c>
    </row>
    <row r="281" spans="1:13" x14ac:dyDescent="0.25">
      <c r="A281" s="89" t="str">
        <f t="shared" si="14"/>
        <v>Y0AB0</v>
      </c>
      <c r="B281" s="89">
        <f>VLOOKUP(F281,Masters!B:F,5,0)</f>
        <v>0</v>
      </c>
      <c r="C281" s="169" t="s">
        <v>151</v>
      </c>
      <c r="D281" s="169" t="s">
        <v>151</v>
      </c>
      <c r="E281" s="170">
        <v>44469</v>
      </c>
      <c r="F281" s="169">
        <v>111126</v>
      </c>
      <c r="G281" s="169" t="s">
        <v>438</v>
      </c>
      <c r="H281" s="169"/>
      <c r="I281" s="169"/>
      <c r="J281" s="169">
        <v>43628.82</v>
      </c>
      <c r="K281" s="169"/>
      <c r="M281" s="87">
        <f t="shared" si="15"/>
        <v>4.3628820000000002E-3</v>
      </c>
    </row>
    <row r="282" spans="1:13" x14ac:dyDescent="0.25">
      <c r="A282" s="89" t="str">
        <f t="shared" si="14"/>
        <v>Y0AB0</v>
      </c>
      <c r="B282" s="89">
        <f>VLOOKUP(F282,Masters!B:F,5,0)</f>
        <v>0</v>
      </c>
      <c r="C282" s="169" t="s">
        <v>151</v>
      </c>
      <c r="D282" s="169" t="s">
        <v>151</v>
      </c>
      <c r="E282" s="170">
        <v>44469</v>
      </c>
      <c r="F282" s="169">
        <v>111137</v>
      </c>
      <c r="G282" s="169" t="s">
        <v>487</v>
      </c>
      <c r="H282" s="169"/>
      <c r="I282" s="169"/>
      <c r="J282" s="169">
        <v>58497.78</v>
      </c>
      <c r="K282" s="169"/>
      <c r="M282" s="87">
        <f t="shared" si="15"/>
        <v>5.8497779999999999E-3</v>
      </c>
    </row>
    <row r="283" spans="1:13" x14ac:dyDescent="0.25">
      <c r="A283" s="89" t="str">
        <f t="shared" si="14"/>
        <v>Y0AB0</v>
      </c>
      <c r="B283" s="89">
        <f>VLOOKUP(F283,Masters!B:F,5,0)</f>
        <v>0</v>
      </c>
      <c r="C283" s="169" t="s">
        <v>151</v>
      </c>
      <c r="D283" s="169" t="s">
        <v>151</v>
      </c>
      <c r="E283" s="170">
        <v>44469</v>
      </c>
      <c r="F283" s="169">
        <v>111181</v>
      </c>
      <c r="G283" s="169" t="s">
        <v>488</v>
      </c>
      <c r="H283" s="169"/>
      <c r="I283" s="169"/>
      <c r="J283" s="169">
        <v>13221441.25</v>
      </c>
      <c r="K283" s="169"/>
      <c r="M283" s="87">
        <f t="shared" si="15"/>
        <v>1.3221441249999999</v>
      </c>
    </row>
    <row r="284" spans="1:13" x14ac:dyDescent="0.25">
      <c r="A284" s="89" t="str">
        <f t="shared" si="14"/>
        <v>Y0AB0</v>
      </c>
      <c r="B284" s="89">
        <f>VLOOKUP(F284,Masters!B:F,5,0)</f>
        <v>0</v>
      </c>
      <c r="C284" s="169" t="s">
        <v>151</v>
      </c>
      <c r="D284" s="169" t="s">
        <v>151</v>
      </c>
      <c r="E284" s="170">
        <v>44469</v>
      </c>
      <c r="F284" s="169">
        <v>111182</v>
      </c>
      <c r="G284" s="169" t="s">
        <v>489</v>
      </c>
      <c r="H284" s="169"/>
      <c r="I284" s="169"/>
      <c r="J284" s="169">
        <v>11702581.529999999</v>
      </c>
      <c r="K284" s="169"/>
      <c r="M284" s="87">
        <f t="shared" si="15"/>
        <v>1.170258153</v>
      </c>
    </row>
    <row r="285" spans="1:13" x14ac:dyDescent="0.25">
      <c r="A285" s="89" t="str">
        <f t="shared" si="14"/>
        <v>Y0AB0</v>
      </c>
      <c r="B285" s="89">
        <f>VLOOKUP(F285,Masters!B:F,5,0)</f>
        <v>0</v>
      </c>
      <c r="C285" s="169" t="s">
        <v>151</v>
      </c>
      <c r="D285" s="169" t="s">
        <v>151</v>
      </c>
      <c r="E285" s="170">
        <v>44469</v>
      </c>
      <c r="F285" s="169">
        <v>111183</v>
      </c>
      <c r="G285" s="169" t="s">
        <v>490</v>
      </c>
      <c r="H285" s="169"/>
      <c r="I285" s="169"/>
      <c r="J285" s="169">
        <v>43308981.649999999</v>
      </c>
      <c r="K285" s="169"/>
      <c r="M285" s="87">
        <f t="shared" si="15"/>
        <v>4.3308981649999998</v>
      </c>
    </row>
    <row r="286" spans="1:13" x14ac:dyDescent="0.25">
      <c r="A286" s="89" t="str">
        <f t="shared" si="14"/>
        <v>Y0AB0</v>
      </c>
      <c r="B286" s="89">
        <f>VLOOKUP(F286,Masters!B:F,5,0)</f>
        <v>0</v>
      </c>
      <c r="C286" s="169" t="s">
        <v>151</v>
      </c>
      <c r="D286" s="169" t="s">
        <v>151</v>
      </c>
      <c r="E286" s="170">
        <v>44469</v>
      </c>
      <c r="F286" s="169">
        <v>111184</v>
      </c>
      <c r="G286" s="169" t="s">
        <v>491</v>
      </c>
      <c r="H286" s="169"/>
      <c r="I286" s="169"/>
      <c r="J286" s="169">
        <v>53093621.450000003</v>
      </c>
      <c r="K286" s="169"/>
      <c r="M286" s="87">
        <f t="shared" si="15"/>
        <v>5.3093621450000006</v>
      </c>
    </row>
    <row r="287" spans="1:13" x14ac:dyDescent="0.25">
      <c r="A287" s="89" t="str">
        <f t="shared" si="14"/>
        <v>Y0AB0</v>
      </c>
      <c r="B287" s="89">
        <f>VLOOKUP(F287,Masters!B:F,5,0)</f>
        <v>0</v>
      </c>
      <c r="C287" s="169" t="s">
        <v>151</v>
      </c>
      <c r="D287" s="169" t="s">
        <v>151</v>
      </c>
      <c r="E287" s="170">
        <v>44469</v>
      </c>
      <c r="F287" s="169">
        <v>111220</v>
      </c>
      <c r="G287" s="169" t="s">
        <v>492</v>
      </c>
      <c r="H287" s="169"/>
      <c r="I287" s="169"/>
      <c r="J287" s="169">
        <v>11125607.210000001</v>
      </c>
      <c r="K287" s="169"/>
      <c r="M287" s="87">
        <f t="shared" si="15"/>
        <v>1.1125607210000001</v>
      </c>
    </row>
    <row r="288" spans="1:13" x14ac:dyDescent="0.25">
      <c r="A288" s="89" t="str">
        <f t="shared" si="14"/>
        <v>Y0AB0</v>
      </c>
      <c r="B288" s="89">
        <f>VLOOKUP(F288,Masters!B:F,5,0)</f>
        <v>0</v>
      </c>
      <c r="C288" s="169" t="s">
        <v>151</v>
      </c>
      <c r="D288" s="169" t="s">
        <v>151</v>
      </c>
      <c r="E288" s="170">
        <v>44469</v>
      </c>
      <c r="F288" s="169">
        <v>111221</v>
      </c>
      <c r="G288" s="169" t="s">
        <v>493</v>
      </c>
      <c r="H288" s="169"/>
      <c r="I288" s="169"/>
      <c r="J288" s="169">
        <v>-11125607.210000001</v>
      </c>
      <c r="K288" s="169"/>
      <c r="M288" s="87">
        <f t="shared" si="15"/>
        <v>-1.1125607210000001</v>
      </c>
    </row>
    <row r="289" spans="1:13" x14ac:dyDescent="0.25">
      <c r="A289" s="89" t="str">
        <f t="shared" si="14"/>
        <v>Y0AB0</v>
      </c>
      <c r="B289" s="89">
        <f>VLOOKUP(F289,Masters!B:F,5,0)</f>
        <v>0</v>
      </c>
      <c r="C289" s="169" t="s">
        <v>151</v>
      </c>
      <c r="D289" s="169" t="s">
        <v>151</v>
      </c>
      <c r="E289" s="170">
        <v>44469</v>
      </c>
      <c r="F289" s="169">
        <v>141017</v>
      </c>
      <c r="G289" s="169" t="s">
        <v>788</v>
      </c>
      <c r="H289" s="169"/>
      <c r="I289" s="169"/>
      <c r="J289" s="169">
        <v>0</v>
      </c>
      <c r="K289" s="169"/>
      <c r="M289" s="87">
        <f t="shared" si="15"/>
        <v>0</v>
      </c>
    </row>
    <row r="290" spans="1:13" x14ac:dyDescent="0.25">
      <c r="A290" s="89" t="str">
        <f t="shared" si="14"/>
        <v>Y0AB0</v>
      </c>
      <c r="B290" s="89">
        <f>VLOOKUP(F290,Masters!B:F,5,0)</f>
        <v>0</v>
      </c>
      <c r="C290" s="169" t="s">
        <v>151</v>
      </c>
      <c r="D290" s="169" t="s">
        <v>151</v>
      </c>
      <c r="E290" s="170">
        <v>44469</v>
      </c>
      <c r="F290" s="169">
        <v>141280</v>
      </c>
      <c r="G290" s="169" t="s">
        <v>789</v>
      </c>
      <c r="H290" s="169"/>
      <c r="I290" s="169"/>
      <c r="J290" s="169">
        <v>29162724.989999998</v>
      </c>
      <c r="K290" s="169"/>
      <c r="M290" s="87">
        <f t="shared" si="15"/>
        <v>2.9162724989999997</v>
      </c>
    </row>
    <row r="291" spans="1:13" x14ac:dyDescent="0.25">
      <c r="A291" s="89" t="str">
        <f t="shared" si="14"/>
        <v>Y0AB0</v>
      </c>
      <c r="B291" s="89">
        <f>VLOOKUP(F291,Masters!B:F,5,0)</f>
        <v>0</v>
      </c>
      <c r="C291" s="169" t="s">
        <v>151</v>
      </c>
      <c r="D291" s="169" t="s">
        <v>151</v>
      </c>
      <c r="E291" s="170">
        <v>44469</v>
      </c>
      <c r="F291" s="169">
        <v>141294</v>
      </c>
      <c r="G291" s="169" t="s">
        <v>792</v>
      </c>
      <c r="H291" s="169"/>
      <c r="I291" s="169"/>
      <c r="J291" s="169">
        <v>0</v>
      </c>
      <c r="K291" s="169"/>
      <c r="M291" s="87">
        <f t="shared" si="15"/>
        <v>0</v>
      </c>
    </row>
    <row r="292" spans="1:13" x14ac:dyDescent="0.25">
      <c r="A292" s="89" t="str">
        <f t="shared" si="14"/>
        <v>Y0AB0</v>
      </c>
      <c r="B292" s="89">
        <f>VLOOKUP(F292,Masters!B:F,5,0)</f>
        <v>0</v>
      </c>
      <c r="C292" s="169" t="s">
        <v>151</v>
      </c>
      <c r="D292" s="169" t="s">
        <v>151</v>
      </c>
      <c r="E292" s="170">
        <v>44469</v>
      </c>
      <c r="F292" s="169">
        <v>141321</v>
      </c>
      <c r="G292" s="169" t="s">
        <v>1052</v>
      </c>
      <c r="H292" s="169"/>
      <c r="I292" s="169"/>
      <c r="J292" s="169">
        <v>0</v>
      </c>
      <c r="K292" s="169"/>
      <c r="M292" s="87">
        <f t="shared" si="15"/>
        <v>0</v>
      </c>
    </row>
    <row r="293" spans="1:13" x14ac:dyDescent="0.25">
      <c r="A293" s="89" t="str">
        <f t="shared" si="14"/>
        <v>Y0AB0</v>
      </c>
      <c r="B293" s="89">
        <f>VLOOKUP(F293,Masters!B:F,5,0)</f>
        <v>0</v>
      </c>
      <c r="C293" s="169" t="s">
        <v>151</v>
      </c>
      <c r="D293" s="169" t="s">
        <v>151</v>
      </c>
      <c r="E293" s="170">
        <v>44469</v>
      </c>
      <c r="F293" s="169">
        <v>141349</v>
      </c>
      <c r="G293" s="169" t="s">
        <v>799</v>
      </c>
      <c r="H293" s="169"/>
      <c r="I293" s="169"/>
      <c r="J293" s="169">
        <v>-1000</v>
      </c>
      <c r="K293" s="169"/>
      <c r="M293" s="87">
        <f t="shared" si="15"/>
        <v>-1E-4</v>
      </c>
    </row>
    <row r="294" spans="1:13" x14ac:dyDescent="0.25">
      <c r="A294" s="89" t="str">
        <f t="shared" si="14"/>
        <v>Y0AB0</v>
      </c>
      <c r="B294" s="89">
        <f>VLOOKUP(F294,Masters!B:F,5,0)</f>
        <v>0</v>
      </c>
      <c r="C294" s="169" t="s">
        <v>151</v>
      </c>
      <c r="D294" s="169" t="s">
        <v>151</v>
      </c>
      <c r="E294" s="170">
        <v>44469</v>
      </c>
      <c r="F294" s="169">
        <v>141366</v>
      </c>
      <c r="G294" s="169" t="s">
        <v>767</v>
      </c>
      <c r="H294" s="169"/>
      <c r="I294" s="169"/>
      <c r="J294" s="169">
        <v>10483.99</v>
      </c>
      <c r="K294" s="169"/>
      <c r="M294" s="87">
        <f t="shared" si="15"/>
        <v>1.048399E-3</v>
      </c>
    </row>
    <row r="295" spans="1:13" x14ac:dyDescent="0.25">
      <c r="A295" s="89" t="str">
        <f t="shared" si="14"/>
        <v>Y0AB0</v>
      </c>
      <c r="B295" s="89">
        <f>VLOOKUP(F295,Masters!B:F,5,0)</f>
        <v>0</v>
      </c>
      <c r="C295" s="169" t="s">
        <v>151</v>
      </c>
      <c r="D295" s="169" t="s">
        <v>151</v>
      </c>
      <c r="E295" s="170">
        <v>44469</v>
      </c>
      <c r="F295" s="169">
        <v>141379</v>
      </c>
      <c r="G295" s="169" t="s">
        <v>2430</v>
      </c>
      <c r="H295" s="169"/>
      <c r="I295" s="169"/>
      <c r="J295" s="169">
        <v>-67000</v>
      </c>
      <c r="K295" s="169"/>
      <c r="M295" s="87">
        <f t="shared" si="15"/>
        <v>-6.7000000000000002E-3</v>
      </c>
    </row>
    <row r="296" spans="1:13" x14ac:dyDescent="0.25">
      <c r="A296" s="89" t="str">
        <f t="shared" si="14"/>
        <v>Y0AB0</v>
      </c>
      <c r="B296" s="89">
        <f>VLOOKUP(F296,Masters!B:F,5,0)</f>
        <v>0</v>
      </c>
      <c r="C296" s="169" t="s">
        <v>151</v>
      </c>
      <c r="D296" s="169" t="s">
        <v>151</v>
      </c>
      <c r="E296" s="170">
        <v>44469</v>
      </c>
      <c r="F296" s="169">
        <v>141382</v>
      </c>
      <c r="G296" s="169" t="s">
        <v>508</v>
      </c>
      <c r="H296" s="169"/>
      <c r="I296" s="169"/>
      <c r="J296" s="169">
        <v>0</v>
      </c>
      <c r="K296" s="169"/>
      <c r="M296" s="87">
        <f t="shared" si="15"/>
        <v>0</v>
      </c>
    </row>
    <row r="297" spans="1:13" x14ac:dyDescent="0.25">
      <c r="A297" s="89" t="str">
        <f t="shared" si="14"/>
        <v>Y0AB0</v>
      </c>
      <c r="B297" s="89">
        <f>VLOOKUP(F297,Masters!B:F,5,0)</f>
        <v>0</v>
      </c>
      <c r="C297" s="169" t="s">
        <v>151</v>
      </c>
      <c r="D297" s="169" t="s">
        <v>151</v>
      </c>
      <c r="E297" s="170">
        <v>44469</v>
      </c>
      <c r="F297" s="169">
        <v>141398</v>
      </c>
      <c r="G297" s="169" t="s">
        <v>2431</v>
      </c>
      <c r="H297" s="169"/>
      <c r="I297" s="169"/>
      <c r="J297" s="169">
        <v>0</v>
      </c>
      <c r="K297" s="169"/>
      <c r="M297" s="87">
        <f t="shared" si="15"/>
        <v>0</v>
      </c>
    </row>
    <row r="298" spans="1:13" x14ac:dyDescent="0.25">
      <c r="A298" s="89" t="str">
        <f t="shared" si="14"/>
        <v>Y0AB0</v>
      </c>
      <c r="B298" s="89">
        <f>VLOOKUP(F298,Masters!B:F,5,0)</f>
        <v>0</v>
      </c>
      <c r="C298" s="169" t="s">
        <v>151</v>
      </c>
      <c r="D298" s="169" t="s">
        <v>151</v>
      </c>
      <c r="E298" s="170">
        <v>44469</v>
      </c>
      <c r="F298" s="169">
        <v>141399</v>
      </c>
      <c r="G298" s="169" t="s">
        <v>2432</v>
      </c>
      <c r="H298" s="169"/>
      <c r="I298" s="169"/>
      <c r="J298" s="169">
        <v>0</v>
      </c>
      <c r="K298" s="169"/>
      <c r="M298" s="87">
        <f t="shared" si="15"/>
        <v>0</v>
      </c>
    </row>
    <row r="299" spans="1:13" x14ac:dyDescent="0.25">
      <c r="A299" s="89" t="str">
        <f t="shared" si="14"/>
        <v>Y0AB0</v>
      </c>
      <c r="B299" s="89">
        <f>VLOOKUP(F299,Masters!B:F,5,0)</f>
        <v>0</v>
      </c>
      <c r="C299" s="169" t="s">
        <v>151</v>
      </c>
      <c r="D299" s="169" t="s">
        <v>151</v>
      </c>
      <c r="E299" s="170">
        <v>44469</v>
      </c>
      <c r="F299" s="169">
        <v>141524</v>
      </c>
      <c r="G299" s="169" t="s">
        <v>509</v>
      </c>
      <c r="H299" s="169"/>
      <c r="I299" s="169"/>
      <c r="J299" s="169">
        <v>0</v>
      </c>
      <c r="K299" s="169"/>
      <c r="M299" s="87">
        <f t="shared" si="15"/>
        <v>0</v>
      </c>
    </row>
    <row r="300" spans="1:13" x14ac:dyDescent="0.25">
      <c r="A300" s="89" t="str">
        <f t="shared" si="14"/>
        <v>Y0AB0</v>
      </c>
      <c r="B300" s="89">
        <f>VLOOKUP(F300,Masters!B:F,5,0)</f>
        <v>0</v>
      </c>
      <c r="C300" s="169" t="s">
        <v>151</v>
      </c>
      <c r="D300" s="169" t="s">
        <v>151</v>
      </c>
      <c r="E300" s="170">
        <v>44469</v>
      </c>
      <c r="F300" s="169">
        <v>141526</v>
      </c>
      <c r="G300" s="169" t="s">
        <v>510</v>
      </c>
      <c r="H300" s="169"/>
      <c r="I300" s="169"/>
      <c r="J300" s="169">
        <v>0</v>
      </c>
      <c r="K300" s="169"/>
      <c r="M300" s="87">
        <f t="shared" si="15"/>
        <v>0</v>
      </c>
    </row>
    <row r="301" spans="1:13" x14ac:dyDescent="0.25">
      <c r="A301" s="89" t="str">
        <f t="shared" si="14"/>
        <v>Y0AB0</v>
      </c>
      <c r="B301" s="89">
        <f>VLOOKUP(F301,Masters!B:F,5,0)</f>
        <v>0</v>
      </c>
      <c r="C301" s="169" t="s">
        <v>151</v>
      </c>
      <c r="D301" s="169" t="s">
        <v>151</v>
      </c>
      <c r="E301" s="170">
        <v>44469</v>
      </c>
      <c r="F301" s="169">
        <v>141554</v>
      </c>
      <c r="G301" s="169" t="s">
        <v>819</v>
      </c>
      <c r="H301" s="169"/>
      <c r="I301" s="169"/>
      <c r="J301" s="169">
        <v>0</v>
      </c>
      <c r="K301" s="169"/>
      <c r="M301" s="87">
        <f t="shared" si="15"/>
        <v>0</v>
      </c>
    </row>
    <row r="302" spans="1:13" x14ac:dyDescent="0.25">
      <c r="A302" s="89" t="str">
        <f t="shared" si="14"/>
        <v>Y0AB0</v>
      </c>
      <c r="B302" s="89">
        <f>VLOOKUP(F302,Masters!B:F,5,0)</f>
        <v>0</v>
      </c>
      <c r="C302" s="169" t="s">
        <v>151</v>
      </c>
      <c r="D302" s="169" t="s">
        <v>151</v>
      </c>
      <c r="E302" s="170">
        <v>44469</v>
      </c>
      <c r="F302" s="169">
        <v>141555</v>
      </c>
      <c r="G302" s="169" t="s">
        <v>820</v>
      </c>
      <c r="H302" s="169"/>
      <c r="I302" s="169"/>
      <c r="J302" s="169">
        <v>0</v>
      </c>
      <c r="K302" s="169"/>
      <c r="M302" s="87">
        <f t="shared" si="15"/>
        <v>0</v>
      </c>
    </row>
    <row r="303" spans="1:13" x14ac:dyDescent="0.25">
      <c r="A303" s="89" t="str">
        <f t="shared" si="14"/>
        <v>Y0AB0</v>
      </c>
      <c r="B303" s="89">
        <f>VLOOKUP(F303,Masters!B:F,5,0)</f>
        <v>0</v>
      </c>
      <c r="C303" s="169" t="s">
        <v>151</v>
      </c>
      <c r="D303" s="169" t="s">
        <v>151</v>
      </c>
      <c r="E303" s="170">
        <v>44469</v>
      </c>
      <c r="F303" s="169">
        <v>141627</v>
      </c>
      <c r="G303" s="169" t="s">
        <v>511</v>
      </c>
      <c r="H303" s="169"/>
      <c r="I303" s="169"/>
      <c r="J303" s="169">
        <v>0</v>
      </c>
      <c r="K303" s="169"/>
      <c r="M303" s="87">
        <f t="shared" si="15"/>
        <v>0</v>
      </c>
    </row>
    <row r="304" spans="1:13" x14ac:dyDescent="0.25">
      <c r="A304" s="89" t="str">
        <f t="shared" si="14"/>
        <v>Y0AB0</v>
      </c>
      <c r="B304" s="89">
        <f>VLOOKUP(F304,Masters!B:F,5,0)</f>
        <v>0</v>
      </c>
      <c r="C304" s="169" t="s">
        <v>151</v>
      </c>
      <c r="D304" s="169" t="s">
        <v>151</v>
      </c>
      <c r="E304" s="170">
        <v>44469</v>
      </c>
      <c r="F304" s="169">
        <v>141647</v>
      </c>
      <c r="G304" s="169" t="s">
        <v>821</v>
      </c>
      <c r="H304" s="169"/>
      <c r="I304" s="169"/>
      <c r="J304" s="169">
        <v>-99500</v>
      </c>
      <c r="K304" s="169"/>
      <c r="M304" s="87">
        <f t="shared" si="15"/>
        <v>-9.9500000000000005E-3</v>
      </c>
    </row>
    <row r="305" spans="1:13" x14ac:dyDescent="0.25">
      <c r="A305" s="89" t="str">
        <f t="shared" si="14"/>
        <v>Y0AB0</v>
      </c>
      <c r="B305" s="89">
        <f>VLOOKUP(F305,Masters!B:F,5,0)</f>
        <v>0</v>
      </c>
      <c r="C305" s="169" t="s">
        <v>151</v>
      </c>
      <c r="D305" s="169" t="s">
        <v>151</v>
      </c>
      <c r="E305" s="170">
        <v>44469</v>
      </c>
      <c r="F305" s="169">
        <v>141653</v>
      </c>
      <c r="G305" s="169" t="s">
        <v>512</v>
      </c>
      <c r="H305" s="169"/>
      <c r="I305" s="169"/>
      <c r="J305" s="169">
        <v>4500</v>
      </c>
      <c r="K305" s="169"/>
      <c r="M305" s="87">
        <f t="shared" si="15"/>
        <v>4.4999999999999999E-4</v>
      </c>
    </row>
    <row r="306" spans="1:13" x14ac:dyDescent="0.25">
      <c r="A306" s="89" t="str">
        <f t="shared" si="14"/>
        <v>Y0AB0</v>
      </c>
      <c r="B306" s="89">
        <f>VLOOKUP(F306,Masters!B:F,5,0)</f>
        <v>0</v>
      </c>
      <c r="C306" s="169" t="s">
        <v>151</v>
      </c>
      <c r="D306" s="169" t="s">
        <v>151</v>
      </c>
      <c r="E306" s="170">
        <v>44469</v>
      </c>
      <c r="F306" s="169">
        <v>141679</v>
      </c>
      <c r="G306" s="169" t="s">
        <v>822</v>
      </c>
      <c r="H306" s="169"/>
      <c r="I306" s="169"/>
      <c r="J306" s="169">
        <v>-2000</v>
      </c>
      <c r="K306" s="169"/>
      <c r="M306" s="87">
        <f t="shared" si="15"/>
        <v>-2.0000000000000001E-4</v>
      </c>
    </row>
    <row r="307" spans="1:13" x14ac:dyDescent="0.25">
      <c r="A307" s="89" t="str">
        <f t="shared" si="14"/>
        <v>Y0AB0</v>
      </c>
      <c r="B307" s="89">
        <f>VLOOKUP(F307,Masters!B:F,5,0)</f>
        <v>0</v>
      </c>
      <c r="C307" s="169" t="s">
        <v>151</v>
      </c>
      <c r="D307" s="169" t="s">
        <v>151</v>
      </c>
      <c r="E307" s="170">
        <v>44469</v>
      </c>
      <c r="F307" s="169">
        <v>141724</v>
      </c>
      <c r="G307" s="169" t="s">
        <v>513</v>
      </c>
      <c r="H307" s="169"/>
      <c r="I307" s="169"/>
      <c r="J307" s="169">
        <v>-83000</v>
      </c>
      <c r="K307" s="169"/>
      <c r="M307" s="87">
        <f t="shared" si="15"/>
        <v>-8.3000000000000001E-3</v>
      </c>
    </row>
    <row r="308" spans="1:13" x14ac:dyDescent="0.25">
      <c r="A308" s="89" t="str">
        <f t="shared" si="14"/>
        <v>Y0AB0</v>
      </c>
      <c r="B308" s="89">
        <f>VLOOKUP(F308,Masters!B:F,5,0)</f>
        <v>0</v>
      </c>
      <c r="C308" s="169" t="s">
        <v>151</v>
      </c>
      <c r="D308" s="169" t="s">
        <v>151</v>
      </c>
      <c r="E308" s="170">
        <v>44469</v>
      </c>
      <c r="F308" s="169">
        <v>141744</v>
      </c>
      <c r="G308" s="169" t="s">
        <v>514</v>
      </c>
      <c r="H308" s="169"/>
      <c r="I308" s="169"/>
      <c r="J308" s="169">
        <v>100000.01</v>
      </c>
      <c r="K308" s="169"/>
      <c r="M308" s="87">
        <f t="shared" si="15"/>
        <v>1.0000001E-2</v>
      </c>
    </row>
    <row r="309" spans="1:13" x14ac:dyDescent="0.25">
      <c r="A309" s="89" t="str">
        <f t="shared" si="14"/>
        <v>Y0AB0</v>
      </c>
      <c r="B309" s="89">
        <f>VLOOKUP(F309,Masters!B:F,5,0)</f>
        <v>0</v>
      </c>
      <c r="C309" s="169" t="s">
        <v>151</v>
      </c>
      <c r="D309" s="169" t="s">
        <v>151</v>
      </c>
      <c r="E309" s="170">
        <v>44469</v>
      </c>
      <c r="F309" s="169">
        <v>141749</v>
      </c>
      <c r="G309" s="169" t="s">
        <v>516</v>
      </c>
      <c r="H309" s="169"/>
      <c r="I309" s="169"/>
      <c r="J309" s="169">
        <v>0</v>
      </c>
      <c r="K309" s="169"/>
      <c r="M309" s="87">
        <f t="shared" si="15"/>
        <v>0</v>
      </c>
    </row>
    <row r="310" spans="1:13" x14ac:dyDescent="0.25">
      <c r="A310" s="89" t="str">
        <f t="shared" si="14"/>
        <v>Y0AB0</v>
      </c>
      <c r="B310" s="89">
        <f>VLOOKUP(F310,Masters!B:F,5,0)</f>
        <v>0</v>
      </c>
      <c r="C310" s="169" t="s">
        <v>151</v>
      </c>
      <c r="D310" s="169" t="s">
        <v>151</v>
      </c>
      <c r="E310" s="170">
        <v>44469</v>
      </c>
      <c r="F310" s="169">
        <v>141754</v>
      </c>
      <c r="G310" s="169" t="s">
        <v>517</v>
      </c>
      <c r="H310" s="169"/>
      <c r="I310" s="169"/>
      <c r="J310" s="169">
        <v>1000</v>
      </c>
      <c r="K310" s="169"/>
      <c r="M310" s="87">
        <f t="shared" si="15"/>
        <v>1E-4</v>
      </c>
    </row>
    <row r="311" spans="1:13" x14ac:dyDescent="0.25">
      <c r="A311" s="89" t="str">
        <f t="shared" si="14"/>
        <v>Y0AB0</v>
      </c>
      <c r="B311" s="89">
        <f>VLOOKUP(F311,Masters!B:F,5,0)</f>
        <v>0</v>
      </c>
      <c r="C311" s="169" t="s">
        <v>151</v>
      </c>
      <c r="D311" s="169" t="s">
        <v>151</v>
      </c>
      <c r="E311" s="170">
        <v>44469</v>
      </c>
      <c r="F311" s="169">
        <v>141755</v>
      </c>
      <c r="G311" s="169" t="s">
        <v>518</v>
      </c>
      <c r="H311" s="169"/>
      <c r="I311" s="169"/>
      <c r="J311" s="169">
        <v>0</v>
      </c>
      <c r="K311" s="169"/>
      <c r="M311" s="87">
        <f t="shared" si="15"/>
        <v>0</v>
      </c>
    </row>
    <row r="312" spans="1:13" x14ac:dyDescent="0.25">
      <c r="A312" s="89" t="str">
        <f t="shared" si="14"/>
        <v>Y0AB0</v>
      </c>
      <c r="B312" s="89">
        <f>VLOOKUP(F312,Masters!B:F,5,0)</f>
        <v>0</v>
      </c>
      <c r="C312" s="169" t="s">
        <v>151</v>
      </c>
      <c r="D312" s="169" t="s">
        <v>151</v>
      </c>
      <c r="E312" s="170">
        <v>44469</v>
      </c>
      <c r="F312" s="169">
        <v>141769</v>
      </c>
      <c r="G312" s="169" t="s">
        <v>843</v>
      </c>
      <c r="H312" s="169"/>
      <c r="I312" s="169"/>
      <c r="J312" s="169">
        <v>0</v>
      </c>
      <c r="K312" s="169"/>
      <c r="M312" s="87">
        <f t="shared" si="15"/>
        <v>0</v>
      </c>
    </row>
    <row r="313" spans="1:13" x14ac:dyDescent="0.25">
      <c r="A313" s="89" t="str">
        <f t="shared" si="14"/>
        <v>Y0AB0</v>
      </c>
      <c r="B313" s="89">
        <f>VLOOKUP(F313,Masters!B:F,5,0)</f>
        <v>0</v>
      </c>
      <c r="C313" s="169" t="s">
        <v>151</v>
      </c>
      <c r="D313" s="169" t="s">
        <v>151</v>
      </c>
      <c r="E313" s="170">
        <v>44469</v>
      </c>
      <c r="F313" s="169">
        <v>141779</v>
      </c>
      <c r="G313" s="169" t="s">
        <v>852</v>
      </c>
      <c r="H313" s="169"/>
      <c r="I313" s="169"/>
      <c r="J313" s="169">
        <v>-80500</v>
      </c>
      <c r="K313" s="169"/>
      <c r="M313" s="87">
        <f t="shared" si="15"/>
        <v>-8.0499999999999999E-3</v>
      </c>
    </row>
    <row r="314" spans="1:13" x14ac:dyDescent="0.25">
      <c r="A314" s="89" t="str">
        <f t="shared" si="14"/>
        <v>Y0AB0</v>
      </c>
      <c r="B314" s="89">
        <f>VLOOKUP(F314,Masters!B:F,5,0)</f>
        <v>0</v>
      </c>
      <c r="C314" s="169" t="s">
        <v>151</v>
      </c>
      <c r="D314" s="169" t="s">
        <v>151</v>
      </c>
      <c r="E314" s="170">
        <v>44469</v>
      </c>
      <c r="F314" s="169">
        <v>141785</v>
      </c>
      <c r="G314" s="169" t="s">
        <v>856</v>
      </c>
      <c r="H314" s="169"/>
      <c r="I314" s="169"/>
      <c r="J314" s="169">
        <v>0</v>
      </c>
      <c r="K314" s="169"/>
      <c r="M314" s="87">
        <f t="shared" si="15"/>
        <v>0</v>
      </c>
    </row>
    <row r="315" spans="1:13" x14ac:dyDescent="0.25">
      <c r="A315" s="89" t="str">
        <f t="shared" si="14"/>
        <v>Y0AB0</v>
      </c>
      <c r="B315" s="89">
        <f>VLOOKUP(F315,Masters!B:F,5,0)</f>
        <v>0</v>
      </c>
      <c r="C315" s="169" t="s">
        <v>151</v>
      </c>
      <c r="D315" s="169" t="s">
        <v>151</v>
      </c>
      <c r="E315" s="170">
        <v>44469</v>
      </c>
      <c r="F315" s="169">
        <v>141789</v>
      </c>
      <c r="G315" s="169" t="s">
        <v>860</v>
      </c>
      <c r="H315" s="169"/>
      <c r="I315" s="169"/>
      <c r="J315" s="169">
        <v>1000</v>
      </c>
      <c r="K315" s="169"/>
      <c r="M315" s="87">
        <f t="shared" si="15"/>
        <v>1E-4</v>
      </c>
    </row>
    <row r="316" spans="1:13" x14ac:dyDescent="0.25">
      <c r="A316" s="89" t="str">
        <f t="shared" si="14"/>
        <v>Y0AB0</v>
      </c>
      <c r="B316" s="89">
        <f>VLOOKUP(F316,Masters!B:F,5,0)</f>
        <v>0</v>
      </c>
      <c r="C316" s="169" t="s">
        <v>151</v>
      </c>
      <c r="D316" s="169" t="s">
        <v>151</v>
      </c>
      <c r="E316" s="170">
        <v>44469</v>
      </c>
      <c r="F316" s="169">
        <v>141790</v>
      </c>
      <c r="G316" s="169" t="s">
        <v>861</v>
      </c>
      <c r="H316" s="169"/>
      <c r="I316" s="169"/>
      <c r="J316" s="169">
        <v>-3000</v>
      </c>
      <c r="K316" s="169"/>
      <c r="M316" s="87">
        <f t="shared" si="15"/>
        <v>-2.9999999999999997E-4</v>
      </c>
    </row>
    <row r="317" spans="1:13" x14ac:dyDescent="0.25">
      <c r="A317" s="89" t="str">
        <f t="shared" si="14"/>
        <v>Y0AB0</v>
      </c>
      <c r="B317" s="89">
        <f>VLOOKUP(F317,Masters!B:F,5,0)</f>
        <v>0</v>
      </c>
      <c r="C317" s="169" t="s">
        <v>151</v>
      </c>
      <c r="D317" s="169" t="s">
        <v>151</v>
      </c>
      <c r="E317" s="170">
        <v>44469</v>
      </c>
      <c r="F317" s="169">
        <v>141793</v>
      </c>
      <c r="G317" s="169" t="s">
        <v>863</v>
      </c>
      <c r="H317" s="169"/>
      <c r="I317" s="169"/>
      <c r="J317" s="169">
        <v>0</v>
      </c>
      <c r="K317" s="169"/>
      <c r="M317" s="87">
        <f t="shared" si="15"/>
        <v>0</v>
      </c>
    </row>
    <row r="318" spans="1:13" x14ac:dyDescent="0.25">
      <c r="A318" s="89" t="str">
        <f t="shared" si="14"/>
        <v>Y0AB0</v>
      </c>
      <c r="B318" s="89">
        <f>VLOOKUP(F318,Masters!B:F,5,0)</f>
        <v>0</v>
      </c>
      <c r="C318" s="169" t="s">
        <v>151</v>
      </c>
      <c r="D318" s="169" t="s">
        <v>151</v>
      </c>
      <c r="E318" s="170">
        <v>44469</v>
      </c>
      <c r="F318" s="169">
        <v>141871</v>
      </c>
      <c r="G318" s="169" t="s">
        <v>1100</v>
      </c>
      <c r="H318" s="169"/>
      <c r="I318" s="169"/>
      <c r="J318" s="169">
        <v>0</v>
      </c>
      <c r="K318" s="169"/>
      <c r="M318" s="87">
        <f t="shared" si="15"/>
        <v>0</v>
      </c>
    </row>
    <row r="319" spans="1:13" x14ac:dyDescent="0.25">
      <c r="A319" s="89" t="str">
        <f t="shared" si="14"/>
        <v>Y0AB0</v>
      </c>
      <c r="B319" s="89">
        <f>VLOOKUP(F319,Masters!B:F,5,0)</f>
        <v>0</v>
      </c>
      <c r="C319" s="169" t="s">
        <v>151</v>
      </c>
      <c r="D319" s="169" t="s">
        <v>151</v>
      </c>
      <c r="E319" s="170">
        <v>44469</v>
      </c>
      <c r="F319" s="169">
        <v>142036</v>
      </c>
      <c r="G319" s="169" t="s">
        <v>865</v>
      </c>
      <c r="H319" s="169"/>
      <c r="I319" s="169"/>
      <c r="J319" s="169">
        <v>100000</v>
      </c>
      <c r="K319" s="169"/>
      <c r="M319" s="87">
        <f t="shared" si="15"/>
        <v>0.01</v>
      </c>
    </row>
    <row r="320" spans="1:13" x14ac:dyDescent="0.25">
      <c r="A320" s="89" t="str">
        <f t="shared" si="14"/>
        <v>Y0AB0</v>
      </c>
      <c r="B320" s="89">
        <f>VLOOKUP(F320,Masters!B:F,5,0)</f>
        <v>0</v>
      </c>
      <c r="C320" s="169" t="s">
        <v>151</v>
      </c>
      <c r="D320" s="169" t="s">
        <v>151</v>
      </c>
      <c r="E320" s="170">
        <v>44469</v>
      </c>
      <c r="F320" s="169">
        <v>142038</v>
      </c>
      <c r="G320" s="169" t="s">
        <v>866</v>
      </c>
      <c r="H320" s="169"/>
      <c r="I320" s="169"/>
      <c r="J320" s="169">
        <v>0</v>
      </c>
      <c r="K320" s="169"/>
      <c r="M320" s="87">
        <f t="shared" si="15"/>
        <v>0</v>
      </c>
    </row>
    <row r="321" spans="1:13" x14ac:dyDescent="0.25">
      <c r="A321" s="89" t="str">
        <f t="shared" si="14"/>
        <v>Y0AB0</v>
      </c>
      <c r="B321" s="89">
        <f>VLOOKUP(F321,Masters!B:F,5,0)</f>
        <v>0</v>
      </c>
      <c r="C321" s="169" t="s">
        <v>151</v>
      </c>
      <c r="D321" s="169" t="s">
        <v>151</v>
      </c>
      <c r="E321" s="170">
        <v>44469</v>
      </c>
      <c r="F321" s="169">
        <v>142043</v>
      </c>
      <c r="G321" s="169" t="s">
        <v>1133</v>
      </c>
      <c r="H321" s="169"/>
      <c r="I321" s="169"/>
      <c r="J321" s="169">
        <v>0</v>
      </c>
      <c r="K321" s="169"/>
      <c r="M321" s="87">
        <f t="shared" si="15"/>
        <v>0</v>
      </c>
    </row>
    <row r="322" spans="1:13" x14ac:dyDescent="0.25">
      <c r="A322" s="89" t="str">
        <f t="shared" ref="A322:A368" si="16">C322&amp;B322</f>
        <v>Y0AB0</v>
      </c>
      <c r="B322" s="89">
        <f>VLOOKUP(F322,Masters!B:F,5,0)</f>
        <v>0</v>
      </c>
      <c r="C322" s="169" t="s">
        <v>151</v>
      </c>
      <c r="D322" s="169" t="s">
        <v>151</v>
      </c>
      <c r="E322" s="170">
        <v>44469</v>
      </c>
      <c r="F322" s="169">
        <v>142044</v>
      </c>
      <c r="G322" s="169" t="s">
        <v>870</v>
      </c>
      <c r="H322" s="169"/>
      <c r="I322" s="169"/>
      <c r="J322" s="169">
        <v>0</v>
      </c>
      <c r="K322" s="169"/>
      <c r="M322" s="87">
        <f t="shared" si="15"/>
        <v>0</v>
      </c>
    </row>
    <row r="323" spans="1:13" x14ac:dyDescent="0.25">
      <c r="A323" s="89" t="str">
        <f t="shared" si="16"/>
        <v>Y0AB0</v>
      </c>
      <c r="B323" s="89">
        <f>VLOOKUP(F323,Masters!B:F,5,0)</f>
        <v>0</v>
      </c>
      <c r="C323" s="169" t="s">
        <v>151</v>
      </c>
      <c r="D323" s="169" t="s">
        <v>151</v>
      </c>
      <c r="E323" s="170">
        <v>44469</v>
      </c>
      <c r="F323" s="169">
        <v>142046</v>
      </c>
      <c r="G323" s="169" t="s">
        <v>871</v>
      </c>
      <c r="H323" s="169"/>
      <c r="I323" s="169"/>
      <c r="J323" s="169">
        <v>0</v>
      </c>
      <c r="K323" s="169"/>
      <c r="M323" s="87">
        <f t="shared" si="15"/>
        <v>0</v>
      </c>
    </row>
    <row r="324" spans="1:13" x14ac:dyDescent="0.25">
      <c r="A324" s="89" t="str">
        <f t="shared" si="16"/>
        <v>Y0AB0</v>
      </c>
      <c r="B324" s="89">
        <f>VLOOKUP(F324,Masters!B:F,5,0)</f>
        <v>0</v>
      </c>
      <c r="C324" s="169" t="s">
        <v>151</v>
      </c>
      <c r="D324" s="169" t="s">
        <v>151</v>
      </c>
      <c r="E324" s="170">
        <v>44469</v>
      </c>
      <c r="F324" s="169">
        <v>142075</v>
      </c>
      <c r="G324" s="169" t="s">
        <v>1059</v>
      </c>
      <c r="H324" s="169"/>
      <c r="I324" s="169"/>
      <c r="J324" s="169">
        <v>15047175.609999999</v>
      </c>
      <c r="K324" s="169"/>
      <c r="M324" s="87">
        <f t="shared" si="15"/>
        <v>1.5047175609999999</v>
      </c>
    </row>
    <row r="325" spans="1:13" x14ac:dyDescent="0.25">
      <c r="A325" s="89" t="str">
        <f t="shared" si="16"/>
        <v>Y0AB0</v>
      </c>
      <c r="B325" s="89">
        <f>VLOOKUP(F325,Masters!B:F,5,0)</f>
        <v>0</v>
      </c>
      <c r="C325" s="169" t="s">
        <v>151</v>
      </c>
      <c r="D325" s="169" t="s">
        <v>151</v>
      </c>
      <c r="E325" s="170">
        <v>44469</v>
      </c>
      <c r="F325" s="169">
        <v>142087</v>
      </c>
      <c r="G325" s="169" t="s">
        <v>881</v>
      </c>
      <c r="H325" s="169"/>
      <c r="I325" s="169"/>
      <c r="J325" s="169">
        <v>0</v>
      </c>
      <c r="K325" s="169"/>
      <c r="M325" s="87">
        <f t="shared" si="15"/>
        <v>0</v>
      </c>
    </row>
    <row r="326" spans="1:13" x14ac:dyDescent="0.25">
      <c r="A326" s="89" t="str">
        <f t="shared" si="16"/>
        <v>Y0AB0</v>
      </c>
      <c r="B326" s="89">
        <f>VLOOKUP(F326,Masters!B:F,5,0)</f>
        <v>0</v>
      </c>
      <c r="C326" s="169" t="s">
        <v>151</v>
      </c>
      <c r="D326" s="169" t="s">
        <v>151</v>
      </c>
      <c r="E326" s="170">
        <v>44469</v>
      </c>
      <c r="F326" s="169">
        <v>142186</v>
      </c>
      <c r="G326" s="169" t="s">
        <v>1083</v>
      </c>
      <c r="H326" s="169"/>
      <c r="I326" s="169"/>
      <c r="J326" s="169">
        <v>20000</v>
      </c>
      <c r="K326" s="169"/>
      <c r="M326" s="87">
        <f t="shared" si="15"/>
        <v>2E-3</v>
      </c>
    </row>
    <row r="327" spans="1:13" x14ac:dyDescent="0.25">
      <c r="A327" s="89" t="str">
        <f t="shared" si="16"/>
        <v>Y0AB0</v>
      </c>
      <c r="B327" s="89">
        <f>VLOOKUP(F327,Masters!B:F,5,0)</f>
        <v>0</v>
      </c>
      <c r="C327" s="169" t="s">
        <v>151</v>
      </c>
      <c r="D327" s="169" t="s">
        <v>151</v>
      </c>
      <c r="E327" s="170">
        <v>44469</v>
      </c>
      <c r="F327" s="169">
        <v>160101</v>
      </c>
      <c r="G327" s="169" t="s">
        <v>887</v>
      </c>
      <c r="H327" s="169"/>
      <c r="I327" s="169"/>
      <c r="J327" s="169">
        <v>911097552.94000006</v>
      </c>
      <c r="K327" s="169"/>
      <c r="M327" s="87">
        <f t="shared" si="15"/>
        <v>91.10975529400001</v>
      </c>
    </row>
    <row r="328" spans="1:13" x14ac:dyDescent="0.25">
      <c r="A328" s="89" t="str">
        <f t="shared" si="16"/>
        <v>Y0AB0</v>
      </c>
      <c r="B328" s="89">
        <f>VLOOKUP(F328,Masters!B:F,5,0)</f>
        <v>0</v>
      </c>
      <c r="C328" s="169" t="s">
        <v>151</v>
      </c>
      <c r="D328" s="169" t="s">
        <v>151</v>
      </c>
      <c r="E328" s="170">
        <v>44469</v>
      </c>
      <c r="F328" s="169">
        <v>160118</v>
      </c>
      <c r="G328" s="169" t="s">
        <v>890</v>
      </c>
      <c r="H328" s="169"/>
      <c r="I328" s="169"/>
      <c r="J328" s="169">
        <v>0</v>
      </c>
      <c r="K328" s="169"/>
      <c r="M328" s="87">
        <f t="shared" si="15"/>
        <v>0</v>
      </c>
    </row>
    <row r="329" spans="1:13" x14ac:dyDescent="0.25">
      <c r="A329" s="89" t="str">
        <f t="shared" si="16"/>
        <v>Y0AB0</v>
      </c>
      <c r="B329" s="89">
        <f>VLOOKUP(F329,Masters!B:F,5,0)</f>
        <v>0</v>
      </c>
      <c r="C329" s="169" t="s">
        <v>151</v>
      </c>
      <c r="D329" s="169" t="s">
        <v>151</v>
      </c>
      <c r="E329" s="170">
        <v>44469</v>
      </c>
      <c r="F329" s="169">
        <v>160202</v>
      </c>
      <c r="G329" s="169" t="s">
        <v>896</v>
      </c>
      <c r="H329" s="169"/>
      <c r="I329" s="169"/>
      <c r="J329" s="169">
        <v>0</v>
      </c>
      <c r="K329" s="169"/>
      <c r="M329" s="87">
        <f t="shared" si="15"/>
        <v>0</v>
      </c>
    </row>
    <row r="330" spans="1:13" x14ac:dyDescent="0.25">
      <c r="A330" s="89" t="str">
        <f t="shared" si="16"/>
        <v>Y0AB0</v>
      </c>
      <c r="B330" s="89">
        <f>VLOOKUP(F330,Masters!B:F,5,0)</f>
        <v>0</v>
      </c>
      <c r="C330" s="169" t="s">
        <v>151</v>
      </c>
      <c r="D330" s="169" t="s">
        <v>151</v>
      </c>
      <c r="E330" s="170">
        <v>44469</v>
      </c>
      <c r="F330" s="169">
        <v>160206</v>
      </c>
      <c r="G330" s="169" t="s">
        <v>897</v>
      </c>
      <c r="H330" s="169"/>
      <c r="I330" s="169"/>
      <c r="J330" s="169">
        <v>23535085.23</v>
      </c>
      <c r="K330" s="169"/>
      <c r="M330" s="87">
        <f t="shared" si="15"/>
        <v>2.3535085229999999</v>
      </c>
    </row>
    <row r="331" spans="1:13" x14ac:dyDescent="0.25">
      <c r="A331" s="89" t="str">
        <f t="shared" si="16"/>
        <v>Y0AB0</v>
      </c>
      <c r="B331" s="89">
        <f>VLOOKUP(F331,Masters!B:F,5,0)</f>
        <v>0</v>
      </c>
      <c r="C331" s="169" t="s">
        <v>151</v>
      </c>
      <c r="D331" s="169" t="s">
        <v>151</v>
      </c>
      <c r="E331" s="170">
        <v>44469</v>
      </c>
      <c r="F331" s="169">
        <v>160207</v>
      </c>
      <c r="G331" s="169" t="s">
        <v>898</v>
      </c>
      <c r="H331" s="169"/>
      <c r="I331" s="169"/>
      <c r="J331" s="169">
        <v>0</v>
      </c>
      <c r="K331" s="169"/>
      <c r="M331" s="87">
        <f t="shared" si="15"/>
        <v>0</v>
      </c>
    </row>
    <row r="332" spans="1:13" x14ac:dyDescent="0.25">
      <c r="A332" s="89" t="str">
        <f t="shared" si="16"/>
        <v>Y0AB0</v>
      </c>
      <c r="B332" s="89">
        <f>VLOOKUP(F332,Masters!B:F,5,0)</f>
        <v>0</v>
      </c>
      <c r="C332" s="169" t="s">
        <v>151</v>
      </c>
      <c r="D332" s="169" t="s">
        <v>151</v>
      </c>
      <c r="E332" s="170">
        <v>44469</v>
      </c>
      <c r="F332" s="169">
        <v>160214</v>
      </c>
      <c r="G332" s="169" t="s">
        <v>659</v>
      </c>
      <c r="H332" s="169"/>
      <c r="I332" s="169"/>
      <c r="J332" s="169">
        <v>0</v>
      </c>
      <c r="K332" s="169"/>
      <c r="M332" s="87">
        <f t="shared" si="15"/>
        <v>0</v>
      </c>
    </row>
    <row r="333" spans="1:13" x14ac:dyDescent="0.25">
      <c r="A333" s="89" t="str">
        <f t="shared" si="16"/>
        <v>Y0AB0</v>
      </c>
      <c r="B333" s="89">
        <f>VLOOKUP(F333,Masters!B:F,5,0)</f>
        <v>0</v>
      </c>
      <c r="C333" s="169" t="s">
        <v>151</v>
      </c>
      <c r="D333" s="169" t="s">
        <v>151</v>
      </c>
      <c r="E333" s="170">
        <v>44469</v>
      </c>
      <c r="F333" s="169">
        <v>170101</v>
      </c>
      <c r="G333" s="169" t="s">
        <v>901</v>
      </c>
      <c r="H333" s="169"/>
      <c r="I333" s="169"/>
      <c r="J333" s="169">
        <v>6511806002.21</v>
      </c>
      <c r="K333" s="169"/>
      <c r="M333" s="87">
        <f t="shared" si="15"/>
        <v>651.18060022099996</v>
      </c>
    </row>
    <row r="334" spans="1:13" x14ac:dyDescent="0.25">
      <c r="A334" s="89" t="str">
        <f t="shared" si="16"/>
        <v>Y0AB0</v>
      </c>
      <c r="B334" s="89">
        <f>VLOOKUP(F334,Masters!B:F,5,0)</f>
        <v>0</v>
      </c>
      <c r="C334" s="169" t="s">
        <v>151</v>
      </c>
      <c r="D334" s="169" t="s">
        <v>151</v>
      </c>
      <c r="E334" s="170">
        <v>44469</v>
      </c>
      <c r="F334" s="169">
        <v>201276</v>
      </c>
      <c r="G334" s="169" t="s">
        <v>473</v>
      </c>
      <c r="H334" s="169"/>
      <c r="I334" s="169"/>
      <c r="J334" s="169">
        <v>3038098236.4200001</v>
      </c>
      <c r="K334" s="169"/>
      <c r="M334" s="87">
        <f t="shared" si="15"/>
        <v>303.80982364200003</v>
      </c>
    </row>
    <row r="335" spans="1:13" x14ac:dyDescent="0.25">
      <c r="A335" s="89" t="str">
        <f t="shared" si="16"/>
        <v>Y0AB1.2</v>
      </c>
      <c r="B335" s="89">
        <f>VLOOKUP(F335,Masters!B:F,5,0)</f>
        <v>1.2</v>
      </c>
      <c r="C335" s="169" t="s">
        <v>151</v>
      </c>
      <c r="D335" s="169" t="s">
        <v>151</v>
      </c>
      <c r="E335" s="170">
        <v>44469</v>
      </c>
      <c r="F335" s="169">
        <v>201277</v>
      </c>
      <c r="G335" s="169" t="s">
        <v>474</v>
      </c>
      <c r="H335" s="169"/>
      <c r="I335" s="169"/>
      <c r="J335" s="169">
        <v>-3406945503.8899999</v>
      </c>
      <c r="K335" s="169"/>
      <c r="M335" s="87">
        <f t="shared" si="15"/>
        <v>-340.69455038899997</v>
      </c>
    </row>
    <row r="336" spans="1:13" x14ac:dyDescent="0.25">
      <c r="A336" s="89" t="str">
        <f t="shared" si="16"/>
        <v>Y0AB0</v>
      </c>
      <c r="B336" s="89">
        <f>VLOOKUP(F336,Masters!B:F,5,0)</f>
        <v>0</v>
      </c>
      <c r="C336" s="169" t="s">
        <v>151</v>
      </c>
      <c r="D336" s="169" t="s">
        <v>151</v>
      </c>
      <c r="E336" s="170">
        <v>44469</v>
      </c>
      <c r="F336" s="169">
        <v>201297</v>
      </c>
      <c r="G336" s="169" t="s">
        <v>475</v>
      </c>
      <c r="H336" s="169"/>
      <c r="I336" s="169"/>
      <c r="J336" s="169">
        <v>609931117.38</v>
      </c>
      <c r="K336" s="169"/>
      <c r="M336" s="87">
        <f t="shared" si="15"/>
        <v>60.993111737999996</v>
      </c>
    </row>
    <row r="337" spans="1:13" x14ac:dyDescent="0.25">
      <c r="A337" s="89" t="str">
        <f t="shared" si="16"/>
        <v>Y0AB1.2</v>
      </c>
      <c r="B337" s="89">
        <f>VLOOKUP(F337,Masters!B:F,5,0)</f>
        <v>1.2</v>
      </c>
      <c r="C337" s="169" t="s">
        <v>151</v>
      </c>
      <c r="D337" s="169" t="s">
        <v>151</v>
      </c>
      <c r="E337" s="170">
        <v>44469</v>
      </c>
      <c r="F337" s="169">
        <v>201298</v>
      </c>
      <c r="G337" s="169" t="s">
        <v>476</v>
      </c>
      <c r="H337" s="169"/>
      <c r="I337" s="169"/>
      <c r="J337" s="169">
        <v>-2081220667.51</v>
      </c>
      <c r="K337" s="169"/>
      <c r="M337" s="87">
        <f t="shared" si="15"/>
        <v>-208.12206675100001</v>
      </c>
    </row>
    <row r="338" spans="1:13" x14ac:dyDescent="0.25">
      <c r="A338" s="89" t="str">
        <f t="shared" si="16"/>
        <v>Y0AB0</v>
      </c>
      <c r="B338" s="89">
        <f>VLOOKUP(F338,Masters!B:F,5,0)</f>
        <v>0</v>
      </c>
      <c r="C338" s="169" t="s">
        <v>151</v>
      </c>
      <c r="D338" s="169" t="s">
        <v>151</v>
      </c>
      <c r="E338" s="170">
        <v>44469</v>
      </c>
      <c r="F338" s="169">
        <v>201349</v>
      </c>
      <c r="G338" s="169" t="s">
        <v>477</v>
      </c>
      <c r="H338" s="169"/>
      <c r="I338" s="169"/>
      <c r="J338" s="169">
        <v>-81043619.629999995</v>
      </c>
      <c r="K338" s="169"/>
      <c r="M338" s="87">
        <f t="shared" si="15"/>
        <v>-8.1043619629999988</v>
      </c>
    </row>
    <row r="339" spans="1:13" x14ac:dyDescent="0.25">
      <c r="A339" s="89" t="str">
        <f t="shared" si="16"/>
        <v>Y0AB0</v>
      </c>
      <c r="B339" s="89">
        <f>VLOOKUP(F339,Masters!B:F,5,0)</f>
        <v>0</v>
      </c>
      <c r="C339" s="169" t="s">
        <v>151</v>
      </c>
      <c r="D339" s="169" t="s">
        <v>151</v>
      </c>
      <c r="E339" s="170">
        <v>44469</v>
      </c>
      <c r="F339" s="169">
        <v>201351</v>
      </c>
      <c r="G339" s="169" t="s">
        <v>478</v>
      </c>
      <c r="H339" s="169"/>
      <c r="I339" s="169"/>
      <c r="J339" s="169">
        <v>-599369184.32000005</v>
      </c>
      <c r="K339" s="169"/>
      <c r="M339" s="87">
        <f t="shared" si="15"/>
        <v>-59.936918432000006</v>
      </c>
    </row>
    <row r="340" spans="1:13" x14ac:dyDescent="0.25">
      <c r="A340" s="89" t="str">
        <f t="shared" si="16"/>
        <v>Y0AB1.2</v>
      </c>
      <c r="B340" s="89">
        <f>VLOOKUP(F340,Masters!B:F,5,0)</f>
        <v>1.2</v>
      </c>
      <c r="C340" s="169" t="s">
        <v>151</v>
      </c>
      <c r="D340" s="169" t="s">
        <v>151</v>
      </c>
      <c r="E340" s="170">
        <v>44469</v>
      </c>
      <c r="F340" s="169">
        <v>201364</v>
      </c>
      <c r="G340" s="169" t="s">
        <v>479</v>
      </c>
      <c r="H340" s="169"/>
      <c r="I340" s="169"/>
      <c r="J340" s="169">
        <v>-73569858.260000005</v>
      </c>
      <c r="K340" s="169"/>
      <c r="M340" s="87">
        <f t="shared" si="15"/>
        <v>-7.3569858260000007</v>
      </c>
    </row>
    <row r="341" spans="1:13" x14ac:dyDescent="0.25">
      <c r="A341" s="89" t="str">
        <f t="shared" si="16"/>
        <v>Y0AB1.2</v>
      </c>
      <c r="B341" s="89">
        <f>VLOOKUP(F341,Masters!B:F,5,0)</f>
        <v>1.2</v>
      </c>
      <c r="C341" s="169" t="s">
        <v>151</v>
      </c>
      <c r="D341" s="169" t="s">
        <v>151</v>
      </c>
      <c r="E341" s="170">
        <v>44469</v>
      </c>
      <c r="F341" s="169">
        <v>201366</v>
      </c>
      <c r="G341" s="169" t="s">
        <v>480</v>
      </c>
      <c r="H341" s="169"/>
      <c r="I341" s="169"/>
      <c r="J341" s="169">
        <v>-389175390.02999997</v>
      </c>
      <c r="K341" s="169"/>
      <c r="M341" s="87">
        <f t="shared" si="15"/>
        <v>-38.917539002999995</v>
      </c>
    </row>
    <row r="342" spans="1:13" x14ac:dyDescent="0.25">
      <c r="A342" s="89" t="str">
        <f t="shared" si="16"/>
        <v>Y0AB0</v>
      </c>
      <c r="B342" s="89">
        <f>VLOOKUP(F342,Masters!B:F,5,0)</f>
        <v>0</v>
      </c>
      <c r="C342" s="169" t="s">
        <v>151</v>
      </c>
      <c r="D342" s="169" t="s">
        <v>151</v>
      </c>
      <c r="E342" s="170">
        <v>44469</v>
      </c>
      <c r="F342" s="169">
        <v>210103</v>
      </c>
      <c r="G342" s="169" t="s">
        <v>521</v>
      </c>
      <c r="H342" s="169"/>
      <c r="I342" s="169"/>
      <c r="J342" s="169">
        <v>0</v>
      </c>
      <c r="K342" s="169"/>
      <c r="M342" s="87">
        <f t="shared" ref="M342:M368" si="17">J342/10000000</f>
        <v>0</v>
      </c>
    </row>
    <row r="343" spans="1:13" x14ac:dyDescent="0.25">
      <c r="A343" s="89" t="str">
        <f t="shared" si="16"/>
        <v>Y0AB0</v>
      </c>
      <c r="B343" s="89">
        <f>VLOOKUP(F343,Masters!B:F,5,0)</f>
        <v>0</v>
      </c>
      <c r="C343" s="169" t="s">
        <v>151</v>
      </c>
      <c r="D343" s="169" t="s">
        <v>151</v>
      </c>
      <c r="E343" s="170">
        <v>44469</v>
      </c>
      <c r="F343" s="169">
        <v>210117</v>
      </c>
      <c r="G343" s="169" t="s">
        <v>523</v>
      </c>
      <c r="H343" s="169"/>
      <c r="I343" s="169"/>
      <c r="J343" s="169">
        <v>-10382829.810000001</v>
      </c>
      <c r="K343" s="169"/>
      <c r="M343" s="87">
        <f t="shared" si="17"/>
        <v>-1.038282981</v>
      </c>
    </row>
    <row r="344" spans="1:13" x14ac:dyDescent="0.25">
      <c r="A344" s="89" t="str">
        <f t="shared" si="16"/>
        <v>Y0AB0</v>
      </c>
      <c r="B344" s="89">
        <f>VLOOKUP(F344,Masters!B:F,5,0)</f>
        <v>0</v>
      </c>
      <c r="C344" s="169" t="s">
        <v>151</v>
      </c>
      <c r="D344" s="169" t="s">
        <v>151</v>
      </c>
      <c r="E344" s="170">
        <v>44469</v>
      </c>
      <c r="F344" s="169">
        <v>210132</v>
      </c>
      <c r="G344" s="169" t="s">
        <v>916</v>
      </c>
      <c r="H344" s="169"/>
      <c r="I344" s="169"/>
      <c r="J344" s="169">
        <v>0</v>
      </c>
      <c r="K344" s="169"/>
      <c r="M344" s="87">
        <f t="shared" si="17"/>
        <v>0</v>
      </c>
    </row>
    <row r="345" spans="1:13" x14ac:dyDescent="0.25">
      <c r="A345" s="89" t="str">
        <f t="shared" si="16"/>
        <v>Y0AB0</v>
      </c>
      <c r="B345" s="89">
        <f>VLOOKUP(F345,Masters!B:F,5,0)</f>
        <v>0</v>
      </c>
      <c r="C345" s="169" t="s">
        <v>151</v>
      </c>
      <c r="D345" s="169" t="s">
        <v>151</v>
      </c>
      <c r="E345" s="170">
        <v>44469</v>
      </c>
      <c r="F345" s="169">
        <v>210138</v>
      </c>
      <c r="G345" s="169" t="s">
        <v>2441</v>
      </c>
      <c r="H345" s="169"/>
      <c r="I345" s="169"/>
      <c r="J345" s="169">
        <v>0</v>
      </c>
      <c r="K345" s="169"/>
      <c r="M345" s="87">
        <f t="shared" si="17"/>
        <v>0</v>
      </c>
    </row>
    <row r="346" spans="1:13" x14ac:dyDescent="0.25">
      <c r="A346" s="89" t="str">
        <f t="shared" si="16"/>
        <v>Y0AB0</v>
      </c>
      <c r="B346" s="89">
        <f>VLOOKUP(F346,Masters!B:F,5,0)</f>
        <v>0</v>
      </c>
      <c r="C346" s="169" t="s">
        <v>151</v>
      </c>
      <c r="D346" s="169" t="s">
        <v>151</v>
      </c>
      <c r="E346" s="170">
        <v>44469</v>
      </c>
      <c r="F346" s="169">
        <v>210140</v>
      </c>
      <c r="G346" s="169" t="s">
        <v>525</v>
      </c>
      <c r="H346" s="169"/>
      <c r="I346" s="169"/>
      <c r="J346" s="169">
        <v>0</v>
      </c>
      <c r="K346" s="169"/>
      <c r="M346" s="87">
        <f t="shared" si="17"/>
        <v>0</v>
      </c>
    </row>
    <row r="347" spans="1:13" x14ac:dyDescent="0.25">
      <c r="A347" s="89" t="str">
        <f t="shared" si="16"/>
        <v>Y0AB0</v>
      </c>
      <c r="B347" s="89">
        <f>VLOOKUP(F347,Masters!B:F,5,0)</f>
        <v>0</v>
      </c>
      <c r="C347" s="169" t="s">
        <v>151</v>
      </c>
      <c r="D347" s="169" t="s">
        <v>151</v>
      </c>
      <c r="E347" s="170">
        <v>44469</v>
      </c>
      <c r="F347" s="169">
        <v>210210</v>
      </c>
      <c r="G347" s="169" t="s">
        <v>526</v>
      </c>
      <c r="H347" s="169"/>
      <c r="I347" s="169"/>
      <c r="J347" s="169">
        <v>-58083584.229999997</v>
      </c>
      <c r="K347" s="169"/>
      <c r="M347" s="87">
        <f t="shared" si="17"/>
        <v>-5.8083584229999996</v>
      </c>
    </row>
    <row r="348" spans="1:13" x14ac:dyDescent="0.25">
      <c r="A348" s="89" t="str">
        <f t="shared" si="16"/>
        <v>Y0AB0</v>
      </c>
      <c r="B348" s="89">
        <f>VLOOKUP(F348,Masters!B:F,5,0)</f>
        <v>0</v>
      </c>
      <c r="C348" s="169" t="s">
        <v>151</v>
      </c>
      <c r="D348" s="169" t="s">
        <v>151</v>
      </c>
      <c r="E348" s="170">
        <v>44469</v>
      </c>
      <c r="F348" s="169">
        <v>210667</v>
      </c>
      <c r="G348" s="169" t="s">
        <v>528</v>
      </c>
      <c r="H348" s="169"/>
      <c r="I348" s="169"/>
      <c r="J348" s="169">
        <v>-8119.02</v>
      </c>
      <c r="K348" s="169"/>
      <c r="M348" s="87">
        <f t="shared" si="17"/>
        <v>-8.1190200000000009E-4</v>
      </c>
    </row>
    <row r="349" spans="1:13" x14ac:dyDescent="0.25">
      <c r="A349" s="89" t="str">
        <f t="shared" si="16"/>
        <v>Y0AB0</v>
      </c>
      <c r="B349" s="89">
        <f>VLOOKUP(F349,Masters!B:F,5,0)</f>
        <v>0</v>
      </c>
      <c r="C349" s="169" t="s">
        <v>151</v>
      </c>
      <c r="D349" s="169" t="s">
        <v>151</v>
      </c>
      <c r="E349" s="170">
        <v>44469</v>
      </c>
      <c r="F349" s="169">
        <v>210766</v>
      </c>
      <c r="G349" s="169" t="s">
        <v>1614</v>
      </c>
      <c r="H349" s="169"/>
      <c r="I349" s="169"/>
      <c r="J349" s="169">
        <v>8285.24</v>
      </c>
      <c r="K349" s="169"/>
      <c r="M349" s="87">
        <f t="shared" si="17"/>
        <v>8.2852399999999997E-4</v>
      </c>
    </row>
    <row r="350" spans="1:13" x14ac:dyDescent="0.25">
      <c r="A350" s="89" t="str">
        <f t="shared" si="16"/>
        <v>Y0AB0</v>
      </c>
      <c r="B350" s="89">
        <f>VLOOKUP(F350,Masters!B:F,5,0)</f>
        <v>0</v>
      </c>
      <c r="C350" s="169" t="s">
        <v>151</v>
      </c>
      <c r="D350" s="169" t="s">
        <v>151</v>
      </c>
      <c r="E350" s="170">
        <v>44469</v>
      </c>
      <c r="F350" s="169">
        <v>211103</v>
      </c>
      <c r="G350" s="169" t="s">
        <v>529</v>
      </c>
      <c r="H350" s="169"/>
      <c r="I350" s="169"/>
      <c r="J350" s="169">
        <v>-4544.46</v>
      </c>
      <c r="K350" s="169"/>
      <c r="M350" s="87">
        <f t="shared" si="17"/>
        <v>-4.5444600000000001E-4</v>
      </c>
    </row>
    <row r="351" spans="1:13" x14ac:dyDescent="0.25">
      <c r="A351" s="89" t="str">
        <f t="shared" si="16"/>
        <v>Y0AB0</v>
      </c>
      <c r="B351" s="89">
        <f>VLOOKUP(F351,Masters!B:F,5,0)</f>
        <v>0</v>
      </c>
      <c r="C351" s="169" t="s">
        <v>151</v>
      </c>
      <c r="D351" s="169" t="s">
        <v>151</v>
      </c>
      <c r="E351" s="170">
        <v>44469</v>
      </c>
      <c r="F351" s="169">
        <v>211106</v>
      </c>
      <c r="G351" s="169" t="s">
        <v>530</v>
      </c>
      <c r="H351" s="169"/>
      <c r="I351" s="169"/>
      <c r="J351" s="169">
        <v>-2741405.87</v>
      </c>
      <c r="K351" s="169"/>
      <c r="M351" s="87">
        <f t="shared" si="17"/>
        <v>-0.27414058699999999</v>
      </c>
    </row>
    <row r="352" spans="1:13" x14ac:dyDescent="0.25">
      <c r="A352" s="89" t="str">
        <f t="shared" si="16"/>
        <v>Y0AB0</v>
      </c>
      <c r="B352" s="89">
        <f>VLOOKUP(F352,Masters!B:F,5,0)</f>
        <v>0</v>
      </c>
      <c r="C352" s="169" t="s">
        <v>151</v>
      </c>
      <c r="D352" s="169" t="s">
        <v>151</v>
      </c>
      <c r="E352" s="170">
        <v>44469</v>
      </c>
      <c r="F352" s="169">
        <v>211120</v>
      </c>
      <c r="G352" s="169" t="s">
        <v>531</v>
      </c>
      <c r="H352" s="169"/>
      <c r="I352" s="169"/>
      <c r="J352" s="169">
        <v>-4154781.67</v>
      </c>
      <c r="K352" s="169"/>
      <c r="M352" s="87">
        <f t="shared" si="17"/>
        <v>-0.41547816700000001</v>
      </c>
    </row>
    <row r="353" spans="1:13" x14ac:dyDescent="0.25">
      <c r="A353" s="89" t="str">
        <f t="shared" si="16"/>
        <v>Y0AB0</v>
      </c>
      <c r="B353" s="89">
        <f>VLOOKUP(F353,Masters!B:F,5,0)</f>
        <v>0</v>
      </c>
      <c r="C353" s="169" t="s">
        <v>151</v>
      </c>
      <c r="D353" s="169" t="s">
        <v>151</v>
      </c>
      <c r="E353" s="170">
        <v>44469</v>
      </c>
      <c r="F353" s="169">
        <v>211121</v>
      </c>
      <c r="G353" s="169" t="s">
        <v>532</v>
      </c>
      <c r="H353" s="169"/>
      <c r="I353" s="169"/>
      <c r="J353" s="169">
        <v>-1746481</v>
      </c>
      <c r="K353" s="169"/>
      <c r="M353" s="87">
        <f t="shared" si="17"/>
        <v>-0.1746481</v>
      </c>
    </row>
    <row r="354" spans="1:13" x14ac:dyDescent="0.25">
      <c r="A354" s="89" t="str">
        <f t="shared" si="16"/>
        <v>Y0AB0</v>
      </c>
      <c r="B354" s="89">
        <f>VLOOKUP(F354,Masters!B:F,5,0)</f>
        <v>0</v>
      </c>
      <c r="C354" s="169" t="s">
        <v>151</v>
      </c>
      <c r="D354" s="169" t="s">
        <v>151</v>
      </c>
      <c r="E354" s="170">
        <v>44469</v>
      </c>
      <c r="F354" s="169">
        <v>211122</v>
      </c>
      <c r="G354" s="169" t="s">
        <v>533</v>
      </c>
      <c r="H354" s="169"/>
      <c r="I354" s="169"/>
      <c r="J354" s="169">
        <v>-8586.5300000000007</v>
      </c>
      <c r="K354" s="169"/>
      <c r="M354" s="87">
        <f t="shared" si="17"/>
        <v>-8.5865300000000002E-4</v>
      </c>
    </row>
    <row r="355" spans="1:13" x14ac:dyDescent="0.25">
      <c r="A355" s="89" t="str">
        <f t="shared" si="16"/>
        <v>Y0AB0</v>
      </c>
      <c r="B355" s="89">
        <f>VLOOKUP(F355,Masters!B:F,5,0)</f>
        <v>0</v>
      </c>
      <c r="C355" s="169" t="s">
        <v>151</v>
      </c>
      <c r="D355" s="169" t="s">
        <v>151</v>
      </c>
      <c r="E355" s="170">
        <v>44469</v>
      </c>
      <c r="F355" s="169">
        <v>211146</v>
      </c>
      <c r="G355" s="169" t="s">
        <v>1615</v>
      </c>
      <c r="H355" s="169"/>
      <c r="I355" s="169"/>
      <c r="J355" s="169">
        <v>0</v>
      </c>
      <c r="K355" s="169"/>
      <c r="M355" s="87">
        <f t="shared" si="17"/>
        <v>0</v>
      </c>
    </row>
    <row r="356" spans="1:13" x14ac:dyDescent="0.25">
      <c r="A356" s="89" t="str">
        <f t="shared" si="16"/>
        <v>Y0AB0</v>
      </c>
      <c r="B356" s="89">
        <f>VLOOKUP(F356,Masters!B:F,5,0)</f>
        <v>0</v>
      </c>
      <c r="C356" s="169" t="s">
        <v>151</v>
      </c>
      <c r="D356" s="169" t="s">
        <v>151</v>
      </c>
      <c r="E356" s="170">
        <v>44469</v>
      </c>
      <c r="F356" s="169">
        <v>211162</v>
      </c>
      <c r="G356" s="169" t="s">
        <v>554</v>
      </c>
      <c r="H356" s="169"/>
      <c r="I356" s="169"/>
      <c r="J356" s="169">
        <v>-10892393.939999999</v>
      </c>
      <c r="K356" s="169"/>
      <c r="M356" s="87">
        <f t="shared" si="17"/>
        <v>-1.089239394</v>
      </c>
    </row>
    <row r="357" spans="1:13" x14ac:dyDescent="0.25">
      <c r="A357" s="89" t="str">
        <f t="shared" si="16"/>
        <v>Y0AB0</v>
      </c>
      <c r="B357" s="89">
        <f>VLOOKUP(F357,Masters!B:F,5,0)</f>
        <v>0</v>
      </c>
      <c r="C357" s="169" t="s">
        <v>151</v>
      </c>
      <c r="D357" s="169" t="s">
        <v>151</v>
      </c>
      <c r="E357" s="170">
        <v>44469</v>
      </c>
      <c r="F357" s="169">
        <v>211165</v>
      </c>
      <c r="G357" s="169" t="s">
        <v>534</v>
      </c>
      <c r="H357" s="169"/>
      <c r="I357" s="169"/>
      <c r="J357" s="169">
        <v>-662760</v>
      </c>
      <c r="K357" s="169"/>
      <c r="M357" s="87">
        <f t="shared" si="17"/>
        <v>-6.6276000000000002E-2</v>
      </c>
    </row>
    <row r="358" spans="1:13" x14ac:dyDescent="0.25">
      <c r="A358" s="89" t="str">
        <f t="shared" si="16"/>
        <v>Y0AB0</v>
      </c>
      <c r="B358" s="89">
        <f>VLOOKUP(F358,Masters!B:F,5,0)</f>
        <v>0</v>
      </c>
      <c r="C358" s="169" t="s">
        <v>151</v>
      </c>
      <c r="D358" s="169" t="s">
        <v>151</v>
      </c>
      <c r="E358" s="170">
        <v>44469</v>
      </c>
      <c r="F358" s="169">
        <v>211172</v>
      </c>
      <c r="G358" s="169" t="s">
        <v>535</v>
      </c>
      <c r="H358" s="169"/>
      <c r="I358" s="169"/>
      <c r="J358" s="169">
        <v>-5182231.71</v>
      </c>
      <c r="K358" s="169"/>
      <c r="M358" s="87">
        <f t="shared" si="17"/>
        <v>-0.51822317100000004</v>
      </c>
    </row>
    <row r="359" spans="1:13" x14ac:dyDescent="0.25">
      <c r="A359" s="89" t="str">
        <f t="shared" si="16"/>
        <v>Y0AB0</v>
      </c>
      <c r="B359" s="89">
        <f>VLOOKUP(F359,Masters!B:F,5,0)</f>
        <v>0</v>
      </c>
      <c r="C359" s="169" t="s">
        <v>151</v>
      </c>
      <c r="D359" s="169" t="s">
        <v>151</v>
      </c>
      <c r="E359" s="170">
        <v>44469</v>
      </c>
      <c r="F359" s="169">
        <v>211176</v>
      </c>
      <c r="G359" s="169" t="s">
        <v>536</v>
      </c>
      <c r="H359" s="169"/>
      <c r="I359" s="169"/>
      <c r="J359" s="169">
        <v>-11702581.560000001</v>
      </c>
      <c r="K359" s="169"/>
      <c r="M359" s="87">
        <f t="shared" si="17"/>
        <v>-1.170258156</v>
      </c>
    </row>
    <row r="360" spans="1:13" x14ac:dyDescent="0.25">
      <c r="A360" s="89" t="str">
        <f t="shared" si="16"/>
        <v>Y0AB0</v>
      </c>
      <c r="B360" s="89">
        <f>VLOOKUP(F360,Masters!B:F,5,0)</f>
        <v>0</v>
      </c>
      <c r="C360" s="169" t="s">
        <v>151</v>
      </c>
      <c r="D360" s="169" t="s">
        <v>151</v>
      </c>
      <c r="E360" s="170">
        <v>44469</v>
      </c>
      <c r="F360" s="169">
        <v>211177</v>
      </c>
      <c r="G360" s="169" t="s">
        <v>537</v>
      </c>
      <c r="H360" s="169"/>
      <c r="I360" s="169"/>
      <c r="J360" s="169">
        <v>-53093621.450000003</v>
      </c>
      <c r="K360" s="169"/>
      <c r="M360" s="87">
        <f t="shared" si="17"/>
        <v>-5.3093621450000006</v>
      </c>
    </row>
    <row r="361" spans="1:13" x14ac:dyDescent="0.25">
      <c r="A361" s="89" t="str">
        <f t="shared" si="16"/>
        <v>Y0AB0</v>
      </c>
      <c r="B361" s="89">
        <f>VLOOKUP(F361,Masters!B:F,5,0)</f>
        <v>0</v>
      </c>
      <c r="C361" s="169" t="s">
        <v>151</v>
      </c>
      <c r="D361" s="169" t="s">
        <v>151</v>
      </c>
      <c r="E361" s="170">
        <v>44469</v>
      </c>
      <c r="F361" s="169">
        <v>211632</v>
      </c>
      <c r="G361" s="169" t="s">
        <v>538</v>
      </c>
      <c r="H361" s="169"/>
      <c r="I361" s="169"/>
      <c r="J361" s="169">
        <v>-459798.15</v>
      </c>
      <c r="K361" s="169"/>
      <c r="M361" s="87">
        <f t="shared" si="17"/>
        <v>-4.5979815E-2</v>
      </c>
    </row>
    <row r="362" spans="1:13" x14ac:dyDescent="0.25">
      <c r="A362" s="89" t="str">
        <f t="shared" si="16"/>
        <v>Y0AB0</v>
      </c>
      <c r="B362" s="89">
        <f>VLOOKUP(F362,Masters!B:F,5,0)</f>
        <v>0</v>
      </c>
      <c r="C362" s="169" t="s">
        <v>151</v>
      </c>
      <c r="D362" s="169" t="s">
        <v>151</v>
      </c>
      <c r="E362" s="170">
        <v>44469</v>
      </c>
      <c r="F362" s="169">
        <v>260101</v>
      </c>
      <c r="G362" s="169" t="s">
        <v>926</v>
      </c>
      <c r="H362" s="169"/>
      <c r="I362" s="169"/>
      <c r="J362" s="169">
        <v>-768451361.85000002</v>
      </c>
      <c r="K362" s="169"/>
      <c r="M362" s="87">
        <f t="shared" si="17"/>
        <v>-76.845136185000001</v>
      </c>
    </row>
    <row r="363" spans="1:13" x14ac:dyDescent="0.25">
      <c r="A363" s="89" t="str">
        <f t="shared" si="16"/>
        <v>Y0AB0</v>
      </c>
      <c r="B363" s="89">
        <f>VLOOKUP(F363,Masters!B:F,5,0)</f>
        <v>0</v>
      </c>
      <c r="C363" s="169" t="s">
        <v>151</v>
      </c>
      <c r="D363" s="169" t="s">
        <v>151</v>
      </c>
      <c r="E363" s="170">
        <v>44469</v>
      </c>
      <c r="F363" s="169">
        <v>260118</v>
      </c>
      <c r="G363" s="169" t="s">
        <v>930</v>
      </c>
      <c r="H363" s="169"/>
      <c r="I363" s="169"/>
      <c r="J363" s="169">
        <v>0</v>
      </c>
      <c r="K363" s="169"/>
      <c r="M363" s="87">
        <f t="shared" si="17"/>
        <v>0</v>
      </c>
    </row>
    <row r="364" spans="1:13" x14ac:dyDescent="0.25">
      <c r="A364" s="89" t="str">
        <f t="shared" si="16"/>
        <v>Y0AB0</v>
      </c>
      <c r="B364" s="89">
        <f>VLOOKUP(F364,Masters!B:F,5,0)</f>
        <v>0</v>
      </c>
      <c r="C364" s="169" t="s">
        <v>151</v>
      </c>
      <c r="D364" s="169" t="s">
        <v>151</v>
      </c>
      <c r="E364" s="170">
        <v>44469</v>
      </c>
      <c r="F364" s="169">
        <v>260202</v>
      </c>
      <c r="G364" s="169" t="s">
        <v>936</v>
      </c>
      <c r="H364" s="169"/>
      <c r="I364" s="169"/>
      <c r="J364" s="169">
        <v>0</v>
      </c>
      <c r="K364" s="169"/>
      <c r="M364" s="87">
        <f t="shared" si="17"/>
        <v>0</v>
      </c>
    </row>
    <row r="365" spans="1:13" x14ac:dyDescent="0.25">
      <c r="A365" s="89" t="str">
        <f t="shared" si="16"/>
        <v>Y0AB0</v>
      </c>
      <c r="B365" s="89">
        <f>VLOOKUP(F365,Masters!B:F,5,0)</f>
        <v>0</v>
      </c>
      <c r="C365" s="169" t="s">
        <v>151</v>
      </c>
      <c r="D365" s="169" t="s">
        <v>151</v>
      </c>
      <c r="E365" s="170">
        <v>44469</v>
      </c>
      <c r="F365" s="169">
        <v>260221</v>
      </c>
      <c r="G365" s="169" t="s">
        <v>937</v>
      </c>
      <c r="H365" s="169"/>
      <c r="I365" s="169"/>
      <c r="J365" s="169">
        <v>-33716642.140000001</v>
      </c>
      <c r="K365" s="169"/>
      <c r="M365" s="87">
        <f t="shared" si="17"/>
        <v>-3.3716642139999999</v>
      </c>
    </row>
    <row r="366" spans="1:13" x14ac:dyDescent="0.25">
      <c r="A366" s="89" t="str">
        <f t="shared" si="16"/>
        <v>Y0AB0</v>
      </c>
      <c r="B366" s="89">
        <f>VLOOKUP(F366,Masters!B:F,5,0)</f>
        <v>0</v>
      </c>
      <c r="C366" s="169" t="s">
        <v>151</v>
      </c>
      <c r="D366" s="169" t="s">
        <v>151</v>
      </c>
      <c r="E366" s="170">
        <v>44469</v>
      </c>
      <c r="F366" s="169">
        <v>260222</v>
      </c>
      <c r="G366" s="169" t="s">
        <v>938</v>
      </c>
      <c r="H366" s="169"/>
      <c r="I366" s="169"/>
      <c r="J366" s="169">
        <v>-70832399.489999995</v>
      </c>
      <c r="K366" s="169"/>
      <c r="M366" s="87">
        <f t="shared" si="17"/>
        <v>-7.0832399489999993</v>
      </c>
    </row>
    <row r="367" spans="1:13" x14ac:dyDescent="0.25">
      <c r="A367" s="89" t="str">
        <f t="shared" si="16"/>
        <v>Y0AB0</v>
      </c>
      <c r="B367" s="89">
        <f>VLOOKUP(F367,Masters!B:F,5,0)</f>
        <v>0</v>
      </c>
      <c r="C367" s="169" t="s">
        <v>151</v>
      </c>
      <c r="D367" s="169" t="s">
        <v>151</v>
      </c>
      <c r="E367" s="170">
        <v>44469</v>
      </c>
      <c r="F367" s="169">
        <v>260802</v>
      </c>
      <c r="G367" s="169" t="s">
        <v>939</v>
      </c>
      <c r="H367" s="169"/>
      <c r="I367" s="169"/>
      <c r="J367" s="169">
        <v>24180.58</v>
      </c>
      <c r="K367" s="169"/>
      <c r="M367" s="87">
        <f t="shared" si="17"/>
        <v>2.4180580000000003E-3</v>
      </c>
    </row>
    <row r="368" spans="1:13" x14ac:dyDescent="0.25">
      <c r="A368" s="89" t="str">
        <f t="shared" si="16"/>
        <v>Y0AB0</v>
      </c>
      <c r="B368" s="89">
        <f>VLOOKUP(F368,Masters!B:F,5,0)</f>
        <v>0</v>
      </c>
      <c r="C368" s="169" t="s">
        <v>151</v>
      </c>
      <c r="D368" s="169" t="s">
        <v>151</v>
      </c>
      <c r="E368" s="170">
        <v>44469</v>
      </c>
      <c r="F368" s="169">
        <v>260815</v>
      </c>
      <c r="G368" s="169" t="s">
        <v>495</v>
      </c>
      <c r="H368" s="169"/>
      <c r="I368" s="169"/>
      <c r="J368" s="169">
        <v>-13220375.210000001</v>
      </c>
      <c r="K368" s="169"/>
      <c r="M368" s="87">
        <f t="shared" si="17"/>
        <v>-1.3220375210000002</v>
      </c>
    </row>
    <row r="369" spans="1:13" x14ac:dyDescent="0.25">
      <c r="A369" s="89" t="str">
        <f t="shared" ref="A369:A378" si="18">C369&amp;B369</f>
        <v>Y0AB0</v>
      </c>
      <c r="B369" s="89">
        <f>VLOOKUP(F369,Masters!B:F,5,0)</f>
        <v>0</v>
      </c>
      <c r="C369" s="169" t="s">
        <v>151</v>
      </c>
      <c r="D369" s="169" t="s">
        <v>151</v>
      </c>
      <c r="E369" s="170">
        <v>44469</v>
      </c>
      <c r="F369" s="169">
        <v>260836</v>
      </c>
      <c r="G369" s="169" t="s">
        <v>496</v>
      </c>
      <c r="H369" s="169"/>
      <c r="I369" s="169"/>
      <c r="J369" s="169">
        <v>-826649.05</v>
      </c>
      <c r="K369" s="169"/>
      <c r="M369" s="87">
        <f t="shared" ref="M369:M406" si="19">J369/10000000</f>
        <v>-8.2664905000000011E-2</v>
      </c>
    </row>
    <row r="370" spans="1:13" x14ac:dyDescent="0.25">
      <c r="A370" s="89" t="str">
        <f t="shared" si="18"/>
        <v>Y0AB0</v>
      </c>
      <c r="B370" s="89">
        <f>VLOOKUP(F370,Masters!B:F,5,0)</f>
        <v>0</v>
      </c>
      <c r="C370" s="169" t="s">
        <v>151</v>
      </c>
      <c r="D370" s="169" t="s">
        <v>151</v>
      </c>
      <c r="E370" s="170">
        <v>44469</v>
      </c>
      <c r="F370" s="169">
        <v>260837</v>
      </c>
      <c r="G370" s="169" t="s">
        <v>497</v>
      </c>
      <c r="H370" s="169"/>
      <c r="I370" s="169"/>
      <c r="J370" s="169">
        <v>-826649.05</v>
      </c>
      <c r="K370" s="169"/>
      <c r="M370" s="87">
        <f t="shared" si="19"/>
        <v>-8.2664905000000011E-2</v>
      </c>
    </row>
    <row r="371" spans="1:13" x14ac:dyDescent="0.25">
      <c r="A371" s="89" t="str">
        <f t="shared" si="18"/>
        <v>Y0AB0</v>
      </c>
      <c r="B371" s="89">
        <f>VLOOKUP(F371,Masters!B:F,5,0)</f>
        <v>0</v>
      </c>
      <c r="C371" s="169" t="s">
        <v>151</v>
      </c>
      <c r="D371" s="169" t="s">
        <v>151</v>
      </c>
      <c r="E371" s="170">
        <v>44469</v>
      </c>
      <c r="F371" s="169">
        <v>260902</v>
      </c>
      <c r="G371" s="169" t="s">
        <v>498</v>
      </c>
      <c r="H371" s="169"/>
      <c r="I371" s="169"/>
      <c r="J371" s="169">
        <v>1631.78</v>
      </c>
      <c r="K371" s="169"/>
      <c r="M371" s="87">
        <f t="shared" si="19"/>
        <v>1.6317799999999999E-4</v>
      </c>
    </row>
    <row r="372" spans="1:13" x14ac:dyDescent="0.25">
      <c r="A372" s="89" t="str">
        <f t="shared" si="18"/>
        <v>Y0AB0</v>
      </c>
      <c r="B372" s="89">
        <f>VLOOKUP(F372,Masters!B:F,5,0)</f>
        <v>0</v>
      </c>
      <c r="C372" s="169" t="s">
        <v>151</v>
      </c>
      <c r="D372" s="169" t="s">
        <v>151</v>
      </c>
      <c r="E372" s="170">
        <v>44469</v>
      </c>
      <c r="F372" s="169">
        <v>260905</v>
      </c>
      <c r="G372" s="169" t="s">
        <v>499</v>
      </c>
      <c r="H372" s="169"/>
      <c r="I372" s="169"/>
      <c r="J372" s="169">
        <v>-43308981.43</v>
      </c>
      <c r="K372" s="169"/>
      <c r="M372" s="87">
        <f t="shared" si="19"/>
        <v>-4.3308981429999998</v>
      </c>
    </row>
    <row r="373" spans="1:13" x14ac:dyDescent="0.25">
      <c r="A373" s="89" t="str">
        <f t="shared" si="18"/>
        <v>Y0AB0</v>
      </c>
      <c r="B373" s="89">
        <f>VLOOKUP(F373,Masters!B:F,5,0)</f>
        <v>0</v>
      </c>
      <c r="C373" s="169" t="s">
        <v>151</v>
      </c>
      <c r="D373" s="169" t="s">
        <v>151</v>
      </c>
      <c r="E373" s="170">
        <v>44469</v>
      </c>
      <c r="F373" s="169">
        <v>260930</v>
      </c>
      <c r="G373" s="169" t="s">
        <v>735</v>
      </c>
      <c r="H373" s="169"/>
      <c r="I373" s="169"/>
      <c r="J373" s="169">
        <v>0</v>
      </c>
      <c r="K373" s="169"/>
      <c r="M373" s="87">
        <f t="shared" si="19"/>
        <v>0</v>
      </c>
    </row>
    <row r="374" spans="1:13" x14ac:dyDescent="0.25">
      <c r="A374" s="89" t="str">
        <f t="shared" si="18"/>
        <v>Y0AB0</v>
      </c>
      <c r="B374" s="89">
        <f>VLOOKUP(F374,Masters!B:F,5,0)</f>
        <v>0</v>
      </c>
      <c r="C374" s="169" t="s">
        <v>151</v>
      </c>
      <c r="D374" s="169" t="s">
        <v>151</v>
      </c>
      <c r="E374" s="170">
        <v>44469</v>
      </c>
      <c r="F374" s="169">
        <v>260942</v>
      </c>
      <c r="G374" s="169" t="s">
        <v>500</v>
      </c>
      <c r="H374" s="169"/>
      <c r="I374" s="169"/>
      <c r="J374" s="169">
        <v>-9168.6200000000008</v>
      </c>
      <c r="K374" s="169"/>
      <c r="M374" s="87">
        <f t="shared" si="19"/>
        <v>-9.1686200000000006E-4</v>
      </c>
    </row>
    <row r="375" spans="1:13" x14ac:dyDescent="0.25">
      <c r="A375" s="89" t="str">
        <f t="shared" si="18"/>
        <v>Y0AB0</v>
      </c>
      <c r="B375" s="89">
        <f>VLOOKUP(F375,Masters!B:F,5,0)</f>
        <v>0</v>
      </c>
      <c r="C375" s="169" t="s">
        <v>151</v>
      </c>
      <c r="D375" s="169" t="s">
        <v>151</v>
      </c>
      <c r="E375" s="170">
        <v>44469</v>
      </c>
      <c r="F375" s="169">
        <v>261026</v>
      </c>
      <c r="G375" s="169" t="s">
        <v>501</v>
      </c>
      <c r="H375" s="169"/>
      <c r="I375" s="169"/>
      <c r="J375" s="169">
        <v>-18451265.050000001</v>
      </c>
      <c r="K375" s="169"/>
      <c r="M375" s="87">
        <f t="shared" si="19"/>
        <v>-1.8451265050000001</v>
      </c>
    </row>
    <row r="376" spans="1:13" x14ac:dyDescent="0.25">
      <c r="A376" s="89" t="str">
        <f t="shared" si="18"/>
        <v>Y0AB0</v>
      </c>
      <c r="B376" s="89">
        <f>VLOOKUP(F376,Masters!B:F,5,0)</f>
        <v>0</v>
      </c>
      <c r="C376" s="169" t="s">
        <v>151</v>
      </c>
      <c r="D376" s="169" t="s">
        <v>151</v>
      </c>
      <c r="E376" s="170">
        <v>44469</v>
      </c>
      <c r="F376" s="169">
        <v>261027</v>
      </c>
      <c r="G376" s="169" t="s">
        <v>502</v>
      </c>
      <c r="H376" s="169"/>
      <c r="I376" s="169"/>
      <c r="J376" s="169">
        <v>2115592.88</v>
      </c>
      <c r="K376" s="169"/>
      <c r="M376" s="87">
        <f t="shared" si="19"/>
        <v>0.21155928799999998</v>
      </c>
    </row>
    <row r="377" spans="1:13" x14ac:dyDescent="0.25">
      <c r="A377" s="89" t="str">
        <f t="shared" si="18"/>
        <v>Y0AB0</v>
      </c>
      <c r="B377" s="89">
        <f>VLOOKUP(F377,Masters!B:F,5,0)</f>
        <v>0</v>
      </c>
      <c r="C377" s="169" t="s">
        <v>151</v>
      </c>
      <c r="D377" s="169" t="s">
        <v>151</v>
      </c>
      <c r="E377" s="170">
        <v>44469</v>
      </c>
      <c r="F377" s="169">
        <v>261262</v>
      </c>
      <c r="G377" s="169" t="s">
        <v>507</v>
      </c>
      <c r="H377" s="169"/>
      <c r="I377" s="169"/>
      <c r="J377" s="169">
        <v>291.37</v>
      </c>
      <c r="K377" s="169"/>
      <c r="M377" s="87">
        <f t="shared" si="19"/>
        <v>2.9136999999999999E-5</v>
      </c>
    </row>
    <row r="378" spans="1:13" x14ac:dyDescent="0.25">
      <c r="A378" s="89" t="str">
        <f t="shared" si="18"/>
        <v>Y0AB0</v>
      </c>
      <c r="B378" s="89">
        <f>VLOOKUP(F378,Masters!B:F,5,0)</f>
        <v>0</v>
      </c>
      <c r="C378" s="169" t="s">
        <v>151</v>
      </c>
      <c r="D378" s="169" t="s">
        <v>151</v>
      </c>
      <c r="E378" s="170">
        <v>44469</v>
      </c>
      <c r="F378" s="169">
        <v>281101</v>
      </c>
      <c r="G378" s="169" t="s">
        <v>481</v>
      </c>
      <c r="H378" s="169"/>
      <c r="I378" s="169"/>
      <c r="J378" s="169">
        <v>-11640666552.559999</v>
      </c>
      <c r="K378" s="169"/>
      <c r="M378" s="87">
        <f t="shared" si="19"/>
        <v>-1164.0666552559999</v>
      </c>
    </row>
    <row r="379" spans="1:13" x14ac:dyDescent="0.25">
      <c r="A379" s="89" t="str">
        <f t="shared" ref="A379:A439" si="20">C379&amp;B379</f>
        <v>Y0AB0</v>
      </c>
      <c r="B379" s="89">
        <f>VLOOKUP(F379,Masters!B:F,5,0)</f>
        <v>0</v>
      </c>
      <c r="C379" s="169" t="s">
        <v>151</v>
      </c>
      <c r="D379" s="169" t="s">
        <v>151</v>
      </c>
      <c r="E379" s="170">
        <v>44469</v>
      </c>
      <c r="F379" s="169">
        <v>281102</v>
      </c>
      <c r="G379" s="169" t="s">
        <v>1058</v>
      </c>
      <c r="H379" s="169"/>
      <c r="I379" s="169"/>
      <c r="J379" s="169">
        <v>-10921861034.18</v>
      </c>
      <c r="K379" s="169"/>
      <c r="M379" s="87">
        <f t="shared" si="19"/>
        <v>-1092.1861034180001</v>
      </c>
    </row>
    <row r="380" spans="1:13" x14ac:dyDescent="0.25">
      <c r="A380" s="89" t="str">
        <f t="shared" si="20"/>
        <v>Y0AB0</v>
      </c>
      <c r="B380" s="89">
        <f>VLOOKUP(F380,Masters!B:F,5,0)</f>
        <v>0</v>
      </c>
      <c r="C380" s="169" t="s">
        <v>151</v>
      </c>
      <c r="D380" s="169" t="s">
        <v>151</v>
      </c>
      <c r="E380" s="170">
        <v>44469</v>
      </c>
      <c r="F380" s="169">
        <v>281114</v>
      </c>
      <c r="G380" s="169" t="s">
        <v>659</v>
      </c>
      <c r="H380" s="169"/>
      <c r="I380" s="169"/>
      <c r="J380" s="169">
        <v>0</v>
      </c>
      <c r="K380" s="169"/>
      <c r="M380" s="87">
        <f t="shared" si="19"/>
        <v>0</v>
      </c>
    </row>
    <row r="381" spans="1:13" x14ac:dyDescent="0.25">
      <c r="A381" s="89" t="str">
        <f t="shared" si="20"/>
        <v>Y0AB0</v>
      </c>
      <c r="B381" s="89">
        <f>VLOOKUP(F381,Masters!B:F,5,0)</f>
        <v>0</v>
      </c>
      <c r="C381" s="169" t="s">
        <v>151</v>
      </c>
      <c r="D381" s="169" t="s">
        <v>151</v>
      </c>
      <c r="E381" s="170">
        <v>44469</v>
      </c>
      <c r="F381" s="169">
        <v>281166</v>
      </c>
      <c r="G381" s="169" t="s">
        <v>482</v>
      </c>
      <c r="H381" s="169"/>
      <c r="I381" s="169"/>
      <c r="J381" s="169">
        <v>-3084656823.8600001</v>
      </c>
      <c r="K381" s="169"/>
      <c r="M381" s="87">
        <f t="shared" si="19"/>
        <v>-308.46568238600003</v>
      </c>
    </row>
    <row r="382" spans="1:13" x14ac:dyDescent="0.25">
      <c r="A382" s="89" t="str">
        <f t="shared" si="20"/>
        <v>Y0AB0</v>
      </c>
      <c r="B382" s="89">
        <f>VLOOKUP(F382,Masters!B:F,5,0)</f>
        <v>0</v>
      </c>
      <c r="C382" s="169" t="s">
        <v>151</v>
      </c>
      <c r="D382" s="169" t="s">
        <v>151</v>
      </c>
      <c r="E382" s="170">
        <v>44469</v>
      </c>
      <c r="F382" s="169">
        <v>281167</v>
      </c>
      <c r="G382" s="169" t="s">
        <v>2425</v>
      </c>
      <c r="H382" s="169"/>
      <c r="I382" s="169"/>
      <c r="J382" s="169">
        <v>-677745103.51999998</v>
      </c>
      <c r="K382" s="169"/>
      <c r="M382" s="87">
        <f t="shared" si="19"/>
        <v>-67.774510351999993</v>
      </c>
    </row>
    <row r="383" spans="1:13" x14ac:dyDescent="0.25">
      <c r="A383" s="89" t="str">
        <f t="shared" si="20"/>
        <v>Y0AB0</v>
      </c>
      <c r="B383" s="89">
        <f>VLOOKUP(F383,Masters!B:F,5,0)</f>
        <v>0</v>
      </c>
      <c r="C383" s="169" t="s">
        <v>151</v>
      </c>
      <c r="D383" s="169" t="s">
        <v>151</v>
      </c>
      <c r="E383" s="170">
        <v>44469</v>
      </c>
      <c r="F383" s="169">
        <v>281212</v>
      </c>
      <c r="G383" s="169" t="s">
        <v>541</v>
      </c>
      <c r="H383" s="169"/>
      <c r="I383" s="169"/>
      <c r="J383" s="169">
        <v>-604244.44999999995</v>
      </c>
      <c r="K383" s="169"/>
      <c r="M383" s="87">
        <f t="shared" si="19"/>
        <v>-6.0424444999999993E-2</v>
      </c>
    </row>
    <row r="384" spans="1:13" x14ac:dyDescent="0.25">
      <c r="A384" s="89" t="str">
        <f t="shared" si="20"/>
        <v>Y0AB0</v>
      </c>
      <c r="B384" s="89">
        <f>VLOOKUP(F384,Masters!B:F,5,0)</f>
        <v>0</v>
      </c>
      <c r="C384" s="169" t="s">
        <v>151</v>
      </c>
      <c r="D384" s="169" t="s">
        <v>151</v>
      </c>
      <c r="E384" s="170">
        <v>44469</v>
      </c>
      <c r="F384" s="169">
        <v>281290</v>
      </c>
      <c r="G384" s="169" t="s">
        <v>483</v>
      </c>
      <c r="H384" s="169"/>
      <c r="I384" s="169"/>
      <c r="J384" s="169">
        <v>-22145686.280000001</v>
      </c>
      <c r="K384" s="169"/>
      <c r="M384" s="87">
        <f t="shared" si="19"/>
        <v>-2.2145686280000003</v>
      </c>
    </row>
    <row r="385" spans="1:13" x14ac:dyDescent="0.25">
      <c r="A385" s="89" t="str">
        <f t="shared" si="20"/>
        <v>Y0AB0</v>
      </c>
      <c r="B385" s="89">
        <f>VLOOKUP(F385,Masters!B:F,5,0)</f>
        <v>0</v>
      </c>
      <c r="C385" s="169" t="s">
        <v>151</v>
      </c>
      <c r="D385" s="169" t="s">
        <v>151</v>
      </c>
      <c r="E385" s="170">
        <v>44469</v>
      </c>
      <c r="F385" s="169">
        <v>281292</v>
      </c>
      <c r="G385" s="169" t="s">
        <v>484</v>
      </c>
      <c r="H385" s="169"/>
      <c r="I385" s="169"/>
      <c r="J385" s="169">
        <v>-907425754.76999998</v>
      </c>
      <c r="K385" s="169"/>
      <c r="M385" s="87">
        <f t="shared" si="19"/>
        <v>-90.742575477000003</v>
      </c>
    </row>
    <row r="386" spans="1:13" x14ac:dyDescent="0.25">
      <c r="A386" s="89" t="str">
        <f t="shared" si="20"/>
        <v>Y0AB5.3</v>
      </c>
      <c r="B386" s="89">
        <f>VLOOKUP(F386,Masters!B:F,5,0)</f>
        <v>5.3</v>
      </c>
      <c r="C386" s="169" t="s">
        <v>151</v>
      </c>
      <c r="D386" s="169" t="s">
        <v>151</v>
      </c>
      <c r="E386" s="170">
        <v>44469</v>
      </c>
      <c r="F386" s="169">
        <v>301101</v>
      </c>
      <c r="G386" s="169" t="s">
        <v>447</v>
      </c>
      <c r="H386" s="169"/>
      <c r="I386" s="169"/>
      <c r="J386" s="169">
        <v>-11151466033.49</v>
      </c>
      <c r="K386" s="169"/>
      <c r="M386" s="87">
        <f t="shared" si="19"/>
        <v>-1115.1466033490001</v>
      </c>
    </row>
    <row r="387" spans="1:13" x14ac:dyDescent="0.25">
      <c r="A387" s="89" t="str">
        <f t="shared" si="20"/>
        <v>Y0AB5.1</v>
      </c>
      <c r="B387" s="89">
        <f>VLOOKUP(F387,Masters!B:F,5,0)</f>
        <v>5.0999999999999996</v>
      </c>
      <c r="C387" s="169" t="s">
        <v>151</v>
      </c>
      <c r="D387" s="169" t="s">
        <v>151</v>
      </c>
      <c r="E387" s="170">
        <v>44469</v>
      </c>
      <c r="F387" s="169">
        <v>304101</v>
      </c>
      <c r="G387" s="169" t="s">
        <v>439</v>
      </c>
      <c r="H387" s="169"/>
      <c r="I387" s="169"/>
      <c r="J387" s="169">
        <v>-253426847.69999999</v>
      </c>
      <c r="K387" s="169"/>
      <c r="M387" s="87">
        <f t="shared" si="19"/>
        <v>-25.342684769999998</v>
      </c>
    </row>
    <row r="388" spans="1:13" x14ac:dyDescent="0.25">
      <c r="A388" s="89" t="str">
        <f t="shared" si="20"/>
        <v>Y0AB5.2</v>
      </c>
      <c r="B388" s="89">
        <f>VLOOKUP(F388,Masters!B:F,5,0)</f>
        <v>5.2</v>
      </c>
      <c r="C388" s="169" t="s">
        <v>151</v>
      </c>
      <c r="D388" s="169" t="s">
        <v>151</v>
      </c>
      <c r="E388" s="170">
        <v>44469</v>
      </c>
      <c r="F388" s="169">
        <v>304213</v>
      </c>
      <c r="G388" s="169" t="s">
        <v>966</v>
      </c>
      <c r="H388" s="169"/>
      <c r="I388" s="169"/>
      <c r="J388" s="169">
        <v>-14544057.68</v>
      </c>
      <c r="K388" s="169"/>
      <c r="M388" s="87">
        <f t="shared" si="19"/>
        <v>-1.454405768</v>
      </c>
    </row>
    <row r="389" spans="1:13" x14ac:dyDescent="0.25">
      <c r="A389" s="89" t="str">
        <f t="shared" si="20"/>
        <v>Y0AB5.2</v>
      </c>
      <c r="B389" s="89">
        <f>VLOOKUP(F389,Masters!B:F,5,0)</f>
        <v>5.2</v>
      </c>
      <c r="C389" s="169" t="s">
        <v>151</v>
      </c>
      <c r="D389" s="169" t="s">
        <v>151</v>
      </c>
      <c r="E389" s="170">
        <v>44469</v>
      </c>
      <c r="F389" s="169">
        <v>304232</v>
      </c>
      <c r="G389" s="169" t="s">
        <v>440</v>
      </c>
      <c r="H389" s="169"/>
      <c r="I389" s="169"/>
      <c r="J389" s="169">
        <v>-71995.03</v>
      </c>
      <c r="K389" s="169"/>
      <c r="M389" s="87">
        <f t="shared" si="19"/>
        <v>-7.1995029999999995E-3</v>
      </c>
    </row>
    <row r="390" spans="1:13" x14ac:dyDescent="0.25">
      <c r="A390" s="89" t="str">
        <f t="shared" si="20"/>
        <v>Y0AB5.5</v>
      </c>
      <c r="B390" s="89">
        <f>VLOOKUP(F390,Masters!B:F,5,0)</f>
        <v>5.5</v>
      </c>
      <c r="C390" s="169" t="s">
        <v>151</v>
      </c>
      <c r="D390" s="169" t="s">
        <v>151</v>
      </c>
      <c r="E390" s="170">
        <v>44469</v>
      </c>
      <c r="F390" s="169">
        <v>304749</v>
      </c>
      <c r="G390" s="169" t="s">
        <v>442</v>
      </c>
      <c r="H390" s="169"/>
      <c r="I390" s="169"/>
      <c r="J390" s="169">
        <v>39.94</v>
      </c>
      <c r="K390" s="169"/>
      <c r="M390" s="87">
        <f t="shared" si="19"/>
        <v>3.9939999999999994E-6</v>
      </c>
    </row>
    <row r="391" spans="1:13" x14ac:dyDescent="0.25">
      <c r="A391" s="89" t="str">
        <f t="shared" si="20"/>
        <v>Y0AB5.5</v>
      </c>
      <c r="B391" s="89">
        <f>VLOOKUP(F391,Masters!B:F,5,0)</f>
        <v>5.5</v>
      </c>
      <c r="C391" s="169" t="s">
        <v>151</v>
      </c>
      <c r="D391" s="169" t="s">
        <v>151</v>
      </c>
      <c r="E391" s="170">
        <v>44469</v>
      </c>
      <c r="F391" s="169">
        <v>304751</v>
      </c>
      <c r="G391" s="169" t="s">
        <v>443</v>
      </c>
      <c r="H391" s="169"/>
      <c r="I391" s="169"/>
      <c r="J391" s="169">
        <v>30738.36</v>
      </c>
      <c r="K391" s="169"/>
      <c r="M391" s="87">
        <f t="shared" si="19"/>
        <v>3.0738359999999999E-3</v>
      </c>
    </row>
    <row r="392" spans="1:13" x14ac:dyDescent="0.25">
      <c r="A392" s="89" t="str">
        <f t="shared" si="20"/>
        <v>Y0AB5.5</v>
      </c>
      <c r="B392" s="89">
        <f>VLOOKUP(F392,Masters!B:F,5,0)</f>
        <v>5.5</v>
      </c>
      <c r="C392" s="169" t="s">
        <v>151</v>
      </c>
      <c r="D392" s="169" t="s">
        <v>151</v>
      </c>
      <c r="E392" s="170">
        <v>44469</v>
      </c>
      <c r="F392" s="169">
        <v>305101</v>
      </c>
      <c r="G392" s="169" t="s">
        <v>444</v>
      </c>
      <c r="H392" s="169"/>
      <c r="I392" s="169"/>
      <c r="J392" s="169">
        <v>-601.47</v>
      </c>
      <c r="K392" s="169"/>
      <c r="M392" s="87">
        <f t="shared" si="19"/>
        <v>-6.0147000000000005E-5</v>
      </c>
    </row>
    <row r="393" spans="1:13" x14ac:dyDescent="0.25">
      <c r="A393" s="89" t="str">
        <f t="shared" si="20"/>
        <v>Y0AB5.5</v>
      </c>
      <c r="B393" s="89">
        <f>VLOOKUP(F393,Masters!B:F,5,0)</f>
        <v>5.5</v>
      </c>
      <c r="C393" s="169" t="s">
        <v>151</v>
      </c>
      <c r="D393" s="169" t="s">
        <v>151</v>
      </c>
      <c r="E393" s="170">
        <v>44469</v>
      </c>
      <c r="F393" s="169">
        <v>305144</v>
      </c>
      <c r="G393" s="169" t="s">
        <v>445</v>
      </c>
      <c r="H393" s="169"/>
      <c r="I393" s="169"/>
      <c r="J393" s="169">
        <v>4317.6000000000004</v>
      </c>
      <c r="K393" s="169"/>
      <c r="M393" s="87">
        <f t="shared" si="19"/>
        <v>4.3176000000000005E-4</v>
      </c>
    </row>
    <row r="394" spans="1:13" x14ac:dyDescent="0.25">
      <c r="A394" s="89" t="str">
        <f t="shared" si="20"/>
        <v>Y0AB5.5</v>
      </c>
      <c r="B394" s="89">
        <f>VLOOKUP(F394,Masters!B:F,5,0)</f>
        <v>5.5</v>
      </c>
      <c r="C394" s="169" t="s">
        <v>151</v>
      </c>
      <c r="D394" s="169" t="s">
        <v>151</v>
      </c>
      <c r="E394" s="170">
        <v>44469</v>
      </c>
      <c r="F394" s="169">
        <v>310115</v>
      </c>
      <c r="G394" s="169" t="s">
        <v>446</v>
      </c>
      <c r="H394" s="169"/>
      <c r="I394" s="169"/>
      <c r="J394" s="169">
        <v>-99044.19</v>
      </c>
      <c r="K394" s="169"/>
      <c r="M394" s="87">
        <f t="shared" si="19"/>
        <v>-9.9044189999999994E-3</v>
      </c>
    </row>
    <row r="395" spans="1:13" x14ac:dyDescent="0.25">
      <c r="A395" s="89" t="str">
        <f t="shared" si="20"/>
        <v>Y0AB0</v>
      </c>
      <c r="B395" s="89">
        <f>VLOOKUP(F395,Masters!B:F,5,0)</f>
        <v>0</v>
      </c>
      <c r="C395" s="169" t="s">
        <v>151</v>
      </c>
      <c r="D395" s="169" t="s">
        <v>151</v>
      </c>
      <c r="E395" s="170">
        <v>44469</v>
      </c>
      <c r="F395" s="169">
        <v>311501</v>
      </c>
      <c r="G395" s="169" t="s">
        <v>448</v>
      </c>
      <c r="H395" s="169"/>
      <c r="I395" s="169"/>
      <c r="J395" s="169">
        <v>4410055031.9700003</v>
      </c>
      <c r="K395" s="169"/>
      <c r="M395" s="87">
        <f t="shared" si="19"/>
        <v>441.00550319700005</v>
      </c>
    </row>
    <row r="396" spans="1:13" x14ac:dyDescent="0.25">
      <c r="A396" s="89" t="str">
        <f t="shared" si="20"/>
        <v>Y0AB6.3</v>
      </c>
      <c r="B396" s="89">
        <f>VLOOKUP(F396,Masters!B:F,5,0)</f>
        <v>6.3</v>
      </c>
      <c r="C396" s="169" t="s">
        <v>151</v>
      </c>
      <c r="D396" s="169" t="s">
        <v>151</v>
      </c>
      <c r="E396" s="170">
        <v>44469</v>
      </c>
      <c r="F396" s="169">
        <v>401201</v>
      </c>
      <c r="G396" s="169" t="s">
        <v>451</v>
      </c>
      <c r="H396" s="169"/>
      <c r="I396" s="169"/>
      <c r="J396" s="169">
        <v>505367.08</v>
      </c>
      <c r="K396" s="169"/>
      <c r="M396" s="87">
        <f t="shared" si="19"/>
        <v>5.0536708E-2</v>
      </c>
    </row>
    <row r="397" spans="1:13" x14ac:dyDescent="0.25">
      <c r="A397" s="89" t="str">
        <f t="shared" si="20"/>
        <v>Y0AB6.3</v>
      </c>
      <c r="B397" s="89">
        <f>VLOOKUP(F397,Masters!B:F,5,0)</f>
        <v>6.3</v>
      </c>
      <c r="C397" s="169" t="s">
        <v>151</v>
      </c>
      <c r="D397" s="169" t="s">
        <v>151</v>
      </c>
      <c r="E397" s="170">
        <v>44469</v>
      </c>
      <c r="F397" s="169">
        <v>401301</v>
      </c>
      <c r="G397" s="169" t="s">
        <v>1000</v>
      </c>
      <c r="H397" s="169"/>
      <c r="I397" s="169"/>
      <c r="J397" s="169">
        <v>12215.62</v>
      </c>
      <c r="K397" s="169"/>
      <c r="M397" s="87">
        <f t="shared" si="19"/>
        <v>1.221562E-3</v>
      </c>
    </row>
    <row r="398" spans="1:13" x14ac:dyDescent="0.25">
      <c r="A398" s="89" t="str">
        <f t="shared" si="20"/>
        <v>Y0AB6.1</v>
      </c>
      <c r="B398" s="89">
        <f>VLOOKUP(F398,Masters!B:F,5,0)</f>
        <v>6.1</v>
      </c>
      <c r="C398" s="169" t="s">
        <v>151</v>
      </c>
      <c r="D398" s="169" t="s">
        <v>151</v>
      </c>
      <c r="E398" s="170">
        <v>44469</v>
      </c>
      <c r="F398" s="169">
        <v>401501</v>
      </c>
      <c r="G398" s="169" t="s">
        <v>1001</v>
      </c>
      <c r="H398" s="169"/>
      <c r="I398" s="169"/>
      <c r="J398" s="168">
        <v>162822222.16</v>
      </c>
      <c r="K398" s="169"/>
      <c r="M398" s="87">
        <f t="shared" si="19"/>
        <v>16.282222216000001</v>
      </c>
    </row>
    <row r="399" spans="1:13" x14ac:dyDescent="0.25">
      <c r="A399" s="89" t="str">
        <f t="shared" si="20"/>
        <v>Y0AB6.3</v>
      </c>
      <c r="B399" s="89">
        <f>VLOOKUP(F399,Masters!B:F,5,0)</f>
        <v>6.3</v>
      </c>
      <c r="C399" s="169" t="s">
        <v>151</v>
      </c>
      <c r="D399" s="169" t="s">
        <v>151</v>
      </c>
      <c r="E399" s="170">
        <v>44469</v>
      </c>
      <c r="F399" s="169">
        <v>401508</v>
      </c>
      <c r="G399" s="169" t="s">
        <v>453</v>
      </c>
      <c r="H399" s="169"/>
      <c r="I399" s="169"/>
      <c r="J399" s="169">
        <v>4279822.43</v>
      </c>
      <c r="K399" s="169"/>
      <c r="M399" s="87">
        <f t="shared" si="19"/>
        <v>0.42798224299999998</v>
      </c>
    </row>
    <row r="400" spans="1:13" x14ac:dyDescent="0.25">
      <c r="A400" s="89" t="str">
        <f t="shared" si="20"/>
        <v>Y0AB6.3</v>
      </c>
      <c r="B400" s="89">
        <f>VLOOKUP(F400,Masters!B:F,5,0)</f>
        <v>6.3</v>
      </c>
      <c r="C400" s="169" t="s">
        <v>151</v>
      </c>
      <c r="D400" s="169" t="s">
        <v>151</v>
      </c>
      <c r="E400" s="170">
        <v>44469</v>
      </c>
      <c r="F400" s="169">
        <v>401702</v>
      </c>
      <c r="G400" s="169" t="s">
        <v>455</v>
      </c>
      <c r="H400" s="169"/>
      <c r="I400" s="169"/>
      <c r="J400" s="169">
        <v>-6476.14</v>
      </c>
      <c r="K400" s="169"/>
      <c r="M400" s="87">
        <f t="shared" si="19"/>
        <v>-6.4761400000000002E-4</v>
      </c>
    </row>
    <row r="401" spans="1:13" x14ac:dyDescent="0.25">
      <c r="A401" s="89" t="str">
        <f t="shared" si="20"/>
        <v>Y0AB6.3</v>
      </c>
      <c r="B401" s="89">
        <f>VLOOKUP(F401,Masters!B:F,5,0)</f>
        <v>6.3</v>
      </c>
      <c r="C401" s="169" t="s">
        <v>151</v>
      </c>
      <c r="D401" s="169" t="s">
        <v>151</v>
      </c>
      <c r="E401" s="170">
        <v>44469</v>
      </c>
      <c r="F401" s="169">
        <v>401703</v>
      </c>
      <c r="G401" s="169" t="s">
        <v>456</v>
      </c>
      <c r="H401" s="169"/>
      <c r="I401" s="169"/>
      <c r="J401" s="169">
        <v>-6476.14</v>
      </c>
      <c r="K401" s="169"/>
      <c r="M401" s="87">
        <f t="shared" si="19"/>
        <v>-6.4761400000000002E-4</v>
      </c>
    </row>
    <row r="402" spans="1:13" x14ac:dyDescent="0.25">
      <c r="A402" s="89" t="str">
        <f t="shared" si="20"/>
        <v>Y0AB6.3</v>
      </c>
      <c r="B402" s="89">
        <f>VLOOKUP(F402,Masters!B:F,5,0)</f>
        <v>6.3</v>
      </c>
      <c r="C402" s="169" t="s">
        <v>151</v>
      </c>
      <c r="D402" s="169" t="s">
        <v>151</v>
      </c>
      <c r="E402" s="170">
        <v>44469</v>
      </c>
      <c r="F402" s="169">
        <v>401707</v>
      </c>
      <c r="G402" s="169" t="s">
        <v>457</v>
      </c>
      <c r="H402" s="169"/>
      <c r="I402" s="169"/>
      <c r="J402" s="169">
        <v>0</v>
      </c>
      <c r="K402" s="169"/>
      <c r="M402" s="87">
        <f t="shared" si="19"/>
        <v>0</v>
      </c>
    </row>
    <row r="403" spans="1:13" x14ac:dyDescent="0.25">
      <c r="A403" s="89" t="str">
        <f t="shared" si="20"/>
        <v>Y0AB6.3</v>
      </c>
      <c r="B403" s="89">
        <f>VLOOKUP(F403,Masters!B:F,5,0)</f>
        <v>6.3</v>
      </c>
      <c r="C403" s="169" t="s">
        <v>151</v>
      </c>
      <c r="D403" s="169" t="s">
        <v>151</v>
      </c>
      <c r="E403" s="170">
        <v>44469</v>
      </c>
      <c r="F403" s="169">
        <v>401708</v>
      </c>
      <c r="G403" s="169" t="s">
        <v>458</v>
      </c>
      <c r="H403" s="169"/>
      <c r="I403" s="169"/>
      <c r="J403" s="169">
        <v>0</v>
      </c>
      <c r="K403" s="169"/>
      <c r="M403" s="87">
        <f t="shared" si="19"/>
        <v>0</v>
      </c>
    </row>
    <row r="404" spans="1:13" x14ac:dyDescent="0.25">
      <c r="A404" s="89" t="str">
        <f t="shared" si="20"/>
        <v>Y0AB6.3</v>
      </c>
      <c r="B404" s="89">
        <f>VLOOKUP(F404,Masters!B:F,5,0)</f>
        <v>6.3</v>
      </c>
      <c r="C404" s="169" t="s">
        <v>151</v>
      </c>
      <c r="D404" s="169" t="s">
        <v>151</v>
      </c>
      <c r="E404" s="170">
        <v>44469</v>
      </c>
      <c r="F404" s="169">
        <v>402103</v>
      </c>
      <c r="G404" s="169" t="s">
        <v>459</v>
      </c>
      <c r="H404" s="169"/>
      <c r="I404" s="169"/>
      <c r="J404" s="169">
        <v>3730.91</v>
      </c>
      <c r="K404" s="169"/>
      <c r="M404" s="87">
        <f t="shared" si="19"/>
        <v>3.7309099999999998E-4</v>
      </c>
    </row>
    <row r="405" spans="1:13" x14ac:dyDescent="0.25">
      <c r="A405" s="89" t="str">
        <f t="shared" si="20"/>
        <v>Y0AB6.2</v>
      </c>
      <c r="B405" s="89">
        <f>VLOOKUP(F405,Masters!B:F,5,0)</f>
        <v>6.2</v>
      </c>
      <c r="C405" s="169" t="s">
        <v>151</v>
      </c>
      <c r="D405" s="169" t="s">
        <v>151</v>
      </c>
      <c r="E405" s="170">
        <v>44469</v>
      </c>
      <c r="F405" s="169">
        <v>402106</v>
      </c>
      <c r="G405" s="169" t="s">
        <v>93</v>
      </c>
      <c r="H405" s="169"/>
      <c r="I405" s="169"/>
      <c r="J405" s="168">
        <v>64406.59</v>
      </c>
      <c r="K405" s="169"/>
      <c r="M405" s="87">
        <f t="shared" si="19"/>
        <v>6.4406589999999996E-3</v>
      </c>
    </row>
    <row r="406" spans="1:13" x14ac:dyDescent="0.25">
      <c r="A406" s="89" t="str">
        <f t="shared" si="20"/>
        <v>Y0AB6.3</v>
      </c>
      <c r="B406" s="89">
        <f>VLOOKUP(F406,Masters!B:F,5,0)</f>
        <v>6.3</v>
      </c>
      <c r="C406" s="169" t="s">
        <v>151</v>
      </c>
      <c r="D406" s="169" t="s">
        <v>151</v>
      </c>
      <c r="E406" s="170">
        <v>44469</v>
      </c>
      <c r="F406" s="169">
        <v>402113</v>
      </c>
      <c r="G406" s="169" t="s">
        <v>460</v>
      </c>
      <c r="H406" s="169"/>
      <c r="I406" s="169"/>
      <c r="J406" s="169">
        <v>9930294.9199999999</v>
      </c>
      <c r="K406" s="169"/>
      <c r="M406" s="87">
        <f t="shared" si="19"/>
        <v>0.99302949200000001</v>
      </c>
    </row>
    <row r="407" spans="1:13" x14ac:dyDescent="0.25">
      <c r="A407" s="89" t="str">
        <f t="shared" si="20"/>
        <v>Y0AB6.3</v>
      </c>
      <c r="B407" s="89">
        <f>VLOOKUP(F407,Masters!B:F,5,0)</f>
        <v>6.3</v>
      </c>
      <c r="C407" s="169" t="s">
        <v>151</v>
      </c>
      <c r="D407" s="169" t="s">
        <v>151</v>
      </c>
      <c r="E407" s="170">
        <v>44469</v>
      </c>
      <c r="F407" s="169">
        <v>402125</v>
      </c>
      <c r="G407" s="169" t="s">
        <v>2442</v>
      </c>
      <c r="H407" s="169"/>
      <c r="I407" s="169"/>
      <c r="J407" s="169">
        <v>1637795.12</v>
      </c>
      <c r="K407" s="169"/>
      <c r="M407" s="87">
        <f t="shared" ref="M407:M470" si="21">J407/10000000</f>
        <v>0.16377951200000002</v>
      </c>
    </row>
    <row r="408" spans="1:13" x14ac:dyDescent="0.25">
      <c r="A408" s="89" t="str">
        <f t="shared" si="20"/>
        <v>Y0AB6.3</v>
      </c>
      <c r="B408" s="89">
        <f>VLOOKUP(F408,Masters!B:F,5,0)</f>
        <v>6.3</v>
      </c>
      <c r="C408" s="169" t="s">
        <v>151</v>
      </c>
      <c r="D408" s="169" t="s">
        <v>151</v>
      </c>
      <c r="E408" s="170">
        <v>44469</v>
      </c>
      <c r="F408" s="169">
        <v>402128</v>
      </c>
      <c r="G408" s="169" t="s">
        <v>766</v>
      </c>
      <c r="H408" s="169"/>
      <c r="I408" s="169"/>
      <c r="J408" s="169">
        <v>116586743.37</v>
      </c>
      <c r="K408" s="169"/>
      <c r="M408" s="87">
        <f t="shared" si="21"/>
        <v>11.658674337000001</v>
      </c>
    </row>
    <row r="409" spans="1:13" x14ac:dyDescent="0.25">
      <c r="A409" s="89" t="str">
        <f t="shared" si="20"/>
        <v>Y0AB6.3</v>
      </c>
      <c r="B409" s="89">
        <f>VLOOKUP(F409,Masters!B:F,5,0)</f>
        <v>6.3</v>
      </c>
      <c r="C409" s="169" t="s">
        <v>151</v>
      </c>
      <c r="D409" s="169" t="s">
        <v>151</v>
      </c>
      <c r="E409" s="170">
        <v>44469</v>
      </c>
      <c r="F409" s="169">
        <v>402132</v>
      </c>
      <c r="G409" s="169" t="s">
        <v>461</v>
      </c>
      <c r="H409" s="169"/>
      <c r="I409" s="169"/>
      <c r="J409" s="169">
        <v>0</v>
      </c>
      <c r="K409" s="169"/>
      <c r="M409" s="87">
        <f t="shared" si="21"/>
        <v>0</v>
      </c>
    </row>
    <row r="410" spans="1:13" x14ac:dyDescent="0.25">
      <c r="A410" s="89" t="str">
        <f t="shared" si="20"/>
        <v>Y0AB6.3</v>
      </c>
      <c r="B410" s="89">
        <f>VLOOKUP(F410,Masters!B:F,5,0)</f>
        <v>6.3</v>
      </c>
      <c r="C410" s="169" t="s">
        <v>151</v>
      </c>
      <c r="D410" s="169" t="s">
        <v>151</v>
      </c>
      <c r="E410" s="170">
        <v>44469</v>
      </c>
      <c r="F410" s="169">
        <v>402201</v>
      </c>
      <c r="G410" s="169" t="s">
        <v>668</v>
      </c>
      <c r="H410" s="169"/>
      <c r="I410" s="169"/>
      <c r="J410" s="169">
        <v>-0.02</v>
      </c>
      <c r="K410" s="169"/>
      <c r="M410" s="87">
        <f t="shared" si="21"/>
        <v>-2.0000000000000001E-9</v>
      </c>
    </row>
    <row r="411" spans="1:13" x14ac:dyDescent="0.25">
      <c r="A411" s="89" t="str">
        <f t="shared" si="20"/>
        <v>Y0AB6.3</v>
      </c>
      <c r="B411" s="89">
        <f>VLOOKUP(F411,Masters!B:F,5,0)</f>
        <v>6.3</v>
      </c>
      <c r="C411" s="169" t="s">
        <v>151</v>
      </c>
      <c r="D411" s="169" t="s">
        <v>151</v>
      </c>
      <c r="E411" s="170">
        <v>44469</v>
      </c>
      <c r="F411" s="169">
        <v>402233</v>
      </c>
      <c r="G411" s="169" t="s">
        <v>462</v>
      </c>
      <c r="H411" s="169"/>
      <c r="I411" s="169"/>
      <c r="J411" s="169">
        <v>234937.8</v>
      </c>
      <c r="K411" s="169"/>
      <c r="M411" s="87">
        <f t="shared" si="21"/>
        <v>2.3493779999999999E-2</v>
      </c>
    </row>
    <row r="412" spans="1:13" x14ac:dyDescent="0.25">
      <c r="A412" s="89" t="str">
        <f t="shared" si="20"/>
        <v>Y0AB6.3</v>
      </c>
      <c r="B412" s="89">
        <f>VLOOKUP(F412,Masters!B:F,5,0)</f>
        <v>6.3</v>
      </c>
      <c r="C412" s="169" t="s">
        <v>151</v>
      </c>
      <c r="D412" s="169" t="s">
        <v>151</v>
      </c>
      <c r="E412" s="170">
        <v>44469</v>
      </c>
      <c r="F412" s="169">
        <v>402235</v>
      </c>
      <c r="G412" s="169" t="s">
        <v>463</v>
      </c>
      <c r="H412" s="169"/>
      <c r="I412" s="169"/>
      <c r="J412" s="169">
        <v>39104.25</v>
      </c>
      <c r="K412" s="169"/>
      <c r="M412" s="87">
        <f t="shared" si="21"/>
        <v>3.9104250000000004E-3</v>
      </c>
    </row>
    <row r="413" spans="1:13" x14ac:dyDescent="0.25">
      <c r="A413" s="89" t="str">
        <f t="shared" si="20"/>
        <v>Y0AB6.1</v>
      </c>
      <c r="B413" s="89">
        <f>VLOOKUP(F413,Masters!B:F,5,0)</f>
        <v>6.1</v>
      </c>
      <c r="C413" s="169" t="s">
        <v>151</v>
      </c>
      <c r="D413" s="169" t="s">
        <v>151</v>
      </c>
      <c r="E413" s="170">
        <v>44469</v>
      </c>
      <c r="F413" s="169">
        <v>402257</v>
      </c>
      <c r="G413" s="169" t="s">
        <v>464</v>
      </c>
      <c r="H413" s="169"/>
      <c r="I413" s="169"/>
      <c r="J413" s="168">
        <v>0</v>
      </c>
      <c r="K413" s="169"/>
      <c r="M413" s="87">
        <f t="shared" si="21"/>
        <v>0</v>
      </c>
    </row>
    <row r="414" spans="1:13" x14ac:dyDescent="0.25">
      <c r="A414" s="89" t="str">
        <f t="shared" si="20"/>
        <v>Y0AB0</v>
      </c>
      <c r="B414" s="89">
        <f>VLOOKUP(F414,Masters!B:F,5,0)</f>
        <v>0</v>
      </c>
      <c r="C414" s="169" t="s">
        <v>151</v>
      </c>
      <c r="D414" s="169" t="s">
        <v>151</v>
      </c>
      <c r="E414" s="170">
        <v>44469</v>
      </c>
      <c r="F414" s="169">
        <v>402328</v>
      </c>
      <c r="G414" s="169" t="s">
        <v>465</v>
      </c>
      <c r="H414" s="169"/>
      <c r="I414" s="169"/>
      <c r="J414" s="169">
        <v>-29328.71</v>
      </c>
      <c r="K414" s="169"/>
      <c r="M414" s="87">
        <f t="shared" si="21"/>
        <v>-2.9328710000000001E-3</v>
      </c>
    </row>
    <row r="415" spans="1:13" x14ac:dyDescent="0.25">
      <c r="A415" s="89" t="str">
        <f t="shared" si="20"/>
        <v>Y0AB0</v>
      </c>
      <c r="B415" s="89">
        <f>VLOOKUP(F415,Masters!B:F,5,0)</f>
        <v>0</v>
      </c>
      <c r="C415" s="169" t="s">
        <v>151</v>
      </c>
      <c r="D415" s="169" t="s">
        <v>151</v>
      </c>
      <c r="E415" s="170">
        <v>44469</v>
      </c>
      <c r="F415" s="169">
        <v>402329</v>
      </c>
      <c r="G415" s="169" t="s">
        <v>466</v>
      </c>
      <c r="H415" s="169"/>
      <c r="I415" s="169"/>
      <c r="J415" s="169">
        <v>-1632.24</v>
      </c>
      <c r="K415" s="169"/>
      <c r="M415" s="87">
        <f t="shared" si="21"/>
        <v>-1.6322400000000001E-4</v>
      </c>
    </row>
    <row r="416" spans="1:13" x14ac:dyDescent="0.25">
      <c r="A416" s="89" t="str">
        <f t="shared" si="20"/>
        <v>Y0AB6.3</v>
      </c>
      <c r="B416" s="89">
        <f>VLOOKUP(F416,Masters!B:F,5,0)</f>
        <v>6.3</v>
      </c>
      <c r="C416" s="169" t="s">
        <v>151</v>
      </c>
      <c r="D416" s="169" t="s">
        <v>151</v>
      </c>
      <c r="E416" s="170">
        <v>44469</v>
      </c>
      <c r="F416" s="169">
        <v>402404</v>
      </c>
      <c r="G416" s="169" t="s">
        <v>468</v>
      </c>
      <c r="H416" s="169"/>
      <c r="I416" s="169"/>
      <c r="J416" s="169">
        <v>15195.86</v>
      </c>
      <c r="K416" s="169"/>
      <c r="M416" s="87">
        <f t="shared" si="21"/>
        <v>1.5195860000000001E-3</v>
      </c>
    </row>
    <row r="417" spans="1:13" x14ac:dyDescent="0.25">
      <c r="A417" s="89" t="str">
        <f t="shared" si="20"/>
        <v>Y0AB5.3</v>
      </c>
      <c r="B417" s="89">
        <f>VLOOKUP(F417,Masters!B:F,5,0)</f>
        <v>5.3</v>
      </c>
      <c r="C417" s="169" t="s">
        <v>151</v>
      </c>
      <c r="D417" s="169" t="s">
        <v>151</v>
      </c>
      <c r="E417" s="170">
        <v>44469</v>
      </c>
      <c r="F417" s="169">
        <v>440101</v>
      </c>
      <c r="G417" s="169" t="s">
        <v>449</v>
      </c>
      <c r="H417" s="169"/>
      <c r="I417" s="169"/>
      <c r="J417" s="169">
        <v>926200080.87</v>
      </c>
      <c r="K417" s="169"/>
      <c r="M417" s="87">
        <f t="shared" si="21"/>
        <v>92.620008087000002</v>
      </c>
    </row>
    <row r="418" spans="1:13" x14ac:dyDescent="0.25">
      <c r="A418" s="89" t="str">
        <f t="shared" si="20"/>
        <v>Y0AB5.5</v>
      </c>
      <c r="B418" s="89">
        <f>VLOOKUP(F418,Masters!B:F,5,0)</f>
        <v>5.5</v>
      </c>
      <c r="C418" s="169" t="s">
        <v>151</v>
      </c>
      <c r="D418" s="169" t="s">
        <v>151</v>
      </c>
      <c r="E418" s="170">
        <v>44469</v>
      </c>
      <c r="F418" s="169">
        <v>440225</v>
      </c>
      <c r="G418" s="169" t="s">
        <v>450</v>
      </c>
      <c r="H418" s="169"/>
      <c r="I418" s="169"/>
      <c r="J418" s="169">
        <v>-18862.14</v>
      </c>
      <c r="K418" s="169"/>
      <c r="M418" s="87">
        <f t="shared" si="21"/>
        <v>-1.886214E-3</v>
      </c>
    </row>
    <row r="419" spans="1:13" x14ac:dyDescent="0.25">
      <c r="A419" s="89" t="str">
        <f t="shared" si="20"/>
        <v>Y0AB6.3</v>
      </c>
      <c r="B419" s="89">
        <f>VLOOKUP(F419,Masters!B:F,5,0)</f>
        <v>6.3</v>
      </c>
      <c r="C419" s="169" t="s">
        <v>151</v>
      </c>
      <c r="D419" s="169" t="s">
        <v>151</v>
      </c>
      <c r="E419" s="170">
        <v>44469</v>
      </c>
      <c r="F419" s="169">
        <v>440325</v>
      </c>
      <c r="G419" s="169" t="s">
        <v>732</v>
      </c>
      <c r="H419" s="169"/>
      <c r="I419" s="169"/>
      <c r="J419" s="169">
        <v>0</v>
      </c>
      <c r="K419" s="169"/>
      <c r="M419" s="87">
        <f t="shared" si="21"/>
        <v>0</v>
      </c>
    </row>
    <row r="420" spans="1:13" x14ac:dyDescent="0.25">
      <c r="A420" s="89" t="str">
        <f t="shared" si="20"/>
        <v>Y0AB6.3</v>
      </c>
      <c r="B420" s="89">
        <f>VLOOKUP(F420,Masters!B:F,5,0)</f>
        <v>6.3</v>
      </c>
      <c r="C420" s="169" t="s">
        <v>151</v>
      </c>
      <c r="D420" s="169" t="s">
        <v>151</v>
      </c>
      <c r="E420" s="170">
        <v>44469</v>
      </c>
      <c r="F420" s="169">
        <v>440341</v>
      </c>
      <c r="G420" s="169" t="s">
        <v>469</v>
      </c>
      <c r="H420" s="169"/>
      <c r="I420" s="169"/>
      <c r="J420" s="169">
        <v>14660501.060000001</v>
      </c>
      <c r="K420" s="169"/>
      <c r="M420" s="87">
        <f t="shared" si="21"/>
        <v>1.466050106</v>
      </c>
    </row>
    <row r="421" spans="1:13" x14ac:dyDescent="0.25">
      <c r="A421" s="89" t="str">
        <f t="shared" si="20"/>
        <v>Y0AB6.3</v>
      </c>
      <c r="B421" s="89">
        <f>VLOOKUP(F421,Masters!B:F,5,0)</f>
        <v>6.3</v>
      </c>
      <c r="C421" s="169" t="s">
        <v>151</v>
      </c>
      <c r="D421" s="169" t="s">
        <v>151</v>
      </c>
      <c r="E421" s="170">
        <v>44469</v>
      </c>
      <c r="F421" s="169">
        <v>440342</v>
      </c>
      <c r="G421" s="169" t="s">
        <v>470</v>
      </c>
      <c r="H421" s="169"/>
      <c r="I421" s="169"/>
      <c r="J421" s="169">
        <v>14660501.060000001</v>
      </c>
      <c r="K421" s="169"/>
      <c r="M421" s="87">
        <f t="shared" si="21"/>
        <v>1.466050106</v>
      </c>
    </row>
    <row r="422" spans="1:13" x14ac:dyDescent="0.25">
      <c r="A422" s="89" t="str">
        <f t="shared" si="20"/>
        <v>Y0AB6.3</v>
      </c>
      <c r="B422" s="89">
        <f>VLOOKUP(F422,Masters!B:F,5,0)</f>
        <v>6.3</v>
      </c>
      <c r="C422" s="169" t="s">
        <v>151</v>
      </c>
      <c r="D422" s="169" t="s">
        <v>151</v>
      </c>
      <c r="E422" s="170">
        <v>44469</v>
      </c>
      <c r="F422" s="169">
        <v>440416</v>
      </c>
      <c r="G422" s="169" t="s">
        <v>471</v>
      </c>
      <c r="H422" s="169"/>
      <c r="I422" s="169"/>
      <c r="J422" s="169">
        <v>5182231.7</v>
      </c>
      <c r="K422" s="169"/>
      <c r="M422" s="87">
        <f t="shared" si="21"/>
        <v>0.51822317000000007</v>
      </c>
    </row>
    <row r="423" spans="1:13" x14ac:dyDescent="0.25">
      <c r="A423" s="89" t="str">
        <f t="shared" si="20"/>
        <v>Y0AB6.3</v>
      </c>
      <c r="B423" s="89">
        <f>VLOOKUP(F423,Masters!B:F,5,0)</f>
        <v>6.3</v>
      </c>
      <c r="C423" s="169" t="s">
        <v>151</v>
      </c>
      <c r="D423" s="169" t="s">
        <v>151</v>
      </c>
      <c r="E423" s="170">
        <v>44469</v>
      </c>
      <c r="F423" s="169">
        <v>440485</v>
      </c>
      <c r="G423" s="169" t="s">
        <v>732</v>
      </c>
      <c r="H423" s="169"/>
      <c r="I423" s="169"/>
      <c r="J423" s="169">
        <v>0</v>
      </c>
      <c r="K423" s="169"/>
      <c r="M423" s="87">
        <f t="shared" si="21"/>
        <v>0</v>
      </c>
    </row>
    <row r="424" spans="1:13" x14ac:dyDescent="0.25">
      <c r="A424" s="89" t="str">
        <f t="shared" si="20"/>
        <v>Y0AB6.3</v>
      </c>
      <c r="B424" s="89">
        <f>VLOOKUP(F424,Masters!B:F,5,0)</f>
        <v>6.3</v>
      </c>
      <c r="C424" s="169" t="s">
        <v>151</v>
      </c>
      <c r="D424" s="169" t="s">
        <v>151</v>
      </c>
      <c r="E424" s="170">
        <v>44469</v>
      </c>
      <c r="F424" s="169">
        <v>440509</v>
      </c>
      <c r="G424" s="169" t="s">
        <v>472</v>
      </c>
      <c r="H424" s="169"/>
      <c r="I424" s="169"/>
      <c r="J424" s="169">
        <v>3525055.94</v>
      </c>
      <c r="K424" s="169"/>
      <c r="M424" s="87">
        <f t="shared" si="21"/>
        <v>0.35250559399999998</v>
      </c>
    </row>
    <row r="425" spans="1:13" x14ac:dyDescent="0.25">
      <c r="A425" s="89" t="str">
        <f t="shared" si="20"/>
        <v>Y0AC0</v>
      </c>
      <c r="B425" s="89">
        <f>VLOOKUP(F425,Masters!B:F,5,0)</f>
        <v>0</v>
      </c>
      <c r="C425" s="169" t="s">
        <v>152</v>
      </c>
      <c r="D425" s="169" t="s">
        <v>152</v>
      </c>
      <c r="E425" s="170">
        <v>44469</v>
      </c>
      <c r="F425" s="169">
        <v>101101</v>
      </c>
      <c r="G425" s="169" t="s">
        <v>436</v>
      </c>
      <c r="H425" s="169"/>
      <c r="I425" s="169"/>
      <c r="J425" s="169">
        <v>4232157024.25</v>
      </c>
      <c r="K425" s="169"/>
      <c r="M425" s="87">
        <f t="shared" si="21"/>
        <v>423.21570242500002</v>
      </c>
    </row>
    <row r="426" spans="1:13" x14ac:dyDescent="0.25">
      <c r="A426" s="89" t="str">
        <f t="shared" si="20"/>
        <v>Y0AC0</v>
      </c>
      <c r="B426" s="89">
        <f>VLOOKUP(F426,Masters!B:F,5,0)</f>
        <v>0</v>
      </c>
      <c r="C426" s="169" t="s">
        <v>152</v>
      </c>
      <c r="D426" s="169" t="s">
        <v>152</v>
      </c>
      <c r="E426" s="170">
        <v>44469</v>
      </c>
      <c r="F426" s="169">
        <v>102104</v>
      </c>
      <c r="G426" s="169" t="s">
        <v>437</v>
      </c>
      <c r="H426" s="169"/>
      <c r="I426" s="169"/>
      <c r="J426" s="169">
        <v>42482029.549999997</v>
      </c>
      <c r="K426" s="169"/>
      <c r="M426" s="87">
        <f t="shared" si="21"/>
        <v>4.248202955</v>
      </c>
    </row>
    <row r="427" spans="1:13" x14ac:dyDescent="0.25">
      <c r="A427" s="89" t="str">
        <f t="shared" si="20"/>
        <v>Y0AC0</v>
      </c>
      <c r="B427" s="89">
        <f>VLOOKUP(F427,Masters!B:F,5,0)</f>
        <v>0</v>
      </c>
      <c r="C427" s="169" t="s">
        <v>152</v>
      </c>
      <c r="D427" s="169" t="s">
        <v>152</v>
      </c>
      <c r="E427" s="170">
        <v>44469</v>
      </c>
      <c r="F427" s="169">
        <v>106103</v>
      </c>
      <c r="G427" s="169" t="s">
        <v>2428</v>
      </c>
      <c r="H427" s="169"/>
      <c r="I427" s="169"/>
      <c r="J427" s="169">
        <v>570313.12</v>
      </c>
      <c r="K427" s="169"/>
      <c r="M427" s="87">
        <f t="shared" si="21"/>
        <v>5.7031312000000001E-2</v>
      </c>
    </row>
    <row r="428" spans="1:13" x14ac:dyDescent="0.25">
      <c r="A428" s="89" t="str">
        <f t="shared" si="20"/>
        <v>Y0AC0</v>
      </c>
      <c r="B428" s="89">
        <f>VLOOKUP(F428,Masters!B:F,5,0)</f>
        <v>0</v>
      </c>
      <c r="C428" s="169" t="s">
        <v>152</v>
      </c>
      <c r="D428" s="169" t="s">
        <v>152</v>
      </c>
      <c r="E428" s="170">
        <v>44469</v>
      </c>
      <c r="F428" s="169">
        <v>107106</v>
      </c>
      <c r="G428" s="169" t="s">
        <v>1913</v>
      </c>
      <c r="H428" s="169"/>
      <c r="I428" s="169"/>
      <c r="J428" s="169">
        <v>1671.73</v>
      </c>
      <c r="K428" s="169"/>
      <c r="M428" s="87">
        <f t="shared" si="21"/>
        <v>1.6717300000000001E-4</v>
      </c>
    </row>
    <row r="429" spans="1:13" x14ac:dyDescent="0.25">
      <c r="A429" s="89" t="str">
        <f t="shared" si="20"/>
        <v>Y0AC0</v>
      </c>
      <c r="B429" s="89">
        <f>VLOOKUP(F429,Masters!B:F,5,0)</f>
        <v>0</v>
      </c>
      <c r="C429" s="169" t="s">
        <v>152</v>
      </c>
      <c r="D429" s="169" t="s">
        <v>152</v>
      </c>
      <c r="E429" s="170">
        <v>44469</v>
      </c>
      <c r="F429" s="169">
        <v>107111</v>
      </c>
      <c r="G429" s="169" t="s">
        <v>485</v>
      </c>
      <c r="H429" s="169"/>
      <c r="I429" s="169"/>
      <c r="J429" s="169">
        <v>11967510</v>
      </c>
      <c r="K429" s="169"/>
      <c r="M429" s="87">
        <f t="shared" si="21"/>
        <v>1.1967509999999999</v>
      </c>
    </row>
    <row r="430" spans="1:13" x14ac:dyDescent="0.25">
      <c r="A430" s="89" t="str">
        <f t="shared" si="20"/>
        <v>Y0AC0</v>
      </c>
      <c r="B430" s="89">
        <f>VLOOKUP(F430,Masters!B:F,5,0)</f>
        <v>0</v>
      </c>
      <c r="C430" s="169" t="s">
        <v>152</v>
      </c>
      <c r="D430" s="169" t="s">
        <v>152</v>
      </c>
      <c r="E430" s="170">
        <v>44469</v>
      </c>
      <c r="F430" s="169">
        <v>111108</v>
      </c>
      <c r="G430" s="169" t="s">
        <v>783</v>
      </c>
      <c r="H430" s="169"/>
      <c r="I430" s="169"/>
      <c r="J430" s="169">
        <v>-121.35</v>
      </c>
      <c r="K430" s="169"/>
      <c r="M430" s="87">
        <f t="shared" si="21"/>
        <v>-1.2135E-5</v>
      </c>
    </row>
    <row r="431" spans="1:13" x14ac:dyDescent="0.25">
      <c r="A431" s="89" t="str">
        <f t="shared" si="20"/>
        <v>Y0AC0</v>
      </c>
      <c r="B431" s="89">
        <f>VLOOKUP(F431,Masters!B:F,5,0)</f>
        <v>0</v>
      </c>
      <c r="C431" s="169" t="s">
        <v>152</v>
      </c>
      <c r="D431" s="169" t="s">
        <v>152</v>
      </c>
      <c r="E431" s="170">
        <v>44469</v>
      </c>
      <c r="F431" s="169">
        <v>111126</v>
      </c>
      <c r="G431" s="169" t="s">
        <v>438</v>
      </c>
      <c r="H431" s="169"/>
      <c r="I431" s="169"/>
      <c r="J431" s="169">
        <v>3852.84</v>
      </c>
      <c r="K431" s="169"/>
      <c r="M431" s="87">
        <f t="shared" si="21"/>
        <v>3.8528400000000001E-4</v>
      </c>
    </row>
    <row r="432" spans="1:13" x14ac:dyDescent="0.25">
      <c r="A432" s="89" t="str">
        <f t="shared" si="20"/>
        <v>Y0AC0</v>
      </c>
      <c r="B432" s="89">
        <f>VLOOKUP(F432,Masters!B:F,5,0)</f>
        <v>0</v>
      </c>
      <c r="C432" s="169" t="s">
        <v>152</v>
      </c>
      <c r="D432" s="169" t="s">
        <v>152</v>
      </c>
      <c r="E432" s="170">
        <v>44469</v>
      </c>
      <c r="F432" s="169">
        <v>111137</v>
      </c>
      <c r="G432" s="169" t="s">
        <v>487</v>
      </c>
      <c r="H432" s="169"/>
      <c r="I432" s="169"/>
      <c r="J432" s="169">
        <v>-0.06</v>
      </c>
      <c r="K432" s="169"/>
      <c r="M432" s="87">
        <f t="shared" si="21"/>
        <v>-6E-9</v>
      </c>
    </row>
    <row r="433" spans="1:13" x14ac:dyDescent="0.25">
      <c r="A433" s="89" t="str">
        <f t="shared" si="20"/>
        <v>Y0AC0</v>
      </c>
      <c r="B433" s="89">
        <f>VLOOKUP(F433,Masters!B:F,5,0)</f>
        <v>0</v>
      </c>
      <c r="C433" s="169" t="s">
        <v>152</v>
      </c>
      <c r="D433" s="169" t="s">
        <v>152</v>
      </c>
      <c r="E433" s="170">
        <v>44469</v>
      </c>
      <c r="F433" s="169">
        <v>111181</v>
      </c>
      <c r="G433" s="169" t="s">
        <v>488</v>
      </c>
      <c r="H433" s="169"/>
      <c r="I433" s="169"/>
      <c r="J433" s="169">
        <v>11758426.51</v>
      </c>
      <c r="K433" s="169"/>
      <c r="M433" s="87">
        <f t="shared" si="21"/>
        <v>1.175842651</v>
      </c>
    </row>
    <row r="434" spans="1:13" x14ac:dyDescent="0.25">
      <c r="A434" s="89" t="str">
        <f t="shared" si="20"/>
        <v>Y0AC0</v>
      </c>
      <c r="B434" s="89">
        <f>VLOOKUP(F434,Masters!B:F,5,0)</f>
        <v>0</v>
      </c>
      <c r="C434" s="169" t="s">
        <v>152</v>
      </c>
      <c r="D434" s="169" t="s">
        <v>152</v>
      </c>
      <c r="E434" s="170">
        <v>44469</v>
      </c>
      <c r="F434" s="169">
        <v>111182</v>
      </c>
      <c r="G434" s="169" t="s">
        <v>489</v>
      </c>
      <c r="H434" s="169"/>
      <c r="I434" s="169"/>
      <c r="J434" s="169">
        <v>3947486.39</v>
      </c>
      <c r="K434" s="169"/>
      <c r="M434" s="87">
        <f t="shared" si="21"/>
        <v>0.39474863900000001</v>
      </c>
    </row>
    <row r="435" spans="1:13" x14ac:dyDescent="0.25">
      <c r="A435" s="89" t="str">
        <f t="shared" si="20"/>
        <v>Y0AC0</v>
      </c>
      <c r="B435" s="89">
        <f>VLOOKUP(F435,Masters!B:F,5,0)</f>
        <v>0</v>
      </c>
      <c r="C435" s="169" t="s">
        <v>152</v>
      </c>
      <c r="D435" s="169" t="s">
        <v>152</v>
      </c>
      <c r="E435" s="170">
        <v>44469</v>
      </c>
      <c r="F435" s="169">
        <v>111183</v>
      </c>
      <c r="G435" s="169" t="s">
        <v>490</v>
      </c>
      <c r="H435" s="169"/>
      <c r="I435" s="169"/>
      <c r="J435" s="169">
        <v>5573444.0899999999</v>
      </c>
      <c r="K435" s="169"/>
      <c r="M435" s="87">
        <f t="shared" si="21"/>
        <v>0.55734440899999993</v>
      </c>
    </row>
    <row r="436" spans="1:13" x14ac:dyDescent="0.25">
      <c r="A436" s="89" t="str">
        <f t="shared" si="20"/>
        <v>Y0AC0</v>
      </c>
      <c r="B436" s="89">
        <f>VLOOKUP(F436,Masters!B:F,5,0)</f>
        <v>0</v>
      </c>
      <c r="C436" s="169" t="s">
        <v>152</v>
      </c>
      <c r="D436" s="169" t="s">
        <v>152</v>
      </c>
      <c r="E436" s="170">
        <v>44469</v>
      </c>
      <c r="F436" s="169">
        <v>111184</v>
      </c>
      <c r="G436" s="169" t="s">
        <v>491</v>
      </c>
      <c r="H436" s="169"/>
      <c r="I436" s="169"/>
      <c r="J436" s="169">
        <v>6594760.9900000002</v>
      </c>
      <c r="K436" s="169"/>
      <c r="M436" s="87">
        <f t="shared" si="21"/>
        <v>0.65947609900000004</v>
      </c>
    </row>
    <row r="437" spans="1:13" x14ac:dyDescent="0.25">
      <c r="A437" s="89" t="str">
        <f t="shared" si="20"/>
        <v>Y0AC0</v>
      </c>
      <c r="B437" s="89">
        <f>VLOOKUP(F437,Masters!B:F,5,0)</f>
        <v>0</v>
      </c>
      <c r="C437" s="169" t="s">
        <v>152</v>
      </c>
      <c r="D437" s="169" t="s">
        <v>152</v>
      </c>
      <c r="E437" s="170">
        <v>44469</v>
      </c>
      <c r="F437" s="169">
        <v>111220</v>
      </c>
      <c r="G437" s="169" t="s">
        <v>492</v>
      </c>
      <c r="H437" s="169"/>
      <c r="I437" s="169"/>
      <c r="J437" s="169">
        <v>10716820.630000001</v>
      </c>
      <c r="K437" s="169"/>
      <c r="M437" s="87">
        <f t="shared" si="21"/>
        <v>1.0716820630000001</v>
      </c>
    </row>
    <row r="438" spans="1:13" x14ac:dyDescent="0.25">
      <c r="A438" s="89" t="str">
        <f t="shared" si="20"/>
        <v>Y0AC0</v>
      </c>
      <c r="B438" s="89">
        <f>VLOOKUP(F438,Masters!B:F,5,0)</f>
        <v>0</v>
      </c>
      <c r="C438" s="169" t="s">
        <v>152</v>
      </c>
      <c r="D438" s="169" t="s">
        <v>152</v>
      </c>
      <c r="E438" s="170">
        <v>44469</v>
      </c>
      <c r="F438" s="169">
        <v>111221</v>
      </c>
      <c r="G438" s="169" t="s">
        <v>493</v>
      </c>
      <c r="H438" s="169"/>
      <c r="I438" s="169"/>
      <c r="J438" s="169">
        <v>-10716820.630000001</v>
      </c>
      <c r="K438" s="169"/>
      <c r="M438" s="87">
        <f t="shared" si="21"/>
        <v>-1.0716820630000001</v>
      </c>
    </row>
    <row r="439" spans="1:13" x14ac:dyDescent="0.25">
      <c r="A439" s="89" t="str">
        <f t="shared" si="20"/>
        <v>Y0AC0</v>
      </c>
      <c r="B439" s="89">
        <f>VLOOKUP(F439,Masters!B:F,5,0)</f>
        <v>0</v>
      </c>
      <c r="C439" s="169" t="s">
        <v>152</v>
      </c>
      <c r="D439" s="169" t="s">
        <v>152</v>
      </c>
      <c r="E439" s="170">
        <v>44469</v>
      </c>
      <c r="F439" s="169">
        <v>121117</v>
      </c>
      <c r="G439" s="169" t="s">
        <v>787</v>
      </c>
      <c r="H439" s="169"/>
      <c r="I439" s="169"/>
      <c r="J439" s="169">
        <v>648.33000000000004</v>
      </c>
      <c r="K439" s="169"/>
      <c r="M439" s="87">
        <f t="shared" si="21"/>
        <v>6.4833000000000008E-5</v>
      </c>
    </row>
    <row r="440" spans="1:13" x14ac:dyDescent="0.25">
      <c r="A440" s="89" t="str">
        <f t="shared" ref="A440:A494" si="22">C440&amp;B440</f>
        <v>Y0AC0</v>
      </c>
      <c r="B440" s="89">
        <f>VLOOKUP(F440,Masters!B:F,5,0)</f>
        <v>0</v>
      </c>
      <c r="C440" s="169" t="s">
        <v>152</v>
      </c>
      <c r="D440" s="169" t="s">
        <v>152</v>
      </c>
      <c r="E440" s="170">
        <v>44469</v>
      </c>
      <c r="F440" s="169">
        <v>141017</v>
      </c>
      <c r="G440" s="169" t="s">
        <v>788</v>
      </c>
      <c r="H440" s="169"/>
      <c r="I440" s="169"/>
      <c r="J440" s="169">
        <v>0</v>
      </c>
      <c r="K440" s="169"/>
      <c r="M440" s="87">
        <f t="shared" si="21"/>
        <v>0</v>
      </c>
    </row>
    <row r="441" spans="1:13" x14ac:dyDescent="0.25">
      <c r="A441" s="89" t="str">
        <f t="shared" si="22"/>
        <v>Y0AC0</v>
      </c>
      <c r="B441" s="89">
        <f>VLOOKUP(F441,Masters!B:F,5,0)</f>
        <v>0</v>
      </c>
      <c r="C441" s="169" t="s">
        <v>152</v>
      </c>
      <c r="D441" s="169" t="s">
        <v>152</v>
      </c>
      <c r="E441" s="170">
        <v>44469</v>
      </c>
      <c r="F441" s="169">
        <v>141280</v>
      </c>
      <c r="G441" s="169" t="s">
        <v>789</v>
      </c>
      <c r="H441" s="169"/>
      <c r="I441" s="169"/>
      <c r="J441" s="169">
        <v>3408436.68</v>
      </c>
      <c r="K441" s="169"/>
      <c r="M441" s="87">
        <f t="shared" si="21"/>
        <v>0.34084366800000004</v>
      </c>
    </row>
    <row r="442" spans="1:13" x14ac:dyDescent="0.25">
      <c r="A442" s="89" t="str">
        <f t="shared" si="22"/>
        <v>Y0AC0</v>
      </c>
      <c r="B442" s="89">
        <f>VLOOKUP(F442,Masters!B:F,5,0)</f>
        <v>0</v>
      </c>
      <c r="C442" s="169" t="s">
        <v>152</v>
      </c>
      <c r="D442" s="169" t="s">
        <v>152</v>
      </c>
      <c r="E442" s="170">
        <v>44469</v>
      </c>
      <c r="F442" s="169">
        <v>141294</v>
      </c>
      <c r="G442" s="169" t="s">
        <v>792</v>
      </c>
      <c r="H442" s="169"/>
      <c r="I442" s="169"/>
      <c r="J442" s="169">
        <v>0</v>
      </c>
      <c r="K442" s="169"/>
      <c r="M442" s="87">
        <f t="shared" si="21"/>
        <v>0</v>
      </c>
    </row>
    <row r="443" spans="1:13" x14ac:dyDescent="0.25">
      <c r="A443" s="89" t="str">
        <f t="shared" si="22"/>
        <v>Y0AC0</v>
      </c>
      <c r="B443" s="89">
        <f>VLOOKUP(F443,Masters!B:F,5,0)</f>
        <v>0</v>
      </c>
      <c r="C443" s="169" t="s">
        <v>152</v>
      </c>
      <c r="D443" s="169" t="s">
        <v>152</v>
      </c>
      <c r="E443" s="170">
        <v>44469</v>
      </c>
      <c r="F443" s="169">
        <v>141321</v>
      </c>
      <c r="G443" s="169" t="s">
        <v>1052</v>
      </c>
      <c r="H443" s="169"/>
      <c r="I443" s="169"/>
      <c r="J443" s="169">
        <v>0</v>
      </c>
      <c r="K443" s="169"/>
      <c r="M443" s="87">
        <f t="shared" si="21"/>
        <v>0</v>
      </c>
    </row>
    <row r="444" spans="1:13" x14ac:dyDescent="0.25">
      <c r="A444" s="89" t="str">
        <f t="shared" si="22"/>
        <v>Y0AC0</v>
      </c>
      <c r="B444" s="89">
        <f>VLOOKUP(F444,Masters!B:F,5,0)</f>
        <v>0</v>
      </c>
      <c r="C444" s="169" t="s">
        <v>152</v>
      </c>
      <c r="D444" s="169" t="s">
        <v>152</v>
      </c>
      <c r="E444" s="170">
        <v>44469</v>
      </c>
      <c r="F444" s="169">
        <v>141349</v>
      </c>
      <c r="G444" s="169" t="s">
        <v>799</v>
      </c>
      <c r="H444" s="169"/>
      <c r="I444" s="169"/>
      <c r="J444" s="169">
        <v>0</v>
      </c>
      <c r="K444" s="169"/>
      <c r="M444" s="87">
        <f t="shared" si="21"/>
        <v>0</v>
      </c>
    </row>
    <row r="445" spans="1:13" x14ac:dyDescent="0.25">
      <c r="A445" s="89" t="str">
        <f t="shared" si="22"/>
        <v>Y0AC0</v>
      </c>
      <c r="B445" s="89">
        <f>VLOOKUP(F445,Masters!B:F,5,0)</f>
        <v>0</v>
      </c>
      <c r="C445" s="169" t="s">
        <v>152</v>
      </c>
      <c r="D445" s="169" t="s">
        <v>152</v>
      </c>
      <c r="E445" s="170">
        <v>44469</v>
      </c>
      <c r="F445" s="169">
        <v>141366</v>
      </c>
      <c r="G445" s="169" t="s">
        <v>767</v>
      </c>
      <c r="H445" s="169"/>
      <c r="I445" s="169"/>
      <c r="J445" s="169">
        <v>3607.23</v>
      </c>
      <c r="K445" s="169"/>
      <c r="M445" s="87">
        <f t="shared" si="21"/>
        <v>3.6072300000000002E-4</v>
      </c>
    </row>
    <row r="446" spans="1:13" x14ac:dyDescent="0.25">
      <c r="A446" s="89" t="str">
        <f t="shared" si="22"/>
        <v>Y0AC0</v>
      </c>
      <c r="B446" s="89">
        <f>VLOOKUP(F446,Masters!B:F,5,0)</f>
        <v>0</v>
      </c>
      <c r="C446" s="169" t="s">
        <v>152</v>
      </c>
      <c r="D446" s="169" t="s">
        <v>152</v>
      </c>
      <c r="E446" s="170">
        <v>44469</v>
      </c>
      <c r="F446" s="169">
        <v>141379</v>
      </c>
      <c r="G446" s="169" t="s">
        <v>2430</v>
      </c>
      <c r="H446" s="169"/>
      <c r="I446" s="169"/>
      <c r="J446" s="169">
        <v>-18600</v>
      </c>
      <c r="K446" s="169"/>
      <c r="M446" s="87">
        <f t="shared" si="21"/>
        <v>-1.8600000000000001E-3</v>
      </c>
    </row>
    <row r="447" spans="1:13" x14ac:dyDescent="0.25">
      <c r="A447" s="89" t="str">
        <f t="shared" si="22"/>
        <v>Y0AC0</v>
      </c>
      <c r="B447" s="89">
        <f>VLOOKUP(F447,Masters!B:F,5,0)</f>
        <v>0</v>
      </c>
      <c r="C447" s="169" t="s">
        <v>152</v>
      </c>
      <c r="D447" s="169" t="s">
        <v>152</v>
      </c>
      <c r="E447" s="170">
        <v>44469</v>
      </c>
      <c r="F447" s="169">
        <v>141382</v>
      </c>
      <c r="G447" s="169" t="s">
        <v>508</v>
      </c>
      <c r="H447" s="169"/>
      <c r="I447" s="169"/>
      <c r="J447" s="169">
        <v>0</v>
      </c>
      <c r="K447" s="169"/>
      <c r="M447" s="87">
        <f t="shared" si="21"/>
        <v>0</v>
      </c>
    </row>
    <row r="448" spans="1:13" x14ac:dyDescent="0.25">
      <c r="A448" s="89" t="str">
        <f t="shared" si="22"/>
        <v>Y0AC0</v>
      </c>
      <c r="B448" s="89">
        <f>VLOOKUP(F448,Masters!B:F,5,0)</f>
        <v>0</v>
      </c>
      <c r="C448" s="169" t="s">
        <v>152</v>
      </c>
      <c r="D448" s="169" t="s">
        <v>152</v>
      </c>
      <c r="E448" s="170">
        <v>44469</v>
      </c>
      <c r="F448" s="169">
        <v>141398</v>
      </c>
      <c r="G448" s="169" t="s">
        <v>2431</v>
      </c>
      <c r="H448" s="169"/>
      <c r="I448" s="169"/>
      <c r="J448" s="169">
        <v>0</v>
      </c>
      <c r="K448" s="169"/>
      <c r="M448" s="87">
        <f t="shared" si="21"/>
        <v>0</v>
      </c>
    </row>
    <row r="449" spans="1:13" x14ac:dyDescent="0.25">
      <c r="A449" s="89" t="str">
        <f t="shared" si="22"/>
        <v>Y0AC0</v>
      </c>
      <c r="B449" s="89">
        <f>VLOOKUP(F449,Masters!B:F,5,0)</f>
        <v>0</v>
      </c>
      <c r="C449" s="169" t="s">
        <v>152</v>
      </c>
      <c r="D449" s="169" t="s">
        <v>152</v>
      </c>
      <c r="E449" s="170">
        <v>44469</v>
      </c>
      <c r="F449" s="169">
        <v>141399</v>
      </c>
      <c r="G449" s="169" t="s">
        <v>2432</v>
      </c>
      <c r="H449" s="169"/>
      <c r="I449" s="169"/>
      <c r="J449" s="169">
        <v>-125000</v>
      </c>
      <c r="K449" s="169"/>
      <c r="M449" s="87">
        <f t="shared" si="21"/>
        <v>-1.2500000000000001E-2</v>
      </c>
    </row>
    <row r="450" spans="1:13" x14ac:dyDescent="0.25">
      <c r="A450" s="89" t="str">
        <f t="shared" si="22"/>
        <v>Y0AC0</v>
      </c>
      <c r="B450" s="89">
        <f>VLOOKUP(F450,Masters!B:F,5,0)</f>
        <v>0</v>
      </c>
      <c r="C450" s="169" t="s">
        <v>152</v>
      </c>
      <c r="D450" s="169" t="s">
        <v>152</v>
      </c>
      <c r="E450" s="170">
        <v>44469</v>
      </c>
      <c r="F450" s="169">
        <v>141524</v>
      </c>
      <c r="G450" s="169" t="s">
        <v>509</v>
      </c>
      <c r="H450" s="169"/>
      <c r="I450" s="169"/>
      <c r="J450" s="169">
        <v>0</v>
      </c>
      <c r="K450" s="169"/>
      <c r="M450" s="87">
        <f t="shared" si="21"/>
        <v>0</v>
      </c>
    </row>
    <row r="451" spans="1:13" x14ac:dyDescent="0.25">
      <c r="A451" s="89" t="str">
        <f t="shared" si="22"/>
        <v>Y0AC0</v>
      </c>
      <c r="B451" s="89">
        <f>VLOOKUP(F451,Masters!B:F,5,0)</f>
        <v>0</v>
      </c>
      <c r="C451" s="169" t="s">
        <v>152</v>
      </c>
      <c r="D451" s="169" t="s">
        <v>152</v>
      </c>
      <c r="E451" s="170">
        <v>44469</v>
      </c>
      <c r="F451" s="169">
        <v>141527</v>
      </c>
      <c r="G451" s="169" t="s">
        <v>552</v>
      </c>
      <c r="H451" s="169"/>
      <c r="I451" s="169"/>
      <c r="J451" s="169">
        <v>0</v>
      </c>
      <c r="K451" s="169"/>
      <c r="M451" s="87">
        <f t="shared" si="21"/>
        <v>0</v>
      </c>
    </row>
    <row r="452" spans="1:13" x14ac:dyDescent="0.25">
      <c r="A452" s="89" t="str">
        <f t="shared" si="22"/>
        <v>Y0AC0</v>
      </c>
      <c r="B452" s="89">
        <f>VLOOKUP(F452,Masters!B:F,5,0)</f>
        <v>0</v>
      </c>
      <c r="C452" s="169" t="s">
        <v>152</v>
      </c>
      <c r="D452" s="169" t="s">
        <v>152</v>
      </c>
      <c r="E452" s="170">
        <v>44469</v>
      </c>
      <c r="F452" s="169">
        <v>141554</v>
      </c>
      <c r="G452" s="169" t="s">
        <v>819</v>
      </c>
      <c r="H452" s="169"/>
      <c r="I452" s="169"/>
      <c r="J452" s="169">
        <v>0</v>
      </c>
      <c r="K452" s="169"/>
      <c r="M452" s="87">
        <f t="shared" si="21"/>
        <v>0</v>
      </c>
    </row>
    <row r="453" spans="1:13" x14ac:dyDescent="0.25">
      <c r="A453" s="89" t="str">
        <f t="shared" si="22"/>
        <v>Y0AC0</v>
      </c>
      <c r="B453" s="89">
        <f>VLOOKUP(F453,Masters!B:F,5,0)</f>
        <v>0</v>
      </c>
      <c r="C453" s="169" t="s">
        <v>152</v>
      </c>
      <c r="D453" s="169" t="s">
        <v>152</v>
      </c>
      <c r="E453" s="170">
        <v>44469</v>
      </c>
      <c r="F453" s="169">
        <v>141555</v>
      </c>
      <c r="G453" s="169" t="s">
        <v>820</v>
      </c>
      <c r="H453" s="169"/>
      <c r="I453" s="169"/>
      <c r="J453" s="169">
        <v>0</v>
      </c>
      <c r="K453" s="169"/>
      <c r="M453" s="87">
        <f t="shared" si="21"/>
        <v>0</v>
      </c>
    </row>
    <row r="454" spans="1:13" x14ac:dyDescent="0.25">
      <c r="A454" s="89" t="str">
        <f t="shared" si="22"/>
        <v>Y0AC0</v>
      </c>
      <c r="B454" s="89">
        <f>VLOOKUP(F454,Masters!B:F,5,0)</f>
        <v>0</v>
      </c>
      <c r="C454" s="169" t="s">
        <v>152</v>
      </c>
      <c r="D454" s="169" t="s">
        <v>152</v>
      </c>
      <c r="E454" s="170">
        <v>44469</v>
      </c>
      <c r="F454" s="169">
        <v>141647</v>
      </c>
      <c r="G454" s="169" t="s">
        <v>821</v>
      </c>
      <c r="H454" s="169"/>
      <c r="I454" s="169"/>
      <c r="J454" s="169">
        <v>-1000</v>
      </c>
      <c r="K454" s="169"/>
      <c r="M454" s="87">
        <f t="shared" si="21"/>
        <v>-1E-4</v>
      </c>
    </row>
    <row r="455" spans="1:13" x14ac:dyDescent="0.25">
      <c r="A455" s="89" t="str">
        <f t="shared" si="22"/>
        <v>Y0AC0</v>
      </c>
      <c r="B455" s="89">
        <f>VLOOKUP(F455,Masters!B:F,5,0)</f>
        <v>0</v>
      </c>
      <c r="C455" s="169" t="s">
        <v>152</v>
      </c>
      <c r="D455" s="169" t="s">
        <v>152</v>
      </c>
      <c r="E455" s="170">
        <v>44469</v>
      </c>
      <c r="F455" s="169">
        <v>141653</v>
      </c>
      <c r="G455" s="169" t="s">
        <v>512</v>
      </c>
      <c r="H455" s="169"/>
      <c r="I455" s="169"/>
      <c r="J455" s="169">
        <v>500</v>
      </c>
      <c r="K455" s="169"/>
      <c r="M455" s="87">
        <f t="shared" si="21"/>
        <v>5.0000000000000002E-5</v>
      </c>
    </row>
    <row r="456" spans="1:13" x14ac:dyDescent="0.25">
      <c r="A456" s="89" t="str">
        <f t="shared" si="22"/>
        <v>Y0AC0</v>
      </c>
      <c r="B456" s="89">
        <f>VLOOKUP(F456,Masters!B:F,5,0)</f>
        <v>0</v>
      </c>
      <c r="C456" s="169" t="s">
        <v>152</v>
      </c>
      <c r="D456" s="169" t="s">
        <v>152</v>
      </c>
      <c r="E456" s="170">
        <v>44469</v>
      </c>
      <c r="F456" s="169">
        <v>141679</v>
      </c>
      <c r="G456" s="169" t="s">
        <v>822</v>
      </c>
      <c r="H456" s="169"/>
      <c r="I456" s="169"/>
      <c r="J456" s="169">
        <v>-3</v>
      </c>
      <c r="K456" s="169"/>
      <c r="M456" s="87">
        <f t="shared" si="21"/>
        <v>-2.9999999999999999E-7</v>
      </c>
    </row>
    <row r="457" spans="1:13" x14ac:dyDescent="0.25">
      <c r="A457" s="89" t="str">
        <f t="shared" si="22"/>
        <v>Y0AC0</v>
      </c>
      <c r="B457" s="89">
        <f>VLOOKUP(F457,Masters!B:F,5,0)</f>
        <v>0</v>
      </c>
      <c r="C457" s="169" t="s">
        <v>152</v>
      </c>
      <c r="D457" s="169" t="s">
        <v>152</v>
      </c>
      <c r="E457" s="170">
        <v>44469</v>
      </c>
      <c r="F457" s="169">
        <v>141724</v>
      </c>
      <c r="G457" s="169" t="s">
        <v>513</v>
      </c>
      <c r="H457" s="169"/>
      <c r="I457" s="169"/>
      <c r="J457" s="169">
        <v>-60750</v>
      </c>
      <c r="K457" s="169"/>
      <c r="M457" s="87">
        <f t="shared" si="21"/>
        <v>-6.0749999999999997E-3</v>
      </c>
    </row>
    <row r="458" spans="1:13" x14ac:dyDescent="0.25">
      <c r="A458" s="89" t="str">
        <f t="shared" si="22"/>
        <v>Y0AC0</v>
      </c>
      <c r="B458" s="89">
        <f>VLOOKUP(F458,Masters!B:F,5,0)</f>
        <v>0</v>
      </c>
      <c r="C458" s="169" t="s">
        <v>152</v>
      </c>
      <c r="D458" s="169" t="s">
        <v>152</v>
      </c>
      <c r="E458" s="170">
        <v>44469</v>
      </c>
      <c r="F458" s="169">
        <v>141744</v>
      </c>
      <c r="G458" s="169" t="s">
        <v>514</v>
      </c>
      <c r="H458" s="169"/>
      <c r="I458" s="169"/>
      <c r="J458" s="169">
        <v>100999.99</v>
      </c>
      <c r="K458" s="169"/>
      <c r="M458" s="87">
        <f t="shared" si="21"/>
        <v>1.0099999E-2</v>
      </c>
    </row>
    <row r="459" spans="1:13" x14ac:dyDescent="0.25">
      <c r="A459" s="89" t="str">
        <f t="shared" si="22"/>
        <v>Y0AC0</v>
      </c>
      <c r="B459" s="89">
        <f>VLOOKUP(F459,Masters!B:F,5,0)</f>
        <v>0</v>
      </c>
      <c r="C459" s="169" t="s">
        <v>152</v>
      </c>
      <c r="D459" s="169" t="s">
        <v>152</v>
      </c>
      <c r="E459" s="170">
        <v>44469</v>
      </c>
      <c r="F459" s="169">
        <v>141749</v>
      </c>
      <c r="G459" s="169" t="s">
        <v>516</v>
      </c>
      <c r="H459" s="169"/>
      <c r="I459" s="169"/>
      <c r="J459" s="169">
        <v>0</v>
      </c>
      <c r="K459" s="169"/>
      <c r="M459" s="87">
        <f t="shared" si="21"/>
        <v>0</v>
      </c>
    </row>
    <row r="460" spans="1:13" x14ac:dyDescent="0.25">
      <c r="A460" s="89" t="str">
        <f t="shared" si="22"/>
        <v>Y0AC0</v>
      </c>
      <c r="B460" s="89">
        <f>VLOOKUP(F460,Masters!B:F,5,0)</f>
        <v>0</v>
      </c>
      <c r="C460" s="169" t="s">
        <v>152</v>
      </c>
      <c r="D460" s="169" t="s">
        <v>152</v>
      </c>
      <c r="E460" s="170">
        <v>44469</v>
      </c>
      <c r="F460" s="169">
        <v>141754</v>
      </c>
      <c r="G460" s="169" t="s">
        <v>517</v>
      </c>
      <c r="H460" s="169"/>
      <c r="I460" s="169"/>
      <c r="J460" s="169">
        <v>0</v>
      </c>
      <c r="K460" s="169"/>
      <c r="M460" s="87">
        <f t="shared" si="21"/>
        <v>0</v>
      </c>
    </row>
    <row r="461" spans="1:13" x14ac:dyDescent="0.25">
      <c r="A461" s="89" t="str">
        <f t="shared" si="22"/>
        <v>Y0AC0</v>
      </c>
      <c r="B461" s="89">
        <f>VLOOKUP(F461,Masters!B:F,5,0)</f>
        <v>0</v>
      </c>
      <c r="C461" s="169" t="s">
        <v>152</v>
      </c>
      <c r="D461" s="169" t="s">
        <v>152</v>
      </c>
      <c r="E461" s="170">
        <v>44469</v>
      </c>
      <c r="F461" s="169">
        <v>141755</v>
      </c>
      <c r="G461" s="169" t="s">
        <v>518</v>
      </c>
      <c r="H461" s="169"/>
      <c r="I461" s="169"/>
      <c r="J461" s="169">
        <v>0</v>
      </c>
      <c r="K461" s="169"/>
      <c r="M461" s="87">
        <f t="shared" si="21"/>
        <v>0</v>
      </c>
    </row>
    <row r="462" spans="1:13" x14ac:dyDescent="0.25">
      <c r="A462" s="89" t="str">
        <f t="shared" si="22"/>
        <v>Y0AC0</v>
      </c>
      <c r="B462" s="89">
        <f>VLOOKUP(F462,Masters!B:F,5,0)</f>
        <v>0</v>
      </c>
      <c r="C462" s="169" t="s">
        <v>152</v>
      </c>
      <c r="D462" s="169" t="s">
        <v>152</v>
      </c>
      <c r="E462" s="170">
        <v>44469</v>
      </c>
      <c r="F462" s="169">
        <v>141769</v>
      </c>
      <c r="G462" s="169" t="s">
        <v>843</v>
      </c>
      <c r="H462" s="169"/>
      <c r="I462" s="169"/>
      <c r="J462" s="169">
        <v>0</v>
      </c>
      <c r="K462" s="169"/>
      <c r="M462" s="87">
        <f t="shared" si="21"/>
        <v>0</v>
      </c>
    </row>
    <row r="463" spans="1:13" x14ac:dyDescent="0.25">
      <c r="A463" s="89" t="str">
        <f t="shared" si="22"/>
        <v>Y0AC0</v>
      </c>
      <c r="B463" s="89">
        <f>VLOOKUP(F463,Masters!B:F,5,0)</f>
        <v>0</v>
      </c>
      <c r="C463" s="169" t="s">
        <v>152</v>
      </c>
      <c r="D463" s="169" t="s">
        <v>152</v>
      </c>
      <c r="E463" s="170">
        <v>44469</v>
      </c>
      <c r="F463" s="169">
        <v>141779</v>
      </c>
      <c r="G463" s="169" t="s">
        <v>852</v>
      </c>
      <c r="H463" s="169"/>
      <c r="I463" s="169"/>
      <c r="J463" s="169">
        <v>-34500</v>
      </c>
      <c r="K463" s="169"/>
      <c r="M463" s="87">
        <f t="shared" si="21"/>
        <v>-3.4499999999999999E-3</v>
      </c>
    </row>
    <row r="464" spans="1:13" x14ac:dyDescent="0.25">
      <c r="A464" s="89" t="str">
        <f t="shared" si="22"/>
        <v>Y0AC0</v>
      </c>
      <c r="B464" s="89">
        <f>VLOOKUP(F464,Masters!B:F,5,0)</f>
        <v>0</v>
      </c>
      <c r="C464" s="169" t="s">
        <v>152</v>
      </c>
      <c r="D464" s="169" t="s">
        <v>152</v>
      </c>
      <c r="E464" s="170">
        <v>44469</v>
      </c>
      <c r="F464" s="169">
        <v>141785</v>
      </c>
      <c r="G464" s="169" t="s">
        <v>856</v>
      </c>
      <c r="H464" s="169"/>
      <c r="I464" s="169"/>
      <c r="J464" s="169">
        <v>0</v>
      </c>
      <c r="K464" s="169"/>
      <c r="M464" s="87">
        <f t="shared" si="21"/>
        <v>0</v>
      </c>
    </row>
    <row r="465" spans="1:13" x14ac:dyDescent="0.25">
      <c r="A465" s="89" t="str">
        <f t="shared" si="22"/>
        <v>Y0AC0</v>
      </c>
      <c r="B465" s="89">
        <f>VLOOKUP(F465,Masters!B:F,5,0)</f>
        <v>0</v>
      </c>
      <c r="C465" s="169" t="s">
        <v>152</v>
      </c>
      <c r="D465" s="169" t="s">
        <v>152</v>
      </c>
      <c r="E465" s="170">
        <v>44469</v>
      </c>
      <c r="F465" s="169">
        <v>141789</v>
      </c>
      <c r="G465" s="169" t="s">
        <v>860</v>
      </c>
      <c r="H465" s="169"/>
      <c r="I465" s="169"/>
      <c r="J465" s="169">
        <v>0</v>
      </c>
      <c r="K465" s="169"/>
      <c r="M465" s="87">
        <f t="shared" si="21"/>
        <v>0</v>
      </c>
    </row>
    <row r="466" spans="1:13" x14ac:dyDescent="0.25">
      <c r="A466" s="89" t="str">
        <f t="shared" si="22"/>
        <v>Y0AC0</v>
      </c>
      <c r="B466" s="89">
        <f>VLOOKUP(F466,Masters!B:F,5,0)</f>
        <v>0</v>
      </c>
      <c r="C466" s="169" t="s">
        <v>152</v>
      </c>
      <c r="D466" s="169" t="s">
        <v>152</v>
      </c>
      <c r="E466" s="170">
        <v>44469</v>
      </c>
      <c r="F466" s="169">
        <v>141790</v>
      </c>
      <c r="G466" s="169" t="s">
        <v>861</v>
      </c>
      <c r="H466" s="169"/>
      <c r="I466" s="169"/>
      <c r="J466" s="169">
        <v>0</v>
      </c>
      <c r="K466" s="169"/>
      <c r="M466" s="87">
        <f t="shared" si="21"/>
        <v>0</v>
      </c>
    </row>
    <row r="467" spans="1:13" x14ac:dyDescent="0.25">
      <c r="A467" s="89" t="str">
        <f t="shared" si="22"/>
        <v>Y0AC0</v>
      </c>
      <c r="B467" s="89">
        <f>VLOOKUP(F467,Masters!B:F,5,0)</f>
        <v>0</v>
      </c>
      <c r="C467" s="169" t="s">
        <v>152</v>
      </c>
      <c r="D467" s="169" t="s">
        <v>152</v>
      </c>
      <c r="E467" s="170">
        <v>44469</v>
      </c>
      <c r="F467" s="169">
        <v>141793</v>
      </c>
      <c r="G467" s="169" t="s">
        <v>863</v>
      </c>
      <c r="H467" s="169"/>
      <c r="I467" s="169"/>
      <c r="J467" s="169">
        <v>0</v>
      </c>
      <c r="K467" s="169"/>
      <c r="M467" s="87">
        <f t="shared" si="21"/>
        <v>0</v>
      </c>
    </row>
    <row r="468" spans="1:13" x14ac:dyDescent="0.25">
      <c r="A468" s="89" t="str">
        <f t="shared" si="22"/>
        <v>Y0AC0</v>
      </c>
      <c r="B468" s="89">
        <f>VLOOKUP(F468,Masters!B:F,5,0)</f>
        <v>0</v>
      </c>
      <c r="C468" s="169" t="s">
        <v>152</v>
      </c>
      <c r="D468" s="169" t="s">
        <v>152</v>
      </c>
      <c r="E468" s="170">
        <v>44469</v>
      </c>
      <c r="F468" s="169">
        <v>142036</v>
      </c>
      <c r="G468" s="169" t="s">
        <v>865</v>
      </c>
      <c r="H468" s="169"/>
      <c r="I468" s="169"/>
      <c r="J468" s="169">
        <v>100000</v>
      </c>
      <c r="K468" s="169"/>
      <c r="M468" s="87">
        <f t="shared" si="21"/>
        <v>0.01</v>
      </c>
    </row>
    <row r="469" spans="1:13" x14ac:dyDescent="0.25">
      <c r="A469" s="89" t="str">
        <f t="shared" si="22"/>
        <v>Y0AC0</v>
      </c>
      <c r="B469" s="89">
        <f>VLOOKUP(F469,Masters!B:F,5,0)</f>
        <v>0</v>
      </c>
      <c r="C469" s="169" t="s">
        <v>152</v>
      </c>
      <c r="D469" s="169" t="s">
        <v>152</v>
      </c>
      <c r="E469" s="170">
        <v>44469</v>
      </c>
      <c r="F469" s="169">
        <v>142043</v>
      </c>
      <c r="G469" s="169" t="s">
        <v>1133</v>
      </c>
      <c r="H469" s="169"/>
      <c r="I469" s="169"/>
      <c r="J469" s="169">
        <v>0</v>
      </c>
      <c r="K469" s="169"/>
      <c r="M469" s="87">
        <f t="shared" si="21"/>
        <v>0</v>
      </c>
    </row>
    <row r="470" spans="1:13" x14ac:dyDescent="0.25">
      <c r="A470" s="89" t="str">
        <f t="shared" si="22"/>
        <v>Y0AC0</v>
      </c>
      <c r="B470" s="89">
        <f>VLOOKUP(F470,Masters!B:F,5,0)</f>
        <v>0</v>
      </c>
      <c r="C470" s="169" t="s">
        <v>152</v>
      </c>
      <c r="D470" s="169" t="s">
        <v>152</v>
      </c>
      <c r="E470" s="170">
        <v>44469</v>
      </c>
      <c r="F470" s="169">
        <v>142044</v>
      </c>
      <c r="G470" s="169" t="s">
        <v>870</v>
      </c>
      <c r="H470" s="169"/>
      <c r="I470" s="169"/>
      <c r="J470" s="169">
        <v>0</v>
      </c>
      <c r="K470" s="169"/>
      <c r="M470" s="87">
        <f t="shared" si="21"/>
        <v>0</v>
      </c>
    </row>
    <row r="471" spans="1:13" x14ac:dyDescent="0.25">
      <c r="A471" s="89" t="str">
        <f t="shared" si="22"/>
        <v>Y0AC0</v>
      </c>
      <c r="B471" s="89">
        <f>VLOOKUP(F471,Masters!B:F,5,0)</f>
        <v>0</v>
      </c>
      <c r="C471" s="169" t="s">
        <v>152</v>
      </c>
      <c r="D471" s="169" t="s">
        <v>152</v>
      </c>
      <c r="E471" s="170">
        <v>44469</v>
      </c>
      <c r="F471" s="169">
        <v>142075</v>
      </c>
      <c r="G471" s="169" t="s">
        <v>1059</v>
      </c>
      <c r="H471" s="169"/>
      <c r="I471" s="169"/>
      <c r="J471" s="169">
        <v>25001054.710000001</v>
      </c>
      <c r="K471" s="169"/>
      <c r="M471" s="87">
        <f t="shared" ref="M471:M494" si="23">J471/10000000</f>
        <v>2.5001054709999999</v>
      </c>
    </row>
    <row r="472" spans="1:13" x14ac:dyDescent="0.25">
      <c r="A472" s="89" t="str">
        <f t="shared" si="22"/>
        <v>Y0AC0</v>
      </c>
      <c r="B472" s="89">
        <f>VLOOKUP(F472,Masters!B:F,5,0)</f>
        <v>0</v>
      </c>
      <c r="C472" s="169" t="s">
        <v>152</v>
      </c>
      <c r="D472" s="169" t="s">
        <v>152</v>
      </c>
      <c r="E472" s="170">
        <v>44469</v>
      </c>
      <c r="F472" s="169">
        <v>160101</v>
      </c>
      <c r="G472" s="169" t="s">
        <v>887</v>
      </c>
      <c r="H472" s="169"/>
      <c r="I472" s="169"/>
      <c r="J472" s="169">
        <v>22497224.809999999</v>
      </c>
      <c r="K472" s="169"/>
      <c r="M472" s="87">
        <f t="shared" si="23"/>
        <v>2.2497224810000001</v>
      </c>
    </row>
    <row r="473" spans="1:13" x14ac:dyDescent="0.25">
      <c r="A473" s="89" t="str">
        <f t="shared" si="22"/>
        <v>Y0AC0</v>
      </c>
      <c r="B473" s="89">
        <f>VLOOKUP(F473,Masters!B:F,5,0)</f>
        <v>0</v>
      </c>
      <c r="C473" s="169" t="s">
        <v>152</v>
      </c>
      <c r="D473" s="169" t="s">
        <v>152</v>
      </c>
      <c r="E473" s="170">
        <v>44469</v>
      </c>
      <c r="F473" s="169">
        <v>160118</v>
      </c>
      <c r="G473" s="169" t="s">
        <v>890</v>
      </c>
      <c r="H473" s="169"/>
      <c r="I473" s="169"/>
      <c r="J473" s="169">
        <v>0</v>
      </c>
      <c r="K473" s="169"/>
      <c r="M473" s="87">
        <f t="shared" si="23"/>
        <v>0</v>
      </c>
    </row>
    <row r="474" spans="1:13" x14ac:dyDescent="0.25">
      <c r="A474" s="89" t="str">
        <f t="shared" si="22"/>
        <v>Y0AC0</v>
      </c>
      <c r="B474" s="89">
        <f>VLOOKUP(F474,Masters!B:F,5,0)</f>
        <v>0</v>
      </c>
      <c r="C474" s="169" t="s">
        <v>152</v>
      </c>
      <c r="D474" s="169" t="s">
        <v>152</v>
      </c>
      <c r="E474" s="170">
        <v>44469</v>
      </c>
      <c r="F474" s="169">
        <v>160202</v>
      </c>
      <c r="G474" s="169" t="s">
        <v>896</v>
      </c>
      <c r="H474" s="169"/>
      <c r="I474" s="169"/>
      <c r="J474" s="169">
        <v>0</v>
      </c>
      <c r="K474" s="169"/>
      <c r="M474" s="87">
        <f t="shared" si="23"/>
        <v>0</v>
      </c>
    </row>
    <row r="475" spans="1:13" x14ac:dyDescent="0.25">
      <c r="A475" s="89" t="str">
        <f t="shared" si="22"/>
        <v>Y0AC0</v>
      </c>
      <c r="B475" s="89">
        <f>VLOOKUP(F475,Masters!B:F,5,0)</f>
        <v>0</v>
      </c>
      <c r="C475" s="169" t="s">
        <v>152</v>
      </c>
      <c r="D475" s="169" t="s">
        <v>152</v>
      </c>
      <c r="E475" s="170">
        <v>44469</v>
      </c>
      <c r="F475" s="169">
        <v>160206</v>
      </c>
      <c r="G475" s="169" t="s">
        <v>897</v>
      </c>
      <c r="H475" s="169"/>
      <c r="I475" s="169"/>
      <c r="J475" s="169">
        <v>13938314.960000001</v>
      </c>
      <c r="K475" s="169"/>
      <c r="M475" s="87">
        <f t="shared" si="23"/>
        <v>1.393831496</v>
      </c>
    </row>
    <row r="476" spans="1:13" x14ac:dyDescent="0.25">
      <c r="A476" s="89" t="str">
        <f t="shared" si="22"/>
        <v>Y0AC0</v>
      </c>
      <c r="B476" s="89">
        <f>VLOOKUP(F476,Masters!B:F,5,0)</f>
        <v>0</v>
      </c>
      <c r="C476" s="169" t="s">
        <v>152</v>
      </c>
      <c r="D476" s="169" t="s">
        <v>152</v>
      </c>
      <c r="E476" s="170">
        <v>44469</v>
      </c>
      <c r="F476" s="169">
        <v>160207</v>
      </c>
      <c r="G476" s="169" t="s">
        <v>898</v>
      </c>
      <c r="H476" s="169"/>
      <c r="I476" s="169"/>
      <c r="J476" s="169">
        <v>0</v>
      </c>
      <c r="K476" s="169"/>
      <c r="M476" s="87">
        <f t="shared" si="23"/>
        <v>0</v>
      </c>
    </row>
    <row r="477" spans="1:13" x14ac:dyDescent="0.25">
      <c r="A477" s="89" t="str">
        <f t="shared" si="22"/>
        <v>Y0AC0</v>
      </c>
      <c r="B477" s="89">
        <f>VLOOKUP(F477,Masters!B:F,5,0)</f>
        <v>0</v>
      </c>
      <c r="C477" s="169" t="s">
        <v>152</v>
      </c>
      <c r="D477" s="169" t="s">
        <v>152</v>
      </c>
      <c r="E477" s="170">
        <v>44469</v>
      </c>
      <c r="F477" s="169">
        <v>160214</v>
      </c>
      <c r="G477" s="169" t="s">
        <v>659</v>
      </c>
      <c r="H477" s="169"/>
      <c r="I477" s="169"/>
      <c r="J477" s="169">
        <v>0</v>
      </c>
      <c r="K477" s="169"/>
      <c r="M477" s="87">
        <f t="shared" si="23"/>
        <v>0</v>
      </c>
    </row>
    <row r="478" spans="1:13" x14ac:dyDescent="0.25">
      <c r="A478" s="89" t="str">
        <f t="shared" si="22"/>
        <v>Y0AC0</v>
      </c>
      <c r="B478" s="89">
        <f>VLOOKUP(F478,Masters!B:F,5,0)</f>
        <v>0</v>
      </c>
      <c r="C478" s="169" t="s">
        <v>152</v>
      </c>
      <c r="D478" s="169" t="s">
        <v>152</v>
      </c>
      <c r="E478" s="170">
        <v>44469</v>
      </c>
      <c r="F478" s="169">
        <v>170101</v>
      </c>
      <c r="G478" s="169" t="s">
        <v>901</v>
      </c>
      <c r="H478" s="169"/>
      <c r="I478" s="169"/>
      <c r="J478" s="169">
        <v>3138651512.6599998</v>
      </c>
      <c r="K478" s="169"/>
      <c r="M478" s="87">
        <f t="shared" si="23"/>
        <v>313.865151266</v>
      </c>
    </row>
    <row r="479" spans="1:13" x14ac:dyDescent="0.25">
      <c r="A479" s="89" t="str">
        <f t="shared" si="22"/>
        <v>Y0AC0</v>
      </c>
      <c r="B479" s="89">
        <f>VLOOKUP(F479,Masters!B:F,5,0)</f>
        <v>0</v>
      </c>
      <c r="C479" s="169" t="s">
        <v>152</v>
      </c>
      <c r="D479" s="169" t="s">
        <v>152</v>
      </c>
      <c r="E479" s="170">
        <v>44469</v>
      </c>
      <c r="F479" s="169">
        <v>170125</v>
      </c>
      <c r="G479" s="169" t="s">
        <v>560</v>
      </c>
      <c r="H479" s="169"/>
      <c r="I479" s="169"/>
      <c r="J479" s="169">
        <v>89741.89</v>
      </c>
      <c r="K479" s="169"/>
      <c r="M479" s="87">
        <f t="shared" si="23"/>
        <v>8.9741890000000005E-3</v>
      </c>
    </row>
    <row r="480" spans="1:13" x14ac:dyDescent="0.25">
      <c r="A480" s="89" t="str">
        <f t="shared" si="22"/>
        <v>Y0AC0</v>
      </c>
      <c r="B480" s="89">
        <f>VLOOKUP(F480,Masters!B:F,5,0)</f>
        <v>0</v>
      </c>
      <c r="C480" s="169" t="s">
        <v>152</v>
      </c>
      <c r="D480" s="169" t="s">
        <v>152</v>
      </c>
      <c r="E480" s="170">
        <v>44469</v>
      </c>
      <c r="F480" s="169">
        <v>201276</v>
      </c>
      <c r="G480" s="169" t="s">
        <v>473</v>
      </c>
      <c r="H480" s="169"/>
      <c r="I480" s="169"/>
      <c r="J480" s="169">
        <v>725375942.76999998</v>
      </c>
      <c r="K480" s="169"/>
      <c r="M480" s="87">
        <f t="shared" si="23"/>
        <v>72.537594276999997</v>
      </c>
    </row>
    <row r="481" spans="1:13" x14ac:dyDescent="0.25">
      <c r="A481" s="89" t="str">
        <f t="shared" si="22"/>
        <v>Y0AC1.2</v>
      </c>
      <c r="B481" s="89">
        <f>VLOOKUP(F481,Masters!B:F,5,0)</f>
        <v>1.2</v>
      </c>
      <c r="C481" s="169" t="s">
        <v>152</v>
      </c>
      <c r="D481" s="169" t="s">
        <v>152</v>
      </c>
      <c r="E481" s="170">
        <v>44469</v>
      </c>
      <c r="F481" s="169">
        <v>201277</v>
      </c>
      <c r="G481" s="169" t="s">
        <v>474</v>
      </c>
      <c r="H481" s="169"/>
      <c r="I481" s="169"/>
      <c r="J481" s="169">
        <v>-1398024026.3099999</v>
      </c>
      <c r="K481" s="169"/>
      <c r="M481" s="87">
        <f t="shared" si="23"/>
        <v>-139.80240263100001</v>
      </c>
    </row>
    <row r="482" spans="1:13" x14ac:dyDescent="0.25">
      <c r="A482" s="89" t="str">
        <f t="shared" si="22"/>
        <v>Y0AC0</v>
      </c>
      <c r="B482" s="89">
        <f>VLOOKUP(F482,Masters!B:F,5,0)</f>
        <v>0</v>
      </c>
      <c r="C482" s="169" t="s">
        <v>152</v>
      </c>
      <c r="D482" s="169" t="s">
        <v>152</v>
      </c>
      <c r="E482" s="170">
        <v>44469</v>
      </c>
      <c r="F482" s="169">
        <v>201297</v>
      </c>
      <c r="G482" s="169" t="s">
        <v>475</v>
      </c>
      <c r="H482" s="169"/>
      <c r="I482" s="169"/>
      <c r="J482" s="169">
        <v>418697701.10000002</v>
      </c>
      <c r="K482" s="169"/>
      <c r="M482" s="87">
        <f t="shared" si="23"/>
        <v>41.869770110000005</v>
      </c>
    </row>
    <row r="483" spans="1:13" x14ac:dyDescent="0.25">
      <c r="A483" s="89" t="str">
        <f t="shared" si="22"/>
        <v>Y0AC1.2</v>
      </c>
      <c r="B483" s="89">
        <f>VLOOKUP(F483,Masters!B:F,5,0)</f>
        <v>1.2</v>
      </c>
      <c r="C483" s="169" t="s">
        <v>152</v>
      </c>
      <c r="D483" s="169" t="s">
        <v>152</v>
      </c>
      <c r="E483" s="170">
        <v>44469</v>
      </c>
      <c r="F483" s="169">
        <v>201298</v>
      </c>
      <c r="G483" s="169" t="s">
        <v>476</v>
      </c>
      <c r="H483" s="169"/>
      <c r="I483" s="169"/>
      <c r="J483" s="169">
        <v>-382464477.47000003</v>
      </c>
      <c r="K483" s="169"/>
      <c r="M483" s="87">
        <f t="shared" si="23"/>
        <v>-38.246447747000005</v>
      </c>
    </row>
    <row r="484" spans="1:13" x14ac:dyDescent="0.25">
      <c r="A484" s="89" t="str">
        <f t="shared" si="22"/>
        <v>Y0AC0</v>
      </c>
      <c r="B484" s="89">
        <f>VLOOKUP(F484,Masters!B:F,5,0)</f>
        <v>0</v>
      </c>
      <c r="C484" s="169" t="s">
        <v>152</v>
      </c>
      <c r="D484" s="169" t="s">
        <v>152</v>
      </c>
      <c r="E484" s="170">
        <v>44469</v>
      </c>
      <c r="F484" s="169">
        <v>201349</v>
      </c>
      <c r="G484" s="169" t="s">
        <v>477</v>
      </c>
      <c r="H484" s="169"/>
      <c r="I484" s="169"/>
      <c r="J484" s="169">
        <v>-4687826.92</v>
      </c>
      <c r="K484" s="169"/>
      <c r="M484" s="87">
        <f t="shared" si="23"/>
        <v>-0.468782692</v>
      </c>
    </row>
    <row r="485" spans="1:13" x14ac:dyDescent="0.25">
      <c r="A485" s="89" t="str">
        <f t="shared" si="22"/>
        <v>Y0AC0</v>
      </c>
      <c r="B485" s="89">
        <f>VLOOKUP(F485,Masters!B:F,5,0)</f>
        <v>0</v>
      </c>
      <c r="C485" s="169" t="s">
        <v>152</v>
      </c>
      <c r="D485" s="169" t="s">
        <v>152</v>
      </c>
      <c r="E485" s="170">
        <v>44469</v>
      </c>
      <c r="F485" s="169">
        <v>201351</v>
      </c>
      <c r="G485" s="169" t="s">
        <v>478</v>
      </c>
      <c r="H485" s="169"/>
      <c r="I485" s="169"/>
      <c r="J485" s="169">
        <v>-43110383.270000003</v>
      </c>
      <c r="K485" s="169"/>
      <c r="M485" s="87">
        <f t="shared" si="23"/>
        <v>-4.3110383270000003</v>
      </c>
    </row>
    <row r="486" spans="1:13" x14ac:dyDescent="0.25">
      <c r="A486" s="89" t="str">
        <f t="shared" si="22"/>
        <v>Y0AC1.2</v>
      </c>
      <c r="B486" s="89">
        <f>VLOOKUP(F486,Masters!B:F,5,0)</f>
        <v>1.2</v>
      </c>
      <c r="C486" s="169" t="s">
        <v>152</v>
      </c>
      <c r="D486" s="169" t="s">
        <v>152</v>
      </c>
      <c r="E486" s="170">
        <v>44469</v>
      </c>
      <c r="F486" s="169">
        <v>201364</v>
      </c>
      <c r="G486" s="169" t="s">
        <v>479</v>
      </c>
      <c r="H486" s="169"/>
      <c r="I486" s="169"/>
      <c r="J486" s="169">
        <v>-13486139.5</v>
      </c>
      <c r="K486" s="169"/>
      <c r="M486" s="87">
        <f t="shared" si="23"/>
        <v>-1.3486139500000001</v>
      </c>
    </row>
    <row r="487" spans="1:13" x14ac:dyDescent="0.25">
      <c r="A487" s="89" t="str">
        <f t="shared" si="22"/>
        <v>Y0AC1.2</v>
      </c>
      <c r="B487" s="89">
        <f>VLOOKUP(F487,Masters!B:F,5,0)</f>
        <v>1.2</v>
      </c>
      <c r="C487" s="169" t="s">
        <v>152</v>
      </c>
      <c r="D487" s="169" t="s">
        <v>152</v>
      </c>
      <c r="E487" s="170">
        <v>44469</v>
      </c>
      <c r="F487" s="169">
        <v>201366</v>
      </c>
      <c r="G487" s="169" t="s">
        <v>480</v>
      </c>
      <c r="H487" s="169"/>
      <c r="I487" s="169"/>
      <c r="J487" s="169">
        <v>-177624715.28999999</v>
      </c>
      <c r="K487" s="169"/>
      <c r="M487" s="87">
        <f t="shared" si="23"/>
        <v>-17.762471528999999</v>
      </c>
    </row>
    <row r="488" spans="1:13" x14ac:dyDescent="0.25">
      <c r="A488" s="89" t="str">
        <f t="shared" si="22"/>
        <v>Y0AC0</v>
      </c>
      <c r="B488" s="89">
        <f>VLOOKUP(F488,Masters!B:F,5,0)</f>
        <v>0</v>
      </c>
      <c r="C488" s="169" t="s">
        <v>152</v>
      </c>
      <c r="D488" s="169" t="s">
        <v>152</v>
      </c>
      <c r="E488" s="170">
        <v>44469</v>
      </c>
      <c r="F488" s="169">
        <v>210103</v>
      </c>
      <c r="G488" s="169" t="s">
        <v>521</v>
      </c>
      <c r="H488" s="169"/>
      <c r="I488" s="169"/>
      <c r="J488" s="169">
        <v>0</v>
      </c>
      <c r="K488" s="169"/>
      <c r="M488" s="87">
        <f t="shared" si="23"/>
        <v>0</v>
      </c>
    </row>
    <row r="489" spans="1:13" x14ac:dyDescent="0.25">
      <c r="A489" s="89" t="str">
        <f t="shared" si="22"/>
        <v>Y0AC0</v>
      </c>
      <c r="B489" s="89">
        <f>VLOOKUP(F489,Masters!B:F,5,0)</f>
        <v>0</v>
      </c>
      <c r="C489" s="169" t="s">
        <v>152</v>
      </c>
      <c r="D489" s="169" t="s">
        <v>152</v>
      </c>
      <c r="E489" s="170">
        <v>44469</v>
      </c>
      <c r="F489" s="169">
        <v>210117</v>
      </c>
      <c r="G489" s="169" t="s">
        <v>523</v>
      </c>
      <c r="H489" s="169"/>
      <c r="I489" s="169"/>
      <c r="J489" s="169">
        <v>-2183649.12</v>
      </c>
      <c r="K489" s="169"/>
      <c r="M489" s="87">
        <f t="shared" si="23"/>
        <v>-0.21836491200000002</v>
      </c>
    </row>
    <row r="490" spans="1:13" x14ac:dyDescent="0.25">
      <c r="A490" s="89" t="str">
        <f t="shared" si="22"/>
        <v>Y0AC0</v>
      </c>
      <c r="B490" s="89">
        <f>VLOOKUP(F490,Masters!B:F,5,0)</f>
        <v>0</v>
      </c>
      <c r="C490" s="169" t="s">
        <v>152</v>
      </c>
      <c r="D490" s="169" t="s">
        <v>152</v>
      </c>
      <c r="E490" s="170">
        <v>44469</v>
      </c>
      <c r="F490" s="169">
        <v>210132</v>
      </c>
      <c r="G490" s="169" t="s">
        <v>916</v>
      </c>
      <c r="H490" s="169"/>
      <c r="I490" s="169"/>
      <c r="J490" s="169">
        <v>0</v>
      </c>
      <c r="K490" s="169"/>
      <c r="M490" s="87">
        <f t="shared" si="23"/>
        <v>0</v>
      </c>
    </row>
    <row r="491" spans="1:13" x14ac:dyDescent="0.25">
      <c r="A491" s="89" t="str">
        <f t="shared" si="22"/>
        <v>Y0AC0</v>
      </c>
      <c r="B491" s="89">
        <f>VLOOKUP(F491,Masters!B:F,5,0)</f>
        <v>0</v>
      </c>
      <c r="C491" s="169" t="s">
        <v>152</v>
      </c>
      <c r="D491" s="169" t="s">
        <v>152</v>
      </c>
      <c r="E491" s="170">
        <v>44469</v>
      </c>
      <c r="F491" s="169">
        <v>210138</v>
      </c>
      <c r="G491" s="169" t="s">
        <v>2441</v>
      </c>
      <c r="H491" s="169"/>
      <c r="I491" s="169"/>
      <c r="J491" s="169">
        <v>0</v>
      </c>
      <c r="K491" s="169"/>
      <c r="M491" s="87">
        <f t="shared" si="23"/>
        <v>0</v>
      </c>
    </row>
    <row r="492" spans="1:13" x14ac:dyDescent="0.25">
      <c r="A492" s="89" t="str">
        <f t="shared" si="22"/>
        <v>Y0AC0</v>
      </c>
      <c r="B492" s="89">
        <f>VLOOKUP(F492,Masters!B:F,5,0)</f>
        <v>0</v>
      </c>
      <c r="C492" s="169" t="s">
        <v>152</v>
      </c>
      <c r="D492" s="169" t="s">
        <v>152</v>
      </c>
      <c r="E492" s="170">
        <v>44469</v>
      </c>
      <c r="F492" s="169">
        <v>210140</v>
      </c>
      <c r="G492" s="169" t="s">
        <v>525</v>
      </c>
      <c r="H492" s="169"/>
      <c r="I492" s="169"/>
      <c r="J492" s="169">
        <v>0</v>
      </c>
      <c r="K492" s="169"/>
      <c r="M492" s="87">
        <f t="shared" si="23"/>
        <v>0</v>
      </c>
    </row>
    <row r="493" spans="1:13" x14ac:dyDescent="0.25">
      <c r="A493" s="89" t="str">
        <f t="shared" si="22"/>
        <v>Y0AC0</v>
      </c>
      <c r="B493" s="89">
        <f>VLOOKUP(F493,Masters!B:F,5,0)</f>
        <v>0</v>
      </c>
      <c r="C493" s="169" t="s">
        <v>152</v>
      </c>
      <c r="D493" s="169" t="s">
        <v>152</v>
      </c>
      <c r="E493" s="170">
        <v>44469</v>
      </c>
      <c r="F493" s="169">
        <v>210210</v>
      </c>
      <c r="G493" s="169" t="s">
        <v>526</v>
      </c>
      <c r="H493" s="169"/>
      <c r="I493" s="169"/>
      <c r="J493" s="169">
        <v>-13095391.609999999</v>
      </c>
      <c r="K493" s="169"/>
      <c r="M493" s="87">
        <f t="shared" si="23"/>
        <v>-1.309539161</v>
      </c>
    </row>
    <row r="494" spans="1:13" x14ac:dyDescent="0.25">
      <c r="A494" s="89" t="str">
        <f t="shared" si="22"/>
        <v>Y0AC0</v>
      </c>
      <c r="B494" s="89">
        <f>VLOOKUP(F494,Masters!B:F,5,0)</f>
        <v>0</v>
      </c>
      <c r="C494" s="169" t="s">
        <v>152</v>
      </c>
      <c r="D494" s="169" t="s">
        <v>152</v>
      </c>
      <c r="E494" s="170">
        <v>44469</v>
      </c>
      <c r="F494" s="169">
        <v>210667</v>
      </c>
      <c r="G494" s="169" t="s">
        <v>528</v>
      </c>
      <c r="H494" s="169"/>
      <c r="I494" s="169"/>
      <c r="J494" s="169">
        <v>-1865.22</v>
      </c>
      <c r="K494" s="169"/>
      <c r="M494" s="87">
        <f t="shared" si="23"/>
        <v>-1.86522E-4</v>
      </c>
    </row>
    <row r="495" spans="1:13" x14ac:dyDescent="0.25">
      <c r="A495" s="89" t="str">
        <f t="shared" ref="A495:A496" si="24">C495&amp;B495</f>
        <v>Y0AC0</v>
      </c>
      <c r="B495" s="89">
        <f>VLOOKUP(F495,Masters!B:F,5,0)</f>
        <v>0</v>
      </c>
      <c r="C495" s="169" t="s">
        <v>152</v>
      </c>
      <c r="D495" s="169" t="s">
        <v>152</v>
      </c>
      <c r="E495" s="170">
        <v>44469</v>
      </c>
      <c r="F495" s="169">
        <v>210766</v>
      </c>
      <c r="G495" s="169" t="s">
        <v>1614</v>
      </c>
      <c r="H495" s="169"/>
      <c r="I495" s="169"/>
      <c r="J495" s="169">
        <v>10575.19</v>
      </c>
      <c r="K495" s="169"/>
      <c r="M495" s="87">
        <f t="shared" ref="M495:M541" si="25">J495/10000000</f>
        <v>1.057519E-3</v>
      </c>
    </row>
    <row r="496" spans="1:13" x14ac:dyDescent="0.25">
      <c r="A496" s="89" t="str">
        <f t="shared" si="24"/>
        <v>Y0AC0</v>
      </c>
      <c r="B496" s="89">
        <f>VLOOKUP(F496,Masters!B:F,5,0)</f>
        <v>0</v>
      </c>
      <c r="C496" s="169" t="s">
        <v>152</v>
      </c>
      <c r="D496" s="169" t="s">
        <v>152</v>
      </c>
      <c r="E496" s="170">
        <v>44469</v>
      </c>
      <c r="F496" s="169">
        <v>211103</v>
      </c>
      <c r="G496" s="169" t="s">
        <v>529</v>
      </c>
      <c r="H496" s="169"/>
      <c r="I496" s="169"/>
      <c r="J496" s="169">
        <v>-379.18</v>
      </c>
      <c r="K496" s="169"/>
      <c r="M496" s="87">
        <f t="shared" si="25"/>
        <v>-3.7917999999999998E-5</v>
      </c>
    </row>
    <row r="497" spans="1:13" x14ac:dyDescent="0.25">
      <c r="A497" s="89" t="str">
        <f t="shared" ref="A497:A560" si="26">C497&amp;B497</f>
        <v>Y0AC0</v>
      </c>
      <c r="B497" s="89">
        <f>VLOOKUP(F497,Masters!B:F,5,0)</f>
        <v>0</v>
      </c>
      <c r="C497" s="169" t="s">
        <v>152</v>
      </c>
      <c r="D497" s="169" t="s">
        <v>152</v>
      </c>
      <c r="E497" s="170">
        <v>44469</v>
      </c>
      <c r="F497" s="169">
        <v>211106</v>
      </c>
      <c r="G497" s="169" t="s">
        <v>530</v>
      </c>
      <c r="H497" s="169"/>
      <c r="I497" s="169"/>
      <c r="J497" s="169">
        <v>-657889.42000000004</v>
      </c>
      <c r="K497" s="169"/>
      <c r="M497" s="87">
        <f t="shared" si="25"/>
        <v>-6.5788942000000003E-2</v>
      </c>
    </row>
    <row r="498" spans="1:13" x14ac:dyDescent="0.25">
      <c r="A498" s="89" t="str">
        <f t="shared" si="26"/>
        <v>Y0AC0</v>
      </c>
      <c r="B498" s="89">
        <f>VLOOKUP(F498,Masters!B:F,5,0)</f>
        <v>0</v>
      </c>
      <c r="C498" s="169" t="s">
        <v>152</v>
      </c>
      <c r="D498" s="169" t="s">
        <v>152</v>
      </c>
      <c r="E498" s="170">
        <v>44469</v>
      </c>
      <c r="F498" s="169">
        <v>211120</v>
      </c>
      <c r="G498" s="169" t="s">
        <v>531</v>
      </c>
      <c r="H498" s="169"/>
      <c r="I498" s="169"/>
      <c r="J498" s="169">
        <v>-12707093.550000001</v>
      </c>
      <c r="K498" s="169"/>
      <c r="M498" s="87">
        <f t="shared" si="25"/>
        <v>-1.2707093550000002</v>
      </c>
    </row>
    <row r="499" spans="1:13" x14ac:dyDescent="0.25">
      <c r="A499" s="89" t="str">
        <f t="shared" si="26"/>
        <v>Y0AC0</v>
      </c>
      <c r="B499" s="89">
        <f>VLOOKUP(F499,Masters!B:F,5,0)</f>
        <v>0</v>
      </c>
      <c r="C499" s="169" t="s">
        <v>152</v>
      </c>
      <c r="D499" s="169" t="s">
        <v>152</v>
      </c>
      <c r="E499" s="170">
        <v>44469</v>
      </c>
      <c r="F499" s="169">
        <v>211121</v>
      </c>
      <c r="G499" s="169" t="s">
        <v>532</v>
      </c>
      <c r="H499" s="169"/>
      <c r="I499" s="169"/>
      <c r="J499" s="169">
        <v>-741207</v>
      </c>
      <c r="K499" s="169"/>
      <c r="M499" s="87">
        <f t="shared" si="25"/>
        <v>-7.4120699999999998E-2</v>
      </c>
    </row>
    <row r="500" spans="1:13" x14ac:dyDescent="0.25">
      <c r="A500" s="89" t="str">
        <f t="shared" si="26"/>
        <v>Y0AC0</v>
      </c>
      <c r="B500" s="89">
        <f>VLOOKUP(F500,Masters!B:F,5,0)</f>
        <v>0</v>
      </c>
      <c r="C500" s="169" t="s">
        <v>152</v>
      </c>
      <c r="D500" s="169" t="s">
        <v>152</v>
      </c>
      <c r="E500" s="170">
        <v>44469</v>
      </c>
      <c r="F500" s="169">
        <v>211122</v>
      </c>
      <c r="G500" s="169" t="s">
        <v>533</v>
      </c>
      <c r="H500" s="169"/>
      <c r="I500" s="169"/>
      <c r="J500" s="169">
        <v>-1385.63</v>
      </c>
      <c r="K500" s="169"/>
      <c r="M500" s="87">
        <f t="shared" si="25"/>
        <v>-1.3856300000000002E-4</v>
      </c>
    </row>
    <row r="501" spans="1:13" x14ac:dyDescent="0.25">
      <c r="A501" s="89" t="str">
        <f t="shared" si="26"/>
        <v>Y0AC0</v>
      </c>
      <c r="B501" s="89">
        <f>VLOOKUP(F501,Masters!B:F,5,0)</f>
        <v>0</v>
      </c>
      <c r="C501" s="169" t="s">
        <v>152</v>
      </c>
      <c r="D501" s="169" t="s">
        <v>152</v>
      </c>
      <c r="E501" s="170">
        <v>44469</v>
      </c>
      <c r="F501" s="169">
        <v>211162</v>
      </c>
      <c r="G501" s="169" t="s">
        <v>554</v>
      </c>
      <c r="H501" s="169"/>
      <c r="I501" s="169"/>
      <c r="J501" s="169">
        <v>-12293961.16</v>
      </c>
      <c r="K501" s="169"/>
      <c r="M501" s="87">
        <f t="shared" si="25"/>
        <v>-1.229396116</v>
      </c>
    </row>
    <row r="502" spans="1:13" x14ac:dyDescent="0.25">
      <c r="A502" s="89" t="str">
        <f t="shared" si="26"/>
        <v>Y0AC0</v>
      </c>
      <c r="B502" s="89">
        <f>VLOOKUP(F502,Masters!B:F,5,0)</f>
        <v>0</v>
      </c>
      <c r="C502" s="169" t="s">
        <v>152</v>
      </c>
      <c r="D502" s="169" t="s">
        <v>152</v>
      </c>
      <c r="E502" s="170">
        <v>44469</v>
      </c>
      <c r="F502" s="169">
        <v>211165</v>
      </c>
      <c r="G502" s="169" t="s">
        <v>534</v>
      </c>
      <c r="H502" s="169"/>
      <c r="I502" s="169"/>
      <c r="J502" s="169">
        <v>-2000</v>
      </c>
      <c r="K502" s="169"/>
      <c r="M502" s="87">
        <f t="shared" si="25"/>
        <v>-2.0000000000000001E-4</v>
      </c>
    </row>
    <row r="503" spans="1:13" x14ac:dyDescent="0.25">
      <c r="A503" s="89" t="str">
        <f t="shared" si="26"/>
        <v>Y0AC0</v>
      </c>
      <c r="B503" s="89">
        <f>VLOOKUP(F503,Masters!B:F,5,0)</f>
        <v>0</v>
      </c>
      <c r="C503" s="169" t="s">
        <v>152</v>
      </c>
      <c r="D503" s="169" t="s">
        <v>152</v>
      </c>
      <c r="E503" s="170">
        <v>44469</v>
      </c>
      <c r="F503" s="169">
        <v>211172</v>
      </c>
      <c r="G503" s="169" t="s">
        <v>535</v>
      </c>
      <c r="H503" s="169"/>
      <c r="I503" s="169"/>
      <c r="J503" s="169">
        <v>-876855.79</v>
      </c>
      <c r="K503" s="169"/>
      <c r="M503" s="87">
        <f t="shared" si="25"/>
        <v>-8.7685579E-2</v>
      </c>
    </row>
    <row r="504" spans="1:13" x14ac:dyDescent="0.25">
      <c r="A504" s="89" t="str">
        <f t="shared" si="26"/>
        <v>Y0AC0</v>
      </c>
      <c r="B504" s="89">
        <f>VLOOKUP(F504,Masters!B:F,5,0)</f>
        <v>0</v>
      </c>
      <c r="C504" s="169" t="s">
        <v>152</v>
      </c>
      <c r="D504" s="169" t="s">
        <v>152</v>
      </c>
      <c r="E504" s="170">
        <v>44469</v>
      </c>
      <c r="F504" s="169">
        <v>211176</v>
      </c>
      <c r="G504" s="169" t="s">
        <v>536</v>
      </c>
      <c r="H504" s="169"/>
      <c r="I504" s="169"/>
      <c r="J504" s="169">
        <v>-3947486.41</v>
      </c>
      <c r="K504" s="169"/>
      <c r="M504" s="87">
        <f t="shared" si="25"/>
        <v>-0.39474864100000001</v>
      </c>
    </row>
    <row r="505" spans="1:13" x14ac:dyDescent="0.25">
      <c r="A505" s="89" t="str">
        <f t="shared" si="26"/>
        <v>Y0AC0</v>
      </c>
      <c r="B505" s="89">
        <f>VLOOKUP(F505,Masters!B:F,5,0)</f>
        <v>0</v>
      </c>
      <c r="C505" s="169" t="s">
        <v>152</v>
      </c>
      <c r="D505" s="169" t="s">
        <v>152</v>
      </c>
      <c r="E505" s="170">
        <v>44469</v>
      </c>
      <c r="F505" s="169">
        <v>211177</v>
      </c>
      <c r="G505" s="169" t="s">
        <v>537</v>
      </c>
      <c r="H505" s="169"/>
      <c r="I505" s="169"/>
      <c r="J505" s="169">
        <v>-6594760.9900000002</v>
      </c>
      <c r="K505" s="169"/>
      <c r="M505" s="87">
        <f t="shared" si="25"/>
        <v>-0.65947609900000004</v>
      </c>
    </row>
    <row r="506" spans="1:13" x14ac:dyDescent="0.25">
      <c r="A506" s="89" t="str">
        <f t="shared" si="26"/>
        <v>Y0AC0</v>
      </c>
      <c r="B506" s="89">
        <f>VLOOKUP(F506,Masters!B:F,5,0)</f>
        <v>0</v>
      </c>
      <c r="C506" s="169" t="s">
        <v>152</v>
      </c>
      <c r="D506" s="169" t="s">
        <v>152</v>
      </c>
      <c r="E506" s="170">
        <v>44469</v>
      </c>
      <c r="F506" s="169">
        <v>211632</v>
      </c>
      <c r="G506" s="169" t="s">
        <v>538</v>
      </c>
      <c r="H506" s="169"/>
      <c r="I506" s="169"/>
      <c r="J506" s="169">
        <v>-133386.54999999999</v>
      </c>
      <c r="K506" s="169"/>
      <c r="M506" s="87">
        <f t="shared" si="25"/>
        <v>-1.3338655E-2</v>
      </c>
    </row>
    <row r="507" spans="1:13" x14ac:dyDescent="0.25">
      <c r="A507" s="89" t="str">
        <f t="shared" si="26"/>
        <v>Y0AC0</v>
      </c>
      <c r="B507" s="89">
        <f>VLOOKUP(F507,Masters!B:F,5,0)</f>
        <v>0</v>
      </c>
      <c r="C507" s="169" t="s">
        <v>152</v>
      </c>
      <c r="D507" s="169" t="s">
        <v>152</v>
      </c>
      <c r="E507" s="170">
        <v>44469</v>
      </c>
      <c r="F507" s="169">
        <v>260101</v>
      </c>
      <c r="G507" s="169" t="s">
        <v>926</v>
      </c>
      <c r="H507" s="169"/>
      <c r="I507" s="169"/>
      <c r="J507" s="169">
        <v>-7632694.4699999997</v>
      </c>
      <c r="K507" s="169"/>
      <c r="M507" s="87">
        <f t="shared" si="25"/>
        <v>-0.76326944699999999</v>
      </c>
    </row>
    <row r="508" spans="1:13" x14ac:dyDescent="0.25">
      <c r="A508" s="89" t="str">
        <f t="shared" si="26"/>
        <v>Y0AC0</v>
      </c>
      <c r="B508" s="89">
        <f>VLOOKUP(F508,Masters!B:F,5,0)</f>
        <v>0</v>
      </c>
      <c r="C508" s="169" t="s">
        <v>152</v>
      </c>
      <c r="D508" s="169" t="s">
        <v>152</v>
      </c>
      <c r="E508" s="170">
        <v>44469</v>
      </c>
      <c r="F508" s="169">
        <v>260118</v>
      </c>
      <c r="G508" s="169" t="s">
        <v>930</v>
      </c>
      <c r="H508" s="169"/>
      <c r="I508" s="169"/>
      <c r="J508" s="169">
        <v>0</v>
      </c>
      <c r="K508" s="169"/>
      <c r="M508" s="87">
        <f t="shared" si="25"/>
        <v>0</v>
      </c>
    </row>
    <row r="509" spans="1:13" x14ac:dyDescent="0.25">
      <c r="A509" s="89" t="str">
        <f t="shared" si="26"/>
        <v>Y0AC0</v>
      </c>
      <c r="B509" s="89">
        <f>VLOOKUP(F509,Masters!B:F,5,0)</f>
        <v>0</v>
      </c>
      <c r="C509" s="169" t="s">
        <v>152</v>
      </c>
      <c r="D509" s="169" t="s">
        <v>152</v>
      </c>
      <c r="E509" s="170">
        <v>44469</v>
      </c>
      <c r="F509" s="169">
        <v>260202</v>
      </c>
      <c r="G509" s="169" t="s">
        <v>936</v>
      </c>
      <c r="H509" s="169"/>
      <c r="I509" s="169"/>
      <c r="J509" s="169">
        <v>0</v>
      </c>
      <c r="K509" s="169"/>
      <c r="M509" s="87">
        <f t="shared" si="25"/>
        <v>0</v>
      </c>
    </row>
    <row r="510" spans="1:13" x14ac:dyDescent="0.25">
      <c r="A510" s="89" t="str">
        <f t="shared" si="26"/>
        <v>Y0AC0</v>
      </c>
      <c r="B510" s="89">
        <f>VLOOKUP(F510,Masters!B:F,5,0)</f>
        <v>0</v>
      </c>
      <c r="C510" s="169" t="s">
        <v>152</v>
      </c>
      <c r="D510" s="169" t="s">
        <v>152</v>
      </c>
      <c r="E510" s="170">
        <v>44469</v>
      </c>
      <c r="F510" s="169">
        <v>260221</v>
      </c>
      <c r="G510" s="169" t="s">
        <v>937</v>
      </c>
      <c r="H510" s="169"/>
      <c r="I510" s="169"/>
      <c r="J510" s="169">
        <v>-17282414.530000001</v>
      </c>
      <c r="K510" s="169"/>
      <c r="M510" s="87">
        <f t="shared" si="25"/>
        <v>-1.7282414530000001</v>
      </c>
    </row>
    <row r="511" spans="1:13" x14ac:dyDescent="0.25">
      <c r="A511" s="89" t="str">
        <f t="shared" si="26"/>
        <v>Y0AC0</v>
      </c>
      <c r="B511" s="89">
        <f>VLOOKUP(F511,Masters!B:F,5,0)</f>
        <v>0</v>
      </c>
      <c r="C511" s="169" t="s">
        <v>152</v>
      </c>
      <c r="D511" s="169" t="s">
        <v>152</v>
      </c>
      <c r="E511" s="170">
        <v>44469</v>
      </c>
      <c r="F511" s="169">
        <v>260222</v>
      </c>
      <c r="G511" s="169" t="s">
        <v>938</v>
      </c>
      <c r="H511" s="169"/>
      <c r="I511" s="169"/>
      <c r="J511" s="169">
        <v>-13907369.93</v>
      </c>
      <c r="K511" s="169"/>
      <c r="M511" s="87">
        <f t="shared" si="25"/>
        <v>-1.390736993</v>
      </c>
    </row>
    <row r="512" spans="1:13" x14ac:dyDescent="0.25">
      <c r="A512" s="89" t="str">
        <f t="shared" si="26"/>
        <v>Y0AC0</v>
      </c>
      <c r="B512" s="89">
        <f>VLOOKUP(F512,Masters!B:F,5,0)</f>
        <v>0</v>
      </c>
      <c r="C512" s="169" t="s">
        <v>152</v>
      </c>
      <c r="D512" s="169" t="s">
        <v>152</v>
      </c>
      <c r="E512" s="170">
        <v>44469</v>
      </c>
      <c r="F512" s="169">
        <v>260802</v>
      </c>
      <c r="G512" s="169" t="s">
        <v>939</v>
      </c>
      <c r="H512" s="169"/>
      <c r="I512" s="169"/>
      <c r="J512" s="169">
        <v>-2.72</v>
      </c>
      <c r="K512" s="169"/>
      <c r="M512" s="87">
        <f t="shared" si="25"/>
        <v>-2.72E-7</v>
      </c>
    </row>
    <row r="513" spans="1:13" x14ac:dyDescent="0.25">
      <c r="A513" s="89" t="str">
        <f t="shared" si="26"/>
        <v>Y0AC0</v>
      </c>
      <c r="B513" s="89">
        <f>VLOOKUP(F513,Masters!B:F,5,0)</f>
        <v>0</v>
      </c>
      <c r="C513" s="169" t="s">
        <v>152</v>
      </c>
      <c r="D513" s="169" t="s">
        <v>152</v>
      </c>
      <c r="E513" s="170">
        <v>44469</v>
      </c>
      <c r="F513" s="169">
        <v>260815</v>
      </c>
      <c r="G513" s="169" t="s">
        <v>495</v>
      </c>
      <c r="H513" s="169"/>
      <c r="I513" s="169"/>
      <c r="J513" s="169">
        <v>-11758426.51</v>
      </c>
      <c r="K513" s="169"/>
      <c r="M513" s="87">
        <f t="shared" si="25"/>
        <v>-1.175842651</v>
      </c>
    </row>
    <row r="514" spans="1:13" x14ac:dyDescent="0.25">
      <c r="A514" s="89" t="str">
        <f t="shared" si="26"/>
        <v>Y0AC0</v>
      </c>
      <c r="B514" s="89">
        <f>VLOOKUP(F514,Masters!B:F,5,0)</f>
        <v>0</v>
      </c>
      <c r="C514" s="169" t="s">
        <v>152</v>
      </c>
      <c r="D514" s="169" t="s">
        <v>152</v>
      </c>
      <c r="E514" s="170">
        <v>44469</v>
      </c>
      <c r="F514" s="169">
        <v>260836</v>
      </c>
      <c r="G514" s="169" t="s">
        <v>496</v>
      </c>
      <c r="H514" s="169"/>
      <c r="I514" s="169"/>
      <c r="J514" s="169">
        <v>-216388.4</v>
      </c>
      <c r="K514" s="169"/>
      <c r="M514" s="87">
        <f t="shared" si="25"/>
        <v>-2.1638839999999999E-2</v>
      </c>
    </row>
    <row r="515" spans="1:13" x14ac:dyDescent="0.25">
      <c r="A515" s="89" t="str">
        <f t="shared" si="26"/>
        <v>Y0AC0</v>
      </c>
      <c r="B515" s="89">
        <f>VLOOKUP(F515,Masters!B:F,5,0)</f>
        <v>0</v>
      </c>
      <c r="C515" s="169" t="s">
        <v>152</v>
      </c>
      <c r="D515" s="169" t="s">
        <v>152</v>
      </c>
      <c r="E515" s="170">
        <v>44469</v>
      </c>
      <c r="F515" s="169">
        <v>260837</v>
      </c>
      <c r="G515" s="169" t="s">
        <v>497</v>
      </c>
      <c r="H515" s="169"/>
      <c r="I515" s="169"/>
      <c r="J515" s="169">
        <v>-216388.4</v>
      </c>
      <c r="K515" s="169"/>
      <c r="M515" s="87">
        <f t="shared" si="25"/>
        <v>-2.1638839999999999E-2</v>
      </c>
    </row>
    <row r="516" spans="1:13" x14ac:dyDescent="0.25">
      <c r="A516" s="89" t="str">
        <f t="shared" si="26"/>
        <v>Y0AC0</v>
      </c>
      <c r="B516" s="89">
        <f>VLOOKUP(F516,Masters!B:F,5,0)</f>
        <v>0</v>
      </c>
      <c r="C516" s="169" t="s">
        <v>152</v>
      </c>
      <c r="D516" s="169" t="s">
        <v>152</v>
      </c>
      <c r="E516" s="170">
        <v>44469</v>
      </c>
      <c r="F516" s="169">
        <v>260902</v>
      </c>
      <c r="G516" s="169" t="s">
        <v>498</v>
      </c>
      <c r="H516" s="169"/>
      <c r="I516" s="169"/>
      <c r="J516" s="169">
        <v>0.36</v>
      </c>
      <c r="K516" s="169"/>
      <c r="M516" s="87">
        <f t="shared" si="25"/>
        <v>3.5999999999999998E-8</v>
      </c>
    </row>
    <row r="517" spans="1:13" x14ac:dyDescent="0.25">
      <c r="A517" s="89" t="str">
        <f t="shared" si="26"/>
        <v>Y0AC0</v>
      </c>
      <c r="B517" s="89">
        <f>VLOOKUP(F517,Masters!B:F,5,0)</f>
        <v>0</v>
      </c>
      <c r="C517" s="169" t="s">
        <v>152</v>
      </c>
      <c r="D517" s="169" t="s">
        <v>152</v>
      </c>
      <c r="E517" s="170">
        <v>44469</v>
      </c>
      <c r="F517" s="169">
        <v>260905</v>
      </c>
      <c r="G517" s="169" t="s">
        <v>499</v>
      </c>
      <c r="H517" s="169"/>
      <c r="I517" s="169"/>
      <c r="J517" s="169">
        <v>-5573444.0899999999</v>
      </c>
      <c r="K517" s="169"/>
      <c r="M517" s="87">
        <f t="shared" si="25"/>
        <v>-0.55734440899999993</v>
      </c>
    </row>
    <row r="518" spans="1:13" x14ac:dyDescent="0.25">
      <c r="A518" s="89" t="str">
        <f t="shared" si="26"/>
        <v>Y0AC0</v>
      </c>
      <c r="B518" s="89">
        <f>VLOOKUP(F518,Masters!B:F,5,0)</f>
        <v>0</v>
      </c>
      <c r="C518" s="169" t="s">
        <v>152</v>
      </c>
      <c r="D518" s="169" t="s">
        <v>152</v>
      </c>
      <c r="E518" s="170">
        <v>44469</v>
      </c>
      <c r="F518" s="169">
        <v>260930</v>
      </c>
      <c r="G518" s="169" t="s">
        <v>735</v>
      </c>
      <c r="H518" s="169"/>
      <c r="I518" s="169"/>
      <c r="J518" s="169">
        <v>0</v>
      </c>
      <c r="K518" s="169"/>
      <c r="M518" s="87">
        <f t="shared" si="25"/>
        <v>0</v>
      </c>
    </row>
    <row r="519" spans="1:13" x14ac:dyDescent="0.25">
      <c r="A519" s="89" t="str">
        <f t="shared" si="26"/>
        <v>Y0AC0</v>
      </c>
      <c r="B519" s="89">
        <f>VLOOKUP(F519,Masters!B:F,5,0)</f>
        <v>0</v>
      </c>
      <c r="C519" s="169" t="s">
        <v>152</v>
      </c>
      <c r="D519" s="169" t="s">
        <v>152</v>
      </c>
      <c r="E519" s="170">
        <v>44469</v>
      </c>
      <c r="F519" s="169">
        <v>260942</v>
      </c>
      <c r="G519" s="169" t="s">
        <v>500</v>
      </c>
      <c r="H519" s="169"/>
      <c r="I519" s="169"/>
      <c r="J519" s="169">
        <v>-2601.15</v>
      </c>
      <c r="K519" s="169"/>
      <c r="M519" s="87">
        <f t="shared" si="25"/>
        <v>-2.60115E-4</v>
      </c>
    </row>
    <row r="520" spans="1:13" x14ac:dyDescent="0.25">
      <c r="A520" s="89" t="str">
        <f t="shared" si="26"/>
        <v>Y0AC0</v>
      </c>
      <c r="B520" s="89">
        <f>VLOOKUP(F520,Masters!B:F,5,0)</f>
        <v>0</v>
      </c>
      <c r="C520" s="169" t="s">
        <v>152</v>
      </c>
      <c r="D520" s="169" t="s">
        <v>152</v>
      </c>
      <c r="E520" s="170">
        <v>44469</v>
      </c>
      <c r="F520" s="169">
        <v>261026</v>
      </c>
      <c r="G520" s="169" t="s">
        <v>501</v>
      </c>
      <c r="H520" s="169"/>
      <c r="I520" s="169"/>
      <c r="J520" s="169">
        <v>-5136914.92</v>
      </c>
      <c r="K520" s="169"/>
      <c r="M520" s="87">
        <f t="shared" si="25"/>
        <v>-0.51369149199999997</v>
      </c>
    </row>
    <row r="521" spans="1:13" x14ac:dyDescent="0.25">
      <c r="A521" s="89" t="str">
        <f t="shared" si="26"/>
        <v>Y0AC0</v>
      </c>
      <c r="B521" s="89">
        <f>VLOOKUP(F521,Masters!B:F,5,0)</f>
        <v>0</v>
      </c>
      <c r="C521" s="169" t="s">
        <v>152</v>
      </c>
      <c r="D521" s="169" t="s">
        <v>152</v>
      </c>
      <c r="E521" s="170">
        <v>44469</v>
      </c>
      <c r="F521" s="169">
        <v>261027</v>
      </c>
      <c r="G521" s="169" t="s">
        <v>502</v>
      </c>
      <c r="H521" s="169"/>
      <c r="I521" s="169"/>
      <c r="J521" s="169">
        <v>20648.59</v>
      </c>
      <c r="K521" s="169"/>
      <c r="M521" s="87">
        <f t="shared" si="25"/>
        <v>2.0648590000000001E-3</v>
      </c>
    </row>
    <row r="522" spans="1:13" x14ac:dyDescent="0.25">
      <c r="A522" s="89" t="str">
        <f t="shared" si="26"/>
        <v>Y0AC0</v>
      </c>
      <c r="B522" s="89">
        <f>VLOOKUP(F522,Masters!B:F,5,0)</f>
        <v>0</v>
      </c>
      <c r="C522" s="169" t="s">
        <v>152</v>
      </c>
      <c r="D522" s="169" t="s">
        <v>152</v>
      </c>
      <c r="E522" s="170">
        <v>44469</v>
      </c>
      <c r="F522" s="169">
        <v>261259</v>
      </c>
      <c r="G522" s="169" t="s">
        <v>505</v>
      </c>
      <c r="H522" s="169"/>
      <c r="I522" s="169"/>
      <c r="J522" s="169">
        <v>-6428.19</v>
      </c>
      <c r="K522" s="169"/>
      <c r="M522" s="87">
        <f t="shared" si="25"/>
        <v>-6.4281899999999999E-4</v>
      </c>
    </row>
    <row r="523" spans="1:13" x14ac:dyDescent="0.25">
      <c r="A523" s="89" t="str">
        <f t="shared" si="26"/>
        <v>Y0AC0</v>
      </c>
      <c r="B523" s="89">
        <f>VLOOKUP(F523,Masters!B:F,5,0)</f>
        <v>0</v>
      </c>
      <c r="C523" s="169" t="s">
        <v>152</v>
      </c>
      <c r="D523" s="169" t="s">
        <v>152</v>
      </c>
      <c r="E523" s="170">
        <v>44469</v>
      </c>
      <c r="F523" s="169">
        <v>261260</v>
      </c>
      <c r="G523" s="169" t="s">
        <v>506</v>
      </c>
      <c r="H523" s="169"/>
      <c r="I523" s="169"/>
      <c r="J523" s="169">
        <v>-6428.19</v>
      </c>
      <c r="K523" s="169"/>
      <c r="M523" s="87">
        <f t="shared" si="25"/>
        <v>-6.4281899999999999E-4</v>
      </c>
    </row>
    <row r="524" spans="1:13" x14ac:dyDescent="0.25">
      <c r="A524" s="89" t="str">
        <f t="shared" si="26"/>
        <v>Y0AC0</v>
      </c>
      <c r="B524" s="89">
        <f>VLOOKUP(F524,Masters!B:F,5,0)</f>
        <v>0</v>
      </c>
      <c r="C524" s="169" t="s">
        <v>152</v>
      </c>
      <c r="D524" s="169" t="s">
        <v>152</v>
      </c>
      <c r="E524" s="170">
        <v>44469</v>
      </c>
      <c r="F524" s="169">
        <v>261262</v>
      </c>
      <c r="G524" s="169" t="s">
        <v>507</v>
      </c>
      <c r="H524" s="169"/>
      <c r="I524" s="169"/>
      <c r="J524" s="169">
        <v>-21866</v>
      </c>
      <c r="K524" s="169"/>
      <c r="M524" s="87">
        <f t="shared" si="25"/>
        <v>-2.1865999999999999E-3</v>
      </c>
    </row>
    <row r="525" spans="1:13" x14ac:dyDescent="0.25">
      <c r="A525" s="89" t="str">
        <f t="shared" si="26"/>
        <v>Y0AC0</v>
      </c>
      <c r="B525" s="89">
        <f>VLOOKUP(F525,Masters!B:F,5,0)</f>
        <v>0</v>
      </c>
      <c r="C525" s="169" t="s">
        <v>152</v>
      </c>
      <c r="D525" s="169" t="s">
        <v>152</v>
      </c>
      <c r="E525" s="170">
        <v>44469</v>
      </c>
      <c r="F525" s="169">
        <v>281101</v>
      </c>
      <c r="G525" s="169" t="s">
        <v>481</v>
      </c>
      <c r="H525" s="169"/>
      <c r="I525" s="169"/>
      <c r="J525" s="169">
        <v>-2812708319.4299998</v>
      </c>
      <c r="K525" s="169"/>
      <c r="M525" s="87">
        <f t="shared" si="25"/>
        <v>-281.27083194299996</v>
      </c>
    </row>
    <row r="526" spans="1:13" x14ac:dyDescent="0.25">
      <c r="A526" s="89" t="str">
        <f t="shared" si="26"/>
        <v>Y0AC0</v>
      </c>
      <c r="B526" s="89">
        <f>VLOOKUP(F526,Masters!B:F,5,0)</f>
        <v>0</v>
      </c>
      <c r="C526" s="169" t="s">
        <v>152</v>
      </c>
      <c r="D526" s="169" t="s">
        <v>152</v>
      </c>
      <c r="E526" s="170">
        <v>44469</v>
      </c>
      <c r="F526" s="169">
        <v>281102</v>
      </c>
      <c r="G526" s="169" t="s">
        <v>1058</v>
      </c>
      <c r="H526" s="169"/>
      <c r="I526" s="169"/>
      <c r="J526" s="169">
        <v>-2328627790.4299998</v>
      </c>
      <c r="K526" s="169"/>
      <c r="M526" s="87">
        <f t="shared" si="25"/>
        <v>-232.86277904299999</v>
      </c>
    </row>
    <row r="527" spans="1:13" x14ac:dyDescent="0.25">
      <c r="A527" s="89" t="str">
        <f t="shared" si="26"/>
        <v>Y0AC0</v>
      </c>
      <c r="B527" s="89">
        <f>VLOOKUP(F527,Masters!B:F,5,0)</f>
        <v>0</v>
      </c>
      <c r="C527" s="169" t="s">
        <v>152</v>
      </c>
      <c r="D527" s="169" t="s">
        <v>152</v>
      </c>
      <c r="E527" s="170">
        <v>44469</v>
      </c>
      <c r="F527" s="169">
        <v>281114</v>
      </c>
      <c r="G527" s="169" t="s">
        <v>659</v>
      </c>
      <c r="H527" s="169"/>
      <c r="I527" s="169"/>
      <c r="J527" s="169">
        <v>0</v>
      </c>
      <c r="K527" s="169"/>
      <c r="M527" s="87">
        <f t="shared" si="25"/>
        <v>0</v>
      </c>
    </row>
    <row r="528" spans="1:13" x14ac:dyDescent="0.25">
      <c r="A528" s="89" t="str">
        <f t="shared" si="26"/>
        <v>Y0AC0</v>
      </c>
      <c r="B528" s="89">
        <f>VLOOKUP(F528,Masters!B:F,5,0)</f>
        <v>0</v>
      </c>
      <c r="C528" s="169" t="s">
        <v>152</v>
      </c>
      <c r="D528" s="169" t="s">
        <v>152</v>
      </c>
      <c r="E528" s="170">
        <v>44469</v>
      </c>
      <c r="F528" s="169">
        <v>281166</v>
      </c>
      <c r="G528" s="169" t="s">
        <v>482</v>
      </c>
      <c r="H528" s="169"/>
      <c r="I528" s="169"/>
      <c r="J528" s="169">
        <v>-239226182.25</v>
      </c>
      <c r="K528" s="169"/>
      <c r="M528" s="87">
        <f t="shared" si="25"/>
        <v>-23.922618225000001</v>
      </c>
    </row>
    <row r="529" spans="1:13" x14ac:dyDescent="0.25">
      <c r="A529" s="89" t="str">
        <f t="shared" si="26"/>
        <v>Y0AC0</v>
      </c>
      <c r="B529" s="89">
        <f>VLOOKUP(F529,Masters!B:F,5,0)</f>
        <v>0</v>
      </c>
      <c r="C529" s="169" t="s">
        <v>152</v>
      </c>
      <c r="D529" s="169" t="s">
        <v>152</v>
      </c>
      <c r="E529" s="170">
        <v>44469</v>
      </c>
      <c r="F529" s="169">
        <v>281167</v>
      </c>
      <c r="G529" s="169" t="s">
        <v>2425</v>
      </c>
      <c r="H529" s="169"/>
      <c r="I529" s="169"/>
      <c r="J529" s="169">
        <v>204076757.75999999</v>
      </c>
      <c r="K529" s="169"/>
      <c r="M529" s="87">
        <f t="shared" si="25"/>
        <v>20.407675775999998</v>
      </c>
    </row>
    <row r="530" spans="1:13" x14ac:dyDescent="0.25">
      <c r="A530" s="89" t="str">
        <f t="shared" si="26"/>
        <v>Y0AC0</v>
      </c>
      <c r="B530" s="89">
        <f>VLOOKUP(F530,Masters!B:F,5,0)</f>
        <v>0</v>
      </c>
      <c r="C530" s="169" t="s">
        <v>152</v>
      </c>
      <c r="D530" s="169" t="s">
        <v>152</v>
      </c>
      <c r="E530" s="170">
        <v>44469</v>
      </c>
      <c r="F530" s="169">
        <v>281212</v>
      </c>
      <c r="G530" s="169" t="s">
        <v>541</v>
      </c>
      <c r="H530" s="169"/>
      <c r="I530" s="169"/>
      <c r="J530" s="169">
        <v>-122101.25</v>
      </c>
      <c r="K530" s="169"/>
      <c r="M530" s="87">
        <f t="shared" si="25"/>
        <v>-1.2210125E-2</v>
      </c>
    </row>
    <row r="531" spans="1:13" x14ac:dyDescent="0.25">
      <c r="A531" s="89" t="str">
        <f t="shared" si="26"/>
        <v>Y0AC0</v>
      </c>
      <c r="B531" s="89">
        <f>VLOOKUP(F531,Masters!B:F,5,0)</f>
        <v>0</v>
      </c>
      <c r="C531" s="169" t="s">
        <v>152</v>
      </c>
      <c r="D531" s="169" t="s">
        <v>152</v>
      </c>
      <c r="E531" s="170">
        <v>44469</v>
      </c>
      <c r="F531" s="169">
        <v>281290</v>
      </c>
      <c r="G531" s="169" t="s">
        <v>483</v>
      </c>
      <c r="H531" s="169"/>
      <c r="I531" s="169"/>
      <c r="J531" s="169">
        <v>-3477688.94</v>
      </c>
      <c r="K531" s="169"/>
      <c r="M531" s="87">
        <f t="shared" si="25"/>
        <v>-0.347768894</v>
      </c>
    </row>
    <row r="532" spans="1:13" x14ac:dyDescent="0.25">
      <c r="A532" s="89" t="str">
        <f t="shared" si="26"/>
        <v>Y0AC0</v>
      </c>
      <c r="B532" s="89">
        <f>VLOOKUP(F532,Masters!B:F,5,0)</f>
        <v>0</v>
      </c>
      <c r="C532" s="169" t="s">
        <v>152</v>
      </c>
      <c r="D532" s="169" t="s">
        <v>152</v>
      </c>
      <c r="E532" s="170">
        <v>44469</v>
      </c>
      <c r="F532" s="169">
        <v>281292</v>
      </c>
      <c r="G532" s="169" t="s">
        <v>484</v>
      </c>
      <c r="H532" s="169"/>
      <c r="I532" s="169"/>
      <c r="J532" s="169">
        <v>-110328599.02</v>
      </c>
      <c r="K532" s="169"/>
      <c r="M532" s="87">
        <f t="shared" si="25"/>
        <v>-11.032859902</v>
      </c>
    </row>
    <row r="533" spans="1:13" x14ac:dyDescent="0.25">
      <c r="A533" s="89" t="str">
        <f t="shared" si="26"/>
        <v>Y0AC5.3</v>
      </c>
      <c r="B533" s="89">
        <f>VLOOKUP(F533,Masters!B:F,5,0)</f>
        <v>5.3</v>
      </c>
      <c r="C533" s="169" t="s">
        <v>152</v>
      </c>
      <c r="D533" s="169" t="s">
        <v>152</v>
      </c>
      <c r="E533" s="170">
        <v>44469</v>
      </c>
      <c r="F533" s="169">
        <v>301101</v>
      </c>
      <c r="G533" s="169" t="s">
        <v>447</v>
      </c>
      <c r="H533" s="169"/>
      <c r="I533" s="169"/>
      <c r="J533" s="169">
        <v>-475617930.63</v>
      </c>
      <c r="K533" s="169"/>
      <c r="M533" s="87">
        <f t="shared" si="25"/>
        <v>-47.561793062999996</v>
      </c>
    </row>
    <row r="534" spans="1:13" x14ac:dyDescent="0.25">
      <c r="A534" s="89" t="str">
        <f t="shared" si="26"/>
        <v>Y0AC5.1</v>
      </c>
      <c r="B534" s="89">
        <f>VLOOKUP(F534,Masters!B:F,5,0)</f>
        <v>5.0999999999999996</v>
      </c>
      <c r="C534" s="169" t="s">
        <v>152</v>
      </c>
      <c r="D534" s="169" t="s">
        <v>152</v>
      </c>
      <c r="E534" s="170">
        <v>44469</v>
      </c>
      <c r="F534" s="169">
        <v>304101</v>
      </c>
      <c r="G534" s="169" t="s">
        <v>439</v>
      </c>
      <c r="H534" s="169"/>
      <c r="I534" s="169"/>
      <c r="J534" s="169">
        <v>-54033224</v>
      </c>
      <c r="K534" s="169"/>
      <c r="M534" s="87">
        <f t="shared" si="25"/>
        <v>-5.4033224000000004</v>
      </c>
    </row>
    <row r="535" spans="1:13" x14ac:dyDescent="0.25">
      <c r="A535" s="89" t="str">
        <f t="shared" si="26"/>
        <v>Y0AC5.2</v>
      </c>
      <c r="B535" s="89">
        <f>VLOOKUP(F535,Masters!B:F,5,0)</f>
        <v>5.2</v>
      </c>
      <c r="C535" s="169" t="s">
        <v>152</v>
      </c>
      <c r="D535" s="169" t="s">
        <v>152</v>
      </c>
      <c r="E535" s="170">
        <v>44469</v>
      </c>
      <c r="F535" s="169">
        <v>304213</v>
      </c>
      <c r="G535" s="169" t="s">
        <v>966</v>
      </c>
      <c r="H535" s="169"/>
      <c r="I535" s="169"/>
      <c r="J535" s="169">
        <v>-838783.4</v>
      </c>
      <c r="K535" s="169"/>
      <c r="M535" s="87">
        <f t="shared" si="25"/>
        <v>-8.3878339999999996E-2</v>
      </c>
    </row>
    <row r="536" spans="1:13" x14ac:dyDescent="0.25">
      <c r="A536" s="89" t="str">
        <f t="shared" si="26"/>
        <v>Y0AC5.2</v>
      </c>
      <c r="B536" s="89">
        <f>VLOOKUP(F536,Masters!B:F,5,0)</f>
        <v>5.2</v>
      </c>
      <c r="C536" s="169" t="s">
        <v>152</v>
      </c>
      <c r="D536" s="169" t="s">
        <v>152</v>
      </c>
      <c r="E536" s="170">
        <v>44469</v>
      </c>
      <c r="F536" s="169">
        <v>304217</v>
      </c>
      <c r="G536" s="169" t="s">
        <v>968</v>
      </c>
      <c r="H536" s="169"/>
      <c r="I536" s="169"/>
      <c r="J536" s="169">
        <v>-3489.54</v>
      </c>
      <c r="K536" s="169"/>
      <c r="M536" s="87">
        <f t="shared" si="25"/>
        <v>-3.4895400000000001E-4</v>
      </c>
    </row>
    <row r="537" spans="1:13" x14ac:dyDescent="0.25">
      <c r="A537" s="89" t="str">
        <f t="shared" si="26"/>
        <v>Y0AC5.2</v>
      </c>
      <c r="B537" s="89">
        <f>VLOOKUP(F537,Masters!B:F,5,0)</f>
        <v>5.2</v>
      </c>
      <c r="C537" s="169" t="s">
        <v>152</v>
      </c>
      <c r="D537" s="169" t="s">
        <v>152</v>
      </c>
      <c r="E537" s="170">
        <v>44469</v>
      </c>
      <c r="F537" s="169">
        <v>304232</v>
      </c>
      <c r="G537" s="169" t="s">
        <v>440</v>
      </c>
      <c r="H537" s="169"/>
      <c r="I537" s="169"/>
      <c r="J537" s="169">
        <v>-3403.58</v>
      </c>
      <c r="K537" s="169"/>
      <c r="M537" s="87">
        <f t="shared" si="25"/>
        <v>-3.4035799999999997E-4</v>
      </c>
    </row>
    <row r="538" spans="1:13" x14ac:dyDescent="0.25">
      <c r="A538" s="89" t="str">
        <f t="shared" si="26"/>
        <v>Y0AC5.5</v>
      </c>
      <c r="B538" s="89">
        <f>VLOOKUP(F538,Masters!B:F,5,0)</f>
        <v>5.5</v>
      </c>
      <c r="C538" s="169" t="s">
        <v>152</v>
      </c>
      <c r="D538" s="169" t="s">
        <v>152</v>
      </c>
      <c r="E538" s="170">
        <v>44469</v>
      </c>
      <c r="F538" s="169">
        <v>304302</v>
      </c>
      <c r="G538" s="169" t="s">
        <v>441</v>
      </c>
      <c r="H538" s="169"/>
      <c r="I538" s="169"/>
      <c r="J538" s="169">
        <v>-982798.09</v>
      </c>
      <c r="K538" s="169"/>
      <c r="M538" s="87">
        <f t="shared" si="25"/>
        <v>-9.8279808999999996E-2</v>
      </c>
    </row>
    <row r="539" spans="1:13" x14ac:dyDescent="0.25">
      <c r="A539" s="89" t="str">
        <f t="shared" si="26"/>
        <v>Y0AC5.5</v>
      </c>
      <c r="B539" s="89">
        <f>VLOOKUP(F539,Masters!B:F,5,0)</f>
        <v>5.5</v>
      </c>
      <c r="C539" s="169" t="s">
        <v>152</v>
      </c>
      <c r="D539" s="169" t="s">
        <v>152</v>
      </c>
      <c r="E539" s="170">
        <v>44469</v>
      </c>
      <c r="F539" s="169">
        <v>304751</v>
      </c>
      <c r="G539" s="169" t="s">
        <v>443</v>
      </c>
      <c r="H539" s="169"/>
      <c r="I539" s="169"/>
      <c r="J539" s="169">
        <v>8145.67</v>
      </c>
      <c r="K539" s="169"/>
      <c r="M539" s="87">
        <f t="shared" si="25"/>
        <v>8.1456699999999998E-4</v>
      </c>
    </row>
    <row r="540" spans="1:13" x14ac:dyDescent="0.25">
      <c r="A540" s="89" t="str">
        <f t="shared" si="26"/>
        <v>Y0AC5.5</v>
      </c>
      <c r="B540" s="89">
        <f>VLOOKUP(F540,Masters!B:F,5,0)</f>
        <v>5.5</v>
      </c>
      <c r="C540" s="169" t="s">
        <v>152</v>
      </c>
      <c r="D540" s="169" t="s">
        <v>152</v>
      </c>
      <c r="E540" s="170">
        <v>44469</v>
      </c>
      <c r="F540" s="169">
        <v>305101</v>
      </c>
      <c r="G540" s="169" t="s">
        <v>444</v>
      </c>
      <c r="H540" s="169"/>
      <c r="I540" s="169"/>
      <c r="J540" s="169">
        <v>33.32</v>
      </c>
      <c r="K540" s="169"/>
      <c r="M540" s="87">
        <f t="shared" si="25"/>
        <v>3.332E-6</v>
      </c>
    </row>
    <row r="541" spans="1:13" x14ac:dyDescent="0.25">
      <c r="A541" s="89" t="str">
        <f t="shared" si="26"/>
        <v>Y0AC5.5</v>
      </c>
      <c r="B541" s="89">
        <f>VLOOKUP(F541,Masters!B:F,5,0)</f>
        <v>5.5</v>
      </c>
      <c r="C541" s="169" t="s">
        <v>152</v>
      </c>
      <c r="D541" s="169" t="s">
        <v>152</v>
      </c>
      <c r="E541" s="170">
        <v>44469</v>
      </c>
      <c r="F541" s="169">
        <v>305144</v>
      </c>
      <c r="G541" s="169" t="s">
        <v>445</v>
      </c>
      <c r="H541" s="169"/>
      <c r="I541" s="169"/>
      <c r="J541" s="169">
        <v>572.52</v>
      </c>
      <c r="K541" s="169"/>
      <c r="M541" s="87">
        <f t="shared" si="25"/>
        <v>5.7252E-5</v>
      </c>
    </row>
    <row r="542" spans="1:13" x14ac:dyDescent="0.25">
      <c r="A542" s="89" t="str">
        <f t="shared" si="26"/>
        <v>Y0AC5.5</v>
      </c>
      <c r="B542" s="89">
        <f>VLOOKUP(F542,Masters!B:F,5,0)</f>
        <v>5.5</v>
      </c>
      <c r="C542" s="169" t="s">
        <v>152</v>
      </c>
      <c r="D542" s="169" t="s">
        <v>152</v>
      </c>
      <c r="E542" s="170">
        <v>44469</v>
      </c>
      <c r="F542" s="169">
        <v>310115</v>
      </c>
      <c r="G542" s="169" t="s">
        <v>446</v>
      </c>
      <c r="H542" s="169"/>
      <c r="I542" s="169"/>
      <c r="J542" s="169">
        <v>-8094.11</v>
      </c>
      <c r="K542" s="169"/>
      <c r="M542" s="87">
        <f t="shared" ref="M542:M605" si="27">J542/10000000</f>
        <v>-8.0941100000000001E-4</v>
      </c>
    </row>
    <row r="543" spans="1:13" x14ac:dyDescent="0.25">
      <c r="A543" s="89" t="str">
        <f t="shared" si="26"/>
        <v>Y0AC0</v>
      </c>
      <c r="B543" s="89">
        <f>VLOOKUP(F543,Masters!B:F,5,0)</f>
        <v>0</v>
      </c>
      <c r="C543" s="169" t="s">
        <v>152</v>
      </c>
      <c r="D543" s="169" t="s">
        <v>152</v>
      </c>
      <c r="E543" s="170">
        <v>44469</v>
      </c>
      <c r="F543" s="169">
        <v>311501</v>
      </c>
      <c r="G543" s="169" t="s">
        <v>448</v>
      </c>
      <c r="H543" s="169"/>
      <c r="I543" s="169"/>
      <c r="J543" s="169">
        <v>-810114831.5</v>
      </c>
      <c r="K543" s="169"/>
      <c r="M543" s="87">
        <f t="shared" si="27"/>
        <v>-81.011483150000004</v>
      </c>
    </row>
    <row r="544" spans="1:13" x14ac:dyDescent="0.25">
      <c r="A544" s="89" t="str">
        <f t="shared" si="26"/>
        <v>Y0AC0</v>
      </c>
      <c r="B544" s="89">
        <f>VLOOKUP(F544,Masters!B:F,5,0)</f>
        <v>0</v>
      </c>
      <c r="C544" s="169" t="s">
        <v>152</v>
      </c>
      <c r="D544" s="169" t="s">
        <v>152</v>
      </c>
      <c r="E544" s="170">
        <v>44469</v>
      </c>
      <c r="F544" s="169">
        <v>311621</v>
      </c>
      <c r="G544" s="169" t="s">
        <v>990</v>
      </c>
      <c r="H544" s="169"/>
      <c r="I544" s="169"/>
      <c r="J544" s="169">
        <v>1367.38</v>
      </c>
      <c r="K544" s="169"/>
      <c r="M544" s="87">
        <f t="shared" si="27"/>
        <v>1.3673800000000002E-4</v>
      </c>
    </row>
    <row r="545" spans="1:13" x14ac:dyDescent="0.25">
      <c r="A545" s="89" t="str">
        <f t="shared" si="26"/>
        <v>Y0AC6.3</v>
      </c>
      <c r="B545" s="89">
        <f>VLOOKUP(F545,Masters!B:F,5,0)</f>
        <v>6.3</v>
      </c>
      <c r="C545" s="169" t="s">
        <v>152</v>
      </c>
      <c r="D545" s="169" t="s">
        <v>152</v>
      </c>
      <c r="E545" s="170">
        <v>44469</v>
      </c>
      <c r="F545" s="169">
        <v>401201</v>
      </c>
      <c r="G545" s="169" t="s">
        <v>451</v>
      </c>
      <c r="H545" s="169"/>
      <c r="I545" s="169"/>
      <c r="J545" s="169">
        <v>110763.45</v>
      </c>
      <c r="K545" s="169"/>
      <c r="M545" s="87">
        <f t="shared" si="27"/>
        <v>1.1076345E-2</v>
      </c>
    </row>
    <row r="546" spans="1:13" x14ac:dyDescent="0.25">
      <c r="A546" s="89" t="str">
        <f t="shared" si="26"/>
        <v>Y0AC6.3</v>
      </c>
      <c r="B546" s="89">
        <f>VLOOKUP(F546,Masters!B:F,5,0)</f>
        <v>6.3</v>
      </c>
      <c r="C546" s="169" t="s">
        <v>152</v>
      </c>
      <c r="D546" s="169" t="s">
        <v>152</v>
      </c>
      <c r="E546" s="170">
        <v>44469</v>
      </c>
      <c r="F546" s="169">
        <v>401301</v>
      </c>
      <c r="G546" s="169" t="s">
        <v>1000</v>
      </c>
      <c r="H546" s="169"/>
      <c r="I546" s="169"/>
      <c r="J546" s="169">
        <v>3014.88</v>
      </c>
      <c r="K546" s="169"/>
      <c r="M546" s="87">
        <f t="shared" si="27"/>
        <v>3.0148799999999998E-4</v>
      </c>
    </row>
    <row r="547" spans="1:13" x14ac:dyDescent="0.25">
      <c r="A547" s="89" t="str">
        <f t="shared" si="26"/>
        <v>Y0AC6.1</v>
      </c>
      <c r="B547" s="89">
        <f>VLOOKUP(F547,Masters!B:F,5,0)</f>
        <v>6.1</v>
      </c>
      <c r="C547" s="169" t="s">
        <v>152</v>
      </c>
      <c r="D547" s="169" t="s">
        <v>152</v>
      </c>
      <c r="E547" s="170">
        <v>44469</v>
      </c>
      <c r="F547" s="169">
        <v>401501</v>
      </c>
      <c r="G547" s="169" t="s">
        <v>1001</v>
      </c>
      <c r="H547" s="169"/>
      <c r="I547" s="169"/>
      <c r="J547" s="168">
        <v>38733368.579999998</v>
      </c>
      <c r="K547" s="169"/>
      <c r="M547" s="87">
        <f t="shared" si="27"/>
        <v>3.8733368579999996</v>
      </c>
    </row>
    <row r="548" spans="1:13" x14ac:dyDescent="0.25">
      <c r="A548" s="89" t="str">
        <f t="shared" si="26"/>
        <v>Y0AC6.3</v>
      </c>
      <c r="B548" s="89">
        <f>VLOOKUP(F548,Masters!B:F,5,0)</f>
        <v>6.3</v>
      </c>
      <c r="C548" s="169" t="s">
        <v>152</v>
      </c>
      <c r="D548" s="169" t="s">
        <v>152</v>
      </c>
      <c r="E548" s="170">
        <v>44469</v>
      </c>
      <c r="F548" s="169">
        <v>401508</v>
      </c>
      <c r="G548" s="169" t="s">
        <v>453</v>
      </c>
      <c r="H548" s="169"/>
      <c r="I548" s="169"/>
      <c r="J548" s="169">
        <v>979865.99</v>
      </c>
      <c r="K548" s="169"/>
      <c r="M548" s="87">
        <f t="shared" si="27"/>
        <v>9.7986598999999994E-2</v>
      </c>
    </row>
    <row r="549" spans="1:13" x14ac:dyDescent="0.25">
      <c r="A549" s="89" t="str">
        <f t="shared" si="26"/>
        <v>Y0AC6.1</v>
      </c>
      <c r="B549" s="89">
        <f>VLOOKUP(F549,Masters!B:F,5,0)</f>
        <v>6.1</v>
      </c>
      <c r="C549" s="169" t="s">
        <v>152</v>
      </c>
      <c r="D549" s="169" t="s">
        <v>152</v>
      </c>
      <c r="E549" s="170">
        <v>44469</v>
      </c>
      <c r="F549" s="169">
        <v>401509</v>
      </c>
      <c r="G549" s="169" t="s">
        <v>454</v>
      </c>
      <c r="H549" s="169"/>
      <c r="I549" s="169"/>
      <c r="J549" s="168">
        <v>1694204.22</v>
      </c>
      <c r="K549" s="169"/>
      <c r="M549" s="87">
        <f t="shared" si="27"/>
        <v>0.16942042199999999</v>
      </c>
    </row>
    <row r="550" spans="1:13" x14ac:dyDescent="0.25">
      <c r="A550" s="89" t="str">
        <f t="shared" si="26"/>
        <v>Y0AC6.3</v>
      </c>
      <c r="B550" s="89">
        <f>VLOOKUP(F550,Masters!B:F,5,0)</f>
        <v>6.3</v>
      </c>
      <c r="C550" s="169" t="s">
        <v>152</v>
      </c>
      <c r="D550" s="169" t="s">
        <v>152</v>
      </c>
      <c r="E550" s="170">
        <v>44469</v>
      </c>
      <c r="F550" s="169">
        <v>401702</v>
      </c>
      <c r="G550" s="169" t="s">
        <v>455</v>
      </c>
      <c r="H550" s="169"/>
      <c r="I550" s="169"/>
      <c r="J550" s="169">
        <v>-5483.23</v>
      </c>
      <c r="K550" s="169"/>
      <c r="M550" s="87">
        <f t="shared" si="27"/>
        <v>-5.4832299999999997E-4</v>
      </c>
    </row>
    <row r="551" spans="1:13" x14ac:dyDescent="0.25">
      <c r="A551" s="89" t="str">
        <f t="shared" si="26"/>
        <v>Y0AC6.3</v>
      </c>
      <c r="B551" s="89">
        <f>VLOOKUP(F551,Masters!B:F,5,0)</f>
        <v>6.3</v>
      </c>
      <c r="C551" s="169" t="s">
        <v>152</v>
      </c>
      <c r="D551" s="169" t="s">
        <v>152</v>
      </c>
      <c r="E551" s="170">
        <v>44469</v>
      </c>
      <c r="F551" s="169">
        <v>401703</v>
      </c>
      <c r="G551" s="169" t="s">
        <v>456</v>
      </c>
      <c r="H551" s="169"/>
      <c r="I551" s="169"/>
      <c r="J551" s="169">
        <v>-5483.23</v>
      </c>
      <c r="K551" s="169"/>
      <c r="M551" s="87">
        <f t="shared" si="27"/>
        <v>-5.4832299999999997E-4</v>
      </c>
    </row>
    <row r="552" spans="1:13" x14ac:dyDescent="0.25">
      <c r="A552" s="89" t="str">
        <f t="shared" si="26"/>
        <v>Y0AC6.3</v>
      </c>
      <c r="B552" s="89">
        <f>VLOOKUP(F552,Masters!B:F,5,0)</f>
        <v>6.3</v>
      </c>
      <c r="C552" s="169" t="s">
        <v>152</v>
      </c>
      <c r="D552" s="169" t="s">
        <v>152</v>
      </c>
      <c r="E552" s="170">
        <v>44469</v>
      </c>
      <c r="F552" s="169">
        <v>401707</v>
      </c>
      <c r="G552" s="169" t="s">
        <v>457</v>
      </c>
      <c r="H552" s="169"/>
      <c r="I552" s="169"/>
      <c r="J552" s="169">
        <v>0</v>
      </c>
      <c r="K552" s="169"/>
      <c r="M552" s="87">
        <f t="shared" si="27"/>
        <v>0</v>
      </c>
    </row>
    <row r="553" spans="1:13" x14ac:dyDescent="0.25">
      <c r="A553" s="89" t="str">
        <f t="shared" si="26"/>
        <v>Y0AC6.3</v>
      </c>
      <c r="B553" s="89">
        <f>VLOOKUP(F553,Masters!B:F,5,0)</f>
        <v>6.3</v>
      </c>
      <c r="C553" s="169" t="s">
        <v>152</v>
      </c>
      <c r="D553" s="169" t="s">
        <v>152</v>
      </c>
      <c r="E553" s="170">
        <v>44469</v>
      </c>
      <c r="F553" s="169">
        <v>401708</v>
      </c>
      <c r="G553" s="169" t="s">
        <v>458</v>
      </c>
      <c r="H553" s="169"/>
      <c r="I553" s="169"/>
      <c r="J553" s="169">
        <v>0</v>
      </c>
      <c r="K553" s="169"/>
      <c r="M553" s="87">
        <f t="shared" si="27"/>
        <v>0</v>
      </c>
    </row>
    <row r="554" spans="1:13" x14ac:dyDescent="0.25">
      <c r="A554" s="89" t="str">
        <f t="shared" si="26"/>
        <v>Y0AC6.3</v>
      </c>
      <c r="B554" s="89">
        <f>VLOOKUP(F554,Masters!B:F,5,0)</f>
        <v>6.3</v>
      </c>
      <c r="C554" s="169" t="s">
        <v>152</v>
      </c>
      <c r="D554" s="169" t="s">
        <v>152</v>
      </c>
      <c r="E554" s="170">
        <v>44469</v>
      </c>
      <c r="F554" s="169">
        <v>402103</v>
      </c>
      <c r="G554" s="169" t="s">
        <v>459</v>
      </c>
      <c r="H554" s="169"/>
      <c r="I554" s="169"/>
      <c r="J554" s="169">
        <v>706.35</v>
      </c>
      <c r="K554" s="169"/>
      <c r="M554" s="87">
        <f t="shared" si="27"/>
        <v>7.0635000000000004E-5</v>
      </c>
    </row>
    <row r="555" spans="1:13" x14ac:dyDescent="0.25">
      <c r="A555" s="89" t="str">
        <f t="shared" si="26"/>
        <v>Y0AC6.2</v>
      </c>
      <c r="B555" s="89">
        <f>VLOOKUP(F555,Masters!B:F,5,0)</f>
        <v>6.2</v>
      </c>
      <c r="C555" s="169" t="s">
        <v>152</v>
      </c>
      <c r="D555" s="169" t="s">
        <v>152</v>
      </c>
      <c r="E555" s="170">
        <v>44469</v>
      </c>
      <c r="F555" s="169">
        <v>402106</v>
      </c>
      <c r="G555" s="169" t="s">
        <v>93</v>
      </c>
      <c r="H555" s="169"/>
      <c r="I555" s="169"/>
      <c r="J555" s="168">
        <v>12073.84</v>
      </c>
      <c r="K555" s="169"/>
      <c r="M555" s="87">
        <f t="shared" si="27"/>
        <v>1.2073839999999999E-3</v>
      </c>
    </row>
    <row r="556" spans="1:13" x14ac:dyDescent="0.25">
      <c r="A556" s="89" t="str">
        <f t="shared" si="26"/>
        <v>Y0AC6.3</v>
      </c>
      <c r="B556" s="89">
        <f>VLOOKUP(F556,Masters!B:F,5,0)</f>
        <v>6.3</v>
      </c>
      <c r="C556" s="169" t="s">
        <v>152</v>
      </c>
      <c r="D556" s="169" t="s">
        <v>152</v>
      </c>
      <c r="E556" s="170">
        <v>44469</v>
      </c>
      <c r="F556" s="169">
        <v>402113</v>
      </c>
      <c r="G556" s="169" t="s">
        <v>460</v>
      </c>
      <c r="H556" s="169"/>
      <c r="I556" s="169"/>
      <c r="J556" s="169">
        <v>1934931.81</v>
      </c>
      <c r="K556" s="169"/>
      <c r="M556" s="87">
        <f t="shared" si="27"/>
        <v>0.19349318100000001</v>
      </c>
    </row>
    <row r="557" spans="1:13" x14ac:dyDescent="0.25">
      <c r="A557" s="89" t="str">
        <f t="shared" si="26"/>
        <v>Y0AC6.3</v>
      </c>
      <c r="B557" s="89">
        <f>VLOOKUP(F557,Masters!B:F,5,0)</f>
        <v>6.3</v>
      </c>
      <c r="C557" s="169" t="s">
        <v>152</v>
      </c>
      <c r="D557" s="169" t="s">
        <v>152</v>
      </c>
      <c r="E557" s="170">
        <v>44469</v>
      </c>
      <c r="F557" s="169">
        <v>402125</v>
      </c>
      <c r="G557" s="169" t="s">
        <v>2442</v>
      </c>
      <c r="H557" s="169"/>
      <c r="I557" s="169"/>
      <c r="J557" s="169">
        <v>312142.69</v>
      </c>
      <c r="K557" s="169"/>
      <c r="M557" s="87">
        <f t="shared" si="27"/>
        <v>3.1214268999999999E-2</v>
      </c>
    </row>
    <row r="558" spans="1:13" x14ac:dyDescent="0.25">
      <c r="A558" s="89" t="str">
        <f t="shared" si="26"/>
        <v>Y0AC6.3</v>
      </c>
      <c r="B558" s="89">
        <f>VLOOKUP(F558,Masters!B:F,5,0)</f>
        <v>6.3</v>
      </c>
      <c r="C558" s="169" t="s">
        <v>152</v>
      </c>
      <c r="D558" s="169" t="s">
        <v>152</v>
      </c>
      <c r="E558" s="170">
        <v>44469</v>
      </c>
      <c r="F558" s="169">
        <v>402128</v>
      </c>
      <c r="G558" s="169" t="s">
        <v>766</v>
      </c>
      <c r="H558" s="169"/>
      <c r="I558" s="169"/>
      <c r="J558" s="169">
        <v>27800399.75</v>
      </c>
      <c r="K558" s="169"/>
      <c r="M558" s="87">
        <f t="shared" si="27"/>
        <v>2.7800399750000002</v>
      </c>
    </row>
    <row r="559" spans="1:13" x14ac:dyDescent="0.25">
      <c r="A559" s="89" t="str">
        <f t="shared" si="26"/>
        <v>Y0AC6.3</v>
      </c>
      <c r="B559" s="89">
        <f>VLOOKUP(F559,Masters!B:F,5,0)</f>
        <v>6.3</v>
      </c>
      <c r="C559" s="169" t="s">
        <v>152</v>
      </c>
      <c r="D559" s="169" t="s">
        <v>152</v>
      </c>
      <c r="E559" s="170">
        <v>44469</v>
      </c>
      <c r="F559" s="169">
        <v>402132</v>
      </c>
      <c r="G559" s="169" t="s">
        <v>461</v>
      </c>
      <c r="H559" s="169"/>
      <c r="I559" s="169"/>
      <c r="J559" s="169">
        <v>0</v>
      </c>
      <c r="K559" s="169"/>
      <c r="M559" s="87">
        <f t="shared" si="27"/>
        <v>0</v>
      </c>
    </row>
    <row r="560" spans="1:13" x14ac:dyDescent="0.25">
      <c r="A560" s="89" t="str">
        <f t="shared" si="26"/>
        <v>Y0AC6.3</v>
      </c>
      <c r="B560" s="89">
        <f>VLOOKUP(F560,Masters!B:F,5,0)</f>
        <v>6.3</v>
      </c>
      <c r="C560" s="169" t="s">
        <v>152</v>
      </c>
      <c r="D560" s="169" t="s">
        <v>152</v>
      </c>
      <c r="E560" s="170">
        <v>44469</v>
      </c>
      <c r="F560" s="169">
        <v>402233</v>
      </c>
      <c r="G560" s="169" t="s">
        <v>462</v>
      </c>
      <c r="H560" s="169"/>
      <c r="I560" s="169"/>
      <c r="J560" s="169">
        <v>117791.16</v>
      </c>
      <c r="K560" s="169"/>
      <c r="M560" s="87">
        <f t="shared" si="27"/>
        <v>1.1779116000000001E-2</v>
      </c>
    </row>
    <row r="561" spans="1:13" x14ac:dyDescent="0.25">
      <c r="A561" s="89" t="str">
        <f t="shared" ref="A561:A612" si="28">C561&amp;B561</f>
        <v>Y0AC6.3</v>
      </c>
      <c r="B561" s="89">
        <f>VLOOKUP(F561,Masters!B:F,5,0)</f>
        <v>6.3</v>
      </c>
      <c r="C561" s="169" t="s">
        <v>152</v>
      </c>
      <c r="D561" s="169" t="s">
        <v>152</v>
      </c>
      <c r="E561" s="170">
        <v>44469</v>
      </c>
      <c r="F561" s="169">
        <v>402235</v>
      </c>
      <c r="G561" s="169" t="s">
        <v>463</v>
      </c>
      <c r="H561" s="169"/>
      <c r="I561" s="169"/>
      <c r="J561" s="169">
        <v>15056.75</v>
      </c>
      <c r="K561" s="169"/>
      <c r="M561" s="87">
        <f t="shared" si="27"/>
        <v>1.5056749999999999E-3</v>
      </c>
    </row>
    <row r="562" spans="1:13" x14ac:dyDescent="0.25">
      <c r="A562" s="89" t="str">
        <f t="shared" si="28"/>
        <v>Y0AC6.1</v>
      </c>
      <c r="B562" s="89">
        <f>VLOOKUP(F562,Masters!B:F,5,0)</f>
        <v>6.1</v>
      </c>
      <c r="C562" s="169" t="s">
        <v>152</v>
      </c>
      <c r="D562" s="169" t="s">
        <v>152</v>
      </c>
      <c r="E562" s="170">
        <v>44469</v>
      </c>
      <c r="F562" s="169">
        <v>402257</v>
      </c>
      <c r="G562" s="169" t="s">
        <v>464</v>
      </c>
      <c r="H562" s="169"/>
      <c r="I562" s="169"/>
      <c r="J562" s="168">
        <v>0</v>
      </c>
      <c r="K562" s="169"/>
      <c r="M562" s="87">
        <f t="shared" si="27"/>
        <v>0</v>
      </c>
    </row>
    <row r="563" spans="1:13" x14ac:dyDescent="0.25">
      <c r="A563" s="89" t="str">
        <f t="shared" si="28"/>
        <v>Y0AC6.3</v>
      </c>
      <c r="B563" s="89">
        <f>VLOOKUP(F563,Masters!B:F,5,0)</f>
        <v>6.3</v>
      </c>
      <c r="C563" s="169" t="s">
        <v>152</v>
      </c>
      <c r="D563" s="169" t="s">
        <v>152</v>
      </c>
      <c r="E563" s="170">
        <v>44469</v>
      </c>
      <c r="F563" s="169">
        <v>402404</v>
      </c>
      <c r="G563" s="169" t="s">
        <v>468</v>
      </c>
      <c r="H563" s="169"/>
      <c r="I563" s="169"/>
      <c r="J563" s="169">
        <v>5072.1099999999997</v>
      </c>
      <c r="K563" s="169"/>
      <c r="M563" s="87">
        <f t="shared" si="27"/>
        <v>5.0721099999999992E-4</v>
      </c>
    </row>
    <row r="564" spans="1:13" x14ac:dyDescent="0.25">
      <c r="A564" s="89" t="str">
        <f t="shared" si="28"/>
        <v>Y0AC5.3</v>
      </c>
      <c r="B564" s="89">
        <f>VLOOKUP(F564,Masters!B:F,5,0)</f>
        <v>5.3</v>
      </c>
      <c r="C564" s="169" t="s">
        <v>152</v>
      </c>
      <c r="D564" s="169" t="s">
        <v>152</v>
      </c>
      <c r="E564" s="170">
        <v>44469</v>
      </c>
      <c r="F564" s="169">
        <v>440101</v>
      </c>
      <c r="G564" s="169" t="s">
        <v>449</v>
      </c>
      <c r="H564" s="169"/>
      <c r="I564" s="169"/>
      <c r="J564" s="169">
        <v>23138900.800000001</v>
      </c>
      <c r="K564" s="169"/>
      <c r="M564" s="87">
        <f t="shared" si="27"/>
        <v>2.3138900800000002</v>
      </c>
    </row>
    <row r="565" spans="1:13" x14ac:dyDescent="0.25">
      <c r="A565" s="89" t="str">
        <f t="shared" si="28"/>
        <v>Y0AC5.5</v>
      </c>
      <c r="B565" s="89">
        <f>VLOOKUP(F565,Masters!B:F,5,0)</f>
        <v>5.5</v>
      </c>
      <c r="C565" s="169" t="s">
        <v>152</v>
      </c>
      <c r="D565" s="169" t="s">
        <v>152</v>
      </c>
      <c r="E565" s="170">
        <v>44469</v>
      </c>
      <c r="F565" s="169">
        <v>440225</v>
      </c>
      <c r="G565" s="169" t="s">
        <v>450</v>
      </c>
      <c r="H565" s="169"/>
      <c r="I565" s="169"/>
      <c r="J565" s="169">
        <v>-624.08000000000004</v>
      </c>
      <c r="K565" s="169"/>
      <c r="M565" s="87">
        <f t="shared" si="27"/>
        <v>-6.2408000000000003E-5</v>
      </c>
    </row>
    <row r="566" spans="1:13" x14ac:dyDescent="0.25">
      <c r="A566" s="89" t="str">
        <f t="shared" si="28"/>
        <v>Y0AC6.3</v>
      </c>
      <c r="B566" s="89">
        <f>VLOOKUP(F566,Masters!B:F,5,0)</f>
        <v>6.3</v>
      </c>
      <c r="C566" s="169" t="s">
        <v>152</v>
      </c>
      <c r="D566" s="169" t="s">
        <v>152</v>
      </c>
      <c r="E566" s="170">
        <v>44469</v>
      </c>
      <c r="F566" s="169">
        <v>440325</v>
      </c>
      <c r="G566" s="169" t="s">
        <v>732</v>
      </c>
      <c r="H566" s="169"/>
      <c r="I566" s="169"/>
      <c r="J566" s="169">
        <v>0</v>
      </c>
      <c r="K566" s="169"/>
      <c r="M566" s="87">
        <f t="shared" si="27"/>
        <v>0</v>
      </c>
    </row>
    <row r="567" spans="1:13" x14ac:dyDescent="0.25">
      <c r="A567" s="89" t="str">
        <f t="shared" si="28"/>
        <v>Y0AC6.3</v>
      </c>
      <c r="B567" s="89">
        <f>VLOOKUP(F567,Masters!B:F,5,0)</f>
        <v>6.3</v>
      </c>
      <c r="C567" s="169" t="s">
        <v>152</v>
      </c>
      <c r="D567" s="169" t="s">
        <v>152</v>
      </c>
      <c r="E567" s="170">
        <v>44469</v>
      </c>
      <c r="F567" s="169">
        <v>440341</v>
      </c>
      <c r="G567" s="169" t="s">
        <v>469</v>
      </c>
      <c r="H567" s="169"/>
      <c r="I567" s="169"/>
      <c r="J567" s="169">
        <v>3643957.09</v>
      </c>
      <c r="K567" s="169"/>
      <c r="M567" s="87">
        <f t="shared" si="27"/>
        <v>0.36439570900000001</v>
      </c>
    </row>
    <row r="568" spans="1:13" x14ac:dyDescent="0.25">
      <c r="A568" s="89" t="str">
        <f t="shared" si="28"/>
        <v>Y0AC6.3</v>
      </c>
      <c r="B568" s="89">
        <f>VLOOKUP(F568,Masters!B:F,5,0)</f>
        <v>6.3</v>
      </c>
      <c r="C568" s="169" t="s">
        <v>152</v>
      </c>
      <c r="D568" s="169" t="s">
        <v>152</v>
      </c>
      <c r="E568" s="170">
        <v>44469</v>
      </c>
      <c r="F568" s="169">
        <v>440342</v>
      </c>
      <c r="G568" s="169" t="s">
        <v>470</v>
      </c>
      <c r="H568" s="169"/>
      <c r="I568" s="169"/>
      <c r="J568" s="169">
        <v>3643957.09</v>
      </c>
      <c r="K568" s="169"/>
      <c r="M568" s="87">
        <f t="shared" si="27"/>
        <v>0.36439570900000001</v>
      </c>
    </row>
    <row r="569" spans="1:13" x14ac:dyDescent="0.25">
      <c r="A569" s="89" t="str">
        <f t="shared" si="28"/>
        <v>Y0AC6.3</v>
      </c>
      <c r="B569" s="89">
        <f>VLOOKUP(F569,Masters!B:F,5,0)</f>
        <v>6.3</v>
      </c>
      <c r="C569" s="169" t="s">
        <v>152</v>
      </c>
      <c r="D569" s="169" t="s">
        <v>152</v>
      </c>
      <c r="E569" s="170">
        <v>44469</v>
      </c>
      <c r="F569" s="169">
        <v>440416</v>
      </c>
      <c r="G569" s="169" t="s">
        <v>471</v>
      </c>
      <c r="H569" s="169"/>
      <c r="I569" s="169"/>
      <c r="J569" s="169">
        <v>876855.4</v>
      </c>
      <c r="K569" s="169"/>
      <c r="M569" s="87">
        <f t="shared" si="27"/>
        <v>8.7685540000000006E-2</v>
      </c>
    </row>
    <row r="570" spans="1:13" x14ac:dyDescent="0.25">
      <c r="A570" s="89" t="str">
        <f t="shared" si="28"/>
        <v>Y0AC6.3</v>
      </c>
      <c r="B570" s="89">
        <f>VLOOKUP(F570,Masters!B:F,5,0)</f>
        <v>6.3</v>
      </c>
      <c r="C570" s="169" t="s">
        <v>152</v>
      </c>
      <c r="D570" s="169" t="s">
        <v>152</v>
      </c>
      <c r="E570" s="170">
        <v>44469</v>
      </c>
      <c r="F570" s="169">
        <v>440485</v>
      </c>
      <c r="G570" s="169" t="s">
        <v>732</v>
      </c>
      <c r="H570" s="169"/>
      <c r="I570" s="169"/>
      <c r="J570" s="169">
        <v>0</v>
      </c>
      <c r="K570" s="169"/>
      <c r="M570" s="87">
        <f t="shared" si="27"/>
        <v>0</v>
      </c>
    </row>
    <row r="571" spans="1:13" x14ac:dyDescent="0.25">
      <c r="A571" s="89" t="str">
        <f t="shared" si="28"/>
        <v>Y0AC6.3</v>
      </c>
      <c r="B571" s="89">
        <f>VLOOKUP(F571,Masters!B:F,5,0)</f>
        <v>6.3</v>
      </c>
      <c r="C571" s="169" t="s">
        <v>152</v>
      </c>
      <c r="D571" s="169" t="s">
        <v>152</v>
      </c>
      <c r="E571" s="170">
        <v>44469</v>
      </c>
      <c r="F571" s="169">
        <v>440509</v>
      </c>
      <c r="G571" s="169" t="s">
        <v>472</v>
      </c>
      <c r="H571" s="169"/>
      <c r="I571" s="169"/>
      <c r="J571" s="169">
        <v>677681.66</v>
      </c>
      <c r="K571" s="169"/>
      <c r="M571" s="87">
        <f t="shared" si="27"/>
        <v>6.7768166000000005E-2</v>
      </c>
    </row>
    <row r="572" spans="1:13" x14ac:dyDescent="0.25">
      <c r="A572" s="89" t="str">
        <f t="shared" si="28"/>
        <v>Y0AD0</v>
      </c>
      <c r="B572" s="89">
        <f>VLOOKUP(F572,Masters!B:F,5,0)</f>
        <v>0</v>
      </c>
      <c r="C572" s="169" t="s">
        <v>153</v>
      </c>
      <c r="D572" s="169" t="s">
        <v>153</v>
      </c>
      <c r="E572" s="170">
        <v>44469</v>
      </c>
      <c r="F572" s="169">
        <v>101101</v>
      </c>
      <c r="G572" s="169" t="s">
        <v>436</v>
      </c>
      <c r="H572" s="169"/>
      <c r="I572" s="169"/>
      <c r="J572" s="169">
        <v>45139277149.169998</v>
      </c>
      <c r="K572" s="169"/>
      <c r="M572" s="87">
        <f t="shared" si="27"/>
        <v>4513.9277149170002</v>
      </c>
    </row>
    <row r="573" spans="1:13" x14ac:dyDescent="0.25">
      <c r="A573" s="89" t="str">
        <f t="shared" si="28"/>
        <v>Y0AD0</v>
      </c>
      <c r="B573" s="89">
        <f>VLOOKUP(F573,Masters!B:F,5,0)</f>
        <v>0</v>
      </c>
      <c r="C573" s="169" t="s">
        <v>153</v>
      </c>
      <c r="D573" s="169" t="s">
        <v>153</v>
      </c>
      <c r="E573" s="170">
        <v>44469</v>
      </c>
      <c r="F573" s="169">
        <v>102104</v>
      </c>
      <c r="G573" s="169" t="s">
        <v>437</v>
      </c>
      <c r="H573" s="169"/>
      <c r="I573" s="169"/>
      <c r="J573" s="169">
        <v>605576184.01999998</v>
      </c>
      <c r="K573" s="169"/>
      <c r="M573" s="87">
        <f t="shared" si="27"/>
        <v>60.557618401999996</v>
      </c>
    </row>
    <row r="574" spans="1:13" x14ac:dyDescent="0.25">
      <c r="A574" s="89" t="str">
        <f t="shared" si="28"/>
        <v>Y0AD0</v>
      </c>
      <c r="B574" s="89">
        <f>VLOOKUP(F574,Masters!B:F,5,0)</f>
        <v>0</v>
      </c>
      <c r="C574" s="169" t="s">
        <v>153</v>
      </c>
      <c r="D574" s="169" t="s">
        <v>153</v>
      </c>
      <c r="E574" s="170">
        <v>44469</v>
      </c>
      <c r="F574" s="169">
        <v>106103</v>
      </c>
      <c r="G574" s="169" t="s">
        <v>2428</v>
      </c>
      <c r="H574" s="169"/>
      <c r="I574" s="169"/>
      <c r="J574" s="169">
        <v>6583820.4400000004</v>
      </c>
      <c r="K574" s="169"/>
      <c r="M574" s="87">
        <f t="shared" si="27"/>
        <v>0.658382044</v>
      </c>
    </row>
    <row r="575" spans="1:13" x14ac:dyDescent="0.25">
      <c r="A575" s="89" t="str">
        <f t="shared" si="28"/>
        <v>Y0AD0</v>
      </c>
      <c r="B575" s="89">
        <f>VLOOKUP(F575,Masters!B:F,5,0)</f>
        <v>0</v>
      </c>
      <c r="C575" s="169" t="s">
        <v>153</v>
      </c>
      <c r="D575" s="169" t="s">
        <v>153</v>
      </c>
      <c r="E575" s="170">
        <v>44469</v>
      </c>
      <c r="F575" s="169">
        <v>107106</v>
      </c>
      <c r="G575" s="169" t="s">
        <v>1913</v>
      </c>
      <c r="H575" s="169"/>
      <c r="I575" s="169"/>
      <c r="J575" s="169">
        <v>20867.900000000001</v>
      </c>
      <c r="K575" s="169"/>
      <c r="M575" s="87">
        <f t="shared" si="27"/>
        <v>2.0867900000000003E-3</v>
      </c>
    </row>
    <row r="576" spans="1:13" x14ac:dyDescent="0.25">
      <c r="A576" s="89" t="str">
        <f t="shared" si="28"/>
        <v>Y0AD0</v>
      </c>
      <c r="B576" s="89">
        <f>VLOOKUP(F576,Masters!B:F,5,0)</f>
        <v>0</v>
      </c>
      <c r="C576" s="169" t="s">
        <v>153</v>
      </c>
      <c r="D576" s="169" t="s">
        <v>153</v>
      </c>
      <c r="E576" s="170">
        <v>44469</v>
      </c>
      <c r="F576" s="169">
        <v>107111</v>
      </c>
      <c r="G576" s="169" t="s">
        <v>485</v>
      </c>
      <c r="H576" s="169"/>
      <c r="I576" s="169"/>
      <c r="J576" s="169">
        <v>13363421.5</v>
      </c>
      <c r="K576" s="169"/>
      <c r="M576" s="87">
        <f t="shared" si="27"/>
        <v>1.3363421499999999</v>
      </c>
    </row>
    <row r="577" spans="1:13" x14ac:dyDescent="0.25">
      <c r="A577" s="89" t="str">
        <f t="shared" si="28"/>
        <v>Y0AD0</v>
      </c>
      <c r="B577" s="89">
        <f>VLOOKUP(F577,Masters!B:F,5,0)</f>
        <v>0</v>
      </c>
      <c r="C577" s="169" t="s">
        <v>153</v>
      </c>
      <c r="D577" s="169" t="s">
        <v>153</v>
      </c>
      <c r="E577" s="170">
        <v>44469</v>
      </c>
      <c r="F577" s="169">
        <v>111103</v>
      </c>
      <c r="G577" s="169" t="s">
        <v>486</v>
      </c>
      <c r="H577" s="169"/>
      <c r="I577" s="169"/>
      <c r="J577" s="169">
        <v>-0.45</v>
      </c>
      <c r="K577" s="169"/>
      <c r="M577" s="87">
        <f t="shared" si="27"/>
        <v>-4.4999999999999999E-8</v>
      </c>
    </row>
    <row r="578" spans="1:13" x14ac:dyDescent="0.25">
      <c r="A578" s="89" t="str">
        <f t="shared" si="28"/>
        <v>Y0AD0</v>
      </c>
      <c r="B578" s="89">
        <f>VLOOKUP(F578,Masters!B:F,5,0)</f>
        <v>0</v>
      </c>
      <c r="C578" s="169" t="s">
        <v>153</v>
      </c>
      <c r="D578" s="169" t="s">
        <v>153</v>
      </c>
      <c r="E578" s="170">
        <v>44469</v>
      </c>
      <c r="F578" s="169">
        <v>111108</v>
      </c>
      <c r="G578" s="169" t="s">
        <v>783</v>
      </c>
      <c r="H578" s="169"/>
      <c r="I578" s="169"/>
      <c r="J578" s="169">
        <v>28.3</v>
      </c>
      <c r="K578" s="169"/>
      <c r="M578" s="87">
        <f t="shared" si="27"/>
        <v>2.83E-6</v>
      </c>
    </row>
    <row r="579" spans="1:13" x14ac:dyDescent="0.25">
      <c r="A579" s="89" t="str">
        <f t="shared" si="28"/>
        <v>Y0AD0</v>
      </c>
      <c r="B579" s="89">
        <f>VLOOKUP(F579,Masters!B:F,5,0)</f>
        <v>0</v>
      </c>
      <c r="C579" s="169" t="s">
        <v>153</v>
      </c>
      <c r="D579" s="169" t="s">
        <v>153</v>
      </c>
      <c r="E579" s="170">
        <v>44469</v>
      </c>
      <c r="F579" s="169">
        <v>111126</v>
      </c>
      <c r="G579" s="169" t="s">
        <v>438</v>
      </c>
      <c r="H579" s="169"/>
      <c r="I579" s="169"/>
      <c r="J579" s="169">
        <v>54921.75</v>
      </c>
      <c r="K579" s="169"/>
      <c r="M579" s="87">
        <f t="shared" si="27"/>
        <v>5.4921750000000002E-3</v>
      </c>
    </row>
    <row r="580" spans="1:13" x14ac:dyDescent="0.25">
      <c r="A580" s="89" t="str">
        <f t="shared" si="28"/>
        <v>Y0AD0</v>
      </c>
      <c r="B580" s="89">
        <f>VLOOKUP(F580,Masters!B:F,5,0)</f>
        <v>0</v>
      </c>
      <c r="C580" s="169" t="s">
        <v>153</v>
      </c>
      <c r="D580" s="169" t="s">
        <v>153</v>
      </c>
      <c r="E580" s="170">
        <v>44469</v>
      </c>
      <c r="F580" s="169">
        <v>111137</v>
      </c>
      <c r="G580" s="169" t="s">
        <v>487</v>
      </c>
      <c r="H580" s="169"/>
      <c r="I580" s="169"/>
      <c r="J580" s="169">
        <v>10064.040000000001</v>
      </c>
      <c r="K580" s="169"/>
      <c r="M580" s="87">
        <f t="shared" si="27"/>
        <v>1.006404E-3</v>
      </c>
    </row>
    <row r="581" spans="1:13" x14ac:dyDescent="0.25">
      <c r="A581" s="89" t="str">
        <f t="shared" si="28"/>
        <v>Y0AD0</v>
      </c>
      <c r="B581" s="89">
        <f>VLOOKUP(F581,Masters!B:F,5,0)</f>
        <v>0</v>
      </c>
      <c r="C581" s="169" t="s">
        <v>153</v>
      </c>
      <c r="D581" s="169" t="s">
        <v>153</v>
      </c>
      <c r="E581" s="170">
        <v>44469</v>
      </c>
      <c r="F581" s="169">
        <v>111181</v>
      </c>
      <c r="G581" s="169" t="s">
        <v>488</v>
      </c>
      <c r="H581" s="169"/>
      <c r="I581" s="169"/>
      <c r="J581" s="169">
        <v>14267467.550000001</v>
      </c>
      <c r="K581" s="169"/>
      <c r="M581" s="87">
        <f t="shared" si="27"/>
        <v>1.4267467550000001</v>
      </c>
    </row>
    <row r="582" spans="1:13" x14ac:dyDescent="0.25">
      <c r="A582" s="89" t="str">
        <f t="shared" si="28"/>
        <v>Y0AD0</v>
      </c>
      <c r="B582" s="89">
        <f>VLOOKUP(F582,Masters!B:F,5,0)</f>
        <v>0</v>
      </c>
      <c r="C582" s="169" t="s">
        <v>153</v>
      </c>
      <c r="D582" s="169" t="s">
        <v>153</v>
      </c>
      <c r="E582" s="170">
        <v>44469</v>
      </c>
      <c r="F582" s="169">
        <v>111182</v>
      </c>
      <c r="G582" s="169" t="s">
        <v>489</v>
      </c>
      <c r="H582" s="169"/>
      <c r="I582" s="169"/>
      <c r="J582" s="169">
        <v>9016583.8200000003</v>
      </c>
      <c r="K582" s="169"/>
      <c r="M582" s="87">
        <f t="shared" si="27"/>
        <v>0.90165838200000004</v>
      </c>
    </row>
    <row r="583" spans="1:13" x14ac:dyDescent="0.25">
      <c r="A583" s="89" t="str">
        <f t="shared" si="28"/>
        <v>Y0AD0</v>
      </c>
      <c r="B583" s="89">
        <f>VLOOKUP(F583,Masters!B:F,5,0)</f>
        <v>0</v>
      </c>
      <c r="C583" s="169" t="s">
        <v>153</v>
      </c>
      <c r="D583" s="169" t="s">
        <v>153</v>
      </c>
      <c r="E583" s="170">
        <v>44469</v>
      </c>
      <c r="F583" s="169">
        <v>111183</v>
      </c>
      <c r="G583" s="169" t="s">
        <v>490</v>
      </c>
      <c r="H583" s="169"/>
      <c r="I583" s="169"/>
      <c r="J583" s="169">
        <v>2337858.4500000002</v>
      </c>
      <c r="K583" s="169"/>
      <c r="M583" s="87">
        <f t="shared" si="27"/>
        <v>0.23378584500000002</v>
      </c>
    </row>
    <row r="584" spans="1:13" x14ac:dyDescent="0.25">
      <c r="A584" s="89" t="str">
        <f t="shared" si="28"/>
        <v>Y0AD0</v>
      </c>
      <c r="B584" s="89">
        <f>VLOOKUP(F584,Masters!B:F,5,0)</f>
        <v>0</v>
      </c>
      <c r="C584" s="169" t="s">
        <v>153</v>
      </c>
      <c r="D584" s="169" t="s">
        <v>153</v>
      </c>
      <c r="E584" s="170">
        <v>44469</v>
      </c>
      <c r="F584" s="169">
        <v>111184</v>
      </c>
      <c r="G584" s="169" t="s">
        <v>491</v>
      </c>
      <c r="H584" s="169"/>
      <c r="I584" s="169"/>
      <c r="J584" s="169">
        <v>6280623.1699999999</v>
      </c>
      <c r="K584" s="169"/>
      <c r="M584" s="87">
        <f t="shared" si="27"/>
        <v>0.62806231700000004</v>
      </c>
    </row>
    <row r="585" spans="1:13" x14ac:dyDescent="0.25">
      <c r="A585" s="89" t="str">
        <f t="shared" si="28"/>
        <v>Y0AD0</v>
      </c>
      <c r="B585" s="89">
        <f>VLOOKUP(F585,Masters!B:F,5,0)</f>
        <v>0</v>
      </c>
      <c r="C585" s="169" t="s">
        <v>153</v>
      </c>
      <c r="D585" s="169" t="s">
        <v>153</v>
      </c>
      <c r="E585" s="170">
        <v>44469</v>
      </c>
      <c r="F585" s="169">
        <v>111220</v>
      </c>
      <c r="G585" s="169" t="s">
        <v>492</v>
      </c>
      <c r="H585" s="169"/>
      <c r="I585" s="169"/>
      <c r="J585" s="169">
        <v>23457479.440000001</v>
      </c>
      <c r="K585" s="169"/>
      <c r="M585" s="87">
        <f t="shared" si="27"/>
        <v>2.3457479440000002</v>
      </c>
    </row>
    <row r="586" spans="1:13" x14ac:dyDescent="0.25">
      <c r="A586" s="89" t="str">
        <f t="shared" si="28"/>
        <v>Y0AD0</v>
      </c>
      <c r="B586" s="89">
        <f>VLOOKUP(F586,Masters!B:F,5,0)</f>
        <v>0</v>
      </c>
      <c r="C586" s="169" t="s">
        <v>153</v>
      </c>
      <c r="D586" s="169" t="s">
        <v>153</v>
      </c>
      <c r="E586" s="170">
        <v>44469</v>
      </c>
      <c r="F586" s="169">
        <v>111221</v>
      </c>
      <c r="G586" s="169" t="s">
        <v>493</v>
      </c>
      <c r="H586" s="169"/>
      <c r="I586" s="169"/>
      <c r="J586" s="169">
        <v>-23457479.440000001</v>
      </c>
      <c r="K586" s="169"/>
      <c r="M586" s="87">
        <f t="shared" si="27"/>
        <v>-2.3457479440000002</v>
      </c>
    </row>
    <row r="587" spans="1:13" x14ac:dyDescent="0.25">
      <c r="A587" s="89" t="str">
        <f t="shared" si="28"/>
        <v>Y0AD0</v>
      </c>
      <c r="B587" s="89">
        <f>VLOOKUP(F587,Masters!B:F,5,0)</f>
        <v>0</v>
      </c>
      <c r="C587" s="169" t="s">
        <v>153</v>
      </c>
      <c r="D587" s="169" t="s">
        <v>153</v>
      </c>
      <c r="E587" s="170">
        <v>44469</v>
      </c>
      <c r="F587" s="169">
        <v>141017</v>
      </c>
      <c r="G587" s="169" t="s">
        <v>788</v>
      </c>
      <c r="H587" s="169"/>
      <c r="I587" s="169"/>
      <c r="J587" s="169">
        <v>0</v>
      </c>
      <c r="K587" s="169"/>
      <c r="M587" s="87">
        <f t="shared" si="27"/>
        <v>0</v>
      </c>
    </row>
    <row r="588" spans="1:13" x14ac:dyDescent="0.25">
      <c r="A588" s="89" t="str">
        <f t="shared" si="28"/>
        <v>Y0AD0</v>
      </c>
      <c r="B588" s="89">
        <f>VLOOKUP(F588,Masters!B:F,5,0)</f>
        <v>0</v>
      </c>
      <c r="C588" s="169" t="s">
        <v>153</v>
      </c>
      <c r="D588" s="169" t="s">
        <v>153</v>
      </c>
      <c r="E588" s="170">
        <v>44469</v>
      </c>
      <c r="F588" s="169">
        <v>141280</v>
      </c>
      <c r="G588" s="169" t="s">
        <v>789</v>
      </c>
      <c r="H588" s="169"/>
      <c r="I588" s="169"/>
      <c r="J588" s="169">
        <v>106299462.2</v>
      </c>
      <c r="K588" s="169"/>
      <c r="M588" s="87">
        <f t="shared" si="27"/>
        <v>10.629946220000001</v>
      </c>
    </row>
    <row r="589" spans="1:13" x14ac:dyDescent="0.25">
      <c r="A589" s="89" t="str">
        <f t="shared" si="28"/>
        <v>Y0AD0</v>
      </c>
      <c r="B589" s="89">
        <f>VLOOKUP(F589,Masters!B:F,5,0)</f>
        <v>0</v>
      </c>
      <c r="C589" s="169" t="s">
        <v>153</v>
      </c>
      <c r="D589" s="169" t="s">
        <v>153</v>
      </c>
      <c r="E589" s="170">
        <v>44469</v>
      </c>
      <c r="F589" s="169">
        <v>141294</v>
      </c>
      <c r="G589" s="169" t="s">
        <v>792</v>
      </c>
      <c r="H589" s="169"/>
      <c r="I589" s="169"/>
      <c r="J589" s="169">
        <v>0</v>
      </c>
      <c r="K589" s="169"/>
      <c r="M589" s="87">
        <f t="shared" si="27"/>
        <v>0</v>
      </c>
    </row>
    <row r="590" spans="1:13" x14ac:dyDescent="0.25">
      <c r="A590" s="89" t="str">
        <f t="shared" si="28"/>
        <v>Y0AD0</v>
      </c>
      <c r="B590" s="89">
        <f>VLOOKUP(F590,Masters!B:F,5,0)</f>
        <v>0</v>
      </c>
      <c r="C590" s="169" t="s">
        <v>153</v>
      </c>
      <c r="D590" s="169" t="s">
        <v>153</v>
      </c>
      <c r="E590" s="170">
        <v>44469</v>
      </c>
      <c r="F590" s="169">
        <v>141321</v>
      </c>
      <c r="G590" s="169" t="s">
        <v>1052</v>
      </c>
      <c r="H590" s="169"/>
      <c r="I590" s="169"/>
      <c r="J590" s="169">
        <v>0</v>
      </c>
      <c r="K590" s="169"/>
      <c r="M590" s="87">
        <f t="shared" si="27"/>
        <v>0</v>
      </c>
    </row>
    <row r="591" spans="1:13" x14ac:dyDescent="0.25">
      <c r="A591" s="89" t="str">
        <f t="shared" si="28"/>
        <v>Y0AD0</v>
      </c>
      <c r="B591" s="89">
        <f>VLOOKUP(F591,Masters!B:F,5,0)</f>
        <v>0</v>
      </c>
      <c r="C591" s="169" t="s">
        <v>153</v>
      </c>
      <c r="D591" s="169" t="s">
        <v>153</v>
      </c>
      <c r="E591" s="170">
        <v>44469</v>
      </c>
      <c r="F591" s="169">
        <v>141349</v>
      </c>
      <c r="G591" s="169" t="s">
        <v>799</v>
      </c>
      <c r="H591" s="169"/>
      <c r="I591" s="169"/>
      <c r="J591" s="169">
        <v>0</v>
      </c>
      <c r="K591" s="169"/>
      <c r="M591" s="87">
        <f t="shared" si="27"/>
        <v>0</v>
      </c>
    </row>
    <row r="592" spans="1:13" x14ac:dyDescent="0.25">
      <c r="A592" s="89" t="str">
        <f t="shared" si="28"/>
        <v>Y0AD0</v>
      </c>
      <c r="B592" s="89">
        <f>VLOOKUP(F592,Masters!B:F,5,0)</f>
        <v>0</v>
      </c>
      <c r="C592" s="169" t="s">
        <v>153</v>
      </c>
      <c r="D592" s="169" t="s">
        <v>153</v>
      </c>
      <c r="E592" s="170">
        <v>44469</v>
      </c>
      <c r="F592" s="169">
        <v>141366</v>
      </c>
      <c r="G592" s="169" t="s">
        <v>767</v>
      </c>
      <c r="H592" s="169"/>
      <c r="I592" s="169"/>
      <c r="J592" s="169">
        <v>574.44000000000005</v>
      </c>
      <c r="K592" s="169"/>
      <c r="M592" s="87">
        <f t="shared" si="27"/>
        <v>5.7444000000000008E-5</v>
      </c>
    </row>
    <row r="593" spans="1:13" x14ac:dyDescent="0.25">
      <c r="A593" s="89" t="str">
        <f t="shared" si="28"/>
        <v>Y0AD0</v>
      </c>
      <c r="B593" s="89">
        <f>VLOOKUP(F593,Masters!B:F,5,0)</f>
        <v>0</v>
      </c>
      <c r="C593" s="169" t="s">
        <v>153</v>
      </c>
      <c r="D593" s="169" t="s">
        <v>153</v>
      </c>
      <c r="E593" s="170">
        <v>44469</v>
      </c>
      <c r="F593" s="169">
        <v>141379</v>
      </c>
      <c r="G593" s="169" t="s">
        <v>2430</v>
      </c>
      <c r="H593" s="169"/>
      <c r="I593" s="169"/>
      <c r="J593" s="169">
        <v>-250202</v>
      </c>
      <c r="K593" s="169"/>
      <c r="M593" s="87">
        <f t="shared" si="27"/>
        <v>-2.5020199999999999E-2</v>
      </c>
    </row>
    <row r="594" spans="1:13" x14ac:dyDescent="0.25">
      <c r="A594" s="89" t="str">
        <f t="shared" si="28"/>
        <v>Y0AD0</v>
      </c>
      <c r="B594" s="89">
        <f>VLOOKUP(F594,Masters!B:F,5,0)</f>
        <v>0</v>
      </c>
      <c r="C594" s="169" t="s">
        <v>153</v>
      </c>
      <c r="D594" s="169" t="s">
        <v>153</v>
      </c>
      <c r="E594" s="170">
        <v>44469</v>
      </c>
      <c r="F594" s="169">
        <v>141382</v>
      </c>
      <c r="G594" s="169" t="s">
        <v>508</v>
      </c>
      <c r="H594" s="169"/>
      <c r="I594" s="169"/>
      <c r="J594" s="169">
        <v>0</v>
      </c>
      <c r="K594" s="169"/>
      <c r="M594" s="87">
        <f t="shared" si="27"/>
        <v>0</v>
      </c>
    </row>
    <row r="595" spans="1:13" x14ac:dyDescent="0.25">
      <c r="A595" s="89" t="str">
        <f t="shared" si="28"/>
        <v>Y0AD0</v>
      </c>
      <c r="B595" s="89">
        <f>VLOOKUP(F595,Masters!B:F,5,0)</f>
        <v>0</v>
      </c>
      <c r="C595" s="169" t="s">
        <v>153</v>
      </c>
      <c r="D595" s="169" t="s">
        <v>153</v>
      </c>
      <c r="E595" s="170">
        <v>44469</v>
      </c>
      <c r="F595" s="169">
        <v>141398</v>
      </c>
      <c r="G595" s="169" t="s">
        <v>2431</v>
      </c>
      <c r="H595" s="169"/>
      <c r="I595" s="169"/>
      <c r="J595" s="169">
        <v>0</v>
      </c>
      <c r="K595" s="169"/>
      <c r="M595" s="87">
        <f t="shared" si="27"/>
        <v>0</v>
      </c>
    </row>
    <row r="596" spans="1:13" x14ac:dyDescent="0.25">
      <c r="A596" s="89" t="str">
        <f t="shared" si="28"/>
        <v>Y0AD0</v>
      </c>
      <c r="B596" s="89">
        <f>VLOOKUP(F596,Masters!B:F,5,0)</f>
        <v>0</v>
      </c>
      <c r="C596" s="169" t="s">
        <v>153</v>
      </c>
      <c r="D596" s="169" t="s">
        <v>153</v>
      </c>
      <c r="E596" s="170">
        <v>44469</v>
      </c>
      <c r="F596" s="169">
        <v>141399</v>
      </c>
      <c r="G596" s="169" t="s">
        <v>2432</v>
      </c>
      <c r="H596" s="169"/>
      <c r="I596" s="169"/>
      <c r="J596" s="169">
        <v>-7000</v>
      </c>
      <c r="K596" s="169"/>
      <c r="M596" s="87">
        <f t="shared" si="27"/>
        <v>-6.9999999999999999E-4</v>
      </c>
    </row>
    <row r="597" spans="1:13" x14ac:dyDescent="0.25">
      <c r="A597" s="89" t="str">
        <f t="shared" si="28"/>
        <v>Y0AD0</v>
      </c>
      <c r="B597" s="89">
        <f>VLOOKUP(F597,Masters!B:F,5,0)</f>
        <v>0</v>
      </c>
      <c r="C597" s="169" t="s">
        <v>153</v>
      </c>
      <c r="D597" s="169" t="s">
        <v>153</v>
      </c>
      <c r="E597" s="170">
        <v>44469</v>
      </c>
      <c r="F597" s="169">
        <v>141524</v>
      </c>
      <c r="G597" s="169" t="s">
        <v>509</v>
      </c>
      <c r="H597" s="169"/>
      <c r="I597" s="169"/>
      <c r="J597" s="169">
        <v>0</v>
      </c>
      <c r="K597" s="169"/>
      <c r="M597" s="87">
        <f t="shared" si="27"/>
        <v>0</v>
      </c>
    </row>
    <row r="598" spans="1:13" x14ac:dyDescent="0.25">
      <c r="A598" s="89" t="str">
        <f t="shared" si="28"/>
        <v>Y0AD0</v>
      </c>
      <c r="B598" s="89">
        <f>VLOOKUP(F598,Masters!B:F,5,0)</f>
        <v>0</v>
      </c>
      <c r="C598" s="169" t="s">
        <v>153</v>
      </c>
      <c r="D598" s="169" t="s">
        <v>153</v>
      </c>
      <c r="E598" s="170">
        <v>44469</v>
      </c>
      <c r="F598" s="169">
        <v>141527</v>
      </c>
      <c r="G598" s="169" t="s">
        <v>552</v>
      </c>
      <c r="H598" s="169"/>
      <c r="I598" s="169"/>
      <c r="J598" s="169">
        <v>0</v>
      </c>
      <c r="K598" s="169"/>
      <c r="M598" s="87">
        <f t="shared" si="27"/>
        <v>0</v>
      </c>
    </row>
    <row r="599" spans="1:13" x14ac:dyDescent="0.25">
      <c r="A599" s="89" t="str">
        <f t="shared" si="28"/>
        <v>Y0AD0</v>
      </c>
      <c r="B599" s="89">
        <f>VLOOKUP(F599,Masters!B:F,5,0)</f>
        <v>0</v>
      </c>
      <c r="C599" s="169" t="s">
        <v>153</v>
      </c>
      <c r="D599" s="169" t="s">
        <v>153</v>
      </c>
      <c r="E599" s="170">
        <v>44469</v>
      </c>
      <c r="F599" s="169">
        <v>141554</v>
      </c>
      <c r="G599" s="169" t="s">
        <v>819</v>
      </c>
      <c r="H599" s="169"/>
      <c r="I599" s="169"/>
      <c r="J599" s="169">
        <v>0</v>
      </c>
      <c r="K599" s="169"/>
      <c r="M599" s="87">
        <f t="shared" si="27"/>
        <v>0</v>
      </c>
    </row>
    <row r="600" spans="1:13" x14ac:dyDescent="0.25">
      <c r="A600" s="89" t="str">
        <f t="shared" si="28"/>
        <v>Y0AD0</v>
      </c>
      <c r="B600" s="89">
        <f>VLOOKUP(F600,Masters!B:F,5,0)</f>
        <v>0</v>
      </c>
      <c r="C600" s="169" t="s">
        <v>153</v>
      </c>
      <c r="D600" s="169" t="s">
        <v>153</v>
      </c>
      <c r="E600" s="170">
        <v>44469</v>
      </c>
      <c r="F600" s="169">
        <v>141555</v>
      </c>
      <c r="G600" s="169" t="s">
        <v>820</v>
      </c>
      <c r="H600" s="169"/>
      <c r="I600" s="169"/>
      <c r="J600" s="169">
        <v>0</v>
      </c>
      <c r="K600" s="169"/>
      <c r="M600" s="87">
        <f t="shared" si="27"/>
        <v>0</v>
      </c>
    </row>
    <row r="601" spans="1:13" x14ac:dyDescent="0.25">
      <c r="A601" s="89" t="str">
        <f t="shared" si="28"/>
        <v>Y0AD0</v>
      </c>
      <c r="B601" s="89">
        <f>VLOOKUP(F601,Masters!B:F,5,0)</f>
        <v>0</v>
      </c>
      <c r="C601" s="169" t="s">
        <v>153</v>
      </c>
      <c r="D601" s="169" t="s">
        <v>153</v>
      </c>
      <c r="E601" s="170">
        <v>44469</v>
      </c>
      <c r="F601" s="169">
        <v>141627</v>
      </c>
      <c r="G601" s="169" t="s">
        <v>511</v>
      </c>
      <c r="H601" s="169"/>
      <c r="I601" s="169"/>
      <c r="J601" s="169">
        <v>0</v>
      </c>
      <c r="K601" s="169"/>
      <c r="M601" s="87">
        <f t="shared" si="27"/>
        <v>0</v>
      </c>
    </row>
    <row r="602" spans="1:13" x14ac:dyDescent="0.25">
      <c r="A602" s="89" t="str">
        <f t="shared" si="28"/>
        <v>Y0AD0</v>
      </c>
      <c r="B602" s="89">
        <f>VLOOKUP(F602,Masters!B:F,5,0)</f>
        <v>0</v>
      </c>
      <c r="C602" s="169" t="s">
        <v>153</v>
      </c>
      <c r="D602" s="169" t="s">
        <v>153</v>
      </c>
      <c r="E602" s="170">
        <v>44469</v>
      </c>
      <c r="F602" s="169">
        <v>141647</v>
      </c>
      <c r="G602" s="169" t="s">
        <v>821</v>
      </c>
      <c r="H602" s="169"/>
      <c r="I602" s="169"/>
      <c r="J602" s="169">
        <v>-1130500</v>
      </c>
      <c r="K602" s="169"/>
      <c r="M602" s="87">
        <f t="shared" si="27"/>
        <v>-0.11305</v>
      </c>
    </row>
    <row r="603" spans="1:13" x14ac:dyDescent="0.25">
      <c r="A603" s="89" t="str">
        <f t="shared" si="28"/>
        <v>Y0AD0</v>
      </c>
      <c r="B603" s="89">
        <f>VLOOKUP(F603,Masters!B:F,5,0)</f>
        <v>0</v>
      </c>
      <c r="C603" s="169" t="s">
        <v>153</v>
      </c>
      <c r="D603" s="169" t="s">
        <v>153</v>
      </c>
      <c r="E603" s="170">
        <v>44469</v>
      </c>
      <c r="F603" s="169">
        <v>141653</v>
      </c>
      <c r="G603" s="169" t="s">
        <v>512</v>
      </c>
      <c r="H603" s="169"/>
      <c r="I603" s="169"/>
      <c r="J603" s="169">
        <v>78000</v>
      </c>
      <c r="K603" s="169"/>
      <c r="M603" s="87">
        <f t="shared" si="27"/>
        <v>7.7999999999999996E-3</v>
      </c>
    </row>
    <row r="604" spans="1:13" x14ac:dyDescent="0.25">
      <c r="A604" s="89" t="str">
        <f t="shared" si="28"/>
        <v>Y0AD0</v>
      </c>
      <c r="B604" s="89">
        <f>VLOOKUP(F604,Masters!B:F,5,0)</f>
        <v>0</v>
      </c>
      <c r="C604" s="169" t="s">
        <v>153</v>
      </c>
      <c r="D604" s="169" t="s">
        <v>153</v>
      </c>
      <c r="E604" s="170">
        <v>44469</v>
      </c>
      <c r="F604" s="169">
        <v>141679</v>
      </c>
      <c r="G604" s="169" t="s">
        <v>822</v>
      </c>
      <c r="H604" s="169"/>
      <c r="I604" s="169"/>
      <c r="J604" s="169">
        <v>-4000</v>
      </c>
      <c r="K604" s="169"/>
      <c r="M604" s="87">
        <f t="shared" si="27"/>
        <v>-4.0000000000000002E-4</v>
      </c>
    </row>
    <row r="605" spans="1:13" x14ac:dyDescent="0.25">
      <c r="A605" s="89" t="str">
        <f t="shared" si="28"/>
        <v>Y0AD0</v>
      </c>
      <c r="B605" s="89">
        <f>VLOOKUP(F605,Masters!B:F,5,0)</f>
        <v>0</v>
      </c>
      <c r="C605" s="169" t="s">
        <v>153</v>
      </c>
      <c r="D605" s="169" t="s">
        <v>153</v>
      </c>
      <c r="E605" s="170">
        <v>44469</v>
      </c>
      <c r="F605" s="169">
        <v>141724</v>
      </c>
      <c r="G605" s="169" t="s">
        <v>513</v>
      </c>
      <c r="H605" s="169"/>
      <c r="I605" s="169"/>
      <c r="J605" s="169">
        <v>-119100</v>
      </c>
      <c r="K605" s="169"/>
      <c r="M605" s="87">
        <f t="shared" si="27"/>
        <v>-1.191E-2</v>
      </c>
    </row>
    <row r="606" spans="1:13" x14ac:dyDescent="0.25">
      <c r="A606" s="89" t="str">
        <f t="shared" si="28"/>
        <v>Y0AD0</v>
      </c>
      <c r="B606" s="89">
        <f>VLOOKUP(F606,Masters!B:F,5,0)</f>
        <v>0</v>
      </c>
      <c r="C606" s="169" t="s">
        <v>153</v>
      </c>
      <c r="D606" s="169" t="s">
        <v>153</v>
      </c>
      <c r="E606" s="170">
        <v>44469</v>
      </c>
      <c r="F606" s="169">
        <v>141744</v>
      </c>
      <c r="G606" s="169" t="s">
        <v>514</v>
      </c>
      <c r="H606" s="169"/>
      <c r="I606" s="169"/>
      <c r="J606" s="169">
        <v>94900.01</v>
      </c>
      <c r="K606" s="169"/>
      <c r="M606" s="87">
        <f t="shared" ref="M606:M612" si="29">J606/10000000</f>
        <v>9.4900009999999996E-3</v>
      </c>
    </row>
    <row r="607" spans="1:13" x14ac:dyDescent="0.25">
      <c r="A607" s="89" t="str">
        <f t="shared" si="28"/>
        <v>Y0AD0</v>
      </c>
      <c r="B607" s="89">
        <f>VLOOKUP(F607,Masters!B:F,5,0)</f>
        <v>0</v>
      </c>
      <c r="C607" s="169" t="s">
        <v>153</v>
      </c>
      <c r="D607" s="169" t="s">
        <v>153</v>
      </c>
      <c r="E607" s="170">
        <v>44469</v>
      </c>
      <c r="F607" s="169">
        <v>141754</v>
      </c>
      <c r="G607" s="169" t="s">
        <v>517</v>
      </c>
      <c r="H607" s="169"/>
      <c r="I607" s="169"/>
      <c r="J607" s="169">
        <v>7680</v>
      </c>
      <c r="K607" s="169"/>
      <c r="M607" s="87">
        <f t="shared" si="29"/>
        <v>7.6800000000000002E-4</v>
      </c>
    </row>
    <row r="608" spans="1:13" x14ac:dyDescent="0.25">
      <c r="A608" s="89" t="str">
        <f t="shared" si="28"/>
        <v>Y0AD0</v>
      </c>
      <c r="B608" s="89">
        <f>VLOOKUP(F608,Masters!B:F,5,0)</f>
        <v>0</v>
      </c>
      <c r="C608" s="169" t="s">
        <v>153</v>
      </c>
      <c r="D608" s="169" t="s">
        <v>153</v>
      </c>
      <c r="E608" s="170">
        <v>44469</v>
      </c>
      <c r="F608" s="169">
        <v>141755</v>
      </c>
      <c r="G608" s="169" t="s">
        <v>518</v>
      </c>
      <c r="H608" s="169"/>
      <c r="I608" s="169"/>
      <c r="J608" s="169">
        <v>0</v>
      </c>
      <c r="K608" s="169"/>
      <c r="M608" s="87">
        <f t="shared" si="29"/>
        <v>0</v>
      </c>
    </row>
    <row r="609" spans="1:13" x14ac:dyDescent="0.25">
      <c r="A609" s="89" t="str">
        <f t="shared" si="28"/>
        <v>Y0AD0</v>
      </c>
      <c r="B609" s="89">
        <f>VLOOKUP(F609,Masters!B:F,5,0)</f>
        <v>0</v>
      </c>
      <c r="C609" s="169" t="s">
        <v>153</v>
      </c>
      <c r="D609" s="169" t="s">
        <v>153</v>
      </c>
      <c r="E609" s="170">
        <v>44469</v>
      </c>
      <c r="F609" s="169">
        <v>141769</v>
      </c>
      <c r="G609" s="169" t="s">
        <v>843</v>
      </c>
      <c r="H609" s="169"/>
      <c r="I609" s="169"/>
      <c r="J609" s="169">
        <v>0</v>
      </c>
      <c r="K609" s="169"/>
      <c r="M609" s="87">
        <f t="shared" si="29"/>
        <v>0</v>
      </c>
    </row>
    <row r="610" spans="1:13" x14ac:dyDescent="0.25">
      <c r="A610" s="89" t="str">
        <f t="shared" si="28"/>
        <v>Y0AD0</v>
      </c>
      <c r="B610" s="89">
        <f>VLOOKUP(F610,Masters!B:F,5,0)</f>
        <v>0</v>
      </c>
      <c r="C610" s="169" t="s">
        <v>153</v>
      </c>
      <c r="D610" s="169" t="s">
        <v>153</v>
      </c>
      <c r="E610" s="170">
        <v>44469</v>
      </c>
      <c r="F610" s="169">
        <v>141779</v>
      </c>
      <c r="G610" s="169" t="s">
        <v>852</v>
      </c>
      <c r="H610" s="169"/>
      <c r="I610" s="169"/>
      <c r="J610" s="169">
        <v>-279500</v>
      </c>
      <c r="K610" s="169"/>
      <c r="M610" s="87">
        <f t="shared" si="29"/>
        <v>-2.7949999999999999E-2</v>
      </c>
    </row>
    <row r="611" spans="1:13" x14ac:dyDescent="0.25">
      <c r="A611" s="89" t="str">
        <f t="shared" si="28"/>
        <v>Y0AD0</v>
      </c>
      <c r="B611" s="89">
        <f>VLOOKUP(F611,Masters!B:F,5,0)</f>
        <v>0</v>
      </c>
      <c r="C611" s="169" t="s">
        <v>153</v>
      </c>
      <c r="D611" s="169" t="s">
        <v>153</v>
      </c>
      <c r="E611" s="170">
        <v>44469</v>
      </c>
      <c r="F611" s="169">
        <v>141785</v>
      </c>
      <c r="G611" s="169" t="s">
        <v>856</v>
      </c>
      <c r="H611" s="169"/>
      <c r="I611" s="169"/>
      <c r="J611" s="169">
        <v>0</v>
      </c>
      <c r="K611" s="169"/>
      <c r="M611" s="87">
        <f t="shared" si="29"/>
        <v>0</v>
      </c>
    </row>
    <row r="612" spans="1:13" x14ac:dyDescent="0.25">
      <c r="A612" s="89" t="str">
        <f t="shared" si="28"/>
        <v>Y0AD0</v>
      </c>
      <c r="B612" s="89">
        <f>VLOOKUP(F612,Masters!B:F,5,0)</f>
        <v>0</v>
      </c>
      <c r="C612" s="169" t="s">
        <v>153</v>
      </c>
      <c r="D612" s="169" t="s">
        <v>153</v>
      </c>
      <c r="E612" s="170">
        <v>44469</v>
      </c>
      <c r="F612" s="169">
        <v>141789</v>
      </c>
      <c r="G612" s="169" t="s">
        <v>860</v>
      </c>
      <c r="H612" s="169"/>
      <c r="I612" s="169"/>
      <c r="J612" s="169">
        <v>0</v>
      </c>
      <c r="K612" s="169"/>
      <c r="M612" s="87">
        <f t="shared" si="29"/>
        <v>0</v>
      </c>
    </row>
    <row r="613" spans="1:13" x14ac:dyDescent="0.25">
      <c r="A613" s="89" t="str">
        <f t="shared" ref="A613:A623" si="30">C613&amp;B613</f>
        <v>Y0AD0</v>
      </c>
      <c r="B613" s="89">
        <f>VLOOKUP(F613,Masters!B:F,5,0)</f>
        <v>0</v>
      </c>
      <c r="C613" s="169" t="s">
        <v>153</v>
      </c>
      <c r="D613" s="169" t="s">
        <v>153</v>
      </c>
      <c r="E613" s="170">
        <v>44469</v>
      </c>
      <c r="F613" s="169">
        <v>141790</v>
      </c>
      <c r="G613" s="169" t="s">
        <v>861</v>
      </c>
      <c r="H613" s="169"/>
      <c r="I613" s="169"/>
      <c r="J613" s="169">
        <v>0</v>
      </c>
      <c r="K613" s="169"/>
      <c r="M613" s="87">
        <f t="shared" ref="M613:M614" si="31">J613/10000000</f>
        <v>0</v>
      </c>
    </row>
    <row r="614" spans="1:13" x14ac:dyDescent="0.25">
      <c r="A614" s="89" t="str">
        <f t="shared" si="30"/>
        <v>Y0AD0</v>
      </c>
      <c r="B614" s="89">
        <f>VLOOKUP(F614,Masters!B:F,5,0)</f>
        <v>0</v>
      </c>
      <c r="C614" s="169" t="s">
        <v>153</v>
      </c>
      <c r="D614" s="169" t="s">
        <v>153</v>
      </c>
      <c r="E614" s="170">
        <v>44469</v>
      </c>
      <c r="F614" s="169">
        <v>142036</v>
      </c>
      <c r="G614" s="169" t="s">
        <v>865</v>
      </c>
      <c r="H614" s="169"/>
      <c r="I614" s="169"/>
      <c r="J614" s="169">
        <v>100000</v>
      </c>
      <c r="K614" s="169"/>
      <c r="M614" s="87">
        <f t="shared" si="31"/>
        <v>0.01</v>
      </c>
    </row>
    <row r="615" spans="1:13" x14ac:dyDescent="0.25">
      <c r="A615" s="89" t="str">
        <f t="shared" si="30"/>
        <v>Y0AD0</v>
      </c>
      <c r="B615" s="89">
        <f>VLOOKUP(F615,Masters!B:F,5,0)</f>
        <v>0</v>
      </c>
      <c r="C615" s="169" t="s">
        <v>153</v>
      </c>
      <c r="D615" s="169" t="s">
        <v>153</v>
      </c>
      <c r="E615" s="170">
        <v>44469</v>
      </c>
      <c r="F615" s="169">
        <v>142038</v>
      </c>
      <c r="G615" s="169" t="s">
        <v>866</v>
      </c>
      <c r="H615" s="169"/>
      <c r="I615" s="169"/>
      <c r="J615" s="169">
        <v>0</v>
      </c>
      <c r="K615" s="169"/>
      <c r="M615" s="87">
        <f t="shared" ref="M615:M678" si="32">J615/10000000</f>
        <v>0</v>
      </c>
    </row>
    <row r="616" spans="1:13" x14ac:dyDescent="0.25">
      <c r="A616" s="89" t="str">
        <f t="shared" si="30"/>
        <v>Y0AD0</v>
      </c>
      <c r="B616" s="89">
        <f>VLOOKUP(F616,Masters!B:F,5,0)</f>
        <v>0</v>
      </c>
      <c r="C616" s="169" t="s">
        <v>153</v>
      </c>
      <c r="D616" s="169" t="s">
        <v>153</v>
      </c>
      <c r="E616" s="170">
        <v>44469</v>
      </c>
      <c r="F616" s="169">
        <v>142043</v>
      </c>
      <c r="G616" s="169" t="s">
        <v>1133</v>
      </c>
      <c r="H616" s="169"/>
      <c r="I616" s="169"/>
      <c r="J616" s="169">
        <v>0</v>
      </c>
      <c r="K616" s="169"/>
      <c r="M616" s="87">
        <f t="shared" si="32"/>
        <v>0</v>
      </c>
    </row>
    <row r="617" spans="1:13" x14ac:dyDescent="0.25">
      <c r="A617" s="89" t="str">
        <f t="shared" si="30"/>
        <v>Y0AD0</v>
      </c>
      <c r="B617" s="89">
        <f>VLOOKUP(F617,Masters!B:F,5,0)</f>
        <v>0</v>
      </c>
      <c r="C617" s="169" t="s">
        <v>153</v>
      </c>
      <c r="D617" s="169" t="s">
        <v>153</v>
      </c>
      <c r="E617" s="170">
        <v>44469</v>
      </c>
      <c r="F617" s="169">
        <v>142044</v>
      </c>
      <c r="G617" s="169" t="s">
        <v>870</v>
      </c>
      <c r="H617" s="169"/>
      <c r="I617" s="169"/>
      <c r="J617" s="169">
        <v>0</v>
      </c>
      <c r="K617" s="169"/>
      <c r="M617" s="87">
        <f t="shared" si="32"/>
        <v>0</v>
      </c>
    </row>
    <row r="618" spans="1:13" x14ac:dyDescent="0.25">
      <c r="A618" s="89" t="str">
        <f t="shared" si="30"/>
        <v>Y0AD0</v>
      </c>
      <c r="B618" s="89">
        <f>VLOOKUP(F618,Masters!B:F,5,0)</f>
        <v>0</v>
      </c>
      <c r="C618" s="169" t="s">
        <v>153</v>
      </c>
      <c r="D618" s="169" t="s">
        <v>153</v>
      </c>
      <c r="E618" s="170">
        <v>44469</v>
      </c>
      <c r="F618" s="169">
        <v>142046</v>
      </c>
      <c r="G618" s="169" t="s">
        <v>871</v>
      </c>
      <c r="H618" s="169"/>
      <c r="I618" s="169"/>
      <c r="J618" s="169">
        <v>0</v>
      </c>
      <c r="K618" s="169"/>
      <c r="M618" s="87">
        <f t="shared" si="32"/>
        <v>0</v>
      </c>
    </row>
    <row r="619" spans="1:13" x14ac:dyDescent="0.25">
      <c r="A619" s="89" t="str">
        <f t="shared" si="30"/>
        <v>Y0AD0</v>
      </c>
      <c r="B619" s="89">
        <f>VLOOKUP(F619,Masters!B:F,5,0)</f>
        <v>0</v>
      </c>
      <c r="C619" s="169" t="s">
        <v>153</v>
      </c>
      <c r="D619" s="169" t="s">
        <v>153</v>
      </c>
      <c r="E619" s="170">
        <v>44469</v>
      </c>
      <c r="F619" s="169">
        <v>142075</v>
      </c>
      <c r="G619" s="169" t="s">
        <v>1059</v>
      </c>
      <c r="H619" s="169"/>
      <c r="I619" s="169"/>
      <c r="J619" s="169">
        <v>3599380.77</v>
      </c>
      <c r="K619" s="169"/>
      <c r="M619" s="87">
        <f t="shared" si="32"/>
        <v>0.35993807700000002</v>
      </c>
    </row>
    <row r="620" spans="1:13" x14ac:dyDescent="0.25">
      <c r="A620" s="89" t="str">
        <f t="shared" si="30"/>
        <v>Y0AD0</v>
      </c>
      <c r="B620" s="89">
        <f>VLOOKUP(F620,Masters!B:F,5,0)</f>
        <v>0</v>
      </c>
      <c r="C620" s="169" t="s">
        <v>153</v>
      </c>
      <c r="D620" s="169" t="s">
        <v>153</v>
      </c>
      <c r="E620" s="170">
        <v>44469</v>
      </c>
      <c r="F620" s="169">
        <v>160101</v>
      </c>
      <c r="G620" s="169" t="s">
        <v>887</v>
      </c>
      <c r="H620" s="169"/>
      <c r="I620" s="169"/>
      <c r="J620" s="169">
        <v>173916719.87</v>
      </c>
      <c r="K620" s="169"/>
      <c r="M620" s="87">
        <f t="shared" si="32"/>
        <v>17.391671986999999</v>
      </c>
    </row>
    <row r="621" spans="1:13" x14ac:dyDescent="0.25">
      <c r="A621" s="89" t="str">
        <f t="shared" si="30"/>
        <v>Y0AD0</v>
      </c>
      <c r="B621" s="89">
        <f>VLOOKUP(F621,Masters!B:F,5,0)</f>
        <v>0</v>
      </c>
      <c r="C621" s="169" t="s">
        <v>153</v>
      </c>
      <c r="D621" s="169" t="s">
        <v>153</v>
      </c>
      <c r="E621" s="170">
        <v>44469</v>
      </c>
      <c r="F621" s="169">
        <v>160118</v>
      </c>
      <c r="G621" s="169" t="s">
        <v>890</v>
      </c>
      <c r="H621" s="169"/>
      <c r="I621" s="169"/>
      <c r="J621" s="169">
        <v>0</v>
      </c>
      <c r="K621" s="169"/>
      <c r="M621" s="87">
        <f t="shared" si="32"/>
        <v>0</v>
      </c>
    </row>
    <row r="622" spans="1:13" x14ac:dyDescent="0.25">
      <c r="A622" s="89" t="str">
        <f t="shared" si="30"/>
        <v>Y0AD0</v>
      </c>
      <c r="B622" s="89">
        <f>VLOOKUP(F622,Masters!B:F,5,0)</f>
        <v>0</v>
      </c>
      <c r="C622" s="169" t="s">
        <v>153</v>
      </c>
      <c r="D622" s="169" t="s">
        <v>153</v>
      </c>
      <c r="E622" s="170">
        <v>44469</v>
      </c>
      <c r="F622" s="169">
        <v>160202</v>
      </c>
      <c r="G622" s="169" t="s">
        <v>896</v>
      </c>
      <c r="H622" s="169"/>
      <c r="I622" s="169"/>
      <c r="J622" s="169">
        <v>0</v>
      </c>
      <c r="K622" s="169"/>
      <c r="M622" s="87">
        <f t="shared" si="32"/>
        <v>0</v>
      </c>
    </row>
    <row r="623" spans="1:13" x14ac:dyDescent="0.25">
      <c r="A623" s="89" t="str">
        <f t="shared" si="30"/>
        <v>Y0AD0</v>
      </c>
      <c r="B623" s="89">
        <f>VLOOKUP(F623,Masters!B:F,5,0)</f>
        <v>0</v>
      </c>
      <c r="C623" s="169" t="s">
        <v>153</v>
      </c>
      <c r="D623" s="169" t="s">
        <v>153</v>
      </c>
      <c r="E623" s="170">
        <v>44469</v>
      </c>
      <c r="F623" s="169">
        <v>160206</v>
      </c>
      <c r="G623" s="169" t="s">
        <v>897</v>
      </c>
      <c r="H623" s="169"/>
      <c r="I623" s="169"/>
      <c r="J623" s="169">
        <v>164653030.34999999</v>
      </c>
      <c r="K623" s="169"/>
      <c r="M623" s="87">
        <f t="shared" si="32"/>
        <v>16.465303034999998</v>
      </c>
    </row>
    <row r="624" spans="1:13" x14ac:dyDescent="0.25">
      <c r="A624" s="89" t="str">
        <f t="shared" ref="A624:A681" si="33">C624&amp;B624</f>
        <v>Y0AD0</v>
      </c>
      <c r="B624" s="89">
        <f>VLOOKUP(F624,Masters!B:F,5,0)</f>
        <v>0</v>
      </c>
      <c r="C624" s="169" t="s">
        <v>153</v>
      </c>
      <c r="D624" s="169" t="s">
        <v>153</v>
      </c>
      <c r="E624" s="170">
        <v>44469</v>
      </c>
      <c r="F624" s="169">
        <v>160207</v>
      </c>
      <c r="G624" s="169" t="s">
        <v>898</v>
      </c>
      <c r="H624" s="169"/>
      <c r="I624" s="169"/>
      <c r="J624" s="169">
        <v>0</v>
      </c>
      <c r="K624" s="169"/>
      <c r="M624" s="87">
        <f t="shared" si="32"/>
        <v>0</v>
      </c>
    </row>
    <row r="625" spans="1:13" x14ac:dyDescent="0.25">
      <c r="A625" s="89" t="str">
        <f t="shared" si="33"/>
        <v>Y0AD0</v>
      </c>
      <c r="B625" s="89">
        <f>VLOOKUP(F625,Masters!B:F,5,0)</f>
        <v>0</v>
      </c>
      <c r="C625" s="169" t="s">
        <v>153</v>
      </c>
      <c r="D625" s="169" t="s">
        <v>153</v>
      </c>
      <c r="E625" s="170">
        <v>44469</v>
      </c>
      <c r="F625" s="169">
        <v>160214</v>
      </c>
      <c r="G625" s="169" t="s">
        <v>659</v>
      </c>
      <c r="H625" s="169"/>
      <c r="I625" s="169"/>
      <c r="J625" s="169">
        <v>0</v>
      </c>
      <c r="K625" s="169"/>
      <c r="M625" s="87">
        <f t="shared" si="32"/>
        <v>0</v>
      </c>
    </row>
    <row r="626" spans="1:13" x14ac:dyDescent="0.25">
      <c r="A626" s="89" t="str">
        <f t="shared" si="33"/>
        <v>Y0AD0</v>
      </c>
      <c r="B626" s="89">
        <f>VLOOKUP(F626,Masters!B:F,5,0)</f>
        <v>0</v>
      </c>
      <c r="C626" s="169" t="s">
        <v>153</v>
      </c>
      <c r="D626" s="169" t="s">
        <v>153</v>
      </c>
      <c r="E626" s="170">
        <v>44469</v>
      </c>
      <c r="F626" s="169">
        <v>170101</v>
      </c>
      <c r="G626" s="169" t="s">
        <v>901</v>
      </c>
      <c r="H626" s="169"/>
      <c r="I626" s="169"/>
      <c r="J626" s="169">
        <v>33558200477.330002</v>
      </c>
      <c r="K626" s="169"/>
      <c r="M626" s="87">
        <f t="shared" si="32"/>
        <v>3355.8200477330001</v>
      </c>
    </row>
    <row r="627" spans="1:13" x14ac:dyDescent="0.25">
      <c r="A627" s="89" t="str">
        <f t="shared" si="33"/>
        <v>Y0AD0</v>
      </c>
      <c r="B627" s="89">
        <f>VLOOKUP(F627,Masters!B:F,5,0)</f>
        <v>0</v>
      </c>
      <c r="C627" s="169" t="s">
        <v>153</v>
      </c>
      <c r="D627" s="169" t="s">
        <v>153</v>
      </c>
      <c r="E627" s="170">
        <v>44469</v>
      </c>
      <c r="F627" s="169">
        <v>201276</v>
      </c>
      <c r="G627" s="169" t="s">
        <v>473</v>
      </c>
      <c r="H627" s="169"/>
      <c r="I627" s="169"/>
      <c r="J627" s="169">
        <v>-4743208828.5200005</v>
      </c>
      <c r="K627" s="169"/>
      <c r="M627" s="87">
        <f t="shared" si="32"/>
        <v>-474.32088285200007</v>
      </c>
    </row>
    <row r="628" spans="1:13" x14ac:dyDescent="0.25">
      <c r="A628" s="89" t="str">
        <f t="shared" si="33"/>
        <v>Y0AD1.2</v>
      </c>
      <c r="B628" s="89">
        <f>VLOOKUP(F628,Masters!B:F,5,0)</f>
        <v>1.2</v>
      </c>
      <c r="C628" s="169" t="s">
        <v>153</v>
      </c>
      <c r="D628" s="169" t="s">
        <v>153</v>
      </c>
      <c r="E628" s="170">
        <v>44469</v>
      </c>
      <c r="F628" s="169">
        <v>201277</v>
      </c>
      <c r="G628" s="169" t="s">
        <v>474</v>
      </c>
      <c r="H628" s="169"/>
      <c r="I628" s="169"/>
      <c r="J628" s="169">
        <v>-10388228166.49</v>
      </c>
      <c r="K628" s="169"/>
      <c r="M628" s="87">
        <f t="shared" si="32"/>
        <v>-1038.8228166490001</v>
      </c>
    </row>
    <row r="629" spans="1:13" x14ac:dyDescent="0.25">
      <c r="A629" s="89" t="str">
        <f t="shared" si="33"/>
        <v>Y0AD0</v>
      </c>
      <c r="B629" s="89">
        <f>VLOOKUP(F629,Masters!B:F,5,0)</f>
        <v>0</v>
      </c>
      <c r="C629" s="169" t="s">
        <v>153</v>
      </c>
      <c r="D629" s="169" t="s">
        <v>153</v>
      </c>
      <c r="E629" s="170">
        <v>44469</v>
      </c>
      <c r="F629" s="169">
        <v>201297</v>
      </c>
      <c r="G629" s="169" t="s">
        <v>475</v>
      </c>
      <c r="H629" s="169"/>
      <c r="I629" s="169"/>
      <c r="J629" s="169">
        <v>645401686.77999997</v>
      </c>
      <c r="K629" s="169"/>
      <c r="M629" s="87">
        <f t="shared" si="32"/>
        <v>64.540168678000001</v>
      </c>
    </row>
    <row r="630" spans="1:13" x14ac:dyDescent="0.25">
      <c r="A630" s="89" t="str">
        <f t="shared" si="33"/>
        <v>Y0AD1.2</v>
      </c>
      <c r="B630" s="89">
        <f>VLOOKUP(F630,Masters!B:F,5,0)</f>
        <v>1.2</v>
      </c>
      <c r="C630" s="169" t="s">
        <v>153</v>
      </c>
      <c r="D630" s="169" t="s">
        <v>153</v>
      </c>
      <c r="E630" s="170">
        <v>44469</v>
      </c>
      <c r="F630" s="169">
        <v>201298</v>
      </c>
      <c r="G630" s="169" t="s">
        <v>476</v>
      </c>
      <c r="H630" s="169"/>
      <c r="I630" s="169"/>
      <c r="J630" s="169">
        <v>-1043825054.48</v>
      </c>
      <c r="K630" s="169"/>
      <c r="M630" s="87">
        <f t="shared" si="32"/>
        <v>-104.382505448</v>
      </c>
    </row>
    <row r="631" spans="1:13" x14ac:dyDescent="0.25">
      <c r="A631" s="89" t="str">
        <f t="shared" si="33"/>
        <v>Y0AD0</v>
      </c>
      <c r="B631" s="89">
        <f>VLOOKUP(F631,Masters!B:F,5,0)</f>
        <v>0</v>
      </c>
      <c r="C631" s="169" t="s">
        <v>153</v>
      </c>
      <c r="D631" s="169" t="s">
        <v>153</v>
      </c>
      <c r="E631" s="170">
        <v>44469</v>
      </c>
      <c r="F631" s="169">
        <v>201349</v>
      </c>
      <c r="G631" s="169" t="s">
        <v>477</v>
      </c>
      <c r="H631" s="169"/>
      <c r="I631" s="169"/>
      <c r="J631" s="169">
        <v>-31619950.780000001</v>
      </c>
      <c r="K631" s="169"/>
      <c r="M631" s="87">
        <f t="shared" si="32"/>
        <v>-3.1619950779999999</v>
      </c>
    </row>
    <row r="632" spans="1:13" x14ac:dyDescent="0.25">
      <c r="A632" s="89" t="str">
        <f t="shared" si="33"/>
        <v>Y0AD0</v>
      </c>
      <c r="B632" s="89">
        <f>VLOOKUP(F632,Masters!B:F,5,0)</f>
        <v>0</v>
      </c>
      <c r="C632" s="169" t="s">
        <v>153</v>
      </c>
      <c r="D632" s="169" t="s">
        <v>153</v>
      </c>
      <c r="E632" s="170">
        <v>44469</v>
      </c>
      <c r="F632" s="169">
        <v>201351</v>
      </c>
      <c r="G632" s="169" t="s">
        <v>478</v>
      </c>
      <c r="H632" s="169"/>
      <c r="I632" s="169"/>
      <c r="J632" s="169">
        <v>-4096437541.9099998</v>
      </c>
      <c r="K632" s="169"/>
      <c r="M632" s="87">
        <f t="shared" si="32"/>
        <v>-409.64375419099997</v>
      </c>
    </row>
    <row r="633" spans="1:13" x14ac:dyDescent="0.25">
      <c r="A633" s="89" t="str">
        <f t="shared" si="33"/>
        <v>Y0AD1.2</v>
      </c>
      <c r="B633" s="89">
        <f>VLOOKUP(F633,Masters!B:F,5,0)</f>
        <v>1.2</v>
      </c>
      <c r="C633" s="169" t="s">
        <v>153</v>
      </c>
      <c r="D633" s="169" t="s">
        <v>153</v>
      </c>
      <c r="E633" s="170">
        <v>44469</v>
      </c>
      <c r="F633" s="169">
        <v>201364</v>
      </c>
      <c r="G633" s="169" t="s">
        <v>479</v>
      </c>
      <c r="H633" s="169"/>
      <c r="I633" s="169"/>
      <c r="J633" s="169">
        <v>-47431441.600000001</v>
      </c>
      <c r="K633" s="169"/>
      <c r="M633" s="87">
        <f t="shared" si="32"/>
        <v>-4.7431441599999999</v>
      </c>
    </row>
    <row r="634" spans="1:13" x14ac:dyDescent="0.25">
      <c r="A634" s="89" t="str">
        <f t="shared" si="33"/>
        <v>Y0AD1.2</v>
      </c>
      <c r="B634" s="89">
        <f>VLOOKUP(F634,Masters!B:F,5,0)</f>
        <v>1.2</v>
      </c>
      <c r="C634" s="169" t="s">
        <v>153</v>
      </c>
      <c r="D634" s="169" t="s">
        <v>153</v>
      </c>
      <c r="E634" s="170">
        <v>44469</v>
      </c>
      <c r="F634" s="169">
        <v>201366</v>
      </c>
      <c r="G634" s="169" t="s">
        <v>480</v>
      </c>
      <c r="H634" s="169"/>
      <c r="I634" s="169"/>
      <c r="J634" s="169">
        <v>-2545503353.9400001</v>
      </c>
      <c r="K634" s="169"/>
      <c r="M634" s="87">
        <f t="shared" si="32"/>
        <v>-254.550335394</v>
      </c>
    </row>
    <row r="635" spans="1:13" x14ac:dyDescent="0.25">
      <c r="A635" s="89" t="str">
        <f t="shared" si="33"/>
        <v>Y0AD0</v>
      </c>
      <c r="B635" s="89">
        <f>VLOOKUP(F635,Masters!B:F,5,0)</f>
        <v>0</v>
      </c>
      <c r="C635" s="169" t="s">
        <v>153</v>
      </c>
      <c r="D635" s="169" t="s">
        <v>153</v>
      </c>
      <c r="E635" s="170">
        <v>44469</v>
      </c>
      <c r="F635" s="169">
        <v>210103</v>
      </c>
      <c r="G635" s="169" t="s">
        <v>521</v>
      </c>
      <c r="H635" s="169"/>
      <c r="I635" s="169"/>
      <c r="J635" s="169">
        <v>0</v>
      </c>
      <c r="K635" s="169"/>
      <c r="M635" s="87">
        <f t="shared" si="32"/>
        <v>0</v>
      </c>
    </row>
    <row r="636" spans="1:13" x14ac:dyDescent="0.25">
      <c r="A636" s="89" t="str">
        <f t="shared" si="33"/>
        <v>Y0AD0</v>
      </c>
      <c r="B636" s="89">
        <f>VLOOKUP(F636,Masters!B:F,5,0)</f>
        <v>0</v>
      </c>
      <c r="C636" s="169" t="s">
        <v>153</v>
      </c>
      <c r="D636" s="169" t="s">
        <v>153</v>
      </c>
      <c r="E636" s="170">
        <v>44469</v>
      </c>
      <c r="F636" s="169">
        <v>210117</v>
      </c>
      <c r="G636" s="169" t="s">
        <v>523</v>
      </c>
      <c r="H636" s="169"/>
      <c r="I636" s="169"/>
      <c r="J636" s="169">
        <v>-10229396.1</v>
      </c>
      <c r="K636" s="169"/>
      <c r="M636" s="87">
        <f t="shared" si="32"/>
        <v>-1.0229396099999999</v>
      </c>
    </row>
    <row r="637" spans="1:13" x14ac:dyDescent="0.25">
      <c r="A637" s="89" t="str">
        <f t="shared" si="33"/>
        <v>Y0AD0</v>
      </c>
      <c r="B637" s="89">
        <f>VLOOKUP(F637,Masters!B:F,5,0)</f>
        <v>0</v>
      </c>
      <c r="C637" s="169" t="s">
        <v>153</v>
      </c>
      <c r="D637" s="169" t="s">
        <v>153</v>
      </c>
      <c r="E637" s="170">
        <v>44469</v>
      </c>
      <c r="F637" s="169">
        <v>210132</v>
      </c>
      <c r="G637" s="169" t="s">
        <v>916</v>
      </c>
      <c r="H637" s="169"/>
      <c r="I637" s="169"/>
      <c r="J637" s="169">
        <v>0</v>
      </c>
      <c r="K637" s="169"/>
      <c r="M637" s="87">
        <f t="shared" si="32"/>
        <v>0</v>
      </c>
    </row>
    <row r="638" spans="1:13" x14ac:dyDescent="0.25">
      <c r="A638" s="89" t="str">
        <f t="shared" si="33"/>
        <v>Y0AD0</v>
      </c>
      <c r="B638" s="89">
        <f>VLOOKUP(F638,Masters!B:F,5,0)</f>
        <v>0</v>
      </c>
      <c r="C638" s="169" t="s">
        <v>153</v>
      </c>
      <c r="D638" s="169" t="s">
        <v>153</v>
      </c>
      <c r="E638" s="170">
        <v>44469</v>
      </c>
      <c r="F638" s="169">
        <v>210138</v>
      </c>
      <c r="G638" s="169" t="s">
        <v>2441</v>
      </c>
      <c r="H638" s="169"/>
      <c r="I638" s="169"/>
      <c r="J638" s="169">
        <v>0</v>
      </c>
      <c r="K638" s="169"/>
      <c r="M638" s="87">
        <f t="shared" si="32"/>
        <v>0</v>
      </c>
    </row>
    <row r="639" spans="1:13" x14ac:dyDescent="0.25">
      <c r="A639" s="89" t="str">
        <f t="shared" si="33"/>
        <v>Y0AD0</v>
      </c>
      <c r="B639" s="89">
        <f>VLOOKUP(F639,Masters!B:F,5,0)</f>
        <v>0</v>
      </c>
      <c r="C639" s="169" t="s">
        <v>153</v>
      </c>
      <c r="D639" s="169" t="s">
        <v>153</v>
      </c>
      <c r="E639" s="170">
        <v>44469</v>
      </c>
      <c r="F639" s="169">
        <v>210140</v>
      </c>
      <c r="G639" s="169" t="s">
        <v>525</v>
      </c>
      <c r="H639" s="169"/>
      <c r="I639" s="169"/>
      <c r="J639" s="169">
        <v>0</v>
      </c>
      <c r="K639" s="169"/>
      <c r="M639" s="87">
        <f t="shared" si="32"/>
        <v>0</v>
      </c>
    </row>
    <row r="640" spans="1:13" x14ac:dyDescent="0.25">
      <c r="A640" s="89" t="str">
        <f t="shared" si="33"/>
        <v>Y0AD0</v>
      </c>
      <c r="B640" s="89">
        <f>VLOOKUP(F640,Masters!B:F,5,0)</f>
        <v>0</v>
      </c>
      <c r="C640" s="169" t="s">
        <v>153</v>
      </c>
      <c r="D640" s="169" t="s">
        <v>153</v>
      </c>
      <c r="E640" s="170">
        <v>44469</v>
      </c>
      <c r="F640" s="169">
        <v>210210</v>
      </c>
      <c r="G640" s="169" t="s">
        <v>526</v>
      </c>
      <c r="H640" s="169"/>
      <c r="I640" s="169"/>
      <c r="J640" s="169">
        <v>-76830389.75</v>
      </c>
      <c r="K640" s="169"/>
      <c r="M640" s="87">
        <f t="shared" si="32"/>
        <v>-7.6830389749999997</v>
      </c>
    </row>
    <row r="641" spans="1:13" x14ac:dyDescent="0.25">
      <c r="A641" s="89" t="str">
        <f t="shared" si="33"/>
        <v>Y0AD0</v>
      </c>
      <c r="B641" s="89">
        <f>VLOOKUP(F641,Masters!B:F,5,0)</f>
        <v>0</v>
      </c>
      <c r="C641" s="169" t="s">
        <v>153</v>
      </c>
      <c r="D641" s="169" t="s">
        <v>153</v>
      </c>
      <c r="E641" s="170">
        <v>44469</v>
      </c>
      <c r="F641" s="169">
        <v>210667</v>
      </c>
      <c r="G641" s="169" t="s">
        <v>528</v>
      </c>
      <c r="H641" s="169"/>
      <c r="I641" s="169"/>
      <c r="J641" s="169">
        <v>-9628.4</v>
      </c>
      <c r="K641" s="169"/>
      <c r="M641" s="87">
        <f t="shared" si="32"/>
        <v>-9.6283999999999996E-4</v>
      </c>
    </row>
    <row r="642" spans="1:13" x14ac:dyDescent="0.25">
      <c r="A642" s="89" t="str">
        <f t="shared" si="33"/>
        <v>Y0AD0</v>
      </c>
      <c r="B642" s="89">
        <f>VLOOKUP(F642,Masters!B:F,5,0)</f>
        <v>0</v>
      </c>
      <c r="C642" s="169" t="s">
        <v>153</v>
      </c>
      <c r="D642" s="169" t="s">
        <v>153</v>
      </c>
      <c r="E642" s="170">
        <v>44469</v>
      </c>
      <c r="F642" s="169">
        <v>210766</v>
      </c>
      <c r="G642" s="169" t="s">
        <v>1614</v>
      </c>
      <c r="H642" s="169"/>
      <c r="I642" s="169"/>
      <c r="J642" s="169">
        <v>-12372.39</v>
      </c>
      <c r="K642" s="169"/>
      <c r="M642" s="87">
        <f t="shared" si="32"/>
        <v>-1.237239E-3</v>
      </c>
    </row>
    <row r="643" spans="1:13" x14ac:dyDescent="0.25">
      <c r="A643" s="89" t="str">
        <f t="shared" si="33"/>
        <v>Y0AD0</v>
      </c>
      <c r="B643" s="89">
        <f>VLOOKUP(F643,Masters!B:F,5,0)</f>
        <v>0</v>
      </c>
      <c r="C643" s="169" t="s">
        <v>153</v>
      </c>
      <c r="D643" s="169" t="s">
        <v>153</v>
      </c>
      <c r="E643" s="170">
        <v>44469</v>
      </c>
      <c r="F643" s="169">
        <v>211103</v>
      </c>
      <c r="G643" s="169" t="s">
        <v>529</v>
      </c>
      <c r="H643" s="169"/>
      <c r="I643" s="169"/>
      <c r="J643" s="169">
        <v>-4995.2700000000004</v>
      </c>
      <c r="K643" s="169"/>
      <c r="M643" s="87">
        <f t="shared" si="32"/>
        <v>-4.9952700000000004E-4</v>
      </c>
    </row>
    <row r="644" spans="1:13" x14ac:dyDescent="0.25">
      <c r="A644" s="89" t="str">
        <f t="shared" si="33"/>
        <v>Y0AD0</v>
      </c>
      <c r="B644" s="89">
        <f>VLOOKUP(F644,Masters!B:F,5,0)</f>
        <v>0</v>
      </c>
      <c r="C644" s="169" t="s">
        <v>153</v>
      </c>
      <c r="D644" s="169" t="s">
        <v>153</v>
      </c>
      <c r="E644" s="170">
        <v>44469</v>
      </c>
      <c r="F644" s="169">
        <v>211106</v>
      </c>
      <c r="G644" s="169" t="s">
        <v>530</v>
      </c>
      <c r="H644" s="169"/>
      <c r="I644" s="169"/>
      <c r="J644" s="169">
        <v>-4443277.5199999996</v>
      </c>
      <c r="K644" s="169"/>
      <c r="M644" s="87">
        <f t="shared" si="32"/>
        <v>-0.44432775199999996</v>
      </c>
    </row>
    <row r="645" spans="1:13" x14ac:dyDescent="0.25">
      <c r="A645" s="89" t="str">
        <f t="shared" si="33"/>
        <v>Y0AD0</v>
      </c>
      <c r="B645" s="89">
        <f>VLOOKUP(F645,Masters!B:F,5,0)</f>
        <v>0</v>
      </c>
      <c r="C645" s="169" t="s">
        <v>153</v>
      </c>
      <c r="D645" s="169" t="s">
        <v>153</v>
      </c>
      <c r="E645" s="170">
        <v>44469</v>
      </c>
      <c r="F645" s="169">
        <v>211120</v>
      </c>
      <c r="G645" s="169" t="s">
        <v>531</v>
      </c>
      <c r="H645" s="169"/>
      <c r="I645" s="169"/>
      <c r="J645" s="169">
        <v>-3599380.77</v>
      </c>
      <c r="K645" s="169"/>
      <c r="M645" s="87">
        <f t="shared" si="32"/>
        <v>-0.35993807700000002</v>
      </c>
    </row>
    <row r="646" spans="1:13" x14ac:dyDescent="0.25">
      <c r="A646" s="89" t="str">
        <f t="shared" si="33"/>
        <v>Y0AD0</v>
      </c>
      <c r="B646" s="89">
        <f>VLOOKUP(F646,Masters!B:F,5,0)</f>
        <v>0</v>
      </c>
      <c r="C646" s="169" t="s">
        <v>153</v>
      </c>
      <c r="D646" s="169" t="s">
        <v>153</v>
      </c>
      <c r="E646" s="170">
        <v>44469</v>
      </c>
      <c r="F646" s="169">
        <v>211121</v>
      </c>
      <c r="G646" s="169" t="s">
        <v>532</v>
      </c>
      <c r="H646" s="169"/>
      <c r="I646" s="169"/>
      <c r="J646" s="169">
        <v>-4341063</v>
      </c>
      <c r="K646" s="169"/>
      <c r="M646" s="87">
        <f t="shared" si="32"/>
        <v>-0.4341063</v>
      </c>
    </row>
    <row r="647" spans="1:13" x14ac:dyDescent="0.25">
      <c r="A647" s="89" t="str">
        <f t="shared" si="33"/>
        <v>Y0AD0</v>
      </c>
      <c r="B647" s="89">
        <f>VLOOKUP(F647,Masters!B:F,5,0)</f>
        <v>0</v>
      </c>
      <c r="C647" s="169" t="s">
        <v>153</v>
      </c>
      <c r="D647" s="169" t="s">
        <v>153</v>
      </c>
      <c r="E647" s="170">
        <v>44469</v>
      </c>
      <c r="F647" s="169">
        <v>211122</v>
      </c>
      <c r="G647" s="169" t="s">
        <v>533</v>
      </c>
      <c r="H647" s="169"/>
      <c r="I647" s="169"/>
      <c r="J647" s="169">
        <v>-16359.34</v>
      </c>
      <c r="K647" s="169"/>
      <c r="M647" s="87">
        <f t="shared" si="32"/>
        <v>-1.6359339999999999E-3</v>
      </c>
    </row>
    <row r="648" spans="1:13" x14ac:dyDescent="0.25">
      <c r="A648" s="89" t="str">
        <f t="shared" si="33"/>
        <v>Y0AD0</v>
      </c>
      <c r="B648" s="89">
        <f>VLOOKUP(F648,Masters!B:F,5,0)</f>
        <v>0</v>
      </c>
      <c r="C648" s="169" t="s">
        <v>153</v>
      </c>
      <c r="D648" s="169" t="s">
        <v>153</v>
      </c>
      <c r="E648" s="170">
        <v>44469</v>
      </c>
      <c r="F648" s="169">
        <v>211165</v>
      </c>
      <c r="G648" s="169" t="s">
        <v>534</v>
      </c>
      <c r="H648" s="169"/>
      <c r="I648" s="169"/>
      <c r="J648" s="169">
        <v>-3000</v>
      </c>
      <c r="K648" s="169"/>
      <c r="M648" s="87">
        <f t="shared" si="32"/>
        <v>-2.9999999999999997E-4</v>
      </c>
    </row>
    <row r="649" spans="1:13" x14ac:dyDescent="0.25">
      <c r="A649" s="89" t="str">
        <f t="shared" si="33"/>
        <v>Y0AD0</v>
      </c>
      <c r="B649" s="89">
        <f>VLOOKUP(F649,Masters!B:F,5,0)</f>
        <v>0</v>
      </c>
      <c r="C649" s="169" t="s">
        <v>153</v>
      </c>
      <c r="D649" s="169" t="s">
        <v>153</v>
      </c>
      <c r="E649" s="170">
        <v>44469</v>
      </c>
      <c r="F649" s="169">
        <v>211172</v>
      </c>
      <c r="G649" s="169" t="s">
        <v>535</v>
      </c>
      <c r="H649" s="169"/>
      <c r="I649" s="169"/>
      <c r="J649" s="169">
        <v>-11247043.41</v>
      </c>
      <c r="K649" s="169"/>
      <c r="M649" s="87">
        <f t="shared" si="32"/>
        <v>-1.1247043409999999</v>
      </c>
    </row>
    <row r="650" spans="1:13" x14ac:dyDescent="0.25">
      <c r="A650" s="89" t="str">
        <f t="shared" si="33"/>
        <v>Y0AD0</v>
      </c>
      <c r="B650" s="89">
        <f>VLOOKUP(F650,Masters!B:F,5,0)</f>
        <v>0</v>
      </c>
      <c r="C650" s="169" t="s">
        <v>153</v>
      </c>
      <c r="D650" s="169" t="s">
        <v>153</v>
      </c>
      <c r="E650" s="170">
        <v>44469</v>
      </c>
      <c r="F650" s="169">
        <v>211173</v>
      </c>
      <c r="G650" s="169" t="s">
        <v>923</v>
      </c>
      <c r="H650" s="169"/>
      <c r="I650" s="169"/>
      <c r="J650" s="169">
        <v>0</v>
      </c>
      <c r="K650" s="169"/>
      <c r="M650" s="87">
        <f t="shared" si="32"/>
        <v>0</v>
      </c>
    </row>
    <row r="651" spans="1:13" x14ac:dyDescent="0.25">
      <c r="A651" s="89" t="str">
        <f t="shared" si="33"/>
        <v>Y0AD0</v>
      </c>
      <c r="B651" s="89">
        <f>VLOOKUP(F651,Masters!B:F,5,0)</f>
        <v>0</v>
      </c>
      <c r="C651" s="169" t="s">
        <v>153</v>
      </c>
      <c r="D651" s="169" t="s">
        <v>153</v>
      </c>
      <c r="E651" s="170">
        <v>44469</v>
      </c>
      <c r="F651" s="169">
        <v>211176</v>
      </c>
      <c r="G651" s="169" t="s">
        <v>536</v>
      </c>
      <c r="H651" s="169"/>
      <c r="I651" s="169"/>
      <c r="J651" s="169">
        <v>-9016583.7899999991</v>
      </c>
      <c r="K651" s="169"/>
      <c r="M651" s="87">
        <f t="shared" si="32"/>
        <v>-0.9016583789999999</v>
      </c>
    </row>
    <row r="652" spans="1:13" x14ac:dyDescent="0.25">
      <c r="A652" s="89" t="str">
        <f t="shared" si="33"/>
        <v>Y0AD0</v>
      </c>
      <c r="B652" s="89">
        <f>VLOOKUP(F652,Masters!B:F,5,0)</f>
        <v>0</v>
      </c>
      <c r="C652" s="169" t="s">
        <v>153</v>
      </c>
      <c r="D652" s="169" t="s">
        <v>153</v>
      </c>
      <c r="E652" s="170">
        <v>44469</v>
      </c>
      <c r="F652" s="169">
        <v>211177</v>
      </c>
      <c r="G652" s="169" t="s">
        <v>537</v>
      </c>
      <c r="H652" s="169"/>
      <c r="I652" s="169"/>
      <c r="J652" s="169">
        <v>-6280623.1699999999</v>
      </c>
      <c r="K652" s="169"/>
      <c r="M652" s="87">
        <f t="shared" si="32"/>
        <v>-0.62806231700000004</v>
      </c>
    </row>
    <row r="653" spans="1:13" x14ac:dyDescent="0.25">
      <c r="A653" s="89" t="str">
        <f t="shared" si="33"/>
        <v>Y0AD0</v>
      </c>
      <c r="B653" s="89">
        <f>VLOOKUP(F653,Masters!B:F,5,0)</f>
        <v>0</v>
      </c>
      <c r="C653" s="169" t="s">
        <v>153</v>
      </c>
      <c r="D653" s="169" t="s">
        <v>153</v>
      </c>
      <c r="E653" s="170">
        <v>44469</v>
      </c>
      <c r="F653" s="169">
        <v>211632</v>
      </c>
      <c r="G653" s="169" t="s">
        <v>538</v>
      </c>
      <c r="H653" s="169"/>
      <c r="I653" s="169"/>
      <c r="J653" s="169">
        <v>-1772766.09</v>
      </c>
      <c r="K653" s="169"/>
      <c r="M653" s="87">
        <f t="shared" si="32"/>
        <v>-0.177276609</v>
      </c>
    </row>
    <row r="654" spans="1:13" x14ac:dyDescent="0.25">
      <c r="A654" s="89" t="str">
        <f t="shared" si="33"/>
        <v>Y0AD0</v>
      </c>
      <c r="B654" s="89">
        <f>VLOOKUP(F654,Masters!B:F,5,0)</f>
        <v>0</v>
      </c>
      <c r="C654" s="169" t="s">
        <v>153</v>
      </c>
      <c r="D654" s="169" t="s">
        <v>153</v>
      </c>
      <c r="E654" s="170">
        <v>44469</v>
      </c>
      <c r="F654" s="169">
        <v>260101</v>
      </c>
      <c r="G654" s="169" t="s">
        <v>926</v>
      </c>
      <c r="H654" s="169"/>
      <c r="I654" s="169"/>
      <c r="J654" s="169">
        <v>-256160223.28999999</v>
      </c>
      <c r="K654" s="169"/>
      <c r="M654" s="87">
        <f t="shared" si="32"/>
        <v>-25.616022329</v>
      </c>
    </row>
    <row r="655" spans="1:13" x14ac:dyDescent="0.25">
      <c r="A655" s="89" t="str">
        <f t="shared" si="33"/>
        <v>Y0AD0</v>
      </c>
      <c r="B655" s="89">
        <f>VLOOKUP(F655,Masters!B:F,5,0)</f>
        <v>0</v>
      </c>
      <c r="C655" s="169" t="s">
        <v>153</v>
      </c>
      <c r="D655" s="169" t="s">
        <v>153</v>
      </c>
      <c r="E655" s="170">
        <v>44469</v>
      </c>
      <c r="F655" s="169">
        <v>260118</v>
      </c>
      <c r="G655" s="169" t="s">
        <v>930</v>
      </c>
      <c r="H655" s="169"/>
      <c r="I655" s="169"/>
      <c r="J655" s="169">
        <v>0</v>
      </c>
      <c r="K655" s="169"/>
      <c r="M655" s="87">
        <f t="shared" si="32"/>
        <v>0</v>
      </c>
    </row>
    <row r="656" spans="1:13" x14ac:dyDescent="0.25">
      <c r="A656" s="89" t="str">
        <f t="shared" si="33"/>
        <v>Y0AD0</v>
      </c>
      <c r="B656" s="89">
        <f>VLOOKUP(F656,Masters!B:F,5,0)</f>
        <v>0</v>
      </c>
      <c r="C656" s="169" t="s">
        <v>153</v>
      </c>
      <c r="D656" s="169" t="s">
        <v>153</v>
      </c>
      <c r="E656" s="170">
        <v>44469</v>
      </c>
      <c r="F656" s="169">
        <v>260190</v>
      </c>
      <c r="G656" s="169" t="s">
        <v>494</v>
      </c>
      <c r="H656" s="169"/>
      <c r="I656" s="169"/>
      <c r="J656" s="169">
        <v>-0.01</v>
      </c>
      <c r="K656" s="169"/>
      <c r="M656" s="87">
        <f t="shared" si="32"/>
        <v>-1.0000000000000001E-9</v>
      </c>
    </row>
    <row r="657" spans="1:13" x14ac:dyDescent="0.25">
      <c r="A657" s="89" t="str">
        <f t="shared" si="33"/>
        <v>Y0AD0</v>
      </c>
      <c r="B657" s="89">
        <f>VLOOKUP(F657,Masters!B:F,5,0)</f>
        <v>0</v>
      </c>
      <c r="C657" s="169" t="s">
        <v>153</v>
      </c>
      <c r="D657" s="169" t="s">
        <v>153</v>
      </c>
      <c r="E657" s="170">
        <v>44469</v>
      </c>
      <c r="F657" s="169">
        <v>260202</v>
      </c>
      <c r="G657" s="169" t="s">
        <v>936</v>
      </c>
      <c r="H657" s="169"/>
      <c r="I657" s="169"/>
      <c r="J657" s="169">
        <v>0</v>
      </c>
      <c r="K657" s="169"/>
      <c r="M657" s="87">
        <f t="shared" si="32"/>
        <v>0</v>
      </c>
    </row>
    <row r="658" spans="1:13" x14ac:dyDescent="0.25">
      <c r="A658" s="89" t="str">
        <f t="shared" si="33"/>
        <v>Y0AD0</v>
      </c>
      <c r="B658" s="89">
        <f>VLOOKUP(F658,Masters!B:F,5,0)</f>
        <v>0</v>
      </c>
      <c r="C658" s="169" t="s">
        <v>153</v>
      </c>
      <c r="D658" s="169" t="s">
        <v>153</v>
      </c>
      <c r="E658" s="170">
        <v>44469</v>
      </c>
      <c r="F658" s="169">
        <v>260221</v>
      </c>
      <c r="G658" s="169" t="s">
        <v>937</v>
      </c>
      <c r="H658" s="169"/>
      <c r="I658" s="169"/>
      <c r="J658" s="169">
        <v>-183681798.78999999</v>
      </c>
      <c r="K658" s="169"/>
      <c r="M658" s="87">
        <f t="shared" si="32"/>
        <v>-18.368179878999999</v>
      </c>
    </row>
    <row r="659" spans="1:13" x14ac:dyDescent="0.25">
      <c r="A659" s="89" t="str">
        <f t="shared" si="33"/>
        <v>Y0AD0</v>
      </c>
      <c r="B659" s="89">
        <f>VLOOKUP(F659,Masters!B:F,5,0)</f>
        <v>0</v>
      </c>
      <c r="C659" s="169" t="s">
        <v>153</v>
      </c>
      <c r="D659" s="169" t="s">
        <v>153</v>
      </c>
      <c r="E659" s="170">
        <v>44469</v>
      </c>
      <c r="F659" s="169">
        <v>260222</v>
      </c>
      <c r="G659" s="169" t="s">
        <v>938</v>
      </c>
      <c r="H659" s="169"/>
      <c r="I659" s="169"/>
      <c r="J659" s="169">
        <v>-174506322.94999999</v>
      </c>
      <c r="K659" s="169"/>
      <c r="M659" s="87">
        <f t="shared" si="32"/>
        <v>-17.450632294999998</v>
      </c>
    </row>
    <row r="660" spans="1:13" x14ac:dyDescent="0.25">
      <c r="A660" s="89" t="str">
        <f t="shared" si="33"/>
        <v>Y0AD0</v>
      </c>
      <c r="B660" s="89">
        <f>VLOOKUP(F660,Masters!B:F,5,0)</f>
        <v>0</v>
      </c>
      <c r="C660" s="169" t="s">
        <v>153</v>
      </c>
      <c r="D660" s="169" t="s">
        <v>153</v>
      </c>
      <c r="E660" s="170">
        <v>44469</v>
      </c>
      <c r="F660" s="169">
        <v>260802</v>
      </c>
      <c r="G660" s="169" t="s">
        <v>939</v>
      </c>
      <c r="H660" s="169"/>
      <c r="I660" s="169"/>
      <c r="J660" s="169">
        <v>3.51</v>
      </c>
      <c r="K660" s="169"/>
      <c r="M660" s="87">
        <f t="shared" si="32"/>
        <v>3.5099999999999995E-7</v>
      </c>
    </row>
    <row r="661" spans="1:13" x14ac:dyDescent="0.25">
      <c r="A661" s="89" t="str">
        <f t="shared" si="33"/>
        <v>Y0AD0</v>
      </c>
      <c r="B661" s="89">
        <f>VLOOKUP(F661,Masters!B:F,5,0)</f>
        <v>0</v>
      </c>
      <c r="C661" s="169" t="s">
        <v>153</v>
      </c>
      <c r="D661" s="169" t="s">
        <v>153</v>
      </c>
      <c r="E661" s="170">
        <v>44469</v>
      </c>
      <c r="F661" s="169">
        <v>260815</v>
      </c>
      <c r="G661" s="169" t="s">
        <v>495</v>
      </c>
      <c r="H661" s="169"/>
      <c r="I661" s="169"/>
      <c r="J661" s="169">
        <v>-14267467.609999999</v>
      </c>
      <c r="K661" s="169"/>
      <c r="M661" s="87">
        <f t="shared" si="32"/>
        <v>-1.426746761</v>
      </c>
    </row>
    <row r="662" spans="1:13" x14ac:dyDescent="0.25">
      <c r="A662" s="89" t="str">
        <f t="shared" si="33"/>
        <v>Y0AD0</v>
      </c>
      <c r="B662" s="89">
        <f>VLOOKUP(F662,Masters!B:F,5,0)</f>
        <v>0</v>
      </c>
      <c r="C662" s="169" t="s">
        <v>153</v>
      </c>
      <c r="D662" s="169" t="s">
        <v>153</v>
      </c>
      <c r="E662" s="170">
        <v>44469</v>
      </c>
      <c r="F662" s="169">
        <v>260836</v>
      </c>
      <c r="G662" s="169" t="s">
        <v>496</v>
      </c>
      <c r="H662" s="169"/>
      <c r="I662" s="169"/>
      <c r="J662" s="169">
        <v>-1250253.5900000001</v>
      </c>
      <c r="K662" s="169"/>
      <c r="M662" s="87">
        <f t="shared" si="32"/>
        <v>-0.125025359</v>
      </c>
    </row>
    <row r="663" spans="1:13" x14ac:dyDescent="0.25">
      <c r="A663" s="89" t="str">
        <f t="shared" si="33"/>
        <v>Y0AD0</v>
      </c>
      <c r="B663" s="89">
        <f>VLOOKUP(F663,Masters!B:F,5,0)</f>
        <v>0</v>
      </c>
      <c r="C663" s="169" t="s">
        <v>153</v>
      </c>
      <c r="D663" s="169" t="s">
        <v>153</v>
      </c>
      <c r="E663" s="170">
        <v>44469</v>
      </c>
      <c r="F663" s="169">
        <v>260837</v>
      </c>
      <c r="G663" s="169" t="s">
        <v>497</v>
      </c>
      <c r="H663" s="169"/>
      <c r="I663" s="169"/>
      <c r="J663" s="169">
        <v>-1250253.5900000001</v>
      </c>
      <c r="K663" s="169"/>
      <c r="M663" s="87">
        <f t="shared" si="32"/>
        <v>-0.125025359</v>
      </c>
    </row>
    <row r="664" spans="1:13" x14ac:dyDescent="0.25">
      <c r="A664" s="89" t="str">
        <f t="shared" si="33"/>
        <v>Y0AD0</v>
      </c>
      <c r="B664" s="89">
        <f>VLOOKUP(F664,Masters!B:F,5,0)</f>
        <v>0</v>
      </c>
      <c r="C664" s="169" t="s">
        <v>153</v>
      </c>
      <c r="D664" s="169" t="s">
        <v>153</v>
      </c>
      <c r="E664" s="170">
        <v>44469</v>
      </c>
      <c r="F664" s="169">
        <v>260902</v>
      </c>
      <c r="G664" s="169" t="s">
        <v>498</v>
      </c>
      <c r="H664" s="169"/>
      <c r="I664" s="169"/>
      <c r="J664" s="169">
        <v>-187.76</v>
      </c>
      <c r="K664" s="169"/>
      <c r="M664" s="87">
        <f t="shared" si="32"/>
        <v>-1.8775999999999998E-5</v>
      </c>
    </row>
    <row r="665" spans="1:13" x14ac:dyDescent="0.25">
      <c r="A665" s="89" t="str">
        <f t="shared" si="33"/>
        <v>Y0AD0</v>
      </c>
      <c r="B665" s="89">
        <f>VLOOKUP(F665,Masters!B:F,5,0)</f>
        <v>0</v>
      </c>
      <c r="C665" s="169" t="s">
        <v>153</v>
      </c>
      <c r="D665" s="169" t="s">
        <v>153</v>
      </c>
      <c r="E665" s="170">
        <v>44469</v>
      </c>
      <c r="F665" s="169">
        <v>260905</v>
      </c>
      <c r="G665" s="169" t="s">
        <v>499</v>
      </c>
      <c r="H665" s="169"/>
      <c r="I665" s="169"/>
      <c r="J665" s="169">
        <v>-2337858.4500000002</v>
      </c>
      <c r="K665" s="169"/>
      <c r="M665" s="87">
        <f t="shared" si="32"/>
        <v>-0.23378584500000002</v>
      </c>
    </row>
    <row r="666" spans="1:13" x14ac:dyDescent="0.25">
      <c r="A666" s="89" t="str">
        <f t="shared" si="33"/>
        <v>Y0AD0</v>
      </c>
      <c r="B666" s="89">
        <f>VLOOKUP(F666,Masters!B:F,5,0)</f>
        <v>0</v>
      </c>
      <c r="C666" s="169" t="s">
        <v>153</v>
      </c>
      <c r="D666" s="169" t="s">
        <v>153</v>
      </c>
      <c r="E666" s="170">
        <v>44469</v>
      </c>
      <c r="F666" s="169">
        <v>260930</v>
      </c>
      <c r="G666" s="169" t="s">
        <v>735</v>
      </c>
      <c r="H666" s="169"/>
      <c r="I666" s="169"/>
      <c r="J666" s="169">
        <v>0</v>
      </c>
      <c r="K666" s="169"/>
      <c r="M666" s="87">
        <f t="shared" si="32"/>
        <v>0</v>
      </c>
    </row>
    <row r="667" spans="1:13" x14ac:dyDescent="0.25">
      <c r="A667" s="89" t="str">
        <f t="shared" si="33"/>
        <v>Y0AD0</v>
      </c>
      <c r="B667" s="89">
        <f>VLOOKUP(F667,Masters!B:F,5,0)</f>
        <v>0</v>
      </c>
      <c r="C667" s="169" t="s">
        <v>153</v>
      </c>
      <c r="D667" s="169" t="s">
        <v>153</v>
      </c>
      <c r="E667" s="170">
        <v>44469</v>
      </c>
      <c r="F667" s="169">
        <v>260942</v>
      </c>
      <c r="G667" s="169" t="s">
        <v>500</v>
      </c>
      <c r="H667" s="169"/>
      <c r="I667" s="169"/>
      <c r="J667" s="169">
        <v>-8480.4699999999993</v>
      </c>
      <c r="K667" s="169"/>
      <c r="M667" s="87">
        <f t="shared" si="32"/>
        <v>-8.4804699999999989E-4</v>
      </c>
    </row>
    <row r="668" spans="1:13" x14ac:dyDescent="0.25">
      <c r="A668" s="89" t="str">
        <f t="shared" si="33"/>
        <v>Y0AD0</v>
      </c>
      <c r="B668" s="89">
        <f>VLOOKUP(F668,Masters!B:F,5,0)</f>
        <v>0</v>
      </c>
      <c r="C668" s="169" t="s">
        <v>153</v>
      </c>
      <c r="D668" s="169" t="s">
        <v>153</v>
      </c>
      <c r="E668" s="170">
        <v>44469</v>
      </c>
      <c r="F668" s="169">
        <v>261026</v>
      </c>
      <c r="G668" s="169" t="s">
        <v>501</v>
      </c>
      <c r="H668" s="169"/>
      <c r="I668" s="169"/>
      <c r="J668" s="169">
        <v>-2807136.08</v>
      </c>
      <c r="K668" s="169"/>
      <c r="M668" s="87">
        <f t="shared" si="32"/>
        <v>-0.280713608</v>
      </c>
    </row>
    <row r="669" spans="1:13" x14ac:dyDescent="0.25">
      <c r="A669" s="89" t="str">
        <f t="shared" si="33"/>
        <v>Y0AD0</v>
      </c>
      <c r="B669" s="89">
        <f>VLOOKUP(F669,Masters!B:F,5,0)</f>
        <v>0</v>
      </c>
      <c r="C669" s="169" t="s">
        <v>153</v>
      </c>
      <c r="D669" s="169" t="s">
        <v>153</v>
      </c>
      <c r="E669" s="170">
        <v>44469</v>
      </c>
      <c r="F669" s="169">
        <v>261027</v>
      </c>
      <c r="G669" s="169" t="s">
        <v>502</v>
      </c>
      <c r="H669" s="169"/>
      <c r="I669" s="169"/>
      <c r="J669" s="169">
        <v>-2260806.09</v>
      </c>
      <c r="K669" s="169"/>
      <c r="M669" s="87">
        <f t="shared" si="32"/>
        <v>-0.22608060899999999</v>
      </c>
    </row>
    <row r="670" spans="1:13" x14ac:dyDescent="0.25">
      <c r="A670" s="89" t="str">
        <f t="shared" si="33"/>
        <v>Y0AD0</v>
      </c>
      <c r="B670" s="89">
        <f>VLOOKUP(F670,Masters!B:F,5,0)</f>
        <v>0</v>
      </c>
      <c r="C670" s="169" t="s">
        <v>153</v>
      </c>
      <c r="D670" s="169" t="s">
        <v>153</v>
      </c>
      <c r="E670" s="170">
        <v>44469</v>
      </c>
      <c r="F670" s="169">
        <v>261259</v>
      </c>
      <c r="G670" s="169" t="s">
        <v>505</v>
      </c>
      <c r="H670" s="169"/>
      <c r="I670" s="169"/>
      <c r="J670" s="169">
        <v>-25419.040000000001</v>
      </c>
      <c r="K670" s="169"/>
      <c r="M670" s="87">
        <f t="shared" si="32"/>
        <v>-2.5419040000000002E-3</v>
      </c>
    </row>
    <row r="671" spans="1:13" x14ac:dyDescent="0.25">
      <c r="A671" s="89" t="str">
        <f t="shared" si="33"/>
        <v>Y0AD0</v>
      </c>
      <c r="B671" s="89">
        <f>VLOOKUP(F671,Masters!B:F,5,0)</f>
        <v>0</v>
      </c>
      <c r="C671" s="169" t="s">
        <v>153</v>
      </c>
      <c r="D671" s="169" t="s">
        <v>153</v>
      </c>
      <c r="E671" s="170">
        <v>44469</v>
      </c>
      <c r="F671" s="169">
        <v>261260</v>
      </c>
      <c r="G671" s="169" t="s">
        <v>506</v>
      </c>
      <c r="H671" s="169"/>
      <c r="I671" s="169"/>
      <c r="J671" s="169">
        <v>-25419.040000000001</v>
      </c>
      <c r="K671" s="169"/>
      <c r="M671" s="87">
        <f t="shared" si="32"/>
        <v>-2.5419040000000002E-3</v>
      </c>
    </row>
    <row r="672" spans="1:13" x14ac:dyDescent="0.25">
      <c r="A672" s="89" t="str">
        <f t="shared" si="33"/>
        <v>Y0AD0</v>
      </c>
      <c r="B672" s="89">
        <f>VLOOKUP(F672,Masters!B:F,5,0)</f>
        <v>0</v>
      </c>
      <c r="C672" s="169" t="s">
        <v>153</v>
      </c>
      <c r="D672" s="169" t="s">
        <v>153</v>
      </c>
      <c r="E672" s="170">
        <v>44469</v>
      </c>
      <c r="F672" s="169">
        <v>261262</v>
      </c>
      <c r="G672" s="169" t="s">
        <v>507</v>
      </c>
      <c r="H672" s="169"/>
      <c r="I672" s="169"/>
      <c r="J672" s="169">
        <v>-91786.14</v>
      </c>
      <c r="K672" s="169"/>
      <c r="M672" s="87">
        <f t="shared" si="32"/>
        <v>-9.1786139999999999E-3</v>
      </c>
    </row>
    <row r="673" spans="1:13" x14ac:dyDescent="0.25">
      <c r="A673" s="89" t="str">
        <f t="shared" si="33"/>
        <v>Y0AD0</v>
      </c>
      <c r="B673" s="89">
        <f>VLOOKUP(F673,Masters!B:F,5,0)</f>
        <v>0</v>
      </c>
      <c r="C673" s="169" t="s">
        <v>153</v>
      </c>
      <c r="D673" s="169" t="s">
        <v>153</v>
      </c>
      <c r="E673" s="170">
        <v>44469</v>
      </c>
      <c r="F673" s="169">
        <v>281101</v>
      </c>
      <c r="G673" s="169" t="s">
        <v>481</v>
      </c>
      <c r="H673" s="169"/>
      <c r="I673" s="169"/>
      <c r="J673" s="169">
        <v>-589396119.89999998</v>
      </c>
      <c r="K673" s="169"/>
      <c r="M673" s="87">
        <f t="shared" si="32"/>
        <v>-58.939611989999996</v>
      </c>
    </row>
    <row r="674" spans="1:13" x14ac:dyDescent="0.25">
      <c r="A674" s="89" t="str">
        <f t="shared" si="33"/>
        <v>Y0AD0</v>
      </c>
      <c r="B674" s="89">
        <f>VLOOKUP(F674,Masters!B:F,5,0)</f>
        <v>0</v>
      </c>
      <c r="C674" s="169" t="s">
        <v>153</v>
      </c>
      <c r="D674" s="169" t="s">
        <v>153</v>
      </c>
      <c r="E674" s="170">
        <v>44469</v>
      </c>
      <c r="F674" s="169">
        <v>281102</v>
      </c>
      <c r="G674" s="169" t="s">
        <v>1058</v>
      </c>
      <c r="H674" s="169"/>
      <c r="I674" s="169"/>
      <c r="J674" s="169">
        <v>-23131911254.43</v>
      </c>
      <c r="K674" s="169"/>
      <c r="M674" s="87">
        <f t="shared" si="32"/>
        <v>-2313.1911254430001</v>
      </c>
    </row>
    <row r="675" spans="1:13" x14ac:dyDescent="0.25">
      <c r="A675" s="89" t="str">
        <f t="shared" si="33"/>
        <v>Y0AD0</v>
      </c>
      <c r="B675" s="89">
        <f>VLOOKUP(F675,Masters!B:F,5,0)</f>
        <v>0</v>
      </c>
      <c r="C675" s="169" t="s">
        <v>153</v>
      </c>
      <c r="D675" s="169" t="s">
        <v>153</v>
      </c>
      <c r="E675" s="170">
        <v>44469</v>
      </c>
      <c r="F675" s="169">
        <v>281166</v>
      </c>
      <c r="G675" s="169" t="s">
        <v>482</v>
      </c>
      <c r="H675" s="169"/>
      <c r="I675" s="169"/>
      <c r="J675" s="169">
        <v>-13639656897.34</v>
      </c>
      <c r="K675" s="169"/>
      <c r="M675" s="87">
        <f t="shared" si="32"/>
        <v>-1363.9656897340001</v>
      </c>
    </row>
    <row r="676" spans="1:13" x14ac:dyDescent="0.25">
      <c r="A676" s="89" t="str">
        <f t="shared" si="33"/>
        <v>Y0AD0</v>
      </c>
      <c r="B676" s="89">
        <f>VLOOKUP(F676,Masters!B:F,5,0)</f>
        <v>0</v>
      </c>
      <c r="C676" s="169" t="s">
        <v>153</v>
      </c>
      <c r="D676" s="169" t="s">
        <v>153</v>
      </c>
      <c r="E676" s="170">
        <v>44469</v>
      </c>
      <c r="F676" s="169">
        <v>281167</v>
      </c>
      <c r="G676" s="169" t="s">
        <v>2425</v>
      </c>
      <c r="H676" s="169"/>
      <c r="I676" s="169"/>
      <c r="J676" s="169">
        <v>-1358809468.8499999</v>
      </c>
      <c r="K676" s="169"/>
      <c r="M676" s="87">
        <f t="shared" si="32"/>
        <v>-135.88094688499999</v>
      </c>
    </row>
    <row r="677" spans="1:13" x14ac:dyDescent="0.25">
      <c r="A677" s="89" t="str">
        <f t="shared" si="33"/>
        <v>Y0AD0</v>
      </c>
      <c r="B677" s="89">
        <f>VLOOKUP(F677,Masters!B:F,5,0)</f>
        <v>0</v>
      </c>
      <c r="C677" s="169" t="s">
        <v>153</v>
      </c>
      <c r="D677" s="169" t="s">
        <v>153</v>
      </c>
      <c r="E677" s="170">
        <v>44469</v>
      </c>
      <c r="F677" s="169">
        <v>281212</v>
      </c>
      <c r="G677" s="169" t="s">
        <v>541</v>
      </c>
      <c r="H677" s="169"/>
      <c r="I677" s="169"/>
      <c r="J677" s="169">
        <v>-1295506.3799999999</v>
      </c>
      <c r="K677" s="169"/>
      <c r="M677" s="87">
        <f t="shared" si="32"/>
        <v>-0.129550638</v>
      </c>
    </row>
    <row r="678" spans="1:13" x14ac:dyDescent="0.25">
      <c r="A678" s="89" t="str">
        <f t="shared" si="33"/>
        <v>Y0AD0</v>
      </c>
      <c r="B678" s="89">
        <f>VLOOKUP(F678,Masters!B:F,5,0)</f>
        <v>0</v>
      </c>
      <c r="C678" s="169" t="s">
        <v>153</v>
      </c>
      <c r="D678" s="169" t="s">
        <v>153</v>
      </c>
      <c r="E678" s="170">
        <v>44469</v>
      </c>
      <c r="F678" s="169">
        <v>281265</v>
      </c>
      <c r="G678" s="169" t="s">
        <v>547</v>
      </c>
      <c r="H678" s="169"/>
      <c r="I678" s="169"/>
      <c r="J678" s="169">
        <v>14.39</v>
      </c>
      <c r="K678" s="169"/>
      <c r="M678" s="87">
        <f t="shared" si="32"/>
        <v>1.4390000000000001E-6</v>
      </c>
    </row>
    <row r="679" spans="1:13" x14ac:dyDescent="0.25">
      <c r="A679" s="89" t="str">
        <f t="shared" si="33"/>
        <v>Y0AD0</v>
      </c>
      <c r="B679" s="89">
        <f>VLOOKUP(F679,Masters!B:F,5,0)</f>
        <v>0</v>
      </c>
      <c r="C679" s="169" t="s">
        <v>153</v>
      </c>
      <c r="D679" s="169" t="s">
        <v>153</v>
      </c>
      <c r="E679" s="170">
        <v>44469</v>
      </c>
      <c r="F679" s="169">
        <v>281276</v>
      </c>
      <c r="G679" s="169" t="s">
        <v>550</v>
      </c>
      <c r="H679" s="169"/>
      <c r="I679" s="169"/>
      <c r="J679" s="169">
        <v>-8077.06</v>
      </c>
      <c r="K679" s="169"/>
      <c r="M679" s="87">
        <f t="shared" ref="M679:M730" si="34">J679/10000000</f>
        <v>-8.0770600000000005E-4</v>
      </c>
    </row>
    <row r="680" spans="1:13" x14ac:dyDescent="0.25">
      <c r="A680" s="89" t="str">
        <f t="shared" si="33"/>
        <v>Y0AD0</v>
      </c>
      <c r="B680" s="89">
        <f>VLOOKUP(F680,Masters!B:F,5,0)</f>
        <v>0</v>
      </c>
      <c r="C680" s="169" t="s">
        <v>153</v>
      </c>
      <c r="D680" s="169" t="s">
        <v>153</v>
      </c>
      <c r="E680" s="170">
        <v>44469</v>
      </c>
      <c r="F680" s="169">
        <v>281290</v>
      </c>
      <c r="G680" s="169" t="s">
        <v>483</v>
      </c>
      <c r="H680" s="169"/>
      <c r="I680" s="169"/>
      <c r="J680" s="169">
        <v>-42109227.130000003</v>
      </c>
      <c r="K680" s="169"/>
      <c r="M680" s="87">
        <f t="shared" si="34"/>
        <v>-4.2109227130000004</v>
      </c>
    </row>
    <row r="681" spans="1:13" x14ac:dyDescent="0.25">
      <c r="A681" s="89" t="str">
        <f t="shared" si="33"/>
        <v>Y0AD0</v>
      </c>
      <c r="B681" s="89">
        <f>VLOOKUP(F681,Masters!B:F,5,0)</f>
        <v>0</v>
      </c>
      <c r="C681" s="169" t="s">
        <v>153</v>
      </c>
      <c r="D681" s="169" t="s">
        <v>153</v>
      </c>
      <c r="E681" s="170">
        <v>44469</v>
      </c>
      <c r="F681" s="169">
        <v>281292</v>
      </c>
      <c r="G681" s="169" t="s">
        <v>484</v>
      </c>
      <c r="H681" s="169"/>
      <c r="I681" s="169"/>
      <c r="J681" s="169">
        <v>-1910624519.26</v>
      </c>
      <c r="K681" s="169"/>
      <c r="M681" s="87">
        <f t="shared" si="34"/>
        <v>-191.06245192599999</v>
      </c>
    </row>
    <row r="682" spans="1:13" x14ac:dyDescent="0.25">
      <c r="A682" s="89" t="str">
        <f t="shared" ref="A682:A730" si="35">C682&amp;B682</f>
        <v>Y0AD5.3</v>
      </c>
      <c r="B682" s="89">
        <f>VLOOKUP(F682,Masters!B:F,5,0)</f>
        <v>5.3</v>
      </c>
      <c r="C682" s="169" t="s">
        <v>153</v>
      </c>
      <c r="D682" s="169" t="s">
        <v>153</v>
      </c>
      <c r="E682" s="170">
        <v>44469</v>
      </c>
      <c r="F682" s="169">
        <v>301101</v>
      </c>
      <c r="G682" s="169" t="s">
        <v>447</v>
      </c>
      <c r="H682" s="169"/>
      <c r="I682" s="169"/>
      <c r="J682" s="169">
        <v>-6041278611.3599997</v>
      </c>
      <c r="K682" s="169"/>
      <c r="M682" s="87">
        <f t="shared" si="34"/>
        <v>-604.12786113599998</v>
      </c>
    </row>
    <row r="683" spans="1:13" x14ac:dyDescent="0.25">
      <c r="A683" s="89" t="str">
        <f t="shared" si="35"/>
        <v>Y0AD5.1</v>
      </c>
      <c r="B683" s="89">
        <f>VLOOKUP(F683,Masters!B:F,5,0)</f>
        <v>5.0999999999999996</v>
      </c>
      <c r="C683" s="169" t="s">
        <v>153</v>
      </c>
      <c r="D683" s="169" t="s">
        <v>153</v>
      </c>
      <c r="E683" s="170">
        <v>44469</v>
      </c>
      <c r="F683" s="169">
        <v>304101</v>
      </c>
      <c r="G683" s="169" t="s">
        <v>439</v>
      </c>
      <c r="H683" s="169"/>
      <c r="I683" s="169"/>
      <c r="J683" s="169">
        <v>-522012128.94999999</v>
      </c>
      <c r="K683" s="169"/>
      <c r="M683" s="87">
        <f t="shared" si="34"/>
        <v>-52.201212894999998</v>
      </c>
    </row>
    <row r="684" spans="1:13" x14ac:dyDescent="0.25">
      <c r="A684" s="89" t="str">
        <f t="shared" si="35"/>
        <v>Y0AD5.2</v>
      </c>
      <c r="B684" s="89">
        <f>VLOOKUP(F684,Masters!B:F,5,0)</f>
        <v>5.2</v>
      </c>
      <c r="C684" s="169" t="s">
        <v>153</v>
      </c>
      <c r="D684" s="169" t="s">
        <v>153</v>
      </c>
      <c r="E684" s="170">
        <v>44469</v>
      </c>
      <c r="F684" s="169">
        <v>304213</v>
      </c>
      <c r="G684" s="169" t="s">
        <v>966</v>
      </c>
      <c r="H684" s="169"/>
      <c r="I684" s="169"/>
      <c r="J684" s="169">
        <v>-10043329.689999999</v>
      </c>
      <c r="K684" s="169"/>
      <c r="M684" s="87">
        <f t="shared" si="34"/>
        <v>-1.004332969</v>
      </c>
    </row>
    <row r="685" spans="1:13" x14ac:dyDescent="0.25">
      <c r="A685" s="89" t="str">
        <f t="shared" si="35"/>
        <v>Y0AD5.2</v>
      </c>
      <c r="B685" s="89">
        <f>VLOOKUP(F685,Masters!B:F,5,0)</f>
        <v>5.2</v>
      </c>
      <c r="C685" s="169" t="s">
        <v>153</v>
      </c>
      <c r="D685" s="169" t="s">
        <v>153</v>
      </c>
      <c r="E685" s="170">
        <v>44469</v>
      </c>
      <c r="F685" s="169">
        <v>304232</v>
      </c>
      <c r="G685" s="169" t="s">
        <v>440</v>
      </c>
      <c r="H685" s="169"/>
      <c r="I685" s="169"/>
      <c r="J685" s="169">
        <v>-40699.64</v>
      </c>
      <c r="K685" s="169"/>
      <c r="M685" s="87">
        <f t="shared" si="34"/>
        <v>-4.0699639999999997E-3</v>
      </c>
    </row>
    <row r="686" spans="1:13" x14ac:dyDescent="0.25">
      <c r="A686" s="89" t="str">
        <f t="shared" si="35"/>
        <v>Y0AD5.5</v>
      </c>
      <c r="B686" s="89">
        <f>VLOOKUP(F686,Masters!B:F,5,0)</f>
        <v>5.5</v>
      </c>
      <c r="C686" s="169" t="s">
        <v>153</v>
      </c>
      <c r="D686" s="169" t="s">
        <v>153</v>
      </c>
      <c r="E686" s="170">
        <v>44469</v>
      </c>
      <c r="F686" s="169">
        <v>304302</v>
      </c>
      <c r="G686" s="169" t="s">
        <v>441</v>
      </c>
      <c r="H686" s="169"/>
      <c r="I686" s="169"/>
      <c r="J686" s="169">
        <v>-4478227.3600000003</v>
      </c>
      <c r="K686" s="169"/>
      <c r="M686" s="87">
        <f t="shared" si="34"/>
        <v>-0.44782273600000005</v>
      </c>
    </row>
    <row r="687" spans="1:13" x14ac:dyDescent="0.25">
      <c r="A687" s="89" t="str">
        <f t="shared" si="35"/>
        <v>Y0AD5.5</v>
      </c>
      <c r="B687" s="89">
        <f>VLOOKUP(F687,Masters!B:F,5,0)</f>
        <v>5.5</v>
      </c>
      <c r="C687" s="169" t="s">
        <v>153</v>
      </c>
      <c r="D687" s="169" t="s">
        <v>153</v>
      </c>
      <c r="E687" s="170">
        <v>44469</v>
      </c>
      <c r="F687" s="169">
        <v>304749</v>
      </c>
      <c r="G687" s="169" t="s">
        <v>442</v>
      </c>
      <c r="H687" s="169"/>
      <c r="I687" s="169"/>
      <c r="J687" s="169">
        <v>-64.06</v>
      </c>
      <c r="K687" s="169"/>
      <c r="M687" s="87">
        <f t="shared" si="34"/>
        <v>-6.4060000000000002E-6</v>
      </c>
    </row>
    <row r="688" spans="1:13" x14ac:dyDescent="0.25">
      <c r="A688" s="89" t="str">
        <f t="shared" si="35"/>
        <v>Y0AD5.5</v>
      </c>
      <c r="B688" s="89">
        <f>VLOOKUP(F688,Masters!B:F,5,0)</f>
        <v>5.5</v>
      </c>
      <c r="C688" s="169" t="s">
        <v>153</v>
      </c>
      <c r="D688" s="169" t="s">
        <v>153</v>
      </c>
      <c r="E688" s="170">
        <v>44469</v>
      </c>
      <c r="F688" s="169">
        <v>304751</v>
      </c>
      <c r="G688" s="169" t="s">
        <v>443</v>
      </c>
      <c r="H688" s="169"/>
      <c r="I688" s="169"/>
      <c r="J688" s="169">
        <v>2008.76</v>
      </c>
      <c r="K688" s="169"/>
      <c r="M688" s="87">
        <f t="shared" si="34"/>
        <v>2.0087600000000001E-4</v>
      </c>
    </row>
    <row r="689" spans="1:13" x14ac:dyDescent="0.25">
      <c r="A689" s="89" t="str">
        <f t="shared" si="35"/>
        <v>Y0AD5.5</v>
      </c>
      <c r="B689" s="89">
        <f>VLOOKUP(F689,Masters!B:F,5,0)</f>
        <v>5.5</v>
      </c>
      <c r="C689" s="169" t="s">
        <v>153</v>
      </c>
      <c r="D689" s="169" t="s">
        <v>153</v>
      </c>
      <c r="E689" s="170">
        <v>44469</v>
      </c>
      <c r="F689" s="169">
        <v>305101</v>
      </c>
      <c r="G689" s="169" t="s">
        <v>444</v>
      </c>
      <c r="H689" s="169"/>
      <c r="I689" s="169"/>
      <c r="J689" s="169">
        <v>-402.95</v>
      </c>
      <c r="K689" s="169"/>
      <c r="M689" s="87">
        <f t="shared" si="34"/>
        <v>-4.0295E-5</v>
      </c>
    </row>
    <row r="690" spans="1:13" x14ac:dyDescent="0.25">
      <c r="A690" s="89" t="str">
        <f t="shared" si="35"/>
        <v>Y0AD5.5</v>
      </c>
      <c r="B690" s="89">
        <f>VLOOKUP(F690,Masters!B:F,5,0)</f>
        <v>5.5</v>
      </c>
      <c r="C690" s="169" t="s">
        <v>153</v>
      </c>
      <c r="D690" s="169" t="s">
        <v>153</v>
      </c>
      <c r="E690" s="170">
        <v>44469</v>
      </c>
      <c r="F690" s="169">
        <v>305105</v>
      </c>
      <c r="G690" s="169" t="s">
        <v>1139</v>
      </c>
      <c r="H690" s="169"/>
      <c r="I690" s="169"/>
      <c r="J690" s="169">
        <v>-3996.11</v>
      </c>
      <c r="K690" s="169"/>
      <c r="M690" s="87">
        <f t="shared" si="34"/>
        <v>-3.9961100000000002E-4</v>
      </c>
    </row>
    <row r="691" spans="1:13" x14ac:dyDescent="0.25">
      <c r="A691" s="89" t="str">
        <f t="shared" si="35"/>
        <v>Y0AD5.5</v>
      </c>
      <c r="B691" s="89">
        <f>VLOOKUP(F691,Masters!B:F,5,0)</f>
        <v>5.5</v>
      </c>
      <c r="C691" s="169" t="s">
        <v>153</v>
      </c>
      <c r="D691" s="169" t="s">
        <v>153</v>
      </c>
      <c r="E691" s="170">
        <v>44469</v>
      </c>
      <c r="F691" s="169">
        <v>305144</v>
      </c>
      <c r="G691" s="169" t="s">
        <v>445</v>
      </c>
      <c r="H691" s="169"/>
      <c r="I691" s="169"/>
      <c r="J691" s="169">
        <v>-15152.52</v>
      </c>
      <c r="K691" s="169"/>
      <c r="M691" s="87">
        <f t="shared" si="34"/>
        <v>-1.5152520000000001E-3</v>
      </c>
    </row>
    <row r="692" spans="1:13" x14ac:dyDescent="0.25">
      <c r="A692" s="89" t="str">
        <f t="shared" si="35"/>
        <v>Y0AD5.5</v>
      </c>
      <c r="B692" s="89">
        <f>VLOOKUP(F692,Masters!B:F,5,0)</f>
        <v>5.5</v>
      </c>
      <c r="C692" s="169" t="s">
        <v>153</v>
      </c>
      <c r="D692" s="169" t="s">
        <v>153</v>
      </c>
      <c r="E692" s="170">
        <v>44469</v>
      </c>
      <c r="F692" s="169">
        <v>310115</v>
      </c>
      <c r="G692" s="169" t="s">
        <v>446</v>
      </c>
      <c r="H692" s="169"/>
      <c r="I692" s="169"/>
      <c r="J692" s="169">
        <v>19941.39</v>
      </c>
      <c r="K692" s="169"/>
      <c r="M692" s="87">
        <f t="shared" si="34"/>
        <v>1.9941389999999998E-3</v>
      </c>
    </row>
    <row r="693" spans="1:13" x14ac:dyDescent="0.25">
      <c r="A693" s="89" t="str">
        <f t="shared" si="35"/>
        <v>Y0AD0</v>
      </c>
      <c r="B693" s="89">
        <f>VLOOKUP(F693,Masters!B:F,5,0)</f>
        <v>0</v>
      </c>
      <c r="C693" s="169" t="s">
        <v>153</v>
      </c>
      <c r="D693" s="169" t="s">
        <v>153</v>
      </c>
      <c r="E693" s="170">
        <v>44469</v>
      </c>
      <c r="F693" s="169">
        <v>311501</v>
      </c>
      <c r="G693" s="169" t="s">
        <v>448</v>
      </c>
      <c r="H693" s="169"/>
      <c r="I693" s="169"/>
      <c r="J693" s="169">
        <v>-10426289222.9</v>
      </c>
      <c r="K693" s="169"/>
      <c r="M693" s="87">
        <f t="shared" si="34"/>
        <v>-1042.62892229</v>
      </c>
    </row>
    <row r="694" spans="1:13" x14ac:dyDescent="0.25">
      <c r="A694" s="89" t="str">
        <f t="shared" si="35"/>
        <v>Y0AD6.3</v>
      </c>
      <c r="B694" s="89">
        <f>VLOOKUP(F694,Masters!B:F,5,0)</f>
        <v>6.3</v>
      </c>
      <c r="C694" s="169" t="s">
        <v>153</v>
      </c>
      <c r="D694" s="169" t="s">
        <v>153</v>
      </c>
      <c r="E694" s="170">
        <v>44469</v>
      </c>
      <c r="F694" s="169">
        <v>401201</v>
      </c>
      <c r="G694" s="169" t="s">
        <v>451</v>
      </c>
      <c r="H694" s="169"/>
      <c r="I694" s="169"/>
      <c r="J694" s="169">
        <v>1050185.17</v>
      </c>
      <c r="K694" s="169"/>
      <c r="M694" s="87">
        <f t="shared" si="34"/>
        <v>0.10501851699999999</v>
      </c>
    </row>
    <row r="695" spans="1:13" x14ac:dyDescent="0.25">
      <c r="A695" s="89" t="str">
        <f t="shared" si="35"/>
        <v>Y0AD0</v>
      </c>
      <c r="B695" s="89">
        <f>VLOOKUP(F695,Masters!B:F,5,0)</f>
        <v>0</v>
      </c>
      <c r="C695" s="169" t="s">
        <v>153</v>
      </c>
      <c r="D695" s="169" t="s">
        <v>153</v>
      </c>
      <c r="E695" s="170">
        <v>44469</v>
      </c>
      <c r="F695" s="169">
        <v>401237</v>
      </c>
      <c r="G695" s="169" t="s">
        <v>452</v>
      </c>
      <c r="H695" s="169"/>
      <c r="I695" s="169"/>
      <c r="J695" s="169">
        <v>10589329.289999999</v>
      </c>
      <c r="K695" s="169"/>
      <c r="M695" s="87">
        <f t="shared" si="34"/>
        <v>1.0589329289999998</v>
      </c>
    </row>
    <row r="696" spans="1:13" x14ac:dyDescent="0.25">
      <c r="A696" s="89" t="str">
        <f t="shared" si="35"/>
        <v>Y0AD6.3</v>
      </c>
      <c r="B696" s="89">
        <f>VLOOKUP(F696,Masters!B:F,5,0)</f>
        <v>6.3</v>
      </c>
      <c r="C696" s="169" t="s">
        <v>153</v>
      </c>
      <c r="D696" s="169" t="s">
        <v>153</v>
      </c>
      <c r="E696" s="170">
        <v>44469</v>
      </c>
      <c r="F696" s="169">
        <v>401301</v>
      </c>
      <c r="G696" s="169" t="s">
        <v>1000</v>
      </c>
      <c r="H696" s="169"/>
      <c r="I696" s="169"/>
      <c r="J696" s="169">
        <v>15039.71</v>
      </c>
      <c r="K696" s="169"/>
      <c r="M696" s="87">
        <f t="shared" si="34"/>
        <v>1.503971E-3</v>
      </c>
    </row>
    <row r="697" spans="1:13" x14ac:dyDescent="0.25">
      <c r="A697" s="89" t="str">
        <f t="shared" si="35"/>
        <v>Y0AD6.1</v>
      </c>
      <c r="B697" s="89">
        <f>VLOOKUP(F697,Masters!B:F,5,0)</f>
        <v>6.1</v>
      </c>
      <c r="C697" s="169" t="s">
        <v>153</v>
      </c>
      <c r="D697" s="169" t="s">
        <v>153</v>
      </c>
      <c r="E697" s="170">
        <v>44469</v>
      </c>
      <c r="F697" s="169">
        <v>401501</v>
      </c>
      <c r="G697" s="169" t="s">
        <v>1001</v>
      </c>
      <c r="H697" s="169"/>
      <c r="I697" s="169"/>
      <c r="J697" s="168">
        <v>213546573.78</v>
      </c>
      <c r="K697" s="169"/>
      <c r="M697" s="87">
        <f t="shared" si="34"/>
        <v>21.354657377999999</v>
      </c>
    </row>
    <row r="698" spans="1:13" x14ac:dyDescent="0.25">
      <c r="A698" s="89" t="str">
        <f t="shared" si="35"/>
        <v>Y0AD6.3</v>
      </c>
      <c r="B698" s="89">
        <f>VLOOKUP(F698,Masters!B:F,5,0)</f>
        <v>6.3</v>
      </c>
      <c r="C698" s="169" t="s">
        <v>153</v>
      </c>
      <c r="D698" s="169" t="s">
        <v>153</v>
      </c>
      <c r="E698" s="170">
        <v>44469</v>
      </c>
      <c r="F698" s="169">
        <v>401508</v>
      </c>
      <c r="G698" s="169" t="s">
        <v>453</v>
      </c>
      <c r="H698" s="169"/>
      <c r="I698" s="169"/>
      <c r="J698" s="169">
        <v>10366352.369999999</v>
      </c>
      <c r="K698" s="169"/>
      <c r="M698" s="87">
        <f t="shared" si="34"/>
        <v>1.0366352369999998</v>
      </c>
    </row>
    <row r="699" spans="1:13" x14ac:dyDescent="0.25">
      <c r="A699" s="89" t="str">
        <f t="shared" si="35"/>
        <v>Y0AD6.1</v>
      </c>
      <c r="B699" s="89">
        <f>VLOOKUP(F699,Masters!B:F,5,0)</f>
        <v>6.1</v>
      </c>
      <c r="C699" s="169" t="s">
        <v>153</v>
      </c>
      <c r="D699" s="169" t="s">
        <v>153</v>
      </c>
      <c r="E699" s="170">
        <v>44469</v>
      </c>
      <c r="F699" s="169">
        <v>401509</v>
      </c>
      <c r="G699" s="169" t="s">
        <v>454</v>
      </c>
      <c r="H699" s="169"/>
      <c r="I699" s="169"/>
      <c r="J699" s="168">
        <v>18295364.010000002</v>
      </c>
      <c r="K699" s="169"/>
      <c r="M699" s="87">
        <f t="shared" si="34"/>
        <v>1.8295364010000001</v>
      </c>
    </row>
    <row r="700" spans="1:13" x14ac:dyDescent="0.25">
      <c r="A700" s="89" t="str">
        <f t="shared" si="35"/>
        <v>Y0AD6.3</v>
      </c>
      <c r="B700" s="89">
        <f>VLOOKUP(F700,Masters!B:F,5,0)</f>
        <v>6.3</v>
      </c>
      <c r="C700" s="169" t="s">
        <v>153</v>
      </c>
      <c r="D700" s="169" t="s">
        <v>153</v>
      </c>
      <c r="E700" s="170">
        <v>44469</v>
      </c>
      <c r="F700" s="169">
        <v>401702</v>
      </c>
      <c r="G700" s="169" t="s">
        <v>455</v>
      </c>
      <c r="H700" s="169"/>
      <c r="I700" s="169"/>
      <c r="J700" s="169">
        <v>-11661.11</v>
      </c>
      <c r="K700" s="169"/>
      <c r="M700" s="87">
        <f t="shared" si="34"/>
        <v>-1.1661110000000001E-3</v>
      </c>
    </row>
    <row r="701" spans="1:13" x14ac:dyDescent="0.25">
      <c r="A701" s="89" t="str">
        <f t="shared" si="35"/>
        <v>Y0AD6.3</v>
      </c>
      <c r="B701" s="89">
        <f>VLOOKUP(F701,Masters!B:F,5,0)</f>
        <v>6.3</v>
      </c>
      <c r="C701" s="169" t="s">
        <v>153</v>
      </c>
      <c r="D701" s="169" t="s">
        <v>153</v>
      </c>
      <c r="E701" s="170">
        <v>44469</v>
      </c>
      <c r="F701" s="169">
        <v>401703</v>
      </c>
      <c r="G701" s="169" t="s">
        <v>456</v>
      </c>
      <c r="H701" s="169"/>
      <c r="I701" s="169"/>
      <c r="J701" s="169">
        <v>-11661.11</v>
      </c>
      <c r="K701" s="169"/>
      <c r="M701" s="87">
        <f t="shared" si="34"/>
        <v>-1.1661110000000001E-3</v>
      </c>
    </row>
    <row r="702" spans="1:13" x14ac:dyDescent="0.25">
      <c r="A702" s="89" t="str">
        <f t="shared" si="35"/>
        <v>Y0AD6.3</v>
      </c>
      <c r="B702" s="89">
        <f>VLOOKUP(F702,Masters!B:F,5,0)</f>
        <v>6.3</v>
      </c>
      <c r="C702" s="169" t="s">
        <v>153</v>
      </c>
      <c r="D702" s="169" t="s">
        <v>153</v>
      </c>
      <c r="E702" s="170">
        <v>44469</v>
      </c>
      <c r="F702" s="169">
        <v>401707</v>
      </c>
      <c r="G702" s="169" t="s">
        <v>457</v>
      </c>
      <c r="H702" s="169"/>
      <c r="I702" s="169"/>
      <c r="J702" s="169">
        <v>215263.4</v>
      </c>
      <c r="K702" s="169"/>
      <c r="M702" s="87">
        <f t="shared" si="34"/>
        <v>2.1526339999999998E-2</v>
      </c>
    </row>
    <row r="703" spans="1:13" x14ac:dyDescent="0.25">
      <c r="A703" s="89" t="str">
        <f t="shared" si="35"/>
        <v>Y0AD6.3</v>
      </c>
      <c r="B703" s="89">
        <f>VLOOKUP(F703,Masters!B:F,5,0)</f>
        <v>6.3</v>
      </c>
      <c r="C703" s="169" t="s">
        <v>153</v>
      </c>
      <c r="D703" s="169" t="s">
        <v>153</v>
      </c>
      <c r="E703" s="170">
        <v>44469</v>
      </c>
      <c r="F703" s="169">
        <v>401708</v>
      </c>
      <c r="G703" s="169" t="s">
        <v>458</v>
      </c>
      <c r="H703" s="169"/>
      <c r="I703" s="169"/>
      <c r="J703" s="169">
        <v>215263.4</v>
      </c>
      <c r="K703" s="169"/>
      <c r="M703" s="87">
        <f t="shared" si="34"/>
        <v>2.1526339999999998E-2</v>
      </c>
    </row>
    <row r="704" spans="1:13" x14ac:dyDescent="0.25">
      <c r="A704" s="89" t="str">
        <f t="shared" si="35"/>
        <v>Y0AD6.3</v>
      </c>
      <c r="B704" s="89">
        <f>VLOOKUP(F704,Masters!B:F,5,0)</f>
        <v>6.3</v>
      </c>
      <c r="C704" s="169" t="s">
        <v>153</v>
      </c>
      <c r="D704" s="169" t="s">
        <v>153</v>
      </c>
      <c r="E704" s="170">
        <v>44469</v>
      </c>
      <c r="F704" s="169">
        <v>402103</v>
      </c>
      <c r="G704" s="169" t="s">
        <v>459</v>
      </c>
      <c r="H704" s="169"/>
      <c r="I704" s="169"/>
      <c r="J704" s="169">
        <v>7632.47</v>
      </c>
      <c r="K704" s="169"/>
      <c r="M704" s="87">
        <f t="shared" si="34"/>
        <v>7.6324699999999999E-4</v>
      </c>
    </row>
    <row r="705" spans="1:13" x14ac:dyDescent="0.25">
      <c r="A705" s="89" t="str">
        <f t="shared" si="35"/>
        <v>Y0AD6.2</v>
      </c>
      <c r="B705" s="89">
        <f>VLOOKUP(F705,Masters!B:F,5,0)</f>
        <v>6.2</v>
      </c>
      <c r="C705" s="169" t="s">
        <v>153</v>
      </c>
      <c r="D705" s="169" t="s">
        <v>153</v>
      </c>
      <c r="E705" s="170">
        <v>44469</v>
      </c>
      <c r="F705" s="169">
        <v>402106</v>
      </c>
      <c r="G705" s="169" t="s">
        <v>93</v>
      </c>
      <c r="H705" s="169"/>
      <c r="I705" s="169"/>
      <c r="J705" s="168">
        <v>130417.7</v>
      </c>
      <c r="K705" s="169"/>
      <c r="M705" s="87">
        <f t="shared" si="34"/>
        <v>1.3041769999999999E-2</v>
      </c>
    </row>
    <row r="706" spans="1:13" x14ac:dyDescent="0.25">
      <c r="A706" s="89" t="str">
        <f t="shared" si="35"/>
        <v>Y0AD6.3</v>
      </c>
      <c r="B706" s="89">
        <f>VLOOKUP(F706,Masters!B:F,5,0)</f>
        <v>6.3</v>
      </c>
      <c r="C706" s="169" t="s">
        <v>153</v>
      </c>
      <c r="D706" s="169" t="s">
        <v>153</v>
      </c>
      <c r="E706" s="170">
        <v>44469</v>
      </c>
      <c r="F706" s="169">
        <v>402113</v>
      </c>
      <c r="G706" s="169" t="s">
        <v>460</v>
      </c>
      <c r="H706" s="169"/>
      <c r="I706" s="169"/>
      <c r="J706" s="169">
        <v>20922620.969999999</v>
      </c>
      <c r="K706" s="169"/>
      <c r="M706" s="87">
        <f t="shared" si="34"/>
        <v>2.0922620969999999</v>
      </c>
    </row>
    <row r="707" spans="1:13" x14ac:dyDescent="0.25">
      <c r="A707" s="89" t="str">
        <f t="shared" si="35"/>
        <v>Y0AD6.3</v>
      </c>
      <c r="B707" s="89">
        <f>VLOOKUP(F707,Masters!B:F,5,0)</f>
        <v>6.3</v>
      </c>
      <c r="C707" s="169" t="s">
        <v>153</v>
      </c>
      <c r="D707" s="169" t="s">
        <v>153</v>
      </c>
      <c r="E707" s="170">
        <v>44469</v>
      </c>
      <c r="F707" s="169">
        <v>402125</v>
      </c>
      <c r="G707" s="169" t="s">
        <v>2442</v>
      </c>
      <c r="H707" s="169"/>
      <c r="I707" s="169"/>
      <c r="J707" s="169">
        <v>2637142.63</v>
      </c>
      <c r="K707" s="169"/>
      <c r="M707" s="87">
        <f t="shared" si="34"/>
        <v>0.263714263</v>
      </c>
    </row>
    <row r="708" spans="1:13" x14ac:dyDescent="0.25">
      <c r="A708" s="89" t="str">
        <f t="shared" si="35"/>
        <v>Y0AD6.3</v>
      </c>
      <c r="B708" s="89">
        <f>VLOOKUP(F708,Masters!B:F,5,0)</f>
        <v>6.3</v>
      </c>
      <c r="C708" s="169" t="s">
        <v>153</v>
      </c>
      <c r="D708" s="169" t="s">
        <v>153</v>
      </c>
      <c r="E708" s="170">
        <v>44469</v>
      </c>
      <c r="F708" s="169">
        <v>402128</v>
      </c>
      <c r="G708" s="169" t="s">
        <v>766</v>
      </c>
      <c r="H708" s="169"/>
      <c r="I708" s="169"/>
      <c r="J708" s="169">
        <v>276995912.51999998</v>
      </c>
      <c r="K708" s="169"/>
      <c r="M708" s="87">
        <f t="shared" si="34"/>
        <v>27.699591251999998</v>
      </c>
    </row>
    <row r="709" spans="1:13" x14ac:dyDescent="0.25">
      <c r="A709" s="89" t="str">
        <f t="shared" si="35"/>
        <v>Y0AD6.3</v>
      </c>
      <c r="B709" s="89">
        <f>VLOOKUP(F709,Masters!B:F,5,0)</f>
        <v>6.3</v>
      </c>
      <c r="C709" s="169" t="s">
        <v>153</v>
      </c>
      <c r="D709" s="169" t="s">
        <v>153</v>
      </c>
      <c r="E709" s="170">
        <v>44469</v>
      </c>
      <c r="F709" s="169">
        <v>402132</v>
      </c>
      <c r="G709" s="169" t="s">
        <v>461</v>
      </c>
      <c r="H709" s="169"/>
      <c r="I709" s="169"/>
      <c r="J709" s="169">
        <v>-2822342.39</v>
      </c>
      <c r="K709" s="169"/>
      <c r="M709" s="87">
        <f t="shared" si="34"/>
        <v>-0.282234239</v>
      </c>
    </row>
    <row r="710" spans="1:13" x14ac:dyDescent="0.25">
      <c r="A710" s="89" t="str">
        <f t="shared" si="35"/>
        <v>Y0AD6.3</v>
      </c>
      <c r="B710" s="89">
        <f>VLOOKUP(F710,Masters!B:F,5,0)</f>
        <v>6.3</v>
      </c>
      <c r="C710" s="169" t="s">
        <v>153</v>
      </c>
      <c r="D710" s="169" t="s">
        <v>153</v>
      </c>
      <c r="E710" s="170">
        <v>44469</v>
      </c>
      <c r="F710" s="169">
        <v>402233</v>
      </c>
      <c r="G710" s="169" t="s">
        <v>462</v>
      </c>
      <c r="H710" s="169"/>
      <c r="I710" s="169"/>
      <c r="J710" s="169">
        <v>33976.660000000003</v>
      </c>
      <c r="K710" s="169"/>
      <c r="M710" s="87">
        <f t="shared" si="34"/>
        <v>3.3976660000000001E-3</v>
      </c>
    </row>
    <row r="711" spans="1:13" x14ac:dyDescent="0.25">
      <c r="A711" s="89" t="str">
        <f t="shared" si="35"/>
        <v>Y0AD6.3</v>
      </c>
      <c r="B711" s="89">
        <f>VLOOKUP(F711,Masters!B:F,5,0)</f>
        <v>6.3</v>
      </c>
      <c r="C711" s="169" t="s">
        <v>153</v>
      </c>
      <c r="D711" s="169" t="s">
        <v>153</v>
      </c>
      <c r="E711" s="170">
        <v>44469</v>
      </c>
      <c r="F711" s="169">
        <v>402235</v>
      </c>
      <c r="G711" s="169" t="s">
        <v>463</v>
      </c>
      <c r="H711" s="169"/>
      <c r="I711" s="169"/>
      <c r="J711" s="169">
        <v>47201.55</v>
      </c>
      <c r="K711" s="169"/>
      <c r="M711" s="87">
        <f t="shared" si="34"/>
        <v>4.7201550000000002E-3</v>
      </c>
    </row>
    <row r="712" spans="1:13" x14ac:dyDescent="0.25">
      <c r="A712" s="89" t="str">
        <f t="shared" si="35"/>
        <v>Y0AD6.1</v>
      </c>
      <c r="B712" s="89">
        <f>VLOOKUP(F712,Masters!B:F,5,0)</f>
        <v>6.1</v>
      </c>
      <c r="C712" s="169" t="s">
        <v>153</v>
      </c>
      <c r="D712" s="169" t="s">
        <v>153</v>
      </c>
      <c r="E712" s="170">
        <v>44469</v>
      </c>
      <c r="F712" s="169">
        <v>402257</v>
      </c>
      <c r="G712" s="169" t="s">
        <v>464</v>
      </c>
      <c r="H712" s="169"/>
      <c r="I712" s="169"/>
      <c r="J712" s="168">
        <v>2391815.59</v>
      </c>
      <c r="K712" s="169"/>
      <c r="M712" s="87">
        <f t="shared" si="34"/>
        <v>0.23918155899999999</v>
      </c>
    </row>
    <row r="713" spans="1:13" x14ac:dyDescent="0.25">
      <c r="A713" s="89" t="str">
        <f t="shared" si="35"/>
        <v>Y0AD0</v>
      </c>
      <c r="B713" s="89">
        <f>VLOOKUP(F713,Masters!B:F,5,0)</f>
        <v>0</v>
      </c>
      <c r="C713" s="169" t="s">
        <v>153</v>
      </c>
      <c r="D713" s="169" t="s">
        <v>153</v>
      </c>
      <c r="E713" s="170">
        <v>44469</v>
      </c>
      <c r="F713" s="169">
        <v>402328</v>
      </c>
      <c r="G713" s="169" t="s">
        <v>465</v>
      </c>
      <c r="H713" s="169"/>
      <c r="I713" s="169"/>
      <c r="J713" s="169">
        <v>198885430.16999999</v>
      </c>
      <c r="K713" s="169"/>
      <c r="M713" s="87">
        <f t="shared" si="34"/>
        <v>19.888543017</v>
      </c>
    </row>
    <row r="714" spans="1:13" x14ac:dyDescent="0.25">
      <c r="A714" s="89" t="str">
        <f t="shared" si="35"/>
        <v>Y0AD0</v>
      </c>
      <c r="B714" s="89">
        <f>VLOOKUP(F714,Masters!B:F,5,0)</f>
        <v>0</v>
      </c>
      <c r="C714" s="169" t="s">
        <v>153</v>
      </c>
      <c r="D714" s="169" t="s">
        <v>153</v>
      </c>
      <c r="E714" s="170">
        <v>44469</v>
      </c>
      <c r="F714" s="169">
        <v>402329</v>
      </c>
      <c r="G714" s="169" t="s">
        <v>466</v>
      </c>
      <c r="H714" s="169"/>
      <c r="I714" s="169"/>
      <c r="J714" s="169">
        <v>187.87</v>
      </c>
      <c r="K714" s="169"/>
      <c r="M714" s="87">
        <f t="shared" si="34"/>
        <v>1.8787000000000002E-5</v>
      </c>
    </row>
    <row r="715" spans="1:13" x14ac:dyDescent="0.25">
      <c r="A715" s="89" t="str">
        <f t="shared" si="35"/>
        <v>Y0AD6.3</v>
      </c>
      <c r="B715" s="89">
        <f>VLOOKUP(F715,Masters!B:F,5,0)</f>
        <v>6.3</v>
      </c>
      <c r="C715" s="169" t="s">
        <v>153</v>
      </c>
      <c r="D715" s="169" t="s">
        <v>153</v>
      </c>
      <c r="E715" s="170">
        <v>44469</v>
      </c>
      <c r="F715" s="169">
        <v>402364</v>
      </c>
      <c r="G715" s="169" t="s">
        <v>1021</v>
      </c>
      <c r="H715" s="169"/>
      <c r="I715" s="169"/>
      <c r="J715" s="169">
        <v>0</v>
      </c>
      <c r="K715" s="169"/>
      <c r="M715" s="87">
        <f t="shared" si="34"/>
        <v>0</v>
      </c>
    </row>
    <row r="716" spans="1:13" x14ac:dyDescent="0.25">
      <c r="A716" s="89" t="str">
        <f t="shared" si="35"/>
        <v>Y0AD6.3</v>
      </c>
      <c r="B716" s="89">
        <f>VLOOKUP(F716,Masters!B:F,5,0)</f>
        <v>6.3</v>
      </c>
      <c r="C716" s="169" t="s">
        <v>153</v>
      </c>
      <c r="D716" s="169" t="s">
        <v>153</v>
      </c>
      <c r="E716" s="170">
        <v>44469</v>
      </c>
      <c r="F716" s="169">
        <v>402381</v>
      </c>
      <c r="G716" s="169" t="s">
        <v>467</v>
      </c>
      <c r="H716" s="169"/>
      <c r="I716" s="169"/>
      <c r="J716" s="169">
        <v>-677657.61</v>
      </c>
      <c r="K716" s="169"/>
      <c r="M716" s="87">
        <f t="shared" si="34"/>
        <v>-6.7765760999999994E-2</v>
      </c>
    </row>
    <row r="717" spans="1:13" x14ac:dyDescent="0.25">
      <c r="A717" s="89" t="str">
        <f t="shared" si="35"/>
        <v>Y0AD6.3</v>
      </c>
      <c r="B717" s="89">
        <f>VLOOKUP(F717,Masters!B:F,5,0)</f>
        <v>6.3</v>
      </c>
      <c r="C717" s="169" t="s">
        <v>153</v>
      </c>
      <c r="D717" s="169" t="s">
        <v>153</v>
      </c>
      <c r="E717" s="170">
        <v>44469</v>
      </c>
      <c r="F717" s="169">
        <v>402404</v>
      </c>
      <c r="G717" s="169" t="s">
        <v>468</v>
      </c>
      <c r="H717" s="169"/>
      <c r="I717" s="169"/>
      <c r="J717" s="169">
        <v>96064.97</v>
      </c>
      <c r="K717" s="169"/>
      <c r="M717" s="87">
        <f t="shared" si="34"/>
        <v>9.6064970000000003E-3</v>
      </c>
    </row>
    <row r="718" spans="1:13" x14ac:dyDescent="0.25">
      <c r="A718" s="89" t="str">
        <f t="shared" si="35"/>
        <v>Y0AD5.3</v>
      </c>
      <c r="B718" s="89">
        <f>VLOOKUP(F718,Masters!B:F,5,0)</f>
        <v>5.3</v>
      </c>
      <c r="C718" s="169" t="s">
        <v>153</v>
      </c>
      <c r="D718" s="169" t="s">
        <v>153</v>
      </c>
      <c r="E718" s="170">
        <v>44469</v>
      </c>
      <c r="F718" s="169">
        <v>440101</v>
      </c>
      <c r="G718" s="169" t="s">
        <v>449</v>
      </c>
      <c r="H718" s="169"/>
      <c r="I718" s="169"/>
      <c r="J718" s="169">
        <v>75951903.209999993</v>
      </c>
      <c r="K718" s="169"/>
      <c r="M718" s="87">
        <f t="shared" si="34"/>
        <v>7.5951903209999996</v>
      </c>
    </row>
    <row r="719" spans="1:13" x14ac:dyDescent="0.25">
      <c r="A719" s="89" t="str">
        <f t="shared" si="35"/>
        <v>Y0AD5.5</v>
      </c>
      <c r="B719" s="89">
        <f>VLOOKUP(F719,Masters!B:F,5,0)</f>
        <v>5.5</v>
      </c>
      <c r="C719" s="169" t="s">
        <v>153</v>
      </c>
      <c r="D719" s="169" t="s">
        <v>153</v>
      </c>
      <c r="E719" s="170">
        <v>44469</v>
      </c>
      <c r="F719" s="169">
        <v>440225</v>
      </c>
      <c r="G719" s="169" t="s">
        <v>450</v>
      </c>
      <c r="H719" s="169"/>
      <c r="I719" s="169"/>
      <c r="J719" s="169">
        <v>-33149.11</v>
      </c>
      <c r="K719" s="169"/>
      <c r="M719" s="87">
        <f t="shared" si="34"/>
        <v>-3.3149110000000002E-3</v>
      </c>
    </row>
    <row r="720" spans="1:13" x14ac:dyDescent="0.25">
      <c r="A720" s="89" t="str">
        <f t="shared" si="35"/>
        <v>Y0AD6.3</v>
      </c>
      <c r="B720" s="89">
        <f>VLOOKUP(F720,Masters!B:F,5,0)</f>
        <v>6.3</v>
      </c>
      <c r="C720" s="169" t="s">
        <v>153</v>
      </c>
      <c r="D720" s="169" t="s">
        <v>153</v>
      </c>
      <c r="E720" s="170">
        <v>44469</v>
      </c>
      <c r="F720" s="169">
        <v>440325</v>
      </c>
      <c r="G720" s="169" t="s">
        <v>732</v>
      </c>
      <c r="H720" s="169"/>
      <c r="I720" s="169"/>
      <c r="J720" s="169">
        <v>0</v>
      </c>
      <c r="K720" s="169"/>
      <c r="M720" s="87">
        <f t="shared" si="34"/>
        <v>0</v>
      </c>
    </row>
    <row r="721" spans="1:13" x14ac:dyDescent="0.25">
      <c r="A721" s="89" t="str">
        <f t="shared" si="35"/>
        <v>Y0AD6.3</v>
      </c>
      <c r="B721" s="89">
        <f>VLOOKUP(F721,Masters!B:F,5,0)</f>
        <v>6.3</v>
      </c>
      <c r="C721" s="169" t="s">
        <v>153</v>
      </c>
      <c r="D721" s="169" t="s">
        <v>153</v>
      </c>
      <c r="E721" s="170">
        <v>44469</v>
      </c>
      <c r="F721" s="169">
        <v>440341</v>
      </c>
      <c r="G721" s="169" t="s">
        <v>469</v>
      </c>
      <c r="H721" s="169"/>
      <c r="I721" s="169"/>
      <c r="J721" s="169">
        <v>20877457.489999998</v>
      </c>
      <c r="K721" s="169"/>
      <c r="M721" s="87">
        <f t="shared" si="34"/>
        <v>2.0877457489999998</v>
      </c>
    </row>
    <row r="722" spans="1:13" x14ac:dyDescent="0.25">
      <c r="A722" s="89" t="str">
        <f t="shared" si="35"/>
        <v>Y0AD6.3</v>
      </c>
      <c r="B722" s="89">
        <f>VLOOKUP(F722,Masters!B:F,5,0)</f>
        <v>6.3</v>
      </c>
      <c r="C722" s="169" t="s">
        <v>153</v>
      </c>
      <c r="D722" s="169" t="s">
        <v>153</v>
      </c>
      <c r="E722" s="170">
        <v>44469</v>
      </c>
      <c r="F722" s="169">
        <v>440342</v>
      </c>
      <c r="G722" s="169" t="s">
        <v>470</v>
      </c>
      <c r="H722" s="169"/>
      <c r="I722" s="169"/>
      <c r="J722" s="169">
        <v>20877457.489999998</v>
      </c>
      <c r="K722" s="169"/>
      <c r="M722" s="87">
        <f t="shared" si="34"/>
        <v>2.0877457489999998</v>
      </c>
    </row>
    <row r="723" spans="1:13" x14ac:dyDescent="0.25">
      <c r="A723" s="89" t="str">
        <f t="shared" si="35"/>
        <v>Y0AD6.3</v>
      </c>
      <c r="B723" s="89">
        <f>VLOOKUP(F723,Masters!B:F,5,0)</f>
        <v>6.3</v>
      </c>
      <c r="C723" s="169" t="s">
        <v>153</v>
      </c>
      <c r="D723" s="169" t="s">
        <v>153</v>
      </c>
      <c r="E723" s="170">
        <v>44469</v>
      </c>
      <c r="F723" s="169">
        <v>440350</v>
      </c>
      <c r="G723" s="169" t="s">
        <v>575</v>
      </c>
      <c r="H723" s="169"/>
      <c r="I723" s="169"/>
      <c r="J723" s="169">
        <v>51685.75</v>
      </c>
      <c r="K723" s="169"/>
      <c r="M723" s="87">
        <f t="shared" si="34"/>
        <v>5.1685749999999999E-3</v>
      </c>
    </row>
    <row r="724" spans="1:13" x14ac:dyDescent="0.25">
      <c r="A724" s="89" t="str">
        <f t="shared" si="35"/>
        <v>Y0AD6.3</v>
      </c>
      <c r="B724" s="89">
        <f>VLOOKUP(F724,Masters!B:F,5,0)</f>
        <v>6.3</v>
      </c>
      <c r="C724" s="169" t="s">
        <v>153</v>
      </c>
      <c r="D724" s="169" t="s">
        <v>153</v>
      </c>
      <c r="E724" s="170">
        <v>44469</v>
      </c>
      <c r="F724" s="169">
        <v>440351</v>
      </c>
      <c r="G724" s="169" t="s">
        <v>576</v>
      </c>
      <c r="H724" s="169"/>
      <c r="I724" s="169"/>
      <c r="J724" s="169">
        <v>51685.75</v>
      </c>
      <c r="K724" s="169"/>
      <c r="M724" s="87">
        <f t="shared" si="34"/>
        <v>5.1685749999999999E-3</v>
      </c>
    </row>
    <row r="725" spans="1:13" x14ac:dyDescent="0.25">
      <c r="A725" s="89" t="str">
        <f t="shared" si="35"/>
        <v>Y0AD6.3</v>
      </c>
      <c r="B725" s="89">
        <f>VLOOKUP(F725,Masters!B:F,5,0)</f>
        <v>6.3</v>
      </c>
      <c r="C725" s="169" t="s">
        <v>153</v>
      </c>
      <c r="D725" s="169" t="s">
        <v>153</v>
      </c>
      <c r="E725" s="170">
        <v>44469</v>
      </c>
      <c r="F725" s="169">
        <v>440416</v>
      </c>
      <c r="G725" s="169" t="s">
        <v>471</v>
      </c>
      <c r="H725" s="169"/>
      <c r="I725" s="169"/>
      <c r="J725" s="169">
        <v>14747043.800000001</v>
      </c>
      <c r="K725" s="169"/>
      <c r="M725" s="87">
        <f t="shared" si="34"/>
        <v>1.4747043800000001</v>
      </c>
    </row>
    <row r="726" spans="1:13" x14ac:dyDescent="0.25">
      <c r="A726" s="89" t="str">
        <f t="shared" si="35"/>
        <v>Y0AD6.3</v>
      </c>
      <c r="B726" s="89">
        <f>VLOOKUP(F726,Masters!B:F,5,0)</f>
        <v>6.3</v>
      </c>
      <c r="C726" s="169" t="s">
        <v>153</v>
      </c>
      <c r="D726" s="169" t="s">
        <v>153</v>
      </c>
      <c r="E726" s="170">
        <v>44469</v>
      </c>
      <c r="F726" s="169">
        <v>440485</v>
      </c>
      <c r="G726" s="169" t="s">
        <v>732</v>
      </c>
      <c r="H726" s="169"/>
      <c r="I726" s="169"/>
      <c r="J726" s="169">
        <v>0</v>
      </c>
      <c r="K726" s="169"/>
      <c r="M726" s="87">
        <f t="shared" si="34"/>
        <v>0</v>
      </c>
    </row>
    <row r="727" spans="1:13" x14ac:dyDescent="0.25">
      <c r="A727" s="89" t="str">
        <f t="shared" si="35"/>
        <v>Y0AD6.3</v>
      </c>
      <c r="B727" s="89">
        <f>VLOOKUP(F727,Masters!B:F,5,0)</f>
        <v>6.3</v>
      </c>
      <c r="C727" s="169" t="s">
        <v>153</v>
      </c>
      <c r="D727" s="169" t="s">
        <v>153</v>
      </c>
      <c r="E727" s="170">
        <v>44469</v>
      </c>
      <c r="F727" s="169">
        <v>440509</v>
      </c>
      <c r="G727" s="169" t="s">
        <v>472</v>
      </c>
      <c r="H727" s="169"/>
      <c r="I727" s="169"/>
      <c r="J727" s="169">
        <v>7318145.5800000001</v>
      </c>
      <c r="K727" s="169"/>
      <c r="M727" s="87">
        <f t="shared" si="34"/>
        <v>0.73181455800000006</v>
      </c>
    </row>
    <row r="728" spans="1:13" x14ac:dyDescent="0.25">
      <c r="A728" s="89" t="str">
        <f t="shared" si="35"/>
        <v>Y0AD6.1</v>
      </c>
      <c r="B728" s="89">
        <f>VLOOKUP(F728,Masters!B:F,5,0)</f>
        <v>6.1</v>
      </c>
      <c r="C728" s="169" t="s">
        <v>153</v>
      </c>
      <c r="D728" s="169" t="s">
        <v>153</v>
      </c>
      <c r="E728" s="170">
        <v>44469</v>
      </c>
      <c r="F728" s="169">
        <v>440512</v>
      </c>
      <c r="G728" s="169" t="s">
        <v>577</v>
      </c>
      <c r="H728" s="169"/>
      <c r="I728" s="169"/>
      <c r="J728" s="168">
        <v>574286.11</v>
      </c>
      <c r="K728" s="169"/>
      <c r="M728" s="87">
        <f t="shared" si="34"/>
        <v>5.7428610999999997E-2</v>
      </c>
    </row>
    <row r="729" spans="1:13" x14ac:dyDescent="0.25">
      <c r="A729" s="89" t="str">
        <f t="shared" si="35"/>
        <v>Y0AG0</v>
      </c>
      <c r="B729" s="89">
        <f>VLOOKUP(F729,Masters!B:F,5,0)</f>
        <v>0</v>
      </c>
      <c r="C729" s="169" t="s">
        <v>154</v>
      </c>
      <c r="D729" s="169" t="s">
        <v>154</v>
      </c>
      <c r="E729" s="170">
        <v>44469</v>
      </c>
      <c r="F729" s="169">
        <v>101101</v>
      </c>
      <c r="G729" s="169" t="s">
        <v>436</v>
      </c>
      <c r="H729" s="169"/>
      <c r="I729" s="169"/>
      <c r="J729" s="169">
        <v>11947158070.549999</v>
      </c>
      <c r="K729" s="169"/>
      <c r="M729" s="87">
        <f t="shared" si="34"/>
        <v>1194.7158070549999</v>
      </c>
    </row>
    <row r="730" spans="1:13" x14ac:dyDescent="0.25">
      <c r="A730" s="89" t="str">
        <f t="shared" si="35"/>
        <v>Y0AG0</v>
      </c>
      <c r="B730" s="89">
        <f>VLOOKUP(F730,Masters!B:F,5,0)</f>
        <v>0</v>
      </c>
      <c r="C730" s="169" t="s">
        <v>154</v>
      </c>
      <c r="D730" s="169" t="s">
        <v>154</v>
      </c>
      <c r="E730" s="170">
        <v>44469</v>
      </c>
      <c r="F730" s="169">
        <v>102104</v>
      </c>
      <c r="G730" s="169" t="s">
        <v>437</v>
      </c>
      <c r="H730" s="169"/>
      <c r="I730" s="169"/>
      <c r="J730" s="169">
        <v>261877797.91999999</v>
      </c>
      <c r="K730" s="169"/>
      <c r="M730" s="87">
        <f t="shared" si="34"/>
        <v>26.187779791999997</v>
      </c>
    </row>
    <row r="731" spans="1:13" x14ac:dyDescent="0.25">
      <c r="A731" s="89" t="str">
        <f t="shared" ref="A731:A777" si="36">C731&amp;B731</f>
        <v>Y0AG0</v>
      </c>
      <c r="B731" s="89">
        <f>VLOOKUP(F731,Masters!B:F,5,0)</f>
        <v>0</v>
      </c>
      <c r="C731" s="169" t="s">
        <v>154</v>
      </c>
      <c r="D731" s="169" t="s">
        <v>154</v>
      </c>
      <c r="E731" s="170">
        <v>44469</v>
      </c>
      <c r="F731" s="169">
        <v>106103</v>
      </c>
      <c r="G731" s="169" t="s">
        <v>2428</v>
      </c>
      <c r="H731" s="169"/>
      <c r="I731" s="169"/>
      <c r="J731" s="169">
        <v>2240542.11</v>
      </c>
      <c r="K731" s="169"/>
      <c r="M731" s="87">
        <f t="shared" ref="M731:M778" si="37">J731/10000000</f>
        <v>0.22405421099999998</v>
      </c>
    </row>
    <row r="732" spans="1:13" x14ac:dyDescent="0.25">
      <c r="A732" s="89" t="str">
        <f t="shared" si="36"/>
        <v>Y0AG0</v>
      </c>
      <c r="B732" s="89">
        <f>VLOOKUP(F732,Masters!B:F,5,0)</f>
        <v>0</v>
      </c>
      <c r="C732" s="169" t="s">
        <v>154</v>
      </c>
      <c r="D732" s="169" t="s">
        <v>154</v>
      </c>
      <c r="E732" s="170">
        <v>44469</v>
      </c>
      <c r="F732" s="169">
        <v>107106</v>
      </c>
      <c r="G732" s="169" t="s">
        <v>1913</v>
      </c>
      <c r="H732" s="169"/>
      <c r="I732" s="169"/>
      <c r="J732" s="169">
        <v>7214.85</v>
      </c>
      <c r="K732" s="169"/>
      <c r="M732" s="87">
        <f t="shared" si="37"/>
        <v>7.2148500000000001E-4</v>
      </c>
    </row>
    <row r="733" spans="1:13" x14ac:dyDescent="0.25">
      <c r="A733" s="89" t="str">
        <f t="shared" si="36"/>
        <v>Y0AG0</v>
      </c>
      <c r="B733" s="89">
        <f>VLOOKUP(F733,Masters!B:F,5,0)</f>
        <v>0</v>
      </c>
      <c r="C733" s="169" t="s">
        <v>154</v>
      </c>
      <c r="D733" s="169" t="s">
        <v>154</v>
      </c>
      <c r="E733" s="170">
        <v>44469</v>
      </c>
      <c r="F733" s="169">
        <v>107111</v>
      </c>
      <c r="G733" s="169" t="s">
        <v>485</v>
      </c>
      <c r="H733" s="169"/>
      <c r="I733" s="169"/>
      <c r="J733" s="169">
        <v>13701258</v>
      </c>
      <c r="K733" s="169"/>
      <c r="M733" s="87">
        <f t="shared" si="37"/>
        <v>1.3701258000000001</v>
      </c>
    </row>
    <row r="734" spans="1:13" x14ac:dyDescent="0.25">
      <c r="A734" s="89" t="str">
        <f t="shared" si="36"/>
        <v>Y0AG0</v>
      </c>
      <c r="B734" s="89">
        <f>VLOOKUP(F734,Masters!B:F,5,0)</f>
        <v>0</v>
      </c>
      <c r="C734" s="169" t="s">
        <v>154</v>
      </c>
      <c r="D734" s="169" t="s">
        <v>154</v>
      </c>
      <c r="E734" s="170">
        <v>44469</v>
      </c>
      <c r="F734" s="169">
        <v>111126</v>
      </c>
      <c r="G734" s="169" t="s">
        <v>438</v>
      </c>
      <c r="H734" s="169"/>
      <c r="I734" s="169"/>
      <c r="J734" s="169">
        <v>23750.59</v>
      </c>
      <c r="K734" s="169"/>
      <c r="M734" s="87">
        <f t="shared" si="37"/>
        <v>2.3750590000000001E-3</v>
      </c>
    </row>
    <row r="735" spans="1:13" x14ac:dyDescent="0.25">
      <c r="A735" s="89" t="str">
        <f t="shared" si="36"/>
        <v>Y0AG0</v>
      </c>
      <c r="B735" s="89">
        <f>VLOOKUP(F735,Masters!B:F,5,0)</f>
        <v>0</v>
      </c>
      <c r="C735" s="169" t="s">
        <v>154</v>
      </c>
      <c r="D735" s="169" t="s">
        <v>154</v>
      </c>
      <c r="E735" s="170">
        <v>44469</v>
      </c>
      <c r="F735" s="169">
        <v>111137</v>
      </c>
      <c r="G735" s="169" t="s">
        <v>487</v>
      </c>
      <c r="H735" s="169"/>
      <c r="I735" s="169"/>
      <c r="J735" s="169">
        <v>0.02</v>
      </c>
      <c r="K735" s="169"/>
      <c r="M735" s="87">
        <f t="shared" si="37"/>
        <v>2.0000000000000001E-9</v>
      </c>
    </row>
    <row r="736" spans="1:13" x14ac:dyDescent="0.25">
      <c r="A736" s="89" t="str">
        <f t="shared" si="36"/>
        <v>Y0AG0</v>
      </c>
      <c r="B736" s="89">
        <f>VLOOKUP(F736,Masters!B:F,5,0)</f>
        <v>0</v>
      </c>
      <c r="C736" s="169" t="s">
        <v>154</v>
      </c>
      <c r="D736" s="169" t="s">
        <v>154</v>
      </c>
      <c r="E736" s="170">
        <v>44469</v>
      </c>
      <c r="F736" s="169">
        <v>111181</v>
      </c>
      <c r="G736" s="169" t="s">
        <v>488</v>
      </c>
      <c r="H736" s="169"/>
      <c r="I736" s="169"/>
      <c r="J736" s="169">
        <v>6901225.4100000001</v>
      </c>
      <c r="K736" s="169"/>
      <c r="M736" s="87">
        <f t="shared" si="37"/>
        <v>0.69012254100000003</v>
      </c>
    </row>
    <row r="737" spans="1:13" x14ac:dyDescent="0.25">
      <c r="A737" s="89" t="str">
        <f t="shared" si="36"/>
        <v>Y0AG0</v>
      </c>
      <c r="B737" s="89">
        <f>VLOOKUP(F737,Masters!B:F,5,0)</f>
        <v>0</v>
      </c>
      <c r="C737" s="169" t="s">
        <v>154</v>
      </c>
      <c r="D737" s="169" t="s">
        <v>154</v>
      </c>
      <c r="E737" s="170">
        <v>44469</v>
      </c>
      <c r="F737" s="169">
        <v>111182</v>
      </c>
      <c r="G737" s="169" t="s">
        <v>489</v>
      </c>
      <c r="H737" s="169"/>
      <c r="I737" s="169"/>
      <c r="J737" s="169">
        <v>8832914.1999999993</v>
      </c>
      <c r="K737" s="169"/>
      <c r="M737" s="87">
        <f t="shared" si="37"/>
        <v>0.88329141999999994</v>
      </c>
    </row>
    <row r="738" spans="1:13" x14ac:dyDescent="0.25">
      <c r="A738" s="89" t="str">
        <f t="shared" si="36"/>
        <v>Y0AG0</v>
      </c>
      <c r="B738" s="89">
        <f>VLOOKUP(F738,Masters!B:F,5,0)</f>
        <v>0</v>
      </c>
      <c r="C738" s="169" t="s">
        <v>154</v>
      </c>
      <c r="D738" s="169" t="s">
        <v>154</v>
      </c>
      <c r="E738" s="170">
        <v>44469</v>
      </c>
      <c r="F738" s="169">
        <v>111183</v>
      </c>
      <c r="G738" s="169" t="s">
        <v>490</v>
      </c>
      <c r="H738" s="169"/>
      <c r="I738" s="169"/>
      <c r="J738" s="169">
        <v>7002247.5999999996</v>
      </c>
      <c r="K738" s="169"/>
      <c r="M738" s="87">
        <f t="shared" si="37"/>
        <v>0.70022476</v>
      </c>
    </row>
    <row r="739" spans="1:13" x14ac:dyDescent="0.25">
      <c r="A739" s="89" t="str">
        <f t="shared" si="36"/>
        <v>Y0AG0</v>
      </c>
      <c r="B739" s="89">
        <f>VLOOKUP(F739,Masters!B:F,5,0)</f>
        <v>0</v>
      </c>
      <c r="C739" s="169" t="s">
        <v>154</v>
      </c>
      <c r="D739" s="169" t="s">
        <v>154</v>
      </c>
      <c r="E739" s="170">
        <v>44469</v>
      </c>
      <c r="F739" s="169">
        <v>111184</v>
      </c>
      <c r="G739" s="169" t="s">
        <v>491</v>
      </c>
      <c r="H739" s="169"/>
      <c r="I739" s="169"/>
      <c r="J739" s="169">
        <v>17430651.32</v>
      </c>
      <c r="K739" s="169"/>
      <c r="M739" s="87">
        <f t="shared" si="37"/>
        <v>1.7430651320000001</v>
      </c>
    </row>
    <row r="740" spans="1:13" x14ac:dyDescent="0.25">
      <c r="A740" s="89" t="str">
        <f t="shared" si="36"/>
        <v>Y0AG0</v>
      </c>
      <c r="B740" s="89">
        <f>VLOOKUP(F740,Masters!B:F,5,0)</f>
        <v>0</v>
      </c>
      <c r="C740" s="169" t="s">
        <v>154</v>
      </c>
      <c r="D740" s="169" t="s">
        <v>154</v>
      </c>
      <c r="E740" s="170">
        <v>44469</v>
      </c>
      <c r="F740" s="169">
        <v>111220</v>
      </c>
      <c r="G740" s="169" t="s">
        <v>492</v>
      </c>
      <c r="H740" s="169"/>
      <c r="I740" s="169"/>
      <c r="J740" s="169">
        <v>10455464.17</v>
      </c>
      <c r="K740" s="169"/>
      <c r="M740" s="87">
        <f t="shared" si="37"/>
        <v>1.045546417</v>
      </c>
    </row>
    <row r="741" spans="1:13" x14ac:dyDescent="0.25">
      <c r="A741" s="89" t="str">
        <f t="shared" si="36"/>
        <v>Y0AG0</v>
      </c>
      <c r="B741" s="89">
        <f>VLOOKUP(F741,Masters!B:F,5,0)</f>
        <v>0</v>
      </c>
      <c r="C741" s="169" t="s">
        <v>154</v>
      </c>
      <c r="D741" s="169" t="s">
        <v>154</v>
      </c>
      <c r="E741" s="170">
        <v>44469</v>
      </c>
      <c r="F741" s="169">
        <v>111221</v>
      </c>
      <c r="G741" s="169" t="s">
        <v>493</v>
      </c>
      <c r="H741" s="169"/>
      <c r="I741" s="169"/>
      <c r="J741" s="169">
        <v>-10455464.17</v>
      </c>
      <c r="K741" s="169"/>
      <c r="M741" s="87">
        <f t="shared" si="37"/>
        <v>-1.045546417</v>
      </c>
    </row>
    <row r="742" spans="1:13" x14ac:dyDescent="0.25">
      <c r="A742" s="89" t="str">
        <f t="shared" si="36"/>
        <v>Y0AG0</v>
      </c>
      <c r="B742" s="89">
        <f>VLOOKUP(F742,Masters!B:F,5,0)</f>
        <v>0</v>
      </c>
      <c r="C742" s="169" t="s">
        <v>154</v>
      </c>
      <c r="D742" s="169" t="s">
        <v>154</v>
      </c>
      <c r="E742" s="170">
        <v>44469</v>
      </c>
      <c r="F742" s="169">
        <v>141017</v>
      </c>
      <c r="G742" s="169" t="s">
        <v>788</v>
      </c>
      <c r="H742" s="169"/>
      <c r="I742" s="169"/>
      <c r="J742" s="169">
        <v>0</v>
      </c>
      <c r="K742" s="169"/>
      <c r="M742" s="87">
        <f t="shared" si="37"/>
        <v>0</v>
      </c>
    </row>
    <row r="743" spans="1:13" x14ac:dyDescent="0.25">
      <c r="A743" s="89" t="str">
        <f t="shared" si="36"/>
        <v>Y0AG0</v>
      </c>
      <c r="B743" s="89">
        <f>VLOOKUP(F743,Masters!B:F,5,0)</f>
        <v>0</v>
      </c>
      <c r="C743" s="169" t="s">
        <v>154</v>
      </c>
      <c r="D743" s="169" t="s">
        <v>154</v>
      </c>
      <c r="E743" s="170">
        <v>44469</v>
      </c>
      <c r="F743" s="169">
        <v>141280</v>
      </c>
      <c r="G743" s="169" t="s">
        <v>789</v>
      </c>
      <c r="H743" s="169"/>
      <c r="I743" s="169"/>
      <c r="J743" s="169">
        <v>48400250.880000003</v>
      </c>
      <c r="K743" s="169"/>
      <c r="M743" s="87">
        <f t="shared" si="37"/>
        <v>4.840025088</v>
      </c>
    </row>
    <row r="744" spans="1:13" x14ac:dyDescent="0.25">
      <c r="A744" s="89" t="str">
        <f t="shared" si="36"/>
        <v>Y0AG0</v>
      </c>
      <c r="B744" s="89">
        <f>VLOOKUP(F744,Masters!B:F,5,0)</f>
        <v>0</v>
      </c>
      <c r="C744" s="169" t="s">
        <v>154</v>
      </c>
      <c r="D744" s="169" t="s">
        <v>154</v>
      </c>
      <c r="E744" s="170">
        <v>44469</v>
      </c>
      <c r="F744" s="169">
        <v>141294</v>
      </c>
      <c r="G744" s="169" t="s">
        <v>792</v>
      </c>
      <c r="H744" s="169"/>
      <c r="I744" s="169"/>
      <c r="J744" s="169">
        <v>0</v>
      </c>
      <c r="K744" s="169"/>
      <c r="M744" s="87">
        <f t="shared" si="37"/>
        <v>0</v>
      </c>
    </row>
    <row r="745" spans="1:13" x14ac:dyDescent="0.25">
      <c r="A745" s="89" t="str">
        <f t="shared" si="36"/>
        <v>Y0AG0</v>
      </c>
      <c r="B745" s="89">
        <f>VLOOKUP(F745,Masters!B:F,5,0)</f>
        <v>0</v>
      </c>
      <c r="C745" s="169" t="s">
        <v>154</v>
      </c>
      <c r="D745" s="169" t="s">
        <v>154</v>
      </c>
      <c r="E745" s="170">
        <v>44469</v>
      </c>
      <c r="F745" s="169">
        <v>141321</v>
      </c>
      <c r="G745" s="169" t="s">
        <v>1052</v>
      </c>
      <c r="H745" s="169"/>
      <c r="I745" s="169"/>
      <c r="J745" s="169">
        <v>0</v>
      </c>
      <c r="K745" s="169"/>
      <c r="M745" s="87">
        <f t="shared" si="37"/>
        <v>0</v>
      </c>
    </row>
    <row r="746" spans="1:13" x14ac:dyDescent="0.25">
      <c r="A746" s="89" t="str">
        <f t="shared" si="36"/>
        <v>Y0AG0</v>
      </c>
      <c r="B746" s="89">
        <f>VLOOKUP(F746,Masters!B:F,5,0)</f>
        <v>0</v>
      </c>
      <c r="C746" s="169" t="s">
        <v>154</v>
      </c>
      <c r="D746" s="169" t="s">
        <v>154</v>
      </c>
      <c r="E746" s="170">
        <v>44469</v>
      </c>
      <c r="F746" s="169">
        <v>141349</v>
      </c>
      <c r="G746" s="169" t="s">
        <v>799</v>
      </c>
      <c r="H746" s="169"/>
      <c r="I746" s="169"/>
      <c r="J746" s="169">
        <v>0</v>
      </c>
      <c r="K746" s="169"/>
      <c r="M746" s="87">
        <f t="shared" si="37"/>
        <v>0</v>
      </c>
    </row>
    <row r="747" spans="1:13" x14ac:dyDescent="0.25">
      <c r="A747" s="89" t="str">
        <f t="shared" si="36"/>
        <v>Y0AG0</v>
      </c>
      <c r="B747" s="89">
        <f>VLOOKUP(F747,Masters!B:F,5,0)</f>
        <v>0</v>
      </c>
      <c r="C747" s="169" t="s">
        <v>154</v>
      </c>
      <c r="D747" s="169" t="s">
        <v>154</v>
      </c>
      <c r="E747" s="170">
        <v>44469</v>
      </c>
      <c r="F747" s="169">
        <v>141366</v>
      </c>
      <c r="G747" s="169" t="s">
        <v>767</v>
      </c>
      <c r="H747" s="169"/>
      <c r="I747" s="169"/>
      <c r="J747" s="169">
        <v>12351.69</v>
      </c>
      <c r="K747" s="169"/>
      <c r="M747" s="87">
        <f t="shared" si="37"/>
        <v>1.2351690000000002E-3</v>
      </c>
    </row>
    <row r="748" spans="1:13" x14ac:dyDescent="0.25">
      <c r="A748" s="89" t="str">
        <f t="shared" si="36"/>
        <v>Y0AG0</v>
      </c>
      <c r="B748" s="89">
        <f>VLOOKUP(F748,Masters!B:F,5,0)</f>
        <v>0</v>
      </c>
      <c r="C748" s="169" t="s">
        <v>154</v>
      </c>
      <c r="D748" s="169" t="s">
        <v>154</v>
      </c>
      <c r="E748" s="170">
        <v>44469</v>
      </c>
      <c r="F748" s="169">
        <v>141379</v>
      </c>
      <c r="G748" s="169" t="s">
        <v>2430</v>
      </c>
      <c r="H748" s="169"/>
      <c r="I748" s="169"/>
      <c r="J748" s="169">
        <v>-60000</v>
      </c>
      <c r="K748" s="169"/>
      <c r="M748" s="87">
        <f t="shared" si="37"/>
        <v>-6.0000000000000001E-3</v>
      </c>
    </row>
    <row r="749" spans="1:13" x14ac:dyDescent="0.25">
      <c r="A749" s="89" t="str">
        <f t="shared" si="36"/>
        <v>Y0AG0</v>
      </c>
      <c r="B749" s="89">
        <f>VLOOKUP(F749,Masters!B:F,5,0)</f>
        <v>0</v>
      </c>
      <c r="C749" s="169" t="s">
        <v>154</v>
      </c>
      <c r="D749" s="169" t="s">
        <v>154</v>
      </c>
      <c r="E749" s="170">
        <v>44469</v>
      </c>
      <c r="F749" s="169">
        <v>141382</v>
      </c>
      <c r="G749" s="169" t="s">
        <v>508</v>
      </c>
      <c r="H749" s="169"/>
      <c r="I749" s="169"/>
      <c r="J749" s="169">
        <v>0</v>
      </c>
      <c r="K749" s="169"/>
      <c r="M749" s="87">
        <f t="shared" si="37"/>
        <v>0</v>
      </c>
    </row>
    <row r="750" spans="1:13" x14ac:dyDescent="0.25">
      <c r="A750" s="89" t="str">
        <f t="shared" si="36"/>
        <v>Y0AG0</v>
      </c>
      <c r="B750" s="89">
        <f>VLOOKUP(F750,Masters!B:F,5,0)</f>
        <v>0</v>
      </c>
      <c r="C750" s="169" t="s">
        <v>154</v>
      </c>
      <c r="D750" s="169" t="s">
        <v>154</v>
      </c>
      <c r="E750" s="170">
        <v>44469</v>
      </c>
      <c r="F750" s="169">
        <v>141398</v>
      </c>
      <c r="G750" s="169" t="s">
        <v>2431</v>
      </c>
      <c r="H750" s="169"/>
      <c r="I750" s="169"/>
      <c r="J750" s="169">
        <v>0</v>
      </c>
      <c r="K750" s="169"/>
      <c r="M750" s="87">
        <f t="shared" si="37"/>
        <v>0</v>
      </c>
    </row>
    <row r="751" spans="1:13" x14ac:dyDescent="0.25">
      <c r="A751" s="89" t="str">
        <f t="shared" si="36"/>
        <v>Y0AG0</v>
      </c>
      <c r="B751" s="89">
        <f>VLOOKUP(F751,Masters!B:F,5,0)</f>
        <v>0</v>
      </c>
      <c r="C751" s="169" t="s">
        <v>154</v>
      </c>
      <c r="D751" s="169" t="s">
        <v>154</v>
      </c>
      <c r="E751" s="170">
        <v>44469</v>
      </c>
      <c r="F751" s="169">
        <v>141399</v>
      </c>
      <c r="G751" s="169" t="s">
        <v>2432</v>
      </c>
      <c r="H751" s="169"/>
      <c r="I751" s="169"/>
      <c r="J751" s="169">
        <v>-100000</v>
      </c>
      <c r="K751" s="169"/>
      <c r="M751" s="87">
        <f t="shared" si="37"/>
        <v>-0.01</v>
      </c>
    </row>
    <row r="752" spans="1:13" x14ac:dyDescent="0.25">
      <c r="A752" s="89" t="str">
        <f t="shared" si="36"/>
        <v>Y0AG0</v>
      </c>
      <c r="B752" s="89">
        <f>VLOOKUP(F752,Masters!B:F,5,0)</f>
        <v>0</v>
      </c>
      <c r="C752" s="169" t="s">
        <v>154</v>
      </c>
      <c r="D752" s="169" t="s">
        <v>154</v>
      </c>
      <c r="E752" s="170">
        <v>44469</v>
      </c>
      <c r="F752" s="169">
        <v>141524</v>
      </c>
      <c r="G752" s="169" t="s">
        <v>509</v>
      </c>
      <c r="H752" s="169"/>
      <c r="I752" s="169"/>
      <c r="J752" s="169">
        <v>0</v>
      </c>
      <c r="K752" s="169"/>
      <c r="M752" s="87">
        <f t="shared" si="37"/>
        <v>0</v>
      </c>
    </row>
    <row r="753" spans="1:13" x14ac:dyDescent="0.25">
      <c r="A753" s="89" t="str">
        <f t="shared" si="36"/>
        <v>Y0AG0</v>
      </c>
      <c r="B753" s="89">
        <f>VLOOKUP(F753,Masters!B:F,5,0)</f>
        <v>0</v>
      </c>
      <c r="C753" s="169" t="s">
        <v>154</v>
      </c>
      <c r="D753" s="169" t="s">
        <v>154</v>
      </c>
      <c r="E753" s="170">
        <v>44469</v>
      </c>
      <c r="F753" s="169">
        <v>141526</v>
      </c>
      <c r="G753" s="169" t="s">
        <v>510</v>
      </c>
      <c r="H753" s="169"/>
      <c r="I753" s="169"/>
      <c r="J753" s="169">
        <v>0</v>
      </c>
      <c r="K753" s="169"/>
      <c r="M753" s="87">
        <f t="shared" si="37"/>
        <v>0</v>
      </c>
    </row>
    <row r="754" spans="1:13" x14ac:dyDescent="0.25">
      <c r="A754" s="89" t="str">
        <f t="shared" si="36"/>
        <v>Y0AG0</v>
      </c>
      <c r="B754" s="89">
        <f>VLOOKUP(F754,Masters!B:F,5,0)</f>
        <v>0</v>
      </c>
      <c r="C754" s="169" t="s">
        <v>154</v>
      </c>
      <c r="D754" s="169" t="s">
        <v>154</v>
      </c>
      <c r="E754" s="170">
        <v>44469</v>
      </c>
      <c r="F754" s="169">
        <v>141527</v>
      </c>
      <c r="G754" s="169" t="s">
        <v>552</v>
      </c>
      <c r="H754" s="169"/>
      <c r="I754" s="169"/>
      <c r="J754" s="169">
        <v>0</v>
      </c>
      <c r="K754" s="169"/>
      <c r="M754" s="87">
        <f t="shared" si="37"/>
        <v>0</v>
      </c>
    </row>
    <row r="755" spans="1:13" x14ac:dyDescent="0.25">
      <c r="A755" s="89" t="str">
        <f t="shared" si="36"/>
        <v>Y0AG0</v>
      </c>
      <c r="B755" s="89">
        <f>VLOOKUP(F755,Masters!B:F,5,0)</f>
        <v>0</v>
      </c>
      <c r="C755" s="169" t="s">
        <v>154</v>
      </c>
      <c r="D755" s="169" t="s">
        <v>154</v>
      </c>
      <c r="E755" s="170">
        <v>44469</v>
      </c>
      <c r="F755" s="169">
        <v>141554</v>
      </c>
      <c r="G755" s="169" t="s">
        <v>819</v>
      </c>
      <c r="H755" s="169"/>
      <c r="I755" s="169"/>
      <c r="J755" s="169">
        <v>0</v>
      </c>
      <c r="K755" s="169"/>
      <c r="M755" s="87">
        <f t="shared" si="37"/>
        <v>0</v>
      </c>
    </row>
    <row r="756" spans="1:13" x14ac:dyDescent="0.25">
      <c r="A756" s="89" t="str">
        <f t="shared" si="36"/>
        <v>Y0AG0</v>
      </c>
      <c r="B756" s="89">
        <f>VLOOKUP(F756,Masters!B:F,5,0)</f>
        <v>0</v>
      </c>
      <c r="C756" s="169" t="s">
        <v>154</v>
      </c>
      <c r="D756" s="169" t="s">
        <v>154</v>
      </c>
      <c r="E756" s="170">
        <v>44469</v>
      </c>
      <c r="F756" s="169">
        <v>141555</v>
      </c>
      <c r="G756" s="169" t="s">
        <v>820</v>
      </c>
      <c r="H756" s="169"/>
      <c r="I756" s="169"/>
      <c r="J756" s="169">
        <v>0</v>
      </c>
      <c r="K756" s="169"/>
      <c r="M756" s="87">
        <f t="shared" si="37"/>
        <v>0</v>
      </c>
    </row>
    <row r="757" spans="1:13" x14ac:dyDescent="0.25">
      <c r="A757" s="89" t="str">
        <f t="shared" si="36"/>
        <v>Y0AG0</v>
      </c>
      <c r="B757" s="89">
        <f>VLOOKUP(F757,Masters!B:F,5,0)</f>
        <v>0</v>
      </c>
      <c r="C757" s="169" t="s">
        <v>154</v>
      </c>
      <c r="D757" s="169" t="s">
        <v>154</v>
      </c>
      <c r="E757" s="170">
        <v>44469</v>
      </c>
      <c r="F757" s="169">
        <v>141627</v>
      </c>
      <c r="G757" s="169" t="s">
        <v>511</v>
      </c>
      <c r="H757" s="169"/>
      <c r="I757" s="169"/>
      <c r="J757" s="169">
        <v>0</v>
      </c>
      <c r="K757" s="169"/>
      <c r="M757" s="87">
        <f t="shared" si="37"/>
        <v>0</v>
      </c>
    </row>
    <row r="758" spans="1:13" x14ac:dyDescent="0.25">
      <c r="A758" s="89" t="str">
        <f t="shared" si="36"/>
        <v>Y0AG0</v>
      </c>
      <c r="B758" s="89">
        <f>VLOOKUP(F758,Masters!B:F,5,0)</f>
        <v>0</v>
      </c>
      <c r="C758" s="169" t="s">
        <v>154</v>
      </c>
      <c r="D758" s="169" t="s">
        <v>154</v>
      </c>
      <c r="E758" s="170">
        <v>44469</v>
      </c>
      <c r="F758" s="169">
        <v>141647</v>
      </c>
      <c r="G758" s="169" t="s">
        <v>821</v>
      </c>
      <c r="H758" s="169"/>
      <c r="I758" s="169"/>
      <c r="J758" s="169">
        <v>-200500</v>
      </c>
      <c r="K758" s="169"/>
      <c r="M758" s="87">
        <f t="shared" si="37"/>
        <v>-2.0049999999999998E-2</v>
      </c>
    </row>
    <row r="759" spans="1:13" x14ac:dyDescent="0.25">
      <c r="A759" s="89" t="str">
        <f t="shared" si="36"/>
        <v>Y0AG0</v>
      </c>
      <c r="B759" s="89">
        <f>VLOOKUP(F759,Masters!B:F,5,0)</f>
        <v>0</v>
      </c>
      <c r="C759" s="169" t="s">
        <v>154</v>
      </c>
      <c r="D759" s="169" t="s">
        <v>154</v>
      </c>
      <c r="E759" s="170">
        <v>44469</v>
      </c>
      <c r="F759" s="169">
        <v>141653</v>
      </c>
      <c r="G759" s="169" t="s">
        <v>512</v>
      </c>
      <c r="H759" s="169"/>
      <c r="I759" s="169"/>
      <c r="J759" s="169">
        <v>1000</v>
      </c>
      <c r="K759" s="169"/>
      <c r="M759" s="87">
        <f t="shared" si="37"/>
        <v>1E-4</v>
      </c>
    </row>
    <row r="760" spans="1:13" x14ac:dyDescent="0.25">
      <c r="A760" s="89" t="str">
        <f t="shared" si="36"/>
        <v>Y0AG0</v>
      </c>
      <c r="B760" s="89">
        <f>VLOOKUP(F760,Masters!B:F,5,0)</f>
        <v>0</v>
      </c>
      <c r="C760" s="169" t="s">
        <v>154</v>
      </c>
      <c r="D760" s="169" t="s">
        <v>154</v>
      </c>
      <c r="E760" s="170">
        <v>44469</v>
      </c>
      <c r="F760" s="169">
        <v>141679</v>
      </c>
      <c r="G760" s="169" t="s">
        <v>822</v>
      </c>
      <c r="H760" s="169"/>
      <c r="I760" s="169"/>
      <c r="J760" s="169">
        <v>0</v>
      </c>
      <c r="K760" s="169"/>
      <c r="M760" s="87">
        <f t="shared" si="37"/>
        <v>0</v>
      </c>
    </row>
    <row r="761" spans="1:13" x14ac:dyDescent="0.25">
      <c r="A761" s="89" t="str">
        <f t="shared" si="36"/>
        <v>Y0AG0</v>
      </c>
      <c r="B761" s="89">
        <f>VLOOKUP(F761,Masters!B:F,5,0)</f>
        <v>0</v>
      </c>
      <c r="C761" s="169" t="s">
        <v>154</v>
      </c>
      <c r="D761" s="169" t="s">
        <v>154</v>
      </c>
      <c r="E761" s="170">
        <v>44469</v>
      </c>
      <c r="F761" s="169">
        <v>141724</v>
      </c>
      <c r="G761" s="169" t="s">
        <v>513</v>
      </c>
      <c r="H761" s="169"/>
      <c r="I761" s="169"/>
      <c r="J761" s="169">
        <v>-32800</v>
      </c>
      <c r="K761" s="169"/>
      <c r="M761" s="87">
        <f t="shared" si="37"/>
        <v>-3.2799999999999999E-3</v>
      </c>
    </row>
    <row r="762" spans="1:13" x14ac:dyDescent="0.25">
      <c r="A762" s="89" t="str">
        <f t="shared" si="36"/>
        <v>Y0AG0</v>
      </c>
      <c r="B762" s="89">
        <f>VLOOKUP(F762,Masters!B:F,5,0)</f>
        <v>0</v>
      </c>
      <c r="C762" s="169" t="s">
        <v>154</v>
      </c>
      <c r="D762" s="169" t="s">
        <v>154</v>
      </c>
      <c r="E762" s="170">
        <v>44469</v>
      </c>
      <c r="F762" s="169">
        <v>141744</v>
      </c>
      <c r="G762" s="169" t="s">
        <v>514</v>
      </c>
      <c r="H762" s="169"/>
      <c r="I762" s="169"/>
      <c r="J762" s="169">
        <v>99589.01</v>
      </c>
      <c r="K762" s="169"/>
      <c r="M762" s="87">
        <f t="shared" si="37"/>
        <v>9.9589009999999992E-3</v>
      </c>
    </row>
    <row r="763" spans="1:13" x14ac:dyDescent="0.25">
      <c r="A763" s="89" t="str">
        <f t="shared" si="36"/>
        <v>Y0AG0</v>
      </c>
      <c r="B763" s="89">
        <f>VLOOKUP(F763,Masters!B:F,5,0)</f>
        <v>0</v>
      </c>
      <c r="C763" s="169" t="s">
        <v>154</v>
      </c>
      <c r="D763" s="169" t="s">
        <v>154</v>
      </c>
      <c r="E763" s="170">
        <v>44469</v>
      </c>
      <c r="F763" s="169">
        <v>141749</v>
      </c>
      <c r="G763" s="169" t="s">
        <v>516</v>
      </c>
      <c r="H763" s="169"/>
      <c r="I763" s="169"/>
      <c r="J763" s="169">
        <v>0</v>
      </c>
      <c r="K763" s="169"/>
      <c r="M763" s="87">
        <f t="shared" si="37"/>
        <v>0</v>
      </c>
    </row>
    <row r="764" spans="1:13" x14ac:dyDescent="0.25">
      <c r="A764" s="89" t="str">
        <f t="shared" si="36"/>
        <v>Y0AG0</v>
      </c>
      <c r="B764" s="89">
        <f>VLOOKUP(F764,Masters!B:F,5,0)</f>
        <v>0</v>
      </c>
      <c r="C764" s="169" t="s">
        <v>154</v>
      </c>
      <c r="D764" s="169" t="s">
        <v>154</v>
      </c>
      <c r="E764" s="170">
        <v>44469</v>
      </c>
      <c r="F764" s="169">
        <v>141754</v>
      </c>
      <c r="G764" s="169" t="s">
        <v>517</v>
      </c>
      <c r="H764" s="169"/>
      <c r="I764" s="169"/>
      <c r="J764" s="169">
        <v>0</v>
      </c>
      <c r="K764" s="169"/>
      <c r="M764" s="87">
        <f t="shared" si="37"/>
        <v>0</v>
      </c>
    </row>
    <row r="765" spans="1:13" x14ac:dyDescent="0.25">
      <c r="A765" s="89" t="str">
        <f t="shared" si="36"/>
        <v>Y0AG0</v>
      </c>
      <c r="B765" s="89">
        <f>VLOOKUP(F765,Masters!B:F,5,0)</f>
        <v>0</v>
      </c>
      <c r="C765" s="169" t="s">
        <v>154</v>
      </c>
      <c r="D765" s="169" t="s">
        <v>154</v>
      </c>
      <c r="E765" s="170">
        <v>44469</v>
      </c>
      <c r="F765" s="169">
        <v>141755</v>
      </c>
      <c r="G765" s="169" t="s">
        <v>518</v>
      </c>
      <c r="H765" s="169"/>
      <c r="I765" s="169"/>
      <c r="J765" s="169">
        <v>0</v>
      </c>
      <c r="K765" s="169"/>
      <c r="M765" s="87">
        <f t="shared" si="37"/>
        <v>0</v>
      </c>
    </row>
    <row r="766" spans="1:13" x14ac:dyDescent="0.25">
      <c r="A766" s="89" t="str">
        <f t="shared" si="36"/>
        <v>Y0AG0</v>
      </c>
      <c r="B766" s="89">
        <f>VLOOKUP(F766,Masters!B:F,5,0)</f>
        <v>0</v>
      </c>
      <c r="C766" s="169" t="s">
        <v>154</v>
      </c>
      <c r="D766" s="169" t="s">
        <v>154</v>
      </c>
      <c r="E766" s="170">
        <v>44469</v>
      </c>
      <c r="F766" s="169">
        <v>141769</v>
      </c>
      <c r="G766" s="169" t="s">
        <v>843</v>
      </c>
      <c r="H766" s="169"/>
      <c r="I766" s="169"/>
      <c r="J766" s="169">
        <v>0</v>
      </c>
      <c r="K766" s="169"/>
      <c r="M766" s="87">
        <f t="shared" si="37"/>
        <v>0</v>
      </c>
    </row>
    <row r="767" spans="1:13" x14ac:dyDescent="0.25">
      <c r="A767" s="89" t="str">
        <f t="shared" si="36"/>
        <v>Y0AG0</v>
      </c>
      <c r="B767" s="89">
        <f>VLOOKUP(F767,Masters!B:F,5,0)</f>
        <v>0</v>
      </c>
      <c r="C767" s="169" t="s">
        <v>154</v>
      </c>
      <c r="D767" s="169" t="s">
        <v>154</v>
      </c>
      <c r="E767" s="170">
        <v>44469</v>
      </c>
      <c r="F767" s="169">
        <v>141779</v>
      </c>
      <c r="G767" s="169" t="s">
        <v>852</v>
      </c>
      <c r="H767" s="169"/>
      <c r="I767" s="169"/>
      <c r="J767" s="169">
        <v>-50500</v>
      </c>
      <c r="K767" s="169"/>
      <c r="M767" s="87">
        <f t="shared" si="37"/>
        <v>-5.0499999999999998E-3</v>
      </c>
    </row>
    <row r="768" spans="1:13" x14ac:dyDescent="0.25">
      <c r="A768" s="89" t="str">
        <f t="shared" si="36"/>
        <v>Y0AG0</v>
      </c>
      <c r="B768" s="89">
        <f>VLOOKUP(F768,Masters!B:F,5,0)</f>
        <v>0</v>
      </c>
      <c r="C768" s="169" t="s">
        <v>154</v>
      </c>
      <c r="D768" s="169" t="s">
        <v>154</v>
      </c>
      <c r="E768" s="170">
        <v>44469</v>
      </c>
      <c r="F768" s="169">
        <v>141785</v>
      </c>
      <c r="G768" s="169" t="s">
        <v>856</v>
      </c>
      <c r="H768" s="169"/>
      <c r="I768" s="169"/>
      <c r="J768" s="169">
        <v>0</v>
      </c>
      <c r="K768" s="169"/>
      <c r="M768" s="87">
        <f t="shared" si="37"/>
        <v>0</v>
      </c>
    </row>
    <row r="769" spans="1:13" x14ac:dyDescent="0.25">
      <c r="A769" s="89" t="str">
        <f t="shared" si="36"/>
        <v>Y0AG0</v>
      </c>
      <c r="B769" s="89">
        <f>VLOOKUP(F769,Masters!B:F,5,0)</f>
        <v>0</v>
      </c>
      <c r="C769" s="169" t="s">
        <v>154</v>
      </c>
      <c r="D769" s="169" t="s">
        <v>154</v>
      </c>
      <c r="E769" s="170">
        <v>44469</v>
      </c>
      <c r="F769" s="169">
        <v>141789</v>
      </c>
      <c r="G769" s="169" t="s">
        <v>860</v>
      </c>
      <c r="H769" s="169"/>
      <c r="I769" s="169"/>
      <c r="J769" s="169">
        <v>0</v>
      </c>
      <c r="K769" s="169"/>
      <c r="M769" s="87">
        <f t="shared" si="37"/>
        <v>0</v>
      </c>
    </row>
    <row r="770" spans="1:13" x14ac:dyDescent="0.25">
      <c r="A770" s="89" t="str">
        <f t="shared" si="36"/>
        <v>Y0AG0</v>
      </c>
      <c r="B770" s="89">
        <f>VLOOKUP(F770,Masters!B:F,5,0)</f>
        <v>0</v>
      </c>
      <c r="C770" s="169" t="s">
        <v>154</v>
      </c>
      <c r="D770" s="169" t="s">
        <v>154</v>
      </c>
      <c r="E770" s="170">
        <v>44469</v>
      </c>
      <c r="F770" s="169">
        <v>141790</v>
      </c>
      <c r="G770" s="169" t="s">
        <v>861</v>
      </c>
      <c r="H770" s="169"/>
      <c r="I770" s="169"/>
      <c r="J770" s="169">
        <v>0</v>
      </c>
      <c r="K770" s="169"/>
      <c r="M770" s="87">
        <f t="shared" si="37"/>
        <v>0</v>
      </c>
    </row>
    <row r="771" spans="1:13" x14ac:dyDescent="0.25">
      <c r="A771" s="89" t="str">
        <f t="shared" si="36"/>
        <v>Y0AG0</v>
      </c>
      <c r="B771" s="89">
        <f>VLOOKUP(F771,Masters!B:F,5,0)</f>
        <v>0</v>
      </c>
      <c r="C771" s="169" t="s">
        <v>154</v>
      </c>
      <c r="D771" s="169" t="s">
        <v>154</v>
      </c>
      <c r="E771" s="170">
        <v>44469</v>
      </c>
      <c r="F771" s="169">
        <v>141793</v>
      </c>
      <c r="G771" s="169" t="s">
        <v>863</v>
      </c>
      <c r="H771" s="169"/>
      <c r="I771" s="169"/>
      <c r="J771" s="169">
        <v>0</v>
      </c>
      <c r="K771" s="169"/>
      <c r="M771" s="87">
        <f t="shared" si="37"/>
        <v>0</v>
      </c>
    </row>
    <row r="772" spans="1:13" x14ac:dyDescent="0.25">
      <c r="A772" s="89" t="str">
        <f t="shared" si="36"/>
        <v>Y0AG0</v>
      </c>
      <c r="B772" s="89">
        <f>VLOOKUP(F772,Masters!B:F,5,0)</f>
        <v>0</v>
      </c>
      <c r="C772" s="169" t="s">
        <v>154</v>
      </c>
      <c r="D772" s="169" t="s">
        <v>154</v>
      </c>
      <c r="E772" s="170">
        <v>44469</v>
      </c>
      <c r="F772" s="169">
        <v>141871</v>
      </c>
      <c r="G772" s="169" t="s">
        <v>1100</v>
      </c>
      <c r="H772" s="169"/>
      <c r="I772" s="169"/>
      <c r="J772" s="169">
        <v>0</v>
      </c>
      <c r="K772" s="169"/>
      <c r="M772" s="87">
        <f t="shared" si="37"/>
        <v>0</v>
      </c>
    </row>
    <row r="773" spans="1:13" x14ac:dyDescent="0.25">
      <c r="A773" s="89" t="str">
        <f t="shared" si="36"/>
        <v>Y0AG0</v>
      </c>
      <c r="B773" s="89">
        <f>VLOOKUP(F773,Masters!B:F,5,0)</f>
        <v>0</v>
      </c>
      <c r="C773" s="169" t="s">
        <v>154</v>
      </c>
      <c r="D773" s="169" t="s">
        <v>154</v>
      </c>
      <c r="E773" s="170">
        <v>44469</v>
      </c>
      <c r="F773" s="169">
        <v>142036</v>
      </c>
      <c r="G773" s="169" t="s">
        <v>865</v>
      </c>
      <c r="H773" s="169"/>
      <c r="I773" s="169"/>
      <c r="J773" s="169">
        <v>100000</v>
      </c>
      <c r="K773" s="169"/>
      <c r="M773" s="87">
        <f t="shared" si="37"/>
        <v>0.01</v>
      </c>
    </row>
    <row r="774" spans="1:13" x14ac:dyDescent="0.25">
      <c r="A774" s="89" t="str">
        <f t="shared" si="36"/>
        <v>Y0AG0</v>
      </c>
      <c r="B774" s="89">
        <f>VLOOKUP(F774,Masters!B:F,5,0)</f>
        <v>0</v>
      </c>
      <c r="C774" s="169" t="s">
        <v>154</v>
      </c>
      <c r="D774" s="169" t="s">
        <v>154</v>
      </c>
      <c r="E774" s="170">
        <v>44469</v>
      </c>
      <c r="F774" s="169">
        <v>142038</v>
      </c>
      <c r="G774" s="169" t="s">
        <v>866</v>
      </c>
      <c r="H774" s="169"/>
      <c r="I774" s="169"/>
      <c r="J774" s="169">
        <v>0</v>
      </c>
      <c r="K774" s="169"/>
      <c r="M774" s="87">
        <f t="shared" si="37"/>
        <v>0</v>
      </c>
    </row>
    <row r="775" spans="1:13" x14ac:dyDescent="0.25">
      <c r="A775" s="89" t="str">
        <f t="shared" si="36"/>
        <v>Y0AG0</v>
      </c>
      <c r="B775" s="89">
        <f>VLOOKUP(F775,Masters!B:F,5,0)</f>
        <v>0</v>
      </c>
      <c r="C775" s="169" t="s">
        <v>154</v>
      </c>
      <c r="D775" s="169" t="s">
        <v>154</v>
      </c>
      <c r="E775" s="170">
        <v>44469</v>
      </c>
      <c r="F775" s="169">
        <v>142043</v>
      </c>
      <c r="G775" s="169" t="s">
        <v>1133</v>
      </c>
      <c r="H775" s="169"/>
      <c r="I775" s="169"/>
      <c r="J775" s="169">
        <v>0</v>
      </c>
      <c r="K775" s="169"/>
      <c r="M775" s="87">
        <f t="shared" si="37"/>
        <v>0</v>
      </c>
    </row>
    <row r="776" spans="1:13" x14ac:dyDescent="0.25">
      <c r="A776" s="89" t="str">
        <f t="shared" si="36"/>
        <v>Y0AG0</v>
      </c>
      <c r="B776" s="89">
        <f>VLOOKUP(F776,Masters!B:F,5,0)</f>
        <v>0</v>
      </c>
      <c r="C776" s="169" t="s">
        <v>154</v>
      </c>
      <c r="D776" s="169" t="s">
        <v>154</v>
      </c>
      <c r="E776" s="170">
        <v>44469</v>
      </c>
      <c r="F776" s="169">
        <v>142044</v>
      </c>
      <c r="G776" s="169" t="s">
        <v>870</v>
      </c>
      <c r="H776" s="169"/>
      <c r="I776" s="169"/>
      <c r="J776" s="169">
        <v>-2303000</v>
      </c>
      <c r="K776" s="169"/>
      <c r="M776" s="87">
        <f t="shared" si="37"/>
        <v>-0.2303</v>
      </c>
    </row>
    <row r="777" spans="1:13" x14ac:dyDescent="0.25">
      <c r="A777" s="89" t="str">
        <f t="shared" si="36"/>
        <v>Y0AG0</v>
      </c>
      <c r="B777" s="89">
        <f>VLOOKUP(F777,Masters!B:F,5,0)</f>
        <v>0</v>
      </c>
      <c r="C777" s="169" t="s">
        <v>154</v>
      </c>
      <c r="D777" s="169" t="s">
        <v>154</v>
      </c>
      <c r="E777" s="170">
        <v>44469</v>
      </c>
      <c r="F777" s="169">
        <v>142046</v>
      </c>
      <c r="G777" s="169" t="s">
        <v>871</v>
      </c>
      <c r="H777" s="169"/>
      <c r="I777" s="169"/>
      <c r="J777" s="169">
        <v>0</v>
      </c>
      <c r="K777" s="169"/>
      <c r="M777" s="87">
        <f t="shared" si="37"/>
        <v>0</v>
      </c>
    </row>
    <row r="778" spans="1:13" x14ac:dyDescent="0.25">
      <c r="A778" s="89" t="str">
        <f t="shared" ref="A778:A837" si="38">C778&amp;B778</f>
        <v>Y0AG0</v>
      </c>
      <c r="B778" s="89">
        <f>VLOOKUP(F778,Masters!B:F,5,0)</f>
        <v>0</v>
      </c>
      <c r="C778" s="169" t="s">
        <v>154</v>
      </c>
      <c r="D778" s="169" t="s">
        <v>154</v>
      </c>
      <c r="E778" s="170">
        <v>44469</v>
      </c>
      <c r="F778" s="169">
        <v>142075</v>
      </c>
      <c r="G778" s="169" t="s">
        <v>1059</v>
      </c>
      <c r="H778" s="169"/>
      <c r="I778" s="169"/>
      <c r="J778" s="169">
        <v>809697.52</v>
      </c>
      <c r="K778" s="169"/>
      <c r="M778" s="87">
        <f t="shared" si="37"/>
        <v>8.0969752000000006E-2</v>
      </c>
    </row>
    <row r="779" spans="1:13" x14ac:dyDescent="0.25">
      <c r="A779" s="89" t="str">
        <f t="shared" si="38"/>
        <v>Y0AG0</v>
      </c>
      <c r="B779" s="89">
        <f>VLOOKUP(F779,Masters!B:F,5,0)</f>
        <v>0</v>
      </c>
      <c r="C779" s="169" t="s">
        <v>154</v>
      </c>
      <c r="D779" s="169" t="s">
        <v>154</v>
      </c>
      <c r="E779" s="170">
        <v>44469</v>
      </c>
      <c r="F779" s="169">
        <v>142087</v>
      </c>
      <c r="G779" s="169" t="s">
        <v>881</v>
      </c>
      <c r="H779" s="169"/>
      <c r="I779" s="169"/>
      <c r="J779" s="169">
        <v>0</v>
      </c>
      <c r="K779" s="169"/>
      <c r="M779" s="87">
        <f t="shared" ref="M779:M842" si="39">J779/10000000</f>
        <v>0</v>
      </c>
    </row>
    <row r="780" spans="1:13" x14ac:dyDescent="0.25">
      <c r="A780" s="89" t="str">
        <f t="shared" si="38"/>
        <v>Y0AG0</v>
      </c>
      <c r="B780" s="89">
        <f>VLOOKUP(F780,Masters!B:F,5,0)</f>
        <v>0</v>
      </c>
      <c r="C780" s="169" t="s">
        <v>154</v>
      </c>
      <c r="D780" s="169" t="s">
        <v>154</v>
      </c>
      <c r="E780" s="170">
        <v>44469</v>
      </c>
      <c r="F780" s="169">
        <v>160101</v>
      </c>
      <c r="G780" s="169" t="s">
        <v>887</v>
      </c>
      <c r="H780" s="169"/>
      <c r="I780" s="169"/>
      <c r="J780" s="169">
        <v>305403859.81999999</v>
      </c>
      <c r="K780" s="169"/>
      <c r="M780" s="87">
        <f t="shared" si="39"/>
        <v>30.540385982</v>
      </c>
    </row>
    <row r="781" spans="1:13" x14ac:dyDescent="0.25">
      <c r="A781" s="89" t="str">
        <f t="shared" si="38"/>
        <v>Y0AG0</v>
      </c>
      <c r="B781" s="89">
        <f>VLOOKUP(F781,Masters!B:F,5,0)</f>
        <v>0</v>
      </c>
      <c r="C781" s="169" t="s">
        <v>154</v>
      </c>
      <c r="D781" s="169" t="s">
        <v>154</v>
      </c>
      <c r="E781" s="170">
        <v>44469</v>
      </c>
      <c r="F781" s="169">
        <v>160118</v>
      </c>
      <c r="G781" s="169" t="s">
        <v>890</v>
      </c>
      <c r="H781" s="169"/>
      <c r="I781" s="169"/>
      <c r="J781" s="169">
        <v>0</v>
      </c>
      <c r="K781" s="169"/>
      <c r="M781" s="87">
        <f t="shared" si="39"/>
        <v>0</v>
      </c>
    </row>
    <row r="782" spans="1:13" x14ac:dyDescent="0.25">
      <c r="A782" s="89" t="str">
        <f t="shared" si="38"/>
        <v>Y0AG0</v>
      </c>
      <c r="B782" s="89">
        <f>VLOOKUP(F782,Masters!B:F,5,0)</f>
        <v>0</v>
      </c>
      <c r="C782" s="169" t="s">
        <v>154</v>
      </c>
      <c r="D782" s="169" t="s">
        <v>154</v>
      </c>
      <c r="E782" s="170">
        <v>44469</v>
      </c>
      <c r="F782" s="169">
        <v>160202</v>
      </c>
      <c r="G782" s="169" t="s">
        <v>896</v>
      </c>
      <c r="H782" s="169"/>
      <c r="I782" s="169"/>
      <c r="J782" s="169">
        <v>0</v>
      </c>
      <c r="K782" s="169"/>
      <c r="M782" s="87">
        <f t="shared" si="39"/>
        <v>0</v>
      </c>
    </row>
    <row r="783" spans="1:13" x14ac:dyDescent="0.25">
      <c r="A783" s="89" t="str">
        <f t="shared" si="38"/>
        <v>Y0AG0</v>
      </c>
      <c r="B783" s="89">
        <f>VLOOKUP(F783,Masters!B:F,5,0)</f>
        <v>0</v>
      </c>
      <c r="C783" s="169" t="s">
        <v>154</v>
      </c>
      <c r="D783" s="169" t="s">
        <v>154</v>
      </c>
      <c r="E783" s="170">
        <v>44469</v>
      </c>
      <c r="F783" s="169">
        <v>160206</v>
      </c>
      <c r="G783" s="169" t="s">
        <v>897</v>
      </c>
      <c r="H783" s="169"/>
      <c r="I783" s="169"/>
      <c r="J783" s="169">
        <v>9535994.1099999994</v>
      </c>
      <c r="K783" s="169"/>
      <c r="M783" s="87">
        <f t="shared" si="39"/>
        <v>0.9535994109999999</v>
      </c>
    </row>
    <row r="784" spans="1:13" x14ac:dyDescent="0.25">
      <c r="A784" s="89" t="str">
        <f t="shared" si="38"/>
        <v>Y0AG0</v>
      </c>
      <c r="B784" s="89">
        <f>VLOOKUP(F784,Masters!B:F,5,0)</f>
        <v>0</v>
      </c>
      <c r="C784" s="169" t="s">
        <v>154</v>
      </c>
      <c r="D784" s="169" t="s">
        <v>154</v>
      </c>
      <c r="E784" s="170">
        <v>44469</v>
      </c>
      <c r="F784" s="169">
        <v>160207</v>
      </c>
      <c r="G784" s="169" t="s">
        <v>898</v>
      </c>
      <c r="H784" s="169"/>
      <c r="I784" s="169"/>
      <c r="J784" s="169">
        <v>0</v>
      </c>
      <c r="K784" s="169"/>
      <c r="M784" s="87">
        <f t="shared" si="39"/>
        <v>0</v>
      </c>
    </row>
    <row r="785" spans="1:13" x14ac:dyDescent="0.25">
      <c r="A785" s="89" t="str">
        <f t="shared" si="38"/>
        <v>Y0AG0</v>
      </c>
      <c r="B785" s="89">
        <f>VLOOKUP(F785,Masters!B:F,5,0)</f>
        <v>0</v>
      </c>
      <c r="C785" s="169" t="s">
        <v>154</v>
      </c>
      <c r="D785" s="169" t="s">
        <v>154</v>
      </c>
      <c r="E785" s="170">
        <v>44469</v>
      </c>
      <c r="F785" s="169">
        <v>160214</v>
      </c>
      <c r="G785" s="169" t="s">
        <v>659</v>
      </c>
      <c r="H785" s="169"/>
      <c r="I785" s="169"/>
      <c r="J785" s="169">
        <v>0</v>
      </c>
      <c r="K785" s="169"/>
      <c r="M785" s="87">
        <f t="shared" si="39"/>
        <v>0</v>
      </c>
    </row>
    <row r="786" spans="1:13" x14ac:dyDescent="0.25">
      <c r="A786" s="89" t="str">
        <f t="shared" si="38"/>
        <v>Y0AG0</v>
      </c>
      <c r="B786" s="89">
        <f>VLOOKUP(F786,Masters!B:F,5,0)</f>
        <v>0</v>
      </c>
      <c r="C786" s="169" t="s">
        <v>154</v>
      </c>
      <c r="D786" s="169" t="s">
        <v>154</v>
      </c>
      <c r="E786" s="170">
        <v>44469</v>
      </c>
      <c r="F786" s="169">
        <v>170101</v>
      </c>
      <c r="G786" s="169" t="s">
        <v>901</v>
      </c>
      <c r="H786" s="169"/>
      <c r="I786" s="169"/>
      <c r="J786" s="169">
        <v>2593404464.21</v>
      </c>
      <c r="K786" s="169"/>
      <c r="M786" s="87">
        <f t="shared" si="39"/>
        <v>259.34044642100002</v>
      </c>
    </row>
    <row r="787" spans="1:13" x14ac:dyDescent="0.25">
      <c r="A787" s="89" t="str">
        <f t="shared" si="38"/>
        <v>Y0AG0</v>
      </c>
      <c r="B787" s="89">
        <f>VLOOKUP(F787,Masters!B:F,5,0)</f>
        <v>0</v>
      </c>
      <c r="C787" s="169" t="s">
        <v>154</v>
      </c>
      <c r="D787" s="169" t="s">
        <v>154</v>
      </c>
      <c r="E787" s="170">
        <v>44469</v>
      </c>
      <c r="F787" s="169">
        <v>201276</v>
      </c>
      <c r="G787" s="169" t="s">
        <v>473</v>
      </c>
      <c r="H787" s="169"/>
      <c r="I787" s="169"/>
      <c r="J787" s="169">
        <v>2799702885.3800001</v>
      </c>
      <c r="K787" s="169"/>
      <c r="M787" s="87">
        <f t="shared" si="39"/>
        <v>279.97028853800003</v>
      </c>
    </row>
    <row r="788" spans="1:13" x14ac:dyDescent="0.25">
      <c r="A788" s="89" t="str">
        <f t="shared" si="38"/>
        <v>Y0AG1.2</v>
      </c>
      <c r="B788" s="89">
        <f>VLOOKUP(F788,Masters!B:F,5,0)</f>
        <v>1.2</v>
      </c>
      <c r="C788" s="169" t="s">
        <v>154</v>
      </c>
      <c r="D788" s="169" t="s">
        <v>154</v>
      </c>
      <c r="E788" s="170">
        <v>44469</v>
      </c>
      <c r="F788" s="169">
        <v>201277</v>
      </c>
      <c r="G788" s="169" t="s">
        <v>474</v>
      </c>
      <c r="H788" s="169"/>
      <c r="I788" s="169"/>
      <c r="J788" s="169">
        <v>-1685827413.76</v>
      </c>
      <c r="K788" s="169"/>
      <c r="M788" s="87">
        <f t="shared" si="39"/>
        <v>-168.582741376</v>
      </c>
    </row>
    <row r="789" spans="1:13" x14ac:dyDescent="0.25">
      <c r="A789" s="89" t="str">
        <f t="shared" si="38"/>
        <v>Y0AG0</v>
      </c>
      <c r="B789" s="89">
        <f>VLOOKUP(F789,Masters!B:F,5,0)</f>
        <v>0</v>
      </c>
      <c r="C789" s="169" t="s">
        <v>154</v>
      </c>
      <c r="D789" s="169" t="s">
        <v>154</v>
      </c>
      <c r="E789" s="170">
        <v>44469</v>
      </c>
      <c r="F789" s="169">
        <v>201297</v>
      </c>
      <c r="G789" s="169" t="s">
        <v>475</v>
      </c>
      <c r="H789" s="169"/>
      <c r="I789" s="169"/>
      <c r="J789" s="169">
        <v>2499263926.1799998</v>
      </c>
      <c r="K789" s="169"/>
      <c r="M789" s="87">
        <f t="shared" si="39"/>
        <v>249.92639261799999</v>
      </c>
    </row>
    <row r="790" spans="1:13" x14ac:dyDescent="0.25">
      <c r="A790" s="89" t="str">
        <f t="shared" si="38"/>
        <v>Y0AG1.2</v>
      </c>
      <c r="B790" s="89">
        <f>VLOOKUP(F790,Masters!B:F,5,0)</f>
        <v>1.2</v>
      </c>
      <c r="C790" s="169" t="s">
        <v>154</v>
      </c>
      <c r="D790" s="169" t="s">
        <v>154</v>
      </c>
      <c r="E790" s="170">
        <v>44469</v>
      </c>
      <c r="F790" s="169">
        <v>201298</v>
      </c>
      <c r="G790" s="169" t="s">
        <v>476</v>
      </c>
      <c r="H790" s="169"/>
      <c r="I790" s="169"/>
      <c r="J790" s="169">
        <v>-605382672.96000004</v>
      </c>
      <c r="K790" s="169"/>
      <c r="M790" s="87">
        <f t="shared" si="39"/>
        <v>-60.538267296000001</v>
      </c>
    </row>
    <row r="791" spans="1:13" x14ac:dyDescent="0.25">
      <c r="A791" s="89" t="str">
        <f t="shared" si="38"/>
        <v>Y0AG0</v>
      </c>
      <c r="B791" s="89">
        <f>VLOOKUP(F791,Masters!B:F,5,0)</f>
        <v>0</v>
      </c>
      <c r="C791" s="169" t="s">
        <v>154</v>
      </c>
      <c r="D791" s="169" t="s">
        <v>154</v>
      </c>
      <c r="E791" s="170">
        <v>44469</v>
      </c>
      <c r="F791" s="169">
        <v>201349</v>
      </c>
      <c r="G791" s="169" t="s">
        <v>477</v>
      </c>
      <c r="H791" s="169"/>
      <c r="I791" s="169"/>
      <c r="J791" s="169">
        <v>-3476180.06</v>
      </c>
      <c r="K791" s="169"/>
      <c r="M791" s="87">
        <f t="shared" si="39"/>
        <v>-0.34761800599999998</v>
      </c>
    </row>
    <row r="792" spans="1:13" x14ac:dyDescent="0.25">
      <c r="A792" s="89" t="str">
        <f t="shared" si="38"/>
        <v>Y0AG0</v>
      </c>
      <c r="B792" s="89">
        <f>VLOOKUP(F792,Masters!B:F,5,0)</f>
        <v>0</v>
      </c>
      <c r="C792" s="169" t="s">
        <v>154</v>
      </c>
      <c r="D792" s="169" t="s">
        <v>154</v>
      </c>
      <c r="E792" s="170">
        <v>44469</v>
      </c>
      <c r="F792" s="169">
        <v>201351</v>
      </c>
      <c r="G792" s="169" t="s">
        <v>478</v>
      </c>
      <c r="H792" s="169"/>
      <c r="I792" s="169"/>
      <c r="J792" s="169">
        <v>-39561461.609999999</v>
      </c>
      <c r="K792" s="169"/>
      <c r="M792" s="87">
        <f t="shared" si="39"/>
        <v>-3.9561461609999999</v>
      </c>
    </row>
    <row r="793" spans="1:13" x14ac:dyDescent="0.25">
      <c r="A793" s="89" t="str">
        <f t="shared" si="38"/>
        <v>Y0AG1.2</v>
      </c>
      <c r="B793" s="89">
        <f>VLOOKUP(F793,Masters!B:F,5,0)</f>
        <v>1.2</v>
      </c>
      <c r="C793" s="169" t="s">
        <v>154</v>
      </c>
      <c r="D793" s="169" t="s">
        <v>154</v>
      </c>
      <c r="E793" s="170">
        <v>44469</v>
      </c>
      <c r="F793" s="169">
        <v>201364</v>
      </c>
      <c r="G793" s="169" t="s">
        <v>479</v>
      </c>
      <c r="H793" s="169"/>
      <c r="I793" s="169"/>
      <c r="J793" s="169">
        <v>-16614967.449999999</v>
      </c>
      <c r="K793" s="169"/>
      <c r="M793" s="87">
        <f t="shared" si="39"/>
        <v>-1.661496745</v>
      </c>
    </row>
    <row r="794" spans="1:13" x14ac:dyDescent="0.25">
      <c r="A794" s="89" t="str">
        <f t="shared" si="38"/>
        <v>Y0AG1.2</v>
      </c>
      <c r="B794" s="89">
        <f>VLOOKUP(F794,Masters!B:F,5,0)</f>
        <v>1.2</v>
      </c>
      <c r="C794" s="169" t="s">
        <v>154</v>
      </c>
      <c r="D794" s="169" t="s">
        <v>154</v>
      </c>
      <c r="E794" s="170">
        <v>44469</v>
      </c>
      <c r="F794" s="169">
        <v>201366</v>
      </c>
      <c r="G794" s="169" t="s">
        <v>480</v>
      </c>
      <c r="H794" s="169"/>
      <c r="I794" s="169"/>
      <c r="J794" s="169">
        <v>-143390604.68000001</v>
      </c>
      <c r="K794" s="169"/>
      <c r="M794" s="87">
        <f t="shared" si="39"/>
        <v>-14.339060468000001</v>
      </c>
    </row>
    <row r="795" spans="1:13" x14ac:dyDescent="0.25">
      <c r="A795" s="89" t="str">
        <f t="shared" si="38"/>
        <v>Y0AG0</v>
      </c>
      <c r="B795" s="89">
        <f>VLOOKUP(F795,Masters!B:F,5,0)</f>
        <v>0</v>
      </c>
      <c r="C795" s="169" t="s">
        <v>154</v>
      </c>
      <c r="D795" s="169" t="s">
        <v>154</v>
      </c>
      <c r="E795" s="170">
        <v>44469</v>
      </c>
      <c r="F795" s="169">
        <v>210103</v>
      </c>
      <c r="G795" s="169" t="s">
        <v>521</v>
      </c>
      <c r="H795" s="169"/>
      <c r="I795" s="169"/>
      <c r="J795" s="169">
        <v>0</v>
      </c>
      <c r="K795" s="169"/>
      <c r="M795" s="87">
        <f t="shared" si="39"/>
        <v>0</v>
      </c>
    </row>
    <row r="796" spans="1:13" x14ac:dyDescent="0.25">
      <c r="A796" s="89" t="str">
        <f t="shared" si="38"/>
        <v>Y0AG0</v>
      </c>
      <c r="B796" s="89">
        <f>VLOOKUP(F796,Masters!B:F,5,0)</f>
        <v>0</v>
      </c>
      <c r="C796" s="169" t="s">
        <v>154</v>
      </c>
      <c r="D796" s="169" t="s">
        <v>154</v>
      </c>
      <c r="E796" s="170">
        <v>44469</v>
      </c>
      <c r="F796" s="169">
        <v>210117</v>
      </c>
      <c r="G796" s="169" t="s">
        <v>523</v>
      </c>
      <c r="H796" s="169"/>
      <c r="I796" s="169"/>
      <c r="J796" s="169">
        <v>-3618271.44</v>
      </c>
      <c r="K796" s="169"/>
      <c r="M796" s="87">
        <f t="shared" si="39"/>
        <v>-0.36182714399999999</v>
      </c>
    </row>
    <row r="797" spans="1:13" x14ac:dyDescent="0.25">
      <c r="A797" s="89" t="str">
        <f t="shared" si="38"/>
        <v>Y0AG0</v>
      </c>
      <c r="B797" s="89">
        <f>VLOOKUP(F797,Masters!B:F,5,0)</f>
        <v>0</v>
      </c>
      <c r="C797" s="169" t="s">
        <v>154</v>
      </c>
      <c r="D797" s="169" t="s">
        <v>154</v>
      </c>
      <c r="E797" s="170">
        <v>44469</v>
      </c>
      <c r="F797" s="169">
        <v>210132</v>
      </c>
      <c r="G797" s="169" t="s">
        <v>916</v>
      </c>
      <c r="H797" s="169"/>
      <c r="I797" s="169"/>
      <c r="J797" s="169">
        <v>0</v>
      </c>
      <c r="K797" s="169"/>
      <c r="M797" s="87">
        <f t="shared" si="39"/>
        <v>0</v>
      </c>
    </row>
    <row r="798" spans="1:13" x14ac:dyDescent="0.25">
      <c r="A798" s="89" t="str">
        <f t="shared" si="38"/>
        <v>Y0AG0</v>
      </c>
      <c r="B798" s="89">
        <f>VLOOKUP(F798,Masters!B:F,5,0)</f>
        <v>0</v>
      </c>
      <c r="C798" s="169" t="s">
        <v>154</v>
      </c>
      <c r="D798" s="169" t="s">
        <v>154</v>
      </c>
      <c r="E798" s="170">
        <v>44469</v>
      </c>
      <c r="F798" s="169">
        <v>210138</v>
      </c>
      <c r="G798" s="169" t="s">
        <v>2441</v>
      </c>
      <c r="H798" s="169"/>
      <c r="I798" s="169"/>
      <c r="J798" s="169">
        <v>0</v>
      </c>
      <c r="K798" s="169"/>
      <c r="M798" s="87">
        <f t="shared" si="39"/>
        <v>0</v>
      </c>
    </row>
    <row r="799" spans="1:13" x14ac:dyDescent="0.25">
      <c r="A799" s="89" t="str">
        <f t="shared" si="38"/>
        <v>Y0AG0</v>
      </c>
      <c r="B799" s="89">
        <f>VLOOKUP(F799,Masters!B:F,5,0)</f>
        <v>0</v>
      </c>
      <c r="C799" s="169" t="s">
        <v>154</v>
      </c>
      <c r="D799" s="169" t="s">
        <v>154</v>
      </c>
      <c r="E799" s="170">
        <v>44469</v>
      </c>
      <c r="F799" s="169">
        <v>210140</v>
      </c>
      <c r="G799" s="169" t="s">
        <v>525</v>
      </c>
      <c r="H799" s="169"/>
      <c r="I799" s="169"/>
      <c r="J799" s="169">
        <v>0</v>
      </c>
      <c r="K799" s="169"/>
      <c r="M799" s="87">
        <f t="shared" si="39"/>
        <v>0</v>
      </c>
    </row>
    <row r="800" spans="1:13" x14ac:dyDescent="0.25">
      <c r="A800" s="89" t="str">
        <f t="shared" si="38"/>
        <v>Y0AG0</v>
      </c>
      <c r="B800" s="89">
        <f>VLOOKUP(F800,Masters!B:F,5,0)</f>
        <v>0</v>
      </c>
      <c r="C800" s="169" t="s">
        <v>154</v>
      </c>
      <c r="D800" s="169" t="s">
        <v>154</v>
      </c>
      <c r="E800" s="170">
        <v>44469</v>
      </c>
      <c r="F800" s="169">
        <v>210210</v>
      </c>
      <c r="G800" s="169" t="s">
        <v>526</v>
      </c>
      <c r="H800" s="169"/>
      <c r="I800" s="169"/>
      <c r="J800" s="169">
        <v>-33426544.84</v>
      </c>
      <c r="K800" s="169"/>
      <c r="M800" s="87">
        <f t="shared" si="39"/>
        <v>-3.3426544840000001</v>
      </c>
    </row>
    <row r="801" spans="1:13" x14ac:dyDescent="0.25">
      <c r="A801" s="89" t="str">
        <f t="shared" si="38"/>
        <v>Y0AG0</v>
      </c>
      <c r="B801" s="89">
        <f>VLOOKUP(F801,Masters!B:F,5,0)</f>
        <v>0</v>
      </c>
      <c r="C801" s="169" t="s">
        <v>154</v>
      </c>
      <c r="D801" s="169" t="s">
        <v>154</v>
      </c>
      <c r="E801" s="170">
        <v>44469</v>
      </c>
      <c r="F801" s="169">
        <v>210667</v>
      </c>
      <c r="G801" s="169" t="s">
        <v>528</v>
      </c>
      <c r="H801" s="169"/>
      <c r="I801" s="169"/>
      <c r="J801" s="169">
        <v>-609.01</v>
      </c>
      <c r="K801" s="169"/>
      <c r="M801" s="87">
        <f t="shared" si="39"/>
        <v>-6.0900999999999998E-5</v>
      </c>
    </row>
    <row r="802" spans="1:13" x14ac:dyDescent="0.25">
      <c r="A802" s="89" t="str">
        <f t="shared" si="38"/>
        <v>Y0AG0</v>
      </c>
      <c r="B802" s="89">
        <f>VLOOKUP(F802,Masters!B:F,5,0)</f>
        <v>0</v>
      </c>
      <c r="C802" s="169" t="s">
        <v>154</v>
      </c>
      <c r="D802" s="169" t="s">
        <v>154</v>
      </c>
      <c r="E802" s="170">
        <v>44469</v>
      </c>
      <c r="F802" s="169">
        <v>210766</v>
      </c>
      <c r="G802" s="169" t="s">
        <v>1614</v>
      </c>
      <c r="H802" s="169"/>
      <c r="I802" s="169"/>
      <c r="J802" s="169">
        <v>4566.72</v>
      </c>
      <c r="K802" s="169"/>
      <c r="M802" s="87">
        <f t="shared" si="39"/>
        <v>4.5667200000000003E-4</v>
      </c>
    </row>
    <row r="803" spans="1:13" x14ac:dyDescent="0.25">
      <c r="A803" s="89" t="str">
        <f t="shared" si="38"/>
        <v>Y0AG0</v>
      </c>
      <c r="B803" s="89">
        <f>VLOOKUP(F803,Masters!B:F,5,0)</f>
        <v>0</v>
      </c>
      <c r="C803" s="169" t="s">
        <v>154</v>
      </c>
      <c r="D803" s="169" t="s">
        <v>154</v>
      </c>
      <c r="E803" s="170">
        <v>44469</v>
      </c>
      <c r="F803" s="169">
        <v>211103</v>
      </c>
      <c r="G803" s="169" t="s">
        <v>529</v>
      </c>
      <c r="H803" s="169"/>
      <c r="I803" s="169"/>
      <c r="J803" s="169">
        <v>-2095.04</v>
      </c>
      <c r="K803" s="169"/>
      <c r="M803" s="87">
        <f t="shared" si="39"/>
        <v>-2.0950400000000001E-4</v>
      </c>
    </row>
    <row r="804" spans="1:13" x14ac:dyDescent="0.25">
      <c r="A804" s="89" t="str">
        <f t="shared" si="38"/>
        <v>Y0AG0</v>
      </c>
      <c r="B804" s="89">
        <f>VLOOKUP(F804,Masters!B:F,5,0)</f>
        <v>0</v>
      </c>
      <c r="C804" s="169" t="s">
        <v>154</v>
      </c>
      <c r="D804" s="169" t="s">
        <v>154</v>
      </c>
      <c r="E804" s="170">
        <v>44469</v>
      </c>
      <c r="F804" s="169">
        <v>211106</v>
      </c>
      <c r="G804" s="169" t="s">
        <v>530</v>
      </c>
      <c r="H804" s="169"/>
      <c r="I804" s="169"/>
      <c r="J804" s="169">
        <v>-1240736.24</v>
      </c>
      <c r="K804" s="169"/>
      <c r="M804" s="87">
        <f t="shared" si="39"/>
        <v>-0.12407362399999999</v>
      </c>
    </row>
    <row r="805" spans="1:13" x14ac:dyDescent="0.25">
      <c r="A805" s="89" t="str">
        <f t="shared" si="38"/>
        <v>Y0AG0</v>
      </c>
      <c r="B805" s="89">
        <f>VLOOKUP(F805,Masters!B:F,5,0)</f>
        <v>0</v>
      </c>
      <c r="C805" s="169" t="s">
        <v>154</v>
      </c>
      <c r="D805" s="169" t="s">
        <v>154</v>
      </c>
      <c r="E805" s="170">
        <v>44469</v>
      </c>
      <c r="F805" s="169">
        <v>211120</v>
      </c>
      <c r="G805" s="169" t="s">
        <v>531</v>
      </c>
      <c r="H805" s="169"/>
      <c r="I805" s="169"/>
      <c r="J805" s="169">
        <v>-809697.52</v>
      </c>
      <c r="K805" s="169"/>
      <c r="M805" s="87">
        <f t="shared" si="39"/>
        <v>-8.0969752000000006E-2</v>
      </c>
    </row>
    <row r="806" spans="1:13" x14ac:dyDescent="0.25">
      <c r="A806" s="89" t="str">
        <f t="shared" si="38"/>
        <v>Y0AG0</v>
      </c>
      <c r="B806" s="89">
        <f>VLOOKUP(F806,Masters!B:F,5,0)</f>
        <v>0</v>
      </c>
      <c r="C806" s="169" t="s">
        <v>154</v>
      </c>
      <c r="D806" s="169" t="s">
        <v>154</v>
      </c>
      <c r="E806" s="170">
        <v>44469</v>
      </c>
      <c r="F806" s="169">
        <v>211121</v>
      </c>
      <c r="G806" s="169" t="s">
        <v>532</v>
      </c>
      <c r="H806" s="169"/>
      <c r="I806" s="169"/>
      <c r="J806" s="169">
        <v>-993693.01</v>
      </c>
      <c r="K806" s="169"/>
      <c r="M806" s="87">
        <f t="shared" si="39"/>
        <v>-9.9369301000000007E-2</v>
      </c>
    </row>
    <row r="807" spans="1:13" x14ac:dyDescent="0.25">
      <c r="A807" s="89" t="str">
        <f t="shared" si="38"/>
        <v>Y0AG0</v>
      </c>
      <c r="B807" s="89">
        <f>VLOOKUP(F807,Masters!B:F,5,0)</f>
        <v>0</v>
      </c>
      <c r="C807" s="169" t="s">
        <v>154</v>
      </c>
      <c r="D807" s="169" t="s">
        <v>154</v>
      </c>
      <c r="E807" s="170">
        <v>44469</v>
      </c>
      <c r="F807" s="169">
        <v>211122</v>
      </c>
      <c r="G807" s="169" t="s">
        <v>533</v>
      </c>
      <c r="H807" s="169"/>
      <c r="I807" s="169"/>
      <c r="J807" s="169">
        <v>-2589.33</v>
      </c>
      <c r="K807" s="169"/>
      <c r="M807" s="87">
        <f t="shared" si="39"/>
        <v>-2.5893299999999998E-4</v>
      </c>
    </row>
    <row r="808" spans="1:13" x14ac:dyDescent="0.25">
      <c r="A808" s="89" t="str">
        <f t="shared" si="38"/>
        <v>Y0AG0</v>
      </c>
      <c r="B808" s="89">
        <f>VLOOKUP(F808,Masters!B:F,5,0)</f>
        <v>0</v>
      </c>
      <c r="C808" s="169" t="s">
        <v>154</v>
      </c>
      <c r="D808" s="169" t="s">
        <v>154</v>
      </c>
      <c r="E808" s="170">
        <v>44469</v>
      </c>
      <c r="F808" s="169">
        <v>211146</v>
      </c>
      <c r="G808" s="169" t="s">
        <v>1615</v>
      </c>
      <c r="H808" s="169"/>
      <c r="I808" s="169"/>
      <c r="J808" s="169">
        <v>-1185262</v>
      </c>
      <c r="K808" s="169"/>
      <c r="M808" s="87">
        <f t="shared" si="39"/>
        <v>-0.1185262</v>
      </c>
    </row>
    <row r="809" spans="1:13" x14ac:dyDescent="0.25">
      <c r="A809" s="89" t="str">
        <f t="shared" si="38"/>
        <v>Y0AG0</v>
      </c>
      <c r="B809" s="89">
        <f>VLOOKUP(F809,Masters!B:F,5,0)</f>
        <v>0</v>
      </c>
      <c r="C809" s="169" t="s">
        <v>154</v>
      </c>
      <c r="D809" s="169" t="s">
        <v>154</v>
      </c>
      <c r="E809" s="170">
        <v>44469</v>
      </c>
      <c r="F809" s="169">
        <v>211165</v>
      </c>
      <c r="G809" s="169" t="s">
        <v>534</v>
      </c>
      <c r="H809" s="169"/>
      <c r="I809" s="169"/>
      <c r="J809" s="169">
        <v>-81440</v>
      </c>
      <c r="K809" s="169"/>
      <c r="M809" s="87">
        <f t="shared" si="39"/>
        <v>-8.1440000000000002E-3</v>
      </c>
    </row>
    <row r="810" spans="1:13" x14ac:dyDescent="0.25">
      <c r="A810" s="89" t="str">
        <f t="shared" si="38"/>
        <v>Y0AG0</v>
      </c>
      <c r="B810" s="89">
        <f>VLOOKUP(F810,Masters!B:F,5,0)</f>
        <v>0</v>
      </c>
      <c r="C810" s="169" t="s">
        <v>154</v>
      </c>
      <c r="D810" s="169" t="s">
        <v>154</v>
      </c>
      <c r="E810" s="170">
        <v>44469</v>
      </c>
      <c r="F810" s="169">
        <v>211172</v>
      </c>
      <c r="G810" s="169" t="s">
        <v>535</v>
      </c>
      <c r="H810" s="169"/>
      <c r="I810" s="169"/>
      <c r="J810" s="169">
        <v>-1975962.61</v>
      </c>
      <c r="K810" s="169"/>
      <c r="M810" s="87">
        <f t="shared" si="39"/>
        <v>-0.19759626100000002</v>
      </c>
    </row>
    <row r="811" spans="1:13" x14ac:dyDescent="0.25">
      <c r="A811" s="89" t="str">
        <f t="shared" si="38"/>
        <v>Y0AG0</v>
      </c>
      <c r="B811" s="89">
        <f>VLOOKUP(F811,Masters!B:F,5,0)</f>
        <v>0</v>
      </c>
      <c r="C811" s="169" t="s">
        <v>154</v>
      </c>
      <c r="D811" s="169" t="s">
        <v>154</v>
      </c>
      <c r="E811" s="170">
        <v>44469</v>
      </c>
      <c r="F811" s="169">
        <v>211173</v>
      </c>
      <c r="G811" s="169" t="s">
        <v>923</v>
      </c>
      <c r="H811" s="169"/>
      <c r="I811" s="169"/>
      <c r="J811" s="169">
        <v>0</v>
      </c>
      <c r="K811" s="169"/>
      <c r="M811" s="87">
        <f t="shared" si="39"/>
        <v>0</v>
      </c>
    </row>
    <row r="812" spans="1:13" x14ac:dyDescent="0.25">
      <c r="A812" s="89" t="str">
        <f t="shared" si="38"/>
        <v>Y0AG0</v>
      </c>
      <c r="B812" s="89">
        <f>VLOOKUP(F812,Masters!B:F,5,0)</f>
        <v>0</v>
      </c>
      <c r="C812" s="169" t="s">
        <v>154</v>
      </c>
      <c r="D812" s="169" t="s">
        <v>154</v>
      </c>
      <c r="E812" s="170">
        <v>44469</v>
      </c>
      <c r="F812" s="169">
        <v>211176</v>
      </c>
      <c r="G812" s="169" t="s">
        <v>536</v>
      </c>
      <c r="H812" s="169"/>
      <c r="I812" s="169"/>
      <c r="J812" s="169">
        <v>-8832914.2200000007</v>
      </c>
      <c r="K812" s="169"/>
      <c r="M812" s="87">
        <f t="shared" si="39"/>
        <v>-0.8832914220000001</v>
      </c>
    </row>
    <row r="813" spans="1:13" x14ac:dyDescent="0.25">
      <c r="A813" s="89" t="str">
        <f t="shared" si="38"/>
        <v>Y0AG0</v>
      </c>
      <c r="B813" s="89">
        <f>VLOOKUP(F813,Masters!B:F,5,0)</f>
        <v>0</v>
      </c>
      <c r="C813" s="169" t="s">
        <v>154</v>
      </c>
      <c r="D813" s="169" t="s">
        <v>154</v>
      </c>
      <c r="E813" s="170">
        <v>44469</v>
      </c>
      <c r="F813" s="169">
        <v>211177</v>
      </c>
      <c r="G813" s="169" t="s">
        <v>537</v>
      </c>
      <c r="H813" s="169"/>
      <c r="I813" s="169"/>
      <c r="J813" s="169">
        <v>-17430651.32</v>
      </c>
      <c r="K813" s="169"/>
      <c r="M813" s="87">
        <f t="shared" si="39"/>
        <v>-1.7430651320000001</v>
      </c>
    </row>
    <row r="814" spans="1:13" x14ac:dyDescent="0.25">
      <c r="A814" s="89" t="str">
        <f t="shared" si="38"/>
        <v>Y0AG0</v>
      </c>
      <c r="B814" s="89">
        <f>VLOOKUP(F814,Masters!B:F,5,0)</f>
        <v>0</v>
      </c>
      <c r="C814" s="169" t="s">
        <v>154</v>
      </c>
      <c r="D814" s="169" t="s">
        <v>154</v>
      </c>
      <c r="E814" s="170">
        <v>44469</v>
      </c>
      <c r="F814" s="169">
        <v>211632</v>
      </c>
      <c r="G814" s="169" t="s">
        <v>538</v>
      </c>
      <c r="H814" s="169"/>
      <c r="I814" s="169"/>
      <c r="J814" s="169">
        <v>-351710.24</v>
      </c>
      <c r="K814" s="169"/>
      <c r="M814" s="87">
        <f t="shared" si="39"/>
        <v>-3.5171024000000002E-2</v>
      </c>
    </row>
    <row r="815" spans="1:13" x14ac:dyDescent="0.25">
      <c r="A815" s="89" t="str">
        <f t="shared" si="38"/>
        <v>Y0AG0</v>
      </c>
      <c r="B815" s="89">
        <f>VLOOKUP(F815,Masters!B:F,5,0)</f>
        <v>0</v>
      </c>
      <c r="C815" s="169" t="s">
        <v>154</v>
      </c>
      <c r="D815" s="169" t="s">
        <v>154</v>
      </c>
      <c r="E815" s="170">
        <v>44469</v>
      </c>
      <c r="F815" s="169">
        <v>260101</v>
      </c>
      <c r="G815" s="169" t="s">
        <v>926</v>
      </c>
      <c r="H815" s="169"/>
      <c r="I815" s="169"/>
      <c r="J815" s="169">
        <v>-293155727.06</v>
      </c>
      <c r="K815" s="169"/>
      <c r="M815" s="87">
        <f t="shared" si="39"/>
        <v>-29.315572706000001</v>
      </c>
    </row>
    <row r="816" spans="1:13" x14ac:dyDescent="0.25">
      <c r="A816" s="89" t="str">
        <f t="shared" si="38"/>
        <v>Y0AG0</v>
      </c>
      <c r="B816" s="89">
        <f>VLOOKUP(F816,Masters!B:F,5,0)</f>
        <v>0</v>
      </c>
      <c r="C816" s="169" t="s">
        <v>154</v>
      </c>
      <c r="D816" s="169" t="s">
        <v>154</v>
      </c>
      <c r="E816" s="170">
        <v>44469</v>
      </c>
      <c r="F816" s="169">
        <v>260118</v>
      </c>
      <c r="G816" s="169" t="s">
        <v>930</v>
      </c>
      <c r="H816" s="169"/>
      <c r="I816" s="169"/>
      <c r="J816" s="169">
        <v>0</v>
      </c>
      <c r="K816" s="169"/>
      <c r="M816" s="87">
        <f t="shared" si="39"/>
        <v>0</v>
      </c>
    </row>
    <row r="817" spans="1:13" x14ac:dyDescent="0.25">
      <c r="A817" s="89" t="str">
        <f t="shared" si="38"/>
        <v>Y0AG0</v>
      </c>
      <c r="B817" s="89">
        <f>VLOOKUP(F817,Masters!B:F,5,0)</f>
        <v>0</v>
      </c>
      <c r="C817" s="169" t="s">
        <v>154</v>
      </c>
      <c r="D817" s="169" t="s">
        <v>154</v>
      </c>
      <c r="E817" s="170">
        <v>44469</v>
      </c>
      <c r="F817" s="169">
        <v>260202</v>
      </c>
      <c r="G817" s="169" t="s">
        <v>936</v>
      </c>
      <c r="H817" s="169"/>
      <c r="I817" s="169"/>
      <c r="J817" s="169">
        <v>0</v>
      </c>
      <c r="K817" s="169"/>
      <c r="M817" s="87">
        <f t="shared" si="39"/>
        <v>0</v>
      </c>
    </row>
    <row r="818" spans="1:13" x14ac:dyDescent="0.25">
      <c r="A818" s="89" t="str">
        <f t="shared" si="38"/>
        <v>Y0AG0</v>
      </c>
      <c r="B818" s="89">
        <f>VLOOKUP(F818,Masters!B:F,5,0)</f>
        <v>0</v>
      </c>
      <c r="C818" s="169" t="s">
        <v>154</v>
      </c>
      <c r="D818" s="169" t="s">
        <v>154</v>
      </c>
      <c r="E818" s="170">
        <v>44469</v>
      </c>
      <c r="F818" s="169">
        <v>260221</v>
      </c>
      <c r="G818" s="169" t="s">
        <v>937</v>
      </c>
      <c r="H818" s="169"/>
      <c r="I818" s="169"/>
      <c r="J818" s="169">
        <v>-28621194.739999998</v>
      </c>
      <c r="K818" s="169"/>
      <c r="M818" s="87">
        <f t="shared" si="39"/>
        <v>-2.862119474</v>
      </c>
    </row>
    <row r="819" spans="1:13" x14ac:dyDescent="0.25">
      <c r="A819" s="89" t="str">
        <f t="shared" si="38"/>
        <v>Y0AG0</v>
      </c>
      <c r="B819" s="89">
        <f>VLOOKUP(F819,Masters!B:F,5,0)</f>
        <v>0</v>
      </c>
      <c r="C819" s="169" t="s">
        <v>154</v>
      </c>
      <c r="D819" s="169" t="s">
        <v>154</v>
      </c>
      <c r="E819" s="170">
        <v>44469</v>
      </c>
      <c r="F819" s="169">
        <v>260222</v>
      </c>
      <c r="G819" s="169" t="s">
        <v>938</v>
      </c>
      <c r="H819" s="169"/>
      <c r="I819" s="169"/>
      <c r="J819" s="169">
        <v>-11882001.720000001</v>
      </c>
      <c r="K819" s="169"/>
      <c r="M819" s="87">
        <f t="shared" si="39"/>
        <v>-1.1882001720000002</v>
      </c>
    </row>
    <row r="820" spans="1:13" x14ac:dyDescent="0.25">
      <c r="A820" s="89" t="str">
        <f t="shared" si="38"/>
        <v>Y0AG0</v>
      </c>
      <c r="B820" s="89">
        <f>VLOOKUP(F820,Masters!B:F,5,0)</f>
        <v>0</v>
      </c>
      <c r="C820" s="169" t="s">
        <v>154</v>
      </c>
      <c r="D820" s="169" t="s">
        <v>154</v>
      </c>
      <c r="E820" s="170">
        <v>44469</v>
      </c>
      <c r="F820" s="169">
        <v>260802</v>
      </c>
      <c r="G820" s="169" t="s">
        <v>939</v>
      </c>
      <c r="H820" s="169"/>
      <c r="I820" s="169"/>
      <c r="J820" s="169">
        <v>78.150000000000006</v>
      </c>
      <c r="K820" s="169"/>
      <c r="M820" s="87">
        <f t="shared" si="39"/>
        <v>7.8150000000000006E-6</v>
      </c>
    </row>
    <row r="821" spans="1:13" x14ac:dyDescent="0.25">
      <c r="A821" s="89" t="str">
        <f t="shared" si="38"/>
        <v>Y0AG0</v>
      </c>
      <c r="B821" s="89">
        <f>VLOOKUP(F821,Masters!B:F,5,0)</f>
        <v>0</v>
      </c>
      <c r="C821" s="169" t="s">
        <v>154</v>
      </c>
      <c r="D821" s="169" t="s">
        <v>154</v>
      </c>
      <c r="E821" s="170">
        <v>44469</v>
      </c>
      <c r="F821" s="169">
        <v>260815</v>
      </c>
      <c r="G821" s="169" t="s">
        <v>495</v>
      </c>
      <c r="H821" s="169"/>
      <c r="I821" s="169"/>
      <c r="J821" s="169">
        <v>-6901226.0700000003</v>
      </c>
      <c r="K821" s="169"/>
      <c r="M821" s="87">
        <f t="shared" si="39"/>
        <v>-0.69012260700000005</v>
      </c>
    </row>
    <row r="822" spans="1:13" x14ac:dyDescent="0.25">
      <c r="A822" s="89" t="str">
        <f t="shared" si="38"/>
        <v>Y0AG0</v>
      </c>
      <c r="B822" s="89">
        <f>VLOOKUP(F822,Masters!B:F,5,0)</f>
        <v>0</v>
      </c>
      <c r="C822" s="169" t="s">
        <v>154</v>
      </c>
      <c r="D822" s="169" t="s">
        <v>154</v>
      </c>
      <c r="E822" s="170">
        <v>44469</v>
      </c>
      <c r="F822" s="169">
        <v>260836</v>
      </c>
      <c r="G822" s="169" t="s">
        <v>496</v>
      </c>
      <c r="H822" s="169"/>
      <c r="I822" s="169"/>
      <c r="J822" s="169">
        <v>-371079.09</v>
      </c>
      <c r="K822" s="169"/>
      <c r="M822" s="87">
        <f t="shared" si="39"/>
        <v>-3.7107909000000001E-2</v>
      </c>
    </row>
    <row r="823" spans="1:13" x14ac:dyDescent="0.25">
      <c r="A823" s="89" t="str">
        <f t="shared" si="38"/>
        <v>Y0AG0</v>
      </c>
      <c r="B823" s="89">
        <f>VLOOKUP(F823,Masters!B:F,5,0)</f>
        <v>0</v>
      </c>
      <c r="C823" s="169" t="s">
        <v>154</v>
      </c>
      <c r="D823" s="169" t="s">
        <v>154</v>
      </c>
      <c r="E823" s="170">
        <v>44469</v>
      </c>
      <c r="F823" s="169">
        <v>260837</v>
      </c>
      <c r="G823" s="169" t="s">
        <v>497</v>
      </c>
      <c r="H823" s="169"/>
      <c r="I823" s="169"/>
      <c r="J823" s="169">
        <v>-371079.09</v>
      </c>
      <c r="K823" s="169"/>
      <c r="M823" s="87">
        <f t="shared" si="39"/>
        <v>-3.7107909000000001E-2</v>
      </c>
    </row>
    <row r="824" spans="1:13" s="86" customFormat="1" x14ac:dyDescent="0.25">
      <c r="A824" s="89" t="str">
        <f t="shared" si="38"/>
        <v>Y0AG0</v>
      </c>
      <c r="B824" s="89">
        <f>VLOOKUP(F824,Masters!B:F,5,0)</f>
        <v>0</v>
      </c>
      <c r="C824" s="169" t="s">
        <v>154</v>
      </c>
      <c r="D824" s="169" t="s">
        <v>154</v>
      </c>
      <c r="E824" s="170">
        <v>44469</v>
      </c>
      <c r="F824" s="169">
        <v>260902</v>
      </c>
      <c r="G824" s="169" t="s">
        <v>498</v>
      </c>
      <c r="H824" s="169"/>
      <c r="I824" s="169"/>
      <c r="J824" s="169">
        <v>-0.38</v>
      </c>
      <c r="K824" s="169"/>
      <c r="M824" s="87">
        <f t="shared" si="39"/>
        <v>-3.8000000000000003E-8</v>
      </c>
    </row>
    <row r="825" spans="1:13" s="86" customFormat="1" x14ac:dyDescent="0.25">
      <c r="A825" s="89" t="str">
        <f t="shared" si="38"/>
        <v>Y0AG0</v>
      </c>
      <c r="B825" s="89">
        <f>VLOOKUP(F825,Masters!B:F,5,0)</f>
        <v>0</v>
      </c>
      <c r="C825" s="169" t="s">
        <v>154</v>
      </c>
      <c r="D825" s="169" t="s">
        <v>154</v>
      </c>
      <c r="E825" s="170">
        <v>44469</v>
      </c>
      <c r="F825" s="169">
        <v>260905</v>
      </c>
      <c r="G825" s="169" t="s">
        <v>499</v>
      </c>
      <c r="H825" s="169"/>
      <c r="I825" s="169"/>
      <c r="J825" s="169">
        <v>-7002237.0300000003</v>
      </c>
      <c r="K825" s="169"/>
      <c r="M825" s="87">
        <f t="shared" si="39"/>
        <v>-0.70022370300000003</v>
      </c>
    </row>
    <row r="826" spans="1:13" x14ac:dyDescent="0.25">
      <c r="A826" s="89" t="str">
        <f t="shared" si="38"/>
        <v>Y0AG0</v>
      </c>
      <c r="B826" s="89">
        <f>VLOOKUP(F826,Masters!B:F,5,0)</f>
        <v>0</v>
      </c>
      <c r="C826" s="169" t="s">
        <v>154</v>
      </c>
      <c r="D826" s="169" t="s">
        <v>154</v>
      </c>
      <c r="E826" s="170">
        <v>44469</v>
      </c>
      <c r="F826" s="169">
        <v>260930</v>
      </c>
      <c r="G826" s="169" t="s">
        <v>735</v>
      </c>
      <c r="H826" s="169"/>
      <c r="I826" s="169"/>
      <c r="J826" s="169">
        <v>0</v>
      </c>
      <c r="K826" s="169"/>
      <c r="M826" s="87">
        <f t="shared" si="39"/>
        <v>0</v>
      </c>
    </row>
    <row r="827" spans="1:13" s="86" customFormat="1" x14ac:dyDescent="0.25">
      <c r="A827" s="89" t="str">
        <f t="shared" si="38"/>
        <v>Y0AG0</v>
      </c>
      <c r="B827" s="89">
        <f>VLOOKUP(F827,Masters!B:F,5,0)</f>
        <v>0</v>
      </c>
      <c r="C827" s="169" t="s">
        <v>154</v>
      </c>
      <c r="D827" s="169" t="s">
        <v>154</v>
      </c>
      <c r="E827" s="170">
        <v>44469</v>
      </c>
      <c r="F827" s="169">
        <v>260942</v>
      </c>
      <c r="G827" s="169" t="s">
        <v>500</v>
      </c>
      <c r="H827" s="169"/>
      <c r="I827" s="169"/>
      <c r="J827" s="169">
        <v>-5959.51</v>
      </c>
      <c r="K827" s="169"/>
      <c r="M827" s="87">
        <f t="shared" si="39"/>
        <v>-5.9595100000000005E-4</v>
      </c>
    </row>
    <row r="828" spans="1:13" s="86" customFormat="1" x14ac:dyDescent="0.25">
      <c r="A828" s="89" t="str">
        <f t="shared" si="38"/>
        <v>Y0AG0</v>
      </c>
      <c r="B828" s="89">
        <f>VLOOKUP(F828,Masters!B:F,5,0)</f>
        <v>0</v>
      </c>
      <c r="C828" s="169" t="s">
        <v>154</v>
      </c>
      <c r="D828" s="169" t="s">
        <v>154</v>
      </c>
      <c r="E828" s="170">
        <v>44469</v>
      </c>
      <c r="F828" s="169">
        <v>261026</v>
      </c>
      <c r="G828" s="169" t="s">
        <v>501</v>
      </c>
      <c r="H828" s="169"/>
      <c r="I828" s="169"/>
      <c r="J828" s="169">
        <v>-9225515.0299999993</v>
      </c>
      <c r="K828" s="169"/>
      <c r="M828" s="87">
        <f t="shared" si="39"/>
        <v>-0.92255150299999988</v>
      </c>
    </row>
    <row r="829" spans="1:13" x14ac:dyDescent="0.25">
      <c r="A829" s="89" t="str">
        <f t="shared" si="38"/>
        <v>Y0AG0</v>
      </c>
      <c r="B829" s="89">
        <f>VLOOKUP(F829,Masters!B:F,5,0)</f>
        <v>0</v>
      </c>
      <c r="C829" s="169" t="s">
        <v>154</v>
      </c>
      <c r="D829" s="169" t="s">
        <v>154</v>
      </c>
      <c r="E829" s="170">
        <v>44469</v>
      </c>
      <c r="F829" s="169">
        <v>261027</v>
      </c>
      <c r="G829" s="169" t="s">
        <v>502</v>
      </c>
      <c r="H829" s="169"/>
      <c r="I829" s="169"/>
      <c r="J829" s="169">
        <v>-90390.18</v>
      </c>
      <c r="K829" s="169"/>
      <c r="M829" s="87">
        <f t="shared" si="39"/>
        <v>-9.0390179999999994E-3</v>
      </c>
    </row>
    <row r="830" spans="1:13" s="86" customFormat="1" x14ac:dyDescent="0.25">
      <c r="A830" s="89" t="str">
        <f t="shared" si="38"/>
        <v>Y0AG0</v>
      </c>
      <c r="B830" s="89">
        <f>VLOOKUP(F830,Masters!B:F,5,0)</f>
        <v>0</v>
      </c>
      <c r="C830" s="169" t="s">
        <v>154</v>
      </c>
      <c r="D830" s="169" t="s">
        <v>154</v>
      </c>
      <c r="E830" s="170">
        <v>44469</v>
      </c>
      <c r="F830" s="169">
        <v>261259</v>
      </c>
      <c r="G830" s="169" t="s">
        <v>505</v>
      </c>
      <c r="H830" s="169"/>
      <c r="I830" s="169"/>
      <c r="J830" s="169">
        <v>-4151.7700000000004</v>
      </c>
      <c r="K830" s="169"/>
      <c r="M830" s="87">
        <f t="shared" si="39"/>
        <v>-4.1517700000000003E-4</v>
      </c>
    </row>
    <row r="831" spans="1:13" s="91" customFormat="1" x14ac:dyDescent="0.25">
      <c r="A831" s="89" t="str">
        <f t="shared" si="38"/>
        <v>Y0AG0</v>
      </c>
      <c r="B831" s="89">
        <f>VLOOKUP(F831,Masters!B:F,5,0)</f>
        <v>0</v>
      </c>
      <c r="C831" s="169" t="s">
        <v>154</v>
      </c>
      <c r="D831" s="169" t="s">
        <v>154</v>
      </c>
      <c r="E831" s="170">
        <v>44469</v>
      </c>
      <c r="F831" s="169">
        <v>261260</v>
      </c>
      <c r="G831" s="169" t="s">
        <v>506</v>
      </c>
      <c r="H831" s="169"/>
      <c r="I831" s="169"/>
      <c r="J831" s="169">
        <v>-4151.7700000000004</v>
      </c>
      <c r="K831" s="169"/>
      <c r="M831" s="87">
        <f t="shared" si="39"/>
        <v>-4.1517700000000003E-4</v>
      </c>
    </row>
    <row r="832" spans="1:13" s="91" customFormat="1" x14ac:dyDescent="0.25">
      <c r="A832" s="89" t="str">
        <f t="shared" si="38"/>
        <v>Y0AG0</v>
      </c>
      <c r="B832" s="89">
        <f>VLOOKUP(F832,Masters!B:F,5,0)</f>
        <v>0</v>
      </c>
      <c r="C832" s="169" t="s">
        <v>154</v>
      </c>
      <c r="D832" s="169" t="s">
        <v>154</v>
      </c>
      <c r="E832" s="170">
        <v>44469</v>
      </c>
      <c r="F832" s="169">
        <v>261262</v>
      </c>
      <c r="G832" s="169" t="s">
        <v>507</v>
      </c>
      <c r="H832" s="169"/>
      <c r="I832" s="169"/>
      <c r="J832" s="169">
        <v>-16244.71</v>
      </c>
      <c r="K832" s="169"/>
      <c r="M832" s="87">
        <f t="shared" si="39"/>
        <v>-1.6244709999999999E-3</v>
      </c>
    </row>
    <row r="833" spans="1:13" s="91" customFormat="1" x14ac:dyDescent="0.25">
      <c r="A833" s="89" t="str">
        <f t="shared" si="38"/>
        <v>Y0AG0</v>
      </c>
      <c r="B833" s="89">
        <f>VLOOKUP(F833,Masters!B:F,5,0)</f>
        <v>0</v>
      </c>
      <c r="C833" s="169" t="s">
        <v>154</v>
      </c>
      <c r="D833" s="169" t="s">
        <v>154</v>
      </c>
      <c r="E833" s="170">
        <v>44469</v>
      </c>
      <c r="F833" s="169">
        <v>281101</v>
      </c>
      <c r="G833" s="169" t="s">
        <v>481</v>
      </c>
      <c r="H833" s="169"/>
      <c r="I833" s="169"/>
      <c r="J833" s="169">
        <v>-10916078356.690001</v>
      </c>
      <c r="K833" s="169"/>
      <c r="M833" s="87">
        <f t="shared" si="39"/>
        <v>-1091.607835669</v>
      </c>
    </row>
    <row r="834" spans="1:13" x14ac:dyDescent="0.25">
      <c r="A834" s="89" t="str">
        <f t="shared" si="38"/>
        <v>Y0AG0</v>
      </c>
      <c r="B834" s="89">
        <f>VLOOKUP(F834,Masters!B:F,5,0)</f>
        <v>0</v>
      </c>
      <c r="C834" s="169" t="s">
        <v>154</v>
      </c>
      <c r="D834" s="169" t="s">
        <v>154</v>
      </c>
      <c r="E834" s="170">
        <v>44469</v>
      </c>
      <c r="F834" s="169">
        <v>281102</v>
      </c>
      <c r="G834" s="169" t="s">
        <v>1058</v>
      </c>
      <c r="H834" s="169"/>
      <c r="I834" s="169"/>
      <c r="J834" s="169">
        <v>-3990379732.3699999</v>
      </c>
      <c r="K834" s="169"/>
      <c r="M834" s="87">
        <f t="shared" si="39"/>
        <v>-399.03797323699996</v>
      </c>
    </row>
    <row r="835" spans="1:13" x14ac:dyDescent="0.25">
      <c r="A835" s="89" t="str">
        <f t="shared" si="38"/>
        <v>Y0AG0</v>
      </c>
      <c r="B835" s="89">
        <f>VLOOKUP(F835,Masters!B:F,5,0)</f>
        <v>0</v>
      </c>
      <c r="C835" s="169" t="s">
        <v>154</v>
      </c>
      <c r="D835" s="169" t="s">
        <v>154</v>
      </c>
      <c r="E835" s="170">
        <v>44469</v>
      </c>
      <c r="F835" s="169">
        <v>281114</v>
      </c>
      <c r="G835" s="169" t="s">
        <v>659</v>
      </c>
      <c r="H835" s="169"/>
      <c r="I835" s="169"/>
      <c r="J835" s="169">
        <v>0</v>
      </c>
      <c r="K835" s="169"/>
      <c r="M835" s="87">
        <f t="shared" si="39"/>
        <v>0</v>
      </c>
    </row>
    <row r="836" spans="1:13" x14ac:dyDescent="0.25">
      <c r="A836" s="89" t="str">
        <f t="shared" si="38"/>
        <v>Y0AG0</v>
      </c>
      <c r="B836" s="89">
        <f>VLOOKUP(F836,Masters!B:F,5,0)</f>
        <v>0</v>
      </c>
      <c r="C836" s="169" t="s">
        <v>154</v>
      </c>
      <c r="D836" s="169" t="s">
        <v>154</v>
      </c>
      <c r="E836" s="170">
        <v>44469</v>
      </c>
      <c r="F836" s="169">
        <v>281166</v>
      </c>
      <c r="G836" s="169" t="s">
        <v>482</v>
      </c>
      <c r="H836" s="169"/>
      <c r="I836" s="169"/>
      <c r="J836" s="169">
        <v>-1287034809.46</v>
      </c>
      <c r="K836" s="169"/>
      <c r="M836" s="87">
        <f t="shared" si="39"/>
        <v>-128.70348094600001</v>
      </c>
    </row>
    <row r="837" spans="1:13" x14ac:dyDescent="0.25">
      <c r="A837" s="89" t="str">
        <f t="shared" si="38"/>
        <v>Y0AG0</v>
      </c>
      <c r="B837" s="89">
        <f>VLOOKUP(F837,Masters!B:F,5,0)</f>
        <v>0</v>
      </c>
      <c r="C837" s="169" t="s">
        <v>154</v>
      </c>
      <c r="D837" s="169" t="s">
        <v>154</v>
      </c>
      <c r="E837" s="170">
        <v>44469</v>
      </c>
      <c r="F837" s="169">
        <v>281167</v>
      </c>
      <c r="G837" s="169" t="s">
        <v>2425</v>
      </c>
      <c r="H837" s="169"/>
      <c r="I837" s="169"/>
      <c r="J837" s="169">
        <v>1560873633.73</v>
      </c>
      <c r="K837" s="169"/>
      <c r="M837" s="87">
        <f t="shared" si="39"/>
        <v>156.08736337299999</v>
      </c>
    </row>
    <row r="838" spans="1:13" x14ac:dyDescent="0.25">
      <c r="A838" s="89" t="str">
        <f t="shared" ref="A838:A880" si="40">C838&amp;B838</f>
        <v>Y0AG0</v>
      </c>
      <c r="B838" s="89">
        <f>VLOOKUP(F838,Masters!B:F,5,0)</f>
        <v>0</v>
      </c>
      <c r="C838" s="169" t="s">
        <v>154</v>
      </c>
      <c r="D838" s="169" t="s">
        <v>154</v>
      </c>
      <c r="E838" s="170">
        <v>44469</v>
      </c>
      <c r="F838" s="169">
        <v>281212</v>
      </c>
      <c r="G838" s="169" t="s">
        <v>541</v>
      </c>
      <c r="H838" s="169"/>
      <c r="I838" s="169"/>
      <c r="J838" s="169">
        <v>-244685.88</v>
      </c>
      <c r="K838" s="169"/>
      <c r="M838" s="87">
        <f t="shared" si="39"/>
        <v>-2.4468587999999999E-2</v>
      </c>
    </row>
    <row r="839" spans="1:13" x14ac:dyDescent="0.25">
      <c r="A839" s="89" t="str">
        <f t="shared" si="40"/>
        <v>Y0AG0</v>
      </c>
      <c r="B839" s="89">
        <f>VLOOKUP(F839,Masters!B:F,5,0)</f>
        <v>0</v>
      </c>
      <c r="C839" s="169" t="s">
        <v>154</v>
      </c>
      <c r="D839" s="169" t="s">
        <v>154</v>
      </c>
      <c r="E839" s="170">
        <v>44469</v>
      </c>
      <c r="F839" s="169">
        <v>281290</v>
      </c>
      <c r="G839" s="169" t="s">
        <v>483</v>
      </c>
      <c r="H839" s="169"/>
      <c r="I839" s="169"/>
      <c r="J839" s="169">
        <v>-13242314.34</v>
      </c>
      <c r="K839" s="169"/>
      <c r="M839" s="87">
        <f t="shared" si="39"/>
        <v>-1.3242314340000001</v>
      </c>
    </row>
    <row r="840" spans="1:13" x14ac:dyDescent="0.25">
      <c r="A840" s="89" t="str">
        <f t="shared" si="40"/>
        <v>Y0AG0</v>
      </c>
      <c r="B840" s="89">
        <f>VLOOKUP(F840,Masters!B:F,5,0)</f>
        <v>0</v>
      </c>
      <c r="C840" s="169" t="s">
        <v>154</v>
      </c>
      <c r="D840" s="169" t="s">
        <v>154</v>
      </c>
      <c r="E840" s="170">
        <v>44469</v>
      </c>
      <c r="F840" s="169">
        <v>281292</v>
      </c>
      <c r="G840" s="169" t="s">
        <v>484</v>
      </c>
      <c r="H840" s="169"/>
      <c r="I840" s="169"/>
      <c r="J840" s="169">
        <v>-383437336.88999999</v>
      </c>
      <c r="K840" s="169"/>
      <c r="M840" s="87">
        <f t="shared" si="39"/>
        <v>-38.343733688999997</v>
      </c>
    </row>
    <row r="841" spans="1:13" x14ac:dyDescent="0.25">
      <c r="A841" s="89" t="str">
        <f t="shared" si="40"/>
        <v>Y0AG5.3</v>
      </c>
      <c r="B841" s="89">
        <f>VLOOKUP(F841,Masters!B:F,5,0)</f>
        <v>5.3</v>
      </c>
      <c r="C841" s="169" t="s">
        <v>154</v>
      </c>
      <c r="D841" s="169" t="s">
        <v>154</v>
      </c>
      <c r="E841" s="170">
        <v>44469</v>
      </c>
      <c r="F841" s="169">
        <v>301101</v>
      </c>
      <c r="G841" s="169" t="s">
        <v>447</v>
      </c>
      <c r="H841" s="169"/>
      <c r="I841" s="169"/>
      <c r="J841" s="169">
        <v>-4299257206.4200001</v>
      </c>
      <c r="K841" s="169"/>
      <c r="M841" s="87">
        <f t="shared" si="39"/>
        <v>-429.92572064199999</v>
      </c>
    </row>
    <row r="842" spans="1:13" x14ac:dyDescent="0.25">
      <c r="A842" s="89" t="str">
        <f t="shared" si="40"/>
        <v>Y0AG5.1</v>
      </c>
      <c r="B842" s="89">
        <f>VLOOKUP(F842,Masters!B:F,5,0)</f>
        <v>5.0999999999999996</v>
      </c>
      <c r="C842" s="169" t="s">
        <v>154</v>
      </c>
      <c r="D842" s="169" t="s">
        <v>154</v>
      </c>
      <c r="E842" s="170">
        <v>44469</v>
      </c>
      <c r="F842" s="169">
        <v>304101</v>
      </c>
      <c r="G842" s="169" t="s">
        <v>439</v>
      </c>
      <c r="H842" s="169"/>
      <c r="I842" s="169"/>
      <c r="J842" s="169">
        <v>-100345945</v>
      </c>
      <c r="K842" s="169"/>
      <c r="M842" s="87">
        <f t="shared" si="39"/>
        <v>-10.034594500000001</v>
      </c>
    </row>
    <row r="843" spans="1:13" x14ac:dyDescent="0.25">
      <c r="A843" s="89" t="str">
        <f t="shared" si="40"/>
        <v>Y0AG5.2</v>
      </c>
      <c r="B843" s="89">
        <f>VLOOKUP(F843,Masters!B:F,5,0)</f>
        <v>5.2</v>
      </c>
      <c r="C843" s="169" t="s">
        <v>154</v>
      </c>
      <c r="D843" s="169" t="s">
        <v>154</v>
      </c>
      <c r="E843" s="170">
        <v>44469</v>
      </c>
      <c r="F843" s="169">
        <v>304213</v>
      </c>
      <c r="G843" s="169" t="s">
        <v>966</v>
      </c>
      <c r="H843" s="169"/>
      <c r="I843" s="169"/>
      <c r="J843" s="169">
        <v>-4409960.3099999996</v>
      </c>
      <c r="K843" s="169"/>
      <c r="M843" s="87">
        <f t="shared" ref="M843:M880" si="41">J843/10000000</f>
        <v>-0.44099603099999996</v>
      </c>
    </row>
    <row r="844" spans="1:13" x14ac:dyDescent="0.25">
      <c r="A844" s="89" t="str">
        <f t="shared" si="40"/>
        <v>Y0AG5.2</v>
      </c>
      <c r="B844" s="89">
        <f>VLOOKUP(F844,Masters!B:F,5,0)</f>
        <v>5.2</v>
      </c>
      <c r="C844" s="169" t="s">
        <v>154</v>
      </c>
      <c r="D844" s="169" t="s">
        <v>154</v>
      </c>
      <c r="E844" s="170">
        <v>44469</v>
      </c>
      <c r="F844" s="169">
        <v>304232</v>
      </c>
      <c r="G844" s="169" t="s">
        <v>440</v>
      </c>
      <c r="H844" s="169"/>
      <c r="I844" s="169"/>
      <c r="J844" s="169">
        <v>-21743.1</v>
      </c>
      <c r="K844" s="169"/>
      <c r="M844" s="87">
        <f t="shared" si="41"/>
        <v>-2.17431E-3</v>
      </c>
    </row>
    <row r="845" spans="1:13" x14ac:dyDescent="0.25">
      <c r="A845" s="89" t="str">
        <f t="shared" si="40"/>
        <v>Y0AG5.5</v>
      </c>
      <c r="B845" s="89">
        <f>VLOOKUP(F845,Masters!B:F,5,0)</f>
        <v>5.5</v>
      </c>
      <c r="C845" s="169" t="s">
        <v>154</v>
      </c>
      <c r="D845" s="169" t="s">
        <v>154</v>
      </c>
      <c r="E845" s="170">
        <v>44469</v>
      </c>
      <c r="F845" s="169">
        <v>304302</v>
      </c>
      <c r="G845" s="169" t="s">
        <v>441</v>
      </c>
      <c r="H845" s="169"/>
      <c r="I845" s="169"/>
      <c r="J845" s="169">
        <v>-936831.55</v>
      </c>
      <c r="K845" s="169"/>
      <c r="M845" s="87">
        <f t="shared" si="41"/>
        <v>-9.3683155000000004E-2</v>
      </c>
    </row>
    <row r="846" spans="1:13" x14ac:dyDescent="0.25">
      <c r="A846" s="89" t="str">
        <f t="shared" si="40"/>
        <v>Y0AG5.5</v>
      </c>
      <c r="B846" s="89">
        <f>VLOOKUP(F846,Masters!B:F,5,0)</f>
        <v>5.5</v>
      </c>
      <c r="C846" s="169" t="s">
        <v>154</v>
      </c>
      <c r="D846" s="169" t="s">
        <v>154</v>
      </c>
      <c r="E846" s="170">
        <v>44469</v>
      </c>
      <c r="F846" s="169">
        <v>304751</v>
      </c>
      <c r="G846" s="169" t="s">
        <v>443</v>
      </c>
      <c r="H846" s="169"/>
      <c r="I846" s="169"/>
      <c r="J846" s="169">
        <v>223</v>
      </c>
      <c r="K846" s="169"/>
      <c r="M846" s="87">
        <f t="shared" si="41"/>
        <v>2.23E-5</v>
      </c>
    </row>
    <row r="847" spans="1:13" x14ac:dyDescent="0.25">
      <c r="A847" s="89" t="str">
        <f t="shared" si="40"/>
        <v>Y0AG5.5</v>
      </c>
      <c r="B847" s="89">
        <f>VLOOKUP(F847,Masters!B:F,5,0)</f>
        <v>5.5</v>
      </c>
      <c r="C847" s="169" t="s">
        <v>154</v>
      </c>
      <c r="D847" s="169" t="s">
        <v>154</v>
      </c>
      <c r="E847" s="170">
        <v>44469</v>
      </c>
      <c r="F847" s="169">
        <v>305101</v>
      </c>
      <c r="G847" s="169" t="s">
        <v>444</v>
      </c>
      <c r="H847" s="169"/>
      <c r="I847" s="169"/>
      <c r="J847" s="169">
        <v>-125.7</v>
      </c>
      <c r="K847" s="169"/>
      <c r="M847" s="87">
        <f t="shared" si="41"/>
        <v>-1.257E-5</v>
      </c>
    </row>
    <row r="848" spans="1:13" x14ac:dyDescent="0.25">
      <c r="A848" s="89" t="str">
        <f t="shared" si="40"/>
        <v>Y0AG5.5</v>
      </c>
      <c r="B848" s="89">
        <f>VLOOKUP(F848,Masters!B:F,5,0)</f>
        <v>5.5</v>
      </c>
      <c r="C848" s="169" t="s">
        <v>154</v>
      </c>
      <c r="D848" s="169" t="s">
        <v>154</v>
      </c>
      <c r="E848" s="170">
        <v>44469</v>
      </c>
      <c r="F848" s="169">
        <v>305144</v>
      </c>
      <c r="G848" s="169" t="s">
        <v>445</v>
      </c>
      <c r="H848" s="169"/>
      <c r="I848" s="169"/>
      <c r="J848" s="169">
        <v>181.72</v>
      </c>
      <c r="K848" s="169"/>
      <c r="M848" s="87">
        <f t="shared" si="41"/>
        <v>1.8172000000000002E-5</v>
      </c>
    </row>
    <row r="849" spans="1:13" x14ac:dyDescent="0.25">
      <c r="A849" s="89" t="str">
        <f t="shared" si="40"/>
        <v>Y0AG5.5</v>
      </c>
      <c r="B849" s="89">
        <f>VLOOKUP(F849,Masters!B:F,5,0)</f>
        <v>5.5</v>
      </c>
      <c r="C849" s="169" t="s">
        <v>154</v>
      </c>
      <c r="D849" s="169" t="s">
        <v>154</v>
      </c>
      <c r="E849" s="170">
        <v>44469</v>
      </c>
      <c r="F849" s="169">
        <v>310115</v>
      </c>
      <c r="G849" s="169" t="s">
        <v>446</v>
      </c>
      <c r="H849" s="169"/>
      <c r="I849" s="169"/>
      <c r="J849" s="169">
        <v>-3572.62</v>
      </c>
      <c r="K849" s="169"/>
      <c r="M849" s="87">
        <f t="shared" si="41"/>
        <v>-3.5726200000000001E-4</v>
      </c>
    </row>
    <row r="850" spans="1:13" x14ac:dyDescent="0.25">
      <c r="A850" s="89" t="str">
        <f t="shared" si="40"/>
        <v>Y0AG0</v>
      </c>
      <c r="B850" s="89">
        <f>VLOOKUP(F850,Masters!B:F,5,0)</f>
        <v>0</v>
      </c>
      <c r="C850" s="169" t="s">
        <v>154</v>
      </c>
      <c r="D850" s="169" t="s">
        <v>154</v>
      </c>
      <c r="E850" s="170">
        <v>44469</v>
      </c>
      <c r="F850" s="169">
        <v>311501</v>
      </c>
      <c r="G850" s="169" t="s">
        <v>448</v>
      </c>
      <c r="H850" s="169"/>
      <c r="I850" s="169"/>
      <c r="J850" s="169">
        <v>1396975268.1600001</v>
      </c>
      <c r="K850" s="169"/>
      <c r="M850" s="87">
        <f t="shared" si="41"/>
        <v>139.69752681600002</v>
      </c>
    </row>
    <row r="851" spans="1:13" x14ac:dyDescent="0.25">
      <c r="A851" s="89" t="str">
        <f t="shared" si="40"/>
        <v>Y0AG6.3</v>
      </c>
      <c r="B851" s="89">
        <f>VLOOKUP(F851,Masters!B:F,5,0)</f>
        <v>6.3</v>
      </c>
      <c r="C851" s="169" t="s">
        <v>154</v>
      </c>
      <c r="D851" s="169" t="s">
        <v>154</v>
      </c>
      <c r="E851" s="170">
        <v>44469</v>
      </c>
      <c r="F851" s="169">
        <v>401201</v>
      </c>
      <c r="G851" s="169" t="s">
        <v>451</v>
      </c>
      <c r="H851" s="169"/>
      <c r="I851" s="169"/>
      <c r="J851" s="169">
        <v>205452.01</v>
      </c>
      <c r="K851" s="169"/>
      <c r="M851" s="87">
        <f t="shared" si="41"/>
        <v>2.0545201000000003E-2</v>
      </c>
    </row>
    <row r="852" spans="1:13" x14ac:dyDescent="0.25">
      <c r="A852" s="89" t="str">
        <f t="shared" si="40"/>
        <v>Y0AG0</v>
      </c>
      <c r="B852" s="89">
        <f>VLOOKUP(F852,Masters!B:F,5,0)</f>
        <v>0</v>
      </c>
      <c r="C852" s="169" t="s">
        <v>154</v>
      </c>
      <c r="D852" s="169" t="s">
        <v>154</v>
      </c>
      <c r="E852" s="170">
        <v>44469</v>
      </c>
      <c r="F852" s="169">
        <v>401237</v>
      </c>
      <c r="G852" s="169" t="s">
        <v>452</v>
      </c>
      <c r="H852" s="169"/>
      <c r="I852" s="169"/>
      <c r="J852" s="169">
        <v>2698193.27</v>
      </c>
      <c r="K852" s="169"/>
      <c r="M852" s="87">
        <f t="shared" si="41"/>
        <v>0.269819327</v>
      </c>
    </row>
    <row r="853" spans="1:13" x14ac:dyDescent="0.25">
      <c r="A853" s="89" t="str">
        <f t="shared" si="40"/>
        <v>Y0AG6.3</v>
      </c>
      <c r="B853" s="89">
        <f>VLOOKUP(F853,Masters!B:F,5,0)</f>
        <v>6.3</v>
      </c>
      <c r="C853" s="169" t="s">
        <v>154</v>
      </c>
      <c r="D853" s="169" t="s">
        <v>154</v>
      </c>
      <c r="E853" s="170">
        <v>44469</v>
      </c>
      <c r="F853" s="169">
        <v>401301</v>
      </c>
      <c r="G853" s="169" t="s">
        <v>1000</v>
      </c>
      <c r="H853" s="169"/>
      <c r="I853" s="169"/>
      <c r="J853" s="169">
        <v>4280.76</v>
      </c>
      <c r="K853" s="169"/>
      <c r="M853" s="87">
        <f t="shared" si="41"/>
        <v>4.28076E-4</v>
      </c>
    </row>
    <row r="854" spans="1:13" x14ac:dyDescent="0.25">
      <c r="A854" s="89" t="str">
        <f t="shared" si="40"/>
        <v>Y0AG6.1</v>
      </c>
      <c r="B854" s="89">
        <f>VLOOKUP(F854,Masters!B:F,5,0)</f>
        <v>6.1</v>
      </c>
      <c r="C854" s="169" t="s">
        <v>154</v>
      </c>
      <c r="D854" s="169" t="s">
        <v>154</v>
      </c>
      <c r="E854" s="170">
        <v>44469</v>
      </c>
      <c r="F854" s="169">
        <v>401501</v>
      </c>
      <c r="G854" s="169" t="s">
        <v>1001</v>
      </c>
      <c r="H854" s="169"/>
      <c r="I854" s="169"/>
      <c r="J854" s="168">
        <v>67188592.099999994</v>
      </c>
      <c r="K854" s="169"/>
      <c r="M854" s="87">
        <f t="shared" si="41"/>
        <v>6.7188592099999997</v>
      </c>
    </row>
    <row r="855" spans="1:13" x14ac:dyDescent="0.25">
      <c r="A855" s="89" t="str">
        <f t="shared" si="40"/>
        <v>Y0AG6.3</v>
      </c>
      <c r="B855" s="89">
        <f>VLOOKUP(F855,Masters!B:F,5,0)</f>
        <v>6.3</v>
      </c>
      <c r="C855" s="169" t="s">
        <v>154</v>
      </c>
      <c r="D855" s="169" t="s">
        <v>154</v>
      </c>
      <c r="E855" s="170">
        <v>44469</v>
      </c>
      <c r="F855" s="169">
        <v>401508</v>
      </c>
      <c r="G855" s="169" t="s">
        <v>453</v>
      </c>
      <c r="H855" s="169"/>
      <c r="I855" s="169"/>
      <c r="J855" s="169">
        <v>2505837.9500000002</v>
      </c>
      <c r="K855" s="169"/>
      <c r="M855" s="87">
        <f t="shared" si="41"/>
        <v>0.250583795</v>
      </c>
    </row>
    <row r="856" spans="1:13" x14ac:dyDescent="0.25">
      <c r="A856" s="89" t="str">
        <f t="shared" si="40"/>
        <v>Y0AG6.1</v>
      </c>
      <c r="B856" s="89">
        <f>VLOOKUP(F856,Masters!B:F,5,0)</f>
        <v>6.1</v>
      </c>
      <c r="C856" s="169" t="s">
        <v>154</v>
      </c>
      <c r="D856" s="169" t="s">
        <v>154</v>
      </c>
      <c r="E856" s="170">
        <v>44469</v>
      </c>
      <c r="F856" s="169">
        <v>401509</v>
      </c>
      <c r="G856" s="169" t="s">
        <v>454</v>
      </c>
      <c r="H856" s="169"/>
      <c r="I856" s="169"/>
      <c r="J856" s="168">
        <v>3438964.2</v>
      </c>
      <c r="K856" s="169"/>
      <c r="M856" s="87">
        <f t="shared" si="41"/>
        <v>0.34389642000000004</v>
      </c>
    </row>
    <row r="857" spans="1:13" x14ac:dyDescent="0.25">
      <c r="A857" s="89" t="str">
        <f t="shared" si="40"/>
        <v>Y0AG6.3</v>
      </c>
      <c r="B857" s="89">
        <f>VLOOKUP(F857,Masters!B:F,5,0)</f>
        <v>6.3</v>
      </c>
      <c r="C857" s="169" t="s">
        <v>154</v>
      </c>
      <c r="D857" s="169" t="s">
        <v>154</v>
      </c>
      <c r="E857" s="170">
        <v>44469</v>
      </c>
      <c r="F857" s="169">
        <v>401702</v>
      </c>
      <c r="G857" s="169" t="s">
        <v>455</v>
      </c>
      <c r="H857" s="169"/>
      <c r="I857" s="169"/>
      <c r="J857" s="169">
        <v>-5561.5</v>
      </c>
      <c r="K857" s="169"/>
      <c r="M857" s="87">
        <f t="shared" si="41"/>
        <v>-5.5615000000000005E-4</v>
      </c>
    </row>
    <row r="858" spans="1:13" x14ac:dyDescent="0.25">
      <c r="A858" s="89" t="str">
        <f t="shared" si="40"/>
        <v>Y0AG6.3</v>
      </c>
      <c r="B858" s="89">
        <f>VLOOKUP(F858,Masters!B:F,5,0)</f>
        <v>6.3</v>
      </c>
      <c r="C858" s="169" t="s">
        <v>154</v>
      </c>
      <c r="D858" s="169" t="s">
        <v>154</v>
      </c>
      <c r="E858" s="170">
        <v>44469</v>
      </c>
      <c r="F858" s="169">
        <v>401703</v>
      </c>
      <c r="G858" s="169" t="s">
        <v>456</v>
      </c>
      <c r="H858" s="169"/>
      <c r="I858" s="169"/>
      <c r="J858" s="169">
        <v>-5561.5</v>
      </c>
      <c r="K858" s="169"/>
      <c r="M858" s="87">
        <f t="shared" si="41"/>
        <v>-5.5615000000000005E-4</v>
      </c>
    </row>
    <row r="859" spans="1:13" x14ac:dyDescent="0.25">
      <c r="A859" s="89" t="str">
        <f t="shared" si="40"/>
        <v>Y0AG6.3</v>
      </c>
      <c r="B859" s="89">
        <f>VLOOKUP(F859,Masters!B:F,5,0)</f>
        <v>6.3</v>
      </c>
      <c r="C859" s="169" t="s">
        <v>154</v>
      </c>
      <c r="D859" s="169" t="s">
        <v>154</v>
      </c>
      <c r="E859" s="170">
        <v>44469</v>
      </c>
      <c r="F859" s="169">
        <v>401707</v>
      </c>
      <c r="G859" s="169" t="s">
        <v>457</v>
      </c>
      <c r="H859" s="169"/>
      <c r="I859" s="169"/>
      <c r="J859" s="169">
        <v>0</v>
      </c>
      <c r="K859" s="169"/>
      <c r="M859" s="87">
        <f t="shared" si="41"/>
        <v>0</v>
      </c>
    </row>
    <row r="860" spans="1:13" x14ac:dyDescent="0.25">
      <c r="A860" s="89" t="str">
        <f t="shared" si="40"/>
        <v>Y0AG6.3</v>
      </c>
      <c r="B860" s="89">
        <f>VLOOKUP(F860,Masters!B:F,5,0)</f>
        <v>6.3</v>
      </c>
      <c r="C860" s="169" t="s">
        <v>154</v>
      </c>
      <c r="D860" s="169" t="s">
        <v>154</v>
      </c>
      <c r="E860" s="170">
        <v>44469</v>
      </c>
      <c r="F860" s="169">
        <v>401708</v>
      </c>
      <c r="G860" s="169" t="s">
        <v>458</v>
      </c>
      <c r="H860" s="169"/>
      <c r="I860" s="169"/>
      <c r="J860" s="169">
        <v>0</v>
      </c>
      <c r="K860" s="169"/>
      <c r="M860" s="87">
        <f t="shared" si="41"/>
        <v>0</v>
      </c>
    </row>
    <row r="861" spans="1:13" x14ac:dyDescent="0.25">
      <c r="A861" s="89" t="str">
        <f t="shared" si="40"/>
        <v>Y0AG6.3</v>
      </c>
      <c r="B861" s="89">
        <f>VLOOKUP(F861,Masters!B:F,5,0)</f>
        <v>6.3</v>
      </c>
      <c r="C861" s="169" t="s">
        <v>154</v>
      </c>
      <c r="D861" s="169" t="s">
        <v>154</v>
      </c>
      <c r="E861" s="170">
        <v>44469</v>
      </c>
      <c r="F861" s="169">
        <v>402103</v>
      </c>
      <c r="G861" s="169" t="s">
        <v>459</v>
      </c>
      <c r="H861" s="169"/>
      <c r="I861" s="169"/>
      <c r="J861" s="169">
        <v>1438.74</v>
      </c>
      <c r="K861" s="169"/>
      <c r="M861" s="87">
        <f t="shared" si="41"/>
        <v>1.43874E-4</v>
      </c>
    </row>
    <row r="862" spans="1:13" x14ac:dyDescent="0.25">
      <c r="A862" s="89" t="str">
        <f t="shared" si="40"/>
        <v>Y0AG6.2</v>
      </c>
      <c r="B862" s="89">
        <f>VLOOKUP(F862,Masters!B:F,5,0)</f>
        <v>6.2</v>
      </c>
      <c r="C862" s="169" t="s">
        <v>154</v>
      </c>
      <c r="D862" s="169" t="s">
        <v>154</v>
      </c>
      <c r="E862" s="170">
        <v>44469</v>
      </c>
      <c r="F862" s="169">
        <v>402106</v>
      </c>
      <c r="G862" s="169" t="s">
        <v>93</v>
      </c>
      <c r="H862" s="169"/>
      <c r="I862" s="169"/>
      <c r="J862" s="168">
        <v>24632.2</v>
      </c>
      <c r="K862" s="169"/>
      <c r="M862" s="87">
        <f t="shared" si="41"/>
        <v>2.4632199999999999E-3</v>
      </c>
    </row>
    <row r="863" spans="1:13" x14ac:dyDescent="0.25">
      <c r="A863" s="89" t="str">
        <f t="shared" si="40"/>
        <v>Y0AG6.3</v>
      </c>
      <c r="B863" s="89">
        <f>VLOOKUP(F863,Masters!B:F,5,0)</f>
        <v>6.3</v>
      </c>
      <c r="C863" s="169" t="s">
        <v>154</v>
      </c>
      <c r="D863" s="169" t="s">
        <v>154</v>
      </c>
      <c r="E863" s="170">
        <v>44469</v>
      </c>
      <c r="F863" s="169">
        <v>402113</v>
      </c>
      <c r="G863" s="169" t="s">
        <v>460</v>
      </c>
      <c r="H863" s="169"/>
      <c r="I863" s="169"/>
      <c r="J863" s="169">
        <v>3953864.3</v>
      </c>
      <c r="K863" s="169"/>
      <c r="M863" s="87">
        <f t="shared" si="41"/>
        <v>0.39538642999999996</v>
      </c>
    </row>
    <row r="864" spans="1:13" x14ac:dyDescent="0.25">
      <c r="A864" s="89" t="str">
        <f t="shared" si="40"/>
        <v>Y0AG6.3</v>
      </c>
      <c r="B864" s="89">
        <f>VLOOKUP(F864,Masters!B:F,5,0)</f>
        <v>6.3</v>
      </c>
      <c r="C864" s="169" t="s">
        <v>154</v>
      </c>
      <c r="D864" s="169" t="s">
        <v>154</v>
      </c>
      <c r="E864" s="170">
        <v>44469</v>
      </c>
      <c r="F864" s="169">
        <v>402125</v>
      </c>
      <c r="G864" s="169" t="s">
        <v>2442</v>
      </c>
      <c r="H864" s="169"/>
      <c r="I864" s="169"/>
      <c r="J864" s="169">
        <v>444374.21</v>
      </c>
      <c r="K864" s="169"/>
      <c r="M864" s="87">
        <f t="shared" si="41"/>
        <v>4.4437421000000005E-2</v>
      </c>
    </row>
    <row r="865" spans="1:13" x14ac:dyDescent="0.25">
      <c r="A865" s="89" t="str">
        <f t="shared" si="40"/>
        <v>Y0AG6.3</v>
      </c>
      <c r="B865" s="89">
        <f>VLOOKUP(F865,Masters!B:F,5,0)</f>
        <v>6.3</v>
      </c>
      <c r="C865" s="169" t="s">
        <v>154</v>
      </c>
      <c r="D865" s="169" t="s">
        <v>154</v>
      </c>
      <c r="E865" s="170">
        <v>44469</v>
      </c>
      <c r="F865" s="169">
        <v>402128</v>
      </c>
      <c r="G865" s="169" t="s">
        <v>766</v>
      </c>
      <c r="H865" s="169"/>
      <c r="I865" s="169"/>
      <c r="J865" s="169">
        <v>55710904.960000001</v>
      </c>
      <c r="K865" s="169"/>
      <c r="M865" s="87">
        <f t="shared" si="41"/>
        <v>5.5710904960000001</v>
      </c>
    </row>
    <row r="866" spans="1:13" x14ac:dyDescent="0.25">
      <c r="A866" s="89" t="str">
        <f t="shared" si="40"/>
        <v>Y0AG6.3</v>
      </c>
      <c r="B866" s="89">
        <f>VLOOKUP(F866,Masters!B:F,5,0)</f>
        <v>6.3</v>
      </c>
      <c r="C866" s="169" t="s">
        <v>154</v>
      </c>
      <c r="D866" s="169" t="s">
        <v>154</v>
      </c>
      <c r="E866" s="170">
        <v>44469</v>
      </c>
      <c r="F866" s="169">
        <v>402132</v>
      </c>
      <c r="G866" s="169" t="s">
        <v>461</v>
      </c>
      <c r="H866" s="169"/>
      <c r="I866" s="169"/>
      <c r="J866" s="169">
        <v>0</v>
      </c>
      <c r="K866" s="169"/>
      <c r="M866" s="87">
        <f t="shared" si="41"/>
        <v>0</v>
      </c>
    </row>
    <row r="867" spans="1:13" x14ac:dyDescent="0.25">
      <c r="A867" s="89" t="str">
        <f t="shared" si="40"/>
        <v>Y0AG6.3</v>
      </c>
      <c r="B867" s="89">
        <f>VLOOKUP(F867,Masters!B:F,5,0)</f>
        <v>6.3</v>
      </c>
      <c r="C867" s="169" t="s">
        <v>154</v>
      </c>
      <c r="D867" s="169" t="s">
        <v>154</v>
      </c>
      <c r="E867" s="170">
        <v>44469</v>
      </c>
      <c r="F867" s="169">
        <v>402201</v>
      </c>
      <c r="G867" s="169" t="s">
        <v>668</v>
      </c>
      <c r="H867" s="169"/>
      <c r="I867" s="169"/>
      <c r="J867" s="169">
        <v>-0.01</v>
      </c>
      <c r="K867" s="169"/>
      <c r="M867" s="87">
        <f t="shared" si="41"/>
        <v>-1.0000000000000001E-9</v>
      </c>
    </row>
    <row r="868" spans="1:13" x14ac:dyDescent="0.25">
      <c r="A868" s="89" t="str">
        <f t="shared" si="40"/>
        <v>Y0AG6.3</v>
      </c>
      <c r="B868" s="89">
        <f>VLOOKUP(F868,Masters!B:F,5,0)</f>
        <v>6.3</v>
      </c>
      <c r="C868" s="169" t="s">
        <v>154</v>
      </c>
      <c r="D868" s="169" t="s">
        <v>154</v>
      </c>
      <c r="E868" s="170">
        <v>44469</v>
      </c>
      <c r="F868" s="169">
        <v>402233</v>
      </c>
      <c r="G868" s="169" t="s">
        <v>462</v>
      </c>
      <c r="H868" s="169"/>
      <c r="I868" s="169"/>
      <c r="J868" s="169">
        <v>175302.22</v>
      </c>
      <c r="K868" s="169"/>
      <c r="M868" s="87">
        <f t="shared" si="41"/>
        <v>1.7530222000000002E-2</v>
      </c>
    </row>
    <row r="869" spans="1:13" x14ac:dyDescent="0.25">
      <c r="A869" s="89" t="str">
        <f t="shared" si="40"/>
        <v>Y0AG6.3</v>
      </c>
      <c r="B869" s="89">
        <f>VLOOKUP(F869,Masters!B:F,5,0)</f>
        <v>6.3</v>
      </c>
      <c r="C869" s="169" t="s">
        <v>154</v>
      </c>
      <c r="D869" s="169" t="s">
        <v>154</v>
      </c>
      <c r="E869" s="170">
        <v>44469</v>
      </c>
      <c r="F869" s="169">
        <v>402235</v>
      </c>
      <c r="G869" s="169" t="s">
        <v>463</v>
      </c>
      <c r="H869" s="169"/>
      <c r="I869" s="169"/>
      <c r="J869" s="169">
        <v>35144.51</v>
      </c>
      <c r="K869" s="169"/>
      <c r="M869" s="87">
        <f t="shared" si="41"/>
        <v>3.514451E-3</v>
      </c>
    </row>
    <row r="870" spans="1:13" x14ac:dyDescent="0.25">
      <c r="A870" s="89" t="str">
        <f t="shared" si="40"/>
        <v>Y0AG6.1</v>
      </c>
      <c r="B870" s="89">
        <f>VLOOKUP(F870,Masters!B:F,5,0)</f>
        <v>6.1</v>
      </c>
      <c r="C870" s="169" t="s">
        <v>154</v>
      </c>
      <c r="D870" s="169" t="s">
        <v>154</v>
      </c>
      <c r="E870" s="170">
        <v>44469</v>
      </c>
      <c r="F870" s="169">
        <v>402257</v>
      </c>
      <c r="G870" s="169" t="s">
        <v>464</v>
      </c>
      <c r="H870" s="169"/>
      <c r="I870" s="169"/>
      <c r="J870" s="168">
        <v>0</v>
      </c>
      <c r="K870" s="169"/>
      <c r="M870" s="87">
        <f t="shared" si="41"/>
        <v>0</v>
      </c>
    </row>
    <row r="871" spans="1:13" x14ac:dyDescent="0.25">
      <c r="A871" s="89" t="str">
        <f t="shared" si="40"/>
        <v>Y0AG0</v>
      </c>
      <c r="B871" s="89">
        <f>VLOOKUP(F871,Masters!B:F,5,0)</f>
        <v>0</v>
      </c>
      <c r="C871" s="169" t="s">
        <v>154</v>
      </c>
      <c r="D871" s="169" t="s">
        <v>154</v>
      </c>
      <c r="E871" s="170">
        <v>44469</v>
      </c>
      <c r="F871" s="169">
        <v>402328</v>
      </c>
      <c r="G871" s="169" t="s">
        <v>465</v>
      </c>
      <c r="H871" s="169"/>
      <c r="I871" s="169"/>
      <c r="J871" s="169">
        <v>63289958.979999997</v>
      </c>
      <c r="K871" s="169"/>
      <c r="M871" s="87">
        <f t="shared" si="41"/>
        <v>6.3289958979999996</v>
      </c>
    </row>
    <row r="872" spans="1:13" x14ac:dyDescent="0.25">
      <c r="A872" s="89" t="str">
        <f t="shared" si="40"/>
        <v>Y0AG6.3</v>
      </c>
      <c r="B872" s="89">
        <f>VLOOKUP(F872,Masters!B:F,5,0)</f>
        <v>6.3</v>
      </c>
      <c r="C872" s="169" t="s">
        <v>154</v>
      </c>
      <c r="D872" s="169" t="s">
        <v>154</v>
      </c>
      <c r="E872" s="170">
        <v>44469</v>
      </c>
      <c r="F872" s="169">
        <v>402364</v>
      </c>
      <c r="G872" s="169" t="s">
        <v>1021</v>
      </c>
      <c r="H872" s="169"/>
      <c r="I872" s="169"/>
      <c r="J872" s="169">
        <v>0</v>
      </c>
      <c r="K872" s="169"/>
      <c r="M872" s="87">
        <f t="shared" si="41"/>
        <v>0</v>
      </c>
    </row>
    <row r="873" spans="1:13" x14ac:dyDescent="0.25">
      <c r="A873" s="89" t="str">
        <f t="shared" si="40"/>
        <v>Y0AG6.3</v>
      </c>
      <c r="B873" s="89">
        <f>VLOOKUP(F873,Masters!B:F,5,0)</f>
        <v>6.3</v>
      </c>
      <c r="C873" s="169" t="s">
        <v>154</v>
      </c>
      <c r="D873" s="169" t="s">
        <v>154</v>
      </c>
      <c r="E873" s="170">
        <v>44469</v>
      </c>
      <c r="F873" s="169">
        <v>402404</v>
      </c>
      <c r="G873" s="169" t="s">
        <v>468</v>
      </c>
      <c r="H873" s="169"/>
      <c r="I873" s="169"/>
      <c r="J873" s="169">
        <v>57476.59</v>
      </c>
      <c r="K873" s="169"/>
      <c r="M873" s="87">
        <f t="shared" si="41"/>
        <v>5.7476589999999996E-3</v>
      </c>
    </row>
    <row r="874" spans="1:13" x14ac:dyDescent="0.25">
      <c r="A874" s="89" t="str">
        <f t="shared" si="40"/>
        <v>Y0AG5.3</v>
      </c>
      <c r="B874" s="89">
        <f>VLOOKUP(F874,Masters!B:F,5,0)</f>
        <v>5.3</v>
      </c>
      <c r="C874" s="169" t="s">
        <v>154</v>
      </c>
      <c r="D874" s="169" t="s">
        <v>154</v>
      </c>
      <c r="E874" s="170">
        <v>44469</v>
      </c>
      <c r="F874" s="169">
        <v>440101</v>
      </c>
      <c r="G874" s="169" t="s">
        <v>449</v>
      </c>
      <c r="H874" s="169"/>
      <c r="I874" s="169"/>
      <c r="J874" s="169">
        <v>224430093.43000001</v>
      </c>
      <c r="K874" s="169"/>
      <c r="M874" s="87">
        <f t="shared" si="41"/>
        <v>22.443009343</v>
      </c>
    </row>
    <row r="875" spans="1:13" x14ac:dyDescent="0.25">
      <c r="A875" s="89" t="str">
        <f t="shared" si="40"/>
        <v>Y0AG5.5</v>
      </c>
      <c r="B875" s="89">
        <f>VLOOKUP(F875,Masters!B:F,5,0)</f>
        <v>5.5</v>
      </c>
      <c r="C875" s="169" t="s">
        <v>154</v>
      </c>
      <c r="D875" s="169" t="s">
        <v>154</v>
      </c>
      <c r="E875" s="170">
        <v>44469</v>
      </c>
      <c r="F875" s="169">
        <v>440225</v>
      </c>
      <c r="G875" s="169" t="s">
        <v>450</v>
      </c>
      <c r="H875" s="169"/>
      <c r="I875" s="169"/>
      <c r="J875" s="169">
        <v>3167.9</v>
      </c>
      <c r="K875" s="169"/>
      <c r="M875" s="87">
        <f t="shared" si="41"/>
        <v>3.1679000000000001E-4</v>
      </c>
    </row>
    <row r="876" spans="1:13" x14ac:dyDescent="0.25">
      <c r="A876" s="89" t="str">
        <f t="shared" si="40"/>
        <v>Y0AG6.3</v>
      </c>
      <c r="B876" s="89">
        <f>VLOOKUP(F876,Masters!B:F,5,0)</f>
        <v>6.3</v>
      </c>
      <c r="C876" s="169" t="s">
        <v>154</v>
      </c>
      <c r="D876" s="169" t="s">
        <v>154</v>
      </c>
      <c r="E876" s="170">
        <v>44469</v>
      </c>
      <c r="F876" s="169">
        <v>440325</v>
      </c>
      <c r="G876" s="169" t="s">
        <v>732</v>
      </c>
      <c r="H876" s="169"/>
      <c r="I876" s="169"/>
      <c r="J876" s="169">
        <v>0</v>
      </c>
      <c r="K876" s="169"/>
      <c r="M876" s="87">
        <f t="shared" si="41"/>
        <v>0</v>
      </c>
    </row>
    <row r="877" spans="1:13" x14ac:dyDescent="0.25">
      <c r="A877" s="89" t="str">
        <f t="shared" si="40"/>
        <v>Y0AG6.3</v>
      </c>
      <c r="B877" s="89">
        <f>VLOOKUP(F877,Masters!B:F,5,0)</f>
        <v>6.3</v>
      </c>
      <c r="C877" s="169" t="s">
        <v>154</v>
      </c>
      <c r="D877" s="169" t="s">
        <v>154</v>
      </c>
      <c r="E877" s="170">
        <v>44469</v>
      </c>
      <c r="F877" s="169">
        <v>440341</v>
      </c>
      <c r="G877" s="169" t="s">
        <v>469</v>
      </c>
      <c r="H877" s="169"/>
      <c r="I877" s="169"/>
      <c r="J877" s="169">
        <v>6362054.5999999996</v>
      </c>
      <c r="K877" s="169"/>
      <c r="M877" s="87">
        <f t="shared" si="41"/>
        <v>0.63620546</v>
      </c>
    </row>
    <row r="878" spans="1:13" x14ac:dyDescent="0.25">
      <c r="A878" s="89" t="str">
        <f t="shared" si="40"/>
        <v>Y0AG6.3</v>
      </c>
      <c r="B878" s="89">
        <f>VLOOKUP(F878,Masters!B:F,5,0)</f>
        <v>6.3</v>
      </c>
      <c r="C878" s="169" t="s">
        <v>154</v>
      </c>
      <c r="D878" s="169" t="s">
        <v>154</v>
      </c>
      <c r="E878" s="170">
        <v>44469</v>
      </c>
      <c r="F878" s="169">
        <v>440342</v>
      </c>
      <c r="G878" s="169" t="s">
        <v>470</v>
      </c>
      <c r="H878" s="169"/>
      <c r="I878" s="169"/>
      <c r="J878" s="169">
        <v>6362054.5999999996</v>
      </c>
      <c r="K878" s="169"/>
      <c r="M878" s="87">
        <f t="shared" si="41"/>
        <v>0.63620546</v>
      </c>
    </row>
    <row r="879" spans="1:13" x14ac:dyDescent="0.25">
      <c r="A879" s="89" t="str">
        <f t="shared" si="40"/>
        <v>Y0AG6.3</v>
      </c>
      <c r="B879" s="89">
        <f>VLOOKUP(F879,Masters!B:F,5,0)</f>
        <v>6.3</v>
      </c>
      <c r="C879" s="169" t="s">
        <v>154</v>
      </c>
      <c r="D879" s="169" t="s">
        <v>154</v>
      </c>
      <c r="E879" s="170">
        <v>44469</v>
      </c>
      <c r="F879" s="169">
        <v>440416</v>
      </c>
      <c r="G879" s="169" t="s">
        <v>471</v>
      </c>
      <c r="H879" s="169"/>
      <c r="I879" s="169"/>
      <c r="J879" s="169">
        <v>1975962.81</v>
      </c>
      <c r="K879" s="169"/>
      <c r="M879" s="87">
        <f t="shared" si="41"/>
        <v>0.19759628100000001</v>
      </c>
    </row>
    <row r="880" spans="1:13" x14ac:dyDescent="0.25">
      <c r="A880" s="89" t="str">
        <f t="shared" si="40"/>
        <v>Y0AG6.3</v>
      </c>
      <c r="B880" s="89">
        <f>VLOOKUP(F880,Masters!B:F,5,0)</f>
        <v>6.3</v>
      </c>
      <c r="C880" s="169" t="s">
        <v>154</v>
      </c>
      <c r="D880" s="169" t="s">
        <v>154</v>
      </c>
      <c r="E880" s="170">
        <v>44469</v>
      </c>
      <c r="F880" s="169">
        <v>440485</v>
      </c>
      <c r="G880" s="169" t="s">
        <v>732</v>
      </c>
      <c r="H880" s="169"/>
      <c r="I880" s="169"/>
      <c r="J880" s="169">
        <v>0</v>
      </c>
      <c r="K880" s="169"/>
      <c r="M880" s="87">
        <f t="shared" si="41"/>
        <v>0</v>
      </c>
    </row>
    <row r="881" spans="1:13" x14ac:dyDescent="0.25">
      <c r="A881" s="89" t="str">
        <f t="shared" ref="A881:A931" si="42">C881&amp;B881</f>
        <v>Y0AG6.3</v>
      </c>
      <c r="B881" s="89">
        <f>VLOOKUP(F881,Masters!B:F,5,0)</f>
        <v>6.3</v>
      </c>
      <c r="C881" s="169" t="s">
        <v>154</v>
      </c>
      <c r="D881" s="169" t="s">
        <v>154</v>
      </c>
      <c r="E881" s="170">
        <v>44469</v>
      </c>
      <c r="F881" s="169">
        <v>440509</v>
      </c>
      <c r="G881" s="169" t="s">
        <v>472</v>
      </c>
      <c r="H881" s="169"/>
      <c r="I881" s="169"/>
      <c r="J881" s="169">
        <v>1375585.64</v>
      </c>
      <c r="K881" s="169"/>
      <c r="M881" s="87">
        <f t="shared" ref="M881:M940" si="43">J881/10000000</f>
        <v>0.13755856399999999</v>
      </c>
    </row>
    <row r="882" spans="1:13" x14ac:dyDescent="0.25">
      <c r="A882" s="89" t="str">
        <f t="shared" si="42"/>
        <v>Y0AH0</v>
      </c>
      <c r="B882" s="89">
        <f>VLOOKUP(F882,Masters!B:F,5,0)</f>
        <v>0</v>
      </c>
      <c r="C882" s="169" t="s">
        <v>155</v>
      </c>
      <c r="D882" s="169" t="s">
        <v>155</v>
      </c>
      <c r="E882" s="170">
        <v>44469</v>
      </c>
      <c r="F882" s="169">
        <v>102103</v>
      </c>
      <c r="G882" s="169" t="s">
        <v>561</v>
      </c>
      <c r="H882" s="169"/>
      <c r="I882" s="169"/>
      <c r="J882" s="169">
        <v>309625498.20999998</v>
      </c>
      <c r="K882" s="169"/>
      <c r="M882" s="87">
        <f t="shared" si="43"/>
        <v>30.962549820999996</v>
      </c>
    </row>
    <row r="883" spans="1:13" x14ac:dyDescent="0.25">
      <c r="A883" s="89" t="str">
        <f t="shared" si="42"/>
        <v>Y0AH0</v>
      </c>
      <c r="B883" s="89">
        <f>VLOOKUP(F883,Masters!B:F,5,0)</f>
        <v>0</v>
      </c>
      <c r="C883" s="169" t="s">
        <v>155</v>
      </c>
      <c r="D883" s="169" t="s">
        <v>155</v>
      </c>
      <c r="E883" s="170">
        <v>44469</v>
      </c>
      <c r="F883" s="169">
        <v>102104</v>
      </c>
      <c r="G883" s="169" t="s">
        <v>437</v>
      </c>
      <c r="H883" s="169"/>
      <c r="I883" s="169"/>
      <c r="J883" s="169">
        <v>209098132.50999999</v>
      </c>
      <c r="K883" s="169"/>
      <c r="M883" s="87">
        <f t="shared" si="43"/>
        <v>20.909813250999999</v>
      </c>
    </row>
    <row r="884" spans="1:13" x14ac:dyDescent="0.25">
      <c r="A884" s="89" t="str">
        <f t="shared" si="42"/>
        <v>Y0AH0</v>
      </c>
      <c r="B884" s="89">
        <f>VLOOKUP(F884,Masters!B:F,5,0)</f>
        <v>0</v>
      </c>
      <c r="C884" s="169" t="s">
        <v>155</v>
      </c>
      <c r="D884" s="169" t="s">
        <v>155</v>
      </c>
      <c r="E884" s="170">
        <v>44469</v>
      </c>
      <c r="F884" s="169">
        <v>102109</v>
      </c>
      <c r="G884" s="169" t="s">
        <v>562</v>
      </c>
      <c r="H884" s="169"/>
      <c r="I884" s="169"/>
      <c r="J884" s="169">
        <v>103814467</v>
      </c>
      <c r="K884" s="169"/>
      <c r="M884" s="87">
        <f t="shared" si="43"/>
        <v>10.3814467</v>
      </c>
    </row>
    <row r="885" spans="1:13" x14ac:dyDescent="0.25">
      <c r="A885" s="89" t="str">
        <f t="shared" si="42"/>
        <v>Y0AH0</v>
      </c>
      <c r="B885" s="89">
        <f>VLOOKUP(F885,Masters!B:F,5,0)</f>
        <v>0</v>
      </c>
      <c r="C885" s="169" t="s">
        <v>155</v>
      </c>
      <c r="D885" s="169" t="s">
        <v>155</v>
      </c>
      <c r="E885" s="170">
        <v>44469</v>
      </c>
      <c r="F885" s="169">
        <v>106103</v>
      </c>
      <c r="G885" s="169" t="s">
        <v>2428</v>
      </c>
      <c r="H885" s="169"/>
      <c r="I885" s="169"/>
      <c r="J885" s="169">
        <v>2381643.0299999998</v>
      </c>
      <c r="K885" s="169"/>
      <c r="M885" s="87">
        <f t="shared" si="43"/>
        <v>0.23816430299999997</v>
      </c>
    </row>
    <row r="886" spans="1:13" x14ac:dyDescent="0.25">
      <c r="A886" s="89" t="str">
        <f t="shared" si="42"/>
        <v>Y0AH0</v>
      </c>
      <c r="B886" s="89">
        <f>VLOOKUP(F886,Masters!B:F,5,0)</f>
        <v>0</v>
      </c>
      <c r="C886" s="169" t="s">
        <v>155</v>
      </c>
      <c r="D886" s="169" t="s">
        <v>155</v>
      </c>
      <c r="E886" s="170">
        <v>44469</v>
      </c>
      <c r="F886" s="169">
        <v>107106</v>
      </c>
      <c r="G886" s="169" t="s">
        <v>1913</v>
      </c>
      <c r="H886" s="169"/>
      <c r="I886" s="169"/>
      <c r="J886" s="169">
        <v>5172.3100000000004</v>
      </c>
      <c r="K886" s="169"/>
      <c r="M886" s="87">
        <f t="shared" si="43"/>
        <v>5.1723100000000005E-4</v>
      </c>
    </row>
    <row r="887" spans="1:13" x14ac:dyDescent="0.25">
      <c r="A887" s="89" t="str">
        <f t="shared" si="42"/>
        <v>Y0AH0</v>
      </c>
      <c r="B887" s="89">
        <f>VLOOKUP(F887,Masters!B:F,5,0)</f>
        <v>0</v>
      </c>
      <c r="C887" s="169" t="s">
        <v>155</v>
      </c>
      <c r="D887" s="169" t="s">
        <v>155</v>
      </c>
      <c r="E887" s="170">
        <v>44469</v>
      </c>
      <c r="F887" s="169">
        <v>111126</v>
      </c>
      <c r="G887" s="169" t="s">
        <v>438</v>
      </c>
      <c r="H887" s="169"/>
      <c r="I887" s="169"/>
      <c r="J887" s="169">
        <v>18981.91</v>
      </c>
      <c r="K887" s="169"/>
      <c r="M887" s="87">
        <f t="shared" si="43"/>
        <v>1.898191E-3</v>
      </c>
    </row>
    <row r="888" spans="1:13" x14ac:dyDescent="0.25">
      <c r="A888" s="89" t="str">
        <f t="shared" si="42"/>
        <v>Y0AH0</v>
      </c>
      <c r="B888" s="89">
        <f>VLOOKUP(F888,Masters!B:F,5,0)</f>
        <v>0</v>
      </c>
      <c r="C888" s="169" t="s">
        <v>155</v>
      </c>
      <c r="D888" s="169" t="s">
        <v>155</v>
      </c>
      <c r="E888" s="170">
        <v>44469</v>
      </c>
      <c r="F888" s="169">
        <v>111181</v>
      </c>
      <c r="G888" s="169" t="s">
        <v>488</v>
      </c>
      <c r="H888" s="169"/>
      <c r="I888" s="169"/>
      <c r="J888" s="169">
        <v>274472.75</v>
      </c>
      <c r="K888" s="169"/>
      <c r="M888" s="87">
        <f t="shared" si="43"/>
        <v>2.7447275E-2</v>
      </c>
    </row>
    <row r="889" spans="1:13" x14ac:dyDescent="0.25">
      <c r="A889" s="89" t="str">
        <f t="shared" si="42"/>
        <v>Y0AH0</v>
      </c>
      <c r="B889" s="89">
        <f>VLOOKUP(F889,Masters!B:F,5,0)</f>
        <v>0</v>
      </c>
      <c r="C889" s="169" t="s">
        <v>155</v>
      </c>
      <c r="D889" s="169" t="s">
        <v>155</v>
      </c>
      <c r="E889" s="170">
        <v>44469</v>
      </c>
      <c r="F889" s="169">
        <v>111182</v>
      </c>
      <c r="G889" s="169" t="s">
        <v>489</v>
      </c>
      <c r="H889" s="169"/>
      <c r="I889" s="169"/>
      <c r="J889" s="169">
        <v>2830.38</v>
      </c>
      <c r="K889" s="169"/>
      <c r="M889" s="87">
        <f t="shared" si="43"/>
        <v>2.83038E-4</v>
      </c>
    </row>
    <row r="890" spans="1:13" x14ac:dyDescent="0.25">
      <c r="A890" s="89" t="str">
        <f t="shared" si="42"/>
        <v>Y0AH0</v>
      </c>
      <c r="B890" s="89">
        <f>VLOOKUP(F890,Masters!B:F,5,0)</f>
        <v>0</v>
      </c>
      <c r="C890" s="169" t="s">
        <v>155</v>
      </c>
      <c r="D890" s="169" t="s">
        <v>155</v>
      </c>
      <c r="E890" s="170">
        <v>44469</v>
      </c>
      <c r="F890" s="169">
        <v>111183</v>
      </c>
      <c r="G890" s="169" t="s">
        <v>490</v>
      </c>
      <c r="H890" s="169"/>
      <c r="I890" s="169"/>
      <c r="J890" s="169">
        <v>51169.46</v>
      </c>
      <c r="K890" s="169"/>
      <c r="M890" s="87">
        <f t="shared" si="43"/>
        <v>5.1169459999999998E-3</v>
      </c>
    </row>
    <row r="891" spans="1:13" x14ac:dyDescent="0.25">
      <c r="A891" s="89" t="str">
        <f t="shared" si="42"/>
        <v>Y0AH0</v>
      </c>
      <c r="B891" s="89">
        <f>VLOOKUP(F891,Masters!B:F,5,0)</f>
        <v>0</v>
      </c>
      <c r="C891" s="169" t="s">
        <v>155</v>
      </c>
      <c r="D891" s="169" t="s">
        <v>155</v>
      </c>
      <c r="E891" s="170">
        <v>44469</v>
      </c>
      <c r="F891" s="169">
        <v>111184</v>
      </c>
      <c r="G891" s="169" t="s">
        <v>491</v>
      </c>
      <c r="H891" s="169"/>
      <c r="I891" s="169"/>
      <c r="J891" s="169">
        <v>63221.69</v>
      </c>
      <c r="K891" s="169"/>
      <c r="M891" s="87">
        <f t="shared" si="43"/>
        <v>6.3221689999999999E-3</v>
      </c>
    </row>
    <row r="892" spans="1:13" x14ac:dyDescent="0.25">
      <c r="A892" s="89" t="str">
        <f t="shared" si="42"/>
        <v>Y0AH0</v>
      </c>
      <c r="B892" s="89">
        <f>VLOOKUP(F892,Masters!B:F,5,0)</f>
        <v>0</v>
      </c>
      <c r="C892" s="169" t="s">
        <v>155</v>
      </c>
      <c r="D892" s="169" t="s">
        <v>155</v>
      </c>
      <c r="E892" s="170">
        <v>44469</v>
      </c>
      <c r="F892" s="169">
        <v>111220</v>
      </c>
      <c r="G892" s="169" t="s">
        <v>492</v>
      </c>
      <c r="H892" s="169"/>
      <c r="I892" s="169"/>
      <c r="J892" s="169">
        <v>8382803.79</v>
      </c>
      <c r="K892" s="169"/>
      <c r="M892" s="87">
        <f t="shared" si="43"/>
        <v>0.83828037899999996</v>
      </c>
    </row>
    <row r="893" spans="1:13" x14ac:dyDescent="0.25">
      <c r="A893" s="89" t="str">
        <f t="shared" si="42"/>
        <v>Y0AH0</v>
      </c>
      <c r="B893" s="89">
        <f>VLOOKUP(F893,Masters!B:F,5,0)</f>
        <v>0</v>
      </c>
      <c r="C893" s="169" t="s">
        <v>155</v>
      </c>
      <c r="D893" s="169" t="s">
        <v>155</v>
      </c>
      <c r="E893" s="170">
        <v>44469</v>
      </c>
      <c r="F893" s="169">
        <v>111221</v>
      </c>
      <c r="G893" s="169" t="s">
        <v>493</v>
      </c>
      <c r="H893" s="169"/>
      <c r="I893" s="169"/>
      <c r="J893" s="169">
        <v>-8382803.79</v>
      </c>
      <c r="K893" s="169"/>
      <c r="M893" s="87">
        <f t="shared" si="43"/>
        <v>-0.83828037899999996</v>
      </c>
    </row>
    <row r="894" spans="1:13" x14ac:dyDescent="0.25">
      <c r="A894" s="89" t="str">
        <f t="shared" si="42"/>
        <v>Y0AH0</v>
      </c>
      <c r="B894" s="89">
        <f>VLOOKUP(F894,Masters!B:F,5,0)</f>
        <v>0</v>
      </c>
      <c r="C894" s="169" t="s">
        <v>155</v>
      </c>
      <c r="D894" s="169" t="s">
        <v>155</v>
      </c>
      <c r="E894" s="170">
        <v>44469</v>
      </c>
      <c r="F894" s="169">
        <v>121116</v>
      </c>
      <c r="G894" s="169" t="s">
        <v>563</v>
      </c>
      <c r="H894" s="169"/>
      <c r="I894" s="169"/>
      <c r="J894" s="169">
        <v>5334538.8899999997</v>
      </c>
      <c r="K894" s="169"/>
      <c r="M894" s="87">
        <f t="shared" si="43"/>
        <v>0.53345388900000001</v>
      </c>
    </row>
    <row r="895" spans="1:13" x14ac:dyDescent="0.25">
      <c r="A895" s="89" t="str">
        <f t="shared" si="42"/>
        <v>Y0AH0</v>
      </c>
      <c r="B895" s="89">
        <f>VLOOKUP(F895,Masters!B:F,5,0)</f>
        <v>0</v>
      </c>
      <c r="C895" s="169" t="s">
        <v>155</v>
      </c>
      <c r="D895" s="169" t="s">
        <v>155</v>
      </c>
      <c r="E895" s="170">
        <v>44469</v>
      </c>
      <c r="F895" s="169">
        <v>121117</v>
      </c>
      <c r="G895" s="169" t="s">
        <v>787</v>
      </c>
      <c r="H895" s="169"/>
      <c r="I895" s="169"/>
      <c r="J895" s="169">
        <v>4384287.67</v>
      </c>
      <c r="K895" s="169"/>
      <c r="M895" s="87">
        <f t="shared" si="43"/>
        <v>0.438428767</v>
      </c>
    </row>
    <row r="896" spans="1:13" x14ac:dyDescent="0.25">
      <c r="A896" s="89" t="str">
        <f t="shared" si="42"/>
        <v>Y0AH0</v>
      </c>
      <c r="B896" s="89">
        <f>VLOOKUP(F896,Masters!B:F,5,0)</f>
        <v>0</v>
      </c>
      <c r="C896" s="169" t="s">
        <v>155</v>
      </c>
      <c r="D896" s="169" t="s">
        <v>155</v>
      </c>
      <c r="E896" s="170">
        <v>44469</v>
      </c>
      <c r="F896" s="169">
        <v>141280</v>
      </c>
      <c r="G896" s="169" t="s">
        <v>789</v>
      </c>
      <c r="H896" s="169"/>
      <c r="I896" s="169"/>
      <c r="J896" s="169">
        <v>313024.65000000002</v>
      </c>
      <c r="K896" s="169"/>
      <c r="M896" s="87">
        <f t="shared" si="43"/>
        <v>3.1302465000000002E-2</v>
      </c>
    </row>
    <row r="897" spans="1:13" x14ac:dyDescent="0.25">
      <c r="A897" s="89" t="str">
        <f t="shared" si="42"/>
        <v>Y0AH0</v>
      </c>
      <c r="B897" s="89">
        <f>VLOOKUP(F897,Masters!B:F,5,0)</f>
        <v>0</v>
      </c>
      <c r="C897" s="169" t="s">
        <v>155</v>
      </c>
      <c r="D897" s="169" t="s">
        <v>155</v>
      </c>
      <c r="E897" s="170">
        <v>44469</v>
      </c>
      <c r="F897" s="169">
        <v>141294</v>
      </c>
      <c r="G897" s="169" t="s">
        <v>792</v>
      </c>
      <c r="H897" s="169"/>
      <c r="I897" s="169"/>
      <c r="J897" s="169">
        <v>0</v>
      </c>
      <c r="K897" s="169"/>
      <c r="M897" s="87">
        <f t="shared" si="43"/>
        <v>0</v>
      </c>
    </row>
    <row r="898" spans="1:13" x14ac:dyDescent="0.25">
      <c r="A898" s="89" t="str">
        <f t="shared" si="42"/>
        <v>Y0AH0</v>
      </c>
      <c r="B898" s="89">
        <f>VLOOKUP(F898,Masters!B:F,5,0)</f>
        <v>0</v>
      </c>
      <c r="C898" s="169" t="s">
        <v>155</v>
      </c>
      <c r="D898" s="169" t="s">
        <v>155</v>
      </c>
      <c r="E898" s="170">
        <v>44469</v>
      </c>
      <c r="F898" s="169">
        <v>141349</v>
      </c>
      <c r="G898" s="169" t="s">
        <v>799</v>
      </c>
      <c r="H898" s="169"/>
      <c r="I898" s="169"/>
      <c r="J898" s="169">
        <v>0</v>
      </c>
      <c r="K898" s="169"/>
      <c r="M898" s="87">
        <f t="shared" si="43"/>
        <v>0</v>
      </c>
    </row>
    <row r="899" spans="1:13" x14ac:dyDescent="0.25">
      <c r="A899" s="89" t="str">
        <f t="shared" si="42"/>
        <v>Y0AH0</v>
      </c>
      <c r="B899" s="89">
        <f>VLOOKUP(F899,Masters!B:F,5,0)</f>
        <v>0</v>
      </c>
      <c r="C899" s="169" t="s">
        <v>155</v>
      </c>
      <c r="D899" s="169" t="s">
        <v>155</v>
      </c>
      <c r="E899" s="170">
        <v>44469</v>
      </c>
      <c r="F899" s="169">
        <v>141366</v>
      </c>
      <c r="G899" s="169" t="s">
        <v>767</v>
      </c>
      <c r="H899" s="169"/>
      <c r="I899" s="169"/>
      <c r="J899" s="169">
        <v>-0.01</v>
      </c>
      <c r="K899" s="169"/>
      <c r="M899" s="87">
        <f t="shared" si="43"/>
        <v>-1.0000000000000001E-9</v>
      </c>
    </row>
    <row r="900" spans="1:13" x14ac:dyDescent="0.25">
      <c r="A900" s="89" t="str">
        <f t="shared" si="42"/>
        <v>Y0AH0</v>
      </c>
      <c r="B900" s="89">
        <f>VLOOKUP(F900,Masters!B:F,5,0)</f>
        <v>0</v>
      </c>
      <c r="C900" s="169" t="s">
        <v>155</v>
      </c>
      <c r="D900" s="169" t="s">
        <v>155</v>
      </c>
      <c r="E900" s="170">
        <v>44469</v>
      </c>
      <c r="F900" s="169">
        <v>141379</v>
      </c>
      <c r="G900" s="169" t="s">
        <v>2430</v>
      </c>
      <c r="H900" s="169"/>
      <c r="I900" s="169"/>
      <c r="J900" s="169">
        <v>0</v>
      </c>
      <c r="K900" s="169"/>
      <c r="M900" s="87">
        <f t="shared" si="43"/>
        <v>0</v>
      </c>
    </row>
    <row r="901" spans="1:13" x14ac:dyDescent="0.25">
      <c r="A901" s="89" t="str">
        <f t="shared" si="42"/>
        <v>Y0AH0</v>
      </c>
      <c r="B901" s="89">
        <f>VLOOKUP(F901,Masters!B:F,5,0)</f>
        <v>0</v>
      </c>
      <c r="C901" s="169" t="s">
        <v>155</v>
      </c>
      <c r="D901" s="169" t="s">
        <v>155</v>
      </c>
      <c r="E901" s="170">
        <v>44469</v>
      </c>
      <c r="F901" s="169">
        <v>141382</v>
      </c>
      <c r="G901" s="169" t="s">
        <v>508</v>
      </c>
      <c r="H901" s="169"/>
      <c r="I901" s="169"/>
      <c r="J901" s="169">
        <v>0</v>
      </c>
      <c r="K901" s="169"/>
      <c r="M901" s="87">
        <f t="shared" si="43"/>
        <v>0</v>
      </c>
    </row>
    <row r="902" spans="1:13" x14ac:dyDescent="0.25">
      <c r="A902" s="89" t="str">
        <f t="shared" si="42"/>
        <v>Y0AH0</v>
      </c>
      <c r="B902" s="89">
        <f>VLOOKUP(F902,Masters!B:F,5,0)</f>
        <v>0</v>
      </c>
      <c r="C902" s="169" t="s">
        <v>155</v>
      </c>
      <c r="D902" s="169" t="s">
        <v>155</v>
      </c>
      <c r="E902" s="170">
        <v>44469</v>
      </c>
      <c r="F902" s="169">
        <v>141398</v>
      </c>
      <c r="G902" s="169" t="s">
        <v>2431</v>
      </c>
      <c r="H902" s="169"/>
      <c r="I902" s="169"/>
      <c r="J902" s="169">
        <v>0</v>
      </c>
      <c r="K902" s="169"/>
      <c r="M902" s="87">
        <f t="shared" si="43"/>
        <v>0</v>
      </c>
    </row>
    <row r="903" spans="1:13" x14ac:dyDescent="0.25">
      <c r="A903" s="89" t="str">
        <f t="shared" si="42"/>
        <v>Y0AH0</v>
      </c>
      <c r="B903" s="89">
        <f>VLOOKUP(F903,Masters!B:F,5,0)</f>
        <v>0</v>
      </c>
      <c r="C903" s="169" t="s">
        <v>155</v>
      </c>
      <c r="D903" s="169" t="s">
        <v>155</v>
      </c>
      <c r="E903" s="170">
        <v>44469</v>
      </c>
      <c r="F903" s="169">
        <v>141399</v>
      </c>
      <c r="G903" s="169" t="s">
        <v>2432</v>
      </c>
      <c r="H903" s="169"/>
      <c r="I903" s="169"/>
      <c r="J903" s="169">
        <v>0</v>
      </c>
      <c r="K903" s="169"/>
      <c r="M903" s="87">
        <f t="shared" si="43"/>
        <v>0</v>
      </c>
    </row>
    <row r="904" spans="1:13" x14ac:dyDescent="0.25">
      <c r="A904" s="89" t="str">
        <f t="shared" si="42"/>
        <v>Y0AH0</v>
      </c>
      <c r="B904" s="89">
        <f>VLOOKUP(F904,Masters!B:F,5,0)</f>
        <v>0</v>
      </c>
      <c r="C904" s="169" t="s">
        <v>155</v>
      </c>
      <c r="D904" s="169" t="s">
        <v>155</v>
      </c>
      <c r="E904" s="170">
        <v>44469</v>
      </c>
      <c r="F904" s="169">
        <v>141526</v>
      </c>
      <c r="G904" s="169" t="s">
        <v>510</v>
      </c>
      <c r="H904" s="169"/>
      <c r="I904" s="169"/>
      <c r="J904" s="169">
        <v>0</v>
      </c>
      <c r="K904" s="169"/>
      <c r="M904" s="87">
        <f t="shared" si="43"/>
        <v>0</v>
      </c>
    </row>
    <row r="905" spans="1:13" x14ac:dyDescent="0.25">
      <c r="A905" s="89" t="str">
        <f t="shared" si="42"/>
        <v>Y0AH0</v>
      </c>
      <c r="B905" s="89">
        <f>VLOOKUP(F905,Masters!B:F,5,0)</f>
        <v>0</v>
      </c>
      <c r="C905" s="169" t="s">
        <v>155</v>
      </c>
      <c r="D905" s="169" t="s">
        <v>155</v>
      </c>
      <c r="E905" s="170">
        <v>44469</v>
      </c>
      <c r="F905" s="169">
        <v>141653</v>
      </c>
      <c r="G905" s="169" t="s">
        <v>512</v>
      </c>
      <c r="H905" s="169"/>
      <c r="I905" s="169"/>
      <c r="J905" s="169">
        <v>0</v>
      </c>
      <c r="K905" s="169"/>
      <c r="M905" s="87">
        <f t="shared" si="43"/>
        <v>0</v>
      </c>
    </row>
    <row r="906" spans="1:13" x14ac:dyDescent="0.25">
      <c r="A906" s="89" t="str">
        <f t="shared" si="42"/>
        <v>Y0AH0</v>
      </c>
      <c r="B906" s="89">
        <f>VLOOKUP(F906,Masters!B:F,5,0)</f>
        <v>0</v>
      </c>
      <c r="C906" s="169" t="s">
        <v>155</v>
      </c>
      <c r="D906" s="169" t="s">
        <v>155</v>
      </c>
      <c r="E906" s="170">
        <v>44469</v>
      </c>
      <c r="F906" s="169">
        <v>141679</v>
      </c>
      <c r="G906" s="169" t="s">
        <v>822</v>
      </c>
      <c r="H906" s="169"/>
      <c r="I906" s="169"/>
      <c r="J906" s="169">
        <v>0</v>
      </c>
      <c r="K906" s="169"/>
      <c r="M906" s="87">
        <f t="shared" si="43"/>
        <v>0</v>
      </c>
    </row>
    <row r="907" spans="1:13" x14ac:dyDescent="0.25">
      <c r="A907" s="89" t="str">
        <f t="shared" si="42"/>
        <v>Y0AH0</v>
      </c>
      <c r="B907" s="89">
        <f>VLOOKUP(F907,Masters!B:F,5,0)</f>
        <v>0</v>
      </c>
      <c r="C907" s="169" t="s">
        <v>155</v>
      </c>
      <c r="D907" s="169" t="s">
        <v>155</v>
      </c>
      <c r="E907" s="170">
        <v>44469</v>
      </c>
      <c r="F907" s="169">
        <v>141724</v>
      </c>
      <c r="G907" s="169" t="s">
        <v>513</v>
      </c>
      <c r="H907" s="169"/>
      <c r="I907" s="169"/>
      <c r="J907" s="169">
        <v>-12000</v>
      </c>
      <c r="K907" s="169"/>
      <c r="M907" s="87">
        <f t="shared" si="43"/>
        <v>-1.1999999999999999E-3</v>
      </c>
    </row>
    <row r="908" spans="1:13" x14ac:dyDescent="0.25">
      <c r="A908" s="89" t="str">
        <f t="shared" si="42"/>
        <v>Y0AH0</v>
      </c>
      <c r="B908" s="89">
        <f>VLOOKUP(F908,Masters!B:F,5,0)</f>
        <v>0</v>
      </c>
      <c r="C908" s="169" t="s">
        <v>155</v>
      </c>
      <c r="D908" s="169" t="s">
        <v>155</v>
      </c>
      <c r="E908" s="170">
        <v>44469</v>
      </c>
      <c r="F908" s="169">
        <v>141744</v>
      </c>
      <c r="G908" s="169" t="s">
        <v>514</v>
      </c>
      <c r="H908" s="169"/>
      <c r="I908" s="169"/>
      <c r="J908" s="169">
        <v>100000.01</v>
      </c>
      <c r="K908" s="169"/>
      <c r="M908" s="87">
        <f t="shared" si="43"/>
        <v>1.0000001E-2</v>
      </c>
    </row>
    <row r="909" spans="1:13" x14ac:dyDescent="0.25">
      <c r="A909" s="89" t="str">
        <f t="shared" si="42"/>
        <v>Y0AH0</v>
      </c>
      <c r="B909" s="89">
        <f>VLOOKUP(F909,Masters!B:F,5,0)</f>
        <v>0</v>
      </c>
      <c r="C909" s="169" t="s">
        <v>155</v>
      </c>
      <c r="D909" s="169" t="s">
        <v>155</v>
      </c>
      <c r="E909" s="170">
        <v>44469</v>
      </c>
      <c r="F909" s="169">
        <v>141754</v>
      </c>
      <c r="G909" s="169" t="s">
        <v>517</v>
      </c>
      <c r="H909" s="169"/>
      <c r="I909" s="169"/>
      <c r="J909" s="169">
        <v>0</v>
      </c>
      <c r="K909" s="169"/>
      <c r="M909" s="87">
        <f t="shared" si="43"/>
        <v>0</v>
      </c>
    </row>
    <row r="910" spans="1:13" x14ac:dyDescent="0.25">
      <c r="A910" s="89" t="str">
        <f t="shared" si="42"/>
        <v>Y0AH0</v>
      </c>
      <c r="B910" s="89">
        <f>VLOOKUP(F910,Masters!B:F,5,0)</f>
        <v>0</v>
      </c>
      <c r="C910" s="169" t="s">
        <v>155</v>
      </c>
      <c r="D910" s="169" t="s">
        <v>155</v>
      </c>
      <c r="E910" s="170">
        <v>44469</v>
      </c>
      <c r="F910" s="169">
        <v>141769</v>
      </c>
      <c r="G910" s="169" t="s">
        <v>843</v>
      </c>
      <c r="H910" s="169"/>
      <c r="I910" s="169"/>
      <c r="J910" s="169">
        <v>0</v>
      </c>
      <c r="K910" s="169"/>
      <c r="M910" s="87">
        <f t="shared" si="43"/>
        <v>0</v>
      </c>
    </row>
    <row r="911" spans="1:13" x14ac:dyDescent="0.25">
      <c r="A911" s="89" t="str">
        <f t="shared" si="42"/>
        <v>Y0AH0</v>
      </c>
      <c r="B911" s="89">
        <f>VLOOKUP(F911,Masters!B:F,5,0)</f>
        <v>0</v>
      </c>
      <c r="C911" s="169" t="s">
        <v>155</v>
      </c>
      <c r="D911" s="169" t="s">
        <v>155</v>
      </c>
      <c r="E911" s="170">
        <v>44469</v>
      </c>
      <c r="F911" s="169">
        <v>141779</v>
      </c>
      <c r="G911" s="169" t="s">
        <v>852</v>
      </c>
      <c r="H911" s="169"/>
      <c r="I911" s="169"/>
      <c r="J911" s="169">
        <v>0</v>
      </c>
      <c r="K911" s="169"/>
      <c r="M911" s="87">
        <f t="shared" si="43"/>
        <v>0</v>
      </c>
    </row>
    <row r="912" spans="1:13" x14ac:dyDescent="0.25">
      <c r="A912" s="89" t="str">
        <f t="shared" si="42"/>
        <v>Y0AH0</v>
      </c>
      <c r="B912" s="89">
        <f>VLOOKUP(F912,Masters!B:F,5,0)</f>
        <v>0</v>
      </c>
      <c r="C912" s="169" t="s">
        <v>155</v>
      </c>
      <c r="D912" s="169" t="s">
        <v>155</v>
      </c>
      <c r="E912" s="170">
        <v>44469</v>
      </c>
      <c r="F912" s="169">
        <v>141785</v>
      </c>
      <c r="G912" s="169" t="s">
        <v>856</v>
      </c>
      <c r="H912" s="169"/>
      <c r="I912" s="169"/>
      <c r="J912" s="169">
        <v>0</v>
      </c>
      <c r="K912" s="169"/>
      <c r="M912" s="87">
        <f t="shared" si="43"/>
        <v>0</v>
      </c>
    </row>
    <row r="913" spans="1:13" x14ac:dyDescent="0.25">
      <c r="A913" s="89" t="str">
        <f t="shared" si="42"/>
        <v>Y0AH0</v>
      </c>
      <c r="B913" s="89">
        <f>VLOOKUP(F913,Masters!B:F,5,0)</f>
        <v>0</v>
      </c>
      <c r="C913" s="169" t="s">
        <v>155</v>
      </c>
      <c r="D913" s="169" t="s">
        <v>155</v>
      </c>
      <c r="E913" s="170">
        <v>44469</v>
      </c>
      <c r="F913" s="169">
        <v>141789</v>
      </c>
      <c r="G913" s="169" t="s">
        <v>860</v>
      </c>
      <c r="H913" s="169"/>
      <c r="I913" s="169"/>
      <c r="J913" s="169">
        <v>0</v>
      </c>
      <c r="K913" s="169"/>
      <c r="M913" s="87">
        <f t="shared" si="43"/>
        <v>0</v>
      </c>
    </row>
    <row r="914" spans="1:13" x14ac:dyDescent="0.25">
      <c r="A914" s="89" t="str">
        <f t="shared" si="42"/>
        <v>Y0AH0</v>
      </c>
      <c r="B914" s="89">
        <f>VLOOKUP(F914,Masters!B:F,5,0)</f>
        <v>0</v>
      </c>
      <c r="C914" s="169" t="s">
        <v>155</v>
      </c>
      <c r="D914" s="169" t="s">
        <v>155</v>
      </c>
      <c r="E914" s="170">
        <v>44469</v>
      </c>
      <c r="F914" s="169">
        <v>141790</v>
      </c>
      <c r="G914" s="169" t="s">
        <v>861</v>
      </c>
      <c r="H914" s="169"/>
      <c r="I914" s="169"/>
      <c r="J914" s="169">
        <v>0</v>
      </c>
      <c r="K914" s="169"/>
      <c r="M914" s="87">
        <f t="shared" si="43"/>
        <v>0</v>
      </c>
    </row>
    <row r="915" spans="1:13" x14ac:dyDescent="0.25">
      <c r="A915" s="89" t="str">
        <f t="shared" si="42"/>
        <v>Y0AH0</v>
      </c>
      <c r="B915" s="89">
        <f>VLOOKUP(F915,Masters!B:F,5,0)</f>
        <v>0</v>
      </c>
      <c r="C915" s="169" t="s">
        <v>155</v>
      </c>
      <c r="D915" s="169" t="s">
        <v>155</v>
      </c>
      <c r="E915" s="170">
        <v>44469</v>
      </c>
      <c r="F915" s="169">
        <v>141871</v>
      </c>
      <c r="G915" s="169" t="s">
        <v>1100</v>
      </c>
      <c r="H915" s="169"/>
      <c r="I915" s="169"/>
      <c r="J915" s="169">
        <v>0</v>
      </c>
      <c r="K915" s="169"/>
      <c r="M915" s="87">
        <f t="shared" si="43"/>
        <v>0</v>
      </c>
    </row>
    <row r="916" spans="1:13" x14ac:dyDescent="0.25">
      <c r="A916" s="89" t="str">
        <f t="shared" si="42"/>
        <v>Y0AH0</v>
      </c>
      <c r="B916" s="89">
        <f>VLOOKUP(F916,Masters!B:F,5,0)</f>
        <v>0</v>
      </c>
      <c r="C916" s="169" t="s">
        <v>155</v>
      </c>
      <c r="D916" s="169" t="s">
        <v>155</v>
      </c>
      <c r="E916" s="170">
        <v>44469</v>
      </c>
      <c r="F916" s="169">
        <v>142036</v>
      </c>
      <c r="G916" s="169" t="s">
        <v>865</v>
      </c>
      <c r="H916" s="169"/>
      <c r="I916" s="169"/>
      <c r="J916" s="169">
        <v>100000</v>
      </c>
      <c r="K916" s="169"/>
      <c r="M916" s="87">
        <f t="shared" si="43"/>
        <v>0.01</v>
      </c>
    </row>
    <row r="917" spans="1:13" x14ac:dyDescent="0.25">
      <c r="A917" s="89" t="str">
        <f t="shared" si="42"/>
        <v>Y0AH0</v>
      </c>
      <c r="B917" s="89">
        <f>VLOOKUP(F917,Masters!B:F,5,0)</f>
        <v>0</v>
      </c>
      <c r="C917" s="169" t="s">
        <v>155</v>
      </c>
      <c r="D917" s="169" t="s">
        <v>155</v>
      </c>
      <c r="E917" s="170">
        <v>44469</v>
      </c>
      <c r="F917" s="169">
        <v>142044</v>
      </c>
      <c r="G917" s="169" t="s">
        <v>870</v>
      </c>
      <c r="H917" s="169"/>
      <c r="I917" s="169"/>
      <c r="J917" s="169">
        <v>0</v>
      </c>
      <c r="K917" s="169"/>
      <c r="M917" s="87">
        <f t="shared" si="43"/>
        <v>0</v>
      </c>
    </row>
    <row r="918" spans="1:13" x14ac:dyDescent="0.25">
      <c r="A918" s="89" t="str">
        <f t="shared" si="42"/>
        <v>Y0AH0</v>
      </c>
      <c r="B918" s="89">
        <f>VLOOKUP(F918,Masters!B:F,5,0)</f>
        <v>0</v>
      </c>
      <c r="C918" s="169" t="s">
        <v>155</v>
      </c>
      <c r="D918" s="169" t="s">
        <v>155</v>
      </c>
      <c r="E918" s="170">
        <v>44469</v>
      </c>
      <c r="F918" s="169">
        <v>142046</v>
      </c>
      <c r="G918" s="169" t="s">
        <v>871</v>
      </c>
      <c r="H918" s="169"/>
      <c r="I918" s="169"/>
      <c r="J918" s="169">
        <v>0</v>
      </c>
      <c r="K918" s="169"/>
      <c r="M918" s="87">
        <f t="shared" si="43"/>
        <v>0</v>
      </c>
    </row>
    <row r="919" spans="1:13" x14ac:dyDescent="0.25">
      <c r="A919" s="89" t="str">
        <f t="shared" si="42"/>
        <v>Y0AH0</v>
      </c>
      <c r="B919" s="89">
        <f>VLOOKUP(F919,Masters!B:F,5,0)</f>
        <v>0</v>
      </c>
      <c r="C919" s="169" t="s">
        <v>155</v>
      </c>
      <c r="D919" s="169" t="s">
        <v>155</v>
      </c>
      <c r="E919" s="170">
        <v>44469</v>
      </c>
      <c r="F919" s="169">
        <v>142075</v>
      </c>
      <c r="G919" s="169" t="s">
        <v>1059</v>
      </c>
      <c r="H919" s="169"/>
      <c r="I919" s="169"/>
      <c r="J919" s="169">
        <v>4452255.2699999996</v>
      </c>
      <c r="K919" s="169"/>
      <c r="M919" s="87">
        <f t="shared" si="43"/>
        <v>0.44522552699999995</v>
      </c>
    </row>
    <row r="920" spans="1:13" x14ac:dyDescent="0.25">
      <c r="A920" s="89" t="str">
        <f t="shared" si="42"/>
        <v>Y0AH0</v>
      </c>
      <c r="B920" s="89">
        <f>VLOOKUP(F920,Masters!B:F,5,0)</f>
        <v>0</v>
      </c>
      <c r="C920" s="169" t="s">
        <v>155</v>
      </c>
      <c r="D920" s="169" t="s">
        <v>155</v>
      </c>
      <c r="E920" s="170">
        <v>44469</v>
      </c>
      <c r="F920" s="169">
        <v>142087</v>
      </c>
      <c r="G920" s="169" t="s">
        <v>881</v>
      </c>
      <c r="H920" s="169"/>
      <c r="I920" s="169"/>
      <c r="J920" s="169">
        <v>0</v>
      </c>
      <c r="K920" s="169"/>
      <c r="M920" s="87">
        <f t="shared" si="43"/>
        <v>0</v>
      </c>
    </row>
    <row r="921" spans="1:13" x14ac:dyDescent="0.25">
      <c r="A921" s="89" t="str">
        <f t="shared" si="42"/>
        <v>Y0AH0</v>
      </c>
      <c r="B921" s="89">
        <f>VLOOKUP(F921,Masters!B:F,5,0)</f>
        <v>0</v>
      </c>
      <c r="C921" s="169" t="s">
        <v>155</v>
      </c>
      <c r="D921" s="169" t="s">
        <v>155</v>
      </c>
      <c r="E921" s="170">
        <v>44469</v>
      </c>
      <c r="F921" s="169">
        <v>160118</v>
      </c>
      <c r="G921" s="169" t="s">
        <v>890</v>
      </c>
      <c r="H921" s="169"/>
      <c r="I921" s="169"/>
      <c r="J921" s="169">
        <v>0</v>
      </c>
      <c r="K921" s="169"/>
      <c r="M921" s="87">
        <f t="shared" si="43"/>
        <v>0</v>
      </c>
    </row>
    <row r="922" spans="1:13" x14ac:dyDescent="0.25">
      <c r="A922" s="89" t="str">
        <f t="shared" si="42"/>
        <v>Y0AH0</v>
      </c>
      <c r="B922" s="89">
        <f>VLOOKUP(F922,Masters!B:F,5,0)</f>
        <v>0</v>
      </c>
      <c r="C922" s="169" t="s">
        <v>155</v>
      </c>
      <c r="D922" s="169" t="s">
        <v>155</v>
      </c>
      <c r="E922" s="170">
        <v>44469</v>
      </c>
      <c r="F922" s="169">
        <v>160123</v>
      </c>
      <c r="G922" s="169" t="s">
        <v>894</v>
      </c>
      <c r="H922" s="169"/>
      <c r="I922" s="169"/>
      <c r="J922" s="169">
        <v>0</v>
      </c>
      <c r="K922" s="169"/>
      <c r="M922" s="87">
        <f t="shared" si="43"/>
        <v>0</v>
      </c>
    </row>
    <row r="923" spans="1:13" x14ac:dyDescent="0.25">
      <c r="A923" s="89" t="str">
        <f t="shared" si="42"/>
        <v>Y0AH0</v>
      </c>
      <c r="B923" s="89">
        <f>VLOOKUP(F923,Masters!B:F,5,0)</f>
        <v>0</v>
      </c>
      <c r="C923" s="169" t="s">
        <v>155</v>
      </c>
      <c r="D923" s="169" t="s">
        <v>155</v>
      </c>
      <c r="E923" s="170">
        <v>44469</v>
      </c>
      <c r="F923" s="169">
        <v>160202</v>
      </c>
      <c r="G923" s="169" t="s">
        <v>896</v>
      </c>
      <c r="H923" s="169"/>
      <c r="I923" s="169"/>
      <c r="J923" s="169">
        <v>0</v>
      </c>
      <c r="K923" s="169"/>
      <c r="M923" s="87">
        <f t="shared" si="43"/>
        <v>0</v>
      </c>
    </row>
    <row r="924" spans="1:13" x14ac:dyDescent="0.25">
      <c r="A924" s="89" t="str">
        <f t="shared" si="42"/>
        <v>Y0AH0</v>
      </c>
      <c r="B924" s="89">
        <f>VLOOKUP(F924,Masters!B:F,5,0)</f>
        <v>0</v>
      </c>
      <c r="C924" s="169" t="s">
        <v>155</v>
      </c>
      <c r="D924" s="169" t="s">
        <v>155</v>
      </c>
      <c r="E924" s="170">
        <v>44469</v>
      </c>
      <c r="F924" s="169">
        <v>160206</v>
      </c>
      <c r="G924" s="169" t="s">
        <v>897</v>
      </c>
      <c r="H924" s="169"/>
      <c r="I924" s="169"/>
      <c r="J924" s="169">
        <v>3010471.73</v>
      </c>
      <c r="K924" s="169"/>
      <c r="M924" s="87">
        <f t="shared" si="43"/>
        <v>0.301047173</v>
      </c>
    </row>
    <row r="925" spans="1:13" x14ac:dyDescent="0.25">
      <c r="A925" s="89" t="str">
        <f t="shared" si="42"/>
        <v>Y0AH0</v>
      </c>
      <c r="B925" s="89">
        <f>VLOOKUP(F925,Masters!B:F,5,0)</f>
        <v>0</v>
      </c>
      <c r="C925" s="169" t="s">
        <v>155</v>
      </c>
      <c r="D925" s="169" t="s">
        <v>155</v>
      </c>
      <c r="E925" s="170">
        <v>44469</v>
      </c>
      <c r="F925" s="169">
        <v>160207</v>
      </c>
      <c r="G925" s="169" t="s">
        <v>898</v>
      </c>
      <c r="H925" s="169"/>
      <c r="I925" s="169"/>
      <c r="J925" s="169">
        <v>0</v>
      </c>
      <c r="K925" s="169"/>
      <c r="M925" s="87">
        <f t="shared" si="43"/>
        <v>0</v>
      </c>
    </row>
    <row r="926" spans="1:13" x14ac:dyDescent="0.25">
      <c r="A926" s="89" t="str">
        <f t="shared" si="42"/>
        <v>Y0AH0</v>
      </c>
      <c r="B926" s="89">
        <f>VLOOKUP(F926,Masters!B:F,5,0)</f>
        <v>0</v>
      </c>
      <c r="C926" s="169" t="s">
        <v>155</v>
      </c>
      <c r="D926" s="169" t="s">
        <v>155</v>
      </c>
      <c r="E926" s="170">
        <v>44469</v>
      </c>
      <c r="F926" s="169">
        <v>170125</v>
      </c>
      <c r="G926" s="169" t="s">
        <v>560</v>
      </c>
      <c r="H926" s="169"/>
      <c r="I926" s="169"/>
      <c r="J926" s="169">
        <v>961433</v>
      </c>
      <c r="K926" s="169"/>
      <c r="M926" s="87">
        <f t="shared" si="43"/>
        <v>9.6143300000000001E-2</v>
      </c>
    </row>
    <row r="927" spans="1:13" x14ac:dyDescent="0.25">
      <c r="A927" s="89" t="str">
        <f t="shared" si="42"/>
        <v>Y0AH0</v>
      </c>
      <c r="B927" s="89">
        <f>VLOOKUP(F927,Masters!B:F,5,0)</f>
        <v>0</v>
      </c>
      <c r="C927" s="169" t="s">
        <v>155</v>
      </c>
      <c r="D927" s="169" t="s">
        <v>155</v>
      </c>
      <c r="E927" s="170">
        <v>44469</v>
      </c>
      <c r="F927" s="169">
        <v>170129</v>
      </c>
      <c r="G927" s="169" t="s">
        <v>564</v>
      </c>
      <c r="H927" s="169"/>
      <c r="I927" s="169"/>
      <c r="J927" s="169">
        <v>226701.79</v>
      </c>
      <c r="K927" s="169"/>
      <c r="M927" s="87">
        <f t="shared" si="43"/>
        <v>2.2670179000000002E-2</v>
      </c>
    </row>
    <row r="928" spans="1:13" x14ac:dyDescent="0.25">
      <c r="A928" s="89" t="str">
        <f t="shared" si="42"/>
        <v>Y0AH1.2</v>
      </c>
      <c r="B928" s="89">
        <f>VLOOKUP(F928,Masters!B:F,5,0)</f>
        <v>1.2</v>
      </c>
      <c r="C928" s="169" t="s">
        <v>155</v>
      </c>
      <c r="D928" s="169" t="s">
        <v>155</v>
      </c>
      <c r="E928" s="170">
        <v>44469</v>
      </c>
      <c r="F928" s="169">
        <v>201181</v>
      </c>
      <c r="G928" s="169" t="s">
        <v>578</v>
      </c>
      <c r="H928" s="169"/>
      <c r="I928" s="169"/>
      <c r="J928" s="169">
        <v>0.56000000000000005</v>
      </c>
      <c r="K928" s="169"/>
      <c r="M928" s="87">
        <f t="shared" si="43"/>
        <v>5.6000000000000005E-8</v>
      </c>
    </row>
    <row r="929" spans="1:13" x14ac:dyDescent="0.25">
      <c r="A929" s="89" t="str">
        <f t="shared" si="42"/>
        <v>Y0AH1.2</v>
      </c>
      <c r="B929" s="89">
        <f>VLOOKUP(F929,Masters!B:F,5,0)</f>
        <v>1.2</v>
      </c>
      <c r="C929" s="169" t="s">
        <v>155</v>
      </c>
      <c r="D929" s="169" t="s">
        <v>155</v>
      </c>
      <c r="E929" s="170">
        <v>44469</v>
      </c>
      <c r="F929" s="169">
        <v>201182</v>
      </c>
      <c r="G929" s="169" t="s">
        <v>909</v>
      </c>
      <c r="H929" s="169"/>
      <c r="I929" s="169"/>
      <c r="J929" s="169">
        <v>-138534771.00999999</v>
      </c>
      <c r="K929" s="169"/>
      <c r="M929" s="87">
        <f t="shared" si="43"/>
        <v>-13.853477100999999</v>
      </c>
    </row>
    <row r="930" spans="1:13" x14ac:dyDescent="0.25">
      <c r="A930" s="89" t="str">
        <f t="shared" si="42"/>
        <v>Y0AH1.2</v>
      </c>
      <c r="B930" s="89">
        <f>VLOOKUP(F930,Masters!B:F,5,0)</f>
        <v>1.2</v>
      </c>
      <c r="C930" s="169" t="s">
        <v>155</v>
      </c>
      <c r="D930" s="169" t="s">
        <v>155</v>
      </c>
      <c r="E930" s="170">
        <v>44469</v>
      </c>
      <c r="F930" s="169">
        <v>201185</v>
      </c>
      <c r="G930" s="169" t="s">
        <v>579</v>
      </c>
      <c r="H930" s="169"/>
      <c r="I930" s="169"/>
      <c r="J930" s="169">
        <v>0.86</v>
      </c>
      <c r="K930" s="169"/>
      <c r="M930" s="87">
        <f t="shared" si="43"/>
        <v>8.6000000000000002E-8</v>
      </c>
    </row>
    <row r="931" spans="1:13" x14ac:dyDescent="0.25">
      <c r="A931" s="89" t="str">
        <f t="shared" si="42"/>
        <v>Y0AH0</v>
      </c>
      <c r="B931" s="89">
        <f>VLOOKUP(F931,Masters!B:F,5,0)</f>
        <v>0</v>
      </c>
      <c r="C931" s="169" t="s">
        <v>155</v>
      </c>
      <c r="D931" s="169" t="s">
        <v>155</v>
      </c>
      <c r="E931" s="170">
        <v>44469</v>
      </c>
      <c r="F931" s="169">
        <v>201187</v>
      </c>
      <c r="G931" s="169" t="s">
        <v>580</v>
      </c>
      <c r="H931" s="169"/>
      <c r="I931" s="169"/>
      <c r="J931" s="169">
        <v>2389015.75</v>
      </c>
      <c r="K931" s="169"/>
      <c r="M931" s="87">
        <f t="shared" si="43"/>
        <v>0.238901575</v>
      </c>
    </row>
    <row r="932" spans="1:13" x14ac:dyDescent="0.25">
      <c r="A932" s="89" t="str">
        <f t="shared" ref="A932:A985" si="44">C932&amp;B932</f>
        <v>Y0AH0</v>
      </c>
      <c r="B932" s="89">
        <f>VLOOKUP(F932,Masters!B:F,5,0)</f>
        <v>0</v>
      </c>
      <c r="C932" s="169" t="s">
        <v>155</v>
      </c>
      <c r="D932" s="169" t="s">
        <v>155</v>
      </c>
      <c r="E932" s="170">
        <v>44469</v>
      </c>
      <c r="F932" s="169">
        <v>201188</v>
      </c>
      <c r="G932" s="169" t="s">
        <v>581</v>
      </c>
      <c r="H932" s="169"/>
      <c r="I932" s="169"/>
      <c r="J932" s="169">
        <v>577580.59</v>
      </c>
      <c r="K932" s="169"/>
      <c r="M932" s="87">
        <f t="shared" si="43"/>
        <v>5.7758058999999994E-2</v>
      </c>
    </row>
    <row r="933" spans="1:13" x14ac:dyDescent="0.25">
      <c r="A933" s="89" t="str">
        <f t="shared" si="44"/>
        <v>Y0AH1.2</v>
      </c>
      <c r="B933" s="89">
        <f>VLOOKUP(F933,Masters!B:F,5,0)</f>
        <v>1.2</v>
      </c>
      <c r="C933" s="169" t="s">
        <v>155</v>
      </c>
      <c r="D933" s="169" t="s">
        <v>155</v>
      </c>
      <c r="E933" s="170">
        <v>44469</v>
      </c>
      <c r="F933" s="169">
        <v>201189</v>
      </c>
      <c r="G933" s="169" t="s">
        <v>582</v>
      </c>
      <c r="H933" s="169"/>
      <c r="I933" s="169"/>
      <c r="J933" s="169">
        <v>-8123133.4400000004</v>
      </c>
      <c r="K933" s="169"/>
      <c r="M933" s="87">
        <f t="shared" si="43"/>
        <v>-0.81231334399999999</v>
      </c>
    </row>
    <row r="934" spans="1:13" x14ac:dyDescent="0.25">
      <c r="A934" s="89" t="str">
        <f t="shared" si="44"/>
        <v>Y0AH0</v>
      </c>
      <c r="B934" s="89">
        <f>VLOOKUP(F934,Masters!B:F,5,0)</f>
        <v>0</v>
      </c>
      <c r="C934" s="169" t="s">
        <v>155</v>
      </c>
      <c r="D934" s="169" t="s">
        <v>155</v>
      </c>
      <c r="E934" s="170">
        <v>44469</v>
      </c>
      <c r="F934" s="169">
        <v>201191</v>
      </c>
      <c r="G934" s="169" t="s">
        <v>583</v>
      </c>
      <c r="H934" s="169"/>
      <c r="I934" s="169"/>
      <c r="J934" s="169">
        <v>361916.43</v>
      </c>
      <c r="K934" s="169"/>
      <c r="M934" s="87">
        <f t="shared" si="43"/>
        <v>3.6191643000000003E-2</v>
      </c>
    </row>
    <row r="935" spans="1:13" x14ac:dyDescent="0.25">
      <c r="A935" s="89" t="str">
        <f t="shared" si="44"/>
        <v>Y0AH0</v>
      </c>
      <c r="B935" s="89">
        <f>VLOOKUP(F935,Masters!B:F,5,0)</f>
        <v>0</v>
      </c>
      <c r="C935" s="169" t="s">
        <v>155</v>
      </c>
      <c r="D935" s="169" t="s">
        <v>155</v>
      </c>
      <c r="E935" s="170">
        <v>44469</v>
      </c>
      <c r="F935" s="169">
        <v>201192</v>
      </c>
      <c r="G935" s="169" t="s">
        <v>584</v>
      </c>
      <c r="H935" s="169"/>
      <c r="I935" s="169"/>
      <c r="J935" s="169">
        <v>25109293.25</v>
      </c>
      <c r="K935" s="169"/>
      <c r="M935" s="87">
        <f t="shared" si="43"/>
        <v>2.5109293250000002</v>
      </c>
    </row>
    <row r="936" spans="1:13" x14ac:dyDescent="0.25">
      <c r="A936" s="89" t="str">
        <f t="shared" si="44"/>
        <v>Y0AH0</v>
      </c>
      <c r="B936" s="89">
        <f>VLOOKUP(F936,Masters!B:F,5,0)</f>
        <v>0</v>
      </c>
      <c r="C936" s="169" t="s">
        <v>155</v>
      </c>
      <c r="D936" s="169" t="s">
        <v>155</v>
      </c>
      <c r="E936" s="170">
        <v>44469</v>
      </c>
      <c r="F936" s="169">
        <v>201246</v>
      </c>
      <c r="G936" s="169" t="s">
        <v>585</v>
      </c>
      <c r="H936" s="169"/>
      <c r="I936" s="169"/>
      <c r="J936" s="169">
        <v>-20222.919999999998</v>
      </c>
      <c r="K936" s="169"/>
      <c r="M936" s="87">
        <f t="shared" si="43"/>
        <v>-2.0222919999999998E-3</v>
      </c>
    </row>
    <row r="937" spans="1:13" x14ac:dyDescent="0.25">
      <c r="A937" s="89" t="str">
        <f t="shared" si="44"/>
        <v>Y0AH0</v>
      </c>
      <c r="B937" s="89">
        <f>VLOOKUP(F937,Masters!B:F,5,0)</f>
        <v>0</v>
      </c>
      <c r="C937" s="169" t="s">
        <v>155</v>
      </c>
      <c r="D937" s="169" t="s">
        <v>155</v>
      </c>
      <c r="E937" s="170">
        <v>44469</v>
      </c>
      <c r="F937" s="169">
        <v>201342</v>
      </c>
      <c r="G937" s="169" t="s">
        <v>586</v>
      </c>
      <c r="H937" s="169"/>
      <c r="I937" s="169"/>
      <c r="J937" s="169">
        <v>-11950.53</v>
      </c>
      <c r="K937" s="169"/>
      <c r="M937" s="87">
        <f t="shared" si="43"/>
        <v>-1.195053E-3</v>
      </c>
    </row>
    <row r="938" spans="1:13" x14ac:dyDescent="0.25">
      <c r="A938" s="89" t="str">
        <f t="shared" si="44"/>
        <v>Y0AH0</v>
      </c>
      <c r="B938" s="89">
        <f>VLOOKUP(F938,Masters!B:F,5,0)</f>
        <v>0</v>
      </c>
      <c r="C938" s="169" t="s">
        <v>155</v>
      </c>
      <c r="D938" s="169" t="s">
        <v>155</v>
      </c>
      <c r="E938" s="170">
        <v>44469</v>
      </c>
      <c r="F938" s="169">
        <v>201349</v>
      </c>
      <c r="G938" s="169" t="s">
        <v>477</v>
      </c>
      <c r="H938" s="169"/>
      <c r="I938" s="169"/>
      <c r="J938" s="169">
        <v>7318300.6399999997</v>
      </c>
      <c r="K938" s="169"/>
      <c r="M938" s="87">
        <f t="shared" si="43"/>
        <v>0.73183006399999995</v>
      </c>
    </row>
    <row r="939" spans="1:13" x14ac:dyDescent="0.25">
      <c r="A939" s="89" t="str">
        <f t="shared" si="44"/>
        <v>Y0AH0</v>
      </c>
      <c r="B939" s="89">
        <f>VLOOKUP(F939,Masters!B:F,5,0)</f>
        <v>0</v>
      </c>
      <c r="C939" s="169" t="s">
        <v>155</v>
      </c>
      <c r="D939" s="169" t="s">
        <v>155</v>
      </c>
      <c r="E939" s="170">
        <v>44469</v>
      </c>
      <c r="F939" s="169">
        <v>201351</v>
      </c>
      <c r="G939" s="169" t="s">
        <v>478</v>
      </c>
      <c r="H939" s="169"/>
      <c r="I939" s="169"/>
      <c r="J939" s="169">
        <v>-35919710.359999999</v>
      </c>
      <c r="K939" s="169"/>
      <c r="M939" s="87">
        <f t="shared" si="43"/>
        <v>-3.5919710359999999</v>
      </c>
    </row>
    <row r="940" spans="1:13" x14ac:dyDescent="0.25">
      <c r="A940" s="89" t="str">
        <f t="shared" si="44"/>
        <v>Y0AH1.2</v>
      </c>
      <c r="B940" s="89">
        <f>VLOOKUP(F940,Masters!B:F,5,0)</f>
        <v>1.2</v>
      </c>
      <c r="C940" s="169" t="s">
        <v>155</v>
      </c>
      <c r="D940" s="169" t="s">
        <v>155</v>
      </c>
      <c r="E940" s="170">
        <v>44469</v>
      </c>
      <c r="F940" s="169">
        <v>201357</v>
      </c>
      <c r="G940" s="169" t="s">
        <v>587</v>
      </c>
      <c r="H940" s="169"/>
      <c r="I940" s="169"/>
      <c r="J940" s="169">
        <v>-678390.73</v>
      </c>
      <c r="K940" s="169"/>
      <c r="M940" s="87">
        <f t="shared" si="43"/>
        <v>-6.7839073E-2</v>
      </c>
    </row>
    <row r="941" spans="1:13" x14ac:dyDescent="0.25">
      <c r="A941" s="89" t="str">
        <f t="shared" si="44"/>
        <v>Y0AH1.2</v>
      </c>
      <c r="B941" s="89">
        <f>VLOOKUP(F941,Masters!B:F,5,0)</f>
        <v>1.2</v>
      </c>
      <c r="C941" s="169" t="s">
        <v>155</v>
      </c>
      <c r="D941" s="169" t="s">
        <v>155</v>
      </c>
      <c r="E941" s="170">
        <v>44469</v>
      </c>
      <c r="F941" s="169">
        <v>201364</v>
      </c>
      <c r="G941" s="169" t="s">
        <v>479</v>
      </c>
      <c r="H941" s="169"/>
      <c r="I941" s="169"/>
      <c r="J941" s="169">
        <v>-3021707.51</v>
      </c>
      <c r="K941" s="169"/>
      <c r="M941" s="87">
        <f t="shared" ref="M941:M1004" si="45">J941/10000000</f>
        <v>-0.30217075099999996</v>
      </c>
    </row>
    <row r="942" spans="1:13" x14ac:dyDescent="0.25">
      <c r="A942" s="89" t="str">
        <f t="shared" si="44"/>
        <v>Y0AH1.2</v>
      </c>
      <c r="B942" s="89">
        <f>VLOOKUP(F942,Masters!B:F,5,0)</f>
        <v>1.2</v>
      </c>
      <c r="C942" s="169" t="s">
        <v>155</v>
      </c>
      <c r="D942" s="169" t="s">
        <v>155</v>
      </c>
      <c r="E942" s="170">
        <v>44469</v>
      </c>
      <c r="F942" s="169">
        <v>201366</v>
      </c>
      <c r="G942" s="169" t="s">
        <v>480</v>
      </c>
      <c r="H942" s="169"/>
      <c r="I942" s="169"/>
      <c r="J942" s="169">
        <v>-114320691.03</v>
      </c>
      <c r="K942" s="169"/>
      <c r="M942" s="87">
        <f t="shared" si="45"/>
        <v>-11.432069103</v>
      </c>
    </row>
    <row r="943" spans="1:13" x14ac:dyDescent="0.25">
      <c r="A943" s="89" t="str">
        <f t="shared" si="44"/>
        <v>Y0AH1.2</v>
      </c>
      <c r="B943" s="89">
        <f>VLOOKUP(F943,Masters!B:F,5,0)</f>
        <v>1.2</v>
      </c>
      <c r="C943" s="169" t="s">
        <v>155</v>
      </c>
      <c r="D943" s="169" t="s">
        <v>155</v>
      </c>
      <c r="E943" s="170">
        <v>44469</v>
      </c>
      <c r="F943" s="169">
        <v>201412</v>
      </c>
      <c r="G943" s="169" t="s">
        <v>588</v>
      </c>
      <c r="H943" s="169"/>
      <c r="I943" s="169"/>
      <c r="J943" s="169">
        <v>-2359462.16</v>
      </c>
      <c r="K943" s="169"/>
      <c r="M943" s="87">
        <f t="shared" si="45"/>
        <v>-0.23594621600000001</v>
      </c>
    </row>
    <row r="944" spans="1:13" x14ac:dyDescent="0.25">
      <c r="A944" s="89" t="str">
        <f t="shared" si="44"/>
        <v>Y0AH0</v>
      </c>
      <c r="B944" s="89">
        <f>VLOOKUP(F944,Masters!B:F,5,0)</f>
        <v>0</v>
      </c>
      <c r="C944" s="169" t="s">
        <v>155</v>
      </c>
      <c r="D944" s="169" t="s">
        <v>155</v>
      </c>
      <c r="E944" s="170">
        <v>44469</v>
      </c>
      <c r="F944" s="169">
        <v>210103</v>
      </c>
      <c r="G944" s="169" t="s">
        <v>521</v>
      </c>
      <c r="H944" s="169"/>
      <c r="I944" s="169"/>
      <c r="J944" s="169">
        <v>0</v>
      </c>
      <c r="K944" s="169"/>
      <c r="M944" s="87">
        <f t="shared" si="45"/>
        <v>0</v>
      </c>
    </row>
    <row r="945" spans="1:13" x14ac:dyDescent="0.25">
      <c r="A945" s="89" t="str">
        <f t="shared" si="44"/>
        <v>Y0AH0</v>
      </c>
      <c r="B945" s="89">
        <f>VLOOKUP(F945,Masters!B:F,5,0)</f>
        <v>0</v>
      </c>
      <c r="C945" s="169" t="s">
        <v>155</v>
      </c>
      <c r="D945" s="169" t="s">
        <v>155</v>
      </c>
      <c r="E945" s="170">
        <v>44469</v>
      </c>
      <c r="F945" s="169">
        <v>210106</v>
      </c>
      <c r="G945" s="169" t="s">
        <v>522</v>
      </c>
      <c r="H945" s="169"/>
      <c r="I945" s="169"/>
      <c r="J945" s="169">
        <v>-695036.21</v>
      </c>
      <c r="K945" s="169"/>
      <c r="M945" s="87">
        <f t="shared" si="45"/>
        <v>-6.9503621000000002E-2</v>
      </c>
    </row>
    <row r="946" spans="1:13" x14ac:dyDescent="0.25">
      <c r="A946" s="89" t="str">
        <f t="shared" si="44"/>
        <v>Y0AH0</v>
      </c>
      <c r="B946" s="89">
        <f>VLOOKUP(F946,Masters!B:F,5,0)</f>
        <v>0</v>
      </c>
      <c r="C946" s="169" t="s">
        <v>155</v>
      </c>
      <c r="D946" s="169" t="s">
        <v>155</v>
      </c>
      <c r="E946" s="170">
        <v>44469</v>
      </c>
      <c r="F946" s="169">
        <v>210117</v>
      </c>
      <c r="G946" s="169" t="s">
        <v>523</v>
      </c>
      <c r="H946" s="169"/>
      <c r="I946" s="169"/>
      <c r="J946" s="169">
        <v>-126375.11</v>
      </c>
      <c r="K946" s="169"/>
      <c r="M946" s="87">
        <f t="shared" si="45"/>
        <v>-1.2637511000000001E-2</v>
      </c>
    </row>
    <row r="947" spans="1:13" x14ac:dyDescent="0.25">
      <c r="A947" s="89" t="str">
        <f t="shared" si="44"/>
        <v>Y0AH0</v>
      </c>
      <c r="B947" s="89">
        <f>VLOOKUP(F947,Masters!B:F,5,0)</f>
        <v>0</v>
      </c>
      <c r="C947" s="169" t="s">
        <v>155</v>
      </c>
      <c r="D947" s="169" t="s">
        <v>155</v>
      </c>
      <c r="E947" s="170">
        <v>44469</v>
      </c>
      <c r="F947" s="169">
        <v>210120</v>
      </c>
      <c r="G947" s="169" t="s">
        <v>595</v>
      </c>
      <c r="H947" s="169"/>
      <c r="I947" s="169"/>
      <c r="J947" s="169">
        <v>0</v>
      </c>
      <c r="K947" s="169"/>
      <c r="M947" s="87">
        <f t="shared" si="45"/>
        <v>0</v>
      </c>
    </row>
    <row r="948" spans="1:13" x14ac:dyDescent="0.25">
      <c r="A948" s="89" t="str">
        <f t="shared" si="44"/>
        <v>Y0AH0</v>
      </c>
      <c r="B948" s="89">
        <f>VLOOKUP(F948,Masters!B:F,5,0)</f>
        <v>0</v>
      </c>
      <c r="C948" s="169" t="s">
        <v>155</v>
      </c>
      <c r="D948" s="169" t="s">
        <v>155</v>
      </c>
      <c r="E948" s="170">
        <v>44469</v>
      </c>
      <c r="F948" s="169">
        <v>210138</v>
      </c>
      <c r="G948" s="169" t="s">
        <v>2441</v>
      </c>
      <c r="H948" s="169"/>
      <c r="I948" s="169"/>
      <c r="J948" s="169">
        <v>0</v>
      </c>
      <c r="K948" s="169"/>
      <c r="M948" s="87">
        <f t="shared" si="45"/>
        <v>0</v>
      </c>
    </row>
    <row r="949" spans="1:13" x14ac:dyDescent="0.25">
      <c r="A949" s="89" t="str">
        <f t="shared" si="44"/>
        <v>Y0AH0</v>
      </c>
      <c r="B949" s="89">
        <f>VLOOKUP(F949,Masters!B:F,5,0)</f>
        <v>0</v>
      </c>
      <c r="C949" s="169" t="s">
        <v>155</v>
      </c>
      <c r="D949" s="169" t="s">
        <v>155</v>
      </c>
      <c r="E949" s="170">
        <v>44469</v>
      </c>
      <c r="F949" s="169">
        <v>210140</v>
      </c>
      <c r="G949" s="169" t="s">
        <v>525</v>
      </c>
      <c r="H949" s="169"/>
      <c r="I949" s="169"/>
      <c r="J949" s="169">
        <v>0</v>
      </c>
      <c r="K949" s="169"/>
      <c r="M949" s="87">
        <f t="shared" si="45"/>
        <v>0</v>
      </c>
    </row>
    <row r="950" spans="1:13" x14ac:dyDescent="0.25">
      <c r="A950" s="89" t="str">
        <f t="shared" si="44"/>
        <v>Y0AH0</v>
      </c>
      <c r="B950" s="89">
        <f>VLOOKUP(F950,Masters!B:F,5,0)</f>
        <v>0</v>
      </c>
      <c r="C950" s="169" t="s">
        <v>155</v>
      </c>
      <c r="D950" s="169" t="s">
        <v>155</v>
      </c>
      <c r="E950" s="170">
        <v>44469</v>
      </c>
      <c r="F950" s="169">
        <v>210210</v>
      </c>
      <c r="G950" s="169" t="s">
        <v>526</v>
      </c>
      <c r="H950" s="169"/>
      <c r="I950" s="169"/>
      <c r="J950" s="169">
        <v>-360287.64</v>
      </c>
      <c r="K950" s="169"/>
      <c r="M950" s="87">
        <f t="shared" si="45"/>
        <v>-3.6028764000000005E-2</v>
      </c>
    </row>
    <row r="951" spans="1:13" x14ac:dyDescent="0.25">
      <c r="A951" s="89" t="str">
        <f t="shared" si="44"/>
        <v>Y0AH0</v>
      </c>
      <c r="B951" s="89">
        <f>VLOOKUP(F951,Masters!B:F,5,0)</f>
        <v>0</v>
      </c>
      <c r="C951" s="169" t="s">
        <v>155</v>
      </c>
      <c r="D951" s="169" t="s">
        <v>155</v>
      </c>
      <c r="E951" s="170">
        <v>44469</v>
      </c>
      <c r="F951" s="169">
        <v>210419</v>
      </c>
      <c r="G951" s="169" t="s">
        <v>596</v>
      </c>
      <c r="H951" s="169"/>
      <c r="I951" s="169"/>
      <c r="J951" s="169">
        <v>-531</v>
      </c>
      <c r="K951" s="169"/>
      <c r="M951" s="87">
        <f t="shared" si="45"/>
        <v>-5.3100000000000003E-5</v>
      </c>
    </row>
    <row r="952" spans="1:13" x14ac:dyDescent="0.25">
      <c r="A952" s="89" t="str">
        <f t="shared" si="44"/>
        <v>Y0AH0</v>
      </c>
      <c r="B952" s="89">
        <f>VLOOKUP(F952,Masters!B:F,5,0)</f>
        <v>0</v>
      </c>
      <c r="C952" s="169" t="s">
        <v>155</v>
      </c>
      <c r="D952" s="169" t="s">
        <v>155</v>
      </c>
      <c r="E952" s="170">
        <v>44469</v>
      </c>
      <c r="F952" s="169">
        <v>210667</v>
      </c>
      <c r="G952" s="169" t="s">
        <v>528</v>
      </c>
      <c r="H952" s="169"/>
      <c r="I952" s="169"/>
      <c r="J952" s="169">
        <v>104.08</v>
      </c>
      <c r="K952" s="169"/>
      <c r="M952" s="87">
        <f t="shared" si="45"/>
        <v>1.0407999999999999E-5</v>
      </c>
    </row>
    <row r="953" spans="1:13" x14ac:dyDescent="0.25">
      <c r="A953" s="89" t="str">
        <f t="shared" si="44"/>
        <v>Y0AH0</v>
      </c>
      <c r="B953" s="89">
        <f>VLOOKUP(F953,Masters!B:F,5,0)</f>
        <v>0</v>
      </c>
      <c r="C953" s="169" t="s">
        <v>155</v>
      </c>
      <c r="D953" s="169" t="s">
        <v>155</v>
      </c>
      <c r="E953" s="170">
        <v>44469</v>
      </c>
      <c r="F953" s="169">
        <v>210766</v>
      </c>
      <c r="G953" s="169" t="s">
        <v>1614</v>
      </c>
      <c r="H953" s="169"/>
      <c r="I953" s="169"/>
      <c r="J953" s="169">
        <v>14869.11</v>
      </c>
      <c r="K953" s="169"/>
      <c r="M953" s="87">
        <f t="shared" si="45"/>
        <v>1.486911E-3</v>
      </c>
    </row>
    <row r="954" spans="1:13" x14ac:dyDescent="0.25">
      <c r="A954" s="89" t="str">
        <f t="shared" si="44"/>
        <v>Y0AH0</v>
      </c>
      <c r="B954" s="89">
        <f>VLOOKUP(F954,Masters!B:F,5,0)</f>
        <v>0</v>
      </c>
      <c r="C954" s="169" t="s">
        <v>155</v>
      </c>
      <c r="D954" s="169" t="s">
        <v>155</v>
      </c>
      <c r="E954" s="170">
        <v>44469</v>
      </c>
      <c r="F954" s="169">
        <v>211103</v>
      </c>
      <c r="G954" s="169" t="s">
        <v>529</v>
      </c>
      <c r="H954" s="169"/>
      <c r="I954" s="169"/>
      <c r="J954" s="169">
        <v>1129.81</v>
      </c>
      <c r="K954" s="169"/>
      <c r="M954" s="87">
        <f t="shared" si="45"/>
        <v>1.1298099999999999E-4</v>
      </c>
    </row>
    <row r="955" spans="1:13" x14ac:dyDescent="0.25">
      <c r="A955" s="89" t="str">
        <f t="shared" si="44"/>
        <v>Y0AH0</v>
      </c>
      <c r="B955" s="89">
        <f>VLOOKUP(F955,Masters!B:F,5,0)</f>
        <v>0</v>
      </c>
      <c r="C955" s="169" t="s">
        <v>155</v>
      </c>
      <c r="D955" s="169" t="s">
        <v>155</v>
      </c>
      <c r="E955" s="170">
        <v>44469</v>
      </c>
      <c r="F955" s="169">
        <v>211106</v>
      </c>
      <c r="G955" s="169" t="s">
        <v>530</v>
      </c>
      <c r="H955" s="169"/>
      <c r="I955" s="169"/>
      <c r="J955" s="169">
        <v>-31563.75</v>
      </c>
      <c r="K955" s="169"/>
      <c r="M955" s="87">
        <f t="shared" si="45"/>
        <v>-3.1563749999999999E-3</v>
      </c>
    </row>
    <row r="956" spans="1:13" x14ac:dyDescent="0.25">
      <c r="A956" s="89" t="str">
        <f t="shared" si="44"/>
        <v>Y0AH0</v>
      </c>
      <c r="B956" s="89">
        <f>VLOOKUP(F956,Masters!B:F,5,0)</f>
        <v>0</v>
      </c>
      <c r="C956" s="169" t="s">
        <v>155</v>
      </c>
      <c r="D956" s="169" t="s">
        <v>155</v>
      </c>
      <c r="E956" s="170">
        <v>44469</v>
      </c>
      <c r="F956" s="169">
        <v>211120</v>
      </c>
      <c r="G956" s="169" t="s">
        <v>531</v>
      </c>
      <c r="H956" s="169"/>
      <c r="I956" s="169"/>
      <c r="J956" s="169">
        <v>-4452255.2699999996</v>
      </c>
      <c r="K956" s="169"/>
      <c r="M956" s="87">
        <f t="shared" si="45"/>
        <v>-0.44522552699999995</v>
      </c>
    </row>
    <row r="957" spans="1:13" x14ac:dyDescent="0.25">
      <c r="A957" s="89" t="str">
        <f t="shared" si="44"/>
        <v>Y0AH0</v>
      </c>
      <c r="B957" s="89">
        <f>VLOOKUP(F957,Masters!B:F,5,0)</f>
        <v>0</v>
      </c>
      <c r="C957" s="169" t="s">
        <v>155</v>
      </c>
      <c r="D957" s="169" t="s">
        <v>155</v>
      </c>
      <c r="E957" s="170">
        <v>44469</v>
      </c>
      <c r="F957" s="169">
        <v>211121</v>
      </c>
      <c r="G957" s="169" t="s">
        <v>532</v>
      </c>
      <c r="H957" s="169"/>
      <c r="I957" s="169"/>
      <c r="J957" s="169">
        <v>0</v>
      </c>
      <c r="K957" s="169"/>
      <c r="M957" s="87">
        <f t="shared" si="45"/>
        <v>0</v>
      </c>
    </row>
    <row r="958" spans="1:13" x14ac:dyDescent="0.25">
      <c r="A958" s="89" t="str">
        <f t="shared" si="44"/>
        <v>Y0AH0</v>
      </c>
      <c r="B958" s="89">
        <f>VLOOKUP(F958,Masters!B:F,5,0)</f>
        <v>0</v>
      </c>
      <c r="C958" s="169" t="s">
        <v>155</v>
      </c>
      <c r="D958" s="169" t="s">
        <v>155</v>
      </c>
      <c r="E958" s="170">
        <v>44469</v>
      </c>
      <c r="F958" s="169">
        <v>211146</v>
      </c>
      <c r="G958" s="169" t="s">
        <v>1615</v>
      </c>
      <c r="H958" s="169"/>
      <c r="I958" s="169"/>
      <c r="J958" s="169">
        <v>-6616</v>
      </c>
      <c r="K958" s="169"/>
      <c r="M958" s="87">
        <f t="shared" si="45"/>
        <v>-6.6160000000000004E-4</v>
      </c>
    </row>
    <row r="959" spans="1:13" x14ac:dyDescent="0.25">
      <c r="A959" s="89" t="str">
        <f t="shared" si="44"/>
        <v>Y0AH0</v>
      </c>
      <c r="B959" s="89">
        <f>VLOOKUP(F959,Masters!B:F,5,0)</f>
        <v>0</v>
      </c>
      <c r="C959" s="169" t="s">
        <v>155</v>
      </c>
      <c r="D959" s="169" t="s">
        <v>155</v>
      </c>
      <c r="E959" s="170">
        <v>44469</v>
      </c>
      <c r="F959" s="169">
        <v>211172</v>
      </c>
      <c r="G959" s="169" t="s">
        <v>535</v>
      </c>
      <c r="H959" s="169"/>
      <c r="I959" s="169"/>
      <c r="J959" s="169">
        <v>525432.6</v>
      </c>
      <c r="K959" s="169"/>
      <c r="M959" s="87">
        <f t="shared" si="45"/>
        <v>5.2543259999999994E-2</v>
      </c>
    </row>
    <row r="960" spans="1:13" x14ac:dyDescent="0.25">
      <c r="A960" s="89" t="str">
        <f t="shared" si="44"/>
        <v>Y0AH0</v>
      </c>
      <c r="B960" s="89">
        <f>VLOOKUP(F960,Masters!B:F,5,0)</f>
        <v>0</v>
      </c>
      <c r="C960" s="169" t="s">
        <v>155</v>
      </c>
      <c r="D960" s="169" t="s">
        <v>155</v>
      </c>
      <c r="E960" s="170">
        <v>44469</v>
      </c>
      <c r="F960" s="169">
        <v>211176</v>
      </c>
      <c r="G960" s="169" t="s">
        <v>536</v>
      </c>
      <c r="H960" s="169"/>
      <c r="I960" s="169"/>
      <c r="J960" s="169">
        <v>-2830.38</v>
      </c>
      <c r="K960" s="169"/>
      <c r="M960" s="87">
        <f t="shared" si="45"/>
        <v>-2.83038E-4</v>
      </c>
    </row>
    <row r="961" spans="1:13" x14ac:dyDescent="0.25">
      <c r="A961" s="89" t="str">
        <f t="shared" si="44"/>
        <v>Y0AH0</v>
      </c>
      <c r="B961" s="89">
        <f>VLOOKUP(F961,Masters!B:F,5,0)</f>
        <v>0</v>
      </c>
      <c r="C961" s="169" t="s">
        <v>155</v>
      </c>
      <c r="D961" s="169" t="s">
        <v>155</v>
      </c>
      <c r="E961" s="170">
        <v>44469</v>
      </c>
      <c r="F961" s="169">
        <v>211177</v>
      </c>
      <c r="G961" s="169" t="s">
        <v>537</v>
      </c>
      <c r="H961" s="169"/>
      <c r="I961" s="169"/>
      <c r="J961" s="169">
        <v>-63221.48</v>
      </c>
      <c r="K961" s="169"/>
      <c r="M961" s="87">
        <f t="shared" si="45"/>
        <v>-6.3221480000000005E-3</v>
      </c>
    </row>
    <row r="962" spans="1:13" x14ac:dyDescent="0.25">
      <c r="A962" s="89" t="str">
        <f t="shared" si="44"/>
        <v>Y0AH0</v>
      </c>
      <c r="B962" s="89">
        <f>VLOOKUP(F962,Masters!B:F,5,0)</f>
        <v>0</v>
      </c>
      <c r="C962" s="169" t="s">
        <v>155</v>
      </c>
      <c r="D962" s="169" t="s">
        <v>155</v>
      </c>
      <c r="E962" s="170">
        <v>44469</v>
      </c>
      <c r="F962" s="169">
        <v>211632</v>
      </c>
      <c r="G962" s="169" t="s">
        <v>538</v>
      </c>
      <c r="H962" s="169"/>
      <c r="I962" s="169"/>
      <c r="J962" s="169">
        <v>13799.97</v>
      </c>
      <c r="K962" s="169"/>
      <c r="M962" s="87">
        <f t="shared" si="45"/>
        <v>1.379997E-3</v>
      </c>
    </row>
    <row r="963" spans="1:13" x14ac:dyDescent="0.25">
      <c r="A963" s="89" t="str">
        <f t="shared" si="44"/>
        <v>Y0AH0</v>
      </c>
      <c r="B963" s="89">
        <f>VLOOKUP(F963,Masters!B:F,5,0)</f>
        <v>0</v>
      </c>
      <c r="C963" s="169" t="s">
        <v>155</v>
      </c>
      <c r="D963" s="169" t="s">
        <v>155</v>
      </c>
      <c r="E963" s="170">
        <v>44469</v>
      </c>
      <c r="F963" s="169">
        <v>260118</v>
      </c>
      <c r="G963" s="169" t="s">
        <v>930</v>
      </c>
      <c r="H963" s="169"/>
      <c r="I963" s="169"/>
      <c r="J963" s="169">
        <v>0</v>
      </c>
      <c r="K963" s="169"/>
      <c r="M963" s="87">
        <f t="shared" si="45"/>
        <v>0</v>
      </c>
    </row>
    <row r="964" spans="1:13" x14ac:dyDescent="0.25">
      <c r="A964" s="89" t="str">
        <f t="shared" si="44"/>
        <v>Y0AH0</v>
      </c>
      <c r="B964" s="89">
        <f>VLOOKUP(F964,Masters!B:F,5,0)</f>
        <v>0</v>
      </c>
      <c r="C964" s="169" t="s">
        <v>155</v>
      </c>
      <c r="D964" s="169" t="s">
        <v>155</v>
      </c>
      <c r="E964" s="170">
        <v>44469</v>
      </c>
      <c r="F964" s="169">
        <v>260124</v>
      </c>
      <c r="G964" s="169" t="s">
        <v>934</v>
      </c>
      <c r="H964" s="169"/>
      <c r="I964" s="169"/>
      <c r="J964" s="169">
        <v>0</v>
      </c>
      <c r="K964" s="169"/>
      <c r="M964" s="87">
        <f t="shared" si="45"/>
        <v>0</v>
      </c>
    </row>
    <row r="965" spans="1:13" x14ac:dyDescent="0.25">
      <c r="A965" s="89" t="str">
        <f t="shared" si="44"/>
        <v>Y0AH0</v>
      </c>
      <c r="B965" s="89">
        <f>VLOOKUP(F965,Masters!B:F,5,0)</f>
        <v>0</v>
      </c>
      <c r="C965" s="169" t="s">
        <v>155</v>
      </c>
      <c r="D965" s="169" t="s">
        <v>155</v>
      </c>
      <c r="E965" s="170">
        <v>44469</v>
      </c>
      <c r="F965" s="169">
        <v>260126</v>
      </c>
      <c r="G965" s="169" t="s">
        <v>935</v>
      </c>
      <c r="H965" s="169"/>
      <c r="I965" s="169"/>
      <c r="J965" s="169">
        <v>0</v>
      </c>
      <c r="K965" s="169"/>
      <c r="M965" s="87">
        <f t="shared" si="45"/>
        <v>0</v>
      </c>
    </row>
    <row r="966" spans="1:13" x14ac:dyDescent="0.25">
      <c r="A966" s="89" t="str">
        <f t="shared" si="44"/>
        <v>Y0AH0</v>
      </c>
      <c r="B966" s="89">
        <f>VLOOKUP(F966,Masters!B:F,5,0)</f>
        <v>0</v>
      </c>
      <c r="C966" s="169" t="s">
        <v>155</v>
      </c>
      <c r="D966" s="169" t="s">
        <v>155</v>
      </c>
      <c r="E966" s="170">
        <v>44469</v>
      </c>
      <c r="F966" s="169">
        <v>260202</v>
      </c>
      <c r="G966" s="169" t="s">
        <v>936</v>
      </c>
      <c r="H966" s="169"/>
      <c r="I966" s="169"/>
      <c r="J966" s="169">
        <v>0</v>
      </c>
      <c r="K966" s="169"/>
      <c r="M966" s="87">
        <f t="shared" si="45"/>
        <v>0</v>
      </c>
    </row>
    <row r="967" spans="1:13" x14ac:dyDescent="0.25">
      <c r="A967" s="89" t="str">
        <f t="shared" si="44"/>
        <v>Y0AH0</v>
      </c>
      <c r="B967" s="89">
        <f>VLOOKUP(F967,Masters!B:F,5,0)</f>
        <v>0</v>
      </c>
      <c r="C967" s="169" t="s">
        <v>155</v>
      </c>
      <c r="D967" s="169" t="s">
        <v>155</v>
      </c>
      <c r="E967" s="170">
        <v>44469</v>
      </c>
      <c r="F967" s="169">
        <v>260221</v>
      </c>
      <c r="G967" s="169" t="s">
        <v>937</v>
      </c>
      <c r="H967" s="169"/>
      <c r="I967" s="169"/>
      <c r="J967" s="169">
        <v>-3117771.27</v>
      </c>
      <c r="K967" s="169"/>
      <c r="M967" s="87">
        <f t="shared" si="45"/>
        <v>-0.31177712699999999</v>
      </c>
    </row>
    <row r="968" spans="1:13" x14ac:dyDescent="0.25">
      <c r="A968" s="89" t="str">
        <f t="shared" si="44"/>
        <v>Y0AH0</v>
      </c>
      <c r="B968" s="89">
        <f>VLOOKUP(F968,Masters!B:F,5,0)</f>
        <v>0</v>
      </c>
      <c r="C968" s="169" t="s">
        <v>155</v>
      </c>
      <c r="D968" s="169" t="s">
        <v>155</v>
      </c>
      <c r="E968" s="170">
        <v>44469</v>
      </c>
      <c r="F968" s="169">
        <v>260222</v>
      </c>
      <c r="G968" s="169" t="s">
        <v>938</v>
      </c>
      <c r="H968" s="169"/>
      <c r="I968" s="169"/>
      <c r="J968" s="169">
        <v>-0.04</v>
      </c>
      <c r="K968" s="169"/>
      <c r="M968" s="87">
        <f t="shared" si="45"/>
        <v>-4.0000000000000002E-9</v>
      </c>
    </row>
    <row r="969" spans="1:13" x14ac:dyDescent="0.25">
      <c r="A969" s="89" t="str">
        <f t="shared" si="44"/>
        <v>Y0AH0</v>
      </c>
      <c r="B969" s="89">
        <f>VLOOKUP(F969,Masters!B:F,5,0)</f>
        <v>0</v>
      </c>
      <c r="C969" s="169" t="s">
        <v>155</v>
      </c>
      <c r="D969" s="169" t="s">
        <v>155</v>
      </c>
      <c r="E969" s="170">
        <v>44469</v>
      </c>
      <c r="F969" s="169">
        <v>260802</v>
      </c>
      <c r="G969" s="169" t="s">
        <v>939</v>
      </c>
      <c r="H969" s="169"/>
      <c r="I969" s="169"/>
      <c r="J969" s="169">
        <v>-7.63</v>
      </c>
      <c r="K969" s="169"/>
      <c r="M969" s="87">
        <f t="shared" si="45"/>
        <v>-7.6299999999999994E-7</v>
      </c>
    </row>
    <row r="970" spans="1:13" x14ac:dyDescent="0.25">
      <c r="A970" s="89" t="str">
        <f t="shared" si="44"/>
        <v>Y0AH0</v>
      </c>
      <c r="B970" s="89">
        <f>VLOOKUP(F970,Masters!B:F,5,0)</f>
        <v>0</v>
      </c>
      <c r="C970" s="169" t="s">
        <v>155</v>
      </c>
      <c r="D970" s="169" t="s">
        <v>155</v>
      </c>
      <c r="E970" s="170">
        <v>44469</v>
      </c>
      <c r="F970" s="169">
        <v>260815</v>
      </c>
      <c r="G970" s="169" t="s">
        <v>495</v>
      </c>
      <c r="H970" s="169"/>
      <c r="I970" s="169"/>
      <c r="J970" s="169">
        <v>-274472.75</v>
      </c>
      <c r="K970" s="169"/>
      <c r="M970" s="87">
        <f t="shared" si="45"/>
        <v>-2.7447275E-2</v>
      </c>
    </row>
    <row r="971" spans="1:13" x14ac:dyDescent="0.25">
      <c r="A971" s="89" t="str">
        <f t="shared" si="44"/>
        <v>Y0AH0</v>
      </c>
      <c r="B971" s="89">
        <f>VLOOKUP(F971,Masters!B:F,5,0)</f>
        <v>0</v>
      </c>
      <c r="C971" s="169" t="s">
        <v>155</v>
      </c>
      <c r="D971" s="169" t="s">
        <v>155</v>
      </c>
      <c r="E971" s="170">
        <v>44469</v>
      </c>
      <c r="F971" s="169">
        <v>260836</v>
      </c>
      <c r="G971" s="169" t="s">
        <v>496</v>
      </c>
      <c r="H971" s="169"/>
      <c r="I971" s="169"/>
      <c r="J971" s="169">
        <v>-10235.92</v>
      </c>
      <c r="K971" s="169"/>
      <c r="M971" s="87">
        <f t="shared" si="45"/>
        <v>-1.023592E-3</v>
      </c>
    </row>
    <row r="972" spans="1:13" x14ac:dyDescent="0.25">
      <c r="A972" s="89" t="str">
        <f t="shared" si="44"/>
        <v>Y0AH0</v>
      </c>
      <c r="B972" s="89">
        <f>VLOOKUP(F972,Masters!B:F,5,0)</f>
        <v>0</v>
      </c>
      <c r="C972" s="169" t="s">
        <v>155</v>
      </c>
      <c r="D972" s="169" t="s">
        <v>155</v>
      </c>
      <c r="E972" s="170">
        <v>44469</v>
      </c>
      <c r="F972" s="169">
        <v>260837</v>
      </c>
      <c r="G972" s="169" t="s">
        <v>497</v>
      </c>
      <c r="H972" s="169"/>
      <c r="I972" s="169"/>
      <c r="J972" s="169">
        <v>-10235.92</v>
      </c>
      <c r="K972" s="169"/>
      <c r="M972" s="87">
        <f t="shared" si="45"/>
        <v>-1.023592E-3</v>
      </c>
    </row>
    <row r="973" spans="1:13" x14ac:dyDescent="0.25">
      <c r="A973" s="89" t="str">
        <f t="shared" si="44"/>
        <v>Y0AH0</v>
      </c>
      <c r="B973" s="89">
        <f>VLOOKUP(F973,Masters!B:F,5,0)</f>
        <v>0</v>
      </c>
      <c r="C973" s="169" t="s">
        <v>155</v>
      </c>
      <c r="D973" s="169" t="s">
        <v>155</v>
      </c>
      <c r="E973" s="170">
        <v>44469</v>
      </c>
      <c r="F973" s="169">
        <v>260902</v>
      </c>
      <c r="G973" s="169" t="s">
        <v>498</v>
      </c>
      <c r="H973" s="169"/>
      <c r="I973" s="169"/>
      <c r="J973" s="169">
        <v>-0.26</v>
      </c>
      <c r="K973" s="169"/>
      <c r="M973" s="87">
        <f t="shared" si="45"/>
        <v>-2.6000000000000001E-8</v>
      </c>
    </row>
    <row r="974" spans="1:13" x14ac:dyDescent="0.25">
      <c r="A974" s="89" t="str">
        <f t="shared" si="44"/>
        <v>Y0AH0</v>
      </c>
      <c r="B974" s="89">
        <f>VLOOKUP(F974,Masters!B:F,5,0)</f>
        <v>0</v>
      </c>
      <c r="C974" s="169" t="s">
        <v>155</v>
      </c>
      <c r="D974" s="169" t="s">
        <v>155</v>
      </c>
      <c r="E974" s="170">
        <v>44469</v>
      </c>
      <c r="F974" s="169">
        <v>260905</v>
      </c>
      <c r="G974" s="169" t="s">
        <v>499</v>
      </c>
      <c r="H974" s="169"/>
      <c r="I974" s="169"/>
      <c r="J974" s="169">
        <v>-51169.68</v>
      </c>
      <c r="K974" s="169"/>
      <c r="M974" s="87">
        <f t="shared" si="45"/>
        <v>-5.1169680000000004E-3</v>
      </c>
    </row>
    <row r="975" spans="1:13" x14ac:dyDescent="0.25">
      <c r="A975" s="89" t="str">
        <f t="shared" si="44"/>
        <v>Y0AH0</v>
      </c>
      <c r="B975" s="89">
        <f>VLOOKUP(F975,Masters!B:F,5,0)</f>
        <v>0</v>
      </c>
      <c r="C975" s="169" t="s">
        <v>155</v>
      </c>
      <c r="D975" s="169" t="s">
        <v>155</v>
      </c>
      <c r="E975" s="170">
        <v>44469</v>
      </c>
      <c r="F975" s="169">
        <v>260930</v>
      </c>
      <c r="G975" s="169" t="s">
        <v>735</v>
      </c>
      <c r="H975" s="169"/>
      <c r="I975" s="169"/>
      <c r="J975" s="169">
        <v>0</v>
      </c>
      <c r="K975" s="169"/>
      <c r="M975" s="87">
        <f t="shared" si="45"/>
        <v>0</v>
      </c>
    </row>
    <row r="976" spans="1:13" x14ac:dyDescent="0.25">
      <c r="A976" s="89" t="str">
        <f t="shared" si="44"/>
        <v>Y0AH0</v>
      </c>
      <c r="B976" s="89">
        <f>VLOOKUP(F976,Masters!B:F,5,0)</f>
        <v>0</v>
      </c>
      <c r="C976" s="169" t="s">
        <v>155</v>
      </c>
      <c r="D976" s="169" t="s">
        <v>155</v>
      </c>
      <c r="E976" s="170">
        <v>44469</v>
      </c>
      <c r="F976" s="169">
        <v>261027</v>
      </c>
      <c r="G976" s="169" t="s">
        <v>502</v>
      </c>
      <c r="H976" s="169"/>
      <c r="I976" s="169"/>
      <c r="J976" s="169">
        <v>24029.24</v>
      </c>
      <c r="K976" s="169"/>
      <c r="M976" s="87">
        <f t="shared" si="45"/>
        <v>2.4029240000000003E-3</v>
      </c>
    </row>
    <row r="977" spans="1:13" x14ac:dyDescent="0.25">
      <c r="A977" s="89" t="str">
        <f t="shared" si="44"/>
        <v>Y0AH0</v>
      </c>
      <c r="B977" s="89">
        <f>VLOOKUP(F977,Masters!B:F,5,0)</f>
        <v>0</v>
      </c>
      <c r="C977" s="169" t="s">
        <v>155</v>
      </c>
      <c r="D977" s="169" t="s">
        <v>155</v>
      </c>
      <c r="E977" s="170">
        <v>44469</v>
      </c>
      <c r="F977" s="169">
        <v>261259</v>
      </c>
      <c r="G977" s="169" t="s">
        <v>505</v>
      </c>
      <c r="H977" s="169"/>
      <c r="I977" s="169"/>
      <c r="J977" s="169">
        <v>-74.53</v>
      </c>
      <c r="K977" s="169"/>
      <c r="M977" s="87">
        <f t="shared" si="45"/>
        <v>-7.4530000000000005E-6</v>
      </c>
    </row>
    <row r="978" spans="1:13" x14ac:dyDescent="0.25">
      <c r="A978" s="89" t="str">
        <f t="shared" si="44"/>
        <v>Y0AH0</v>
      </c>
      <c r="B978" s="89">
        <f>VLOOKUP(F978,Masters!B:F,5,0)</f>
        <v>0</v>
      </c>
      <c r="C978" s="169" t="s">
        <v>155</v>
      </c>
      <c r="D978" s="169" t="s">
        <v>155</v>
      </c>
      <c r="E978" s="170">
        <v>44469</v>
      </c>
      <c r="F978" s="169">
        <v>261260</v>
      </c>
      <c r="G978" s="169" t="s">
        <v>506</v>
      </c>
      <c r="H978" s="169"/>
      <c r="I978" s="169"/>
      <c r="J978" s="169">
        <v>-74.53</v>
      </c>
      <c r="K978" s="169"/>
      <c r="M978" s="87">
        <f t="shared" si="45"/>
        <v>-7.4530000000000005E-6</v>
      </c>
    </row>
    <row r="979" spans="1:13" x14ac:dyDescent="0.25">
      <c r="A979" s="89" t="str">
        <f t="shared" si="44"/>
        <v>Y0AH0</v>
      </c>
      <c r="B979" s="89">
        <f>VLOOKUP(F979,Masters!B:F,5,0)</f>
        <v>0</v>
      </c>
      <c r="C979" s="169" t="s">
        <v>155</v>
      </c>
      <c r="D979" s="169" t="s">
        <v>155</v>
      </c>
      <c r="E979" s="170">
        <v>44469</v>
      </c>
      <c r="F979" s="169">
        <v>261262</v>
      </c>
      <c r="G979" s="169" t="s">
        <v>507</v>
      </c>
      <c r="H979" s="169"/>
      <c r="I979" s="169"/>
      <c r="J979" s="169">
        <v>-1786.83</v>
      </c>
      <c r="K979" s="169"/>
      <c r="M979" s="87">
        <f t="shared" si="45"/>
        <v>-1.7868299999999998E-4</v>
      </c>
    </row>
    <row r="980" spans="1:13" x14ac:dyDescent="0.25">
      <c r="A980" s="89" t="str">
        <f t="shared" si="44"/>
        <v>Y0AH0</v>
      </c>
      <c r="B980" s="89">
        <f>VLOOKUP(F980,Masters!B:F,5,0)</f>
        <v>0</v>
      </c>
      <c r="C980" s="169" t="s">
        <v>155</v>
      </c>
      <c r="D980" s="169" t="s">
        <v>155</v>
      </c>
      <c r="E980" s="170">
        <v>44469</v>
      </c>
      <c r="F980" s="169">
        <v>281101</v>
      </c>
      <c r="G980" s="169" t="s">
        <v>481</v>
      </c>
      <c r="H980" s="169"/>
      <c r="I980" s="169"/>
      <c r="J980" s="169">
        <v>-598571349.40999997</v>
      </c>
      <c r="K980" s="169"/>
      <c r="M980" s="87">
        <f t="shared" si="45"/>
        <v>-59.857134940999998</v>
      </c>
    </row>
    <row r="981" spans="1:13" x14ac:dyDescent="0.25">
      <c r="A981" s="89" t="str">
        <f t="shared" si="44"/>
        <v>Y0AH0</v>
      </c>
      <c r="B981" s="89">
        <f>VLOOKUP(F981,Masters!B:F,5,0)</f>
        <v>0</v>
      </c>
      <c r="C981" s="169" t="s">
        <v>155</v>
      </c>
      <c r="D981" s="169" t="s">
        <v>155</v>
      </c>
      <c r="E981" s="170">
        <v>44469</v>
      </c>
      <c r="F981" s="169">
        <v>281102</v>
      </c>
      <c r="G981" s="169" t="s">
        <v>1058</v>
      </c>
      <c r="H981" s="169"/>
      <c r="I981" s="169"/>
      <c r="J981" s="169">
        <v>6943748.4000000004</v>
      </c>
      <c r="K981" s="169"/>
      <c r="M981" s="87">
        <f t="shared" si="45"/>
        <v>0.69437484000000005</v>
      </c>
    </row>
    <row r="982" spans="1:13" x14ac:dyDescent="0.25">
      <c r="A982" s="89" t="str">
        <f t="shared" si="44"/>
        <v>Y0AH0</v>
      </c>
      <c r="B982" s="89">
        <f>VLOOKUP(F982,Masters!B:F,5,0)</f>
        <v>0</v>
      </c>
      <c r="C982" s="169" t="s">
        <v>155</v>
      </c>
      <c r="D982" s="169" t="s">
        <v>155</v>
      </c>
      <c r="E982" s="170">
        <v>44469</v>
      </c>
      <c r="F982" s="169">
        <v>281128</v>
      </c>
      <c r="G982" s="169" t="s">
        <v>589</v>
      </c>
      <c r="H982" s="169"/>
      <c r="I982" s="169"/>
      <c r="J982" s="169">
        <v>171315791.02000001</v>
      </c>
      <c r="K982" s="169"/>
      <c r="M982" s="87">
        <f t="shared" si="45"/>
        <v>17.131579102</v>
      </c>
    </row>
    <row r="983" spans="1:13" x14ac:dyDescent="0.25">
      <c r="A983" s="89" t="str">
        <f t="shared" si="44"/>
        <v>Y0AH0</v>
      </c>
      <c r="B983" s="89">
        <f>VLOOKUP(F983,Masters!B:F,5,0)</f>
        <v>0</v>
      </c>
      <c r="C983" s="169" t="s">
        <v>155</v>
      </c>
      <c r="D983" s="169" t="s">
        <v>155</v>
      </c>
      <c r="E983" s="170">
        <v>44469</v>
      </c>
      <c r="F983" s="169">
        <v>281134</v>
      </c>
      <c r="G983" s="169" t="s">
        <v>590</v>
      </c>
      <c r="H983" s="169"/>
      <c r="I983" s="169"/>
      <c r="J983" s="169">
        <v>6616114.8499999996</v>
      </c>
      <c r="K983" s="169"/>
      <c r="M983" s="87">
        <f t="shared" si="45"/>
        <v>0.661611485</v>
      </c>
    </row>
    <row r="984" spans="1:13" x14ac:dyDescent="0.25">
      <c r="A984" s="89" t="str">
        <f t="shared" si="44"/>
        <v>Y0AH0</v>
      </c>
      <c r="B984" s="89">
        <f>VLOOKUP(F984,Masters!B:F,5,0)</f>
        <v>0</v>
      </c>
      <c r="C984" s="169" t="s">
        <v>155</v>
      </c>
      <c r="D984" s="169" t="s">
        <v>155</v>
      </c>
      <c r="E984" s="170">
        <v>44469</v>
      </c>
      <c r="F984" s="169">
        <v>281137</v>
      </c>
      <c r="G984" s="169" t="s">
        <v>591</v>
      </c>
      <c r="H984" s="169"/>
      <c r="I984" s="169"/>
      <c r="J984" s="169">
        <v>1391143</v>
      </c>
      <c r="K984" s="169"/>
      <c r="M984" s="87">
        <f t="shared" si="45"/>
        <v>0.1391143</v>
      </c>
    </row>
    <row r="985" spans="1:13" x14ac:dyDescent="0.25">
      <c r="A985" s="89" t="str">
        <f t="shared" si="44"/>
        <v>Y0AH0</v>
      </c>
      <c r="B985" s="89">
        <f>VLOOKUP(F985,Masters!B:F,5,0)</f>
        <v>0</v>
      </c>
      <c r="C985" s="169" t="s">
        <v>155</v>
      </c>
      <c r="D985" s="169" t="s">
        <v>155</v>
      </c>
      <c r="E985" s="170">
        <v>44469</v>
      </c>
      <c r="F985" s="169">
        <v>281138</v>
      </c>
      <c r="G985" s="169" t="s">
        <v>592</v>
      </c>
      <c r="H985" s="169"/>
      <c r="I985" s="169"/>
      <c r="J985" s="169">
        <v>39914300</v>
      </c>
      <c r="K985" s="169"/>
      <c r="M985" s="87">
        <f t="shared" si="45"/>
        <v>3.9914299999999998</v>
      </c>
    </row>
    <row r="986" spans="1:13" x14ac:dyDescent="0.25">
      <c r="A986" s="89" t="str">
        <f t="shared" ref="A986:A1039" si="46">C986&amp;B986</f>
        <v>Y0AH0</v>
      </c>
      <c r="B986" s="89">
        <f>VLOOKUP(F986,Masters!B:F,5,0)</f>
        <v>0</v>
      </c>
      <c r="C986" s="169" t="s">
        <v>155</v>
      </c>
      <c r="D986" s="169" t="s">
        <v>155</v>
      </c>
      <c r="E986" s="170">
        <v>44469</v>
      </c>
      <c r="F986" s="169">
        <v>281212</v>
      </c>
      <c r="G986" s="169" t="s">
        <v>541</v>
      </c>
      <c r="H986" s="169"/>
      <c r="I986" s="169"/>
      <c r="J986" s="169">
        <v>-10498.95</v>
      </c>
      <c r="K986" s="169"/>
      <c r="M986" s="87">
        <f t="shared" si="45"/>
        <v>-1.0498950000000001E-3</v>
      </c>
    </row>
    <row r="987" spans="1:13" x14ac:dyDescent="0.25">
      <c r="A987" s="89" t="str">
        <f t="shared" si="46"/>
        <v>Y0AH0</v>
      </c>
      <c r="B987" s="89">
        <f>VLOOKUP(F987,Masters!B:F,5,0)</f>
        <v>0</v>
      </c>
      <c r="C987" s="169" t="s">
        <v>155</v>
      </c>
      <c r="D987" s="169" t="s">
        <v>155</v>
      </c>
      <c r="E987" s="170">
        <v>44469</v>
      </c>
      <c r="F987" s="169">
        <v>281228</v>
      </c>
      <c r="G987" s="169" t="s">
        <v>593</v>
      </c>
      <c r="H987" s="169"/>
      <c r="I987" s="169"/>
      <c r="J987" s="169">
        <v>-248126.7</v>
      </c>
      <c r="K987" s="169"/>
      <c r="M987" s="87">
        <f t="shared" si="45"/>
        <v>-2.4812670000000002E-2</v>
      </c>
    </row>
    <row r="988" spans="1:13" x14ac:dyDescent="0.25">
      <c r="A988" s="89" t="str">
        <f t="shared" si="46"/>
        <v>Y0AH0</v>
      </c>
      <c r="B988" s="89">
        <f>VLOOKUP(F988,Masters!B:F,5,0)</f>
        <v>0</v>
      </c>
      <c r="C988" s="169" t="s">
        <v>155</v>
      </c>
      <c r="D988" s="169" t="s">
        <v>155</v>
      </c>
      <c r="E988" s="170">
        <v>44469</v>
      </c>
      <c r="F988" s="169">
        <v>281283</v>
      </c>
      <c r="G988" s="169" t="s">
        <v>594</v>
      </c>
      <c r="H988" s="169"/>
      <c r="I988" s="169"/>
      <c r="J988" s="169">
        <v>-73603.31</v>
      </c>
      <c r="K988" s="169"/>
      <c r="M988" s="87">
        <f t="shared" si="45"/>
        <v>-7.3603309999999995E-3</v>
      </c>
    </row>
    <row r="989" spans="1:13" x14ac:dyDescent="0.25">
      <c r="A989" s="89" t="str">
        <f t="shared" si="46"/>
        <v>Y0AH0</v>
      </c>
      <c r="B989" s="89">
        <f>VLOOKUP(F989,Masters!B:F,5,0)</f>
        <v>0</v>
      </c>
      <c r="C989" s="169" t="s">
        <v>155</v>
      </c>
      <c r="D989" s="169" t="s">
        <v>155</v>
      </c>
      <c r="E989" s="170">
        <v>44469</v>
      </c>
      <c r="F989" s="169">
        <v>281290</v>
      </c>
      <c r="G989" s="169" t="s">
        <v>483</v>
      </c>
      <c r="H989" s="169"/>
      <c r="I989" s="169"/>
      <c r="J989" s="169">
        <v>-3431959.97</v>
      </c>
      <c r="K989" s="169"/>
      <c r="M989" s="87">
        <f t="shared" si="45"/>
        <v>-0.34319599700000003</v>
      </c>
    </row>
    <row r="990" spans="1:13" x14ac:dyDescent="0.25">
      <c r="A990" s="89" t="str">
        <f t="shared" si="46"/>
        <v>Y0AH0</v>
      </c>
      <c r="B990" s="89">
        <f>VLOOKUP(F990,Masters!B:F,5,0)</f>
        <v>0</v>
      </c>
      <c r="C990" s="169" t="s">
        <v>155</v>
      </c>
      <c r="D990" s="169" t="s">
        <v>155</v>
      </c>
      <c r="E990" s="170">
        <v>44469</v>
      </c>
      <c r="F990" s="169">
        <v>281292</v>
      </c>
      <c r="G990" s="169" t="s">
        <v>484</v>
      </c>
      <c r="H990" s="169"/>
      <c r="I990" s="169"/>
      <c r="J990" s="169">
        <v>25365931.140000001</v>
      </c>
      <c r="K990" s="169"/>
      <c r="M990" s="87">
        <f t="shared" si="45"/>
        <v>2.536593114</v>
      </c>
    </row>
    <row r="991" spans="1:13" x14ac:dyDescent="0.25">
      <c r="A991" s="89" t="str">
        <f t="shared" si="46"/>
        <v>Y0AH5.3</v>
      </c>
      <c r="B991" s="89">
        <f>VLOOKUP(F991,Masters!B:F,5,0)</f>
        <v>5.3</v>
      </c>
      <c r="C991" s="169" t="s">
        <v>155</v>
      </c>
      <c r="D991" s="169" t="s">
        <v>155</v>
      </c>
      <c r="E991" s="170">
        <v>44469</v>
      </c>
      <c r="F991" s="169">
        <v>301232</v>
      </c>
      <c r="G991" s="169" t="s">
        <v>959</v>
      </c>
      <c r="H991" s="169"/>
      <c r="I991" s="169"/>
      <c r="J991" s="169">
        <v>-856730</v>
      </c>
      <c r="K991" s="169"/>
      <c r="M991" s="87">
        <f t="shared" si="45"/>
        <v>-8.5672999999999999E-2</v>
      </c>
    </row>
    <row r="992" spans="1:13" x14ac:dyDescent="0.25">
      <c r="A992" s="89" t="str">
        <f t="shared" si="46"/>
        <v>Y0AH5.3</v>
      </c>
      <c r="B992" s="89">
        <f>VLOOKUP(F992,Masters!B:F,5,0)</f>
        <v>5.3</v>
      </c>
      <c r="C992" s="169" t="s">
        <v>155</v>
      </c>
      <c r="D992" s="169" t="s">
        <v>155</v>
      </c>
      <c r="E992" s="170">
        <v>44469</v>
      </c>
      <c r="F992" s="169">
        <v>301234</v>
      </c>
      <c r="G992" s="169" t="s">
        <v>960</v>
      </c>
      <c r="H992" s="169"/>
      <c r="I992" s="169"/>
      <c r="J992" s="169">
        <v>-1392533</v>
      </c>
      <c r="K992" s="169"/>
      <c r="M992" s="87">
        <f t="shared" si="45"/>
        <v>-0.1392533</v>
      </c>
    </row>
    <row r="993" spans="1:13" x14ac:dyDescent="0.25">
      <c r="A993" s="89" t="str">
        <f t="shared" si="46"/>
        <v>Y0AH5.2</v>
      </c>
      <c r="B993" s="89">
        <f>VLOOKUP(F993,Masters!B:F,5,0)</f>
        <v>5.2</v>
      </c>
      <c r="C993" s="169" t="s">
        <v>155</v>
      </c>
      <c r="D993" s="169" t="s">
        <v>155</v>
      </c>
      <c r="E993" s="170">
        <v>44469</v>
      </c>
      <c r="F993" s="169">
        <v>304209</v>
      </c>
      <c r="G993" s="169" t="s">
        <v>565</v>
      </c>
      <c r="H993" s="169"/>
      <c r="I993" s="169"/>
      <c r="J993" s="169">
        <v>-12819582.380000001</v>
      </c>
      <c r="K993" s="169"/>
      <c r="M993" s="87">
        <f t="shared" si="45"/>
        <v>-1.2819582380000001</v>
      </c>
    </row>
    <row r="994" spans="1:13" x14ac:dyDescent="0.25">
      <c r="A994" s="89" t="str">
        <f t="shared" si="46"/>
        <v>Y0AH5.2</v>
      </c>
      <c r="B994" s="89">
        <f>VLOOKUP(F994,Masters!B:F,5,0)</f>
        <v>5.2</v>
      </c>
      <c r="C994" s="169" t="s">
        <v>155</v>
      </c>
      <c r="D994" s="169" t="s">
        <v>155</v>
      </c>
      <c r="E994" s="170">
        <v>44469</v>
      </c>
      <c r="F994" s="169">
        <v>304213</v>
      </c>
      <c r="G994" s="169" t="s">
        <v>966</v>
      </c>
      <c r="H994" s="169"/>
      <c r="I994" s="169"/>
      <c r="J994" s="169">
        <v>-2830625.96</v>
      </c>
      <c r="K994" s="169"/>
      <c r="M994" s="87">
        <f t="shared" si="45"/>
        <v>-0.283062596</v>
      </c>
    </row>
    <row r="995" spans="1:13" x14ac:dyDescent="0.25">
      <c r="A995" s="89" t="str">
        <f t="shared" si="46"/>
        <v>Y0AH5.2</v>
      </c>
      <c r="B995" s="89">
        <f>VLOOKUP(F995,Masters!B:F,5,0)</f>
        <v>5.2</v>
      </c>
      <c r="C995" s="169" t="s">
        <v>155</v>
      </c>
      <c r="D995" s="169" t="s">
        <v>155</v>
      </c>
      <c r="E995" s="170">
        <v>44469</v>
      </c>
      <c r="F995" s="169">
        <v>304217</v>
      </c>
      <c r="G995" s="169" t="s">
        <v>968</v>
      </c>
      <c r="H995" s="169"/>
      <c r="I995" s="169"/>
      <c r="J995" s="169">
        <v>-1953835.6</v>
      </c>
      <c r="K995" s="169"/>
      <c r="M995" s="87">
        <f t="shared" si="45"/>
        <v>-0.19538356000000001</v>
      </c>
    </row>
    <row r="996" spans="1:13" x14ac:dyDescent="0.25">
      <c r="A996" s="89" t="str">
        <f t="shared" si="46"/>
        <v>Y0AH5.2</v>
      </c>
      <c r="B996" s="89">
        <f>VLOOKUP(F996,Masters!B:F,5,0)</f>
        <v>5.2</v>
      </c>
      <c r="C996" s="169" t="s">
        <v>155</v>
      </c>
      <c r="D996" s="169" t="s">
        <v>155</v>
      </c>
      <c r="E996" s="170">
        <v>44469</v>
      </c>
      <c r="F996" s="169">
        <v>304232</v>
      </c>
      <c r="G996" s="169" t="s">
        <v>440</v>
      </c>
      <c r="H996" s="169"/>
      <c r="I996" s="169"/>
      <c r="J996" s="169">
        <v>-10519.24</v>
      </c>
      <c r="K996" s="169"/>
      <c r="M996" s="87">
        <f t="shared" si="45"/>
        <v>-1.0519239999999999E-3</v>
      </c>
    </row>
    <row r="997" spans="1:13" x14ac:dyDescent="0.25">
      <c r="A997" s="89" t="str">
        <f t="shared" si="46"/>
        <v>Y0AH5.5</v>
      </c>
      <c r="B997" s="89">
        <f>VLOOKUP(F997,Masters!B:F,5,0)</f>
        <v>5.5</v>
      </c>
      <c r="C997" s="169" t="s">
        <v>155</v>
      </c>
      <c r="D997" s="169" t="s">
        <v>155</v>
      </c>
      <c r="E997" s="170">
        <v>44469</v>
      </c>
      <c r="F997" s="169">
        <v>304302</v>
      </c>
      <c r="G997" s="169" t="s">
        <v>441</v>
      </c>
      <c r="H997" s="169"/>
      <c r="I997" s="169"/>
      <c r="J997" s="169">
        <v>-128681.54</v>
      </c>
      <c r="K997" s="169"/>
      <c r="M997" s="87">
        <f t="shared" si="45"/>
        <v>-1.2868154E-2</v>
      </c>
    </row>
    <row r="998" spans="1:13" x14ac:dyDescent="0.25">
      <c r="A998" s="89" t="str">
        <f t="shared" si="46"/>
        <v>Y0AH5.5</v>
      </c>
      <c r="B998" s="89">
        <f>VLOOKUP(F998,Masters!B:F,5,0)</f>
        <v>5.5</v>
      </c>
      <c r="C998" s="169" t="s">
        <v>155</v>
      </c>
      <c r="D998" s="169" t="s">
        <v>155</v>
      </c>
      <c r="E998" s="170">
        <v>44469</v>
      </c>
      <c r="F998" s="169">
        <v>304742</v>
      </c>
      <c r="G998" s="169" t="s">
        <v>675</v>
      </c>
      <c r="H998" s="169"/>
      <c r="I998" s="169"/>
      <c r="J998" s="169">
        <v>-16</v>
      </c>
      <c r="K998" s="169"/>
      <c r="M998" s="87">
        <f t="shared" si="45"/>
        <v>-1.5999999999999999E-6</v>
      </c>
    </row>
    <row r="999" spans="1:13" x14ac:dyDescent="0.25">
      <c r="A999" s="89" t="str">
        <f t="shared" si="46"/>
        <v>Y0AH5.5</v>
      </c>
      <c r="B999" s="89">
        <f>VLOOKUP(F999,Masters!B:F,5,0)</f>
        <v>5.5</v>
      </c>
      <c r="C999" s="169" t="s">
        <v>155</v>
      </c>
      <c r="D999" s="169" t="s">
        <v>155</v>
      </c>
      <c r="E999" s="170">
        <v>44469</v>
      </c>
      <c r="F999" s="169">
        <v>304749</v>
      </c>
      <c r="G999" s="169" t="s">
        <v>442</v>
      </c>
      <c r="H999" s="169"/>
      <c r="I999" s="169"/>
      <c r="J999" s="169">
        <v>-62</v>
      </c>
      <c r="K999" s="169"/>
      <c r="M999" s="87">
        <f t="shared" si="45"/>
        <v>-6.1999999999999999E-6</v>
      </c>
    </row>
    <row r="1000" spans="1:13" x14ac:dyDescent="0.25">
      <c r="A1000" s="89" t="str">
        <f t="shared" si="46"/>
        <v>Y0AH5.5</v>
      </c>
      <c r="B1000" s="89">
        <f>VLOOKUP(F1000,Masters!B:F,5,0)</f>
        <v>5.5</v>
      </c>
      <c r="C1000" s="169" t="s">
        <v>155</v>
      </c>
      <c r="D1000" s="169" t="s">
        <v>155</v>
      </c>
      <c r="E1000" s="170">
        <v>44469</v>
      </c>
      <c r="F1000" s="169">
        <v>304751</v>
      </c>
      <c r="G1000" s="169" t="s">
        <v>443</v>
      </c>
      <c r="H1000" s="169"/>
      <c r="I1000" s="169"/>
      <c r="J1000" s="169">
        <v>-5218</v>
      </c>
      <c r="K1000" s="169"/>
      <c r="M1000" s="87">
        <f t="shared" si="45"/>
        <v>-5.218E-4</v>
      </c>
    </row>
    <row r="1001" spans="1:13" x14ac:dyDescent="0.25">
      <c r="A1001" s="89" t="str">
        <f t="shared" si="46"/>
        <v>Y0AH5.5</v>
      </c>
      <c r="B1001" s="89">
        <f>VLOOKUP(F1001,Masters!B:F,5,0)</f>
        <v>5.5</v>
      </c>
      <c r="C1001" s="169" t="s">
        <v>155</v>
      </c>
      <c r="D1001" s="169" t="s">
        <v>155</v>
      </c>
      <c r="E1001" s="170">
        <v>44469</v>
      </c>
      <c r="F1001" s="169">
        <v>305101</v>
      </c>
      <c r="G1001" s="169" t="s">
        <v>444</v>
      </c>
      <c r="H1001" s="169"/>
      <c r="I1001" s="169"/>
      <c r="J1001" s="169">
        <v>-2</v>
      </c>
      <c r="K1001" s="169"/>
      <c r="M1001" s="87">
        <f t="shared" si="45"/>
        <v>-1.9999999999999999E-7</v>
      </c>
    </row>
    <row r="1002" spans="1:13" x14ac:dyDescent="0.25">
      <c r="A1002" s="89" t="str">
        <f t="shared" si="46"/>
        <v>Y0AH5.5</v>
      </c>
      <c r="B1002" s="89">
        <f>VLOOKUP(F1002,Masters!B:F,5,0)</f>
        <v>5.5</v>
      </c>
      <c r="C1002" s="169" t="s">
        <v>155</v>
      </c>
      <c r="D1002" s="169" t="s">
        <v>155</v>
      </c>
      <c r="E1002" s="170">
        <v>44469</v>
      </c>
      <c r="F1002" s="169">
        <v>305111</v>
      </c>
      <c r="G1002" s="169" t="s">
        <v>566</v>
      </c>
      <c r="H1002" s="169"/>
      <c r="I1002" s="169"/>
      <c r="J1002" s="169">
        <v>-7383.13</v>
      </c>
      <c r="K1002" s="169"/>
      <c r="M1002" s="87">
        <f t="shared" si="45"/>
        <v>-7.3831299999999999E-4</v>
      </c>
    </row>
    <row r="1003" spans="1:13" x14ac:dyDescent="0.25">
      <c r="A1003" s="89" t="str">
        <f t="shared" si="46"/>
        <v>Y0AH5.5</v>
      </c>
      <c r="B1003" s="89">
        <f>VLOOKUP(F1003,Masters!B:F,5,0)</f>
        <v>5.5</v>
      </c>
      <c r="C1003" s="169" t="s">
        <v>155</v>
      </c>
      <c r="D1003" s="169" t="s">
        <v>155</v>
      </c>
      <c r="E1003" s="170">
        <v>44469</v>
      </c>
      <c r="F1003" s="169">
        <v>305116</v>
      </c>
      <c r="G1003" s="169" t="s">
        <v>771</v>
      </c>
      <c r="H1003" s="169"/>
      <c r="I1003" s="169"/>
      <c r="J1003" s="169">
        <v>-198</v>
      </c>
      <c r="K1003" s="169"/>
      <c r="M1003" s="87">
        <f t="shared" si="45"/>
        <v>-1.98E-5</v>
      </c>
    </row>
    <row r="1004" spans="1:13" x14ac:dyDescent="0.25">
      <c r="A1004" s="89" t="str">
        <f t="shared" si="46"/>
        <v>Y0AH5.5</v>
      </c>
      <c r="B1004" s="89">
        <f>VLOOKUP(F1004,Masters!B:F,5,0)</f>
        <v>5.5</v>
      </c>
      <c r="C1004" s="169" t="s">
        <v>155</v>
      </c>
      <c r="D1004" s="169" t="s">
        <v>155</v>
      </c>
      <c r="E1004" s="170">
        <v>44469</v>
      </c>
      <c r="F1004" s="169">
        <v>305138</v>
      </c>
      <c r="G1004" s="169" t="s">
        <v>676</v>
      </c>
      <c r="H1004" s="169"/>
      <c r="I1004" s="169"/>
      <c r="J1004" s="169">
        <v>-56</v>
      </c>
      <c r="K1004" s="169"/>
      <c r="M1004" s="87">
        <f t="shared" si="45"/>
        <v>-5.5999999999999997E-6</v>
      </c>
    </row>
    <row r="1005" spans="1:13" x14ac:dyDescent="0.25">
      <c r="A1005" s="89" t="str">
        <f t="shared" si="46"/>
        <v>Y0AH0</v>
      </c>
      <c r="B1005" s="89">
        <f>VLOOKUP(F1005,Masters!B:F,5,0)</f>
        <v>0</v>
      </c>
      <c r="C1005" s="169" t="s">
        <v>155</v>
      </c>
      <c r="D1005" s="169" t="s">
        <v>155</v>
      </c>
      <c r="E1005" s="170">
        <v>44469</v>
      </c>
      <c r="F1005" s="169">
        <v>311608</v>
      </c>
      <c r="G1005" s="169" t="s">
        <v>567</v>
      </c>
      <c r="H1005" s="169"/>
      <c r="I1005" s="169"/>
      <c r="J1005" s="169">
        <v>-7170450.1900000004</v>
      </c>
      <c r="K1005" s="169"/>
      <c r="M1005" s="87">
        <f t="shared" ref="M1005:M1039" si="47">J1005/10000000</f>
        <v>-0.71704501900000006</v>
      </c>
    </row>
    <row r="1006" spans="1:13" x14ac:dyDescent="0.25">
      <c r="A1006" s="89" t="str">
        <f t="shared" si="46"/>
        <v>Y0AH0</v>
      </c>
      <c r="B1006" s="89">
        <f>VLOOKUP(F1006,Masters!B:F,5,0)</f>
        <v>0</v>
      </c>
      <c r="C1006" s="169" t="s">
        <v>155</v>
      </c>
      <c r="D1006" s="169" t="s">
        <v>155</v>
      </c>
      <c r="E1006" s="170">
        <v>44469</v>
      </c>
      <c r="F1006" s="169">
        <v>311621</v>
      </c>
      <c r="G1006" s="169" t="s">
        <v>990</v>
      </c>
      <c r="H1006" s="169"/>
      <c r="I1006" s="169"/>
      <c r="J1006" s="169">
        <v>-961433</v>
      </c>
      <c r="K1006" s="169"/>
      <c r="M1006" s="87">
        <f t="shared" si="47"/>
        <v>-9.6143300000000001E-2</v>
      </c>
    </row>
    <row r="1007" spans="1:13" x14ac:dyDescent="0.25">
      <c r="A1007" s="89" t="str">
        <f t="shared" si="46"/>
        <v>Y0AH6.3</v>
      </c>
      <c r="B1007" s="89">
        <f>VLOOKUP(F1007,Masters!B:F,5,0)</f>
        <v>6.3</v>
      </c>
      <c r="C1007" s="169" t="s">
        <v>155</v>
      </c>
      <c r="D1007" s="169" t="s">
        <v>155</v>
      </c>
      <c r="E1007" s="170">
        <v>44469</v>
      </c>
      <c r="F1007" s="169">
        <v>401201</v>
      </c>
      <c r="G1007" s="169" t="s">
        <v>451</v>
      </c>
      <c r="H1007" s="169"/>
      <c r="I1007" s="169"/>
      <c r="J1007" s="169">
        <v>1905</v>
      </c>
      <c r="K1007" s="169"/>
      <c r="M1007" s="87">
        <f t="shared" si="47"/>
        <v>1.905E-4</v>
      </c>
    </row>
    <row r="1008" spans="1:13" x14ac:dyDescent="0.25">
      <c r="A1008" s="89" t="str">
        <f t="shared" si="46"/>
        <v>Y0AH0</v>
      </c>
      <c r="B1008" s="89">
        <f>VLOOKUP(F1008,Masters!B:F,5,0)</f>
        <v>0</v>
      </c>
      <c r="C1008" s="169" t="s">
        <v>155</v>
      </c>
      <c r="D1008" s="169" t="s">
        <v>155</v>
      </c>
      <c r="E1008" s="170">
        <v>44469</v>
      </c>
      <c r="F1008" s="169">
        <v>401237</v>
      </c>
      <c r="G1008" s="169" t="s">
        <v>452</v>
      </c>
      <c r="H1008" s="169"/>
      <c r="I1008" s="169"/>
      <c r="J1008" s="169">
        <v>124642.32</v>
      </c>
      <c r="K1008" s="169"/>
      <c r="M1008" s="87">
        <f t="shared" si="47"/>
        <v>1.2464232E-2</v>
      </c>
    </row>
    <row r="1009" spans="1:13" x14ac:dyDescent="0.25">
      <c r="A1009" s="89" t="str">
        <f t="shared" si="46"/>
        <v>Y0AH6.3</v>
      </c>
      <c r="B1009" s="89">
        <f>VLOOKUP(F1009,Masters!B:F,5,0)</f>
        <v>6.3</v>
      </c>
      <c r="C1009" s="169" t="s">
        <v>155</v>
      </c>
      <c r="D1009" s="169" t="s">
        <v>155</v>
      </c>
      <c r="E1009" s="170">
        <v>44469</v>
      </c>
      <c r="F1009" s="169">
        <v>401263</v>
      </c>
      <c r="G1009" s="169" t="s">
        <v>1102</v>
      </c>
      <c r="H1009" s="169"/>
      <c r="I1009" s="169"/>
      <c r="J1009" s="169">
        <v>0</v>
      </c>
      <c r="K1009" s="169"/>
      <c r="M1009" s="87">
        <f t="shared" si="47"/>
        <v>0</v>
      </c>
    </row>
    <row r="1010" spans="1:13" x14ac:dyDescent="0.25">
      <c r="A1010" s="89" t="str">
        <f t="shared" si="46"/>
        <v>Y0AH6.3</v>
      </c>
      <c r="B1010" s="89">
        <f>VLOOKUP(F1010,Masters!B:F,5,0)</f>
        <v>6.3</v>
      </c>
      <c r="C1010" s="169" t="s">
        <v>155</v>
      </c>
      <c r="D1010" s="169" t="s">
        <v>155</v>
      </c>
      <c r="E1010" s="170">
        <v>44469</v>
      </c>
      <c r="F1010" s="169">
        <v>401301</v>
      </c>
      <c r="G1010" s="169" t="s">
        <v>1000</v>
      </c>
      <c r="H1010" s="169"/>
      <c r="I1010" s="169"/>
      <c r="J1010" s="169">
        <v>551.13</v>
      </c>
      <c r="K1010" s="169"/>
      <c r="M1010" s="87">
        <f t="shared" si="47"/>
        <v>5.5112999999999999E-5</v>
      </c>
    </row>
    <row r="1011" spans="1:13" x14ac:dyDescent="0.25">
      <c r="A1011" s="89" t="str">
        <f t="shared" si="46"/>
        <v>Y0AH6.1</v>
      </c>
      <c r="B1011" s="89">
        <f>VLOOKUP(F1011,Masters!B:F,5,0)</f>
        <v>6.1</v>
      </c>
      <c r="C1011" s="169" t="s">
        <v>155</v>
      </c>
      <c r="D1011" s="169" t="s">
        <v>155</v>
      </c>
      <c r="E1011" s="170">
        <v>44469</v>
      </c>
      <c r="F1011" s="169">
        <v>401501</v>
      </c>
      <c r="G1011" s="169" t="s">
        <v>1001</v>
      </c>
      <c r="H1011" s="169"/>
      <c r="I1011" s="169"/>
      <c r="J1011" s="168">
        <v>2041302.7</v>
      </c>
      <c r="K1011" s="169"/>
      <c r="M1011" s="87">
        <f t="shared" si="47"/>
        <v>0.20413027</v>
      </c>
    </row>
    <row r="1012" spans="1:13" x14ac:dyDescent="0.25">
      <c r="A1012" s="89" t="str">
        <f t="shared" si="46"/>
        <v>Y0AH6.3</v>
      </c>
      <c r="B1012" s="89">
        <f>VLOOKUP(F1012,Masters!B:F,5,0)</f>
        <v>6.3</v>
      </c>
      <c r="C1012" s="169" t="s">
        <v>155</v>
      </c>
      <c r="D1012" s="169" t="s">
        <v>155</v>
      </c>
      <c r="E1012" s="170">
        <v>44469</v>
      </c>
      <c r="F1012" s="169">
        <v>401702</v>
      </c>
      <c r="G1012" s="169" t="s">
        <v>455</v>
      </c>
      <c r="H1012" s="169"/>
      <c r="I1012" s="169"/>
      <c r="J1012" s="169">
        <v>-2369.1</v>
      </c>
      <c r="K1012" s="169"/>
      <c r="M1012" s="87">
        <f t="shared" si="47"/>
        <v>-2.3690999999999998E-4</v>
      </c>
    </row>
    <row r="1013" spans="1:13" x14ac:dyDescent="0.25">
      <c r="A1013" s="89" t="str">
        <f t="shared" si="46"/>
        <v>Y0AH6.3</v>
      </c>
      <c r="B1013" s="89">
        <f>VLOOKUP(F1013,Masters!B:F,5,0)</f>
        <v>6.3</v>
      </c>
      <c r="C1013" s="169" t="s">
        <v>155</v>
      </c>
      <c r="D1013" s="169" t="s">
        <v>155</v>
      </c>
      <c r="E1013" s="170">
        <v>44469</v>
      </c>
      <c r="F1013" s="169">
        <v>401703</v>
      </c>
      <c r="G1013" s="169" t="s">
        <v>456</v>
      </c>
      <c r="H1013" s="169"/>
      <c r="I1013" s="169"/>
      <c r="J1013" s="169">
        <v>-2369.1</v>
      </c>
      <c r="K1013" s="169"/>
      <c r="M1013" s="87">
        <f t="shared" si="47"/>
        <v>-2.3690999999999998E-4</v>
      </c>
    </row>
    <row r="1014" spans="1:13" x14ac:dyDescent="0.25">
      <c r="A1014" s="89" t="str">
        <f t="shared" si="46"/>
        <v>Y0AH6.3</v>
      </c>
      <c r="B1014" s="89">
        <f>VLOOKUP(F1014,Masters!B:F,5,0)</f>
        <v>6.3</v>
      </c>
      <c r="C1014" s="169" t="s">
        <v>155</v>
      </c>
      <c r="D1014" s="169" t="s">
        <v>155</v>
      </c>
      <c r="E1014" s="170">
        <v>44469</v>
      </c>
      <c r="F1014" s="169">
        <v>401707</v>
      </c>
      <c r="G1014" s="169" t="s">
        <v>457</v>
      </c>
      <c r="H1014" s="169"/>
      <c r="I1014" s="169"/>
      <c r="J1014" s="169">
        <v>0</v>
      </c>
      <c r="K1014" s="169"/>
      <c r="M1014" s="87">
        <f t="shared" si="47"/>
        <v>0</v>
      </c>
    </row>
    <row r="1015" spans="1:13" x14ac:dyDescent="0.25">
      <c r="A1015" s="89" t="str">
        <f t="shared" si="46"/>
        <v>Y0AH6.3</v>
      </c>
      <c r="B1015" s="89">
        <f>VLOOKUP(F1015,Masters!B:F,5,0)</f>
        <v>6.3</v>
      </c>
      <c r="C1015" s="169" t="s">
        <v>155</v>
      </c>
      <c r="D1015" s="169" t="s">
        <v>155</v>
      </c>
      <c r="E1015" s="170">
        <v>44469</v>
      </c>
      <c r="F1015" s="169">
        <v>401708</v>
      </c>
      <c r="G1015" s="169" t="s">
        <v>458</v>
      </c>
      <c r="H1015" s="169"/>
      <c r="I1015" s="169"/>
      <c r="J1015" s="169">
        <v>0</v>
      </c>
      <c r="K1015" s="169"/>
      <c r="M1015" s="87">
        <f t="shared" si="47"/>
        <v>0</v>
      </c>
    </row>
    <row r="1016" spans="1:13" x14ac:dyDescent="0.25">
      <c r="A1016" s="89" t="str">
        <f t="shared" si="46"/>
        <v>Y0AH6.3</v>
      </c>
      <c r="B1016" s="89">
        <f>VLOOKUP(F1016,Masters!B:F,5,0)</f>
        <v>6.3</v>
      </c>
      <c r="C1016" s="169" t="s">
        <v>155</v>
      </c>
      <c r="D1016" s="169" t="s">
        <v>155</v>
      </c>
      <c r="E1016" s="170">
        <v>44469</v>
      </c>
      <c r="F1016" s="169">
        <v>402103</v>
      </c>
      <c r="G1016" s="169" t="s">
        <v>459</v>
      </c>
      <c r="H1016" s="169"/>
      <c r="I1016" s="169"/>
      <c r="J1016" s="169">
        <v>70.23</v>
      </c>
      <c r="K1016" s="169"/>
      <c r="M1016" s="87">
        <f t="shared" si="47"/>
        <v>7.0230000000000004E-6</v>
      </c>
    </row>
    <row r="1017" spans="1:13" x14ac:dyDescent="0.25">
      <c r="A1017" s="89" t="str">
        <f t="shared" si="46"/>
        <v>Y0AH6.2</v>
      </c>
      <c r="B1017" s="89">
        <f>VLOOKUP(F1017,Masters!B:F,5,0)</f>
        <v>6.2</v>
      </c>
      <c r="C1017" s="169" t="s">
        <v>155</v>
      </c>
      <c r="D1017" s="169" t="s">
        <v>155</v>
      </c>
      <c r="E1017" s="170">
        <v>44469</v>
      </c>
      <c r="F1017" s="169">
        <v>402106</v>
      </c>
      <c r="G1017" s="169" t="s">
        <v>93</v>
      </c>
      <c r="H1017" s="169"/>
      <c r="I1017" s="169"/>
      <c r="J1017" s="168">
        <v>1229.32</v>
      </c>
      <c r="K1017" s="169"/>
      <c r="M1017" s="87">
        <f t="shared" si="47"/>
        <v>1.2293199999999999E-4</v>
      </c>
    </row>
    <row r="1018" spans="1:13" x14ac:dyDescent="0.25">
      <c r="A1018" s="89" t="str">
        <f t="shared" si="46"/>
        <v>Y0AH6.3</v>
      </c>
      <c r="B1018" s="89">
        <f>VLOOKUP(F1018,Masters!B:F,5,0)</f>
        <v>6.3</v>
      </c>
      <c r="C1018" s="169" t="s">
        <v>155</v>
      </c>
      <c r="D1018" s="169" t="s">
        <v>155</v>
      </c>
      <c r="E1018" s="170">
        <v>44469</v>
      </c>
      <c r="F1018" s="169">
        <v>402113</v>
      </c>
      <c r="G1018" s="169" t="s">
        <v>460</v>
      </c>
      <c r="H1018" s="169"/>
      <c r="I1018" s="169"/>
      <c r="J1018" s="169">
        <v>113845.31</v>
      </c>
      <c r="K1018" s="169"/>
      <c r="M1018" s="87">
        <f t="shared" si="47"/>
        <v>1.1384531E-2</v>
      </c>
    </row>
    <row r="1019" spans="1:13" x14ac:dyDescent="0.25">
      <c r="A1019" s="89" t="str">
        <f t="shared" si="46"/>
        <v>Y0AH6.3</v>
      </c>
      <c r="B1019" s="89">
        <f>VLOOKUP(F1019,Masters!B:F,5,0)</f>
        <v>6.3</v>
      </c>
      <c r="C1019" s="169" t="s">
        <v>155</v>
      </c>
      <c r="D1019" s="169" t="s">
        <v>155</v>
      </c>
      <c r="E1019" s="170">
        <v>44469</v>
      </c>
      <c r="F1019" s="169">
        <v>402121</v>
      </c>
      <c r="G1019" s="169" t="s">
        <v>1003</v>
      </c>
      <c r="H1019" s="169"/>
      <c r="I1019" s="169"/>
      <c r="J1019" s="169">
        <v>0</v>
      </c>
      <c r="K1019" s="169"/>
      <c r="M1019" s="87">
        <f t="shared" si="47"/>
        <v>0</v>
      </c>
    </row>
    <row r="1020" spans="1:13" x14ac:dyDescent="0.25">
      <c r="A1020" s="89" t="str">
        <f t="shared" si="46"/>
        <v>Y0AH6.3</v>
      </c>
      <c r="B1020" s="89">
        <f>VLOOKUP(F1020,Masters!B:F,5,0)</f>
        <v>6.3</v>
      </c>
      <c r="C1020" s="169" t="s">
        <v>155</v>
      </c>
      <c r="D1020" s="169" t="s">
        <v>155</v>
      </c>
      <c r="E1020" s="170">
        <v>44469</v>
      </c>
      <c r="F1020" s="169">
        <v>402125</v>
      </c>
      <c r="G1020" s="169" t="s">
        <v>2442</v>
      </c>
      <c r="H1020" s="169"/>
      <c r="I1020" s="169"/>
      <c r="J1020" s="169">
        <v>41772.160000000003</v>
      </c>
      <c r="K1020" s="169"/>
      <c r="M1020" s="87">
        <f t="shared" si="47"/>
        <v>4.1772160000000001E-3</v>
      </c>
    </row>
    <row r="1021" spans="1:13" x14ac:dyDescent="0.25">
      <c r="A1021" s="89" t="str">
        <f t="shared" si="46"/>
        <v>Y0AH6.3</v>
      </c>
      <c r="B1021" s="89">
        <f>VLOOKUP(F1021,Masters!B:F,5,0)</f>
        <v>6.3</v>
      </c>
      <c r="C1021" s="169" t="s">
        <v>155</v>
      </c>
      <c r="D1021" s="169" t="s">
        <v>155</v>
      </c>
      <c r="E1021" s="170">
        <v>44469</v>
      </c>
      <c r="F1021" s="169">
        <v>402132</v>
      </c>
      <c r="G1021" s="169" t="s">
        <v>461</v>
      </c>
      <c r="H1021" s="169"/>
      <c r="I1021" s="169"/>
      <c r="J1021" s="169">
        <v>0</v>
      </c>
      <c r="K1021" s="169"/>
      <c r="M1021" s="87">
        <f t="shared" si="47"/>
        <v>0</v>
      </c>
    </row>
    <row r="1022" spans="1:13" x14ac:dyDescent="0.25">
      <c r="A1022" s="89" t="str">
        <f t="shared" si="46"/>
        <v>Y0AH6.3</v>
      </c>
      <c r="B1022" s="89">
        <f>VLOOKUP(F1022,Masters!B:F,5,0)</f>
        <v>6.3</v>
      </c>
      <c r="C1022" s="169" t="s">
        <v>155</v>
      </c>
      <c r="D1022" s="169" t="s">
        <v>155</v>
      </c>
      <c r="E1022" s="170">
        <v>44469</v>
      </c>
      <c r="F1022" s="169">
        <v>402133</v>
      </c>
      <c r="G1022" s="169" t="s">
        <v>571</v>
      </c>
      <c r="H1022" s="169"/>
      <c r="I1022" s="169"/>
      <c r="J1022" s="169">
        <v>256604.51</v>
      </c>
      <c r="K1022" s="169"/>
      <c r="M1022" s="87">
        <f t="shared" si="47"/>
        <v>2.5660451000000001E-2</v>
      </c>
    </row>
    <row r="1023" spans="1:13" x14ac:dyDescent="0.25">
      <c r="A1023" s="89" t="str">
        <f t="shared" si="46"/>
        <v>Y0AH6.3</v>
      </c>
      <c r="B1023" s="89">
        <f>VLOOKUP(F1023,Masters!B:F,5,0)</f>
        <v>6.3</v>
      </c>
      <c r="C1023" s="169" t="s">
        <v>155</v>
      </c>
      <c r="D1023" s="169" t="s">
        <v>155</v>
      </c>
      <c r="E1023" s="170">
        <v>44469</v>
      </c>
      <c r="F1023" s="169">
        <v>402233</v>
      </c>
      <c r="G1023" s="169" t="s">
        <v>462</v>
      </c>
      <c r="H1023" s="169"/>
      <c r="I1023" s="169"/>
      <c r="J1023" s="169">
        <v>105609.7</v>
      </c>
      <c r="K1023" s="169"/>
      <c r="M1023" s="87">
        <f t="shared" si="47"/>
        <v>1.0560969999999999E-2</v>
      </c>
    </row>
    <row r="1024" spans="1:13" x14ac:dyDescent="0.25">
      <c r="A1024" s="89" t="str">
        <f t="shared" si="46"/>
        <v>Y0AH6.3</v>
      </c>
      <c r="B1024" s="89">
        <f>VLOOKUP(F1024,Masters!B:F,5,0)</f>
        <v>6.3</v>
      </c>
      <c r="C1024" s="169" t="s">
        <v>155</v>
      </c>
      <c r="D1024" s="169" t="s">
        <v>155</v>
      </c>
      <c r="E1024" s="170">
        <v>44469</v>
      </c>
      <c r="F1024" s="169">
        <v>402235</v>
      </c>
      <c r="G1024" s="169" t="s">
        <v>463</v>
      </c>
      <c r="H1024" s="169"/>
      <c r="I1024" s="169"/>
      <c r="J1024" s="169">
        <v>23722.14</v>
      </c>
      <c r="K1024" s="169"/>
      <c r="M1024" s="87">
        <f t="shared" si="47"/>
        <v>2.3722140000000001E-3</v>
      </c>
    </row>
    <row r="1025" spans="1:13" x14ac:dyDescent="0.25">
      <c r="A1025" s="89" t="str">
        <f t="shared" si="46"/>
        <v>Y0AH0</v>
      </c>
      <c r="B1025" s="89">
        <f>VLOOKUP(F1025,Masters!B:F,5,0)</f>
        <v>0</v>
      </c>
      <c r="C1025" s="169" t="s">
        <v>155</v>
      </c>
      <c r="D1025" s="169" t="s">
        <v>155</v>
      </c>
      <c r="E1025" s="170">
        <v>44469</v>
      </c>
      <c r="F1025" s="169">
        <v>402252</v>
      </c>
      <c r="G1025" s="169" t="s">
        <v>572</v>
      </c>
      <c r="H1025" s="169"/>
      <c r="I1025" s="169"/>
      <c r="J1025" s="169">
        <v>300308.43</v>
      </c>
      <c r="K1025" s="169"/>
      <c r="M1025" s="87">
        <f t="shared" si="47"/>
        <v>3.0030842999999998E-2</v>
      </c>
    </row>
    <row r="1026" spans="1:13" x14ac:dyDescent="0.25">
      <c r="A1026" s="89" t="str">
        <f t="shared" si="46"/>
        <v>Y0AH6.1</v>
      </c>
      <c r="B1026" s="89">
        <f>VLOOKUP(F1026,Masters!B:F,5,0)</f>
        <v>6.1</v>
      </c>
      <c r="C1026" s="169" t="s">
        <v>155</v>
      </c>
      <c r="D1026" s="169" t="s">
        <v>155</v>
      </c>
      <c r="E1026" s="170">
        <v>44469</v>
      </c>
      <c r="F1026" s="169">
        <v>402257</v>
      </c>
      <c r="G1026" s="169" t="s">
        <v>464</v>
      </c>
      <c r="H1026" s="169"/>
      <c r="I1026" s="169"/>
      <c r="J1026" s="168">
        <v>0</v>
      </c>
      <c r="K1026" s="169"/>
      <c r="M1026" s="87">
        <f t="shared" si="47"/>
        <v>0</v>
      </c>
    </row>
    <row r="1027" spans="1:13" x14ac:dyDescent="0.25">
      <c r="A1027" s="89" t="str">
        <f t="shared" si="46"/>
        <v>Y0AH6.1</v>
      </c>
      <c r="B1027" s="89">
        <f>VLOOKUP(F1027,Masters!B:F,5,0)</f>
        <v>6.1</v>
      </c>
      <c r="C1027" s="169" t="s">
        <v>155</v>
      </c>
      <c r="D1027" s="169" t="s">
        <v>155</v>
      </c>
      <c r="E1027" s="170">
        <v>44469</v>
      </c>
      <c r="F1027" s="169">
        <v>402258</v>
      </c>
      <c r="G1027" s="169" t="s">
        <v>573</v>
      </c>
      <c r="H1027" s="169"/>
      <c r="I1027" s="169"/>
      <c r="J1027" s="168">
        <v>0</v>
      </c>
      <c r="K1027" s="169"/>
      <c r="M1027" s="87">
        <f t="shared" si="47"/>
        <v>0</v>
      </c>
    </row>
    <row r="1028" spans="1:13" x14ac:dyDescent="0.25">
      <c r="A1028" s="89" t="str">
        <f t="shared" si="46"/>
        <v>Y0AH6.3</v>
      </c>
      <c r="B1028" s="89">
        <f>VLOOKUP(F1028,Masters!B:F,5,0)</f>
        <v>6.3</v>
      </c>
      <c r="C1028" s="169" t="s">
        <v>155</v>
      </c>
      <c r="D1028" s="169" t="s">
        <v>155</v>
      </c>
      <c r="E1028" s="170">
        <v>44469</v>
      </c>
      <c r="F1028" s="169">
        <v>402278</v>
      </c>
      <c r="G1028" s="169" t="s">
        <v>1018</v>
      </c>
      <c r="H1028" s="169"/>
      <c r="I1028" s="169"/>
      <c r="J1028" s="169">
        <v>0</v>
      </c>
      <c r="K1028" s="169"/>
      <c r="M1028" s="87">
        <f t="shared" si="47"/>
        <v>0</v>
      </c>
    </row>
    <row r="1029" spans="1:13" x14ac:dyDescent="0.25">
      <c r="A1029" s="89" t="str">
        <f t="shared" si="46"/>
        <v>Y0AH6.3</v>
      </c>
      <c r="B1029" s="89">
        <f>VLOOKUP(F1029,Masters!B:F,5,0)</f>
        <v>6.3</v>
      </c>
      <c r="C1029" s="169" t="s">
        <v>155</v>
      </c>
      <c r="D1029" s="169" t="s">
        <v>155</v>
      </c>
      <c r="E1029" s="170">
        <v>44469</v>
      </c>
      <c r="F1029" s="169">
        <v>402361</v>
      </c>
      <c r="G1029" s="169" t="s">
        <v>772</v>
      </c>
      <c r="H1029" s="169"/>
      <c r="I1029" s="169"/>
      <c r="J1029" s="169">
        <v>0</v>
      </c>
      <c r="K1029" s="169"/>
      <c r="M1029" s="87">
        <f t="shared" si="47"/>
        <v>0</v>
      </c>
    </row>
    <row r="1030" spans="1:13" x14ac:dyDescent="0.25">
      <c r="A1030" s="89" t="str">
        <f t="shared" si="46"/>
        <v>Y0AH6.3</v>
      </c>
      <c r="B1030" s="89">
        <f>VLOOKUP(F1030,Masters!B:F,5,0)</f>
        <v>6.3</v>
      </c>
      <c r="C1030" s="169" t="s">
        <v>155</v>
      </c>
      <c r="D1030" s="169" t="s">
        <v>155</v>
      </c>
      <c r="E1030" s="170">
        <v>44469</v>
      </c>
      <c r="F1030" s="169">
        <v>402362</v>
      </c>
      <c r="G1030" s="169" t="s">
        <v>768</v>
      </c>
      <c r="H1030" s="169"/>
      <c r="I1030" s="169"/>
      <c r="J1030" s="169">
        <v>1301180.31</v>
      </c>
      <c r="K1030" s="169"/>
      <c r="M1030" s="87">
        <f t="shared" si="47"/>
        <v>0.130118031</v>
      </c>
    </row>
    <row r="1031" spans="1:13" x14ac:dyDescent="0.25">
      <c r="A1031" s="89" t="str">
        <f t="shared" si="46"/>
        <v>Y0AH6.3</v>
      </c>
      <c r="B1031" s="89">
        <f>VLOOKUP(F1031,Masters!B:F,5,0)</f>
        <v>6.3</v>
      </c>
      <c r="C1031" s="169" t="s">
        <v>155</v>
      </c>
      <c r="D1031" s="169" t="s">
        <v>155</v>
      </c>
      <c r="E1031" s="170">
        <v>44469</v>
      </c>
      <c r="F1031" s="169">
        <v>402381</v>
      </c>
      <c r="G1031" s="169" t="s">
        <v>467</v>
      </c>
      <c r="H1031" s="169"/>
      <c r="I1031" s="169"/>
      <c r="J1031" s="169">
        <v>202138.72</v>
      </c>
      <c r="K1031" s="169"/>
      <c r="M1031" s="87">
        <f t="shared" si="47"/>
        <v>2.0213872000000001E-2</v>
      </c>
    </row>
    <row r="1032" spans="1:13" x14ac:dyDescent="0.25">
      <c r="A1032" s="89" t="str">
        <f t="shared" si="46"/>
        <v>Y0AH6.3</v>
      </c>
      <c r="B1032" s="89">
        <f>VLOOKUP(F1032,Masters!B:F,5,0)</f>
        <v>6.3</v>
      </c>
      <c r="C1032" s="169" t="s">
        <v>155</v>
      </c>
      <c r="D1032" s="169" t="s">
        <v>155</v>
      </c>
      <c r="E1032" s="170">
        <v>44469</v>
      </c>
      <c r="F1032" s="169">
        <v>402404</v>
      </c>
      <c r="G1032" s="169" t="s">
        <v>468</v>
      </c>
      <c r="H1032" s="169"/>
      <c r="I1032" s="169"/>
      <c r="J1032" s="169">
        <v>433.77</v>
      </c>
      <c r="K1032" s="169"/>
      <c r="M1032" s="87">
        <f t="shared" si="47"/>
        <v>4.3376999999999995E-5</v>
      </c>
    </row>
    <row r="1033" spans="1:13" x14ac:dyDescent="0.25">
      <c r="A1033" s="89" t="str">
        <f t="shared" si="46"/>
        <v>Y0AH5.3</v>
      </c>
      <c r="B1033" s="89">
        <f>VLOOKUP(F1033,Masters!B:F,5,0)</f>
        <v>5.3</v>
      </c>
      <c r="C1033" s="169" t="s">
        <v>155</v>
      </c>
      <c r="D1033" s="169" t="s">
        <v>155</v>
      </c>
      <c r="E1033" s="170">
        <v>44469</v>
      </c>
      <c r="F1033" s="169">
        <v>440159</v>
      </c>
      <c r="G1033" s="169" t="s">
        <v>568</v>
      </c>
      <c r="H1033" s="169"/>
      <c r="I1033" s="169"/>
      <c r="J1033" s="169">
        <v>5659032.4299999997</v>
      </c>
      <c r="K1033" s="169"/>
      <c r="M1033" s="87">
        <f t="shared" si="47"/>
        <v>0.56590324299999994</v>
      </c>
    </row>
    <row r="1034" spans="1:13" x14ac:dyDescent="0.25">
      <c r="A1034" s="89" t="str">
        <f t="shared" si="46"/>
        <v>Y0AH5.3</v>
      </c>
      <c r="B1034" s="89">
        <f>VLOOKUP(F1034,Masters!B:F,5,0)</f>
        <v>5.3</v>
      </c>
      <c r="C1034" s="169" t="s">
        <v>155</v>
      </c>
      <c r="D1034" s="169" t="s">
        <v>155</v>
      </c>
      <c r="E1034" s="170">
        <v>44469</v>
      </c>
      <c r="F1034" s="169">
        <v>440161</v>
      </c>
      <c r="G1034" s="169" t="s">
        <v>569</v>
      </c>
      <c r="H1034" s="169"/>
      <c r="I1034" s="169"/>
      <c r="J1034" s="169">
        <v>260872</v>
      </c>
      <c r="K1034" s="169"/>
      <c r="M1034" s="87">
        <f t="shared" si="47"/>
        <v>2.6087200000000001E-2</v>
      </c>
    </row>
    <row r="1035" spans="1:13" x14ac:dyDescent="0.25">
      <c r="A1035" s="89" t="str">
        <f t="shared" si="46"/>
        <v>Y0AH5.5</v>
      </c>
      <c r="B1035" s="89">
        <f>VLOOKUP(F1035,Masters!B:F,5,0)</f>
        <v>5.5</v>
      </c>
      <c r="C1035" s="169" t="s">
        <v>155</v>
      </c>
      <c r="D1035" s="169" t="s">
        <v>155</v>
      </c>
      <c r="E1035" s="170">
        <v>44469</v>
      </c>
      <c r="F1035" s="169">
        <v>440225</v>
      </c>
      <c r="G1035" s="169" t="s">
        <v>450</v>
      </c>
      <c r="H1035" s="169"/>
      <c r="I1035" s="169"/>
      <c r="J1035" s="169">
        <v>-4.87</v>
      </c>
      <c r="K1035" s="169"/>
      <c r="M1035" s="87">
        <f t="shared" si="47"/>
        <v>-4.8700000000000006E-7</v>
      </c>
    </row>
    <row r="1036" spans="1:13" x14ac:dyDescent="0.25">
      <c r="A1036" s="89" t="str">
        <f t="shared" si="46"/>
        <v>Y0AH6.3</v>
      </c>
      <c r="B1036" s="89">
        <f>VLOOKUP(F1036,Masters!B:F,5,0)</f>
        <v>6.3</v>
      </c>
      <c r="C1036" s="169" t="s">
        <v>155</v>
      </c>
      <c r="D1036" s="169" t="s">
        <v>155</v>
      </c>
      <c r="E1036" s="170">
        <v>44469</v>
      </c>
      <c r="F1036" s="169">
        <v>440325</v>
      </c>
      <c r="G1036" s="169" t="s">
        <v>732</v>
      </c>
      <c r="H1036" s="169"/>
      <c r="I1036" s="169"/>
      <c r="J1036" s="169">
        <v>0</v>
      </c>
      <c r="K1036" s="169"/>
      <c r="M1036" s="87">
        <f t="shared" si="47"/>
        <v>0</v>
      </c>
    </row>
    <row r="1037" spans="1:13" x14ac:dyDescent="0.25">
      <c r="A1037" s="89" t="str">
        <f t="shared" si="46"/>
        <v>Y0AH6.3</v>
      </c>
      <c r="B1037" s="89">
        <f>VLOOKUP(F1037,Masters!B:F,5,0)</f>
        <v>6.3</v>
      </c>
      <c r="C1037" s="169" t="s">
        <v>155</v>
      </c>
      <c r="D1037" s="169" t="s">
        <v>155</v>
      </c>
      <c r="E1037" s="170">
        <v>44469</v>
      </c>
      <c r="F1037" s="169">
        <v>440341</v>
      </c>
      <c r="G1037" s="169" t="s">
        <v>469</v>
      </c>
      <c r="H1037" s="169"/>
      <c r="I1037" s="169"/>
      <c r="J1037" s="169">
        <v>186085.36</v>
      </c>
      <c r="K1037" s="169"/>
      <c r="M1037" s="87">
        <f t="shared" si="47"/>
        <v>1.8608535999999998E-2</v>
      </c>
    </row>
    <row r="1038" spans="1:13" x14ac:dyDescent="0.25">
      <c r="A1038" s="89" t="str">
        <f t="shared" si="46"/>
        <v>Y0AH6.3</v>
      </c>
      <c r="B1038" s="89">
        <f>VLOOKUP(F1038,Masters!B:F,5,0)</f>
        <v>6.3</v>
      </c>
      <c r="C1038" s="169" t="s">
        <v>155</v>
      </c>
      <c r="D1038" s="169" t="s">
        <v>155</v>
      </c>
      <c r="E1038" s="170">
        <v>44469</v>
      </c>
      <c r="F1038" s="169">
        <v>440342</v>
      </c>
      <c r="G1038" s="169" t="s">
        <v>470</v>
      </c>
      <c r="H1038" s="169"/>
      <c r="I1038" s="169"/>
      <c r="J1038" s="169">
        <v>186085.36</v>
      </c>
      <c r="K1038" s="169"/>
      <c r="M1038" s="87">
        <f t="shared" si="47"/>
        <v>1.8608535999999998E-2</v>
      </c>
    </row>
    <row r="1039" spans="1:13" x14ac:dyDescent="0.25">
      <c r="A1039" s="89" t="str">
        <f t="shared" si="46"/>
        <v>Y0AH6.3</v>
      </c>
      <c r="B1039" s="89">
        <f>VLOOKUP(F1039,Masters!B:F,5,0)</f>
        <v>6.3</v>
      </c>
      <c r="C1039" s="169" t="s">
        <v>155</v>
      </c>
      <c r="D1039" s="169" t="s">
        <v>155</v>
      </c>
      <c r="E1039" s="170">
        <v>44469</v>
      </c>
      <c r="F1039" s="169">
        <v>440350</v>
      </c>
      <c r="G1039" s="169" t="s">
        <v>575</v>
      </c>
      <c r="H1039" s="169"/>
      <c r="I1039" s="169"/>
      <c r="J1039" s="169">
        <v>0</v>
      </c>
      <c r="K1039" s="169"/>
      <c r="M1039" s="87">
        <f t="shared" si="47"/>
        <v>0</v>
      </c>
    </row>
    <row r="1040" spans="1:13" x14ac:dyDescent="0.25">
      <c r="A1040" s="89" t="str">
        <f t="shared" ref="A1040:A1102" si="48">C1040&amp;B1040</f>
        <v>Y0AH6.3</v>
      </c>
      <c r="B1040" s="89">
        <f>VLOOKUP(F1040,Masters!B:F,5,0)</f>
        <v>6.3</v>
      </c>
      <c r="C1040" s="169" t="s">
        <v>155</v>
      </c>
      <c r="D1040" s="169" t="s">
        <v>155</v>
      </c>
      <c r="E1040" s="170">
        <v>44469</v>
      </c>
      <c r="F1040" s="169">
        <v>440351</v>
      </c>
      <c r="G1040" s="169" t="s">
        <v>576</v>
      </c>
      <c r="H1040" s="169"/>
      <c r="I1040" s="169"/>
      <c r="J1040" s="169">
        <v>0</v>
      </c>
      <c r="K1040" s="169"/>
      <c r="M1040" s="87">
        <f t="shared" ref="M1040:M1063" si="49">J1040/10000000</f>
        <v>0</v>
      </c>
    </row>
    <row r="1041" spans="1:13" x14ac:dyDescent="0.25">
      <c r="A1041" s="89" t="str">
        <f t="shared" si="48"/>
        <v>Y0AH6.3</v>
      </c>
      <c r="B1041" s="89">
        <f>VLOOKUP(F1041,Masters!B:F,5,0)</f>
        <v>6.3</v>
      </c>
      <c r="C1041" s="169" t="s">
        <v>155</v>
      </c>
      <c r="D1041" s="169" t="s">
        <v>155</v>
      </c>
      <c r="E1041" s="170">
        <v>44469</v>
      </c>
      <c r="F1041" s="169">
        <v>440416</v>
      </c>
      <c r="G1041" s="169" t="s">
        <v>471</v>
      </c>
      <c r="H1041" s="169"/>
      <c r="I1041" s="169"/>
      <c r="J1041" s="169">
        <v>-289138.76</v>
      </c>
      <c r="K1041" s="169"/>
      <c r="M1041" s="87">
        <f t="shared" si="49"/>
        <v>-2.8913876000000002E-2</v>
      </c>
    </row>
    <row r="1042" spans="1:13" x14ac:dyDescent="0.25">
      <c r="A1042" s="89" t="str">
        <f t="shared" si="48"/>
        <v>Y0AH6.3</v>
      </c>
      <c r="B1042" s="89">
        <f>VLOOKUP(F1042,Masters!B:F,5,0)</f>
        <v>6.3</v>
      </c>
      <c r="C1042" s="169" t="s">
        <v>155</v>
      </c>
      <c r="D1042" s="169" t="s">
        <v>155</v>
      </c>
      <c r="E1042" s="170">
        <v>44469</v>
      </c>
      <c r="F1042" s="169">
        <v>440509</v>
      </c>
      <c r="G1042" s="169" t="s">
        <v>472</v>
      </c>
      <c r="H1042" s="169"/>
      <c r="I1042" s="169"/>
      <c r="J1042" s="169">
        <v>65136.76</v>
      </c>
      <c r="K1042" s="169"/>
      <c r="M1042" s="87">
        <f t="shared" si="49"/>
        <v>6.5136760000000004E-3</v>
      </c>
    </row>
    <row r="1043" spans="1:13" x14ac:dyDescent="0.25">
      <c r="A1043" s="89" t="str">
        <f t="shared" si="48"/>
        <v>Y0AH6.1</v>
      </c>
      <c r="B1043" s="89">
        <f>VLOOKUP(F1043,Masters!B:F,5,0)</f>
        <v>6.1</v>
      </c>
      <c r="C1043" s="169" t="s">
        <v>155</v>
      </c>
      <c r="D1043" s="169" t="s">
        <v>155</v>
      </c>
      <c r="E1043" s="170">
        <v>44469</v>
      </c>
      <c r="F1043" s="169">
        <v>440512</v>
      </c>
      <c r="G1043" s="169" t="s">
        <v>577</v>
      </c>
      <c r="H1043" s="169"/>
      <c r="I1043" s="169"/>
      <c r="J1043" s="168">
        <v>0</v>
      </c>
      <c r="K1043" s="169"/>
      <c r="M1043" s="87">
        <f t="shared" si="49"/>
        <v>0</v>
      </c>
    </row>
    <row r="1044" spans="1:13" x14ac:dyDescent="0.25">
      <c r="A1044" s="89" t="str">
        <f t="shared" si="48"/>
        <v>Y0AH6.3</v>
      </c>
      <c r="B1044" s="89">
        <f>VLOOKUP(F1044,Masters!B:F,5,0)</f>
        <v>6.3</v>
      </c>
      <c r="C1044" s="169" t="s">
        <v>155</v>
      </c>
      <c r="D1044" s="169" t="s">
        <v>155</v>
      </c>
      <c r="E1044" s="170">
        <v>44469</v>
      </c>
      <c r="F1044" s="169">
        <v>440515</v>
      </c>
      <c r="G1044" s="169" t="s">
        <v>1042</v>
      </c>
      <c r="H1044" s="169"/>
      <c r="I1044" s="169"/>
      <c r="J1044" s="169">
        <v>0</v>
      </c>
      <c r="K1044" s="169"/>
      <c r="M1044" s="87">
        <f t="shared" si="49"/>
        <v>0</v>
      </c>
    </row>
    <row r="1045" spans="1:13" x14ac:dyDescent="0.25">
      <c r="A1045" s="89" t="str">
        <f t="shared" si="48"/>
        <v>Y0AI0</v>
      </c>
      <c r="B1045" s="89">
        <f>VLOOKUP(F1045,Masters!B:F,5,0)</f>
        <v>0</v>
      </c>
      <c r="C1045" s="169" t="s">
        <v>160</v>
      </c>
      <c r="D1045" s="169" t="s">
        <v>160</v>
      </c>
      <c r="E1045" s="170">
        <v>44469</v>
      </c>
      <c r="F1045" s="169">
        <v>102103</v>
      </c>
      <c r="G1045" s="169" t="s">
        <v>561</v>
      </c>
      <c r="H1045" s="169"/>
      <c r="I1045" s="169"/>
      <c r="J1045" s="169">
        <v>9618978363.2399998</v>
      </c>
      <c r="K1045" s="169"/>
      <c r="M1045" s="87">
        <f t="shared" si="49"/>
        <v>961.89783632399997</v>
      </c>
    </row>
    <row r="1046" spans="1:13" x14ac:dyDescent="0.25">
      <c r="A1046" s="89" t="str">
        <f t="shared" si="48"/>
        <v>Y0AI0</v>
      </c>
      <c r="B1046" s="89">
        <f>VLOOKUP(F1046,Masters!B:F,5,0)</f>
        <v>0</v>
      </c>
      <c r="C1046" s="169" t="s">
        <v>160</v>
      </c>
      <c r="D1046" s="169" t="s">
        <v>160</v>
      </c>
      <c r="E1046" s="170">
        <v>44469</v>
      </c>
      <c r="F1046" s="169">
        <v>102104</v>
      </c>
      <c r="G1046" s="169" t="s">
        <v>437</v>
      </c>
      <c r="H1046" s="169"/>
      <c r="I1046" s="169"/>
      <c r="J1046" s="169">
        <v>389987830.35000002</v>
      </c>
      <c r="K1046" s="169"/>
      <c r="M1046" s="87">
        <f t="shared" si="49"/>
        <v>38.998783035000002</v>
      </c>
    </row>
    <row r="1047" spans="1:13" x14ac:dyDescent="0.25">
      <c r="A1047" s="89" t="str">
        <f t="shared" si="48"/>
        <v>Y0AI0</v>
      </c>
      <c r="B1047" s="89">
        <f>VLOOKUP(F1047,Masters!B:F,5,0)</f>
        <v>0</v>
      </c>
      <c r="C1047" s="169" t="s">
        <v>160</v>
      </c>
      <c r="D1047" s="169" t="s">
        <v>160</v>
      </c>
      <c r="E1047" s="170">
        <v>44469</v>
      </c>
      <c r="F1047" s="169">
        <v>102107</v>
      </c>
      <c r="G1047" s="169" t="s">
        <v>597</v>
      </c>
      <c r="H1047" s="169"/>
      <c r="I1047" s="169"/>
      <c r="J1047" s="169">
        <v>4246560900</v>
      </c>
      <c r="K1047" s="169"/>
      <c r="M1047" s="87">
        <f t="shared" si="49"/>
        <v>424.65609000000001</v>
      </c>
    </row>
    <row r="1048" spans="1:13" x14ac:dyDescent="0.25">
      <c r="A1048" s="89" t="str">
        <f t="shared" si="48"/>
        <v>Y0AI0</v>
      </c>
      <c r="B1048" s="89">
        <f>VLOOKUP(F1048,Masters!B:F,5,0)</f>
        <v>0</v>
      </c>
      <c r="C1048" s="169" t="s">
        <v>160</v>
      </c>
      <c r="D1048" s="169" t="s">
        <v>160</v>
      </c>
      <c r="E1048" s="170">
        <v>44469</v>
      </c>
      <c r="F1048" s="169">
        <v>102109</v>
      </c>
      <c r="G1048" s="169" t="s">
        <v>562</v>
      </c>
      <c r="H1048" s="169"/>
      <c r="I1048" s="169"/>
      <c r="J1048" s="169">
        <v>33459667725.900002</v>
      </c>
      <c r="K1048" s="169"/>
      <c r="M1048" s="87">
        <f t="shared" si="49"/>
        <v>3345.9667725900003</v>
      </c>
    </row>
    <row r="1049" spans="1:13" x14ac:dyDescent="0.25">
      <c r="A1049" s="89" t="str">
        <f t="shared" si="48"/>
        <v>Y0AI0</v>
      </c>
      <c r="B1049" s="89">
        <f>VLOOKUP(F1049,Masters!B:F,5,0)</f>
        <v>0</v>
      </c>
      <c r="C1049" s="169" t="s">
        <v>160</v>
      </c>
      <c r="D1049" s="169" t="s">
        <v>160</v>
      </c>
      <c r="E1049" s="170">
        <v>44469</v>
      </c>
      <c r="F1049" s="169">
        <v>106103</v>
      </c>
      <c r="G1049" s="169" t="s">
        <v>2428</v>
      </c>
      <c r="H1049" s="169"/>
      <c r="I1049" s="169"/>
      <c r="J1049" s="169">
        <v>28731005.34</v>
      </c>
      <c r="K1049" s="169"/>
      <c r="M1049" s="87">
        <f t="shared" si="49"/>
        <v>2.8731005340000002</v>
      </c>
    </row>
    <row r="1050" spans="1:13" x14ac:dyDescent="0.25">
      <c r="A1050" s="89" t="str">
        <f t="shared" si="48"/>
        <v>Y0AI0</v>
      </c>
      <c r="B1050" s="89">
        <f>VLOOKUP(F1050,Masters!B:F,5,0)</f>
        <v>0</v>
      </c>
      <c r="C1050" s="169" t="s">
        <v>160</v>
      </c>
      <c r="D1050" s="169" t="s">
        <v>160</v>
      </c>
      <c r="E1050" s="170">
        <v>44469</v>
      </c>
      <c r="F1050" s="169">
        <v>107102</v>
      </c>
      <c r="G1050" s="169" t="s">
        <v>778</v>
      </c>
      <c r="H1050" s="169"/>
      <c r="I1050" s="169"/>
      <c r="J1050" s="169">
        <v>0</v>
      </c>
      <c r="K1050" s="169"/>
      <c r="M1050" s="87">
        <f t="shared" si="49"/>
        <v>0</v>
      </c>
    </row>
    <row r="1051" spans="1:13" x14ac:dyDescent="0.25">
      <c r="A1051" s="89" t="str">
        <f t="shared" si="48"/>
        <v>Y0AI0</v>
      </c>
      <c r="B1051" s="89">
        <f>VLOOKUP(F1051,Masters!B:F,5,0)</f>
        <v>0</v>
      </c>
      <c r="C1051" s="169" t="s">
        <v>160</v>
      </c>
      <c r="D1051" s="169" t="s">
        <v>160</v>
      </c>
      <c r="E1051" s="170">
        <v>44469</v>
      </c>
      <c r="F1051" s="169">
        <v>107106</v>
      </c>
      <c r="G1051" s="169" t="s">
        <v>1913</v>
      </c>
      <c r="H1051" s="169"/>
      <c r="I1051" s="169"/>
      <c r="J1051" s="169">
        <v>68069.06</v>
      </c>
      <c r="K1051" s="169"/>
      <c r="M1051" s="87">
        <f t="shared" si="49"/>
        <v>6.8069059999999997E-3</v>
      </c>
    </row>
    <row r="1052" spans="1:13" x14ac:dyDescent="0.25">
      <c r="A1052" s="89" t="str">
        <f t="shared" si="48"/>
        <v>Y0AI0</v>
      </c>
      <c r="B1052" s="89">
        <f>VLOOKUP(F1052,Masters!B:F,5,0)</f>
        <v>0</v>
      </c>
      <c r="C1052" s="169" t="s">
        <v>160</v>
      </c>
      <c r="D1052" s="169" t="s">
        <v>160</v>
      </c>
      <c r="E1052" s="170">
        <v>44469</v>
      </c>
      <c r="F1052" s="169">
        <v>111126</v>
      </c>
      <c r="G1052" s="169" t="s">
        <v>438</v>
      </c>
      <c r="H1052" s="169"/>
      <c r="I1052" s="169"/>
      <c r="J1052" s="169">
        <v>35400.050000000003</v>
      </c>
      <c r="K1052" s="169"/>
      <c r="M1052" s="87">
        <f t="shared" si="49"/>
        <v>3.5400050000000001E-3</v>
      </c>
    </row>
    <row r="1053" spans="1:13" x14ac:dyDescent="0.25">
      <c r="A1053" s="89" t="str">
        <f t="shared" si="48"/>
        <v>Y0AI0</v>
      </c>
      <c r="B1053" s="89">
        <f>VLOOKUP(F1053,Masters!B:F,5,0)</f>
        <v>0</v>
      </c>
      <c r="C1053" s="169" t="s">
        <v>160</v>
      </c>
      <c r="D1053" s="169" t="s">
        <v>160</v>
      </c>
      <c r="E1053" s="170">
        <v>44469</v>
      </c>
      <c r="F1053" s="169">
        <v>111129</v>
      </c>
      <c r="G1053" s="169" t="s">
        <v>598</v>
      </c>
      <c r="H1053" s="169"/>
      <c r="I1053" s="169"/>
      <c r="J1053" s="169">
        <v>152170991</v>
      </c>
      <c r="K1053" s="169"/>
      <c r="M1053" s="87">
        <f t="shared" si="49"/>
        <v>15.2170991</v>
      </c>
    </row>
    <row r="1054" spans="1:13" x14ac:dyDescent="0.25">
      <c r="A1054" s="89" t="str">
        <f t="shared" si="48"/>
        <v>Y0AI0</v>
      </c>
      <c r="B1054" s="89">
        <f>VLOOKUP(F1054,Masters!B:F,5,0)</f>
        <v>0</v>
      </c>
      <c r="C1054" s="169" t="s">
        <v>160</v>
      </c>
      <c r="D1054" s="169" t="s">
        <v>160</v>
      </c>
      <c r="E1054" s="170">
        <v>44469</v>
      </c>
      <c r="F1054" s="169">
        <v>111181</v>
      </c>
      <c r="G1054" s="169" t="s">
        <v>488</v>
      </c>
      <c r="H1054" s="169"/>
      <c r="I1054" s="169"/>
      <c r="J1054" s="169">
        <v>159411.03</v>
      </c>
      <c r="K1054" s="169"/>
      <c r="M1054" s="87">
        <f t="shared" si="49"/>
        <v>1.5941103000000002E-2</v>
      </c>
    </row>
    <row r="1055" spans="1:13" x14ac:dyDescent="0.25">
      <c r="A1055" s="89" t="str">
        <f t="shared" si="48"/>
        <v>Y0AI0</v>
      </c>
      <c r="B1055" s="89">
        <f>VLOOKUP(F1055,Masters!B:F,5,0)</f>
        <v>0</v>
      </c>
      <c r="C1055" s="169" t="s">
        <v>160</v>
      </c>
      <c r="D1055" s="169" t="s">
        <v>160</v>
      </c>
      <c r="E1055" s="170">
        <v>44469</v>
      </c>
      <c r="F1055" s="169">
        <v>111182</v>
      </c>
      <c r="G1055" s="169" t="s">
        <v>489</v>
      </c>
      <c r="H1055" s="169"/>
      <c r="I1055" s="169"/>
      <c r="J1055" s="169">
        <v>236.52</v>
      </c>
      <c r="K1055" s="169"/>
      <c r="M1055" s="87">
        <f t="shared" si="49"/>
        <v>2.3652E-5</v>
      </c>
    </row>
    <row r="1056" spans="1:13" x14ac:dyDescent="0.25">
      <c r="A1056" s="89" t="str">
        <f t="shared" si="48"/>
        <v>Y0AI0</v>
      </c>
      <c r="B1056" s="89">
        <f>VLOOKUP(F1056,Masters!B:F,5,0)</f>
        <v>0</v>
      </c>
      <c r="C1056" s="169" t="s">
        <v>160</v>
      </c>
      <c r="D1056" s="169" t="s">
        <v>160</v>
      </c>
      <c r="E1056" s="170">
        <v>44469</v>
      </c>
      <c r="F1056" s="169">
        <v>111183</v>
      </c>
      <c r="G1056" s="169" t="s">
        <v>490</v>
      </c>
      <c r="H1056" s="169"/>
      <c r="I1056" s="169"/>
      <c r="J1056" s="169">
        <v>2463.29</v>
      </c>
      <c r="K1056" s="169"/>
      <c r="M1056" s="87">
        <f t="shared" si="49"/>
        <v>2.4632899999999999E-4</v>
      </c>
    </row>
    <row r="1057" spans="1:13" x14ac:dyDescent="0.25">
      <c r="A1057" s="89" t="str">
        <f t="shared" si="48"/>
        <v>Y0AI0</v>
      </c>
      <c r="B1057" s="89">
        <f>VLOOKUP(F1057,Masters!B:F,5,0)</f>
        <v>0</v>
      </c>
      <c r="C1057" s="169" t="s">
        <v>160</v>
      </c>
      <c r="D1057" s="169" t="s">
        <v>160</v>
      </c>
      <c r="E1057" s="170">
        <v>44469</v>
      </c>
      <c r="F1057" s="169">
        <v>111184</v>
      </c>
      <c r="G1057" s="169" t="s">
        <v>491</v>
      </c>
      <c r="H1057" s="169"/>
      <c r="I1057" s="169"/>
      <c r="J1057" s="169">
        <v>2956.9</v>
      </c>
      <c r="K1057" s="169"/>
      <c r="M1057" s="87">
        <f t="shared" si="49"/>
        <v>2.9568999999999998E-4</v>
      </c>
    </row>
    <row r="1058" spans="1:13" x14ac:dyDescent="0.25">
      <c r="A1058" s="89" t="str">
        <f t="shared" si="48"/>
        <v>Y0AI0</v>
      </c>
      <c r="B1058" s="89">
        <f>VLOOKUP(F1058,Masters!B:F,5,0)</f>
        <v>0</v>
      </c>
      <c r="C1058" s="169" t="s">
        <v>160</v>
      </c>
      <c r="D1058" s="169" t="s">
        <v>160</v>
      </c>
      <c r="E1058" s="170">
        <v>44469</v>
      </c>
      <c r="F1058" s="169">
        <v>111220</v>
      </c>
      <c r="G1058" s="169" t="s">
        <v>492</v>
      </c>
      <c r="H1058" s="169"/>
      <c r="I1058" s="169"/>
      <c r="J1058" s="169">
        <v>7123158.1600000001</v>
      </c>
      <c r="K1058" s="169"/>
      <c r="M1058" s="87">
        <f t="shared" si="49"/>
        <v>0.71231581600000005</v>
      </c>
    </row>
    <row r="1059" spans="1:13" x14ac:dyDescent="0.25">
      <c r="A1059" s="89" t="str">
        <f t="shared" si="48"/>
        <v>Y0AI0</v>
      </c>
      <c r="B1059" s="89">
        <f>VLOOKUP(F1059,Masters!B:F,5,0)</f>
        <v>0</v>
      </c>
      <c r="C1059" s="169" t="s">
        <v>160</v>
      </c>
      <c r="D1059" s="169" t="s">
        <v>160</v>
      </c>
      <c r="E1059" s="170">
        <v>44469</v>
      </c>
      <c r="F1059" s="169">
        <v>111221</v>
      </c>
      <c r="G1059" s="169" t="s">
        <v>493</v>
      </c>
      <c r="H1059" s="169"/>
      <c r="I1059" s="169"/>
      <c r="J1059" s="169">
        <v>-7123158.1600000001</v>
      </c>
      <c r="K1059" s="169"/>
      <c r="M1059" s="87">
        <f t="shared" si="49"/>
        <v>-0.71231581600000005</v>
      </c>
    </row>
    <row r="1060" spans="1:13" x14ac:dyDescent="0.25">
      <c r="A1060" s="89" t="str">
        <f t="shared" si="48"/>
        <v>Y0AI0</v>
      </c>
      <c r="B1060" s="89">
        <f>VLOOKUP(F1060,Masters!B:F,5,0)</f>
        <v>0</v>
      </c>
      <c r="C1060" s="169" t="s">
        <v>160</v>
      </c>
      <c r="D1060" s="169" t="s">
        <v>160</v>
      </c>
      <c r="E1060" s="170">
        <v>44469</v>
      </c>
      <c r="F1060" s="169">
        <v>121116</v>
      </c>
      <c r="G1060" s="169" t="s">
        <v>563</v>
      </c>
      <c r="H1060" s="169"/>
      <c r="I1060" s="169"/>
      <c r="J1060" s="169">
        <v>187333902.78</v>
      </c>
      <c r="K1060" s="169"/>
      <c r="M1060" s="87">
        <f t="shared" si="49"/>
        <v>18.733390278000002</v>
      </c>
    </row>
    <row r="1061" spans="1:13" x14ac:dyDescent="0.25">
      <c r="A1061" s="89" t="str">
        <f t="shared" si="48"/>
        <v>Y0AI0</v>
      </c>
      <c r="B1061" s="89">
        <f>VLOOKUP(F1061,Masters!B:F,5,0)</f>
        <v>0</v>
      </c>
      <c r="C1061" s="169" t="s">
        <v>160</v>
      </c>
      <c r="D1061" s="169" t="s">
        <v>160</v>
      </c>
      <c r="E1061" s="170">
        <v>44469</v>
      </c>
      <c r="F1061" s="169">
        <v>121117</v>
      </c>
      <c r="G1061" s="169" t="s">
        <v>787</v>
      </c>
      <c r="H1061" s="169"/>
      <c r="I1061" s="169"/>
      <c r="J1061" s="169">
        <v>1206018688.3299999</v>
      </c>
      <c r="K1061" s="169"/>
      <c r="M1061" s="87">
        <f t="shared" si="49"/>
        <v>120.601868833</v>
      </c>
    </row>
    <row r="1062" spans="1:13" x14ac:dyDescent="0.25">
      <c r="A1062" s="89" t="str">
        <f t="shared" si="48"/>
        <v>Y0AI0</v>
      </c>
      <c r="B1062" s="89">
        <f>VLOOKUP(F1062,Masters!B:F,5,0)</f>
        <v>0</v>
      </c>
      <c r="C1062" s="169" t="s">
        <v>160</v>
      </c>
      <c r="D1062" s="169" t="s">
        <v>160</v>
      </c>
      <c r="E1062" s="170">
        <v>44469</v>
      </c>
      <c r="F1062" s="169">
        <v>141017</v>
      </c>
      <c r="G1062" s="169" t="s">
        <v>788</v>
      </c>
      <c r="H1062" s="169"/>
      <c r="I1062" s="169"/>
      <c r="J1062" s="169">
        <v>0</v>
      </c>
      <c r="K1062" s="169"/>
      <c r="M1062" s="87">
        <f t="shared" si="49"/>
        <v>0</v>
      </c>
    </row>
    <row r="1063" spans="1:13" x14ac:dyDescent="0.25">
      <c r="A1063" s="89" t="str">
        <f t="shared" si="48"/>
        <v>Y0AI0</v>
      </c>
      <c r="B1063" s="89">
        <f>VLOOKUP(F1063,Masters!B:F,5,0)</f>
        <v>0</v>
      </c>
      <c r="C1063" s="169" t="s">
        <v>160</v>
      </c>
      <c r="D1063" s="169" t="s">
        <v>160</v>
      </c>
      <c r="E1063" s="170">
        <v>44469</v>
      </c>
      <c r="F1063" s="169">
        <v>141280</v>
      </c>
      <c r="G1063" s="169" t="s">
        <v>789</v>
      </c>
      <c r="H1063" s="169"/>
      <c r="I1063" s="169"/>
      <c r="J1063" s="169">
        <v>324293.34000000003</v>
      </c>
      <c r="K1063" s="169"/>
      <c r="M1063" s="87">
        <f t="shared" si="49"/>
        <v>3.2429334000000004E-2</v>
      </c>
    </row>
    <row r="1064" spans="1:13" x14ac:dyDescent="0.25">
      <c r="A1064" s="89" t="str">
        <f t="shared" si="48"/>
        <v>Y0AI0</v>
      </c>
      <c r="B1064" s="89">
        <f>VLOOKUP(F1064,Masters!B:F,5,0)</f>
        <v>0</v>
      </c>
      <c r="C1064" s="169" t="s">
        <v>160</v>
      </c>
      <c r="D1064" s="169" t="s">
        <v>160</v>
      </c>
      <c r="E1064" s="170">
        <v>44469</v>
      </c>
      <c r="F1064" s="169">
        <v>141294</v>
      </c>
      <c r="G1064" s="169" t="s">
        <v>792</v>
      </c>
      <c r="H1064" s="169"/>
      <c r="I1064" s="169"/>
      <c r="J1064" s="169">
        <v>0</v>
      </c>
      <c r="K1064" s="169"/>
      <c r="M1064" s="87">
        <f t="shared" ref="M1064:M1127" si="50">J1064/10000000</f>
        <v>0</v>
      </c>
    </row>
    <row r="1065" spans="1:13" x14ac:dyDescent="0.25">
      <c r="A1065" s="89" t="str">
        <f t="shared" si="48"/>
        <v>Y0AI0</v>
      </c>
      <c r="B1065" s="89">
        <f>VLOOKUP(F1065,Masters!B:F,5,0)</f>
        <v>0</v>
      </c>
      <c r="C1065" s="169" t="s">
        <v>160</v>
      </c>
      <c r="D1065" s="169" t="s">
        <v>160</v>
      </c>
      <c r="E1065" s="170">
        <v>44469</v>
      </c>
      <c r="F1065" s="169">
        <v>141366</v>
      </c>
      <c r="G1065" s="169" t="s">
        <v>767</v>
      </c>
      <c r="H1065" s="169"/>
      <c r="I1065" s="169"/>
      <c r="J1065" s="169">
        <v>151359.38</v>
      </c>
      <c r="K1065" s="169"/>
      <c r="M1065" s="87">
        <f t="shared" si="50"/>
        <v>1.5135938E-2</v>
      </c>
    </row>
    <row r="1066" spans="1:13" x14ac:dyDescent="0.25">
      <c r="A1066" s="89" t="str">
        <f t="shared" si="48"/>
        <v>Y0AI0</v>
      </c>
      <c r="B1066" s="89">
        <f>VLOOKUP(F1066,Masters!B:F,5,0)</f>
        <v>0</v>
      </c>
      <c r="C1066" s="169" t="s">
        <v>160</v>
      </c>
      <c r="D1066" s="169" t="s">
        <v>160</v>
      </c>
      <c r="E1066" s="170">
        <v>44469</v>
      </c>
      <c r="F1066" s="169">
        <v>141379</v>
      </c>
      <c r="G1066" s="169" t="s">
        <v>2430</v>
      </c>
      <c r="H1066" s="169"/>
      <c r="I1066" s="169"/>
      <c r="J1066" s="169">
        <v>-1500</v>
      </c>
      <c r="K1066" s="169"/>
      <c r="M1066" s="87">
        <f t="shared" si="50"/>
        <v>-1.4999999999999999E-4</v>
      </c>
    </row>
    <row r="1067" spans="1:13" x14ac:dyDescent="0.25">
      <c r="A1067" s="89" t="str">
        <f t="shared" si="48"/>
        <v>Y0AI0</v>
      </c>
      <c r="B1067" s="89">
        <f>VLOOKUP(F1067,Masters!B:F,5,0)</f>
        <v>0</v>
      </c>
      <c r="C1067" s="169" t="s">
        <v>160</v>
      </c>
      <c r="D1067" s="169" t="s">
        <v>160</v>
      </c>
      <c r="E1067" s="170">
        <v>44469</v>
      </c>
      <c r="F1067" s="169">
        <v>141382</v>
      </c>
      <c r="G1067" s="169" t="s">
        <v>508</v>
      </c>
      <c r="H1067" s="169"/>
      <c r="I1067" s="169"/>
      <c r="J1067" s="169">
        <v>0</v>
      </c>
      <c r="K1067" s="169"/>
      <c r="M1067" s="87">
        <f t="shared" si="50"/>
        <v>0</v>
      </c>
    </row>
    <row r="1068" spans="1:13" x14ac:dyDescent="0.25">
      <c r="A1068" s="89" t="str">
        <f t="shared" si="48"/>
        <v>Y0AI0</v>
      </c>
      <c r="B1068" s="89">
        <f>VLOOKUP(F1068,Masters!B:F,5,0)</f>
        <v>0</v>
      </c>
      <c r="C1068" s="169" t="s">
        <v>160</v>
      </c>
      <c r="D1068" s="169" t="s">
        <v>160</v>
      </c>
      <c r="E1068" s="170">
        <v>44469</v>
      </c>
      <c r="F1068" s="169">
        <v>141398</v>
      </c>
      <c r="G1068" s="169" t="s">
        <v>2431</v>
      </c>
      <c r="H1068" s="169"/>
      <c r="I1068" s="169"/>
      <c r="J1068" s="169">
        <v>0</v>
      </c>
      <c r="K1068" s="169"/>
      <c r="M1068" s="87">
        <f t="shared" si="50"/>
        <v>0</v>
      </c>
    </row>
    <row r="1069" spans="1:13" x14ac:dyDescent="0.25">
      <c r="A1069" s="89" t="str">
        <f t="shared" si="48"/>
        <v>Y0AI0</v>
      </c>
      <c r="B1069" s="89">
        <f>VLOOKUP(F1069,Masters!B:F,5,0)</f>
        <v>0</v>
      </c>
      <c r="C1069" s="169" t="s">
        <v>160</v>
      </c>
      <c r="D1069" s="169" t="s">
        <v>160</v>
      </c>
      <c r="E1069" s="170">
        <v>44469</v>
      </c>
      <c r="F1069" s="169">
        <v>141399</v>
      </c>
      <c r="G1069" s="169" t="s">
        <v>2432</v>
      </c>
      <c r="H1069" s="169"/>
      <c r="I1069" s="169"/>
      <c r="J1069" s="169">
        <v>0</v>
      </c>
      <c r="K1069" s="169"/>
      <c r="M1069" s="87">
        <f t="shared" si="50"/>
        <v>0</v>
      </c>
    </row>
    <row r="1070" spans="1:13" x14ac:dyDescent="0.25">
      <c r="A1070" s="89" t="str">
        <f t="shared" si="48"/>
        <v>Y0AI0</v>
      </c>
      <c r="B1070" s="89">
        <f>VLOOKUP(F1070,Masters!B:F,5,0)</f>
        <v>0</v>
      </c>
      <c r="C1070" s="169" t="s">
        <v>160</v>
      </c>
      <c r="D1070" s="169" t="s">
        <v>160</v>
      </c>
      <c r="E1070" s="170">
        <v>44469</v>
      </c>
      <c r="F1070" s="169">
        <v>141524</v>
      </c>
      <c r="G1070" s="169" t="s">
        <v>509</v>
      </c>
      <c r="H1070" s="169"/>
      <c r="I1070" s="169"/>
      <c r="J1070" s="169">
        <v>0</v>
      </c>
      <c r="K1070" s="169"/>
      <c r="M1070" s="87">
        <f t="shared" si="50"/>
        <v>0</v>
      </c>
    </row>
    <row r="1071" spans="1:13" x14ac:dyDescent="0.25">
      <c r="A1071" s="89" t="str">
        <f t="shared" si="48"/>
        <v>Y0AI0</v>
      </c>
      <c r="B1071" s="89">
        <f>VLOOKUP(F1071,Masters!B:F,5,0)</f>
        <v>0</v>
      </c>
      <c r="C1071" s="169" t="s">
        <v>160</v>
      </c>
      <c r="D1071" s="169" t="s">
        <v>160</v>
      </c>
      <c r="E1071" s="170">
        <v>44469</v>
      </c>
      <c r="F1071" s="169">
        <v>141526</v>
      </c>
      <c r="G1071" s="169" t="s">
        <v>510</v>
      </c>
      <c r="H1071" s="169"/>
      <c r="I1071" s="169"/>
      <c r="J1071" s="169">
        <v>0</v>
      </c>
      <c r="K1071" s="169"/>
      <c r="M1071" s="87">
        <f t="shared" si="50"/>
        <v>0</v>
      </c>
    </row>
    <row r="1072" spans="1:13" x14ac:dyDescent="0.25">
      <c r="A1072" s="89" t="str">
        <f t="shared" si="48"/>
        <v>Y0AI0</v>
      </c>
      <c r="B1072" s="89">
        <f>VLOOKUP(F1072,Masters!B:F,5,0)</f>
        <v>0</v>
      </c>
      <c r="C1072" s="169" t="s">
        <v>160</v>
      </c>
      <c r="D1072" s="169" t="s">
        <v>160</v>
      </c>
      <c r="E1072" s="170">
        <v>44469</v>
      </c>
      <c r="F1072" s="169">
        <v>141527</v>
      </c>
      <c r="G1072" s="169" t="s">
        <v>552</v>
      </c>
      <c r="H1072" s="169"/>
      <c r="I1072" s="169"/>
      <c r="J1072" s="169">
        <v>0</v>
      </c>
      <c r="K1072" s="169"/>
      <c r="M1072" s="87">
        <f t="shared" si="50"/>
        <v>0</v>
      </c>
    </row>
    <row r="1073" spans="1:13" x14ac:dyDescent="0.25">
      <c r="A1073" s="89" t="str">
        <f t="shared" si="48"/>
        <v>Y0AI0</v>
      </c>
      <c r="B1073" s="89">
        <f>VLOOKUP(F1073,Masters!B:F,5,0)</f>
        <v>0</v>
      </c>
      <c r="C1073" s="169" t="s">
        <v>160</v>
      </c>
      <c r="D1073" s="169" t="s">
        <v>160</v>
      </c>
      <c r="E1073" s="170">
        <v>44469</v>
      </c>
      <c r="F1073" s="169">
        <v>141647</v>
      </c>
      <c r="G1073" s="169" t="s">
        <v>821</v>
      </c>
      <c r="H1073" s="169"/>
      <c r="I1073" s="169"/>
      <c r="J1073" s="169">
        <v>0</v>
      </c>
      <c r="K1073" s="169"/>
      <c r="M1073" s="87">
        <f t="shared" si="50"/>
        <v>0</v>
      </c>
    </row>
    <row r="1074" spans="1:13" x14ac:dyDescent="0.25">
      <c r="A1074" s="89" t="str">
        <f t="shared" si="48"/>
        <v>Y0AI0</v>
      </c>
      <c r="B1074" s="89">
        <f>VLOOKUP(F1074,Masters!B:F,5,0)</f>
        <v>0</v>
      </c>
      <c r="C1074" s="169" t="s">
        <v>160</v>
      </c>
      <c r="D1074" s="169" t="s">
        <v>160</v>
      </c>
      <c r="E1074" s="170">
        <v>44469</v>
      </c>
      <c r="F1074" s="169">
        <v>141653</v>
      </c>
      <c r="G1074" s="169" t="s">
        <v>512</v>
      </c>
      <c r="H1074" s="169"/>
      <c r="I1074" s="169"/>
      <c r="J1074" s="169">
        <v>0</v>
      </c>
      <c r="K1074" s="169"/>
      <c r="M1074" s="87">
        <f t="shared" si="50"/>
        <v>0</v>
      </c>
    </row>
    <row r="1075" spans="1:13" x14ac:dyDescent="0.25">
      <c r="A1075" s="89" t="str">
        <f t="shared" si="48"/>
        <v>Y0AI0</v>
      </c>
      <c r="B1075" s="89">
        <f>VLOOKUP(F1075,Masters!B:F,5,0)</f>
        <v>0</v>
      </c>
      <c r="C1075" s="169" t="s">
        <v>160</v>
      </c>
      <c r="D1075" s="169" t="s">
        <v>160</v>
      </c>
      <c r="E1075" s="170">
        <v>44469</v>
      </c>
      <c r="F1075" s="169">
        <v>141679</v>
      </c>
      <c r="G1075" s="169" t="s">
        <v>822</v>
      </c>
      <c r="H1075" s="169"/>
      <c r="I1075" s="169"/>
      <c r="J1075" s="169">
        <v>0</v>
      </c>
      <c r="K1075" s="169"/>
      <c r="M1075" s="87">
        <f t="shared" si="50"/>
        <v>0</v>
      </c>
    </row>
    <row r="1076" spans="1:13" x14ac:dyDescent="0.25">
      <c r="A1076" s="89" t="str">
        <f t="shared" si="48"/>
        <v>Y0AI0</v>
      </c>
      <c r="B1076" s="89">
        <f>VLOOKUP(F1076,Masters!B:F,5,0)</f>
        <v>0</v>
      </c>
      <c r="C1076" s="169" t="s">
        <v>160</v>
      </c>
      <c r="D1076" s="169" t="s">
        <v>160</v>
      </c>
      <c r="E1076" s="170">
        <v>44469</v>
      </c>
      <c r="F1076" s="169">
        <v>141724</v>
      </c>
      <c r="G1076" s="169" t="s">
        <v>513</v>
      </c>
      <c r="H1076" s="169"/>
      <c r="I1076" s="169"/>
      <c r="J1076" s="169">
        <v>0</v>
      </c>
      <c r="K1076" s="169"/>
      <c r="M1076" s="87">
        <f t="shared" si="50"/>
        <v>0</v>
      </c>
    </row>
    <row r="1077" spans="1:13" x14ac:dyDescent="0.25">
      <c r="A1077" s="89" t="str">
        <f t="shared" si="48"/>
        <v>Y0AI0</v>
      </c>
      <c r="B1077" s="89">
        <f>VLOOKUP(F1077,Masters!B:F,5,0)</f>
        <v>0</v>
      </c>
      <c r="C1077" s="169" t="s">
        <v>160</v>
      </c>
      <c r="D1077" s="169" t="s">
        <v>160</v>
      </c>
      <c r="E1077" s="170">
        <v>44469</v>
      </c>
      <c r="F1077" s="169">
        <v>141744</v>
      </c>
      <c r="G1077" s="169" t="s">
        <v>514</v>
      </c>
      <c r="H1077" s="169"/>
      <c r="I1077" s="169"/>
      <c r="J1077" s="169">
        <v>99999.98</v>
      </c>
      <c r="K1077" s="169"/>
      <c r="M1077" s="87">
        <f t="shared" si="50"/>
        <v>9.9999979999999995E-3</v>
      </c>
    </row>
    <row r="1078" spans="1:13" x14ac:dyDescent="0.25">
      <c r="A1078" s="89" t="str">
        <f t="shared" si="48"/>
        <v>Y0AI0</v>
      </c>
      <c r="B1078" s="89">
        <f>VLOOKUP(F1078,Masters!B:F,5,0)</f>
        <v>0</v>
      </c>
      <c r="C1078" s="169" t="s">
        <v>160</v>
      </c>
      <c r="D1078" s="169" t="s">
        <v>160</v>
      </c>
      <c r="E1078" s="170">
        <v>44469</v>
      </c>
      <c r="F1078" s="169">
        <v>141754</v>
      </c>
      <c r="G1078" s="169" t="s">
        <v>517</v>
      </c>
      <c r="H1078" s="169"/>
      <c r="I1078" s="169"/>
      <c r="J1078" s="169">
        <v>0</v>
      </c>
      <c r="K1078" s="169"/>
      <c r="M1078" s="87">
        <f t="shared" si="50"/>
        <v>0</v>
      </c>
    </row>
    <row r="1079" spans="1:13" x14ac:dyDescent="0.25">
      <c r="A1079" s="89" t="str">
        <f t="shared" si="48"/>
        <v>Y0AI0</v>
      </c>
      <c r="B1079" s="89">
        <f>VLOOKUP(F1079,Masters!B:F,5,0)</f>
        <v>0</v>
      </c>
      <c r="C1079" s="169" t="s">
        <v>160</v>
      </c>
      <c r="D1079" s="169" t="s">
        <v>160</v>
      </c>
      <c r="E1079" s="170">
        <v>44469</v>
      </c>
      <c r="F1079" s="169">
        <v>141769</v>
      </c>
      <c r="G1079" s="169" t="s">
        <v>843</v>
      </c>
      <c r="H1079" s="169"/>
      <c r="I1079" s="169"/>
      <c r="J1079" s="169">
        <v>0</v>
      </c>
      <c r="K1079" s="169"/>
      <c r="M1079" s="87">
        <f t="shared" si="50"/>
        <v>0</v>
      </c>
    </row>
    <row r="1080" spans="1:13" x14ac:dyDescent="0.25">
      <c r="A1080" s="89" t="str">
        <f t="shared" si="48"/>
        <v>Y0AI0</v>
      </c>
      <c r="B1080" s="89">
        <f>VLOOKUP(F1080,Masters!B:F,5,0)</f>
        <v>0</v>
      </c>
      <c r="C1080" s="169" t="s">
        <v>160</v>
      </c>
      <c r="D1080" s="169" t="s">
        <v>160</v>
      </c>
      <c r="E1080" s="170">
        <v>44469</v>
      </c>
      <c r="F1080" s="169">
        <v>141779</v>
      </c>
      <c r="G1080" s="169" t="s">
        <v>852</v>
      </c>
      <c r="H1080" s="169"/>
      <c r="I1080" s="169"/>
      <c r="J1080" s="169">
        <v>0</v>
      </c>
      <c r="K1080" s="169"/>
      <c r="M1080" s="87">
        <f t="shared" si="50"/>
        <v>0</v>
      </c>
    </row>
    <row r="1081" spans="1:13" x14ac:dyDescent="0.25">
      <c r="A1081" s="89" t="str">
        <f t="shared" si="48"/>
        <v>Y0AI0</v>
      </c>
      <c r="B1081" s="89">
        <f>VLOOKUP(F1081,Masters!B:F,5,0)</f>
        <v>0</v>
      </c>
      <c r="C1081" s="169" t="s">
        <v>160</v>
      </c>
      <c r="D1081" s="169" t="s">
        <v>160</v>
      </c>
      <c r="E1081" s="170">
        <v>44469</v>
      </c>
      <c r="F1081" s="169">
        <v>141785</v>
      </c>
      <c r="G1081" s="169" t="s">
        <v>856</v>
      </c>
      <c r="H1081" s="169"/>
      <c r="I1081" s="169"/>
      <c r="J1081" s="169">
        <v>0</v>
      </c>
      <c r="K1081" s="169"/>
      <c r="M1081" s="87">
        <f t="shared" si="50"/>
        <v>0</v>
      </c>
    </row>
    <row r="1082" spans="1:13" x14ac:dyDescent="0.25">
      <c r="A1082" s="89" t="str">
        <f t="shared" si="48"/>
        <v>Y0AI0</v>
      </c>
      <c r="B1082" s="89">
        <f>VLOOKUP(F1082,Masters!B:F,5,0)</f>
        <v>0</v>
      </c>
      <c r="C1082" s="169" t="s">
        <v>160</v>
      </c>
      <c r="D1082" s="169" t="s">
        <v>160</v>
      </c>
      <c r="E1082" s="170">
        <v>44469</v>
      </c>
      <c r="F1082" s="169">
        <v>141789</v>
      </c>
      <c r="G1082" s="169" t="s">
        <v>860</v>
      </c>
      <c r="H1082" s="169"/>
      <c r="I1082" s="169"/>
      <c r="J1082" s="169">
        <v>0</v>
      </c>
      <c r="K1082" s="169"/>
      <c r="M1082" s="87">
        <f t="shared" si="50"/>
        <v>0</v>
      </c>
    </row>
    <row r="1083" spans="1:13" x14ac:dyDescent="0.25">
      <c r="A1083" s="89" t="str">
        <f t="shared" si="48"/>
        <v>Y0AI0</v>
      </c>
      <c r="B1083" s="89">
        <f>VLOOKUP(F1083,Masters!B:F,5,0)</f>
        <v>0</v>
      </c>
      <c r="C1083" s="169" t="s">
        <v>160</v>
      </c>
      <c r="D1083" s="169" t="s">
        <v>160</v>
      </c>
      <c r="E1083" s="170">
        <v>44469</v>
      </c>
      <c r="F1083" s="169">
        <v>141790</v>
      </c>
      <c r="G1083" s="169" t="s">
        <v>861</v>
      </c>
      <c r="H1083" s="169"/>
      <c r="I1083" s="169"/>
      <c r="J1083" s="169">
        <v>0</v>
      </c>
      <c r="K1083" s="169"/>
      <c r="M1083" s="87">
        <f t="shared" si="50"/>
        <v>0</v>
      </c>
    </row>
    <row r="1084" spans="1:13" x14ac:dyDescent="0.25">
      <c r="A1084" s="89" t="str">
        <f t="shared" si="48"/>
        <v>Y0AI0</v>
      </c>
      <c r="B1084" s="89">
        <f>VLOOKUP(F1084,Masters!B:F,5,0)</f>
        <v>0</v>
      </c>
      <c r="C1084" s="169" t="s">
        <v>160</v>
      </c>
      <c r="D1084" s="169" t="s">
        <v>160</v>
      </c>
      <c r="E1084" s="170">
        <v>44469</v>
      </c>
      <c r="F1084" s="169">
        <v>141871</v>
      </c>
      <c r="G1084" s="169" t="s">
        <v>1100</v>
      </c>
      <c r="H1084" s="169"/>
      <c r="I1084" s="169"/>
      <c r="J1084" s="169">
        <v>0</v>
      </c>
      <c r="K1084" s="169"/>
      <c r="M1084" s="87">
        <f t="shared" si="50"/>
        <v>0</v>
      </c>
    </row>
    <row r="1085" spans="1:13" x14ac:dyDescent="0.25">
      <c r="A1085" s="89" t="str">
        <f t="shared" si="48"/>
        <v>Y0AI0</v>
      </c>
      <c r="B1085" s="89">
        <f>VLOOKUP(F1085,Masters!B:F,5,0)</f>
        <v>0</v>
      </c>
      <c r="C1085" s="169" t="s">
        <v>160</v>
      </c>
      <c r="D1085" s="169" t="s">
        <v>160</v>
      </c>
      <c r="E1085" s="170">
        <v>44469</v>
      </c>
      <c r="F1085" s="169">
        <v>142036</v>
      </c>
      <c r="G1085" s="169" t="s">
        <v>865</v>
      </c>
      <c r="H1085" s="169"/>
      <c r="I1085" s="169"/>
      <c r="J1085" s="169">
        <v>99999.97</v>
      </c>
      <c r="K1085" s="169"/>
      <c r="M1085" s="87">
        <f t="shared" si="50"/>
        <v>9.9999970000000001E-3</v>
      </c>
    </row>
    <row r="1086" spans="1:13" x14ac:dyDescent="0.25">
      <c r="A1086" s="89" t="str">
        <f t="shared" si="48"/>
        <v>Y0AI0</v>
      </c>
      <c r="B1086" s="89">
        <f>VLOOKUP(F1086,Masters!B:F,5,0)</f>
        <v>0</v>
      </c>
      <c r="C1086" s="169" t="s">
        <v>160</v>
      </c>
      <c r="D1086" s="169" t="s">
        <v>160</v>
      </c>
      <c r="E1086" s="170">
        <v>44469</v>
      </c>
      <c r="F1086" s="169">
        <v>142044</v>
      </c>
      <c r="G1086" s="169" t="s">
        <v>870</v>
      </c>
      <c r="H1086" s="169"/>
      <c r="I1086" s="169"/>
      <c r="J1086" s="169">
        <v>-10000000</v>
      </c>
      <c r="K1086" s="169"/>
      <c r="M1086" s="87">
        <f t="shared" si="50"/>
        <v>-1</v>
      </c>
    </row>
    <row r="1087" spans="1:13" x14ac:dyDescent="0.25">
      <c r="A1087" s="89" t="str">
        <f t="shared" si="48"/>
        <v>Y0AI0</v>
      </c>
      <c r="B1087" s="89">
        <f>VLOOKUP(F1087,Masters!B:F,5,0)</f>
        <v>0</v>
      </c>
      <c r="C1087" s="169" t="s">
        <v>160</v>
      </c>
      <c r="D1087" s="169" t="s">
        <v>160</v>
      </c>
      <c r="E1087" s="170">
        <v>44469</v>
      </c>
      <c r="F1087" s="169">
        <v>142046</v>
      </c>
      <c r="G1087" s="169" t="s">
        <v>871</v>
      </c>
      <c r="H1087" s="169"/>
      <c r="I1087" s="169"/>
      <c r="J1087" s="169">
        <v>0</v>
      </c>
      <c r="K1087" s="169"/>
      <c r="M1087" s="87">
        <f t="shared" si="50"/>
        <v>0</v>
      </c>
    </row>
    <row r="1088" spans="1:13" x14ac:dyDescent="0.25">
      <c r="A1088" s="89" t="str">
        <f t="shared" si="48"/>
        <v>Y0AI0</v>
      </c>
      <c r="B1088" s="89">
        <f>VLOOKUP(F1088,Masters!B:F,5,0)</f>
        <v>0</v>
      </c>
      <c r="C1088" s="169" t="s">
        <v>160</v>
      </c>
      <c r="D1088" s="169" t="s">
        <v>160</v>
      </c>
      <c r="E1088" s="170">
        <v>44469</v>
      </c>
      <c r="F1088" s="169">
        <v>142075</v>
      </c>
      <c r="G1088" s="169" t="s">
        <v>1059</v>
      </c>
      <c r="H1088" s="169"/>
      <c r="I1088" s="169"/>
      <c r="J1088" s="169">
        <v>310277.17</v>
      </c>
      <c r="K1088" s="169"/>
      <c r="M1088" s="87">
        <f t="shared" si="50"/>
        <v>3.1027717E-2</v>
      </c>
    </row>
    <row r="1089" spans="1:13" x14ac:dyDescent="0.25">
      <c r="A1089" s="89" t="str">
        <f t="shared" si="48"/>
        <v>Y0AI0</v>
      </c>
      <c r="B1089" s="89">
        <f>VLOOKUP(F1089,Masters!B:F,5,0)</f>
        <v>0</v>
      </c>
      <c r="C1089" s="169" t="s">
        <v>160</v>
      </c>
      <c r="D1089" s="169" t="s">
        <v>160</v>
      </c>
      <c r="E1089" s="170">
        <v>44469</v>
      </c>
      <c r="F1089" s="169">
        <v>142087</v>
      </c>
      <c r="G1089" s="169" t="s">
        <v>881</v>
      </c>
      <c r="H1089" s="169"/>
      <c r="I1089" s="169"/>
      <c r="J1089" s="169">
        <v>0</v>
      </c>
      <c r="K1089" s="169"/>
      <c r="M1089" s="87">
        <f t="shared" si="50"/>
        <v>0</v>
      </c>
    </row>
    <row r="1090" spans="1:13" x14ac:dyDescent="0.25">
      <c r="A1090" s="89" t="str">
        <f t="shared" si="48"/>
        <v>Y0AI0</v>
      </c>
      <c r="B1090" s="89">
        <f>VLOOKUP(F1090,Masters!B:F,5,0)</f>
        <v>0</v>
      </c>
      <c r="C1090" s="169" t="s">
        <v>160</v>
      </c>
      <c r="D1090" s="169" t="s">
        <v>160</v>
      </c>
      <c r="E1090" s="170">
        <v>44469</v>
      </c>
      <c r="F1090" s="169">
        <v>160118</v>
      </c>
      <c r="G1090" s="169" t="s">
        <v>890</v>
      </c>
      <c r="H1090" s="169"/>
      <c r="I1090" s="169"/>
      <c r="J1090" s="169">
        <v>0</v>
      </c>
      <c r="K1090" s="169"/>
      <c r="M1090" s="87">
        <f t="shared" si="50"/>
        <v>0</v>
      </c>
    </row>
    <row r="1091" spans="1:13" x14ac:dyDescent="0.25">
      <c r="A1091" s="89" t="str">
        <f t="shared" si="48"/>
        <v>Y0AI0</v>
      </c>
      <c r="B1091" s="89">
        <f>VLOOKUP(F1091,Masters!B:F,5,0)</f>
        <v>0</v>
      </c>
      <c r="C1091" s="169" t="s">
        <v>160</v>
      </c>
      <c r="D1091" s="169" t="s">
        <v>160</v>
      </c>
      <c r="E1091" s="170">
        <v>44469</v>
      </c>
      <c r="F1091" s="169">
        <v>160122</v>
      </c>
      <c r="G1091" s="169" t="s">
        <v>893</v>
      </c>
      <c r="H1091" s="169"/>
      <c r="I1091" s="169"/>
      <c r="J1091" s="169">
        <v>0</v>
      </c>
      <c r="K1091" s="169"/>
      <c r="M1091" s="87">
        <f t="shared" si="50"/>
        <v>0</v>
      </c>
    </row>
    <row r="1092" spans="1:13" x14ac:dyDescent="0.25">
      <c r="A1092" s="89" t="str">
        <f t="shared" si="48"/>
        <v>Y0AI0</v>
      </c>
      <c r="B1092" s="89">
        <f>VLOOKUP(F1092,Masters!B:F,5,0)</f>
        <v>0</v>
      </c>
      <c r="C1092" s="169" t="s">
        <v>160</v>
      </c>
      <c r="D1092" s="169" t="s">
        <v>160</v>
      </c>
      <c r="E1092" s="170">
        <v>44469</v>
      </c>
      <c r="F1092" s="169">
        <v>160123</v>
      </c>
      <c r="G1092" s="169" t="s">
        <v>894</v>
      </c>
      <c r="H1092" s="169"/>
      <c r="I1092" s="169"/>
      <c r="J1092" s="169">
        <v>212147000</v>
      </c>
      <c r="K1092" s="169"/>
      <c r="M1092" s="87">
        <f t="shared" si="50"/>
        <v>21.214700000000001</v>
      </c>
    </row>
    <row r="1093" spans="1:13" x14ac:dyDescent="0.25">
      <c r="A1093" s="89" t="str">
        <f t="shared" si="48"/>
        <v>Y0AI0</v>
      </c>
      <c r="B1093" s="89">
        <f>VLOOKUP(F1093,Masters!B:F,5,0)</f>
        <v>0</v>
      </c>
      <c r="C1093" s="169" t="s">
        <v>160</v>
      </c>
      <c r="D1093" s="169" t="s">
        <v>160</v>
      </c>
      <c r="E1093" s="170">
        <v>44469</v>
      </c>
      <c r="F1093" s="169">
        <v>160202</v>
      </c>
      <c r="G1093" s="169" t="s">
        <v>896</v>
      </c>
      <c r="H1093" s="169"/>
      <c r="I1093" s="169"/>
      <c r="J1093" s="169">
        <v>0</v>
      </c>
      <c r="K1093" s="169"/>
      <c r="M1093" s="87">
        <f t="shared" si="50"/>
        <v>0</v>
      </c>
    </row>
    <row r="1094" spans="1:13" x14ac:dyDescent="0.25">
      <c r="A1094" s="89" t="str">
        <f t="shared" si="48"/>
        <v>Y0AI0</v>
      </c>
      <c r="B1094" s="89">
        <f>VLOOKUP(F1094,Masters!B:F,5,0)</f>
        <v>0</v>
      </c>
      <c r="C1094" s="169" t="s">
        <v>160</v>
      </c>
      <c r="D1094" s="169" t="s">
        <v>160</v>
      </c>
      <c r="E1094" s="170">
        <v>44469</v>
      </c>
      <c r="F1094" s="169">
        <v>160206</v>
      </c>
      <c r="G1094" s="169" t="s">
        <v>897</v>
      </c>
      <c r="H1094" s="169"/>
      <c r="I1094" s="169"/>
      <c r="J1094" s="169">
        <v>2456758859.0599999</v>
      </c>
      <c r="K1094" s="169"/>
      <c r="M1094" s="87">
        <f t="shared" si="50"/>
        <v>245.67588590599999</v>
      </c>
    </row>
    <row r="1095" spans="1:13" x14ac:dyDescent="0.25">
      <c r="A1095" s="89" t="str">
        <f t="shared" si="48"/>
        <v>Y0AI0</v>
      </c>
      <c r="B1095" s="89">
        <f>VLOOKUP(F1095,Masters!B:F,5,0)</f>
        <v>0</v>
      </c>
      <c r="C1095" s="169" t="s">
        <v>160</v>
      </c>
      <c r="D1095" s="169" t="s">
        <v>160</v>
      </c>
      <c r="E1095" s="170">
        <v>44469</v>
      </c>
      <c r="F1095" s="169">
        <v>160207</v>
      </c>
      <c r="G1095" s="169" t="s">
        <v>898</v>
      </c>
      <c r="H1095" s="169"/>
      <c r="I1095" s="169"/>
      <c r="J1095" s="169">
        <v>0</v>
      </c>
      <c r="K1095" s="169"/>
      <c r="M1095" s="87">
        <f t="shared" si="50"/>
        <v>0</v>
      </c>
    </row>
    <row r="1096" spans="1:13" x14ac:dyDescent="0.25">
      <c r="A1096" s="89" t="str">
        <f t="shared" si="48"/>
        <v>Y0AI0</v>
      </c>
      <c r="B1096" s="89">
        <f>VLOOKUP(F1096,Masters!B:F,5,0)</f>
        <v>0</v>
      </c>
      <c r="C1096" s="169" t="s">
        <v>160</v>
      </c>
      <c r="D1096" s="169" t="s">
        <v>160</v>
      </c>
      <c r="E1096" s="170">
        <v>44469</v>
      </c>
      <c r="F1096" s="169">
        <v>170123</v>
      </c>
      <c r="G1096" s="169" t="s">
        <v>599</v>
      </c>
      <c r="H1096" s="169"/>
      <c r="I1096" s="169"/>
      <c r="J1096" s="169">
        <v>14503759</v>
      </c>
      <c r="K1096" s="169"/>
      <c r="M1096" s="87">
        <f t="shared" si="50"/>
        <v>1.4503759000000001</v>
      </c>
    </row>
    <row r="1097" spans="1:13" x14ac:dyDescent="0.25">
      <c r="A1097" s="89" t="str">
        <f t="shared" si="48"/>
        <v>Y0AI0</v>
      </c>
      <c r="B1097" s="89">
        <f>VLOOKUP(F1097,Masters!B:F,5,0)</f>
        <v>0</v>
      </c>
      <c r="C1097" s="169" t="s">
        <v>160</v>
      </c>
      <c r="D1097" s="169" t="s">
        <v>160</v>
      </c>
      <c r="E1097" s="170">
        <v>44469</v>
      </c>
      <c r="F1097" s="169">
        <v>170125</v>
      </c>
      <c r="G1097" s="169" t="s">
        <v>560</v>
      </c>
      <c r="H1097" s="169"/>
      <c r="I1097" s="169"/>
      <c r="J1097" s="169">
        <v>255913513.09999999</v>
      </c>
      <c r="K1097" s="169"/>
      <c r="M1097" s="87">
        <f t="shared" si="50"/>
        <v>25.59135131</v>
      </c>
    </row>
    <row r="1098" spans="1:13" x14ac:dyDescent="0.25">
      <c r="A1098" s="89" t="str">
        <f t="shared" si="48"/>
        <v>Y0AI0</v>
      </c>
      <c r="B1098" s="89">
        <f>VLOOKUP(F1098,Masters!B:F,5,0)</f>
        <v>0</v>
      </c>
      <c r="C1098" s="169" t="s">
        <v>160</v>
      </c>
      <c r="D1098" s="169" t="s">
        <v>160</v>
      </c>
      <c r="E1098" s="170">
        <v>44469</v>
      </c>
      <c r="F1098" s="169">
        <v>170129</v>
      </c>
      <c r="G1098" s="169" t="s">
        <v>564</v>
      </c>
      <c r="H1098" s="169"/>
      <c r="I1098" s="169"/>
      <c r="J1098" s="169">
        <v>-107711913.23999999</v>
      </c>
      <c r="K1098" s="169"/>
      <c r="M1098" s="87">
        <f t="shared" si="50"/>
        <v>-10.771191324</v>
      </c>
    </row>
    <row r="1099" spans="1:13" x14ac:dyDescent="0.25">
      <c r="A1099" s="89" t="str">
        <f t="shared" si="48"/>
        <v>Y0AI1.2</v>
      </c>
      <c r="B1099" s="89">
        <f>VLOOKUP(F1099,Masters!B:F,5,0)</f>
        <v>1.2</v>
      </c>
      <c r="C1099" s="169" t="s">
        <v>160</v>
      </c>
      <c r="D1099" s="169" t="s">
        <v>160</v>
      </c>
      <c r="E1099" s="170">
        <v>44469</v>
      </c>
      <c r="F1099" s="169">
        <v>201171</v>
      </c>
      <c r="G1099" s="169" t="s">
        <v>624</v>
      </c>
      <c r="H1099" s="169"/>
      <c r="I1099" s="169"/>
      <c r="J1099" s="169">
        <v>0.4</v>
      </c>
      <c r="K1099" s="169"/>
      <c r="M1099" s="87">
        <f t="shared" si="50"/>
        <v>4.0000000000000001E-8</v>
      </c>
    </row>
    <row r="1100" spans="1:13" x14ac:dyDescent="0.25">
      <c r="A1100" s="89" t="str">
        <f t="shared" si="48"/>
        <v>Y0AI1.2</v>
      </c>
      <c r="B1100" s="89">
        <f>VLOOKUP(F1100,Masters!B:F,5,0)</f>
        <v>1.2</v>
      </c>
      <c r="C1100" s="169" t="s">
        <v>160</v>
      </c>
      <c r="D1100" s="169" t="s">
        <v>160</v>
      </c>
      <c r="E1100" s="170">
        <v>44469</v>
      </c>
      <c r="F1100" s="169">
        <v>201181</v>
      </c>
      <c r="G1100" s="169" t="s">
        <v>578</v>
      </c>
      <c r="H1100" s="169"/>
      <c r="I1100" s="169"/>
      <c r="J1100" s="169">
        <v>0.71</v>
      </c>
      <c r="K1100" s="169"/>
      <c r="M1100" s="87">
        <f t="shared" si="50"/>
        <v>7.1E-8</v>
      </c>
    </row>
    <row r="1101" spans="1:13" x14ac:dyDescent="0.25">
      <c r="A1101" s="89" t="str">
        <f t="shared" si="48"/>
        <v>Y0AI1.2</v>
      </c>
      <c r="B1101" s="89">
        <f>VLOOKUP(F1101,Masters!B:F,5,0)</f>
        <v>1.2</v>
      </c>
      <c r="C1101" s="169" t="s">
        <v>160</v>
      </c>
      <c r="D1101" s="169" t="s">
        <v>160</v>
      </c>
      <c r="E1101" s="170">
        <v>44469</v>
      </c>
      <c r="F1101" s="169">
        <v>201182</v>
      </c>
      <c r="G1101" s="169" t="s">
        <v>909</v>
      </c>
      <c r="H1101" s="169"/>
      <c r="I1101" s="169"/>
      <c r="J1101" s="169">
        <v>0.01</v>
      </c>
      <c r="K1101" s="169"/>
      <c r="M1101" s="87">
        <f t="shared" si="50"/>
        <v>1.0000000000000001E-9</v>
      </c>
    </row>
    <row r="1102" spans="1:13" x14ac:dyDescent="0.25">
      <c r="A1102" s="89" t="str">
        <f t="shared" si="48"/>
        <v>Y0AI0</v>
      </c>
      <c r="B1102" s="89">
        <f>VLOOKUP(F1102,Masters!B:F,5,0)</f>
        <v>0</v>
      </c>
      <c r="C1102" s="169" t="s">
        <v>160</v>
      </c>
      <c r="D1102" s="169" t="s">
        <v>160</v>
      </c>
      <c r="E1102" s="170">
        <v>44469</v>
      </c>
      <c r="F1102" s="169">
        <v>201187</v>
      </c>
      <c r="G1102" s="169" t="s">
        <v>580</v>
      </c>
      <c r="H1102" s="169"/>
      <c r="I1102" s="169"/>
      <c r="J1102" s="169">
        <v>228947.25</v>
      </c>
      <c r="K1102" s="169"/>
      <c r="M1102" s="87">
        <f t="shared" si="50"/>
        <v>2.2894725000000001E-2</v>
      </c>
    </row>
    <row r="1103" spans="1:13" x14ac:dyDescent="0.25">
      <c r="A1103" s="89" t="str">
        <f t="shared" ref="A1103:A1161" si="51">C1103&amp;B1103</f>
        <v>Y0AI0</v>
      </c>
      <c r="B1103" s="89">
        <f>VLOOKUP(F1103,Masters!B:F,5,0)</f>
        <v>0</v>
      </c>
      <c r="C1103" s="169" t="s">
        <v>160</v>
      </c>
      <c r="D1103" s="169" t="s">
        <v>160</v>
      </c>
      <c r="E1103" s="170">
        <v>44469</v>
      </c>
      <c r="F1103" s="169">
        <v>201192</v>
      </c>
      <c r="G1103" s="169" t="s">
        <v>584</v>
      </c>
      <c r="H1103" s="169"/>
      <c r="I1103" s="169"/>
      <c r="J1103" s="169">
        <v>327377.65000000002</v>
      </c>
      <c r="K1103" s="169"/>
      <c r="M1103" s="87">
        <f t="shared" si="50"/>
        <v>3.2737765000000002E-2</v>
      </c>
    </row>
    <row r="1104" spans="1:13" x14ac:dyDescent="0.25">
      <c r="A1104" s="89" t="str">
        <f t="shared" si="51"/>
        <v>Y0AI0</v>
      </c>
      <c r="B1104" s="89">
        <f>VLOOKUP(F1104,Masters!B:F,5,0)</f>
        <v>0</v>
      </c>
      <c r="C1104" s="169" t="s">
        <v>160</v>
      </c>
      <c r="D1104" s="169" t="s">
        <v>160</v>
      </c>
      <c r="E1104" s="170">
        <v>44469</v>
      </c>
      <c r="F1104" s="169">
        <v>201193</v>
      </c>
      <c r="G1104" s="169" t="s">
        <v>625</v>
      </c>
      <c r="H1104" s="169"/>
      <c r="I1104" s="169"/>
      <c r="J1104" s="169">
        <v>126499.2</v>
      </c>
      <c r="K1104" s="169"/>
      <c r="M1104" s="87">
        <f t="shared" si="50"/>
        <v>1.264992E-2</v>
      </c>
    </row>
    <row r="1105" spans="1:13" x14ac:dyDescent="0.25">
      <c r="A1105" s="89" t="str">
        <f t="shared" si="51"/>
        <v>Y0AI0</v>
      </c>
      <c r="B1105" s="89">
        <f>VLOOKUP(F1105,Masters!B:F,5,0)</f>
        <v>0</v>
      </c>
      <c r="C1105" s="169" t="s">
        <v>160</v>
      </c>
      <c r="D1105" s="169" t="s">
        <v>160</v>
      </c>
      <c r="E1105" s="170">
        <v>44469</v>
      </c>
      <c r="F1105" s="169">
        <v>201197</v>
      </c>
      <c r="G1105" s="169" t="s">
        <v>626</v>
      </c>
      <c r="H1105" s="169"/>
      <c r="I1105" s="169"/>
      <c r="J1105" s="169">
        <v>82786.05</v>
      </c>
      <c r="K1105" s="169"/>
      <c r="M1105" s="87">
        <f t="shared" si="50"/>
        <v>8.2786049999999996E-3</v>
      </c>
    </row>
    <row r="1106" spans="1:13" x14ac:dyDescent="0.25">
      <c r="A1106" s="89" t="str">
        <f t="shared" si="51"/>
        <v>Y0AI0</v>
      </c>
      <c r="B1106" s="89">
        <f>VLOOKUP(F1106,Masters!B:F,5,0)</f>
        <v>0</v>
      </c>
      <c r="C1106" s="169" t="s">
        <v>160</v>
      </c>
      <c r="D1106" s="169" t="s">
        <v>160</v>
      </c>
      <c r="E1106" s="170">
        <v>44469</v>
      </c>
      <c r="F1106" s="169">
        <v>201198</v>
      </c>
      <c r="G1106" s="169" t="s">
        <v>627</v>
      </c>
      <c r="H1106" s="169"/>
      <c r="I1106" s="169"/>
      <c r="J1106" s="169">
        <v>236.1</v>
      </c>
      <c r="K1106" s="169"/>
      <c r="M1106" s="87">
        <f t="shared" si="50"/>
        <v>2.3609999999999999E-5</v>
      </c>
    </row>
    <row r="1107" spans="1:13" x14ac:dyDescent="0.25">
      <c r="A1107" s="89" t="str">
        <f t="shared" si="51"/>
        <v>Y0AI0</v>
      </c>
      <c r="B1107" s="89">
        <f>VLOOKUP(F1107,Masters!B:F,5,0)</f>
        <v>0</v>
      </c>
      <c r="C1107" s="169" t="s">
        <v>160</v>
      </c>
      <c r="D1107" s="169" t="s">
        <v>160</v>
      </c>
      <c r="E1107" s="170">
        <v>44469</v>
      </c>
      <c r="F1107" s="169">
        <v>201199</v>
      </c>
      <c r="G1107" s="169" t="s">
        <v>628</v>
      </c>
      <c r="H1107" s="169"/>
      <c r="I1107" s="169"/>
      <c r="J1107" s="169">
        <v>85584.73</v>
      </c>
      <c r="K1107" s="169"/>
      <c r="M1107" s="87">
        <f t="shared" si="50"/>
        <v>8.5584729999999987E-3</v>
      </c>
    </row>
    <row r="1108" spans="1:13" x14ac:dyDescent="0.25">
      <c r="A1108" s="89" t="str">
        <f t="shared" si="51"/>
        <v>Y0AI0</v>
      </c>
      <c r="B1108" s="89">
        <f>VLOOKUP(F1108,Masters!B:F,5,0)</f>
        <v>0</v>
      </c>
      <c r="C1108" s="169" t="s">
        <v>160</v>
      </c>
      <c r="D1108" s="169" t="s">
        <v>160</v>
      </c>
      <c r="E1108" s="170">
        <v>44469</v>
      </c>
      <c r="F1108" s="169">
        <v>201201</v>
      </c>
      <c r="G1108" s="169" t="s">
        <v>911</v>
      </c>
      <c r="H1108" s="169"/>
      <c r="I1108" s="169"/>
      <c r="J1108" s="169">
        <v>-1283.8900000000001</v>
      </c>
      <c r="K1108" s="169"/>
      <c r="M1108" s="87">
        <f t="shared" si="50"/>
        <v>-1.2838900000000002E-4</v>
      </c>
    </row>
    <row r="1109" spans="1:13" x14ac:dyDescent="0.25">
      <c r="A1109" s="89" t="str">
        <f t="shared" si="51"/>
        <v>Y0AI0</v>
      </c>
      <c r="B1109" s="89">
        <f>VLOOKUP(F1109,Masters!B:F,5,0)</f>
        <v>0</v>
      </c>
      <c r="C1109" s="169" t="s">
        <v>160</v>
      </c>
      <c r="D1109" s="169" t="s">
        <v>160</v>
      </c>
      <c r="E1109" s="170">
        <v>44469</v>
      </c>
      <c r="F1109" s="169">
        <v>201217</v>
      </c>
      <c r="G1109" s="169" t="s">
        <v>629</v>
      </c>
      <c r="H1109" s="169"/>
      <c r="I1109" s="169"/>
      <c r="J1109" s="169">
        <v>1105070.27</v>
      </c>
      <c r="K1109" s="169"/>
      <c r="M1109" s="87">
        <f t="shared" si="50"/>
        <v>0.11050702700000001</v>
      </c>
    </row>
    <row r="1110" spans="1:13" x14ac:dyDescent="0.25">
      <c r="A1110" s="89" t="str">
        <f t="shared" si="51"/>
        <v>Y0AI0</v>
      </c>
      <c r="B1110" s="89">
        <f>VLOOKUP(F1110,Masters!B:F,5,0)</f>
        <v>0</v>
      </c>
      <c r="C1110" s="169" t="s">
        <v>160</v>
      </c>
      <c r="D1110" s="169" t="s">
        <v>160</v>
      </c>
      <c r="E1110" s="170">
        <v>44469</v>
      </c>
      <c r="F1110" s="169">
        <v>201218</v>
      </c>
      <c r="G1110" s="169" t="s">
        <v>630</v>
      </c>
      <c r="H1110" s="169"/>
      <c r="I1110" s="169"/>
      <c r="J1110" s="169">
        <v>-3175736367.02</v>
      </c>
      <c r="K1110" s="169"/>
      <c r="M1110" s="87">
        <f t="shared" si="50"/>
        <v>-317.57363670199999</v>
      </c>
    </row>
    <row r="1111" spans="1:13" x14ac:dyDescent="0.25">
      <c r="A1111" s="89" t="str">
        <f t="shared" si="51"/>
        <v>Y0AI0</v>
      </c>
      <c r="B1111" s="89">
        <f>VLOOKUP(F1111,Masters!B:F,5,0)</f>
        <v>0</v>
      </c>
      <c r="C1111" s="169" t="s">
        <v>160</v>
      </c>
      <c r="D1111" s="169" t="s">
        <v>160</v>
      </c>
      <c r="E1111" s="170">
        <v>44469</v>
      </c>
      <c r="F1111" s="169">
        <v>201221</v>
      </c>
      <c r="G1111" s="169" t="s">
        <v>631</v>
      </c>
      <c r="H1111" s="169"/>
      <c r="I1111" s="169"/>
      <c r="J1111" s="169">
        <v>11001276.6</v>
      </c>
      <c r="K1111" s="169"/>
      <c r="M1111" s="87">
        <f t="shared" si="50"/>
        <v>1.1001276600000001</v>
      </c>
    </row>
    <row r="1112" spans="1:13" x14ac:dyDescent="0.25">
      <c r="A1112" s="89" t="str">
        <f t="shared" si="51"/>
        <v>Y0AI0</v>
      </c>
      <c r="B1112" s="89">
        <f>VLOOKUP(F1112,Masters!B:F,5,0)</f>
        <v>0</v>
      </c>
      <c r="C1112" s="169" t="s">
        <v>160</v>
      </c>
      <c r="D1112" s="169" t="s">
        <v>160</v>
      </c>
      <c r="E1112" s="170">
        <v>44469</v>
      </c>
      <c r="F1112" s="169">
        <v>201222</v>
      </c>
      <c r="G1112" s="169" t="s">
        <v>632</v>
      </c>
      <c r="H1112" s="169"/>
      <c r="I1112" s="169"/>
      <c r="J1112" s="169">
        <v>643933.98</v>
      </c>
      <c r="K1112" s="169"/>
      <c r="M1112" s="87">
        <f t="shared" si="50"/>
        <v>6.4393398000000004E-2</v>
      </c>
    </row>
    <row r="1113" spans="1:13" x14ac:dyDescent="0.25">
      <c r="A1113" s="89" t="str">
        <f t="shared" si="51"/>
        <v>Y0AI1.2</v>
      </c>
      <c r="B1113" s="89">
        <f>VLOOKUP(F1113,Masters!B:F,5,0)</f>
        <v>1.2</v>
      </c>
      <c r="C1113" s="169" t="s">
        <v>160</v>
      </c>
      <c r="D1113" s="169" t="s">
        <v>160</v>
      </c>
      <c r="E1113" s="170">
        <v>44469</v>
      </c>
      <c r="F1113" s="169">
        <v>201230</v>
      </c>
      <c r="G1113" s="169" t="s">
        <v>633</v>
      </c>
      <c r="H1113" s="169"/>
      <c r="I1113" s="169"/>
      <c r="J1113" s="169">
        <v>-661353.24</v>
      </c>
      <c r="K1113" s="169"/>
      <c r="M1113" s="87">
        <f t="shared" si="50"/>
        <v>-6.6135323999999995E-2</v>
      </c>
    </row>
    <row r="1114" spans="1:13" x14ac:dyDescent="0.25">
      <c r="A1114" s="89" t="str">
        <f t="shared" si="51"/>
        <v>Y0AI1.2</v>
      </c>
      <c r="B1114" s="89">
        <f>VLOOKUP(F1114,Masters!B:F,5,0)</f>
        <v>1.2</v>
      </c>
      <c r="C1114" s="169" t="s">
        <v>160</v>
      </c>
      <c r="D1114" s="169" t="s">
        <v>160</v>
      </c>
      <c r="E1114" s="170">
        <v>44469</v>
      </c>
      <c r="F1114" s="169">
        <v>201231</v>
      </c>
      <c r="G1114" s="169" t="s">
        <v>634</v>
      </c>
      <c r="H1114" s="169"/>
      <c r="I1114" s="169"/>
      <c r="J1114" s="169">
        <v>-7643797397.8999996</v>
      </c>
      <c r="K1114" s="169"/>
      <c r="M1114" s="87">
        <f t="shared" si="50"/>
        <v>-764.37973978999992</v>
      </c>
    </row>
    <row r="1115" spans="1:13" x14ac:dyDescent="0.25">
      <c r="A1115" s="89" t="str">
        <f t="shared" si="51"/>
        <v>Y0AI0</v>
      </c>
      <c r="B1115" s="89">
        <f>VLOOKUP(F1115,Masters!B:F,5,0)</f>
        <v>0</v>
      </c>
      <c r="C1115" s="169" t="s">
        <v>160</v>
      </c>
      <c r="D1115" s="169" t="s">
        <v>160</v>
      </c>
      <c r="E1115" s="170">
        <v>44469</v>
      </c>
      <c r="F1115" s="169">
        <v>201348</v>
      </c>
      <c r="G1115" s="169" t="s">
        <v>635</v>
      </c>
      <c r="H1115" s="169"/>
      <c r="I1115" s="169"/>
      <c r="J1115" s="169">
        <v>-804.16</v>
      </c>
      <c r="K1115" s="169"/>
      <c r="M1115" s="87">
        <f t="shared" si="50"/>
        <v>-8.0415999999999997E-5</v>
      </c>
    </row>
    <row r="1116" spans="1:13" x14ac:dyDescent="0.25">
      <c r="A1116" s="89" t="str">
        <f t="shared" si="51"/>
        <v>Y0AI0</v>
      </c>
      <c r="B1116" s="89">
        <f>VLOOKUP(F1116,Masters!B:F,5,0)</f>
        <v>0</v>
      </c>
      <c r="C1116" s="169" t="s">
        <v>160</v>
      </c>
      <c r="D1116" s="169" t="s">
        <v>160</v>
      </c>
      <c r="E1116" s="170">
        <v>44469</v>
      </c>
      <c r="F1116" s="169">
        <v>201351</v>
      </c>
      <c r="G1116" s="169" t="s">
        <v>478</v>
      </c>
      <c r="H1116" s="169"/>
      <c r="I1116" s="169"/>
      <c r="J1116" s="169">
        <v>-5218899657.0500002</v>
      </c>
      <c r="K1116" s="169"/>
      <c r="M1116" s="87">
        <f t="shared" si="50"/>
        <v>-521.88996570500001</v>
      </c>
    </row>
    <row r="1117" spans="1:13" x14ac:dyDescent="0.25">
      <c r="A1117" s="89" t="str">
        <f t="shared" si="51"/>
        <v>Y0AI0</v>
      </c>
      <c r="B1117" s="89">
        <f>VLOOKUP(F1117,Masters!B:F,5,0)</f>
        <v>0</v>
      </c>
      <c r="C1117" s="169" t="s">
        <v>160</v>
      </c>
      <c r="D1117" s="169" t="s">
        <v>160</v>
      </c>
      <c r="E1117" s="170">
        <v>44469</v>
      </c>
      <c r="F1117" s="169">
        <v>201352</v>
      </c>
      <c r="G1117" s="169" t="s">
        <v>636</v>
      </c>
      <c r="H1117" s="169"/>
      <c r="I1117" s="169"/>
      <c r="J1117" s="169">
        <v>-12291033.949999999</v>
      </c>
      <c r="K1117" s="169"/>
      <c r="M1117" s="87">
        <f t="shared" si="50"/>
        <v>-1.2291033949999999</v>
      </c>
    </row>
    <row r="1118" spans="1:13" x14ac:dyDescent="0.25">
      <c r="A1118" s="89" t="str">
        <f t="shared" si="51"/>
        <v>Y0AI0</v>
      </c>
      <c r="B1118" s="89">
        <f>VLOOKUP(F1118,Masters!B:F,5,0)</f>
        <v>0</v>
      </c>
      <c r="C1118" s="169" t="s">
        <v>160</v>
      </c>
      <c r="D1118" s="169" t="s">
        <v>160</v>
      </c>
      <c r="E1118" s="170">
        <v>44469</v>
      </c>
      <c r="F1118" s="169">
        <v>201354</v>
      </c>
      <c r="G1118" s="169" t="s">
        <v>637</v>
      </c>
      <c r="H1118" s="169"/>
      <c r="I1118" s="169"/>
      <c r="J1118" s="169">
        <v>46993.62</v>
      </c>
      <c r="K1118" s="169"/>
      <c r="M1118" s="87">
        <f t="shared" si="50"/>
        <v>4.6993620000000003E-3</v>
      </c>
    </row>
    <row r="1119" spans="1:13" x14ac:dyDescent="0.25">
      <c r="A1119" s="89" t="str">
        <f t="shared" si="51"/>
        <v>Y0AI1.2</v>
      </c>
      <c r="B1119" s="89">
        <f>VLOOKUP(F1119,Masters!B:F,5,0)</f>
        <v>1.2</v>
      </c>
      <c r="C1119" s="169" t="s">
        <v>160</v>
      </c>
      <c r="D1119" s="169" t="s">
        <v>160</v>
      </c>
      <c r="E1119" s="170">
        <v>44469</v>
      </c>
      <c r="F1119" s="169">
        <v>201363</v>
      </c>
      <c r="G1119" s="169" t="s">
        <v>638</v>
      </c>
      <c r="H1119" s="169"/>
      <c r="I1119" s="169"/>
      <c r="J1119" s="169">
        <v>-285048.38</v>
      </c>
      <c r="K1119" s="169"/>
      <c r="M1119" s="87">
        <f t="shared" si="50"/>
        <v>-2.8504838000000001E-2</v>
      </c>
    </row>
    <row r="1120" spans="1:13" x14ac:dyDescent="0.25">
      <c r="A1120" s="89" t="str">
        <f t="shared" si="51"/>
        <v>Y0AI1.2</v>
      </c>
      <c r="B1120" s="89">
        <f>VLOOKUP(F1120,Masters!B:F,5,0)</f>
        <v>1.2</v>
      </c>
      <c r="C1120" s="169" t="s">
        <v>160</v>
      </c>
      <c r="D1120" s="169" t="s">
        <v>160</v>
      </c>
      <c r="E1120" s="170">
        <v>44469</v>
      </c>
      <c r="F1120" s="169">
        <v>201366</v>
      </c>
      <c r="G1120" s="169" t="s">
        <v>480</v>
      </c>
      <c r="H1120" s="169"/>
      <c r="I1120" s="169"/>
      <c r="J1120" s="169">
        <v>-16609315438.51</v>
      </c>
      <c r="K1120" s="169"/>
      <c r="M1120" s="87">
        <f t="shared" si="50"/>
        <v>-1660.931543851</v>
      </c>
    </row>
    <row r="1121" spans="1:13" x14ac:dyDescent="0.25">
      <c r="A1121" s="89" t="str">
        <f t="shared" si="51"/>
        <v>Y0AI1.2</v>
      </c>
      <c r="B1121" s="89">
        <f>VLOOKUP(F1121,Masters!B:F,5,0)</f>
        <v>1.2</v>
      </c>
      <c r="C1121" s="169" t="s">
        <v>160</v>
      </c>
      <c r="D1121" s="169" t="s">
        <v>160</v>
      </c>
      <c r="E1121" s="170">
        <v>44469</v>
      </c>
      <c r="F1121" s="169">
        <v>201367</v>
      </c>
      <c r="G1121" s="169" t="s">
        <v>639</v>
      </c>
      <c r="H1121" s="169"/>
      <c r="I1121" s="169"/>
      <c r="J1121" s="169">
        <v>-94315787.870000005</v>
      </c>
      <c r="K1121" s="169"/>
      <c r="M1121" s="87">
        <f t="shared" si="50"/>
        <v>-9.4315787870000012</v>
      </c>
    </row>
    <row r="1122" spans="1:13" x14ac:dyDescent="0.25">
      <c r="A1122" s="89" t="str">
        <f t="shared" si="51"/>
        <v>Y0AI1.2</v>
      </c>
      <c r="B1122" s="89">
        <f>VLOOKUP(F1122,Masters!B:F,5,0)</f>
        <v>1.2</v>
      </c>
      <c r="C1122" s="169" t="s">
        <v>160</v>
      </c>
      <c r="D1122" s="169" t="s">
        <v>160</v>
      </c>
      <c r="E1122" s="170">
        <v>44469</v>
      </c>
      <c r="F1122" s="169">
        <v>201369</v>
      </c>
      <c r="G1122" s="169" t="s">
        <v>640</v>
      </c>
      <c r="H1122" s="169"/>
      <c r="I1122" s="169"/>
      <c r="J1122" s="169">
        <v>-1920399.98</v>
      </c>
      <c r="K1122" s="169"/>
      <c r="M1122" s="87">
        <f t="shared" si="50"/>
        <v>-0.19203999799999999</v>
      </c>
    </row>
    <row r="1123" spans="1:13" x14ac:dyDescent="0.25">
      <c r="A1123" s="89" t="str">
        <f t="shared" si="51"/>
        <v>Y0AI0</v>
      </c>
      <c r="B1123" s="89">
        <f>VLOOKUP(F1123,Masters!B:F,5,0)</f>
        <v>0</v>
      </c>
      <c r="C1123" s="169" t="s">
        <v>160</v>
      </c>
      <c r="D1123" s="169" t="s">
        <v>160</v>
      </c>
      <c r="E1123" s="170">
        <v>44469</v>
      </c>
      <c r="F1123" s="169">
        <v>210103</v>
      </c>
      <c r="G1123" s="169" t="s">
        <v>521</v>
      </c>
      <c r="H1123" s="169"/>
      <c r="I1123" s="169"/>
      <c r="J1123" s="169">
        <v>0</v>
      </c>
      <c r="K1123" s="169"/>
      <c r="M1123" s="87">
        <f t="shared" si="50"/>
        <v>0</v>
      </c>
    </row>
    <row r="1124" spans="1:13" x14ac:dyDescent="0.25">
      <c r="A1124" s="89" t="str">
        <f t="shared" si="51"/>
        <v>Y0AI0</v>
      </c>
      <c r="B1124" s="89">
        <f>VLOOKUP(F1124,Masters!B:F,5,0)</f>
        <v>0</v>
      </c>
      <c r="C1124" s="169" t="s">
        <v>160</v>
      </c>
      <c r="D1124" s="169" t="s">
        <v>160</v>
      </c>
      <c r="E1124" s="170">
        <v>44469</v>
      </c>
      <c r="F1124" s="169">
        <v>210117</v>
      </c>
      <c r="G1124" s="169" t="s">
        <v>523</v>
      </c>
      <c r="H1124" s="169"/>
      <c r="I1124" s="169"/>
      <c r="J1124" s="169">
        <v>-2343374.73</v>
      </c>
      <c r="K1124" s="169"/>
      <c r="M1124" s="87">
        <f t="shared" si="50"/>
        <v>-0.23433747299999999</v>
      </c>
    </row>
    <row r="1125" spans="1:13" x14ac:dyDescent="0.25">
      <c r="A1125" s="89" t="str">
        <f t="shared" si="51"/>
        <v>Y0AI0</v>
      </c>
      <c r="B1125" s="89">
        <f>VLOOKUP(F1125,Masters!B:F,5,0)</f>
        <v>0</v>
      </c>
      <c r="C1125" s="169" t="s">
        <v>160</v>
      </c>
      <c r="D1125" s="169" t="s">
        <v>160</v>
      </c>
      <c r="E1125" s="170">
        <v>44469</v>
      </c>
      <c r="F1125" s="169">
        <v>210132</v>
      </c>
      <c r="G1125" s="169" t="s">
        <v>916</v>
      </c>
      <c r="H1125" s="169"/>
      <c r="I1125" s="169"/>
      <c r="J1125" s="169">
        <v>0</v>
      </c>
      <c r="K1125" s="169"/>
      <c r="M1125" s="87">
        <f t="shared" si="50"/>
        <v>0</v>
      </c>
    </row>
    <row r="1126" spans="1:13" x14ac:dyDescent="0.25">
      <c r="A1126" s="89" t="str">
        <f t="shared" si="51"/>
        <v>Y0AI0</v>
      </c>
      <c r="B1126" s="89">
        <f>VLOOKUP(F1126,Masters!B:F,5,0)</f>
        <v>0</v>
      </c>
      <c r="C1126" s="169" t="s">
        <v>160</v>
      </c>
      <c r="D1126" s="169" t="s">
        <v>160</v>
      </c>
      <c r="E1126" s="170">
        <v>44469</v>
      </c>
      <c r="F1126" s="169">
        <v>210138</v>
      </c>
      <c r="G1126" s="169" t="s">
        <v>2441</v>
      </c>
      <c r="H1126" s="169"/>
      <c r="I1126" s="169"/>
      <c r="J1126" s="169">
        <v>0</v>
      </c>
      <c r="K1126" s="169"/>
      <c r="M1126" s="87">
        <f t="shared" si="50"/>
        <v>0</v>
      </c>
    </row>
    <row r="1127" spans="1:13" x14ac:dyDescent="0.25">
      <c r="A1127" s="89" t="str">
        <f t="shared" si="51"/>
        <v>Y0AI0</v>
      </c>
      <c r="B1127" s="89">
        <f>VLOOKUP(F1127,Masters!B:F,5,0)</f>
        <v>0</v>
      </c>
      <c r="C1127" s="169" t="s">
        <v>160</v>
      </c>
      <c r="D1127" s="169" t="s">
        <v>160</v>
      </c>
      <c r="E1127" s="170">
        <v>44469</v>
      </c>
      <c r="F1127" s="169">
        <v>210140</v>
      </c>
      <c r="G1127" s="169" t="s">
        <v>525</v>
      </c>
      <c r="H1127" s="169"/>
      <c r="I1127" s="169"/>
      <c r="J1127" s="169">
        <v>0</v>
      </c>
      <c r="K1127" s="169"/>
      <c r="M1127" s="87">
        <f t="shared" si="50"/>
        <v>0</v>
      </c>
    </row>
    <row r="1128" spans="1:13" x14ac:dyDescent="0.25">
      <c r="A1128" s="89" t="str">
        <f t="shared" si="51"/>
        <v>Y0AI0</v>
      </c>
      <c r="B1128" s="89">
        <f>VLOOKUP(F1128,Masters!B:F,5,0)</f>
        <v>0</v>
      </c>
      <c r="C1128" s="169" t="s">
        <v>160</v>
      </c>
      <c r="D1128" s="169" t="s">
        <v>160</v>
      </c>
      <c r="E1128" s="170">
        <v>44469</v>
      </c>
      <c r="F1128" s="169">
        <v>210210</v>
      </c>
      <c r="G1128" s="169" t="s">
        <v>526</v>
      </c>
      <c r="H1128" s="169"/>
      <c r="I1128" s="169"/>
      <c r="J1128" s="169">
        <v>-16310981.33</v>
      </c>
      <c r="K1128" s="169"/>
      <c r="M1128" s="87">
        <f t="shared" ref="M1128:M1171" si="52">J1128/10000000</f>
        <v>-1.6310981330000001</v>
      </c>
    </row>
    <row r="1129" spans="1:13" x14ac:dyDescent="0.25">
      <c r="A1129" s="89" t="str">
        <f t="shared" si="51"/>
        <v>Y0AI0</v>
      </c>
      <c r="B1129" s="89">
        <f>VLOOKUP(F1129,Masters!B:F,5,0)</f>
        <v>0</v>
      </c>
      <c r="C1129" s="169" t="s">
        <v>160</v>
      </c>
      <c r="D1129" s="169" t="s">
        <v>160</v>
      </c>
      <c r="E1129" s="170">
        <v>44469</v>
      </c>
      <c r="F1129" s="169">
        <v>210315</v>
      </c>
      <c r="G1129" s="169" t="s">
        <v>653</v>
      </c>
      <c r="H1129" s="169"/>
      <c r="I1129" s="169"/>
      <c r="J1129" s="169">
        <v>-23656890.350000001</v>
      </c>
      <c r="K1129" s="169"/>
      <c r="M1129" s="87">
        <f t="shared" si="52"/>
        <v>-2.3656890349999999</v>
      </c>
    </row>
    <row r="1130" spans="1:13" x14ac:dyDescent="0.25">
      <c r="A1130" s="89" t="str">
        <f t="shared" si="51"/>
        <v>Y0AI0</v>
      </c>
      <c r="B1130" s="89">
        <f>VLOOKUP(F1130,Masters!B:F,5,0)</f>
        <v>0</v>
      </c>
      <c r="C1130" s="169" t="s">
        <v>160</v>
      </c>
      <c r="D1130" s="169" t="s">
        <v>160</v>
      </c>
      <c r="E1130" s="170">
        <v>44469</v>
      </c>
      <c r="F1130" s="169">
        <v>210419</v>
      </c>
      <c r="G1130" s="169" t="s">
        <v>596</v>
      </c>
      <c r="H1130" s="169"/>
      <c r="I1130" s="169"/>
      <c r="J1130" s="169">
        <v>-3857.42</v>
      </c>
      <c r="K1130" s="169"/>
      <c r="M1130" s="87">
        <f t="shared" si="52"/>
        <v>-3.8574200000000001E-4</v>
      </c>
    </row>
    <row r="1131" spans="1:13" x14ac:dyDescent="0.25">
      <c r="A1131" s="89" t="str">
        <f t="shared" si="51"/>
        <v>Y0AI0</v>
      </c>
      <c r="B1131" s="89">
        <f>VLOOKUP(F1131,Masters!B:F,5,0)</f>
        <v>0</v>
      </c>
      <c r="C1131" s="169" t="s">
        <v>160</v>
      </c>
      <c r="D1131" s="169" t="s">
        <v>160</v>
      </c>
      <c r="E1131" s="170">
        <v>44469</v>
      </c>
      <c r="F1131" s="169">
        <v>210667</v>
      </c>
      <c r="G1131" s="169" t="s">
        <v>528</v>
      </c>
      <c r="H1131" s="169"/>
      <c r="I1131" s="169"/>
      <c r="J1131" s="169">
        <v>2311.9899999999998</v>
      </c>
      <c r="K1131" s="169"/>
      <c r="M1131" s="87">
        <f t="shared" si="52"/>
        <v>2.3119899999999997E-4</v>
      </c>
    </row>
    <row r="1132" spans="1:13" x14ac:dyDescent="0.25">
      <c r="A1132" s="89" t="str">
        <f t="shared" si="51"/>
        <v>Y0AI0</v>
      </c>
      <c r="B1132" s="89">
        <f>VLOOKUP(F1132,Masters!B:F,5,0)</f>
        <v>0</v>
      </c>
      <c r="C1132" s="169" t="s">
        <v>160</v>
      </c>
      <c r="D1132" s="169" t="s">
        <v>160</v>
      </c>
      <c r="E1132" s="170">
        <v>44469</v>
      </c>
      <c r="F1132" s="169">
        <v>210766</v>
      </c>
      <c r="G1132" s="169" t="s">
        <v>1614</v>
      </c>
      <c r="H1132" s="169"/>
      <c r="I1132" s="169"/>
      <c r="J1132" s="169">
        <v>-123391.2</v>
      </c>
      <c r="K1132" s="169"/>
      <c r="M1132" s="87">
        <f t="shared" si="52"/>
        <v>-1.233912E-2</v>
      </c>
    </row>
    <row r="1133" spans="1:13" x14ac:dyDescent="0.25">
      <c r="A1133" s="89" t="str">
        <f t="shared" si="51"/>
        <v>Y0AI0</v>
      </c>
      <c r="B1133" s="89">
        <f>VLOOKUP(F1133,Masters!B:F,5,0)</f>
        <v>0</v>
      </c>
      <c r="C1133" s="169" t="s">
        <v>160</v>
      </c>
      <c r="D1133" s="169" t="s">
        <v>160</v>
      </c>
      <c r="E1133" s="170">
        <v>44469</v>
      </c>
      <c r="F1133" s="169">
        <v>211103</v>
      </c>
      <c r="G1133" s="169" t="s">
        <v>529</v>
      </c>
      <c r="H1133" s="169"/>
      <c r="I1133" s="169"/>
      <c r="J1133" s="169">
        <v>2056.02</v>
      </c>
      <c r="K1133" s="169"/>
      <c r="M1133" s="87">
        <f t="shared" si="52"/>
        <v>2.0560199999999999E-4</v>
      </c>
    </row>
    <row r="1134" spans="1:13" x14ac:dyDescent="0.25">
      <c r="A1134" s="89" t="str">
        <f t="shared" si="51"/>
        <v>Y0AI0</v>
      </c>
      <c r="B1134" s="89">
        <f>VLOOKUP(F1134,Masters!B:F,5,0)</f>
        <v>0</v>
      </c>
      <c r="C1134" s="169" t="s">
        <v>160</v>
      </c>
      <c r="D1134" s="169" t="s">
        <v>160</v>
      </c>
      <c r="E1134" s="170">
        <v>44469</v>
      </c>
      <c r="F1134" s="169">
        <v>211106</v>
      </c>
      <c r="G1134" s="169" t="s">
        <v>530</v>
      </c>
      <c r="H1134" s="169"/>
      <c r="I1134" s="169"/>
      <c r="J1134" s="169">
        <v>-662188.80000000005</v>
      </c>
      <c r="K1134" s="169"/>
      <c r="M1134" s="87">
        <f t="shared" si="52"/>
        <v>-6.6218880000000008E-2</v>
      </c>
    </row>
    <row r="1135" spans="1:13" x14ac:dyDescent="0.25">
      <c r="A1135" s="89" t="str">
        <f t="shared" si="51"/>
        <v>Y0AI0</v>
      </c>
      <c r="B1135" s="89">
        <f>VLOOKUP(F1135,Masters!B:F,5,0)</f>
        <v>0</v>
      </c>
      <c r="C1135" s="169" t="s">
        <v>160</v>
      </c>
      <c r="D1135" s="169" t="s">
        <v>160</v>
      </c>
      <c r="E1135" s="170">
        <v>44469</v>
      </c>
      <c r="F1135" s="169">
        <v>211120</v>
      </c>
      <c r="G1135" s="169" t="s">
        <v>531</v>
      </c>
      <c r="H1135" s="169"/>
      <c r="I1135" s="169"/>
      <c r="J1135" s="169">
        <v>-310277.17</v>
      </c>
      <c r="K1135" s="169"/>
      <c r="M1135" s="87">
        <f t="shared" si="52"/>
        <v>-3.1027717E-2</v>
      </c>
    </row>
    <row r="1136" spans="1:13" x14ac:dyDescent="0.25">
      <c r="A1136" s="89" t="str">
        <f t="shared" si="51"/>
        <v>Y0AI0</v>
      </c>
      <c r="B1136" s="89">
        <f>VLOOKUP(F1136,Masters!B:F,5,0)</f>
        <v>0</v>
      </c>
      <c r="C1136" s="169" t="s">
        <v>160</v>
      </c>
      <c r="D1136" s="169" t="s">
        <v>160</v>
      </c>
      <c r="E1136" s="170">
        <v>44469</v>
      </c>
      <c r="F1136" s="169">
        <v>211121</v>
      </c>
      <c r="G1136" s="169" t="s">
        <v>532</v>
      </c>
      <c r="H1136" s="169"/>
      <c r="I1136" s="169"/>
      <c r="J1136" s="169">
        <v>-639573</v>
      </c>
      <c r="K1136" s="169"/>
      <c r="M1136" s="87">
        <f t="shared" si="52"/>
        <v>-6.3957299999999995E-2</v>
      </c>
    </row>
    <row r="1137" spans="1:13" x14ac:dyDescent="0.25">
      <c r="A1137" s="89" t="str">
        <f t="shared" si="51"/>
        <v>Y0AI0</v>
      </c>
      <c r="B1137" s="89">
        <f>VLOOKUP(F1137,Masters!B:F,5,0)</f>
        <v>0</v>
      </c>
      <c r="C1137" s="169" t="s">
        <v>160</v>
      </c>
      <c r="D1137" s="169" t="s">
        <v>160</v>
      </c>
      <c r="E1137" s="170">
        <v>44469</v>
      </c>
      <c r="F1137" s="169">
        <v>211146</v>
      </c>
      <c r="G1137" s="169" t="s">
        <v>1615</v>
      </c>
      <c r="H1137" s="169"/>
      <c r="I1137" s="169"/>
      <c r="J1137" s="169">
        <v>-101475</v>
      </c>
      <c r="K1137" s="169"/>
      <c r="M1137" s="87">
        <f t="shared" si="52"/>
        <v>-1.01475E-2</v>
      </c>
    </row>
    <row r="1138" spans="1:13" x14ac:dyDescent="0.25">
      <c r="A1138" s="89" t="str">
        <f t="shared" si="51"/>
        <v>Y0AI0</v>
      </c>
      <c r="B1138" s="89">
        <f>VLOOKUP(F1138,Masters!B:F,5,0)</f>
        <v>0</v>
      </c>
      <c r="C1138" s="169" t="s">
        <v>160</v>
      </c>
      <c r="D1138" s="169" t="s">
        <v>160</v>
      </c>
      <c r="E1138" s="170">
        <v>44469</v>
      </c>
      <c r="F1138" s="169">
        <v>211172</v>
      </c>
      <c r="G1138" s="169" t="s">
        <v>535</v>
      </c>
      <c r="H1138" s="169"/>
      <c r="I1138" s="169"/>
      <c r="J1138" s="169">
        <v>21303273.82</v>
      </c>
      <c r="K1138" s="169"/>
      <c r="M1138" s="87">
        <f t="shared" si="52"/>
        <v>2.1303273819999999</v>
      </c>
    </row>
    <row r="1139" spans="1:13" x14ac:dyDescent="0.25">
      <c r="A1139" s="89" t="str">
        <f t="shared" si="51"/>
        <v>Y0AI0</v>
      </c>
      <c r="B1139" s="89">
        <f>VLOOKUP(F1139,Masters!B:F,5,0)</f>
        <v>0</v>
      </c>
      <c r="C1139" s="169" t="s">
        <v>160</v>
      </c>
      <c r="D1139" s="169" t="s">
        <v>160</v>
      </c>
      <c r="E1139" s="170">
        <v>44469</v>
      </c>
      <c r="F1139" s="169">
        <v>211176</v>
      </c>
      <c r="G1139" s="169" t="s">
        <v>536</v>
      </c>
      <c r="H1139" s="169"/>
      <c r="I1139" s="169"/>
      <c r="J1139" s="169">
        <v>-236.52</v>
      </c>
      <c r="K1139" s="169"/>
      <c r="M1139" s="87">
        <f t="shared" si="52"/>
        <v>-2.3652E-5</v>
      </c>
    </row>
    <row r="1140" spans="1:13" x14ac:dyDescent="0.25">
      <c r="A1140" s="89" t="str">
        <f t="shared" si="51"/>
        <v>Y0AI0</v>
      </c>
      <c r="B1140" s="89">
        <f>VLOOKUP(F1140,Masters!B:F,5,0)</f>
        <v>0</v>
      </c>
      <c r="C1140" s="169" t="s">
        <v>160</v>
      </c>
      <c r="D1140" s="169" t="s">
        <v>160</v>
      </c>
      <c r="E1140" s="170">
        <v>44469</v>
      </c>
      <c r="F1140" s="169">
        <v>211177</v>
      </c>
      <c r="G1140" s="169" t="s">
        <v>537</v>
      </c>
      <c r="H1140" s="169"/>
      <c r="I1140" s="169"/>
      <c r="J1140" s="169">
        <v>-2956.9</v>
      </c>
      <c r="K1140" s="169"/>
      <c r="M1140" s="87">
        <f t="shared" si="52"/>
        <v>-2.9568999999999998E-4</v>
      </c>
    </row>
    <row r="1141" spans="1:13" x14ac:dyDescent="0.25">
      <c r="A1141" s="89" t="str">
        <f t="shared" si="51"/>
        <v>Y0AI0</v>
      </c>
      <c r="B1141" s="89">
        <f>VLOOKUP(F1141,Masters!B:F,5,0)</f>
        <v>0</v>
      </c>
      <c r="C1141" s="169" t="s">
        <v>160</v>
      </c>
      <c r="D1141" s="169" t="s">
        <v>160</v>
      </c>
      <c r="E1141" s="170">
        <v>44469</v>
      </c>
      <c r="F1141" s="169">
        <v>211632</v>
      </c>
      <c r="G1141" s="169" t="s">
        <v>538</v>
      </c>
      <c r="H1141" s="169"/>
      <c r="I1141" s="169"/>
      <c r="J1141" s="169">
        <v>-366167.98</v>
      </c>
      <c r="K1141" s="169"/>
      <c r="M1141" s="87">
        <f t="shared" si="52"/>
        <v>-3.6616797999999999E-2</v>
      </c>
    </row>
    <row r="1142" spans="1:13" x14ac:dyDescent="0.25">
      <c r="A1142" s="89" t="str">
        <f t="shared" si="51"/>
        <v>Y0AI0</v>
      </c>
      <c r="B1142" s="89">
        <f>VLOOKUP(F1142,Masters!B:F,5,0)</f>
        <v>0</v>
      </c>
      <c r="C1142" s="169" t="s">
        <v>160</v>
      </c>
      <c r="D1142" s="169" t="s">
        <v>160</v>
      </c>
      <c r="E1142" s="170">
        <v>44469</v>
      </c>
      <c r="F1142" s="169">
        <v>260118</v>
      </c>
      <c r="G1142" s="169" t="s">
        <v>930</v>
      </c>
      <c r="H1142" s="169"/>
      <c r="I1142" s="169"/>
      <c r="J1142" s="169">
        <v>0</v>
      </c>
      <c r="K1142" s="169"/>
      <c r="M1142" s="87">
        <f t="shared" si="52"/>
        <v>0</v>
      </c>
    </row>
    <row r="1143" spans="1:13" x14ac:dyDescent="0.25">
      <c r="A1143" s="89" t="str">
        <f t="shared" si="51"/>
        <v>Y0AI0</v>
      </c>
      <c r="B1143" s="89">
        <f>VLOOKUP(F1143,Masters!B:F,5,0)</f>
        <v>0</v>
      </c>
      <c r="C1143" s="169" t="s">
        <v>160</v>
      </c>
      <c r="D1143" s="169" t="s">
        <v>160</v>
      </c>
      <c r="E1143" s="170">
        <v>44469</v>
      </c>
      <c r="F1143" s="169">
        <v>260202</v>
      </c>
      <c r="G1143" s="169" t="s">
        <v>936</v>
      </c>
      <c r="H1143" s="169"/>
      <c r="I1143" s="169"/>
      <c r="J1143" s="169">
        <v>0</v>
      </c>
      <c r="K1143" s="169"/>
      <c r="M1143" s="87">
        <f t="shared" si="52"/>
        <v>0</v>
      </c>
    </row>
    <row r="1144" spans="1:13" x14ac:dyDescent="0.25">
      <c r="A1144" s="89" t="str">
        <f t="shared" si="51"/>
        <v>Y0AI0</v>
      </c>
      <c r="B1144" s="89">
        <f>VLOOKUP(F1144,Masters!B:F,5,0)</f>
        <v>0</v>
      </c>
      <c r="C1144" s="169" t="s">
        <v>160</v>
      </c>
      <c r="D1144" s="169" t="s">
        <v>160</v>
      </c>
      <c r="E1144" s="170">
        <v>44469</v>
      </c>
      <c r="F1144" s="169">
        <v>260221</v>
      </c>
      <c r="G1144" s="169" t="s">
        <v>937</v>
      </c>
      <c r="H1144" s="169"/>
      <c r="I1144" s="169"/>
      <c r="J1144" s="169">
        <v>-2458143486.5</v>
      </c>
      <c r="K1144" s="169"/>
      <c r="M1144" s="87">
        <f t="shared" si="52"/>
        <v>-245.81434865</v>
      </c>
    </row>
    <row r="1145" spans="1:13" x14ac:dyDescent="0.25">
      <c r="A1145" s="89" t="str">
        <f t="shared" si="51"/>
        <v>Y0AI0</v>
      </c>
      <c r="B1145" s="89">
        <f>VLOOKUP(F1145,Masters!B:F,5,0)</f>
        <v>0</v>
      </c>
      <c r="C1145" s="169" t="s">
        <v>160</v>
      </c>
      <c r="D1145" s="169" t="s">
        <v>160</v>
      </c>
      <c r="E1145" s="170">
        <v>44469</v>
      </c>
      <c r="F1145" s="169">
        <v>260222</v>
      </c>
      <c r="G1145" s="169" t="s">
        <v>938</v>
      </c>
      <c r="H1145" s="169"/>
      <c r="I1145" s="169"/>
      <c r="J1145" s="169">
        <v>-0.02</v>
      </c>
      <c r="K1145" s="169"/>
      <c r="M1145" s="87">
        <f t="shared" si="52"/>
        <v>-2.0000000000000001E-9</v>
      </c>
    </row>
    <row r="1146" spans="1:13" x14ac:dyDescent="0.25">
      <c r="A1146" s="89" t="str">
        <f t="shared" si="51"/>
        <v>Y0AI0</v>
      </c>
      <c r="B1146" s="89">
        <f>VLOOKUP(F1146,Masters!B:F,5,0)</f>
        <v>0</v>
      </c>
      <c r="C1146" s="169" t="s">
        <v>160</v>
      </c>
      <c r="D1146" s="169" t="s">
        <v>160</v>
      </c>
      <c r="E1146" s="170">
        <v>44469</v>
      </c>
      <c r="F1146" s="169">
        <v>260802</v>
      </c>
      <c r="G1146" s="169" t="s">
        <v>939</v>
      </c>
      <c r="H1146" s="169"/>
      <c r="I1146" s="169"/>
      <c r="J1146" s="169">
        <v>-1.24</v>
      </c>
      <c r="K1146" s="169"/>
      <c r="M1146" s="87">
        <f t="shared" si="52"/>
        <v>-1.24E-7</v>
      </c>
    </row>
    <row r="1147" spans="1:13" x14ac:dyDescent="0.25">
      <c r="A1147" s="89" t="str">
        <f t="shared" si="51"/>
        <v>Y0AI0</v>
      </c>
      <c r="B1147" s="89">
        <f>VLOOKUP(F1147,Masters!B:F,5,0)</f>
        <v>0</v>
      </c>
      <c r="C1147" s="169" t="s">
        <v>160</v>
      </c>
      <c r="D1147" s="169" t="s">
        <v>160</v>
      </c>
      <c r="E1147" s="170">
        <v>44469</v>
      </c>
      <c r="F1147" s="169">
        <v>260815</v>
      </c>
      <c r="G1147" s="169" t="s">
        <v>495</v>
      </c>
      <c r="H1147" s="169"/>
      <c r="I1147" s="169"/>
      <c r="J1147" s="169">
        <v>-159411.03</v>
      </c>
      <c r="K1147" s="169"/>
      <c r="M1147" s="87">
        <f t="shared" si="52"/>
        <v>-1.5941103000000002E-2</v>
      </c>
    </row>
    <row r="1148" spans="1:13" x14ac:dyDescent="0.25">
      <c r="A1148" s="89" t="str">
        <f t="shared" si="51"/>
        <v>Y0AI0</v>
      </c>
      <c r="B1148" s="89">
        <f>VLOOKUP(F1148,Masters!B:F,5,0)</f>
        <v>0</v>
      </c>
      <c r="C1148" s="169" t="s">
        <v>160</v>
      </c>
      <c r="D1148" s="169" t="s">
        <v>160</v>
      </c>
      <c r="E1148" s="170">
        <v>44469</v>
      </c>
      <c r="F1148" s="169">
        <v>260836</v>
      </c>
      <c r="G1148" s="169" t="s">
        <v>496</v>
      </c>
      <c r="H1148" s="169"/>
      <c r="I1148" s="169"/>
      <c r="J1148" s="169">
        <v>-192216.99</v>
      </c>
      <c r="K1148" s="169"/>
      <c r="M1148" s="87">
        <f t="shared" si="52"/>
        <v>-1.9221698999999998E-2</v>
      </c>
    </row>
    <row r="1149" spans="1:13" x14ac:dyDescent="0.25">
      <c r="A1149" s="89" t="str">
        <f t="shared" si="51"/>
        <v>Y0AI0</v>
      </c>
      <c r="B1149" s="89">
        <f>VLOOKUP(F1149,Masters!B:F,5,0)</f>
        <v>0</v>
      </c>
      <c r="C1149" s="169" t="s">
        <v>160</v>
      </c>
      <c r="D1149" s="169" t="s">
        <v>160</v>
      </c>
      <c r="E1149" s="170">
        <v>44469</v>
      </c>
      <c r="F1149" s="169">
        <v>260837</v>
      </c>
      <c r="G1149" s="169" t="s">
        <v>497</v>
      </c>
      <c r="H1149" s="169"/>
      <c r="I1149" s="169"/>
      <c r="J1149" s="169">
        <v>-192216.99</v>
      </c>
      <c r="K1149" s="169"/>
      <c r="M1149" s="87">
        <f t="shared" si="52"/>
        <v>-1.9221698999999998E-2</v>
      </c>
    </row>
    <row r="1150" spans="1:13" x14ac:dyDescent="0.25">
      <c r="A1150" s="89" t="str">
        <f t="shared" si="51"/>
        <v>Y0AI0</v>
      </c>
      <c r="B1150" s="89">
        <f>VLOOKUP(F1150,Masters!B:F,5,0)</f>
        <v>0</v>
      </c>
      <c r="C1150" s="169" t="s">
        <v>160</v>
      </c>
      <c r="D1150" s="169" t="s">
        <v>160</v>
      </c>
      <c r="E1150" s="170">
        <v>44469</v>
      </c>
      <c r="F1150" s="169">
        <v>260902</v>
      </c>
      <c r="G1150" s="169" t="s">
        <v>498</v>
      </c>
      <c r="H1150" s="169"/>
      <c r="I1150" s="169"/>
      <c r="J1150" s="169">
        <v>-0.39</v>
      </c>
      <c r="K1150" s="169"/>
      <c r="M1150" s="87">
        <f t="shared" si="52"/>
        <v>-3.8999999999999998E-8</v>
      </c>
    </row>
    <row r="1151" spans="1:13" x14ac:dyDescent="0.25">
      <c r="A1151" s="89" t="str">
        <f t="shared" si="51"/>
        <v>Y0AI0</v>
      </c>
      <c r="B1151" s="89">
        <f>VLOOKUP(F1151,Masters!B:F,5,0)</f>
        <v>0</v>
      </c>
      <c r="C1151" s="169" t="s">
        <v>160</v>
      </c>
      <c r="D1151" s="169" t="s">
        <v>160</v>
      </c>
      <c r="E1151" s="170">
        <v>44469</v>
      </c>
      <c r="F1151" s="169">
        <v>260905</v>
      </c>
      <c r="G1151" s="169" t="s">
        <v>499</v>
      </c>
      <c r="H1151" s="169"/>
      <c r="I1151" s="169"/>
      <c r="J1151" s="169">
        <v>-2463.29</v>
      </c>
      <c r="K1151" s="169"/>
      <c r="M1151" s="87">
        <f t="shared" si="52"/>
        <v>-2.4632899999999999E-4</v>
      </c>
    </row>
    <row r="1152" spans="1:13" x14ac:dyDescent="0.25">
      <c r="A1152" s="89" t="str">
        <f t="shared" si="51"/>
        <v>Y0AI0</v>
      </c>
      <c r="B1152" s="89">
        <f>VLOOKUP(F1152,Masters!B:F,5,0)</f>
        <v>0</v>
      </c>
      <c r="C1152" s="169" t="s">
        <v>160</v>
      </c>
      <c r="D1152" s="169" t="s">
        <v>160</v>
      </c>
      <c r="E1152" s="170">
        <v>44469</v>
      </c>
      <c r="F1152" s="169">
        <v>260930</v>
      </c>
      <c r="G1152" s="169" t="s">
        <v>735</v>
      </c>
      <c r="H1152" s="169"/>
      <c r="I1152" s="169"/>
      <c r="J1152" s="169">
        <v>0</v>
      </c>
      <c r="K1152" s="169"/>
      <c r="M1152" s="87">
        <f t="shared" si="52"/>
        <v>0</v>
      </c>
    </row>
    <row r="1153" spans="1:13" x14ac:dyDescent="0.25">
      <c r="A1153" s="89" t="str">
        <f t="shared" si="51"/>
        <v>Y0AI0</v>
      </c>
      <c r="B1153" s="89">
        <f>VLOOKUP(F1153,Masters!B:F,5,0)</f>
        <v>0</v>
      </c>
      <c r="C1153" s="169" t="s">
        <v>160</v>
      </c>
      <c r="D1153" s="169" t="s">
        <v>160</v>
      </c>
      <c r="E1153" s="170">
        <v>44469</v>
      </c>
      <c r="F1153" s="169">
        <v>260942</v>
      </c>
      <c r="G1153" s="169" t="s">
        <v>500</v>
      </c>
      <c r="H1153" s="169"/>
      <c r="I1153" s="169"/>
      <c r="J1153" s="169">
        <v>-380.15</v>
      </c>
      <c r="K1153" s="169"/>
      <c r="M1153" s="87">
        <f t="shared" si="52"/>
        <v>-3.8015000000000001E-5</v>
      </c>
    </row>
    <row r="1154" spans="1:13" x14ac:dyDescent="0.25">
      <c r="A1154" s="89" t="str">
        <f t="shared" si="51"/>
        <v>Y0AI0</v>
      </c>
      <c r="B1154" s="89">
        <f>VLOOKUP(F1154,Masters!B:F,5,0)</f>
        <v>0</v>
      </c>
      <c r="C1154" s="169" t="s">
        <v>160</v>
      </c>
      <c r="D1154" s="169" t="s">
        <v>160</v>
      </c>
      <c r="E1154" s="170">
        <v>44469</v>
      </c>
      <c r="F1154" s="169">
        <v>261027</v>
      </c>
      <c r="G1154" s="169" t="s">
        <v>502</v>
      </c>
      <c r="H1154" s="169"/>
      <c r="I1154" s="169"/>
      <c r="J1154" s="169">
        <v>421122.33</v>
      </c>
      <c r="K1154" s="169"/>
      <c r="M1154" s="87">
        <f t="shared" si="52"/>
        <v>4.2112232999999999E-2</v>
      </c>
    </row>
    <row r="1155" spans="1:13" x14ac:dyDescent="0.25">
      <c r="A1155" s="89" t="str">
        <f t="shared" si="51"/>
        <v>Y0AI0</v>
      </c>
      <c r="B1155" s="89">
        <f>VLOOKUP(F1155,Masters!B:F,5,0)</f>
        <v>0</v>
      </c>
      <c r="C1155" s="169" t="s">
        <v>160</v>
      </c>
      <c r="D1155" s="169" t="s">
        <v>160</v>
      </c>
      <c r="E1155" s="170">
        <v>44469</v>
      </c>
      <c r="F1155" s="169">
        <v>261262</v>
      </c>
      <c r="G1155" s="169" t="s">
        <v>507</v>
      </c>
      <c r="H1155" s="169"/>
      <c r="I1155" s="169"/>
      <c r="J1155" s="169">
        <v>304.06</v>
      </c>
      <c r="K1155" s="169"/>
      <c r="M1155" s="87">
        <f t="shared" si="52"/>
        <v>3.0406E-5</v>
      </c>
    </row>
    <row r="1156" spans="1:13" x14ac:dyDescent="0.25">
      <c r="A1156" s="89" t="str">
        <f t="shared" si="51"/>
        <v>Y0AI0</v>
      </c>
      <c r="B1156" s="89">
        <f>VLOOKUP(F1156,Masters!B:F,5,0)</f>
        <v>0</v>
      </c>
      <c r="C1156" s="169" t="s">
        <v>160</v>
      </c>
      <c r="D1156" s="169" t="s">
        <v>160</v>
      </c>
      <c r="E1156" s="170">
        <v>44469</v>
      </c>
      <c r="F1156" s="169">
        <v>281101</v>
      </c>
      <c r="G1156" s="169" t="s">
        <v>481</v>
      </c>
      <c r="H1156" s="169"/>
      <c r="I1156" s="169"/>
      <c r="J1156" s="169">
        <v>-5529295236.7299995</v>
      </c>
      <c r="K1156" s="169"/>
      <c r="M1156" s="87">
        <f t="shared" si="52"/>
        <v>-552.92952367299995</v>
      </c>
    </row>
    <row r="1157" spans="1:13" x14ac:dyDescent="0.25">
      <c r="A1157" s="89" t="str">
        <f t="shared" si="51"/>
        <v>Y0AI0</v>
      </c>
      <c r="B1157" s="89">
        <f>VLOOKUP(F1157,Masters!B:F,5,0)</f>
        <v>0</v>
      </c>
      <c r="C1157" s="169" t="s">
        <v>160</v>
      </c>
      <c r="D1157" s="169" t="s">
        <v>160</v>
      </c>
      <c r="E1157" s="170">
        <v>44469</v>
      </c>
      <c r="F1157" s="169">
        <v>281102</v>
      </c>
      <c r="G1157" s="169" t="s">
        <v>1058</v>
      </c>
      <c r="H1157" s="169"/>
      <c r="I1157" s="169"/>
      <c r="J1157" s="169">
        <v>-332100167.44999999</v>
      </c>
      <c r="K1157" s="169"/>
      <c r="M1157" s="87">
        <f t="shared" si="52"/>
        <v>-33.210016744999997</v>
      </c>
    </row>
    <row r="1158" spans="1:13" x14ac:dyDescent="0.25">
      <c r="A1158" s="89" t="str">
        <f t="shared" si="51"/>
        <v>Y0AI0</v>
      </c>
      <c r="B1158" s="89">
        <f>VLOOKUP(F1158,Masters!B:F,5,0)</f>
        <v>0</v>
      </c>
      <c r="C1158" s="169" t="s">
        <v>160</v>
      </c>
      <c r="D1158" s="169" t="s">
        <v>160</v>
      </c>
      <c r="E1158" s="170">
        <v>44469</v>
      </c>
      <c r="F1158" s="169">
        <v>281128</v>
      </c>
      <c r="G1158" s="169" t="s">
        <v>589</v>
      </c>
      <c r="H1158" s="169"/>
      <c r="I1158" s="169"/>
      <c r="J1158" s="169">
        <v>41349197.399999999</v>
      </c>
      <c r="K1158" s="169"/>
      <c r="M1158" s="87">
        <f t="shared" si="52"/>
        <v>4.13491974</v>
      </c>
    </row>
    <row r="1159" spans="1:13" x14ac:dyDescent="0.25">
      <c r="A1159" s="89" t="str">
        <f t="shared" si="51"/>
        <v>Y0AI0</v>
      </c>
      <c r="B1159" s="89">
        <f>VLOOKUP(F1159,Masters!B:F,5,0)</f>
        <v>0</v>
      </c>
      <c r="C1159" s="169" t="s">
        <v>160</v>
      </c>
      <c r="D1159" s="169" t="s">
        <v>160</v>
      </c>
      <c r="E1159" s="170">
        <v>44469</v>
      </c>
      <c r="F1159" s="169">
        <v>281129</v>
      </c>
      <c r="G1159" s="169" t="s">
        <v>641</v>
      </c>
      <c r="H1159" s="169"/>
      <c r="I1159" s="169"/>
      <c r="J1159" s="169">
        <v>-39406.97</v>
      </c>
      <c r="K1159" s="169"/>
      <c r="M1159" s="87">
        <f t="shared" si="52"/>
        <v>-3.9406969999999999E-3</v>
      </c>
    </row>
    <row r="1160" spans="1:13" x14ac:dyDescent="0.25">
      <c r="A1160" s="89" t="str">
        <f t="shared" si="51"/>
        <v>Y0AI0</v>
      </c>
      <c r="B1160" s="89">
        <f>VLOOKUP(F1160,Masters!B:F,5,0)</f>
        <v>0</v>
      </c>
      <c r="C1160" s="169" t="s">
        <v>160</v>
      </c>
      <c r="D1160" s="169" t="s">
        <v>160</v>
      </c>
      <c r="E1160" s="170">
        <v>44469</v>
      </c>
      <c r="F1160" s="169">
        <v>281131</v>
      </c>
      <c r="G1160" s="169" t="s">
        <v>642</v>
      </c>
      <c r="H1160" s="169"/>
      <c r="I1160" s="169"/>
      <c r="J1160" s="169">
        <v>286474.03000000003</v>
      </c>
      <c r="K1160" s="169"/>
      <c r="M1160" s="87">
        <f t="shared" si="52"/>
        <v>2.8647403000000002E-2</v>
      </c>
    </row>
    <row r="1161" spans="1:13" x14ac:dyDescent="0.25">
      <c r="A1161" s="89" t="str">
        <f t="shared" si="51"/>
        <v>Y0AI0</v>
      </c>
      <c r="B1161" s="89">
        <f>VLOOKUP(F1161,Masters!B:F,5,0)</f>
        <v>0</v>
      </c>
      <c r="C1161" s="169" t="s">
        <v>160</v>
      </c>
      <c r="D1161" s="169" t="s">
        <v>160</v>
      </c>
      <c r="E1161" s="170">
        <v>44469</v>
      </c>
      <c r="F1161" s="169">
        <v>281134</v>
      </c>
      <c r="G1161" s="169" t="s">
        <v>590</v>
      </c>
      <c r="H1161" s="169"/>
      <c r="I1161" s="169"/>
      <c r="J1161" s="169">
        <v>464035.91</v>
      </c>
      <c r="K1161" s="169"/>
      <c r="M1161" s="87">
        <f t="shared" si="52"/>
        <v>4.6403590999999994E-2</v>
      </c>
    </row>
    <row r="1162" spans="1:13" x14ac:dyDescent="0.25">
      <c r="A1162" s="89" t="str">
        <f t="shared" ref="A1162:A1171" si="53">C1162&amp;B1162</f>
        <v>Y0AI0</v>
      </c>
      <c r="B1162" s="89">
        <f>VLOOKUP(F1162,Masters!B:F,5,0)</f>
        <v>0</v>
      </c>
      <c r="C1162" s="169" t="s">
        <v>160</v>
      </c>
      <c r="D1162" s="169" t="s">
        <v>160</v>
      </c>
      <c r="E1162" s="170">
        <v>44469</v>
      </c>
      <c r="F1162" s="169">
        <v>281138</v>
      </c>
      <c r="G1162" s="169" t="s">
        <v>592</v>
      </c>
      <c r="H1162" s="169"/>
      <c r="I1162" s="169"/>
      <c r="J1162" s="169">
        <v>115032650.26000001</v>
      </c>
      <c r="K1162" s="169"/>
      <c r="M1162" s="87">
        <f t="shared" si="52"/>
        <v>11.503265026000001</v>
      </c>
    </row>
    <row r="1163" spans="1:13" x14ac:dyDescent="0.25">
      <c r="A1163" s="89" t="str">
        <f t="shared" si="53"/>
        <v>Y0AI0</v>
      </c>
      <c r="B1163" s="89">
        <f>VLOOKUP(F1163,Masters!B:F,5,0)</f>
        <v>0</v>
      </c>
      <c r="C1163" s="169" t="s">
        <v>160</v>
      </c>
      <c r="D1163" s="169" t="s">
        <v>160</v>
      </c>
      <c r="E1163" s="170">
        <v>44469</v>
      </c>
      <c r="F1163" s="169">
        <v>281139</v>
      </c>
      <c r="G1163" s="169" t="s">
        <v>643</v>
      </c>
      <c r="H1163" s="169"/>
      <c r="I1163" s="169"/>
      <c r="J1163" s="169">
        <v>1469767.01</v>
      </c>
      <c r="K1163" s="169"/>
      <c r="M1163" s="87">
        <f t="shared" si="52"/>
        <v>0.14697670099999999</v>
      </c>
    </row>
    <row r="1164" spans="1:13" x14ac:dyDescent="0.25">
      <c r="A1164" s="89" t="str">
        <f t="shared" si="53"/>
        <v>Y0AI0</v>
      </c>
      <c r="B1164" s="89">
        <f>VLOOKUP(F1164,Masters!B:F,5,0)</f>
        <v>0</v>
      </c>
      <c r="C1164" s="169" t="s">
        <v>160</v>
      </c>
      <c r="D1164" s="169" t="s">
        <v>160</v>
      </c>
      <c r="E1164" s="170">
        <v>44469</v>
      </c>
      <c r="F1164" s="169">
        <v>281141</v>
      </c>
      <c r="G1164" s="169" t="s">
        <v>644</v>
      </c>
      <c r="H1164" s="169"/>
      <c r="I1164" s="169"/>
      <c r="J1164" s="169">
        <v>903299.56</v>
      </c>
      <c r="K1164" s="169"/>
      <c r="M1164" s="87">
        <f t="shared" si="52"/>
        <v>9.0329956000000003E-2</v>
      </c>
    </row>
    <row r="1165" spans="1:13" x14ac:dyDescent="0.25">
      <c r="A1165" s="89" t="str">
        <f t="shared" si="53"/>
        <v>Y0AI0</v>
      </c>
      <c r="B1165" s="89">
        <f>VLOOKUP(F1165,Masters!B:F,5,0)</f>
        <v>0</v>
      </c>
      <c r="C1165" s="169" t="s">
        <v>160</v>
      </c>
      <c r="D1165" s="169" t="s">
        <v>160</v>
      </c>
      <c r="E1165" s="170">
        <v>44469</v>
      </c>
      <c r="F1165" s="169">
        <v>281145</v>
      </c>
      <c r="G1165" s="169" t="s">
        <v>645</v>
      </c>
      <c r="H1165" s="169"/>
      <c r="I1165" s="169"/>
      <c r="J1165" s="169">
        <v>-3060174.2</v>
      </c>
      <c r="K1165" s="169"/>
      <c r="M1165" s="87">
        <f t="shared" si="52"/>
        <v>-0.30601742000000004</v>
      </c>
    </row>
    <row r="1166" spans="1:13" x14ac:dyDescent="0.25">
      <c r="A1166" s="89" t="str">
        <f t="shared" si="53"/>
        <v>Y0AI0</v>
      </c>
      <c r="B1166" s="89">
        <f>VLOOKUP(F1166,Masters!B:F,5,0)</f>
        <v>0</v>
      </c>
      <c r="C1166" s="169" t="s">
        <v>160</v>
      </c>
      <c r="D1166" s="169" t="s">
        <v>160</v>
      </c>
      <c r="E1166" s="170">
        <v>44469</v>
      </c>
      <c r="F1166" s="169">
        <v>281147</v>
      </c>
      <c r="G1166" s="169" t="s">
        <v>646</v>
      </c>
      <c r="H1166" s="169"/>
      <c r="I1166" s="169"/>
      <c r="J1166" s="169">
        <v>2528637.48</v>
      </c>
      <c r="K1166" s="169"/>
      <c r="M1166" s="87">
        <f t="shared" si="52"/>
        <v>0.252863748</v>
      </c>
    </row>
    <row r="1167" spans="1:13" x14ac:dyDescent="0.25">
      <c r="A1167" s="89" t="str">
        <f t="shared" si="53"/>
        <v>Y0AI0</v>
      </c>
      <c r="B1167" s="89">
        <f>VLOOKUP(F1167,Masters!B:F,5,0)</f>
        <v>0</v>
      </c>
      <c r="C1167" s="169" t="s">
        <v>160</v>
      </c>
      <c r="D1167" s="169" t="s">
        <v>160</v>
      </c>
      <c r="E1167" s="170">
        <v>44469</v>
      </c>
      <c r="F1167" s="169">
        <v>281149</v>
      </c>
      <c r="G1167" s="169" t="s">
        <v>647</v>
      </c>
      <c r="H1167" s="169"/>
      <c r="I1167" s="169"/>
      <c r="J1167" s="169">
        <v>-2464731154.6199999</v>
      </c>
      <c r="K1167" s="169"/>
      <c r="M1167" s="87">
        <f t="shared" si="52"/>
        <v>-246.47311546199998</v>
      </c>
    </row>
    <row r="1168" spans="1:13" x14ac:dyDescent="0.25">
      <c r="A1168" s="89" t="str">
        <f t="shared" si="53"/>
        <v>Y0AI0</v>
      </c>
      <c r="B1168" s="89">
        <f>VLOOKUP(F1168,Masters!B:F,5,0)</f>
        <v>0</v>
      </c>
      <c r="C1168" s="169" t="s">
        <v>160</v>
      </c>
      <c r="D1168" s="169" t="s">
        <v>160</v>
      </c>
      <c r="E1168" s="170">
        <v>44469</v>
      </c>
      <c r="F1168" s="169">
        <v>281150</v>
      </c>
      <c r="G1168" s="169" t="s">
        <v>648</v>
      </c>
      <c r="H1168" s="169"/>
      <c r="I1168" s="169"/>
      <c r="J1168" s="169">
        <v>247725.08</v>
      </c>
      <c r="K1168" s="169"/>
      <c r="M1168" s="87">
        <f t="shared" si="52"/>
        <v>2.4772507999999999E-2</v>
      </c>
    </row>
    <row r="1169" spans="1:13" x14ac:dyDescent="0.25">
      <c r="A1169" s="89" t="str">
        <f t="shared" si="53"/>
        <v>Y0AI1.2</v>
      </c>
      <c r="B1169" s="89">
        <f>VLOOKUP(F1169,Masters!B:F,5,0)</f>
        <v>1.2</v>
      </c>
      <c r="C1169" s="169" t="s">
        <v>160</v>
      </c>
      <c r="D1169" s="169" t="s">
        <v>160</v>
      </c>
      <c r="E1169" s="170">
        <v>44469</v>
      </c>
      <c r="F1169" s="169">
        <v>281170</v>
      </c>
      <c r="G1169" s="169" t="s">
        <v>649</v>
      </c>
      <c r="H1169" s="169"/>
      <c r="I1169" s="169"/>
      <c r="J1169" s="169">
        <v>-7036345.1799999997</v>
      </c>
      <c r="K1169" s="169"/>
      <c r="M1169" s="87">
        <f t="shared" si="52"/>
        <v>-0.70363451799999999</v>
      </c>
    </row>
    <row r="1170" spans="1:13" x14ac:dyDescent="0.25">
      <c r="A1170" s="89" t="str">
        <f t="shared" si="53"/>
        <v>Y0AI1.2</v>
      </c>
      <c r="B1170" s="89">
        <f>VLOOKUP(F1170,Masters!B:F,5,0)</f>
        <v>1.2</v>
      </c>
      <c r="C1170" s="169" t="s">
        <v>160</v>
      </c>
      <c r="D1170" s="169" t="s">
        <v>160</v>
      </c>
      <c r="E1170" s="170">
        <v>44469</v>
      </c>
      <c r="F1170" s="169">
        <v>281171</v>
      </c>
      <c r="G1170" s="169" t="s">
        <v>650</v>
      </c>
      <c r="H1170" s="169"/>
      <c r="I1170" s="169"/>
      <c r="J1170" s="169">
        <v>-3912018.13</v>
      </c>
      <c r="K1170" s="169"/>
      <c r="M1170" s="87">
        <f t="shared" si="52"/>
        <v>-0.39120181300000001</v>
      </c>
    </row>
    <row r="1171" spans="1:13" x14ac:dyDescent="0.25">
      <c r="A1171" s="89" t="str">
        <f t="shared" si="53"/>
        <v>Y0AI0</v>
      </c>
      <c r="B1171" s="89">
        <f>VLOOKUP(F1171,Masters!B:F,5,0)</f>
        <v>0</v>
      </c>
      <c r="C1171" s="169" t="s">
        <v>160</v>
      </c>
      <c r="D1171" s="169" t="s">
        <v>160</v>
      </c>
      <c r="E1171" s="170">
        <v>44469</v>
      </c>
      <c r="F1171" s="169">
        <v>281212</v>
      </c>
      <c r="G1171" s="169" t="s">
        <v>541</v>
      </c>
      <c r="H1171" s="169"/>
      <c r="I1171" s="169"/>
      <c r="J1171" s="169">
        <v>-845867.94</v>
      </c>
      <c r="K1171" s="169"/>
      <c r="M1171" s="87">
        <f t="shared" si="52"/>
        <v>-8.4586793999999993E-2</v>
      </c>
    </row>
    <row r="1172" spans="1:13" x14ac:dyDescent="0.25">
      <c r="A1172" s="89" t="str">
        <f t="shared" ref="A1172:A1184" si="54">C1172&amp;B1172</f>
        <v>Y0AI0</v>
      </c>
      <c r="B1172" s="89">
        <f>VLOOKUP(F1172,Masters!B:F,5,0)</f>
        <v>0</v>
      </c>
      <c r="C1172" s="169" t="s">
        <v>160</v>
      </c>
      <c r="D1172" s="169" t="s">
        <v>160</v>
      </c>
      <c r="E1172" s="170">
        <v>44469</v>
      </c>
      <c r="F1172" s="169">
        <v>281290</v>
      </c>
      <c r="G1172" s="169" t="s">
        <v>483</v>
      </c>
      <c r="H1172" s="169"/>
      <c r="I1172" s="169"/>
      <c r="J1172" s="169">
        <v>7956885.0300000003</v>
      </c>
      <c r="K1172" s="169"/>
      <c r="M1172" s="87">
        <f t="shared" ref="M1172:M1223" si="55">J1172/10000000</f>
        <v>0.79568850300000005</v>
      </c>
    </row>
    <row r="1173" spans="1:13" x14ac:dyDescent="0.25">
      <c r="A1173" s="89" t="str">
        <f t="shared" si="54"/>
        <v>Y0AI0</v>
      </c>
      <c r="B1173" s="89">
        <f>VLOOKUP(F1173,Masters!B:F,5,0)</f>
        <v>0</v>
      </c>
      <c r="C1173" s="169" t="s">
        <v>160</v>
      </c>
      <c r="D1173" s="169" t="s">
        <v>160</v>
      </c>
      <c r="E1173" s="170">
        <v>44469</v>
      </c>
      <c r="F1173" s="169">
        <v>281292</v>
      </c>
      <c r="G1173" s="169" t="s">
        <v>484</v>
      </c>
      <c r="H1173" s="169"/>
      <c r="I1173" s="169"/>
      <c r="J1173" s="169">
        <v>-7466761438.3699999</v>
      </c>
      <c r="K1173" s="169"/>
      <c r="M1173" s="87">
        <f t="shared" si="55"/>
        <v>-746.67614383700004</v>
      </c>
    </row>
    <row r="1174" spans="1:13" x14ac:dyDescent="0.25">
      <c r="A1174" s="89" t="str">
        <f t="shared" si="54"/>
        <v>Y0AI0</v>
      </c>
      <c r="B1174" s="89">
        <f>VLOOKUP(F1174,Masters!B:F,5,0)</f>
        <v>0</v>
      </c>
      <c r="C1174" s="169" t="s">
        <v>160</v>
      </c>
      <c r="D1174" s="169" t="s">
        <v>160</v>
      </c>
      <c r="E1174" s="170">
        <v>44469</v>
      </c>
      <c r="F1174" s="169">
        <v>281293</v>
      </c>
      <c r="G1174" s="169" t="s">
        <v>651</v>
      </c>
      <c r="H1174" s="169"/>
      <c r="I1174" s="169"/>
      <c r="J1174" s="169">
        <v>-1627112.11</v>
      </c>
      <c r="K1174" s="169"/>
      <c r="M1174" s="87">
        <f t="shared" si="55"/>
        <v>-0.16271121100000002</v>
      </c>
    </row>
    <row r="1175" spans="1:13" x14ac:dyDescent="0.25">
      <c r="A1175" s="89" t="str">
        <f t="shared" si="54"/>
        <v>Y0AI0</v>
      </c>
      <c r="B1175" s="89">
        <f>VLOOKUP(F1175,Masters!B:F,5,0)</f>
        <v>0</v>
      </c>
      <c r="C1175" s="169" t="s">
        <v>160</v>
      </c>
      <c r="D1175" s="169" t="s">
        <v>160</v>
      </c>
      <c r="E1175" s="170">
        <v>44469</v>
      </c>
      <c r="F1175" s="169">
        <v>281295</v>
      </c>
      <c r="G1175" s="169" t="s">
        <v>652</v>
      </c>
      <c r="H1175" s="169"/>
      <c r="I1175" s="169"/>
      <c r="J1175" s="169">
        <v>-76706.16</v>
      </c>
      <c r="K1175" s="169"/>
      <c r="M1175" s="87">
        <f t="shared" si="55"/>
        <v>-7.6706160000000008E-3</v>
      </c>
    </row>
    <row r="1176" spans="1:13" x14ac:dyDescent="0.25">
      <c r="A1176" s="89" t="str">
        <f t="shared" si="54"/>
        <v>Y0AI5.3</v>
      </c>
      <c r="B1176" s="89">
        <f>VLOOKUP(F1176,Masters!B:F,5,0)</f>
        <v>5.3</v>
      </c>
      <c r="C1176" s="169" t="s">
        <v>160</v>
      </c>
      <c r="D1176" s="169" t="s">
        <v>160</v>
      </c>
      <c r="E1176" s="170">
        <v>44469</v>
      </c>
      <c r="F1176" s="169">
        <v>301234</v>
      </c>
      <c r="G1176" s="169" t="s">
        <v>960</v>
      </c>
      <c r="H1176" s="169"/>
      <c r="I1176" s="169"/>
      <c r="J1176" s="169">
        <v>-34990501.130000003</v>
      </c>
      <c r="K1176" s="169"/>
      <c r="M1176" s="87">
        <f t="shared" si="55"/>
        <v>-3.4990501130000005</v>
      </c>
    </row>
    <row r="1177" spans="1:13" x14ac:dyDescent="0.25">
      <c r="A1177" s="89" t="str">
        <f t="shared" si="54"/>
        <v>Y0AI5.2</v>
      </c>
      <c r="B1177" s="89">
        <f>VLOOKUP(F1177,Masters!B:F,5,0)</f>
        <v>5.2</v>
      </c>
      <c r="C1177" s="169" t="s">
        <v>160</v>
      </c>
      <c r="D1177" s="169" t="s">
        <v>160</v>
      </c>
      <c r="E1177" s="170">
        <v>44469</v>
      </c>
      <c r="F1177" s="169">
        <v>304209</v>
      </c>
      <c r="G1177" s="169" t="s">
        <v>565</v>
      </c>
      <c r="H1177" s="169"/>
      <c r="I1177" s="169"/>
      <c r="J1177" s="169">
        <v>-301034166.67000002</v>
      </c>
      <c r="K1177" s="169"/>
      <c r="M1177" s="87">
        <f t="shared" si="55"/>
        <v>-30.103416667000001</v>
      </c>
    </row>
    <row r="1178" spans="1:13" x14ac:dyDescent="0.25">
      <c r="A1178" s="89" t="str">
        <f t="shared" si="54"/>
        <v>Y0AI5.2</v>
      </c>
      <c r="B1178" s="89">
        <f>VLOOKUP(F1178,Masters!B:F,5,0)</f>
        <v>5.2</v>
      </c>
      <c r="C1178" s="169" t="s">
        <v>160</v>
      </c>
      <c r="D1178" s="169" t="s">
        <v>160</v>
      </c>
      <c r="E1178" s="170">
        <v>44469</v>
      </c>
      <c r="F1178" s="169">
        <v>304213</v>
      </c>
      <c r="G1178" s="169" t="s">
        <v>966</v>
      </c>
      <c r="H1178" s="169"/>
      <c r="I1178" s="169"/>
      <c r="J1178" s="169">
        <v>-35729890.280000001</v>
      </c>
      <c r="K1178" s="169"/>
      <c r="M1178" s="87">
        <f t="shared" si="55"/>
        <v>-3.5729890280000003</v>
      </c>
    </row>
    <row r="1179" spans="1:13" x14ac:dyDescent="0.25">
      <c r="A1179" s="89" t="str">
        <f t="shared" si="54"/>
        <v>Y0AI5.2</v>
      </c>
      <c r="B1179" s="89">
        <f>VLOOKUP(F1179,Masters!B:F,5,0)</f>
        <v>5.2</v>
      </c>
      <c r="C1179" s="169" t="s">
        <v>160</v>
      </c>
      <c r="D1179" s="169" t="s">
        <v>160</v>
      </c>
      <c r="E1179" s="170">
        <v>44469</v>
      </c>
      <c r="F1179" s="169">
        <v>304216</v>
      </c>
      <c r="G1179" s="169" t="s">
        <v>967</v>
      </c>
      <c r="H1179" s="169"/>
      <c r="I1179" s="169"/>
      <c r="J1179" s="169">
        <v>-63533423.5</v>
      </c>
      <c r="K1179" s="169"/>
      <c r="M1179" s="87">
        <f t="shared" si="55"/>
        <v>-6.3533423500000001</v>
      </c>
    </row>
    <row r="1180" spans="1:13" x14ac:dyDescent="0.25">
      <c r="A1180" s="89" t="str">
        <f t="shared" si="54"/>
        <v>Y0AI5.2</v>
      </c>
      <c r="B1180" s="89">
        <f>VLOOKUP(F1180,Masters!B:F,5,0)</f>
        <v>5.2</v>
      </c>
      <c r="C1180" s="169" t="s">
        <v>160</v>
      </c>
      <c r="D1180" s="169" t="s">
        <v>160</v>
      </c>
      <c r="E1180" s="170">
        <v>44469</v>
      </c>
      <c r="F1180" s="169">
        <v>304217</v>
      </c>
      <c r="G1180" s="169" t="s">
        <v>968</v>
      </c>
      <c r="H1180" s="169"/>
      <c r="I1180" s="169"/>
      <c r="J1180" s="169">
        <v>-1094803929.9000001</v>
      </c>
      <c r="K1180" s="169"/>
      <c r="M1180" s="87">
        <f t="shared" si="55"/>
        <v>-109.48039299000001</v>
      </c>
    </row>
    <row r="1181" spans="1:13" x14ac:dyDescent="0.25">
      <c r="A1181" s="89" t="str">
        <f t="shared" si="54"/>
        <v>Y0AI5.2</v>
      </c>
      <c r="B1181" s="89">
        <f>VLOOKUP(F1181,Masters!B:F,5,0)</f>
        <v>5.2</v>
      </c>
      <c r="C1181" s="169" t="s">
        <v>160</v>
      </c>
      <c r="D1181" s="169" t="s">
        <v>160</v>
      </c>
      <c r="E1181" s="170">
        <v>44469</v>
      </c>
      <c r="F1181" s="169">
        <v>304232</v>
      </c>
      <c r="G1181" s="169" t="s">
        <v>440</v>
      </c>
      <c r="H1181" s="169"/>
      <c r="I1181" s="169"/>
      <c r="J1181" s="169">
        <v>-180875.48</v>
      </c>
      <c r="K1181" s="169"/>
      <c r="M1181" s="87">
        <f t="shared" si="55"/>
        <v>-1.8087548000000002E-2</v>
      </c>
    </row>
    <row r="1182" spans="1:13" x14ac:dyDescent="0.25">
      <c r="A1182" s="89" t="str">
        <f t="shared" si="54"/>
        <v>Y0AI5.5</v>
      </c>
      <c r="B1182" s="89">
        <f>VLOOKUP(F1182,Masters!B:F,5,0)</f>
        <v>5.5</v>
      </c>
      <c r="C1182" s="169" t="s">
        <v>160</v>
      </c>
      <c r="D1182" s="169" t="s">
        <v>160</v>
      </c>
      <c r="E1182" s="170">
        <v>44469</v>
      </c>
      <c r="F1182" s="169">
        <v>304751</v>
      </c>
      <c r="G1182" s="169" t="s">
        <v>443</v>
      </c>
      <c r="H1182" s="169"/>
      <c r="I1182" s="169"/>
      <c r="J1182" s="169">
        <v>0.06</v>
      </c>
      <c r="K1182" s="169"/>
      <c r="M1182" s="87">
        <f t="shared" si="55"/>
        <v>6E-9</v>
      </c>
    </row>
    <row r="1183" spans="1:13" x14ac:dyDescent="0.25">
      <c r="A1183" s="89" t="str">
        <f t="shared" si="54"/>
        <v>Y0AI5.5</v>
      </c>
      <c r="B1183" s="89">
        <f>VLOOKUP(F1183,Masters!B:F,5,0)</f>
        <v>5.5</v>
      </c>
      <c r="C1183" s="169" t="s">
        <v>160</v>
      </c>
      <c r="D1183" s="169" t="s">
        <v>160</v>
      </c>
      <c r="E1183" s="170">
        <v>44469</v>
      </c>
      <c r="F1183" s="169">
        <v>305101</v>
      </c>
      <c r="G1183" s="169" t="s">
        <v>444</v>
      </c>
      <c r="H1183" s="169"/>
      <c r="I1183" s="169"/>
      <c r="J1183" s="169">
        <v>-28.88</v>
      </c>
      <c r="K1183" s="169"/>
      <c r="M1183" s="87">
        <f t="shared" si="55"/>
        <v>-2.8879999999999997E-6</v>
      </c>
    </row>
    <row r="1184" spans="1:13" x14ac:dyDescent="0.25">
      <c r="A1184" s="89" t="str">
        <f t="shared" si="54"/>
        <v>Y0AI5.5</v>
      </c>
      <c r="B1184" s="89">
        <f>VLOOKUP(F1184,Masters!B:F,5,0)</f>
        <v>5.5</v>
      </c>
      <c r="C1184" s="169" t="s">
        <v>160</v>
      </c>
      <c r="D1184" s="169" t="s">
        <v>160</v>
      </c>
      <c r="E1184" s="170">
        <v>44469</v>
      </c>
      <c r="F1184" s="169">
        <v>305126</v>
      </c>
      <c r="G1184" s="169" t="s">
        <v>603</v>
      </c>
      <c r="H1184" s="169"/>
      <c r="I1184" s="169"/>
      <c r="J1184" s="169">
        <v>-3.55</v>
      </c>
      <c r="K1184" s="169"/>
      <c r="M1184" s="87">
        <f t="shared" si="55"/>
        <v>-3.5499999999999999E-7</v>
      </c>
    </row>
    <row r="1185" spans="1:13" x14ac:dyDescent="0.25">
      <c r="A1185" s="89" t="str">
        <f t="shared" ref="A1185:A1248" si="56">C1185&amp;B1185</f>
        <v>Y0AI5.5</v>
      </c>
      <c r="B1185" s="89">
        <f>VLOOKUP(F1185,Masters!B:F,5,0)</f>
        <v>5.5</v>
      </c>
      <c r="C1185" s="169" t="s">
        <v>160</v>
      </c>
      <c r="D1185" s="169" t="s">
        <v>160</v>
      </c>
      <c r="E1185" s="170">
        <v>44469</v>
      </c>
      <c r="F1185" s="169">
        <v>305127</v>
      </c>
      <c r="G1185" s="169" t="s">
        <v>604</v>
      </c>
      <c r="H1185" s="169"/>
      <c r="I1185" s="169"/>
      <c r="J1185" s="169">
        <v>12.5</v>
      </c>
      <c r="K1185" s="169"/>
      <c r="M1185" s="87">
        <f t="shared" si="55"/>
        <v>1.2500000000000001E-6</v>
      </c>
    </row>
    <row r="1186" spans="1:13" x14ac:dyDescent="0.25">
      <c r="A1186" s="89" t="str">
        <f t="shared" si="56"/>
        <v>Y0AI0</v>
      </c>
      <c r="B1186" s="89">
        <f>VLOOKUP(F1186,Masters!B:F,5,0)</f>
        <v>0</v>
      </c>
      <c r="C1186" s="169" t="s">
        <v>160</v>
      </c>
      <c r="D1186" s="169" t="s">
        <v>160</v>
      </c>
      <c r="E1186" s="170">
        <v>44469</v>
      </c>
      <c r="F1186" s="169">
        <v>311608</v>
      </c>
      <c r="G1186" s="169" t="s">
        <v>567</v>
      </c>
      <c r="H1186" s="169"/>
      <c r="I1186" s="169"/>
      <c r="J1186" s="169">
        <v>-14076111.310000001</v>
      </c>
      <c r="K1186" s="169"/>
      <c r="M1186" s="87">
        <f t="shared" si="55"/>
        <v>-1.4076111310000001</v>
      </c>
    </row>
    <row r="1187" spans="1:13" x14ac:dyDescent="0.25">
      <c r="A1187" s="89" t="str">
        <f t="shared" si="56"/>
        <v>Y0AI0</v>
      </c>
      <c r="B1187" s="89">
        <f>VLOOKUP(F1187,Masters!B:F,5,0)</f>
        <v>0</v>
      </c>
      <c r="C1187" s="169" t="s">
        <v>160</v>
      </c>
      <c r="D1187" s="169" t="s">
        <v>160</v>
      </c>
      <c r="E1187" s="170">
        <v>44469</v>
      </c>
      <c r="F1187" s="169">
        <v>311619</v>
      </c>
      <c r="G1187" s="169" t="s">
        <v>605</v>
      </c>
      <c r="H1187" s="169"/>
      <c r="I1187" s="169"/>
      <c r="J1187" s="169">
        <v>7629330</v>
      </c>
      <c r="K1187" s="169"/>
      <c r="M1187" s="87">
        <f t="shared" si="55"/>
        <v>0.76293299999999997</v>
      </c>
    </row>
    <row r="1188" spans="1:13" x14ac:dyDescent="0.25">
      <c r="A1188" s="89" t="str">
        <f t="shared" si="56"/>
        <v>Y0AI0</v>
      </c>
      <c r="B1188" s="89">
        <f>VLOOKUP(F1188,Masters!B:F,5,0)</f>
        <v>0</v>
      </c>
      <c r="C1188" s="169" t="s">
        <v>160</v>
      </c>
      <c r="D1188" s="169" t="s">
        <v>160</v>
      </c>
      <c r="E1188" s="170">
        <v>44469</v>
      </c>
      <c r="F1188" s="169">
        <v>311621</v>
      </c>
      <c r="G1188" s="169" t="s">
        <v>990</v>
      </c>
      <c r="H1188" s="169"/>
      <c r="I1188" s="169"/>
      <c r="J1188" s="169">
        <v>175841589.90000001</v>
      </c>
      <c r="K1188" s="169"/>
      <c r="M1188" s="87">
        <f t="shared" si="55"/>
        <v>17.584158989999999</v>
      </c>
    </row>
    <row r="1189" spans="1:13" x14ac:dyDescent="0.25">
      <c r="A1189" s="89" t="str">
        <f t="shared" si="56"/>
        <v>Y0AI6.3</v>
      </c>
      <c r="B1189" s="89">
        <f>VLOOKUP(F1189,Masters!B:F,5,0)</f>
        <v>6.3</v>
      </c>
      <c r="C1189" s="169" t="s">
        <v>160</v>
      </c>
      <c r="D1189" s="169" t="s">
        <v>160</v>
      </c>
      <c r="E1189" s="170">
        <v>44469</v>
      </c>
      <c r="F1189" s="169">
        <v>401201</v>
      </c>
      <c r="G1189" s="169" t="s">
        <v>451</v>
      </c>
      <c r="H1189" s="169"/>
      <c r="I1189" s="169"/>
      <c r="J1189" s="169">
        <v>401973.08</v>
      </c>
      <c r="K1189" s="169"/>
      <c r="M1189" s="87">
        <f t="shared" si="55"/>
        <v>4.0197308000000001E-2</v>
      </c>
    </row>
    <row r="1190" spans="1:13" x14ac:dyDescent="0.25">
      <c r="A1190" s="89" t="str">
        <f t="shared" si="56"/>
        <v>Y0AI0</v>
      </c>
      <c r="B1190" s="89">
        <f>VLOOKUP(F1190,Masters!B:F,5,0)</f>
        <v>0</v>
      </c>
      <c r="C1190" s="169" t="s">
        <v>160</v>
      </c>
      <c r="D1190" s="169" t="s">
        <v>160</v>
      </c>
      <c r="E1190" s="170">
        <v>44469</v>
      </c>
      <c r="F1190" s="169">
        <v>401236</v>
      </c>
      <c r="G1190" s="169" t="s">
        <v>613</v>
      </c>
      <c r="H1190" s="169"/>
      <c r="I1190" s="169"/>
      <c r="J1190" s="169">
        <v>7517.98</v>
      </c>
      <c r="K1190" s="169"/>
      <c r="M1190" s="87">
        <f t="shared" si="55"/>
        <v>7.5179799999999992E-4</v>
      </c>
    </row>
    <row r="1191" spans="1:13" x14ac:dyDescent="0.25">
      <c r="A1191" s="89" t="str">
        <f t="shared" si="56"/>
        <v>Y0AI0</v>
      </c>
      <c r="B1191" s="89">
        <f>VLOOKUP(F1191,Masters!B:F,5,0)</f>
        <v>0</v>
      </c>
      <c r="C1191" s="169" t="s">
        <v>160</v>
      </c>
      <c r="D1191" s="169" t="s">
        <v>160</v>
      </c>
      <c r="E1191" s="170">
        <v>44469</v>
      </c>
      <c r="F1191" s="169">
        <v>401240</v>
      </c>
      <c r="G1191" s="169" t="s">
        <v>614</v>
      </c>
      <c r="H1191" s="169"/>
      <c r="I1191" s="169"/>
      <c r="J1191" s="169">
        <v>3016709.68</v>
      </c>
      <c r="K1191" s="169"/>
      <c r="M1191" s="87">
        <f t="shared" si="55"/>
        <v>0.30167096800000004</v>
      </c>
    </row>
    <row r="1192" spans="1:13" x14ac:dyDescent="0.25">
      <c r="A1192" s="89" t="str">
        <f t="shared" si="56"/>
        <v>Y0AI0</v>
      </c>
      <c r="B1192" s="89">
        <f>VLOOKUP(F1192,Masters!B:F,5,0)</f>
        <v>0</v>
      </c>
      <c r="C1192" s="169" t="s">
        <v>160</v>
      </c>
      <c r="D1192" s="169" t="s">
        <v>160</v>
      </c>
      <c r="E1192" s="170">
        <v>44469</v>
      </c>
      <c r="F1192" s="169">
        <v>401242</v>
      </c>
      <c r="G1192" s="169" t="s">
        <v>615</v>
      </c>
      <c r="H1192" s="169"/>
      <c r="I1192" s="169"/>
      <c r="J1192" s="169">
        <v>52425.94</v>
      </c>
      <c r="K1192" s="169"/>
      <c r="M1192" s="87">
        <f t="shared" si="55"/>
        <v>5.2425940000000006E-3</v>
      </c>
    </row>
    <row r="1193" spans="1:13" x14ac:dyDescent="0.25">
      <c r="A1193" s="89" t="str">
        <f t="shared" si="56"/>
        <v>Y0AI6.3</v>
      </c>
      <c r="B1193" s="89">
        <f>VLOOKUP(F1193,Masters!B:F,5,0)</f>
        <v>6.3</v>
      </c>
      <c r="C1193" s="169" t="s">
        <v>160</v>
      </c>
      <c r="D1193" s="169" t="s">
        <v>160</v>
      </c>
      <c r="E1193" s="170">
        <v>44469</v>
      </c>
      <c r="F1193" s="169">
        <v>401263</v>
      </c>
      <c r="G1193" s="169" t="s">
        <v>1102</v>
      </c>
      <c r="H1193" s="169"/>
      <c r="I1193" s="169"/>
      <c r="J1193" s="169">
        <v>0</v>
      </c>
      <c r="K1193" s="169"/>
      <c r="M1193" s="87">
        <f t="shared" si="55"/>
        <v>0</v>
      </c>
    </row>
    <row r="1194" spans="1:13" x14ac:dyDescent="0.25">
      <c r="A1194" s="89" t="str">
        <f t="shared" si="56"/>
        <v>Y0AI6.3</v>
      </c>
      <c r="B1194" s="89">
        <f>VLOOKUP(F1194,Masters!B:F,5,0)</f>
        <v>6.3</v>
      </c>
      <c r="C1194" s="169" t="s">
        <v>160</v>
      </c>
      <c r="D1194" s="169" t="s">
        <v>160</v>
      </c>
      <c r="E1194" s="170">
        <v>44469</v>
      </c>
      <c r="F1194" s="169">
        <v>401301</v>
      </c>
      <c r="G1194" s="169" t="s">
        <v>1000</v>
      </c>
      <c r="H1194" s="169"/>
      <c r="I1194" s="169"/>
      <c r="J1194" s="169">
        <v>8440.0300000000007</v>
      </c>
      <c r="K1194" s="169"/>
      <c r="M1194" s="87">
        <f t="shared" si="55"/>
        <v>8.4400300000000007E-4</v>
      </c>
    </row>
    <row r="1195" spans="1:13" x14ac:dyDescent="0.25">
      <c r="A1195" s="89" t="str">
        <f t="shared" si="56"/>
        <v>Y0AI6.1</v>
      </c>
      <c r="B1195" s="89">
        <f>VLOOKUP(F1195,Masters!B:F,5,0)</f>
        <v>6.1</v>
      </c>
      <c r="C1195" s="169" t="s">
        <v>160</v>
      </c>
      <c r="D1195" s="169" t="s">
        <v>160</v>
      </c>
      <c r="E1195" s="170">
        <v>44469</v>
      </c>
      <c r="F1195" s="169">
        <v>401501</v>
      </c>
      <c r="G1195" s="169" t="s">
        <v>1001</v>
      </c>
      <c r="H1195" s="169"/>
      <c r="I1195" s="169"/>
      <c r="J1195" s="168">
        <v>-5221.4799999999996</v>
      </c>
      <c r="K1195" s="169"/>
      <c r="M1195" s="87">
        <f t="shared" si="55"/>
        <v>-5.2214799999999995E-4</v>
      </c>
    </row>
    <row r="1196" spans="1:13" x14ac:dyDescent="0.25">
      <c r="A1196" s="89" t="str">
        <f t="shared" si="56"/>
        <v>Y0AI6.3</v>
      </c>
      <c r="B1196" s="89">
        <f>VLOOKUP(F1196,Masters!B:F,5,0)</f>
        <v>6.3</v>
      </c>
      <c r="C1196" s="169" t="s">
        <v>160</v>
      </c>
      <c r="D1196" s="169" t="s">
        <v>160</v>
      </c>
      <c r="E1196" s="170">
        <v>44469</v>
      </c>
      <c r="F1196" s="169">
        <v>401702</v>
      </c>
      <c r="G1196" s="169" t="s">
        <v>455</v>
      </c>
      <c r="H1196" s="169"/>
      <c r="I1196" s="169"/>
      <c r="J1196" s="169">
        <v>-469.86</v>
      </c>
      <c r="K1196" s="169"/>
      <c r="M1196" s="87">
        <f t="shared" si="55"/>
        <v>-4.6986E-5</v>
      </c>
    </row>
    <row r="1197" spans="1:13" x14ac:dyDescent="0.25">
      <c r="A1197" s="89" t="str">
        <f t="shared" si="56"/>
        <v>Y0AI6.3</v>
      </c>
      <c r="B1197" s="89">
        <f>VLOOKUP(F1197,Masters!B:F,5,0)</f>
        <v>6.3</v>
      </c>
      <c r="C1197" s="169" t="s">
        <v>160</v>
      </c>
      <c r="D1197" s="169" t="s">
        <v>160</v>
      </c>
      <c r="E1197" s="170">
        <v>44469</v>
      </c>
      <c r="F1197" s="169">
        <v>401703</v>
      </c>
      <c r="G1197" s="169" t="s">
        <v>456</v>
      </c>
      <c r="H1197" s="169"/>
      <c r="I1197" s="169"/>
      <c r="J1197" s="169">
        <v>-469.86</v>
      </c>
      <c r="K1197" s="169"/>
      <c r="M1197" s="87">
        <f t="shared" si="55"/>
        <v>-4.6986E-5</v>
      </c>
    </row>
    <row r="1198" spans="1:13" x14ac:dyDescent="0.25">
      <c r="A1198" s="89" t="str">
        <f t="shared" si="56"/>
        <v>Y0AI6.3</v>
      </c>
      <c r="B1198" s="89">
        <f>VLOOKUP(F1198,Masters!B:F,5,0)</f>
        <v>6.3</v>
      </c>
      <c r="C1198" s="169" t="s">
        <v>160</v>
      </c>
      <c r="D1198" s="169" t="s">
        <v>160</v>
      </c>
      <c r="E1198" s="170">
        <v>44469</v>
      </c>
      <c r="F1198" s="169">
        <v>401707</v>
      </c>
      <c r="G1198" s="169" t="s">
        <v>457</v>
      </c>
      <c r="H1198" s="169"/>
      <c r="I1198" s="169"/>
      <c r="J1198" s="169">
        <v>838471.33</v>
      </c>
      <c r="K1198" s="169"/>
      <c r="M1198" s="87">
        <f t="shared" si="55"/>
        <v>8.384713299999999E-2</v>
      </c>
    </row>
    <row r="1199" spans="1:13" x14ac:dyDescent="0.25">
      <c r="A1199" s="89" t="str">
        <f t="shared" si="56"/>
        <v>Y0AI6.3</v>
      </c>
      <c r="B1199" s="89">
        <f>VLOOKUP(F1199,Masters!B:F,5,0)</f>
        <v>6.3</v>
      </c>
      <c r="C1199" s="169" t="s">
        <v>160</v>
      </c>
      <c r="D1199" s="169" t="s">
        <v>160</v>
      </c>
      <c r="E1199" s="170">
        <v>44469</v>
      </c>
      <c r="F1199" s="169">
        <v>401708</v>
      </c>
      <c r="G1199" s="169" t="s">
        <v>458</v>
      </c>
      <c r="H1199" s="169"/>
      <c r="I1199" s="169"/>
      <c r="J1199" s="169">
        <v>838471.33</v>
      </c>
      <c r="K1199" s="169"/>
      <c r="M1199" s="87">
        <f t="shared" si="55"/>
        <v>8.384713299999999E-2</v>
      </c>
    </row>
    <row r="1200" spans="1:13" x14ac:dyDescent="0.25">
      <c r="A1200" s="89" t="str">
        <f t="shared" si="56"/>
        <v>Y0AI6.1</v>
      </c>
      <c r="B1200" s="89">
        <f>VLOOKUP(F1200,Masters!B:F,5,0)</f>
        <v>6.1</v>
      </c>
      <c r="C1200" s="169" t="s">
        <v>160</v>
      </c>
      <c r="D1200" s="169" t="s">
        <v>160</v>
      </c>
      <c r="E1200" s="170">
        <v>44469</v>
      </c>
      <c r="F1200" s="169">
        <v>402007</v>
      </c>
      <c r="G1200" s="169" t="s">
        <v>616</v>
      </c>
      <c r="H1200" s="169"/>
      <c r="I1200" s="169"/>
      <c r="J1200" s="168">
        <v>9316305.7100000009</v>
      </c>
      <c r="K1200" s="169"/>
      <c r="M1200" s="87">
        <f t="shared" si="55"/>
        <v>0.93163057100000013</v>
      </c>
    </row>
    <row r="1201" spans="1:13" x14ac:dyDescent="0.25">
      <c r="A1201" s="89" t="str">
        <f t="shared" si="56"/>
        <v>Y0AI6.3</v>
      </c>
      <c r="B1201" s="89">
        <f>VLOOKUP(F1201,Masters!B:F,5,0)</f>
        <v>6.3</v>
      </c>
      <c r="C1201" s="169" t="s">
        <v>160</v>
      </c>
      <c r="D1201" s="169" t="s">
        <v>160</v>
      </c>
      <c r="E1201" s="170">
        <v>44469</v>
      </c>
      <c r="F1201" s="169">
        <v>402103</v>
      </c>
      <c r="G1201" s="169" t="s">
        <v>459</v>
      </c>
      <c r="H1201" s="169"/>
      <c r="I1201" s="169"/>
      <c r="J1201" s="169">
        <v>5049.08</v>
      </c>
      <c r="K1201" s="169"/>
      <c r="M1201" s="87">
        <f t="shared" si="55"/>
        <v>5.0490799999999998E-4</v>
      </c>
    </row>
    <row r="1202" spans="1:13" x14ac:dyDescent="0.25">
      <c r="A1202" s="89" t="str">
        <f t="shared" si="56"/>
        <v>Y0AI6.2</v>
      </c>
      <c r="B1202" s="89">
        <f>VLOOKUP(F1202,Masters!B:F,5,0)</f>
        <v>6.2</v>
      </c>
      <c r="C1202" s="169" t="s">
        <v>160</v>
      </c>
      <c r="D1202" s="169" t="s">
        <v>160</v>
      </c>
      <c r="E1202" s="170">
        <v>44469</v>
      </c>
      <c r="F1202" s="169">
        <v>402106</v>
      </c>
      <c r="G1202" s="169" t="s">
        <v>93</v>
      </c>
      <c r="H1202" s="169"/>
      <c r="I1202" s="169"/>
      <c r="J1202" s="168">
        <v>89568.1</v>
      </c>
      <c r="K1202" s="169"/>
      <c r="M1202" s="87">
        <f t="shared" si="55"/>
        <v>8.9568100000000008E-3</v>
      </c>
    </row>
    <row r="1203" spans="1:13" x14ac:dyDescent="0.25">
      <c r="A1203" s="89" t="str">
        <f t="shared" si="56"/>
        <v>Y0AI6.3</v>
      </c>
      <c r="B1203" s="89">
        <f>VLOOKUP(F1203,Masters!B:F,5,0)</f>
        <v>6.3</v>
      </c>
      <c r="C1203" s="169" t="s">
        <v>160</v>
      </c>
      <c r="D1203" s="169" t="s">
        <v>160</v>
      </c>
      <c r="E1203" s="170">
        <v>44469</v>
      </c>
      <c r="F1203" s="169">
        <v>402113</v>
      </c>
      <c r="G1203" s="169" t="s">
        <v>460</v>
      </c>
      <c r="H1203" s="169"/>
      <c r="I1203" s="169"/>
      <c r="J1203" s="169">
        <v>5688197.9100000001</v>
      </c>
      <c r="K1203" s="169"/>
      <c r="M1203" s="87">
        <f t="shared" si="55"/>
        <v>0.56881979100000002</v>
      </c>
    </row>
    <row r="1204" spans="1:13" x14ac:dyDescent="0.25">
      <c r="A1204" s="89" t="str">
        <f t="shared" si="56"/>
        <v>Y0AI6.3</v>
      </c>
      <c r="B1204" s="89">
        <f>VLOOKUP(F1204,Masters!B:F,5,0)</f>
        <v>6.3</v>
      </c>
      <c r="C1204" s="169" t="s">
        <v>160</v>
      </c>
      <c r="D1204" s="169" t="s">
        <v>160</v>
      </c>
      <c r="E1204" s="170">
        <v>44469</v>
      </c>
      <c r="F1204" s="169">
        <v>402125</v>
      </c>
      <c r="G1204" s="169" t="s">
        <v>2442</v>
      </c>
      <c r="H1204" s="169"/>
      <c r="I1204" s="169"/>
      <c r="J1204" s="169">
        <v>57932.01</v>
      </c>
      <c r="K1204" s="169"/>
      <c r="M1204" s="87">
        <f t="shared" si="55"/>
        <v>5.7932010000000004E-3</v>
      </c>
    </row>
    <row r="1205" spans="1:13" x14ac:dyDescent="0.25">
      <c r="A1205" s="89" t="str">
        <f t="shared" si="56"/>
        <v>Y0AI6.3</v>
      </c>
      <c r="B1205" s="89">
        <f>VLOOKUP(F1205,Masters!B:F,5,0)</f>
        <v>6.3</v>
      </c>
      <c r="C1205" s="169" t="s">
        <v>160</v>
      </c>
      <c r="D1205" s="169" t="s">
        <v>160</v>
      </c>
      <c r="E1205" s="170">
        <v>44469</v>
      </c>
      <c r="F1205" s="169">
        <v>402132</v>
      </c>
      <c r="G1205" s="169" t="s">
        <v>461</v>
      </c>
      <c r="H1205" s="169"/>
      <c r="I1205" s="169"/>
      <c r="J1205" s="169">
        <v>0</v>
      </c>
      <c r="K1205" s="169"/>
      <c r="M1205" s="87">
        <f t="shared" si="55"/>
        <v>0</v>
      </c>
    </row>
    <row r="1206" spans="1:13" x14ac:dyDescent="0.25">
      <c r="A1206" s="89" t="str">
        <f t="shared" si="56"/>
        <v>Y0AI6.3</v>
      </c>
      <c r="B1206" s="89">
        <f>VLOOKUP(F1206,Masters!B:F,5,0)</f>
        <v>6.3</v>
      </c>
      <c r="C1206" s="169" t="s">
        <v>160</v>
      </c>
      <c r="D1206" s="169" t="s">
        <v>160</v>
      </c>
      <c r="E1206" s="170">
        <v>44469</v>
      </c>
      <c r="F1206" s="169">
        <v>402133</v>
      </c>
      <c r="G1206" s="169" t="s">
        <v>571</v>
      </c>
      <c r="H1206" s="169"/>
      <c r="I1206" s="169"/>
      <c r="J1206" s="169">
        <v>0</v>
      </c>
      <c r="K1206" s="169"/>
      <c r="M1206" s="87">
        <f t="shared" si="55"/>
        <v>0</v>
      </c>
    </row>
    <row r="1207" spans="1:13" x14ac:dyDescent="0.25">
      <c r="A1207" s="89" t="str">
        <f t="shared" si="56"/>
        <v>Y0AI6.3</v>
      </c>
      <c r="B1207" s="89">
        <f>VLOOKUP(F1207,Masters!B:F,5,0)</f>
        <v>6.3</v>
      </c>
      <c r="C1207" s="169" t="s">
        <v>160</v>
      </c>
      <c r="D1207" s="169" t="s">
        <v>160</v>
      </c>
      <c r="E1207" s="170">
        <v>44469</v>
      </c>
      <c r="F1207" s="169">
        <v>402134</v>
      </c>
      <c r="G1207" s="169" t="s">
        <v>617</v>
      </c>
      <c r="H1207" s="169"/>
      <c r="I1207" s="169"/>
      <c r="J1207" s="169">
        <v>2227561.0099999998</v>
      </c>
      <c r="K1207" s="169"/>
      <c r="M1207" s="87">
        <f t="shared" si="55"/>
        <v>0.22275610099999998</v>
      </c>
    </row>
    <row r="1208" spans="1:13" x14ac:dyDescent="0.25">
      <c r="A1208" s="89" t="str">
        <f t="shared" si="56"/>
        <v>Y0AI6.3</v>
      </c>
      <c r="B1208" s="89">
        <f>VLOOKUP(F1208,Masters!B:F,5,0)</f>
        <v>6.3</v>
      </c>
      <c r="C1208" s="169" t="s">
        <v>160</v>
      </c>
      <c r="D1208" s="169" t="s">
        <v>160</v>
      </c>
      <c r="E1208" s="170">
        <v>44469</v>
      </c>
      <c r="F1208" s="169">
        <v>402233</v>
      </c>
      <c r="G1208" s="169" t="s">
        <v>462</v>
      </c>
      <c r="H1208" s="169"/>
      <c r="I1208" s="169"/>
      <c r="J1208" s="169">
        <v>1070.8699999999999</v>
      </c>
      <c r="K1208" s="169"/>
      <c r="M1208" s="87">
        <f t="shared" si="55"/>
        <v>1.0708699999999999E-4</v>
      </c>
    </row>
    <row r="1209" spans="1:13" x14ac:dyDescent="0.25">
      <c r="A1209" s="89" t="str">
        <f t="shared" si="56"/>
        <v>Y0AI6.3</v>
      </c>
      <c r="B1209" s="89">
        <f>VLOOKUP(F1209,Masters!B:F,5,0)</f>
        <v>6.3</v>
      </c>
      <c r="C1209" s="169" t="s">
        <v>160</v>
      </c>
      <c r="D1209" s="169" t="s">
        <v>160</v>
      </c>
      <c r="E1209" s="170">
        <v>44469</v>
      </c>
      <c r="F1209" s="169">
        <v>402235</v>
      </c>
      <c r="G1209" s="169" t="s">
        <v>463</v>
      </c>
      <c r="H1209" s="169"/>
      <c r="I1209" s="169"/>
      <c r="J1209" s="169">
        <v>23627.08</v>
      </c>
      <c r="K1209" s="169"/>
      <c r="M1209" s="87">
        <f t="shared" si="55"/>
        <v>2.3627080000000003E-3</v>
      </c>
    </row>
    <row r="1210" spans="1:13" x14ac:dyDescent="0.25">
      <c r="A1210" s="89" t="str">
        <f t="shared" si="56"/>
        <v>Y0AI6.1</v>
      </c>
      <c r="B1210" s="89">
        <f>VLOOKUP(F1210,Masters!B:F,5,0)</f>
        <v>6.1</v>
      </c>
      <c r="C1210" s="169" t="s">
        <v>160</v>
      </c>
      <c r="D1210" s="169" t="s">
        <v>160</v>
      </c>
      <c r="E1210" s="170">
        <v>44469</v>
      </c>
      <c r="F1210" s="169">
        <v>402257</v>
      </c>
      <c r="G1210" s="169" t="s">
        <v>464</v>
      </c>
      <c r="H1210" s="169"/>
      <c r="I1210" s="169"/>
      <c r="J1210" s="168">
        <v>0</v>
      </c>
      <c r="K1210" s="169"/>
      <c r="M1210" s="87">
        <f t="shared" si="55"/>
        <v>0</v>
      </c>
    </row>
    <row r="1211" spans="1:13" x14ac:dyDescent="0.25">
      <c r="A1211" s="89" t="str">
        <f t="shared" si="56"/>
        <v>Y0AI6.1</v>
      </c>
      <c r="B1211" s="89">
        <f>VLOOKUP(F1211,Masters!B:F,5,0)</f>
        <v>6.1</v>
      </c>
      <c r="C1211" s="169" t="s">
        <v>160</v>
      </c>
      <c r="D1211" s="169" t="s">
        <v>160</v>
      </c>
      <c r="E1211" s="170">
        <v>44469</v>
      </c>
      <c r="F1211" s="169">
        <v>402258</v>
      </c>
      <c r="G1211" s="169" t="s">
        <v>573</v>
      </c>
      <c r="H1211" s="169"/>
      <c r="I1211" s="169"/>
      <c r="J1211" s="168">
        <v>0</v>
      </c>
      <c r="K1211" s="169"/>
      <c r="M1211" s="87">
        <f t="shared" si="55"/>
        <v>0</v>
      </c>
    </row>
    <row r="1212" spans="1:13" x14ac:dyDescent="0.25">
      <c r="A1212" s="89" t="str">
        <f t="shared" si="56"/>
        <v>Y0AI6.3</v>
      </c>
      <c r="B1212" s="89">
        <f>VLOOKUP(F1212,Masters!B:F,5,0)</f>
        <v>6.3</v>
      </c>
      <c r="C1212" s="169" t="s">
        <v>160</v>
      </c>
      <c r="D1212" s="169" t="s">
        <v>160</v>
      </c>
      <c r="E1212" s="170">
        <v>44469</v>
      </c>
      <c r="F1212" s="169">
        <v>402278</v>
      </c>
      <c r="G1212" s="169" t="s">
        <v>1018</v>
      </c>
      <c r="H1212" s="169"/>
      <c r="I1212" s="169"/>
      <c r="J1212" s="169">
        <v>0</v>
      </c>
      <c r="K1212" s="169"/>
      <c r="M1212" s="87">
        <f t="shared" si="55"/>
        <v>0</v>
      </c>
    </row>
    <row r="1213" spans="1:13" x14ac:dyDescent="0.25">
      <c r="A1213" s="89" t="str">
        <f t="shared" si="56"/>
        <v>Y0AI0</v>
      </c>
      <c r="B1213" s="89">
        <f>VLOOKUP(F1213,Masters!B:F,5,0)</f>
        <v>0</v>
      </c>
      <c r="C1213" s="169" t="s">
        <v>160</v>
      </c>
      <c r="D1213" s="169" t="s">
        <v>160</v>
      </c>
      <c r="E1213" s="170">
        <v>44469</v>
      </c>
      <c r="F1213" s="169">
        <v>402284</v>
      </c>
      <c r="G1213" s="169" t="s">
        <v>618</v>
      </c>
      <c r="H1213" s="169"/>
      <c r="I1213" s="169"/>
      <c r="J1213" s="169">
        <v>14552.3</v>
      </c>
      <c r="K1213" s="169"/>
      <c r="M1213" s="87">
        <f t="shared" si="55"/>
        <v>1.4552299999999998E-3</v>
      </c>
    </row>
    <row r="1214" spans="1:13" x14ac:dyDescent="0.25">
      <c r="A1214" s="89" t="str">
        <f t="shared" si="56"/>
        <v>Y0AI0</v>
      </c>
      <c r="B1214" s="89">
        <f>VLOOKUP(F1214,Masters!B:F,5,0)</f>
        <v>0</v>
      </c>
      <c r="C1214" s="169" t="s">
        <v>160</v>
      </c>
      <c r="D1214" s="169" t="s">
        <v>160</v>
      </c>
      <c r="E1214" s="170">
        <v>44469</v>
      </c>
      <c r="F1214" s="169">
        <v>402285</v>
      </c>
      <c r="G1214" s="169" t="s">
        <v>619</v>
      </c>
      <c r="H1214" s="169"/>
      <c r="I1214" s="169"/>
      <c r="J1214" s="169">
        <v>219919.25</v>
      </c>
      <c r="K1214" s="169"/>
      <c r="M1214" s="87">
        <f t="shared" si="55"/>
        <v>2.1991924999999999E-2</v>
      </c>
    </row>
    <row r="1215" spans="1:13" x14ac:dyDescent="0.25">
      <c r="A1215" s="89" t="str">
        <f t="shared" si="56"/>
        <v>Y0AI0</v>
      </c>
      <c r="B1215" s="89">
        <f>VLOOKUP(F1215,Masters!B:F,5,0)</f>
        <v>0</v>
      </c>
      <c r="C1215" s="169" t="s">
        <v>160</v>
      </c>
      <c r="D1215" s="169" t="s">
        <v>160</v>
      </c>
      <c r="E1215" s="170">
        <v>44469</v>
      </c>
      <c r="F1215" s="169">
        <v>402286</v>
      </c>
      <c r="G1215" s="169" t="s">
        <v>620</v>
      </c>
      <c r="H1215" s="169"/>
      <c r="I1215" s="169"/>
      <c r="J1215" s="169">
        <v>106779.01</v>
      </c>
      <c r="K1215" s="169"/>
      <c r="M1215" s="87">
        <f t="shared" si="55"/>
        <v>1.0677901E-2</v>
      </c>
    </row>
    <row r="1216" spans="1:13" x14ac:dyDescent="0.25">
      <c r="A1216" s="89" t="str">
        <f t="shared" si="56"/>
        <v>Y0AI6.3</v>
      </c>
      <c r="B1216" s="89">
        <f>VLOOKUP(F1216,Masters!B:F,5,0)</f>
        <v>6.3</v>
      </c>
      <c r="C1216" s="169" t="s">
        <v>160</v>
      </c>
      <c r="D1216" s="169" t="s">
        <v>160</v>
      </c>
      <c r="E1216" s="170">
        <v>44469</v>
      </c>
      <c r="F1216" s="169">
        <v>402361</v>
      </c>
      <c r="G1216" s="169" t="s">
        <v>772</v>
      </c>
      <c r="H1216" s="169"/>
      <c r="I1216" s="169"/>
      <c r="J1216" s="169">
        <v>0</v>
      </c>
      <c r="K1216" s="169"/>
      <c r="M1216" s="87">
        <f t="shared" si="55"/>
        <v>0</v>
      </c>
    </row>
    <row r="1217" spans="1:13" x14ac:dyDescent="0.25">
      <c r="A1217" s="89" t="str">
        <f t="shared" si="56"/>
        <v>Y0AI6.3</v>
      </c>
      <c r="B1217" s="89">
        <f>VLOOKUP(F1217,Masters!B:F,5,0)</f>
        <v>6.3</v>
      </c>
      <c r="C1217" s="169" t="s">
        <v>160</v>
      </c>
      <c r="D1217" s="169" t="s">
        <v>160</v>
      </c>
      <c r="E1217" s="170">
        <v>44469</v>
      </c>
      <c r="F1217" s="169">
        <v>402362</v>
      </c>
      <c r="G1217" s="169" t="s">
        <v>768</v>
      </c>
      <c r="H1217" s="169"/>
      <c r="I1217" s="169"/>
      <c r="J1217" s="169">
        <v>0</v>
      </c>
      <c r="K1217" s="169"/>
      <c r="M1217" s="87">
        <f t="shared" si="55"/>
        <v>0</v>
      </c>
    </row>
    <row r="1218" spans="1:13" x14ac:dyDescent="0.25">
      <c r="A1218" s="89" t="str">
        <f t="shared" si="56"/>
        <v>Y0AI6.3</v>
      </c>
      <c r="B1218" s="89">
        <f>VLOOKUP(F1218,Masters!B:F,5,0)</f>
        <v>6.3</v>
      </c>
      <c r="C1218" s="169" t="s">
        <v>160</v>
      </c>
      <c r="D1218" s="169" t="s">
        <v>160</v>
      </c>
      <c r="E1218" s="170">
        <v>44469</v>
      </c>
      <c r="F1218" s="169">
        <v>402363</v>
      </c>
      <c r="G1218" s="169" t="s">
        <v>769</v>
      </c>
      <c r="H1218" s="169"/>
      <c r="I1218" s="169"/>
      <c r="J1218" s="169">
        <v>23923148.449999999</v>
      </c>
      <c r="K1218" s="169"/>
      <c r="M1218" s="87">
        <f t="shared" si="55"/>
        <v>2.392314845</v>
      </c>
    </row>
    <row r="1219" spans="1:13" x14ac:dyDescent="0.25">
      <c r="A1219" s="89" t="str">
        <f t="shared" si="56"/>
        <v>Y0AI6.3</v>
      </c>
      <c r="B1219" s="89">
        <f>VLOOKUP(F1219,Masters!B:F,5,0)</f>
        <v>6.3</v>
      </c>
      <c r="C1219" s="169" t="s">
        <v>160</v>
      </c>
      <c r="D1219" s="169" t="s">
        <v>160</v>
      </c>
      <c r="E1219" s="170">
        <v>44469</v>
      </c>
      <c r="F1219" s="169">
        <v>402381</v>
      </c>
      <c r="G1219" s="169" t="s">
        <v>467</v>
      </c>
      <c r="H1219" s="169"/>
      <c r="I1219" s="169"/>
      <c r="J1219" s="169">
        <v>6411606.6699999999</v>
      </c>
      <c r="K1219" s="169"/>
      <c r="M1219" s="87">
        <f t="shared" si="55"/>
        <v>0.64116066699999996</v>
      </c>
    </row>
    <row r="1220" spans="1:13" x14ac:dyDescent="0.25">
      <c r="A1220" s="89" t="str">
        <f t="shared" si="56"/>
        <v>Y0AI6.3</v>
      </c>
      <c r="B1220" s="89">
        <f>VLOOKUP(F1220,Masters!B:F,5,0)</f>
        <v>6.3</v>
      </c>
      <c r="C1220" s="169" t="s">
        <v>160</v>
      </c>
      <c r="D1220" s="169" t="s">
        <v>160</v>
      </c>
      <c r="E1220" s="170">
        <v>44469</v>
      </c>
      <c r="F1220" s="169">
        <v>402404</v>
      </c>
      <c r="G1220" s="169" t="s">
        <v>468</v>
      </c>
      <c r="H1220" s="169"/>
      <c r="I1220" s="169"/>
      <c r="J1220" s="169">
        <v>9693.2999999999993</v>
      </c>
      <c r="K1220" s="169"/>
      <c r="M1220" s="87">
        <f t="shared" si="55"/>
        <v>9.6932999999999991E-4</v>
      </c>
    </row>
    <row r="1221" spans="1:13" x14ac:dyDescent="0.25">
      <c r="A1221" s="89" t="str">
        <f t="shared" si="56"/>
        <v>Y0AI5.3</v>
      </c>
      <c r="B1221" s="89">
        <f>VLOOKUP(F1221,Masters!B:F,5,0)</f>
        <v>5.3</v>
      </c>
      <c r="C1221" s="169" t="s">
        <v>160</v>
      </c>
      <c r="D1221" s="169" t="s">
        <v>160</v>
      </c>
      <c r="E1221" s="170">
        <v>44469</v>
      </c>
      <c r="F1221" s="169">
        <v>440158</v>
      </c>
      <c r="G1221" s="169" t="s">
        <v>607</v>
      </c>
      <c r="H1221" s="169"/>
      <c r="I1221" s="169"/>
      <c r="J1221" s="169">
        <v>1004009.5</v>
      </c>
      <c r="K1221" s="169"/>
      <c r="M1221" s="87">
        <f t="shared" si="55"/>
        <v>0.10040095</v>
      </c>
    </row>
    <row r="1222" spans="1:13" x14ac:dyDescent="0.25">
      <c r="A1222" s="89" t="str">
        <f t="shared" si="56"/>
        <v>Y0AI5.3</v>
      </c>
      <c r="B1222" s="89">
        <f>VLOOKUP(F1222,Masters!B:F,5,0)</f>
        <v>5.3</v>
      </c>
      <c r="C1222" s="169" t="s">
        <v>160</v>
      </c>
      <c r="D1222" s="169" t="s">
        <v>160</v>
      </c>
      <c r="E1222" s="170">
        <v>44469</v>
      </c>
      <c r="F1222" s="169">
        <v>440159</v>
      </c>
      <c r="G1222" s="169" t="s">
        <v>568</v>
      </c>
      <c r="H1222" s="169"/>
      <c r="I1222" s="169"/>
      <c r="J1222" s="169">
        <v>25227591.309999999</v>
      </c>
      <c r="K1222" s="169"/>
      <c r="M1222" s="87">
        <f t="shared" si="55"/>
        <v>2.5227591309999999</v>
      </c>
    </row>
    <row r="1223" spans="1:13" x14ac:dyDescent="0.25">
      <c r="A1223" s="89" t="str">
        <f t="shared" si="56"/>
        <v>Y0AI5.3</v>
      </c>
      <c r="B1223" s="89">
        <f>VLOOKUP(F1223,Masters!B:F,5,0)</f>
        <v>5.3</v>
      </c>
      <c r="C1223" s="169" t="s">
        <v>160</v>
      </c>
      <c r="D1223" s="169" t="s">
        <v>160</v>
      </c>
      <c r="E1223" s="170">
        <v>44469</v>
      </c>
      <c r="F1223" s="169">
        <v>440161</v>
      </c>
      <c r="G1223" s="169" t="s">
        <v>569</v>
      </c>
      <c r="H1223" s="169"/>
      <c r="I1223" s="169"/>
      <c r="J1223" s="169">
        <v>3355620.65</v>
      </c>
      <c r="K1223" s="169"/>
      <c r="M1223" s="87">
        <f t="shared" si="55"/>
        <v>0.33556206499999996</v>
      </c>
    </row>
    <row r="1224" spans="1:13" x14ac:dyDescent="0.25">
      <c r="A1224" s="89" t="str">
        <f t="shared" si="56"/>
        <v>Y0AI5.5</v>
      </c>
      <c r="B1224" s="89">
        <f>VLOOKUP(F1224,Masters!B:F,5,0)</f>
        <v>5.5</v>
      </c>
      <c r="C1224" s="169" t="s">
        <v>160</v>
      </c>
      <c r="D1224" s="169" t="s">
        <v>160</v>
      </c>
      <c r="E1224" s="170">
        <v>44469</v>
      </c>
      <c r="F1224" s="169">
        <v>440225</v>
      </c>
      <c r="G1224" s="169" t="s">
        <v>450</v>
      </c>
      <c r="H1224" s="169"/>
      <c r="I1224" s="169"/>
      <c r="J1224" s="169">
        <v>-9.01</v>
      </c>
      <c r="K1224" s="169"/>
      <c r="M1224" s="87">
        <f t="shared" ref="M1224:M1287" si="57">J1224/10000000</f>
        <v>-9.0099999999999993E-7</v>
      </c>
    </row>
    <row r="1225" spans="1:13" x14ac:dyDescent="0.25">
      <c r="A1225" s="89" t="str">
        <f t="shared" si="56"/>
        <v>Y0AI6.3</v>
      </c>
      <c r="B1225" s="89">
        <f>VLOOKUP(F1225,Masters!B:F,5,0)</f>
        <v>6.3</v>
      </c>
      <c r="C1225" s="169" t="s">
        <v>160</v>
      </c>
      <c r="D1225" s="169" t="s">
        <v>160</v>
      </c>
      <c r="E1225" s="170">
        <v>44469</v>
      </c>
      <c r="F1225" s="169">
        <v>440325</v>
      </c>
      <c r="G1225" s="169" t="s">
        <v>732</v>
      </c>
      <c r="H1225" s="169"/>
      <c r="I1225" s="169"/>
      <c r="J1225" s="169">
        <v>0</v>
      </c>
      <c r="K1225" s="169"/>
      <c r="M1225" s="87">
        <f t="shared" si="57"/>
        <v>0</v>
      </c>
    </row>
    <row r="1226" spans="1:13" x14ac:dyDescent="0.25">
      <c r="A1226" s="89" t="str">
        <f t="shared" si="56"/>
        <v>Y0AI6.3</v>
      </c>
      <c r="B1226" s="89">
        <f>VLOOKUP(F1226,Masters!B:F,5,0)</f>
        <v>6.3</v>
      </c>
      <c r="C1226" s="169" t="s">
        <v>160</v>
      </c>
      <c r="D1226" s="169" t="s">
        <v>160</v>
      </c>
      <c r="E1226" s="170">
        <v>44469</v>
      </c>
      <c r="F1226" s="169">
        <v>440350</v>
      </c>
      <c r="G1226" s="169" t="s">
        <v>575</v>
      </c>
      <c r="H1226" s="169"/>
      <c r="I1226" s="169"/>
      <c r="J1226" s="169">
        <v>2398750.42</v>
      </c>
      <c r="K1226" s="169"/>
      <c r="M1226" s="87">
        <f t="shared" si="57"/>
        <v>0.23987504199999998</v>
      </c>
    </row>
    <row r="1227" spans="1:13" x14ac:dyDescent="0.25">
      <c r="A1227" s="89" t="str">
        <f t="shared" si="56"/>
        <v>Y0AI6.3</v>
      </c>
      <c r="B1227" s="89">
        <f>VLOOKUP(F1227,Masters!B:F,5,0)</f>
        <v>6.3</v>
      </c>
      <c r="C1227" s="169" t="s">
        <v>160</v>
      </c>
      <c r="D1227" s="169" t="s">
        <v>160</v>
      </c>
      <c r="E1227" s="170">
        <v>44469</v>
      </c>
      <c r="F1227" s="169">
        <v>440351</v>
      </c>
      <c r="G1227" s="169" t="s">
        <v>576</v>
      </c>
      <c r="H1227" s="169"/>
      <c r="I1227" s="169"/>
      <c r="J1227" s="169">
        <v>2398750.42</v>
      </c>
      <c r="K1227" s="169"/>
      <c r="M1227" s="87">
        <f t="shared" si="57"/>
        <v>0.23987504199999998</v>
      </c>
    </row>
    <row r="1228" spans="1:13" x14ac:dyDescent="0.25">
      <c r="A1228" s="89" t="str">
        <f t="shared" si="56"/>
        <v>Y0AI6.3</v>
      </c>
      <c r="B1228" s="89">
        <f>VLOOKUP(F1228,Masters!B:F,5,0)</f>
        <v>6.3</v>
      </c>
      <c r="C1228" s="169" t="s">
        <v>160</v>
      </c>
      <c r="D1228" s="169" t="s">
        <v>160</v>
      </c>
      <c r="E1228" s="170">
        <v>44469</v>
      </c>
      <c r="F1228" s="169">
        <v>440416</v>
      </c>
      <c r="G1228" s="169" t="s">
        <v>471</v>
      </c>
      <c r="H1228" s="169"/>
      <c r="I1228" s="169"/>
      <c r="J1228" s="169">
        <v>-6285551.46</v>
      </c>
      <c r="K1228" s="169"/>
      <c r="M1228" s="87">
        <f t="shared" si="57"/>
        <v>-0.62855514599999995</v>
      </c>
    </row>
    <row r="1229" spans="1:13" x14ac:dyDescent="0.25">
      <c r="A1229" s="89" t="str">
        <f t="shared" si="56"/>
        <v>Y0AI6.3</v>
      </c>
      <c r="B1229" s="89">
        <f>VLOOKUP(F1229,Masters!B:F,5,0)</f>
        <v>6.3</v>
      </c>
      <c r="C1229" s="169" t="s">
        <v>160</v>
      </c>
      <c r="D1229" s="169" t="s">
        <v>160</v>
      </c>
      <c r="E1229" s="170">
        <v>44469</v>
      </c>
      <c r="F1229" s="169">
        <v>440485</v>
      </c>
      <c r="G1229" s="169" t="s">
        <v>732</v>
      </c>
      <c r="H1229" s="169"/>
      <c r="I1229" s="169"/>
      <c r="J1229" s="169">
        <v>0</v>
      </c>
      <c r="K1229" s="169"/>
      <c r="M1229" s="87">
        <f t="shared" si="57"/>
        <v>0</v>
      </c>
    </row>
    <row r="1230" spans="1:13" x14ac:dyDescent="0.25">
      <c r="A1230" s="89" t="str">
        <f t="shared" si="56"/>
        <v>Y0AI6.3</v>
      </c>
      <c r="B1230" s="89">
        <f>VLOOKUP(F1230,Masters!B:F,5,0)</f>
        <v>6.3</v>
      </c>
      <c r="C1230" s="169" t="s">
        <v>160</v>
      </c>
      <c r="D1230" s="169" t="s">
        <v>160</v>
      </c>
      <c r="E1230" s="170">
        <v>44469</v>
      </c>
      <c r="F1230" s="169">
        <v>440509</v>
      </c>
      <c r="G1230" s="169" t="s">
        <v>472</v>
      </c>
      <c r="H1230" s="169"/>
      <c r="I1230" s="169"/>
      <c r="J1230" s="169">
        <v>4865014.74</v>
      </c>
      <c r="K1230" s="169"/>
      <c r="M1230" s="87">
        <f t="shared" si="57"/>
        <v>0.48650147400000004</v>
      </c>
    </row>
    <row r="1231" spans="1:13" x14ac:dyDescent="0.25">
      <c r="A1231" s="89" t="str">
        <f t="shared" si="56"/>
        <v>Y0AI6.1</v>
      </c>
      <c r="B1231" s="89">
        <f>VLOOKUP(F1231,Masters!B:F,5,0)</f>
        <v>6.1</v>
      </c>
      <c r="C1231" s="169" t="s">
        <v>160</v>
      </c>
      <c r="D1231" s="169" t="s">
        <v>160</v>
      </c>
      <c r="E1231" s="170">
        <v>44469</v>
      </c>
      <c r="F1231" s="169">
        <v>440512</v>
      </c>
      <c r="G1231" s="169" t="s">
        <v>577</v>
      </c>
      <c r="H1231" s="169"/>
      <c r="I1231" s="169"/>
      <c r="J1231" s="168">
        <v>26652670.640000001</v>
      </c>
      <c r="K1231" s="169"/>
      <c r="M1231" s="87">
        <f t="shared" si="57"/>
        <v>2.665267064</v>
      </c>
    </row>
    <row r="1232" spans="1:13" x14ac:dyDescent="0.25">
      <c r="A1232" s="89" t="str">
        <f t="shared" si="56"/>
        <v>Y0AI6.3</v>
      </c>
      <c r="B1232" s="89">
        <f>VLOOKUP(F1232,Masters!B:F,5,0)</f>
        <v>6.3</v>
      </c>
      <c r="C1232" s="169" t="s">
        <v>160</v>
      </c>
      <c r="D1232" s="169" t="s">
        <v>160</v>
      </c>
      <c r="E1232" s="170">
        <v>44469</v>
      </c>
      <c r="F1232" s="169">
        <v>440515</v>
      </c>
      <c r="G1232" s="169" t="s">
        <v>1042</v>
      </c>
      <c r="H1232" s="169"/>
      <c r="I1232" s="169"/>
      <c r="J1232" s="169">
        <v>0</v>
      </c>
      <c r="K1232" s="169"/>
      <c r="M1232" s="87">
        <f t="shared" si="57"/>
        <v>0</v>
      </c>
    </row>
    <row r="1233" spans="1:13" x14ac:dyDescent="0.25">
      <c r="A1233" s="89" t="str">
        <f t="shared" si="56"/>
        <v>Y0AI5.3</v>
      </c>
      <c r="B1233" s="89">
        <f>VLOOKUP(F1233,Masters!B:F,5,0)</f>
        <v>5.3</v>
      </c>
      <c r="C1233" s="169" t="s">
        <v>160</v>
      </c>
      <c r="D1233" s="169" t="s">
        <v>160</v>
      </c>
      <c r="E1233" s="170">
        <v>44469</v>
      </c>
      <c r="F1233" s="169">
        <v>999998</v>
      </c>
      <c r="G1233" s="169" t="s">
        <v>609</v>
      </c>
      <c r="H1233" s="169"/>
      <c r="I1233" s="169"/>
      <c r="J1233" s="169">
        <v>0.45</v>
      </c>
      <c r="K1233" s="169"/>
      <c r="M1233" s="87">
        <f t="shared" si="57"/>
        <v>4.4999999999999999E-8</v>
      </c>
    </row>
    <row r="1234" spans="1:13" x14ac:dyDescent="0.25">
      <c r="A1234" s="89" t="str">
        <f t="shared" si="56"/>
        <v>Y0AK0</v>
      </c>
      <c r="B1234" s="89">
        <f>VLOOKUP(F1234,Masters!B:F,5,0)</f>
        <v>0</v>
      </c>
      <c r="C1234" s="169" t="s">
        <v>168</v>
      </c>
      <c r="D1234" s="169" t="s">
        <v>168</v>
      </c>
      <c r="E1234" s="170">
        <v>44469</v>
      </c>
      <c r="F1234" s="169">
        <v>101131</v>
      </c>
      <c r="G1234" s="169" t="s">
        <v>1572</v>
      </c>
      <c r="H1234" s="169"/>
      <c r="I1234" s="169"/>
      <c r="J1234" s="169">
        <v>446887872.94</v>
      </c>
      <c r="K1234" s="169"/>
      <c r="M1234" s="87">
        <f t="shared" si="57"/>
        <v>44.688787294000001</v>
      </c>
    </row>
    <row r="1235" spans="1:13" x14ac:dyDescent="0.25">
      <c r="A1235" s="89" t="str">
        <f t="shared" si="56"/>
        <v>Y0AK0</v>
      </c>
      <c r="B1235" s="89">
        <f>VLOOKUP(F1235,Masters!B:F,5,0)</f>
        <v>0</v>
      </c>
      <c r="C1235" s="169" t="s">
        <v>168</v>
      </c>
      <c r="D1235" s="169" t="s">
        <v>168</v>
      </c>
      <c r="E1235" s="170">
        <v>44469</v>
      </c>
      <c r="F1235" s="169">
        <v>102103</v>
      </c>
      <c r="G1235" s="169" t="s">
        <v>561</v>
      </c>
      <c r="H1235" s="169"/>
      <c r="I1235" s="169"/>
      <c r="J1235" s="169">
        <v>1174887208.0899999</v>
      </c>
      <c r="K1235" s="169"/>
      <c r="M1235" s="87">
        <f t="shared" si="57"/>
        <v>117.48872080899999</v>
      </c>
    </row>
    <row r="1236" spans="1:13" x14ac:dyDescent="0.25">
      <c r="A1236" s="89" t="str">
        <f t="shared" si="56"/>
        <v>Y0AK0</v>
      </c>
      <c r="B1236" s="89">
        <f>VLOOKUP(F1236,Masters!B:F,5,0)</f>
        <v>0</v>
      </c>
      <c r="C1236" s="169" t="s">
        <v>168</v>
      </c>
      <c r="D1236" s="169" t="s">
        <v>168</v>
      </c>
      <c r="E1236" s="170">
        <v>44469</v>
      </c>
      <c r="F1236" s="169">
        <v>102104</v>
      </c>
      <c r="G1236" s="169" t="s">
        <v>437</v>
      </c>
      <c r="H1236" s="169"/>
      <c r="I1236" s="169"/>
      <c r="J1236" s="169">
        <v>735161046.60000002</v>
      </c>
      <c r="K1236" s="169"/>
      <c r="M1236" s="87">
        <f t="shared" si="57"/>
        <v>73.516104659999996</v>
      </c>
    </row>
    <row r="1237" spans="1:13" x14ac:dyDescent="0.25">
      <c r="A1237" s="89" t="str">
        <f t="shared" si="56"/>
        <v>Y0AK0</v>
      </c>
      <c r="B1237" s="89">
        <f>VLOOKUP(F1237,Masters!B:F,5,0)</f>
        <v>0</v>
      </c>
      <c r="C1237" s="169" t="s">
        <v>168</v>
      </c>
      <c r="D1237" s="169" t="s">
        <v>168</v>
      </c>
      <c r="E1237" s="170">
        <v>44469</v>
      </c>
      <c r="F1237" s="169">
        <v>102105</v>
      </c>
      <c r="G1237" s="169" t="s">
        <v>739</v>
      </c>
      <c r="H1237" s="169"/>
      <c r="I1237" s="169"/>
      <c r="J1237" s="169">
        <v>492917400</v>
      </c>
      <c r="K1237" s="169"/>
      <c r="M1237" s="87">
        <f t="shared" si="57"/>
        <v>49.291739999999997</v>
      </c>
    </row>
    <row r="1238" spans="1:13" x14ac:dyDescent="0.25">
      <c r="A1238" s="89" t="str">
        <f t="shared" si="56"/>
        <v>Y0AK0</v>
      </c>
      <c r="B1238" s="89">
        <f>VLOOKUP(F1238,Masters!B:F,5,0)</f>
        <v>0</v>
      </c>
      <c r="C1238" s="169" t="s">
        <v>168</v>
      </c>
      <c r="D1238" s="169" t="s">
        <v>168</v>
      </c>
      <c r="E1238" s="170">
        <v>44469</v>
      </c>
      <c r="F1238" s="169">
        <v>102106</v>
      </c>
      <c r="G1238" s="169" t="s">
        <v>775</v>
      </c>
      <c r="H1238" s="169"/>
      <c r="I1238" s="169"/>
      <c r="J1238" s="169">
        <v>390913709</v>
      </c>
      <c r="K1238" s="169"/>
      <c r="M1238" s="87">
        <f t="shared" si="57"/>
        <v>39.091370900000001</v>
      </c>
    </row>
    <row r="1239" spans="1:13" x14ac:dyDescent="0.25">
      <c r="A1239" s="89" t="str">
        <f t="shared" si="56"/>
        <v>Y0AK0</v>
      </c>
      <c r="B1239" s="89">
        <f>VLOOKUP(F1239,Masters!B:F,5,0)</f>
        <v>0</v>
      </c>
      <c r="C1239" s="169" t="s">
        <v>168</v>
      </c>
      <c r="D1239" s="169" t="s">
        <v>168</v>
      </c>
      <c r="E1239" s="170">
        <v>44469</v>
      </c>
      <c r="F1239" s="169">
        <v>102107</v>
      </c>
      <c r="G1239" s="169" t="s">
        <v>597</v>
      </c>
      <c r="H1239" s="169"/>
      <c r="I1239" s="169"/>
      <c r="J1239" s="169">
        <v>972737268</v>
      </c>
      <c r="K1239" s="169"/>
      <c r="M1239" s="87">
        <f t="shared" si="57"/>
        <v>97.273726800000006</v>
      </c>
    </row>
    <row r="1240" spans="1:13" x14ac:dyDescent="0.25">
      <c r="A1240" s="89" t="str">
        <f t="shared" si="56"/>
        <v>Y0AK0</v>
      </c>
      <c r="B1240" s="89">
        <f>VLOOKUP(F1240,Masters!B:F,5,0)</f>
        <v>0</v>
      </c>
      <c r="C1240" s="169" t="s">
        <v>168</v>
      </c>
      <c r="D1240" s="169" t="s">
        <v>168</v>
      </c>
      <c r="E1240" s="170">
        <v>44469</v>
      </c>
      <c r="F1240" s="169">
        <v>102108</v>
      </c>
      <c r="G1240" s="169" t="s">
        <v>654</v>
      </c>
      <c r="H1240" s="169"/>
      <c r="I1240" s="169"/>
      <c r="J1240" s="169">
        <v>872155417</v>
      </c>
      <c r="K1240" s="169"/>
      <c r="M1240" s="87">
        <f t="shared" si="57"/>
        <v>87.215541700000003</v>
      </c>
    </row>
    <row r="1241" spans="1:13" x14ac:dyDescent="0.25">
      <c r="A1241" s="89" t="str">
        <f t="shared" si="56"/>
        <v>Y0AK0</v>
      </c>
      <c r="B1241" s="89">
        <f>VLOOKUP(F1241,Masters!B:F,5,0)</f>
        <v>0</v>
      </c>
      <c r="C1241" s="169" t="s">
        <v>168</v>
      </c>
      <c r="D1241" s="169" t="s">
        <v>168</v>
      </c>
      <c r="E1241" s="170">
        <v>44469</v>
      </c>
      <c r="F1241" s="169">
        <v>102109</v>
      </c>
      <c r="G1241" s="169" t="s">
        <v>562</v>
      </c>
      <c r="H1241" s="169"/>
      <c r="I1241" s="169"/>
      <c r="J1241" s="169">
        <v>7948697917.3299999</v>
      </c>
      <c r="K1241" s="169"/>
      <c r="M1241" s="87">
        <f t="shared" si="57"/>
        <v>794.86979173299994</v>
      </c>
    </row>
    <row r="1242" spans="1:13" x14ac:dyDescent="0.25">
      <c r="A1242" s="89" t="str">
        <f t="shared" si="56"/>
        <v>Y0AK0</v>
      </c>
      <c r="B1242" s="89">
        <f>VLOOKUP(F1242,Masters!B:F,5,0)</f>
        <v>0</v>
      </c>
      <c r="C1242" s="169" t="s">
        <v>168</v>
      </c>
      <c r="D1242" s="169" t="s">
        <v>168</v>
      </c>
      <c r="E1242" s="170">
        <v>44469</v>
      </c>
      <c r="F1242" s="169">
        <v>106103</v>
      </c>
      <c r="G1242" s="169" t="s">
        <v>2428</v>
      </c>
      <c r="H1242" s="169"/>
      <c r="I1242" s="169"/>
      <c r="J1242" s="169">
        <v>8658513.2400000002</v>
      </c>
      <c r="K1242" s="169"/>
      <c r="M1242" s="87">
        <f t="shared" si="57"/>
        <v>0.86585132399999998</v>
      </c>
    </row>
    <row r="1243" spans="1:13" x14ac:dyDescent="0.25">
      <c r="A1243" s="89" t="str">
        <f t="shared" si="56"/>
        <v>Y0AK0</v>
      </c>
      <c r="B1243" s="89">
        <f>VLOOKUP(F1243,Masters!B:F,5,0)</f>
        <v>0</v>
      </c>
      <c r="C1243" s="169" t="s">
        <v>168</v>
      </c>
      <c r="D1243" s="169" t="s">
        <v>168</v>
      </c>
      <c r="E1243" s="170">
        <v>44469</v>
      </c>
      <c r="F1243" s="169">
        <v>107102</v>
      </c>
      <c r="G1243" s="169" t="s">
        <v>778</v>
      </c>
      <c r="H1243" s="169"/>
      <c r="I1243" s="169"/>
      <c r="J1243" s="169">
        <v>0</v>
      </c>
      <c r="K1243" s="169"/>
      <c r="M1243" s="87">
        <f t="shared" si="57"/>
        <v>0</v>
      </c>
    </row>
    <row r="1244" spans="1:13" x14ac:dyDescent="0.25">
      <c r="A1244" s="89" t="str">
        <f t="shared" si="56"/>
        <v>Y0AK0</v>
      </c>
      <c r="B1244" s="89">
        <f>VLOOKUP(F1244,Masters!B:F,5,0)</f>
        <v>0</v>
      </c>
      <c r="C1244" s="169" t="s">
        <v>168</v>
      </c>
      <c r="D1244" s="169" t="s">
        <v>168</v>
      </c>
      <c r="E1244" s="170">
        <v>44469</v>
      </c>
      <c r="F1244" s="169">
        <v>107106</v>
      </c>
      <c r="G1244" s="169" t="s">
        <v>1913</v>
      </c>
      <c r="H1244" s="169"/>
      <c r="I1244" s="169"/>
      <c r="J1244" s="169">
        <v>20057.29</v>
      </c>
      <c r="K1244" s="169"/>
      <c r="M1244" s="87">
        <f t="shared" si="57"/>
        <v>2.0057289999999999E-3</v>
      </c>
    </row>
    <row r="1245" spans="1:13" x14ac:dyDescent="0.25">
      <c r="A1245" s="89" t="str">
        <f t="shared" si="56"/>
        <v>Y0AK0</v>
      </c>
      <c r="B1245" s="89">
        <f>VLOOKUP(F1245,Masters!B:F,5,0)</f>
        <v>0</v>
      </c>
      <c r="C1245" s="169" t="s">
        <v>168</v>
      </c>
      <c r="D1245" s="169" t="s">
        <v>168</v>
      </c>
      <c r="E1245" s="170">
        <v>44469</v>
      </c>
      <c r="F1245" s="169">
        <v>111126</v>
      </c>
      <c r="G1245" s="169" t="s">
        <v>438</v>
      </c>
      <c r="H1245" s="169"/>
      <c r="I1245" s="169"/>
      <c r="J1245" s="169">
        <v>66674.25</v>
      </c>
      <c r="K1245" s="169"/>
      <c r="M1245" s="87">
        <f t="shared" si="57"/>
        <v>6.6674250000000003E-3</v>
      </c>
    </row>
    <row r="1246" spans="1:13" x14ac:dyDescent="0.25">
      <c r="A1246" s="89" t="str">
        <f t="shared" si="56"/>
        <v>Y0AK0</v>
      </c>
      <c r="B1246" s="89">
        <f>VLOOKUP(F1246,Masters!B:F,5,0)</f>
        <v>0</v>
      </c>
      <c r="C1246" s="169" t="s">
        <v>168</v>
      </c>
      <c r="D1246" s="169" t="s">
        <v>168</v>
      </c>
      <c r="E1246" s="170">
        <v>44469</v>
      </c>
      <c r="F1246" s="169">
        <v>111127</v>
      </c>
      <c r="G1246" s="169" t="s">
        <v>784</v>
      </c>
      <c r="H1246" s="169"/>
      <c r="I1246" s="169"/>
      <c r="J1246" s="169">
        <v>2833040</v>
      </c>
      <c r="K1246" s="169"/>
      <c r="M1246" s="87">
        <f t="shared" si="57"/>
        <v>0.283304</v>
      </c>
    </row>
    <row r="1247" spans="1:13" x14ac:dyDescent="0.25">
      <c r="A1247" s="89" t="str">
        <f t="shared" si="56"/>
        <v>Y0AK0</v>
      </c>
      <c r="B1247" s="89">
        <f>VLOOKUP(F1247,Masters!B:F,5,0)</f>
        <v>0</v>
      </c>
      <c r="C1247" s="169" t="s">
        <v>168</v>
      </c>
      <c r="D1247" s="169" t="s">
        <v>168</v>
      </c>
      <c r="E1247" s="170">
        <v>44469</v>
      </c>
      <c r="F1247" s="169">
        <v>111128</v>
      </c>
      <c r="G1247" s="169" t="s">
        <v>785</v>
      </c>
      <c r="H1247" s="169"/>
      <c r="I1247" s="169"/>
      <c r="J1247" s="169">
        <v>1486075</v>
      </c>
      <c r="K1247" s="169"/>
      <c r="M1247" s="87">
        <f t="shared" si="57"/>
        <v>0.1486075</v>
      </c>
    </row>
    <row r="1248" spans="1:13" x14ac:dyDescent="0.25">
      <c r="A1248" s="89" t="str">
        <f t="shared" si="56"/>
        <v>Y0AK0</v>
      </c>
      <c r="B1248" s="89">
        <f>VLOOKUP(F1248,Masters!B:F,5,0)</f>
        <v>0</v>
      </c>
      <c r="C1248" s="169" t="s">
        <v>168</v>
      </c>
      <c r="D1248" s="169" t="s">
        <v>168</v>
      </c>
      <c r="E1248" s="170">
        <v>44469</v>
      </c>
      <c r="F1248" s="169">
        <v>111129</v>
      </c>
      <c r="G1248" s="169" t="s">
        <v>598</v>
      </c>
      <c r="H1248" s="169"/>
      <c r="I1248" s="169"/>
      <c r="J1248" s="169">
        <v>9253079.5</v>
      </c>
      <c r="K1248" s="169"/>
      <c r="M1248" s="87">
        <f t="shared" si="57"/>
        <v>0.92530794999999999</v>
      </c>
    </row>
    <row r="1249" spans="1:13" x14ac:dyDescent="0.25">
      <c r="A1249" s="89" t="str">
        <f t="shared" ref="A1249:A1304" si="58">C1249&amp;B1249</f>
        <v>Y0AK0</v>
      </c>
      <c r="B1249" s="89">
        <f>VLOOKUP(F1249,Masters!B:F,5,0)</f>
        <v>0</v>
      </c>
      <c r="C1249" s="169" t="s">
        <v>168</v>
      </c>
      <c r="D1249" s="169" t="s">
        <v>168</v>
      </c>
      <c r="E1249" s="170">
        <v>44469</v>
      </c>
      <c r="F1249" s="169">
        <v>111131</v>
      </c>
      <c r="G1249" s="169" t="s">
        <v>655</v>
      </c>
      <c r="H1249" s="169"/>
      <c r="I1249" s="169"/>
      <c r="J1249" s="169">
        <v>49034130.5</v>
      </c>
      <c r="K1249" s="169"/>
      <c r="M1249" s="87">
        <f t="shared" si="57"/>
        <v>4.9034130500000002</v>
      </c>
    </row>
    <row r="1250" spans="1:13" x14ac:dyDescent="0.25">
      <c r="A1250" s="89" t="str">
        <f t="shared" si="58"/>
        <v>Y0AK0</v>
      </c>
      <c r="B1250" s="89">
        <f>VLOOKUP(F1250,Masters!B:F,5,0)</f>
        <v>0</v>
      </c>
      <c r="C1250" s="169" t="s">
        <v>168</v>
      </c>
      <c r="D1250" s="169" t="s">
        <v>168</v>
      </c>
      <c r="E1250" s="170">
        <v>44469</v>
      </c>
      <c r="F1250" s="169">
        <v>111139</v>
      </c>
      <c r="G1250" s="169" t="s">
        <v>1573</v>
      </c>
      <c r="H1250" s="169"/>
      <c r="I1250" s="169"/>
      <c r="J1250" s="169">
        <v>-0.02</v>
      </c>
      <c r="K1250" s="169"/>
      <c r="M1250" s="87">
        <f t="shared" si="57"/>
        <v>-2.0000000000000001E-9</v>
      </c>
    </row>
    <row r="1251" spans="1:13" x14ac:dyDescent="0.25">
      <c r="A1251" s="89" t="str">
        <f t="shared" si="58"/>
        <v>Y0AK0</v>
      </c>
      <c r="B1251" s="89">
        <f>VLOOKUP(F1251,Masters!B:F,5,0)</f>
        <v>0</v>
      </c>
      <c r="C1251" s="169" t="s">
        <v>168</v>
      </c>
      <c r="D1251" s="169" t="s">
        <v>168</v>
      </c>
      <c r="E1251" s="170">
        <v>44469</v>
      </c>
      <c r="F1251" s="169">
        <v>111181</v>
      </c>
      <c r="G1251" s="169" t="s">
        <v>488</v>
      </c>
      <c r="H1251" s="169"/>
      <c r="I1251" s="169"/>
      <c r="J1251" s="169">
        <v>781656.68</v>
      </c>
      <c r="K1251" s="169"/>
      <c r="M1251" s="87">
        <f t="shared" si="57"/>
        <v>7.8165668000000008E-2</v>
      </c>
    </row>
    <row r="1252" spans="1:13" x14ac:dyDescent="0.25">
      <c r="A1252" s="89" t="str">
        <f t="shared" si="58"/>
        <v>Y0AK0</v>
      </c>
      <c r="B1252" s="89">
        <f>VLOOKUP(F1252,Masters!B:F,5,0)</f>
        <v>0</v>
      </c>
      <c r="C1252" s="169" t="s">
        <v>168</v>
      </c>
      <c r="D1252" s="169" t="s">
        <v>168</v>
      </c>
      <c r="E1252" s="170">
        <v>44469</v>
      </c>
      <c r="F1252" s="169">
        <v>111182</v>
      </c>
      <c r="G1252" s="169" t="s">
        <v>489</v>
      </c>
      <c r="H1252" s="169"/>
      <c r="I1252" s="169"/>
      <c r="J1252" s="169">
        <v>72561.5</v>
      </c>
      <c r="K1252" s="169"/>
      <c r="M1252" s="87">
        <f t="shared" si="57"/>
        <v>7.2561500000000003E-3</v>
      </c>
    </row>
    <row r="1253" spans="1:13" x14ac:dyDescent="0.25">
      <c r="A1253" s="89" t="str">
        <f t="shared" si="58"/>
        <v>Y0AK0</v>
      </c>
      <c r="B1253" s="89">
        <f>VLOOKUP(F1253,Masters!B:F,5,0)</f>
        <v>0</v>
      </c>
      <c r="C1253" s="169" t="s">
        <v>168</v>
      </c>
      <c r="D1253" s="169" t="s">
        <v>168</v>
      </c>
      <c r="E1253" s="170">
        <v>44469</v>
      </c>
      <c r="F1253" s="169">
        <v>111183</v>
      </c>
      <c r="G1253" s="169" t="s">
        <v>490</v>
      </c>
      <c r="H1253" s="169"/>
      <c r="I1253" s="169"/>
      <c r="J1253" s="169">
        <v>563648.19999999995</v>
      </c>
      <c r="K1253" s="169"/>
      <c r="M1253" s="87">
        <f t="shared" si="57"/>
        <v>5.6364819999999996E-2</v>
      </c>
    </row>
    <row r="1254" spans="1:13" x14ac:dyDescent="0.25">
      <c r="A1254" s="89" t="str">
        <f t="shared" si="58"/>
        <v>Y0AK0</v>
      </c>
      <c r="B1254" s="89">
        <f>VLOOKUP(F1254,Masters!B:F,5,0)</f>
        <v>0</v>
      </c>
      <c r="C1254" s="169" t="s">
        <v>168</v>
      </c>
      <c r="D1254" s="169" t="s">
        <v>168</v>
      </c>
      <c r="E1254" s="170">
        <v>44469</v>
      </c>
      <c r="F1254" s="169">
        <v>111184</v>
      </c>
      <c r="G1254" s="169" t="s">
        <v>491</v>
      </c>
      <c r="H1254" s="169"/>
      <c r="I1254" s="169"/>
      <c r="J1254" s="169">
        <v>343172.94</v>
      </c>
      <c r="K1254" s="169"/>
      <c r="M1254" s="87">
        <f t="shared" si="57"/>
        <v>3.4317293999999998E-2</v>
      </c>
    </row>
    <row r="1255" spans="1:13" x14ac:dyDescent="0.25">
      <c r="A1255" s="89" t="str">
        <f t="shared" si="58"/>
        <v>Y0AK0</v>
      </c>
      <c r="B1255" s="89">
        <f>VLOOKUP(F1255,Masters!B:F,5,0)</f>
        <v>0</v>
      </c>
      <c r="C1255" s="169" t="s">
        <v>168</v>
      </c>
      <c r="D1255" s="169" t="s">
        <v>168</v>
      </c>
      <c r="E1255" s="170">
        <v>44469</v>
      </c>
      <c r="F1255" s="169">
        <v>111220</v>
      </c>
      <c r="G1255" s="169" t="s">
        <v>492</v>
      </c>
      <c r="H1255" s="169"/>
      <c r="I1255" s="169"/>
      <c r="J1255" s="169">
        <v>763095375.91999996</v>
      </c>
      <c r="K1255" s="169"/>
      <c r="M1255" s="87">
        <f t="shared" si="57"/>
        <v>76.309537591999998</v>
      </c>
    </row>
    <row r="1256" spans="1:13" x14ac:dyDescent="0.25">
      <c r="A1256" s="89" t="str">
        <f t="shared" si="58"/>
        <v>Y0AK0</v>
      </c>
      <c r="B1256" s="89">
        <f>VLOOKUP(F1256,Masters!B:F,5,0)</f>
        <v>0</v>
      </c>
      <c r="C1256" s="169" t="s">
        <v>168</v>
      </c>
      <c r="D1256" s="169" t="s">
        <v>168</v>
      </c>
      <c r="E1256" s="170">
        <v>44469</v>
      </c>
      <c r="F1256" s="169">
        <v>111221</v>
      </c>
      <c r="G1256" s="169" t="s">
        <v>493</v>
      </c>
      <c r="H1256" s="169"/>
      <c r="I1256" s="169"/>
      <c r="J1256" s="169">
        <v>-763095375.91999996</v>
      </c>
      <c r="K1256" s="169"/>
      <c r="M1256" s="87">
        <f t="shared" si="57"/>
        <v>-76.309537591999998</v>
      </c>
    </row>
    <row r="1257" spans="1:13" x14ac:dyDescent="0.25">
      <c r="A1257" s="89" t="str">
        <f t="shared" si="58"/>
        <v>Y0AK0</v>
      </c>
      <c r="B1257" s="89">
        <f>VLOOKUP(F1257,Masters!B:F,5,0)</f>
        <v>0</v>
      </c>
      <c r="C1257" s="169" t="s">
        <v>168</v>
      </c>
      <c r="D1257" s="169" t="s">
        <v>168</v>
      </c>
      <c r="E1257" s="170">
        <v>44469</v>
      </c>
      <c r="F1257" s="169">
        <v>111248</v>
      </c>
      <c r="G1257" s="169" t="s">
        <v>1574</v>
      </c>
      <c r="H1257" s="169"/>
      <c r="I1257" s="169"/>
      <c r="J1257" s="169">
        <v>21689464.359999999</v>
      </c>
      <c r="K1257" s="169"/>
      <c r="M1257" s="87">
        <f t="shared" si="57"/>
        <v>2.1689464360000001</v>
      </c>
    </row>
    <row r="1258" spans="1:13" x14ac:dyDescent="0.25">
      <c r="A1258" s="89" t="str">
        <f t="shared" si="58"/>
        <v>Y0AK0</v>
      </c>
      <c r="B1258" s="89">
        <f>VLOOKUP(F1258,Masters!B:F,5,0)</f>
        <v>0</v>
      </c>
      <c r="C1258" s="169" t="s">
        <v>168</v>
      </c>
      <c r="D1258" s="169" t="s">
        <v>168</v>
      </c>
      <c r="E1258" s="170">
        <v>44469</v>
      </c>
      <c r="F1258" s="169">
        <v>121116</v>
      </c>
      <c r="G1258" s="169" t="s">
        <v>563</v>
      </c>
      <c r="H1258" s="169"/>
      <c r="I1258" s="169"/>
      <c r="J1258" s="169">
        <v>18449874.989999998</v>
      </c>
      <c r="K1258" s="169"/>
      <c r="M1258" s="87">
        <f t="shared" si="57"/>
        <v>1.8449874989999999</v>
      </c>
    </row>
    <row r="1259" spans="1:13" x14ac:dyDescent="0.25">
      <c r="A1259" s="89" t="str">
        <f t="shared" si="58"/>
        <v>Y0AK0</v>
      </c>
      <c r="B1259" s="89">
        <f>VLOOKUP(F1259,Masters!B:F,5,0)</f>
        <v>0</v>
      </c>
      <c r="C1259" s="169" t="s">
        <v>168</v>
      </c>
      <c r="D1259" s="169" t="s">
        <v>168</v>
      </c>
      <c r="E1259" s="170">
        <v>44469</v>
      </c>
      <c r="F1259" s="169">
        <v>121117</v>
      </c>
      <c r="G1259" s="169" t="s">
        <v>787</v>
      </c>
      <c r="H1259" s="169"/>
      <c r="I1259" s="169"/>
      <c r="J1259" s="169">
        <v>232096848.97</v>
      </c>
      <c r="K1259" s="169"/>
      <c r="M1259" s="87">
        <f t="shared" si="57"/>
        <v>23.209684896999999</v>
      </c>
    </row>
    <row r="1260" spans="1:13" x14ac:dyDescent="0.25">
      <c r="A1260" s="89" t="str">
        <f t="shared" si="58"/>
        <v>Y0AK0</v>
      </c>
      <c r="B1260" s="89">
        <f>VLOOKUP(F1260,Masters!B:F,5,0)</f>
        <v>0</v>
      </c>
      <c r="C1260" s="169" t="s">
        <v>168</v>
      </c>
      <c r="D1260" s="169" t="s">
        <v>168</v>
      </c>
      <c r="E1260" s="170">
        <v>44469</v>
      </c>
      <c r="F1260" s="169">
        <v>141017</v>
      </c>
      <c r="G1260" s="169" t="s">
        <v>788</v>
      </c>
      <c r="H1260" s="169"/>
      <c r="I1260" s="169"/>
      <c r="J1260" s="169">
        <v>0</v>
      </c>
      <c r="K1260" s="169"/>
      <c r="M1260" s="87">
        <f t="shared" si="57"/>
        <v>0</v>
      </c>
    </row>
    <row r="1261" spans="1:13" x14ac:dyDescent="0.25">
      <c r="A1261" s="89" t="str">
        <f t="shared" si="58"/>
        <v>Y0AK0</v>
      </c>
      <c r="B1261" s="89">
        <f>VLOOKUP(F1261,Masters!B:F,5,0)</f>
        <v>0</v>
      </c>
      <c r="C1261" s="169" t="s">
        <v>168</v>
      </c>
      <c r="D1261" s="169" t="s">
        <v>168</v>
      </c>
      <c r="E1261" s="170">
        <v>44469</v>
      </c>
      <c r="F1261" s="169">
        <v>141280</v>
      </c>
      <c r="G1261" s="169" t="s">
        <v>789</v>
      </c>
      <c r="H1261" s="169"/>
      <c r="I1261" s="169"/>
      <c r="J1261" s="169">
        <v>345779.95</v>
      </c>
      <c r="K1261" s="169"/>
      <c r="M1261" s="87">
        <f t="shared" si="57"/>
        <v>3.4577995E-2</v>
      </c>
    </row>
    <row r="1262" spans="1:13" x14ac:dyDescent="0.25">
      <c r="A1262" s="89" t="str">
        <f t="shared" si="58"/>
        <v>Y0AK0</v>
      </c>
      <c r="B1262" s="89">
        <f>VLOOKUP(F1262,Masters!B:F,5,0)</f>
        <v>0</v>
      </c>
      <c r="C1262" s="169" t="s">
        <v>168</v>
      </c>
      <c r="D1262" s="169" t="s">
        <v>168</v>
      </c>
      <c r="E1262" s="170">
        <v>44469</v>
      </c>
      <c r="F1262" s="169">
        <v>141294</v>
      </c>
      <c r="G1262" s="169" t="s">
        <v>792</v>
      </c>
      <c r="H1262" s="169"/>
      <c r="I1262" s="169"/>
      <c r="J1262" s="169">
        <v>0</v>
      </c>
      <c r="K1262" s="169"/>
      <c r="M1262" s="87">
        <f t="shared" si="57"/>
        <v>0</v>
      </c>
    </row>
    <row r="1263" spans="1:13" x14ac:dyDescent="0.25">
      <c r="A1263" s="89" t="str">
        <f t="shared" si="58"/>
        <v>Y0AK0</v>
      </c>
      <c r="B1263" s="89">
        <f>VLOOKUP(F1263,Masters!B:F,5,0)</f>
        <v>0</v>
      </c>
      <c r="C1263" s="169" t="s">
        <v>168</v>
      </c>
      <c r="D1263" s="169" t="s">
        <v>168</v>
      </c>
      <c r="E1263" s="170">
        <v>44469</v>
      </c>
      <c r="F1263" s="169">
        <v>141321</v>
      </c>
      <c r="G1263" s="169" t="s">
        <v>1052</v>
      </c>
      <c r="H1263" s="169"/>
      <c r="I1263" s="169"/>
      <c r="J1263" s="169">
        <v>0</v>
      </c>
      <c r="K1263" s="169"/>
      <c r="M1263" s="87">
        <f t="shared" si="57"/>
        <v>0</v>
      </c>
    </row>
    <row r="1264" spans="1:13" x14ac:dyDescent="0.25">
      <c r="A1264" s="89" t="str">
        <f t="shared" si="58"/>
        <v>Y0AK0</v>
      </c>
      <c r="B1264" s="89">
        <f>VLOOKUP(F1264,Masters!B:F,5,0)</f>
        <v>0</v>
      </c>
      <c r="C1264" s="169" t="s">
        <v>168</v>
      </c>
      <c r="D1264" s="169" t="s">
        <v>168</v>
      </c>
      <c r="E1264" s="170">
        <v>44469</v>
      </c>
      <c r="F1264" s="169">
        <v>141349</v>
      </c>
      <c r="G1264" s="169" t="s">
        <v>799</v>
      </c>
      <c r="H1264" s="169"/>
      <c r="I1264" s="169"/>
      <c r="J1264" s="169">
        <v>0</v>
      </c>
      <c r="K1264" s="169"/>
      <c r="M1264" s="87">
        <f t="shared" si="57"/>
        <v>0</v>
      </c>
    </row>
    <row r="1265" spans="1:13" x14ac:dyDescent="0.25">
      <c r="A1265" s="89" t="str">
        <f t="shared" si="58"/>
        <v>Y0AK0</v>
      </c>
      <c r="B1265" s="89">
        <f>VLOOKUP(F1265,Masters!B:F,5,0)</f>
        <v>0</v>
      </c>
      <c r="C1265" s="169" t="s">
        <v>168</v>
      </c>
      <c r="D1265" s="169" t="s">
        <v>168</v>
      </c>
      <c r="E1265" s="170">
        <v>44469</v>
      </c>
      <c r="F1265" s="169">
        <v>141366</v>
      </c>
      <c r="G1265" s="169" t="s">
        <v>767</v>
      </c>
      <c r="H1265" s="169"/>
      <c r="I1265" s="169"/>
      <c r="J1265" s="169">
        <v>4.49</v>
      </c>
      <c r="K1265" s="169"/>
      <c r="M1265" s="87">
        <f t="shared" si="57"/>
        <v>4.4900000000000001E-7</v>
      </c>
    </row>
    <row r="1266" spans="1:13" x14ac:dyDescent="0.25">
      <c r="A1266" s="89" t="str">
        <f t="shared" si="58"/>
        <v>Y0AK0</v>
      </c>
      <c r="B1266" s="89">
        <f>VLOOKUP(F1266,Masters!B:F,5,0)</f>
        <v>0</v>
      </c>
      <c r="C1266" s="169" t="s">
        <v>168</v>
      </c>
      <c r="D1266" s="169" t="s">
        <v>168</v>
      </c>
      <c r="E1266" s="170">
        <v>44469</v>
      </c>
      <c r="F1266" s="169">
        <v>141379</v>
      </c>
      <c r="G1266" s="169" t="s">
        <v>2430</v>
      </c>
      <c r="H1266" s="169"/>
      <c r="I1266" s="169"/>
      <c r="J1266" s="169">
        <v>-1000</v>
      </c>
      <c r="K1266" s="169"/>
      <c r="M1266" s="87">
        <f t="shared" si="57"/>
        <v>-1E-4</v>
      </c>
    </row>
    <row r="1267" spans="1:13" x14ac:dyDescent="0.25">
      <c r="A1267" s="89" t="str">
        <f t="shared" si="58"/>
        <v>Y0AK0</v>
      </c>
      <c r="B1267" s="89">
        <f>VLOOKUP(F1267,Masters!B:F,5,0)</f>
        <v>0</v>
      </c>
      <c r="C1267" s="169" t="s">
        <v>168</v>
      </c>
      <c r="D1267" s="169" t="s">
        <v>168</v>
      </c>
      <c r="E1267" s="170">
        <v>44469</v>
      </c>
      <c r="F1267" s="169">
        <v>141382</v>
      </c>
      <c r="G1267" s="169" t="s">
        <v>508</v>
      </c>
      <c r="H1267" s="169"/>
      <c r="I1267" s="169"/>
      <c r="J1267" s="169">
        <v>0</v>
      </c>
      <c r="K1267" s="169"/>
      <c r="M1267" s="87">
        <f t="shared" si="57"/>
        <v>0</v>
      </c>
    </row>
    <row r="1268" spans="1:13" x14ac:dyDescent="0.25">
      <c r="A1268" s="89" t="str">
        <f t="shared" si="58"/>
        <v>Y0AK0</v>
      </c>
      <c r="B1268" s="89">
        <f>VLOOKUP(F1268,Masters!B:F,5,0)</f>
        <v>0</v>
      </c>
      <c r="C1268" s="169" t="s">
        <v>168</v>
      </c>
      <c r="D1268" s="169" t="s">
        <v>168</v>
      </c>
      <c r="E1268" s="170">
        <v>44469</v>
      </c>
      <c r="F1268" s="169">
        <v>141398</v>
      </c>
      <c r="G1268" s="169" t="s">
        <v>2431</v>
      </c>
      <c r="H1268" s="169"/>
      <c r="I1268" s="169"/>
      <c r="J1268" s="169">
        <v>223657</v>
      </c>
      <c r="K1268" s="169"/>
      <c r="M1268" s="87">
        <f t="shared" si="57"/>
        <v>2.2365699999999999E-2</v>
      </c>
    </row>
    <row r="1269" spans="1:13" x14ac:dyDescent="0.25">
      <c r="A1269" s="89" t="str">
        <f t="shared" si="58"/>
        <v>Y0AK0</v>
      </c>
      <c r="B1269" s="89">
        <f>VLOOKUP(F1269,Masters!B:F,5,0)</f>
        <v>0</v>
      </c>
      <c r="C1269" s="169" t="s">
        <v>168</v>
      </c>
      <c r="D1269" s="169" t="s">
        <v>168</v>
      </c>
      <c r="E1269" s="170">
        <v>44469</v>
      </c>
      <c r="F1269" s="169">
        <v>141399</v>
      </c>
      <c r="G1269" s="169" t="s">
        <v>2432</v>
      </c>
      <c r="H1269" s="169"/>
      <c r="I1269" s="169"/>
      <c r="J1269" s="169">
        <v>0</v>
      </c>
      <c r="K1269" s="169"/>
      <c r="M1269" s="87">
        <f t="shared" si="57"/>
        <v>0</v>
      </c>
    </row>
    <row r="1270" spans="1:13" x14ac:dyDescent="0.25">
      <c r="A1270" s="89" t="str">
        <f t="shared" si="58"/>
        <v>Y0AK0</v>
      </c>
      <c r="B1270" s="89">
        <f>VLOOKUP(F1270,Masters!B:F,5,0)</f>
        <v>0</v>
      </c>
      <c r="C1270" s="169" t="s">
        <v>168</v>
      </c>
      <c r="D1270" s="169" t="s">
        <v>168</v>
      </c>
      <c r="E1270" s="170">
        <v>44469</v>
      </c>
      <c r="F1270" s="169">
        <v>141524</v>
      </c>
      <c r="G1270" s="169" t="s">
        <v>509</v>
      </c>
      <c r="H1270" s="169"/>
      <c r="I1270" s="169"/>
      <c r="J1270" s="169">
        <v>0</v>
      </c>
      <c r="K1270" s="169"/>
      <c r="M1270" s="87">
        <f t="shared" si="57"/>
        <v>0</v>
      </c>
    </row>
    <row r="1271" spans="1:13" x14ac:dyDescent="0.25">
      <c r="A1271" s="89" t="str">
        <f t="shared" si="58"/>
        <v>Y0AK0</v>
      </c>
      <c r="B1271" s="89">
        <f>VLOOKUP(F1271,Masters!B:F,5,0)</f>
        <v>0</v>
      </c>
      <c r="C1271" s="169" t="s">
        <v>168</v>
      </c>
      <c r="D1271" s="169" t="s">
        <v>168</v>
      </c>
      <c r="E1271" s="170">
        <v>44469</v>
      </c>
      <c r="F1271" s="169">
        <v>141526</v>
      </c>
      <c r="G1271" s="169" t="s">
        <v>510</v>
      </c>
      <c r="H1271" s="169"/>
      <c r="I1271" s="169"/>
      <c r="J1271" s="169">
        <v>0</v>
      </c>
      <c r="K1271" s="169"/>
      <c r="M1271" s="87">
        <f t="shared" si="57"/>
        <v>0</v>
      </c>
    </row>
    <row r="1272" spans="1:13" x14ac:dyDescent="0.25">
      <c r="A1272" s="89" t="str">
        <f t="shared" si="58"/>
        <v>Y0AK0</v>
      </c>
      <c r="B1272" s="89">
        <f>VLOOKUP(F1272,Masters!B:F,5,0)</f>
        <v>0</v>
      </c>
      <c r="C1272" s="169" t="s">
        <v>168</v>
      </c>
      <c r="D1272" s="169" t="s">
        <v>168</v>
      </c>
      <c r="E1272" s="170">
        <v>44469</v>
      </c>
      <c r="F1272" s="169">
        <v>141527</v>
      </c>
      <c r="G1272" s="169" t="s">
        <v>552</v>
      </c>
      <c r="H1272" s="169"/>
      <c r="I1272" s="169"/>
      <c r="J1272" s="169">
        <v>0</v>
      </c>
      <c r="K1272" s="169"/>
      <c r="M1272" s="87">
        <f t="shared" si="57"/>
        <v>0</v>
      </c>
    </row>
    <row r="1273" spans="1:13" x14ac:dyDescent="0.25">
      <c r="A1273" s="89" t="str">
        <f t="shared" si="58"/>
        <v>Y0AK0</v>
      </c>
      <c r="B1273" s="89">
        <f>VLOOKUP(F1273,Masters!B:F,5,0)</f>
        <v>0</v>
      </c>
      <c r="C1273" s="169" t="s">
        <v>168</v>
      </c>
      <c r="D1273" s="169" t="s">
        <v>168</v>
      </c>
      <c r="E1273" s="170">
        <v>44469</v>
      </c>
      <c r="F1273" s="169">
        <v>141555</v>
      </c>
      <c r="G1273" s="169" t="s">
        <v>820</v>
      </c>
      <c r="H1273" s="169"/>
      <c r="I1273" s="169"/>
      <c r="J1273" s="169">
        <v>0</v>
      </c>
      <c r="K1273" s="169"/>
      <c r="M1273" s="87">
        <f t="shared" si="57"/>
        <v>0</v>
      </c>
    </row>
    <row r="1274" spans="1:13" x14ac:dyDescent="0.25">
      <c r="A1274" s="89" t="str">
        <f t="shared" si="58"/>
        <v>Y0AK0</v>
      </c>
      <c r="B1274" s="89">
        <f>VLOOKUP(F1274,Masters!B:F,5,0)</f>
        <v>0</v>
      </c>
      <c r="C1274" s="169" t="s">
        <v>168</v>
      </c>
      <c r="D1274" s="169" t="s">
        <v>168</v>
      </c>
      <c r="E1274" s="170">
        <v>44469</v>
      </c>
      <c r="F1274" s="169">
        <v>141647</v>
      </c>
      <c r="G1274" s="169" t="s">
        <v>821</v>
      </c>
      <c r="H1274" s="169"/>
      <c r="I1274" s="169"/>
      <c r="J1274" s="169">
        <v>-420000</v>
      </c>
      <c r="K1274" s="169"/>
      <c r="M1274" s="87">
        <f t="shared" si="57"/>
        <v>-4.2000000000000003E-2</v>
      </c>
    </row>
    <row r="1275" spans="1:13" x14ac:dyDescent="0.25">
      <c r="A1275" s="89" t="str">
        <f t="shared" si="58"/>
        <v>Y0AK0</v>
      </c>
      <c r="B1275" s="89">
        <f>VLOOKUP(F1275,Masters!B:F,5,0)</f>
        <v>0</v>
      </c>
      <c r="C1275" s="169" t="s">
        <v>168</v>
      </c>
      <c r="D1275" s="169" t="s">
        <v>168</v>
      </c>
      <c r="E1275" s="170">
        <v>44469</v>
      </c>
      <c r="F1275" s="169">
        <v>141653</v>
      </c>
      <c r="G1275" s="169" t="s">
        <v>512</v>
      </c>
      <c r="H1275" s="169"/>
      <c r="I1275" s="169"/>
      <c r="J1275" s="169">
        <v>0</v>
      </c>
      <c r="K1275" s="169"/>
      <c r="M1275" s="87">
        <f t="shared" si="57"/>
        <v>0</v>
      </c>
    </row>
    <row r="1276" spans="1:13" x14ac:dyDescent="0.25">
      <c r="A1276" s="89" t="str">
        <f t="shared" si="58"/>
        <v>Y0AK0</v>
      </c>
      <c r="B1276" s="89">
        <f>VLOOKUP(F1276,Masters!B:F,5,0)</f>
        <v>0</v>
      </c>
      <c r="C1276" s="169" t="s">
        <v>168</v>
      </c>
      <c r="D1276" s="169" t="s">
        <v>168</v>
      </c>
      <c r="E1276" s="170">
        <v>44469</v>
      </c>
      <c r="F1276" s="169">
        <v>141679</v>
      </c>
      <c r="G1276" s="169" t="s">
        <v>822</v>
      </c>
      <c r="H1276" s="169"/>
      <c r="I1276" s="169"/>
      <c r="J1276" s="169">
        <v>-5000000</v>
      </c>
      <c r="K1276" s="169"/>
      <c r="M1276" s="87">
        <f t="shared" si="57"/>
        <v>-0.5</v>
      </c>
    </row>
    <row r="1277" spans="1:13" x14ac:dyDescent="0.25">
      <c r="A1277" s="89" t="str">
        <f t="shared" si="58"/>
        <v>Y0AK0</v>
      </c>
      <c r="B1277" s="89">
        <f>VLOOKUP(F1277,Masters!B:F,5,0)</f>
        <v>0</v>
      </c>
      <c r="C1277" s="169" t="s">
        <v>168</v>
      </c>
      <c r="D1277" s="169" t="s">
        <v>168</v>
      </c>
      <c r="E1277" s="170">
        <v>44469</v>
      </c>
      <c r="F1277" s="169">
        <v>141724</v>
      </c>
      <c r="G1277" s="169" t="s">
        <v>513</v>
      </c>
      <c r="H1277" s="169"/>
      <c r="I1277" s="169"/>
      <c r="J1277" s="169">
        <v>0</v>
      </c>
      <c r="K1277" s="169"/>
      <c r="M1277" s="87">
        <f t="shared" si="57"/>
        <v>0</v>
      </c>
    </row>
    <row r="1278" spans="1:13" x14ac:dyDescent="0.25">
      <c r="A1278" s="89" t="str">
        <f t="shared" si="58"/>
        <v>Y0AK0</v>
      </c>
      <c r="B1278" s="89">
        <f>VLOOKUP(F1278,Masters!B:F,5,0)</f>
        <v>0</v>
      </c>
      <c r="C1278" s="169" t="s">
        <v>168</v>
      </c>
      <c r="D1278" s="169" t="s">
        <v>168</v>
      </c>
      <c r="E1278" s="170">
        <v>44469</v>
      </c>
      <c r="F1278" s="169">
        <v>141744</v>
      </c>
      <c r="G1278" s="169" t="s">
        <v>514</v>
      </c>
      <c r="H1278" s="169"/>
      <c r="I1278" s="169"/>
      <c r="J1278" s="169">
        <v>100000</v>
      </c>
      <c r="K1278" s="169"/>
      <c r="M1278" s="87">
        <f t="shared" si="57"/>
        <v>0.01</v>
      </c>
    </row>
    <row r="1279" spans="1:13" x14ac:dyDescent="0.25">
      <c r="A1279" s="89" t="str">
        <f t="shared" si="58"/>
        <v>Y0AK0</v>
      </c>
      <c r="B1279" s="89">
        <f>VLOOKUP(F1279,Masters!B:F,5,0)</f>
        <v>0</v>
      </c>
      <c r="C1279" s="169" t="s">
        <v>168</v>
      </c>
      <c r="D1279" s="169" t="s">
        <v>168</v>
      </c>
      <c r="E1279" s="170">
        <v>44469</v>
      </c>
      <c r="F1279" s="169">
        <v>141754</v>
      </c>
      <c r="G1279" s="169" t="s">
        <v>517</v>
      </c>
      <c r="H1279" s="169"/>
      <c r="I1279" s="169"/>
      <c r="J1279" s="169">
        <v>0</v>
      </c>
      <c r="K1279" s="169"/>
      <c r="M1279" s="87">
        <f t="shared" si="57"/>
        <v>0</v>
      </c>
    </row>
    <row r="1280" spans="1:13" x14ac:dyDescent="0.25">
      <c r="A1280" s="89" t="str">
        <f t="shared" si="58"/>
        <v>Y0AK0</v>
      </c>
      <c r="B1280" s="89">
        <f>VLOOKUP(F1280,Masters!B:F,5,0)</f>
        <v>0</v>
      </c>
      <c r="C1280" s="169" t="s">
        <v>168</v>
      </c>
      <c r="D1280" s="169" t="s">
        <v>168</v>
      </c>
      <c r="E1280" s="170">
        <v>44469</v>
      </c>
      <c r="F1280" s="169">
        <v>141755</v>
      </c>
      <c r="G1280" s="169" t="s">
        <v>518</v>
      </c>
      <c r="H1280" s="169"/>
      <c r="I1280" s="169"/>
      <c r="J1280" s="169">
        <v>0</v>
      </c>
      <c r="K1280" s="169"/>
      <c r="M1280" s="87">
        <f t="shared" si="57"/>
        <v>0</v>
      </c>
    </row>
    <row r="1281" spans="1:13" x14ac:dyDescent="0.25">
      <c r="A1281" s="89" t="str">
        <f t="shared" si="58"/>
        <v>Y0AK0</v>
      </c>
      <c r="B1281" s="89">
        <f>VLOOKUP(F1281,Masters!B:F,5,0)</f>
        <v>0</v>
      </c>
      <c r="C1281" s="169" t="s">
        <v>168</v>
      </c>
      <c r="D1281" s="169" t="s">
        <v>168</v>
      </c>
      <c r="E1281" s="170">
        <v>44469</v>
      </c>
      <c r="F1281" s="169">
        <v>141769</v>
      </c>
      <c r="G1281" s="169" t="s">
        <v>843</v>
      </c>
      <c r="H1281" s="169"/>
      <c r="I1281" s="169"/>
      <c r="J1281" s="169">
        <v>0</v>
      </c>
      <c r="K1281" s="169"/>
      <c r="M1281" s="87">
        <f t="shared" si="57"/>
        <v>0</v>
      </c>
    </row>
    <row r="1282" spans="1:13" x14ac:dyDescent="0.25">
      <c r="A1282" s="89" t="str">
        <f t="shared" si="58"/>
        <v>Y0AK0</v>
      </c>
      <c r="B1282" s="89">
        <f>VLOOKUP(F1282,Masters!B:F,5,0)</f>
        <v>0</v>
      </c>
      <c r="C1282" s="169" t="s">
        <v>168</v>
      </c>
      <c r="D1282" s="169" t="s">
        <v>168</v>
      </c>
      <c r="E1282" s="170">
        <v>44469</v>
      </c>
      <c r="F1282" s="169">
        <v>141779</v>
      </c>
      <c r="G1282" s="169" t="s">
        <v>852</v>
      </c>
      <c r="H1282" s="169"/>
      <c r="I1282" s="169"/>
      <c r="J1282" s="169">
        <v>0</v>
      </c>
      <c r="K1282" s="169"/>
      <c r="M1282" s="87">
        <f t="shared" si="57"/>
        <v>0</v>
      </c>
    </row>
    <row r="1283" spans="1:13" x14ac:dyDescent="0.25">
      <c r="A1283" s="89" t="str">
        <f t="shared" si="58"/>
        <v>Y0AK0</v>
      </c>
      <c r="B1283" s="89">
        <f>VLOOKUP(F1283,Masters!B:F,5,0)</f>
        <v>0</v>
      </c>
      <c r="C1283" s="169" t="s">
        <v>168</v>
      </c>
      <c r="D1283" s="169" t="s">
        <v>168</v>
      </c>
      <c r="E1283" s="170">
        <v>44469</v>
      </c>
      <c r="F1283" s="169">
        <v>141785</v>
      </c>
      <c r="G1283" s="169" t="s">
        <v>856</v>
      </c>
      <c r="H1283" s="169"/>
      <c r="I1283" s="169"/>
      <c r="J1283" s="169">
        <v>0</v>
      </c>
      <c r="K1283" s="169"/>
      <c r="M1283" s="87">
        <f t="shared" si="57"/>
        <v>0</v>
      </c>
    </row>
    <row r="1284" spans="1:13" x14ac:dyDescent="0.25">
      <c r="A1284" s="89" t="str">
        <f t="shared" si="58"/>
        <v>Y0AK0</v>
      </c>
      <c r="B1284" s="89">
        <f>VLOOKUP(F1284,Masters!B:F,5,0)</f>
        <v>0</v>
      </c>
      <c r="C1284" s="169" t="s">
        <v>168</v>
      </c>
      <c r="D1284" s="169" t="s">
        <v>168</v>
      </c>
      <c r="E1284" s="170">
        <v>44469</v>
      </c>
      <c r="F1284" s="169">
        <v>141789</v>
      </c>
      <c r="G1284" s="169" t="s">
        <v>860</v>
      </c>
      <c r="H1284" s="169"/>
      <c r="I1284" s="169"/>
      <c r="J1284" s="169">
        <v>0</v>
      </c>
      <c r="K1284" s="169"/>
      <c r="M1284" s="87">
        <f t="shared" si="57"/>
        <v>0</v>
      </c>
    </row>
    <row r="1285" spans="1:13" x14ac:dyDescent="0.25">
      <c r="A1285" s="89" t="str">
        <f t="shared" si="58"/>
        <v>Y0AK0</v>
      </c>
      <c r="B1285" s="89">
        <f>VLOOKUP(F1285,Masters!B:F,5,0)</f>
        <v>0</v>
      </c>
      <c r="C1285" s="169" t="s">
        <v>168</v>
      </c>
      <c r="D1285" s="169" t="s">
        <v>168</v>
      </c>
      <c r="E1285" s="170">
        <v>44469</v>
      </c>
      <c r="F1285" s="169">
        <v>141790</v>
      </c>
      <c r="G1285" s="169" t="s">
        <v>861</v>
      </c>
      <c r="H1285" s="169"/>
      <c r="I1285" s="169"/>
      <c r="J1285" s="169">
        <v>0</v>
      </c>
      <c r="K1285" s="169"/>
      <c r="M1285" s="87">
        <f t="shared" si="57"/>
        <v>0</v>
      </c>
    </row>
    <row r="1286" spans="1:13" x14ac:dyDescent="0.25">
      <c r="A1286" s="89" t="str">
        <f t="shared" si="58"/>
        <v>Y0AK0</v>
      </c>
      <c r="B1286" s="89">
        <f>VLOOKUP(F1286,Masters!B:F,5,0)</f>
        <v>0</v>
      </c>
      <c r="C1286" s="169" t="s">
        <v>168</v>
      </c>
      <c r="D1286" s="169" t="s">
        <v>168</v>
      </c>
      <c r="E1286" s="170">
        <v>44469</v>
      </c>
      <c r="F1286" s="169">
        <v>141871</v>
      </c>
      <c r="G1286" s="169" t="s">
        <v>1100</v>
      </c>
      <c r="H1286" s="169"/>
      <c r="I1286" s="169"/>
      <c r="J1286" s="169">
        <v>0</v>
      </c>
      <c r="K1286" s="169"/>
      <c r="M1286" s="87">
        <f t="shared" si="57"/>
        <v>0</v>
      </c>
    </row>
    <row r="1287" spans="1:13" x14ac:dyDescent="0.25">
      <c r="A1287" s="89" t="str">
        <f t="shared" si="58"/>
        <v>Y0AK0</v>
      </c>
      <c r="B1287" s="89">
        <f>VLOOKUP(F1287,Masters!B:F,5,0)</f>
        <v>0</v>
      </c>
      <c r="C1287" s="169" t="s">
        <v>168</v>
      </c>
      <c r="D1287" s="169" t="s">
        <v>168</v>
      </c>
      <c r="E1287" s="170">
        <v>44469</v>
      </c>
      <c r="F1287" s="169">
        <v>142036</v>
      </c>
      <c r="G1287" s="169" t="s">
        <v>865</v>
      </c>
      <c r="H1287" s="169"/>
      <c r="I1287" s="169"/>
      <c r="J1287" s="169">
        <v>-4900000.04</v>
      </c>
      <c r="K1287" s="169"/>
      <c r="M1287" s="87">
        <f t="shared" si="57"/>
        <v>-0.49000000399999999</v>
      </c>
    </row>
    <row r="1288" spans="1:13" x14ac:dyDescent="0.25">
      <c r="A1288" s="89" t="str">
        <f t="shared" si="58"/>
        <v>Y0AK0</v>
      </c>
      <c r="B1288" s="89">
        <f>VLOOKUP(F1288,Masters!B:F,5,0)</f>
        <v>0</v>
      </c>
      <c r="C1288" s="169" t="s">
        <v>168</v>
      </c>
      <c r="D1288" s="169" t="s">
        <v>168</v>
      </c>
      <c r="E1288" s="170">
        <v>44469</v>
      </c>
      <c r="F1288" s="169">
        <v>142038</v>
      </c>
      <c r="G1288" s="169" t="s">
        <v>866</v>
      </c>
      <c r="H1288" s="169"/>
      <c r="I1288" s="169"/>
      <c r="J1288" s="169">
        <v>0</v>
      </c>
      <c r="K1288" s="169"/>
      <c r="M1288" s="87">
        <f t="shared" ref="M1288:M1329" si="59">J1288/10000000</f>
        <v>0</v>
      </c>
    </row>
    <row r="1289" spans="1:13" x14ac:dyDescent="0.25">
      <c r="A1289" s="89" t="str">
        <f t="shared" si="58"/>
        <v>Y0AK0</v>
      </c>
      <c r="B1289" s="89">
        <f>VLOOKUP(F1289,Masters!B:F,5,0)</f>
        <v>0</v>
      </c>
      <c r="C1289" s="169" t="s">
        <v>168</v>
      </c>
      <c r="D1289" s="169" t="s">
        <v>168</v>
      </c>
      <c r="E1289" s="170">
        <v>44469</v>
      </c>
      <c r="F1289" s="169">
        <v>142044</v>
      </c>
      <c r="G1289" s="169" t="s">
        <v>870</v>
      </c>
      <c r="H1289" s="169"/>
      <c r="I1289" s="169"/>
      <c r="J1289" s="169">
        <v>0</v>
      </c>
      <c r="K1289" s="169"/>
      <c r="M1289" s="87">
        <f t="shared" si="59"/>
        <v>0</v>
      </c>
    </row>
    <row r="1290" spans="1:13" x14ac:dyDescent="0.25">
      <c r="A1290" s="89" t="str">
        <f t="shared" si="58"/>
        <v>Y0AK0</v>
      </c>
      <c r="B1290" s="89">
        <f>VLOOKUP(F1290,Masters!B:F,5,0)</f>
        <v>0</v>
      </c>
      <c r="C1290" s="169" t="s">
        <v>168</v>
      </c>
      <c r="D1290" s="169" t="s">
        <v>168</v>
      </c>
      <c r="E1290" s="170">
        <v>44469</v>
      </c>
      <c r="F1290" s="169">
        <v>142075</v>
      </c>
      <c r="G1290" s="169" t="s">
        <v>1059</v>
      </c>
      <c r="H1290" s="169"/>
      <c r="I1290" s="169"/>
      <c r="J1290" s="169">
        <v>34948.559999999998</v>
      </c>
      <c r="K1290" s="169"/>
      <c r="M1290" s="87">
        <f t="shared" si="59"/>
        <v>3.4948559999999997E-3</v>
      </c>
    </row>
    <row r="1291" spans="1:13" x14ac:dyDescent="0.25">
      <c r="A1291" s="89" t="str">
        <f t="shared" si="58"/>
        <v>Y0AK0</v>
      </c>
      <c r="B1291" s="89">
        <f>VLOOKUP(F1291,Masters!B:F,5,0)</f>
        <v>0</v>
      </c>
      <c r="C1291" s="169" t="s">
        <v>168</v>
      </c>
      <c r="D1291" s="169" t="s">
        <v>168</v>
      </c>
      <c r="E1291" s="170">
        <v>44469</v>
      </c>
      <c r="F1291" s="169">
        <v>142087</v>
      </c>
      <c r="G1291" s="169" t="s">
        <v>881</v>
      </c>
      <c r="H1291" s="169"/>
      <c r="I1291" s="169"/>
      <c r="J1291" s="169">
        <v>0</v>
      </c>
      <c r="K1291" s="169"/>
      <c r="M1291" s="87">
        <f t="shared" si="59"/>
        <v>0</v>
      </c>
    </row>
    <row r="1292" spans="1:13" x14ac:dyDescent="0.25">
      <c r="A1292" s="89" t="str">
        <f t="shared" si="58"/>
        <v>Y0AK0</v>
      </c>
      <c r="B1292" s="89">
        <f>VLOOKUP(F1292,Masters!B:F,5,0)</f>
        <v>0</v>
      </c>
      <c r="C1292" s="169" t="s">
        <v>168</v>
      </c>
      <c r="D1292" s="169" t="s">
        <v>168</v>
      </c>
      <c r="E1292" s="170">
        <v>44469</v>
      </c>
      <c r="F1292" s="169">
        <v>160118</v>
      </c>
      <c r="G1292" s="169" t="s">
        <v>890</v>
      </c>
      <c r="H1292" s="169"/>
      <c r="I1292" s="169"/>
      <c r="J1292" s="169">
        <v>0</v>
      </c>
      <c r="K1292" s="169"/>
      <c r="M1292" s="87">
        <f t="shared" si="59"/>
        <v>0</v>
      </c>
    </row>
    <row r="1293" spans="1:13" x14ac:dyDescent="0.25">
      <c r="A1293" s="89" t="str">
        <f t="shared" si="58"/>
        <v>Y0AK0</v>
      </c>
      <c r="B1293" s="89">
        <f>VLOOKUP(F1293,Masters!B:F,5,0)</f>
        <v>0</v>
      </c>
      <c r="C1293" s="169" t="s">
        <v>168</v>
      </c>
      <c r="D1293" s="169" t="s">
        <v>168</v>
      </c>
      <c r="E1293" s="170">
        <v>44469</v>
      </c>
      <c r="F1293" s="169">
        <v>160123</v>
      </c>
      <c r="G1293" s="169" t="s">
        <v>894</v>
      </c>
      <c r="H1293" s="169"/>
      <c r="I1293" s="169"/>
      <c r="J1293" s="169">
        <v>419393377.77999997</v>
      </c>
      <c r="K1293" s="169"/>
      <c r="M1293" s="87">
        <f t="shared" si="59"/>
        <v>41.939337777999995</v>
      </c>
    </row>
    <row r="1294" spans="1:13" x14ac:dyDescent="0.25">
      <c r="A1294" s="89" t="str">
        <f t="shared" si="58"/>
        <v>Y0AK0</v>
      </c>
      <c r="B1294" s="89">
        <f>VLOOKUP(F1294,Masters!B:F,5,0)</f>
        <v>0</v>
      </c>
      <c r="C1294" s="169" t="s">
        <v>168</v>
      </c>
      <c r="D1294" s="169" t="s">
        <v>168</v>
      </c>
      <c r="E1294" s="170">
        <v>44469</v>
      </c>
      <c r="F1294" s="169">
        <v>160125</v>
      </c>
      <c r="G1294" s="169" t="s">
        <v>895</v>
      </c>
      <c r="H1294" s="169"/>
      <c r="I1294" s="169"/>
      <c r="J1294" s="169">
        <v>0</v>
      </c>
      <c r="K1294" s="169"/>
      <c r="M1294" s="87">
        <f t="shared" si="59"/>
        <v>0</v>
      </c>
    </row>
    <row r="1295" spans="1:13" x14ac:dyDescent="0.25">
      <c r="A1295" s="89" t="str">
        <f t="shared" si="58"/>
        <v>Y0AK0</v>
      </c>
      <c r="B1295" s="89">
        <f>VLOOKUP(F1295,Masters!B:F,5,0)</f>
        <v>0</v>
      </c>
      <c r="C1295" s="169" t="s">
        <v>168</v>
      </c>
      <c r="D1295" s="169" t="s">
        <v>168</v>
      </c>
      <c r="E1295" s="170">
        <v>44469</v>
      </c>
      <c r="F1295" s="169">
        <v>160202</v>
      </c>
      <c r="G1295" s="169" t="s">
        <v>896</v>
      </c>
      <c r="H1295" s="169"/>
      <c r="I1295" s="169"/>
      <c r="J1295" s="169">
        <v>0</v>
      </c>
      <c r="K1295" s="169"/>
      <c r="M1295" s="87">
        <f t="shared" si="59"/>
        <v>0</v>
      </c>
    </row>
    <row r="1296" spans="1:13" x14ac:dyDescent="0.25">
      <c r="A1296" s="89" t="str">
        <f t="shared" si="58"/>
        <v>Y0AK0</v>
      </c>
      <c r="B1296" s="89">
        <f>VLOOKUP(F1296,Masters!B:F,5,0)</f>
        <v>0</v>
      </c>
      <c r="C1296" s="169" t="s">
        <v>168</v>
      </c>
      <c r="D1296" s="169" t="s">
        <v>168</v>
      </c>
      <c r="E1296" s="170">
        <v>44469</v>
      </c>
      <c r="F1296" s="169">
        <v>160206</v>
      </c>
      <c r="G1296" s="169" t="s">
        <v>897</v>
      </c>
      <c r="H1296" s="169"/>
      <c r="I1296" s="169"/>
      <c r="J1296" s="169">
        <v>-11173652.859999999</v>
      </c>
      <c r="K1296" s="169"/>
      <c r="M1296" s="87">
        <f t="shared" si="59"/>
        <v>-1.1173652859999998</v>
      </c>
    </row>
    <row r="1297" spans="1:13" x14ac:dyDescent="0.25">
      <c r="A1297" s="89" t="str">
        <f t="shared" si="58"/>
        <v>Y0AK0</v>
      </c>
      <c r="B1297" s="89">
        <f>VLOOKUP(F1297,Masters!B:F,5,0)</f>
        <v>0</v>
      </c>
      <c r="C1297" s="169" t="s">
        <v>168</v>
      </c>
      <c r="D1297" s="169" t="s">
        <v>168</v>
      </c>
      <c r="E1297" s="170">
        <v>44469</v>
      </c>
      <c r="F1297" s="169">
        <v>160207</v>
      </c>
      <c r="G1297" s="169" t="s">
        <v>898</v>
      </c>
      <c r="H1297" s="169"/>
      <c r="I1297" s="169"/>
      <c r="J1297" s="169">
        <v>0</v>
      </c>
      <c r="K1297" s="169"/>
      <c r="M1297" s="87">
        <f t="shared" si="59"/>
        <v>0</v>
      </c>
    </row>
    <row r="1298" spans="1:13" x14ac:dyDescent="0.25">
      <c r="A1298" s="89" t="str">
        <f t="shared" si="58"/>
        <v>Y0AK0</v>
      </c>
      <c r="B1298" s="89">
        <f>VLOOKUP(F1298,Masters!B:F,5,0)</f>
        <v>0</v>
      </c>
      <c r="C1298" s="169" t="s">
        <v>168</v>
      </c>
      <c r="D1298" s="169" t="s">
        <v>168</v>
      </c>
      <c r="E1298" s="170">
        <v>44469</v>
      </c>
      <c r="F1298" s="169">
        <v>170120</v>
      </c>
      <c r="G1298" s="169" t="s">
        <v>740</v>
      </c>
      <c r="H1298" s="169"/>
      <c r="I1298" s="169"/>
      <c r="J1298" s="169">
        <v>49060</v>
      </c>
      <c r="K1298" s="169"/>
      <c r="M1298" s="87">
        <f t="shared" si="59"/>
        <v>4.9059999999999998E-3</v>
      </c>
    </row>
    <row r="1299" spans="1:13" x14ac:dyDescent="0.25">
      <c r="A1299" s="89" t="str">
        <f t="shared" si="58"/>
        <v>Y0AK0</v>
      </c>
      <c r="B1299" s="89">
        <f>VLOOKUP(F1299,Masters!B:F,5,0)</f>
        <v>0</v>
      </c>
      <c r="C1299" s="169" t="s">
        <v>168</v>
      </c>
      <c r="D1299" s="169" t="s">
        <v>168</v>
      </c>
      <c r="E1299" s="170">
        <v>44469</v>
      </c>
      <c r="F1299" s="169">
        <v>170121</v>
      </c>
      <c r="G1299" s="169" t="s">
        <v>903</v>
      </c>
      <c r="H1299" s="169"/>
      <c r="I1299" s="169"/>
      <c r="J1299" s="169">
        <v>-189784</v>
      </c>
      <c r="K1299" s="169"/>
      <c r="M1299" s="87">
        <f t="shared" si="59"/>
        <v>-1.8978399999999999E-2</v>
      </c>
    </row>
    <row r="1300" spans="1:13" x14ac:dyDescent="0.25">
      <c r="A1300" s="89" t="str">
        <f t="shared" si="58"/>
        <v>Y0AK0</v>
      </c>
      <c r="B1300" s="89">
        <f>VLOOKUP(F1300,Masters!B:F,5,0)</f>
        <v>0</v>
      </c>
      <c r="C1300" s="169" t="s">
        <v>168</v>
      </c>
      <c r="D1300" s="169" t="s">
        <v>168</v>
      </c>
      <c r="E1300" s="170">
        <v>44469</v>
      </c>
      <c r="F1300" s="169">
        <v>170123</v>
      </c>
      <c r="G1300" s="169" t="s">
        <v>599</v>
      </c>
      <c r="H1300" s="169"/>
      <c r="I1300" s="169"/>
      <c r="J1300" s="169">
        <v>-116597.5</v>
      </c>
      <c r="K1300" s="169"/>
      <c r="M1300" s="87">
        <f t="shared" si="59"/>
        <v>-1.165975E-2</v>
      </c>
    </row>
    <row r="1301" spans="1:13" x14ac:dyDescent="0.25">
      <c r="A1301" s="89" t="str">
        <f t="shared" si="58"/>
        <v>Y0AK0</v>
      </c>
      <c r="B1301" s="89">
        <f>VLOOKUP(F1301,Masters!B:F,5,0)</f>
        <v>0</v>
      </c>
      <c r="C1301" s="169" t="s">
        <v>168</v>
      </c>
      <c r="D1301" s="169" t="s">
        <v>168</v>
      </c>
      <c r="E1301" s="170">
        <v>44469</v>
      </c>
      <c r="F1301" s="169">
        <v>170125</v>
      </c>
      <c r="G1301" s="169" t="s">
        <v>560</v>
      </c>
      <c r="H1301" s="169"/>
      <c r="I1301" s="169"/>
      <c r="J1301" s="169">
        <v>-27346227.329999998</v>
      </c>
      <c r="K1301" s="169"/>
      <c r="M1301" s="87">
        <f t="shared" si="59"/>
        <v>-2.7346227329999997</v>
      </c>
    </row>
    <row r="1302" spans="1:13" x14ac:dyDescent="0.25">
      <c r="A1302" s="89" t="str">
        <f t="shared" si="58"/>
        <v>Y0AK0</v>
      </c>
      <c r="B1302" s="89">
        <f>VLOOKUP(F1302,Masters!B:F,5,0)</f>
        <v>0</v>
      </c>
      <c r="C1302" s="169" t="s">
        <v>168</v>
      </c>
      <c r="D1302" s="169" t="s">
        <v>168</v>
      </c>
      <c r="E1302" s="170">
        <v>44469</v>
      </c>
      <c r="F1302" s="169">
        <v>170128</v>
      </c>
      <c r="G1302" s="169" t="s">
        <v>656</v>
      </c>
      <c r="H1302" s="169"/>
      <c r="I1302" s="169"/>
      <c r="J1302" s="169">
        <v>7126202.5</v>
      </c>
      <c r="K1302" s="169"/>
      <c r="M1302" s="87">
        <f t="shared" si="59"/>
        <v>0.71262024999999996</v>
      </c>
    </row>
    <row r="1303" spans="1:13" x14ac:dyDescent="0.25">
      <c r="A1303" s="89" t="str">
        <f t="shared" si="58"/>
        <v>Y0AK0</v>
      </c>
      <c r="B1303" s="89">
        <f>VLOOKUP(F1303,Masters!B:F,5,0)</f>
        <v>0</v>
      </c>
      <c r="C1303" s="169" t="s">
        <v>168</v>
      </c>
      <c r="D1303" s="169" t="s">
        <v>168</v>
      </c>
      <c r="E1303" s="170">
        <v>44469</v>
      </c>
      <c r="F1303" s="169">
        <v>170129</v>
      </c>
      <c r="G1303" s="169" t="s">
        <v>564</v>
      </c>
      <c r="H1303" s="169"/>
      <c r="I1303" s="169"/>
      <c r="J1303" s="169">
        <v>-6232708.0899999999</v>
      </c>
      <c r="K1303" s="169"/>
      <c r="M1303" s="87">
        <f t="shared" si="59"/>
        <v>-0.62327080899999998</v>
      </c>
    </row>
    <row r="1304" spans="1:13" x14ac:dyDescent="0.25">
      <c r="A1304" s="89" t="str">
        <f t="shared" si="58"/>
        <v>Y0AK0</v>
      </c>
      <c r="B1304" s="89">
        <f>VLOOKUP(F1304,Masters!B:F,5,0)</f>
        <v>0</v>
      </c>
      <c r="C1304" s="169" t="s">
        <v>168</v>
      </c>
      <c r="D1304" s="169" t="s">
        <v>168</v>
      </c>
      <c r="E1304" s="170">
        <v>44469</v>
      </c>
      <c r="F1304" s="169">
        <v>170151</v>
      </c>
      <c r="G1304" s="169" t="s">
        <v>1575</v>
      </c>
      <c r="H1304" s="169"/>
      <c r="I1304" s="169"/>
      <c r="J1304" s="169">
        <v>-53767.3</v>
      </c>
      <c r="K1304" s="169"/>
      <c r="M1304" s="87">
        <f t="shared" si="59"/>
        <v>-5.3767300000000006E-3</v>
      </c>
    </row>
    <row r="1305" spans="1:13" x14ac:dyDescent="0.25">
      <c r="A1305" s="89" t="str">
        <f t="shared" ref="A1305:A1329" si="60">C1305&amp;B1305</f>
        <v>Y0AK0</v>
      </c>
      <c r="B1305" s="89">
        <f>VLOOKUP(F1305,Masters!B:F,5,0)</f>
        <v>0</v>
      </c>
      <c r="C1305" s="169" t="s">
        <v>168</v>
      </c>
      <c r="D1305" s="169" t="s">
        <v>168</v>
      </c>
      <c r="E1305" s="170">
        <v>44469</v>
      </c>
      <c r="F1305" s="169">
        <v>201246</v>
      </c>
      <c r="G1305" s="169" t="s">
        <v>585</v>
      </c>
      <c r="H1305" s="169"/>
      <c r="I1305" s="169"/>
      <c r="J1305" s="169">
        <v>50330.16</v>
      </c>
      <c r="K1305" s="169"/>
      <c r="M1305" s="87">
        <f t="shared" si="59"/>
        <v>5.0330160000000004E-3</v>
      </c>
    </row>
    <row r="1306" spans="1:13" x14ac:dyDescent="0.25">
      <c r="A1306" s="89" t="str">
        <f t="shared" si="60"/>
        <v>Y0AK0</v>
      </c>
      <c r="B1306" s="89">
        <f>VLOOKUP(F1306,Masters!B:F,5,0)</f>
        <v>0</v>
      </c>
      <c r="C1306" s="169" t="s">
        <v>168</v>
      </c>
      <c r="D1306" s="169" t="s">
        <v>168</v>
      </c>
      <c r="E1306" s="170">
        <v>44469</v>
      </c>
      <c r="F1306" s="169">
        <v>201276</v>
      </c>
      <c r="G1306" s="169" t="s">
        <v>473</v>
      </c>
      <c r="H1306" s="169"/>
      <c r="I1306" s="169"/>
      <c r="J1306" s="169">
        <v>1019938765.67</v>
      </c>
      <c r="K1306" s="169"/>
      <c r="M1306" s="87">
        <f t="shared" si="59"/>
        <v>101.993876567</v>
      </c>
    </row>
    <row r="1307" spans="1:13" x14ac:dyDescent="0.25">
      <c r="A1307" s="89" t="str">
        <f t="shared" si="60"/>
        <v>Y0AK1.2</v>
      </c>
      <c r="B1307" s="89">
        <f>VLOOKUP(F1307,Masters!B:F,5,0)</f>
        <v>1.2</v>
      </c>
      <c r="C1307" s="169" t="s">
        <v>168</v>
      </c>
      <c r="D1307" s="169" t="s">
        <v>168</v>
      </c>
      <c r="E1307" s="170">
        <v>44469</v>
      </c>
      <c r="F1307" s="169">
        <v>201277</v>
      </c>
      <c r="G1307" s="169" t="s">
        <v>474</v>
      </c>
      <c r="H1307" s="169"/>
      <c r="I1307" s="169"/>
      <c r="J1307" s="169">
        <v>-1850107056.3199999</v>
      </c>
      <c r="K1307" s="169"/>
      <c r="M1307" s="87">
        <f t="shared" si="59"/>
        <v>-185.010705632</v>
      </c>
    </row>
    <row r="1308" spans="1:13" x14ac:dyDescent="0.25">
      <c r="A1308" s="89" t="str">
        <f t="shared" si="60"/>
        <v>Y0AK0</v>
      </c>
      <c r="B1308" s="89">
        <f>VLOOKUP(F1308,Masters!B:F,5,0)</f>
        <v>0</v>
      </c>
      <c r="C1308" s="169" t="s">
        <v>168</v>
      </c>
      <c r="D1308" s="169" t="s">
        <v>168</v>
      </c>
      <c r="E1308" s="170">
        <v>44469</v>
      </c>
      <c r="F1308" s="169">
        <v>201297</v>
      </c>
      <c r="G1308" s="169" t="s">
        <v>475</v>
      </c>
      <c r="H1308" s="169"/>
      <c r="I1308" s="169"/>
      <c r="J1308" s="169">
        <v>19020013.050000001</v>
      </c>
      <c r="K1308" s="169"/>
      <c r="M1308" s="87">
        <f t="shared" si="59"/>
        <v>1.902001305</v>
      </c>
    </row>
    <row r="1309" spans="1:13" x14ac:dyDescent="0.25">
      <c r="A1309" s="89" t="str">
        <f t="shared" si="60"/>
        <v>Y0AK1.2</v>
      </c>
      <c r="B1309" s="89">
        <f>VLOOKUP(F1309,Masters!B:F,5,0)</f>
        <v>1.2</v>
      </c>
      <c r="C1309" s="169" t="s">
        <v>168</v>
      </c>
      <c r="D1309" s="169" t="s">
        <v>168</v>
      </c>
      <c r="E1309" s="170">
        <v>44469</v>
      </c>
      <c r="F1309" s="169">
        <v>201298</v>
      </c>
      <c r="G1309" s="169" t="s">
        <v>476</v>
      </c>
      <c r="H1309" s="169"/>
      <c r="I1309" s="169"/>
      <c r="J1309" s="169">
        <v>-57995072.030000001</v>
      </c>
      <c r="K1309" s="169"/>
      <c r="M1309" s="87">
        <f t="shared" si="59"/>
        <v>-5.7995072030000001</v>
      </c>
    </row>
    <row r="1310" spans="1:13" x14ac:dyDescent="0.25">
      <c r="A1310" s="89" t="str">
        <f t="shared" si="60"/>
        <v>Y0AK0</v>
      </c>
      <c r="B1310" s="89">
        <f>VLOOKUP(F1310,Masters!B:F,5,0)</f>
        <v>0</v>
      </c>
      <c r="C1310" s="169" t="s">
        <v>168</v>
      </c>
      <c r="D1310" s="169" t="s">
        <v>168</v>
      </c>
      <c r="E1310" s="170">
        <v>44469</v>
      </c>
      <c r="F1310" s="169">
        <v>201342</v>
      </c>
      <c r="G1310" s="169" t="s">
        <v>586</v>
      </c>
      <c r="H1310" s="169"/>
      <c r="I1310" s="169"/>
      <c r="J1310" s="169">
        <v>198939.48</v>
      </c>
      <c r="K1310" s="169"/>
      <c r="M1310" s="87">
        <f t="shared" si="59"/>
        <v>1.9893948000000002E-2</v>
      </c>
    </row>
    <row r="1311" spans="1:13" x14ac:dyDescent="0.25">
      <c r="A1311" s="89" t="str">
        <f t="shared" si="60"/>
        <v>Y0AK0</v>
      </c>
      <c r="B1311" s="89">
        <f>VLOOKUP(F1311,Masters!B:F,5,0)</f>
        <v>0</v>
      </c>
      <c r="C1311" s="169" t="s">
        <v>168</v>
      </c>
      <c r="D1311" s="169" t="s">
        <v>168</v>
      </c>
      <c r="E1311" s="170">
        <v>44469</v>
      </c>
      <c r="F1311" s="169">
        <v>201349</v>
      </c>
      <c r="G1311" s="169" t="s">
        <v>477</v>
      </c>
      <c r="H1311" s="169"/>
      <c r="I1311" s="169"/>
      <c r="J1311" s="169">
        <v>1340644.58</v>
      </c>
      <c r="K1311" s="169"/>
      <c r="M1311" s="87">
        <f t="shared" si="59"/>
        <v>0.134064458</v>
      </c>
    </row>
    <row r="1312" spans="1:13" x14ac:dyDescent="0.25">
      <c r="A1312" s="89" t="str">
        <f t="shared" si="60"/>
        <v>Y0AK0</v>
      </c>
      <c r="B1312" s="89">
        <f>VLOOKUP(F1312,Masters!B:F,5,0)</f>
        <v>0</v>
      </c>
      <c r="C1312" s="169" t="s">
        <v>168</v>
      </c>
      <c r="D1312" s="169" t="s">
        <v>168</v>
      </c>
      <c r="E1312" s="170">
        <v>44469</v>
      </c>
      <c r="F1312" s="169">
        <v>201351</v>
      </c>
      <c r="G1312" s="169" t="s">
        <v>478</v>
      </c>
      <c r="H1312" s="169"/>
      <c r="I1312" s="169"/>
      <c r="J1312" s="169">
        <v>-4056675789.73</v>
      </c>
      <c r="K1312" s="169"/>
      <c r="M1312" s="87">
        <f t="shared" si="59"/>
        <v>-405.66757897299999</v>
      </c>
    </row>
    <row r="1313" spans="1:13" x14ac:dyDescent="0.25">
      <c r="A1313" s="89" t="str">
        <f t="shared" si="60"/>
        <v>Y0AK1.2</v>
      </c>
      <c r="B1313" s="89">
        <f>VLOOKUP(F1313,Masters!B:F,5,0)</f>
        <v>1.2</v>
      </c>
      <c r="C1313" s="169" t="s">
        <v>168</v>
      </c>
      <c r="D1313" s="169" t="s">
        <v>168</v>
      </c>
      <c r="E1313" s="170">
        <v>44469</v>
      </c>
      <c r="F1313" s="169">
        <v>201357</v>
      </c>
      <c r="G1313" s="169" t="s">
        <v>587</v>
      </c>
      <c r="H1313" s="169"/>
      <c r="I1313" s="169"/>
      <c r="J1313" s="169">
        <v>-1035340.72</v>
      </c>
      <c r="K1313" s="169"/>
      <c r="M1313" s="87">
        <f t="shared" si="59"/>
        <v>-0.10353407199999999</v>
      </c>
    </row>
    <row r="1314" spans="1:13" x14ac:dyDescent="0.25">
      <c r="A1314" s="89" t="str">
        <f t="shared" si="60"/>
        <v>Y0AK1.2</v>
      </c>
      <c r="B1314" s="89">
        <f>VLOOKUP(F1314,Masters!B:F,5,0)</f>
        <v>1.2</v>
      </c>
      <c r="C1314" s="169" t="s">
        <v>168</v>
      </c>
      <c r="D1314" s="169" t="s">
        <v>168</v>
      </c>
      <c r="E1314" s="170">
        <v>44469</v>
      </c>
      <c r="F1314" s="169">
        <v>201364</v>
      </c>
      <c r="G1314" s="169" t="s">
        <v>479</v>
      </c>
      <c r="H1314" s="169"/>
      <c r="I1314" s="169"/>
      <c r="J1314" s="169">
        <v>-5864835.7800000003</v>
      </c>
      <c r="K1314" s="169"/>
      <c r="M1314" s="87">
        <f t="shared" si="59"/>
        <v>-0.58648357800000006</v>
      </c>
    </row>
    <row r="1315" spans="1:13" x14ac:dyDescent="0.25">
      <c r="A1315" s="89" t="str">
        <f t="shared" si="60"/>
        <v>Y0AK1.2</v>
      </c>
      <c r="B1315" s="89">
        <f>VLOOKUP(F1315,Masters!B:F,5,0)</f>
        <v>1.2</v>
      </c>
      <c r="C1315" s="169" t="s">
        <v>168</v>
      </c>
      <c r="D1315" s="169" t="s">
        <v>168</v>
      </c>
      <c r="E1315" s="170">
        <v>44469</v>
      </c>
      <c r="F1315" s="169">
        <v>201366</v>
      </c>
      <c r="G1315" s="169" t="s">
        <v>480</v>
      </c>
      <c r="H1315" s="169"/>
      <c r="I1315" s="169"/>
      <c r="J1315" s="169">
        <v>-3856553651.1300001</v>
      </c>
      <c r="K1315" s="169"/>
      <c r="M1315" s="87">
        <f t="shared" si="59"/>
        <v>-385.65536511300002</v>
      </c>
    </row>
    <row r="1316" spans="1:13" x14ac:dyDescent="0.25">
      <c r="A1316" s="89" t="str">
        <f t="shared" si="60"/>
        <v>Y0AK1.2</v>
      </c>
      <c r="B1316" s="89">
        <f>VLOOKUP(F1316,Masters!B:F,5,0)</f>
        <v>1.2</v>
      </c>
      <c r="C1316" s="169" t="s">
        <v>168</v>
      </c>
      <c r="D1316" s="169" t="s">
        <v>168</v>
      </c>
      <c r="E1316" s="170">
        <v>44469</v>
      </c>
      <c r="F1316" s="169">
        <v>201412</v>
      </c>
      <c r="G1316" s="169" t="s">
        <v>588</v>
      </c>
      <c r="H1316" s="169"/>
      <c r="I1316" s="169"/>
      <c r="J1316" s="169">
        <v>-1152209.52</v>
      </c>
      <c r="K1316" s="169"/>
      <c r="M1316" s="87">
        <f t="shared" si="59"/>
        <v>-0.115220952</v>
      </c>
    </row>
    <row r="1317" spans="1:13" x14ac:dyDescent="0.25">
      <c r="A1317" s="89" t="str">
        <f t="shared" si="60"/>
        <v>Y0AK0</v>
      </c>
      <c r="B1317" s="89">
        <f>VLOOKUP(F1317,Masters!B:F,5,0)</f>
        <v>0</v>
      </c>
      <c r="C1317" s="169" t="s">
        <v>168</v>
      </c>
      <c r="D1317" s="169" t="s">
        <v>168</v>
      </c>
      <c r="E1317" s="170">
        <v>44469</v>
      </c>
      <c r="F1317" s="169">
        <v>210103</v>
      </c>
      <c r="G1317" s="169" t="s">
        <v>521</v>
      </c>
      <c r="H1317" s="169"/>
      <c r="I1317" s="169"/>
      <c r="J1317" s="169">
        <v>0</v>
      </c>
      <c r="K1317" s="169"/>
      <c r="M1317" s="87">
        <f t="shared" si="59"/>
        <v>0</v>
      </c>
    </row>
    <row r="1318" spans="1:13" x14ac:dyDescent="0.25">
      <c r="A1318" s="89" t="str">
        <f t="shared" si="60"/>
        <v>Y0AK0</v>
      </c>
      <c r="B1318" s="89">
        <f>VLOOKUP(F1318,Masters!B:F,5,0)</f>
        <v>0</v>
      </c>
      <c r="C1318" s="169" t="s">
        <v>168</v>
      </c>
      <c r="D1318" s="169" t="s">
        <v>168</v>
      </c>
      <c r="E1318" s="170">
        <v>44469</v>
      </c>
      <c r="F1318" s="169">
        <v>210117</v>
      </c>
      <c r="G1318" s="169" t="s">
        <v>523</v>
      </c>
      <c r="H1318" s="169"/>
      <c r="I1318" s="169"/>
      <c r="J1318" s="169">
        <v>-775137.72</v>
      </c>
      <c r="K1318" s="169"/>
      <c r="M1318" s="87">
        <f t="shared" si="59"/>
        <v>-7.7513771999999995E-2</v>
      </c>
    </row>
    <row r="1319" spans="1:13" x14ac:dyDescent="0.25">
      <c r="A1319" s="89" t="str">
        <f t="shared" si="60"/>
        <v>Y0AK0</v>
      </c>
      <c r="B1319" s="89">
        <f>VLOOKUP(F1319,Masters!B:F,5,0)</f>
        <v>0</v>
      </c>
      <c r="C1319" s="169" t="s">
        <v>168</v>
      </c>
      <c r="D1319" s="169" t="s">
        <v>168</v>
      </c>
      <c r="E1319" s="170">
        <v>44469</v>
      </c>
      <c r="F1319" s="169">
        <v>210132</v>
      </c>
      <c r="G1319" s="169" t="s">
        <v>916</v>
      </c>
      <c r="H1319" s="169"/>
      <c r="I1319" s="169"/>
      <c r="J1319" s="169">
        <v>0</v>
      </c>
      <c r="K1319" s="169"/>
      <c r="M1319" s="87">
        <f t="shared" si="59"/>
        <v>0</v>
      </c>
    </row>
    <row r="1320" spans="1:13" x14ac:dyDescent="0.25">
      <c r="A1320" s="89" t="str">
        <f t="shared" si="60"/>
        <v>Y0AK0</v>
      </c>
      <c r="B1320" s="89">
        <f>VLOOKUP(F1320,Masters!B:F,5,0)</f>
        <v>0</v>
      </c>
      <c r="C1320" s="169" t="s">
        <v>168</v>
      </c>
      <c r="D1320" s="169" t="s">
        <v>168</v>
      </c>
      <c r="E1320" s="170">
        <v>44469</v>
      </c>
      <c r="F1320" s="169">
        <v>210138</v>
      </c>
      <c r="G1320" s="169" t="s">
        <v>2441</v>
      </c>
      <c r="H1320" s="169"/>
      <c r="I1320" s="169"/>
      <c r="J1320" s="169">
        <v>0</v>
      </c>
      <c r="K1320" s="169"/>
      <c r="M1320" s="87">
        <f t="shared" si="59"/>
        <v>0</v>
      </c>
    </row>
    <row r="1321" spans="1:13" x14ac:dyDescent="0.25">
      <c r="A1321" s="89" t="str">
        <f t="shared" si="60"/>
        <v>Y0AK0</v>
      </c>
      <c r="B1321" s="89">
        <f>VLOOKUP(F1321,Masters!B:F,5,0)</f>
        <v>0</v>
      </c>
      <c r="C1321" s="169" t="s">
        <v>168</v>
      </c>
      <c r="D1321" s="169" t="s">
        <v>168</v>
      </c>
      <c r="E1321" s="170">
        <v>44469</v>
      </c>
      <c r="F1321" s="169">
        <v>210140</v>
      </c>
      <c r="G1321" s="169" t="s">
        <v>525</v>
      </c>
      <c r="H1321" s="169"/>
      <c r="I1321" s="169"/>
      <c r="J1321" s="169">
        <v>0</v>
      </c>
      <c r="K1321" s="169"/>
      <c r="M1321" s="87">
        <f t="shared" si="59"/>
        <v>0</v>
      </c>
    </row>
    <row r="1322" spans="1:13" x14ac:dyDescent="0.25">
      <c r="A1322" s="89" t="str">
        <f t="shared" si="60"/>
        <v>Y0AK0</v>
      </c>
      <c r="B1322" s="89">
        <f>VLOOKUP(F1322,Masters!B:F,5,0)</f>
        <v>0</v>
      </c>
      <c r="C1322" s="169" t="s">
        <v>168</v>
      </c>
      <c r="D1322" s="169" t="s">
        <v>168</v>
      </c>
      <c r="E1322" s="170">
        <v>44469</v>
      </c>
      <c r="F1322" s="169">
        <v>210210</v>
      </c>
      <c r="G1322" s="169" t="s">
        <v>526</v>
      </c>
      <c r="H1322" s="169"/>
      <c r="I1322" s="169"/>
      <c r="J1322" s="169">
        <v>-4305743.51</v>
      </c>
      <c r="K1322" s="169"/>
      <c r="M1322" s="87">
        <f t="shared" si="59"/>
        <v>-0.43057435099999997</v>
      </c>
    </row>
    <row r="1323" spans="1:13" x14ac:dyDescent="0.25">
      <c r="A1323" s="89" t="str">
        <f t="shared" si="60"/>
        <v>Y0AK0</v>
      </c>
      <c r="B1323" s="89">
        <f>VLOOKUP(F1323,Masters!B:F,5,0)</f>
        <v>0</v>
      </c>
      <c r="C1323" s="169" t="s">
        <v>168</v>
      </c>
      <c r="D1323" s="169" t="s">
        <v>168</v>
      </c>
      <c r="E1323" s="170">
        <v>44469</v>
      </c>
      <c r="F1323" s="169">
        <v>210419</v>
      </c>
      <c r="G1323" s="169" t="s">
        <v>596</v>
      </c>
      <c r="H1323" s="169"/>
      <c r="I1323" s="169"/>
      <c r="J1323" s="169">
        <v>-7634.6</v>
      </c>
      <c r="K1323" s="169"/>
      <c r="M1323" s="87">
        <f t="shared" si="59"/>
        <v>-7.6345999999999998E-4</v>
      </c>
    </row>
    <row r="1324" spans="1:13" x14ac:dyDescent="0.25">
      <c r="A1324" s="89" t="str">
        <f t="shared" si="60"/>
        <v>Y0AK0</v>
      </c>
      <c r="B1324" s="89">
        <f>VLOOKUP(F1324,Masters!B:F,5,0)</f>
        <v>0</v>
      </c>
      <c r="C1324" s="169" t="s">
        <v>168</v>
      </c>
      <c r="D1324" s="169" t="s">
        <v>168</v>
      </c>
      <c r="E1324" s="170">
        <v>44469</v>
      </c>
      <c r="F1324" s="169">
        <v>210667</v>
      </c>
      <c r="G1324" s="169" t="s">
        <v>528</v>
      </c>
      <c r="H1324" s="169"/>
      <c r="I1324" s="169"/>
      <c r="J1324" s="169">
        <v>-368.27</v>
      </c>
      <c r="K1324" s="169"/>
      <c r="M1324" s="87">
        <f t="shared" si="59"/>
        <v>-3.6826999999999998E-5</v>
      </c>
    </row>
    <row r="1325" spans="1:13" x14ac:dyDescent="0.25">
      <c r="A1325" s="89" t="str">
        <f t="shared" si="60"/>
        <v>Y0AK0</v>
      </c>
      <c r="B1325" s="89">
        <f>VLOOKUP(F1325,Masters!B:F,5,0)</f>
        <v>0</v>
      </c>
      <c r="C1325" s="169" t="s">
        <v>168</v>
      </c>
      <c r="D1325" s="169" t="s">
        <v>168</v>
      </c>
      <c r="E1325" s="170">
        <v>44469</v>
      </c>
      <c r="F1325" s="169">
        <v>210766</v>
      </c>
      <c r="G1325" s="169" t="s">
        <v>1614</v>
      </c>
      <c r="H1325" s="169"/>
      <c r="I1325" s="169"/>
      <c r="J1325" s="169">
        <v>-74056.62</v>
      </c>
      <c r="K1325" s="169"/>
      <c r="M1325" s="87">
        <f t="shared" si="59"/>
        <v>-7.4056619999999995E-3</v>
      </c>
    </row>
    <row r="1326" spans="1:13" x14ac:dyDescent="0.25">
      <c r="A1326" s="89" t="str">
        <f t="shared" si="60"/>
        <v>Y0AK0</v>
      </c>
      <c r="B1326" s="89">
        <f>VLOOKUP(F1326,Masters!B:F,5,0)</f>
        <v>0</v>
      </c>
      <c r="C1326" s="169" t="s">
        <v>168</v>
      </c>
      <c r="D1326" s="169" t="s">
        <v>168</v>
      </c>
      <c r="E1326" s="170">
        <v>44469</v>
      </c>
      <c r="F1326" s="169">
        <v>211103</v>
      </c>
      <c r="G1326" s="169" t="s">
        <v>529</v>
      </c>
      <c r="H1326" s="169"/>
      <c r="I1326" s="169"/>
      <c r="J1326" s="169">
        <v>-12502.41</v>
      </c>
      <c r="K1326" s="169"/>
      <c r="M1326" s="87">
        <f t="shared" si="59"/>
        <v>-1.250241E-3</v>
      </c>
    </row>
    <row r="1327" spans="1:13" x14ac:dyDescent="0.25">
      <c r="A1327" s="89" t="str">
        <f t="shared" si="60"/>
        <v>Y0AK0</v>
      </c>
      <c r="B1327" s="89">
        <f>VLOOKUP(F1327,Masters!B:F,5,0)</f>
        <v>0</v>
      </c>
      <c r="C1327" s="169" t="s">
        <v>168</v>
      </c>
      <c r="D1327" s="169" t="s">
        <v>168</v>
      </c>
      <c r="E1327" s="170">
        <v>44469</v>
      </c>
      <c r="F1327" s="169">
        <v>211106</v>
      </c>
      <c r="G1327" s="169" t="s">
        <v>530</v>
      </c>
      <c r="H1327" s="169"/>
      <c r="I1327" s="169"/>
      <c r="J1327" s="169">
        <v>-344928.84</v>
      </c>
      <c r="K1327" s="169"/>
      <c r="M1327" s="87">
        <f t="shared" si="59"/>
        <v>-3.4492884000000001E-2</v>
      </c>
    </row>
    <row r="1328" spans="1:13" x14ac:dyDescent="0.25">
      <c r="A1328" s="89" t="str">
        <f t="shared" si="60"/>
        <v>Y0AK0</v>
      </c>
      <c r="B1328" s="89">
        <f>VLOOKUP(F1328,Masters!B:F,5,0)</f>
        <v>0</v>
      </c>
      <c r="C1328" s="169" t="s">
        <v>168</v>
      </c>
      <c r="D1328" s="169" t="s">
        <v>168</v>
      </c>
      <c r="E1328" s="170">
        <v>44469</v>
      </c>
      <c r="F1328" s="169">
        <v>211120</v>
      </c>
      <c r="G1328" s="169" t="s">
        <v>531</v>
      </c>
      <c r="H1328" s="169"/>
      <c r="I1328" s="169"/>
      <c r="J1328" s="169">
        <v>-34948.559999999998</v>
      </c>
      <c r="K1328" s="169"/>
      <c r="M1328" s="87">
        <f t="shared" si="59"/>
        <v>-3.4948559999999997E-3</v>
      </c>
    </row>
    <row r="1329" spans="1:13" x14ac:dyDescent="0.25">
      <c r="A1329" s="89" t="str">
        <f t="shared" si="60"/>
        <v>Y0AK0</v>
      </c>
      <c r="B1329" s="89">
        <f>VLOOKUP(F1329,Masters!B:F,5,0)</f>
        <v>0</v>
      </c>
      <c r="C1329" s="169" t="s">
        <v>168</v>
      </c>
      <c r="D1329" s="169" t="s">
        <v>168</v>
      </c>
      <c r="E1329" s="170">
        <v>44469</v>
      </c>
      <c r="F1329" s="169">
        <v>211121</v>
      </c>
      <c r="G1329" s="169" t="s">
        <v>532</v>
      </c>
      <c r="H1329" s="169"/>
      <c r="I1329" s="169"/>
      <c r="J1329" s="169">
        <v>-296666</v>
      </c>
      <c r="K1329" s="169"/>
      <c r="M1329" s="87">
        <f t="shared" si="59"/>
        <v>-2.9666600000000001E-2</v>
      </c>
    </row>
    <row r="1330" spans="1:13" x14ac:dyDescent="0.25">
      <c r="A1330" s="89" t="str">
        <f t="shared" ref="A1330:A1340" si="61">C1330&amp;B1330</f>
        <v>Y0AK0</v>
      </c>
      <c r="B1330" s="89">
        <f>VLOOKUP(F1330,Masters!B:F,5,0)</f>
        <v>0</v>
      </c>
      <c r="C1330" s="169" t="s">
        <v>168</v>
      </c>
      <c r="D1330" s="169" t="s">
        <v>168</v>
      </c>
      <c r="E1330" s="170">
        <v>44469</v>
      </c>
      <c r="F1330" s="169">
        <v>211146</v>
      </c>
      <c r="G1330" s="169" t="s">
        <v>1615</v>
      </c>
      <c r="H1330" s="169"/>
      <c r="I1330" s="169"/>
      <c r="J1330" s="169">
        <v>-27237</v>
      </c>
      <c r="K1330" s="169"/>
      <c r="M1330" s="87">
        <f t="shared" ref="M1330:M1331" si="62">J1330/10000000</f>
        <v>-2.7236999999999999E-3</v>
      </c>
    </row>
    <row r="1331" spans="1:13" x14ac:dyDescent="0.25">
      <c r="A1331" s="89" t="str">
        <f t="shared" si="61"/>
        <v>Y0AK0</v>
      </c>
      <c r="B1331" s="89">
        <f>VLOOKUP(F1331,Masters!B:F,5,0)</f>
        <v>0</v>
      </c>
      <c r="C1331" s="169" t="s">
        <v>168</v>
      </c>
      <c r="D1331" s="169" t="s">
        <v>168</v>
      </c>
      <c r="E1331" s="170">
        <v>44469</v>
      </c>
      <c r="F1331" s="169">
        <v>211172</v>
      </c>
      <c r="G1331" s="169" t="s">
        <v>535</v>
      </c>
      <c r="H1331" s="169"/>
      <c r="I1331" s="169"/>
      <c r="J1331" s="169">
        <v>-1353807.72</v>
      </c>
      <c r="K1331" s="169"/>
      <c r="M1331" s="87">
        <f t="shared" si="62"/>
        <v>-0.13538077200000001</v>
      </c>
    </row>
    <row r="1332" spans="1:13" x14ac:dyDescent="0.25">
      <c r="A1332" s="89" t="str">
        <f t="shared" si="61"/>
        <v>Y0AK0</v>
      </c>
      <c r="B1332" s="89">
        <f>VLOOKUP(F1332,Masters!B:F,5,0)</f>
        <v>0</v>
      </c>
      <c r="C1332" s="169" t="s">
        <v>168</v>
      </c>
      <c r="D1332" s="169" t="s">
        <v>168</v>
      </c>
      <c r="E1332" s="170">
        <v>44469</v>
      </c>
      <c r="F1332" s="169">
        <v>211176</v>
      </c>
      <c r="G1332" s="169" t="s">
        <v>536</v>
      </c>
      <c r="H1332" s="169"/>
      <c r="I1332" s="169"/>
      <c r="J1332" s="169">
        <v>-72561.5</v>
      </c>
      <c r="K1332" s="169"/>
      <c r="M1332" s="87">
        <f t="shared" ref="M1332:M1395" si="63">J1332/10000000</f>
        <v>-7.2561500000000003E-3</v>
      </c>
    </row>
    <row r="1333" spans="1:13" x14ac:dyDescent="0.25">
      <c r="A1333" s="89" t="str">
        <f t="shared" si="61"/>
        <v>Y0AK0</v>
      </c>
      <c r="B1333" s="89">
        <f>VLOOKUP(F1333,Masters!B:F,5,0)</f>
        <v>0</v>
      </c>
      <c r="C1333" s="169" t="s">
        <v>168</v>
      </c>
      <c r="D1333" s="169" t="s">
        <v>168</v>
      </c>
      <c r="E1333" s="170">
        <v>44469</v>
      </c>
      <c r="F1333" s="169">
        <v>211177</v>
      </c>
      <c r="G1333" s="169" t="s">
        <v>537</v>
      </c>
      <c r="H1333" s="169"/>
      <c r="I1333" s="169"/>
      <c r="J1333" s="169">
        <v>-343172.94</v>
      </c>
      <c r="K1333" s="169"/>
      <c r="M1333" s="87">
        <f t="shared" si="63"/>
        <v>-3.4317293999999998E-2</v>
      </c>
    </row>
    <row r="1334" spans="1:13" x14ac:dyDescent="0.25">
      <c r="A1334" s="89" t="str">
        <f t="shared" si="61"/>
        <v>Y0AK0</v>
      </c>
      <c r="B1334" s="89">
        <f>VLOOKUP(F1334,Masters!B:F,5,0)</f>
        <v>0</v>
      </c>
      <c r="C1334" s="169" t="s">
        <v>168</v>
      </c>
      <c r="D1334" s="169" t="s">
        <v>168</v>
      </c>
      <c r="E1334" s="170">
        <v>44469</v>
      </c>
      <c r="F1334" s="169">
        <v>211632</v>
      </c>
      <c r="G1334" s="169" t="s">
        <v>538</v>
      </c>
      <c r="H1334" s="169"/>
      <c r="I1334" s="169"/>
      <c r="J1334" s="169">
        <v>-93845.08</v>
      </c>
      <c r="K1334" s="169"/>
      <c r="M1334" s="87">
        <f t="shared" si="63"/>
        <v>-9.3845079999999997E-3</v>
      </c>
    </row>
    <row r="1335" spans="1:13" x14ac:dyDescent="0.25">
      <c r="A1335" s="89" t="str">
        <f t="shared" si="61"/>
        <v>Y0AK0</v>
      </c>
      <c r="B1335" s="89">
        <f>VLOOKUP(F1335,Masters!B:F,5,0)</f>
        <v>0</v>
      </c>
      <c r="C1335" s="169" t="s">
        <v>168</v>
      </c>
      <c r="D1335" s="169" t="s">
        <v>168</v>
      </c>
      <c r="E1335" s="170">
        <v>44469</v>
      </c>
      <c r="F1335" s="169">
        <v>260118</v>
      </c>
      <c r="G1335" s="169" t="s">
        <v>930</v>
      </c>
      <c r="H1335" s="169"/>
      <c r="I1335" s="169"/>
      <c r="J1335" s="169">
        <v>0</v>
      </c>
      <c r="K1335" s="169"/>
      <c r="M1335" s="87">
        <f t="shared" si="63"/>
        <v>0</v>
      </c>
    </row>
    <row r="1336" spans="1:13" x14ac:dyDescent="0.25">
      <c r="A1336" s="89" t="str">
        <f t="shared" si="61"/>
        <v>Y0AK0</v>
      </c>
      <c r="B1336" s="89">
        <f>VLOOKUP(F1336,Masters!B:F,5,0)</f>
        <v>0</v>
      </c>
      <c r="C1336" s="169" t="s">
        <v>168</v>
      </c>
      <c r="D1336" s="169" t="s">
        <v>168</v>
      </c>
      <c r="E1336" s="170">
        <v>44469</v>
      </c>
      <c r="F1336" s="169">
        <v>260124</v>
      </c>
      <c r="G1336" s="169" t="s">
        <v>934</v>
      </c>
      <c r="H1336" s="169"/>
      <c r="I1336" s="169"/>
      <c r="J1336" s="169">
        <v>-462170150</v>
      </c>
      <c r="K1336" s="169"/>
      <c r="M1336" s="87">
        <f t="shared" si="63"/>
        <v>-46.217015000000004</v>
      </c>
    </row>
    <row r="1337" spans="1:13" x14ac:dyDescent="0.25">
      <c r="A1337" s="89" t="str">
        <f t="shared" si="61"/>
        <v>Y0AK0</v>
      </c>
      <c r="B1337" s="89">
        <f>VLOOKUP(F1337,Masters!B:F,5,0)</f>
        <v>0</v>
      </c>
      <c r="C1337" s="169" t="s">
        <v>168</v>
      </c>
      <c r="D1337" s="169" t="s">
        <v>168</v>
      </c>
      <c r="E1337" s="170">
        <v>44469</v>
      </c>
      <c r="F1337" s="169">
        <v>260126</v>
      </c>
      <c r="G1337" s="169" t="s">
        <v>935</v>
      </c>
      <c r="H1337" s="169"/>
      <c r="I1337" s="169"/>
      <c r="J1337" s="169">
        <v>0</v>
      </c>
      <c r="K1337" s="169"/>
      <c r="M1337" s="87">
        <f t="shared" si="63"/>
        <v>0</v>
      </c>
    </row>
    <row r="1338" spans="1:13" x14ac:dyDescent="0.25">
      <c r="A1338" s="89" t="str">
        <f t="shared" si="61"/>
        <v>Y0AK0</v>
      </c>
      <c r="B1338" s="89">
        <f>VLOOKUP(F1338,Masters!B:F,5,0)</f>
        <v>0</v>
      </c>
      <c r="C1338" s="169" t="s">
        <v>168</v>
      </c>
      <c r="D1338" s="169" t="s">
        <v>168</v>
      </c>
      <c r="E1338" s="170">
        <v>44469</v>
      </c>
      <c r="F1338" s="169">
        <v>260202</v>
      </c>
      <c r="G1338" s="169" t="s">
        <v>936</v>
      </c>
      <c r="H1338" s="169"/>
      <c r="I1338" s="169"/>
      <c r="J1338" s="169">
        <v>0</v>
      </c>
      <c r="K1338" s="169"/>
      <c r="M1338" s="87">
        <f t="shared" si="63"/>
        <v>0</v>
      </c>
    </row>
    <row r="1339" spans="1:13" x14ac:dyDescent="0.25">
      <c r="A1339" s="89" t="str">
        <f t="shared" si="61"/>
        <v>Y0AK0</v>
      </c>
      <c r="B1339" s="89">
        <f>VLOOKUP(F1339,Masters!B:F,5,0)</f>
        <v>0</v>
      </c>
      <c r="C1339" s="169" t="s">
        <v>168</v>
      </c>
      <c r="D1339" s="169" t="s">
        <v>168</v>
      </c>
      <c r="E1339" s="170">
        <v>44469</v>
      </c>
      <c r="F1339" s="169">
        <v>260221</v>
      </c>
      <c r="G1339" s="169" t="s">
        <v>937</v>
      </c>
      <c r="H1339" s="169"/>
      <c r="I1339" s="169"/>
      <c r="J1339" s="169">
        <v>-5905765.0300000003</v>
      </c>
      <c r="K1339" s="169"/>
      <c r="M1339" s="87">
        <f t="shared" si="63"/>
        <v>-0.59057650299999997</v>
      </c>
    </row>
    <row r="1340" spans="1:13" x14ac:dyDescent="0.25">
      <c r="A1340" s="89" t="str">
        <f t="shared" si="61"/>
        <v>Y0AK0</v>
      </c>
      <c r="B1340" s="89">
        <f>VLOOKUP(F1340,Masters!B:F,5,0)</f>
        <v>0</v>
      </c>
      <c r="C1340" s="169" t="s">
        <v>168</v>
      </c>
      <c r="D1340" s="169" t="s">
        <v>168</v>
      </c>
      <c r="E1340" s="170">
        <v>44469</v>
      </c>
      <c r="F1340" s="169">
        <v>260222</v>
      </c>
      <c r="G1340" s="169" t="s">
        <v>938</v>
      </c>
      <c r="H1340" s="169"/>
      <c r="I1340" s="169"/>
      <c r="J1340" s="169">
        <v>0.03</v>
      </c>
      <c r="K1340" s="169"/>
      <c r="M1340" s="87">
        <f t="shared" si="63"/>
        <v>3E-9</v>
      </c>
    </row>
    <row r="1341" spans="1:13" x14ac:dyDescent="0.25">
      <c r="A1341" s="89" t="str">
        <f t="shared" ref="A1341:A1403" si="64">C1341&amp;B1341</f>
        <v>Y0AK0</v>
      </c>
      <c r="B1341" s="89">
        <f>VLOOKUP(F1341,Masters!B:F,5,0)</f>
        <v>0</v>
      </c>
      <c r="C1341" s="169" t="s">
        <v>168</v>
      </c>
      <c r="D1341" s="169" t="s">
        <v>168</v>
      </c>
      <c r="E1341" s="170">
        <v>44469</v>
      </c>
      <c r="F1341" s="169">
        <v>260802</v>
      </c>
      <c r="G1341" s="169" t="s">
        <v>939</v>
      </c>
      <c r="H1341" s="169"/>
      <c r="I1341" s="169"/>
      <c r="J1341" s="169">
        <v>-0.43</v>
      </c>
      <c r="K1341" s="169"/>
      <c r="M1341" s="87">
        <f t="shared" si="63"/>
        <v>-4.3000000000000001E-8</v>
      </c>
    </row>
    <row r="1342" spans="1:13" x14ac:dyDescent="0.25">
      <c r="A1342" s="89" t="str">
        <f t="shared" si="64"/>
        <v>Y0AK0</v>
      </c>
      <c r="B1342" s="89">
        <f>VLOOKUP(F1342,Masters!B:F,5,0)</f>
        <v>0</v>
      </c>
      <c r="C1342" s="169" t="s">
        <v>168</v>
      </c>
      <c r="D1342" s="169" t="s">
        <v>168</v>
      </c>
      <c r="E1342" s="170">
        <v>44469</v>
      </c>
      <c r="F1342" s="169">
        <v>260815</v>
      </c>
      <c r="G1342" s="169" t="s">
        <v>495</v>
      </c>
      <c r="H1342" s="169"/>
      <c r="I1342" s="169"/>
      <c r="J1342" s="169">
        <v>-781656.68</v>
      </c>
      <c r="K1342" s="169"/>
      <c r="M1342" s="87">
        <f t="shared" si="63"/>
        <v>-7.8165668000000008E-2</v>
      </c>
    </row>
    <row r="1343" spans="1:13" x14ac:dyDescent="0.25">
      <c r="A1343" s="89" t="str">
        <f t="shared" si="64"/>
        <v>Y0AK0</v>
      </c>
      <c r="B1343" s="89">
        <f>VLOOKUP(F1343,Masters!B:F,5,0)</f>
        <v>0</v>
      </c>
      <c r="C1343" s="169" t="s">
        <v>168</v>
      </c>
      <c r="D1343" s="169" t="s">
        <v>168</v>
      </c>
      <c r="E1343" s="170">
        <v>44469</v>
      </c>
      <c r="F1343" s="169">
        <v>260836</v>
      </c>
      <c r="G1343" s="169" t="s">
        <v>496</v>
      </c>
      <c r="H1343" s="169"/>
      <c r="I1343" s="169"/>
      <c r="J1343" s="169">
        <v>-66276.23</v>
      </c>
      <c r="K1343" s="169"/>
      <c r="M1343" s="87">
        <f t="shared" si="63"/>
        <v>-6.627623E-3</v>
      </c>
    </row>
    <row r="1344" spans="1:13" x14ac:dyDescent="0.25">
      <c r="A1344" s="89" t="str">
        <f t="shared" si="64"/>
        <v>Y0AK0</v>
      </c>
      <c r="B1344" s="89">
        <f>VLOOKUP(F1344,Masters!B:F,5,0)</f>
        <v>0</v>
      </c>
      <c r="C1344" s="169" t="s">
        <v>168</v>
      </c>
      <c r="D1344" s="169" t="s">
        <v>168</v>
      </c>
      <c r="E1344" s="170">
        <v>44469</v>
      </c>
      <c r="F1344" s="169">
        <v>260837</v>
      </c>
      <c r="G1344" s="169" t="s">
        <v>497</v>
      </c>
      <c r="H1344" s="169"/>
      <c r="I1344" s="169"/>
      <c r="J1344" s="169">
        <v>-66276.23</v>
      </c>
      <c r="K1344" s="169"/>
      <c r="M1344" s="87">
        <f t="shared" si="63"/>
        <v>-6.627623E-3</v>
      </c>
    </row>
    <row r="1345" spans="1:13" x14ac:dyDescent="0.25">
      <c r="A1345" s="89" t="str">
        <f t="shared" si="64"/>
        <v>Y0AK0</v>
      </c>
      <c r="B1345" s="89">
        <f>VLOOKUP(F1345,Masters!B:F,5,0)</f>
        <v>0</v>
      </c>
      <c r="C1345" s="169" t="s">
        <v>168</v>
      </c>
      <c r="D1345" s="169" t="s">
        <v>168</v>
      </c>
      <c r="E1345" s="170">
        <v>44469</v>
      </c>
      <c r="F1345" s="169">
        <v>260902</v>
      </c>
      <c r="G1345" s="169" t="s">
        <v>498</v>
      </c>
      <c r="H1345" s="169"/>
      <c r="I1345" s="169"/>
      <c r="J1345" s="169">
        <v>947.21</v>
      </c>
      <c r="K1345" s="169"/>
      <c r="M1345" s="87">
        <f t="shared" si="63"/>
        <v>9.4721000000000003E-5</v>
      </c>
    </row>
    <row r="1346" spans="1:13" x14ac:dyDescent="0.25">
      <c r="A1346" s="89" t="str">
        <f t="shared" si="64"/>
        <v>Y0AK0</v>
      </c>
      <c r="B1346" s="89">
        <f>VLOOKUP(F1346,Masters!B:F,5,0)</f>
        <v>0</v>
      </c>
      <c r="C1346" s="169" t="s">
        <v>168</v>
      </c>
      <c r="D1346" s="169" t="s">
        <v>168</v>
      </c>
      <c r="E1346" s="170">
        <v>44469</v>
      </c>
      <c r="F1346" s="169">
        <v>260905</v>
      </c>
      <c r="G1346" s="169" t="s">
        <v>499</v>
      </c>
      <c r="H1346" s="169"/>
      <c r="I1346" s="169"/>
      <c r="J1346" s="169">
        <v>-563648.18999999994</v>
      </c>
      <c r="K1346" s="169"/>
      <c r="M1346" s="87">
        <f t="shared" si="63"/>
        <v>-5.6364818999999997E-2</v>
      </c>
    </row>
    <row r="1347" spans="1:13" x14ac:dyDescent="0.25">
      <c r="A1347" s="89" t="str">
        <f t="shared" si="64"/>
        <v>Y0AK0</v>
      </c>
      <c r="B1347" s="89">
        <f>VLOOKUP(F1347,Masters!B:F,5,0)</f>
        <v>0</v>
      </c>
      <c r="C1347" s="169" t="s">
        <v>168</v>
      </c>
      <c r="D1347" s="169" t="s">
        <v>168</v>
      </c>
      <c r="E1347" s="170">
        <v>44469</v>
      </c>
      <c r="F1347" s="169">
        <v>260930</v>
      </c>
      <c r="G1347" s="169" t="s">
        <v>735</v>
      </c>
      <c r="H1347" s="169"/>
      <c r="I1347" s="169"/>
      <c r="J1347" s="169">
        <v>0</v>
      </c>
      <c r="K1347" s="169"/>
      <c r="M1347" s="87">
        <f t="shared" si="63"/>
        <v>0</v>
      </c>
    </row>
    <row r="1348" spans="1:13" x14ac:dyDescent="0.25">
      <c r="A1348" s="89" t="str">
        <f t="shared" si="64"/>
        <v>Y0AK0</v>
      </c>
      <c r="B1348" s="89">
        <f>VLOOKUP(F1348,Masters!B:F,5,0)</f>
        <v>0</v>
      </c>
      <c r="C1348" s="169" t="s">
        <v>168</v>
      </c>
      <c r="D1348" s="169" t="s">
        <v>168</v>
      </c>
      <c r="E1348" s="170">
        <v>44469</v>
      </c>
      <c r="F1348" s="169">
        <v>260942</v>
      </c>
      <c r="G1348" s="169" t="s">
        <v>500</v>
      </c>
      <c r="H1348" s="169"/>
      <c r="I1348" s="169"/>
      <c r="J1348" s="169">
        <v>-2478.63</v>
      </c>
      <c r="K1348" s="169"/>
      <c r="M1348" s="87">
        <f t="shared" si="63"/>
        <v>-2.4786300000000002E-4</v>
      </c>
    </row>
    <row r="1349" spans="1:13" x14ac:dyDescent="0.25">
      <c r="A1349" s="89" t="str">
        <f t="shared" si="64"/>
        <v>Y0AK0</v>
      </c>
      <c r="B1349" s="89">
        <f>VLOOKUP(F1349,Masters!B:F,5,0)</f>
        <v>0</v>
      </c>
      <c r="C1349" s="169" t="s">
        <v>168</v>
      </c>
      <c r="D1349" s="169" t="s">
        <v>168</v>
      </c>
      <c r="E1349" s="170">
        <v>44469</v>
      </c>
      <c r="F1349" s="169">
        <v>261027</v>
      </c>
      <c r="G1349" s="169" t="s">
        <v>502</v>
      </c>
      <c r="H1349" s="169"/>
      <c r="I1349" s="169"/>
      <c r="J1349" s="169">
        <v>112596.98</v>
      </c>
      <c r="K1349" s="169"/>
      <c r="M1349" s="87">
        <f t="shared" si="63"/>
        <v>1.1259698E-2</v>
      </c>
    </row>
    <row r="1350" spans="1:13" x14ac:dyDescent="0.25">
      <c r="A1350" s="89" t="str">
        <f t="shared" si="64"/>
        <v>Y0AK0</v>
      </c>
      <c r="B1350" s="89">
        <f>VLOOKUP(F1350,Masters!B:F,5,0)</f>
        <v>0</v>
      </c>
      <c r="C1350" s="169" t="s">
        <v>168</v>
      </c>
      <c r="D1350" s="169" t="s">
        <v>168</v>
      </c>
      <c r="E1350" s="170">
        <v>44469</v>
      </c>
      <c r="F1350" s="169">
        <v>261259</v>
      </c>
      <c r="G1350" s="169" t="s">
        <v>505</v>
      </c>
      <c r="H1350" s="169"/>
      <c r="I1350" s="169"/>
      <c r="J1350" s="169">
        <v>-181.9</v>
      </c>
      <c r="K1350" s="169"/>
      <c r="M1350" s="87">
        <f t="shared" si="63"/>
        <v>-1.819E-5</v>
      </c>
    </row>
    <row r="1351" spans="1:13" x14ac:dyDescent="0.25">
      <c r="A1351" s="89" t="str">
        <f t="shared" si="64"/>
        <v>Y0AK0</v>
      </c>
      <c r="B1351" s="89">
        <f>VLOOKUP(F1351,Masters!B:F,5,0)</f>
        <v>0</v>
      </c>
      <c r="C1351" s="169" t="s">
        <v>168</v>
      </c>
      <c r="D1351" s="169" t="s">
        <v>168</v>
      </c>
      <c r="E1351" s="170">
        <v>44469</v>
      </c>
      <c r="F1351" s="169">
        <v>261260</v>
      </c>
      <c r="G1351" s="169" t="s">
        <v>506</v>
      </c>
      <c r="H1351" s="169"/>
      <c r="I1351" s="169"/>
      <c r="J1351" s="169">
        <v>-181.9</v>
      </c>
      <c r="K1351" s="169"/>
      <c r="M1351" s="87">
        <f t="shared" si="63"/>
        <v>-1.819E-5</v>
      </c>
    </row>
    <row r="1352" spans="1:13" x14ac:dyDescent="0.25">
      <c r="A1352" s="89" t="str">
        <f t="shared" si="64"/>
        <v>Y0AK0</v>
      </c>
      <c r="B1352" s="89">
        <f>VLOOKUP(F1352,Masters!B:F,5,0)</f>
        <v>0</v>
      </c>
      <c r="C1352" s="169" t="s">
        <v>168</v>
      </c>
      <c r="D1352" s="169" t="s">
        <v>168</v>
      </c>
      <c r="E1352" s="170">
        <v>44469</v>
      </c>
      <c r="F1352" s="169">
        <v>261262</v>
      </c>
      <c r="G1352" s="169" t="s">
        <v>507</v>
      </c>
      <c r="H1352" s="169"/>
      <c r="I1352" s="169"/>
      <c r="J1352" s="169">
        <v>-107.47</v>
      </c>
      <c r="K1352" s="169"/>
      <c r="M1352" s="87">
        <f t="shared" si="63"/>
        <v>-1.0747000000000001E-5</v>
      </c>
    </row>
    <row r="1353" spans="1:13" x14ac:dyDescent="0.25">
      <c r="A1353" s="89" t="str">
        <f t="shared" si="64"/>
        <v>Y0AK0</v>
      </c>
      <c r="B1353" s="89">
        <f>VLOOKUP(F1353,Masters!B:F,5,0)</f>
        <v>0</v>
      </c>
      <c r="C1353" s="169" t="s">
        <v>168</v>
      </c>
      <c r="D1353" s="169" t="s">
        <v>168</v>
      </c>
      <c r="E1353" s="170">
        <v>44469</v>
      </c>
      <c r="F1353" s="169">
        <v>281101</v>
      </c>
      <c r="G1353" s="169" t="s">
        <v>481</v>
      </c>
      <c r="H1353" s="169"/>
      <c r="I1353" s="169"/>
      <c r="J1353" s="169">
        <v>-3458556048.6100001</v>
      </c>
      <c r="K1353" s="169"/>
      <c r="M1353" s="87">
        <f t="shared" si="63"/>
        <v>-345.85560486100002</v>
      </c>
    </row>
    <row r="1354" spans="1:13" x14ac:dyDescent="0.25">
      <c r="A1354" s="89" t="str">
        <f t="shared" si="64"/>
        <v>Y0AK0</v>
      </c>
      <c r="B1354" s="89">
        <f>VLOOKUP(F1354,Masters!B:F,5,0)</f>
        <v>0</v>
      </c>
      <c r="C1354" s="169" t="s">
        <v>168</v>
      </c>
      <c r="D1354" s="169" t="s">
        <v>168</v>
      </c>
      <c r="E1354" s="170">
        <v>44469</v>
      </c>
      <c r="F1354" s="169">
        <v>281102</v>
      </c>
      <c r="G1354" s="169" t="s">
        <v>1058</v>
      </c>
      <c r="H1354" s="169"/>
      <c r="I1354" s="169"/>
      <c r="J1354" s="169">
        <v>14876295.300000001</v>
      </c>
      <c r="K1354" s="169"/>
      <c r="M1354" s="87">
        <f t="shared" si="63"/>
        <v>1.48762953</v>
      </c>
    </row>
    <row r="1355" spans="1:13" x14ac:dyDescent="0.25">
      <c r="A1355" s="89" t="str">
        <f t="shared" si="64"/>
        <v>Y0AK0</v>
      </c>
      <c r="B1355" s="89">
        <f>VLOOKUP(F1355,Masters!B:F,5,0)</f>
        <v>0</v>
      </c>
      <c r="C1355" s="169" t="s">
        <v>168</v>
      </c>
      <c r="D1355" s="169" t="s">
        <v>168</v>
      </c>
      <c r="E1355" s="170">
        <v>44469</v>
      </c>
      <c r="F1355" s="169">
        <v>281114</v>
      </c>
      <c r="G1355" s="169" t="s">
        <v>659</v>
      </c>
      <c r="H1355" s="169"/>
      <c r="I1355" s="169"/>
      <c r="J1355" s="169">
        <v>0</v>
      </c>
      <c r="K1355" s="169"/>
      <c r="M1355" s="87">
        <f t="shared" si="63"/>
        <v>0</v>
      </c>
    </row>
    <row r="1356" spans="1:13" x14ac:dyDescent="0.25">
      <c r="A1356" s="89" t="str">
        <f t="shared" si="64"/>
        <v>Y0AK0</v>
      </c>
      <c r="B1356" s="89">
        <f>VLOOKUP(F1356,Masters!B:F,5,0)</f>
        <v>0</v>
      </c>
      <c r="C1356" s="169" t="s">
        <v>168</v>
      </c>
      <c r="D1356" s="169" t="s">
        <v>168</v>
      </c>
      <c r="E1356" s="170">
        <v>44469</v>
      </c>
      <c r="F1356" s="169">
        <v>281166</v>
      </c>
      <c r="G1356" s="169" t="s">
        <v>482</v>
      </c>
      <c r="H1356" s="169"/>
      <c r="I1356" s="169"/>
      <c r="J1356" s="169">
        <v>-598774392.66999996</v>
      </c>
      <c r="K1356" s="169"/>
      <c r="M1356" s="87">
        <f t="shared" si="63"/>
        <v>-59.877439266999993</v>
      </c>
    </row>
    <row r="1357" spans="1:13" x14ac:dyDescent="0.25">
      <c r="A1357" s="89" t="str">
        <f t="shared" si="64"/>
        <v>Y0AK0</v>
      </c>
      <c r="B1357" s="89">
        <f>VLOOKUP(F1357,Masters!B:F,5,0)</f>
        <v>0</v>
      </c>
      <c r="C1357" s="169" t="s">
        <v>168</v>
      </c>
      <c r="D1357" s="169" t="s">
        <v>168</v>
      </c>
      <c r="E1357" s="170">
        <v>44469</v>
      </c>
      <c r="F1357" s="169">
        <v>281167</v>
      </c>
      <c r="G1357" s="169" t="s">
        <v>2425</v>
      </c>
      <c r="H1357" s="169"/>
      <c r="I1357" s="169"/>
      <c r="J1357" s="169">
        <v>12100212.15</v>
      </c>
      <c r="K1357" s="169"/>
      <c r="M1357" s="87">
        <f t="shared" si="63"/>
        <v>1.210021215</v>
      </c>
    </row>
    <row r="1358" spans="1:13" x14ac:dyDescent="0.25">
      <c r="A1358" s="89" t="str">
        <f t="shared" si="64"/>
        <v>Y0AK0</v>
      </c>
      <c r="B1358" s="89">
        <f>VLOOKUP(F1358,Masters!B:F,5,0)</f>
        <v>0</v>
      </c>
      <c r="C1358" s="169" t="s">
        <v>168</v>
      </c>
      <c r="D1358" s="169" t="s">
        <v>168</v>
      </c>
      <c r="E1358" s="170">
        <v>44469</v>
      </c>
      <c r="F1358" s="169">
        <v>281212</v>
      </c>
      <c r="G1358" s="169" t="s">
        <v>541</v>
      </c>
      <c r="H1358" s="169"/>
      <c r="I1358" s="169"/>
      <c r="J1358" s="169">
        <v>-221912.99</v>
      </c>
      <c r="K1358" s="169"/>
      <c r="M1358" s="87">
        <f t="shared" si="63"/>
        <v>-2.2191298999999998E-2</v>
      </c>
    </row>
    <row r="1359" spans="1:13" x14ac:dyDescent="0.25">
      <c r="A1359" s="89" t="str">
        <f t="shared" si="64"/>
        <v>Y0AK0</v>
      </c>
      <c r="B1359" s="89">
        <f>VLOOKUP(F1359,Masters!B:F,5,0)</f>
        <v>0</v>
      </c>
      <c r="C1359" s="169" t="s">
        <v>168</v>
      </c>
      <c r="D1359" s="169" t="s">
        <v>168</v>
      </c>
      <c r="E1359" s="170">
        <v>44469</v>
      </c>
      <c r="F1359" s="169">
        <v>281228</v>
      </c>
      <c r="G1359" s="169" t="s">
        <v>593</v>
      </c>
      <c r="H1359" s="169"/>
      <c r="I1359" s="169"/>
      <c r="J1359" s="169">
        <v>63105.13</v>
      </c>
      <c r="K1359" s="169"/>
      <c r="M1359" s="87">
        <f t="shared" si="63"/>
        <v>6.3105129999999994E-3</v>
      </c>
    </row>
    <row r="1360" spans="1:13" x14ac:dyDescent="0.25">
      <c r="A1360" s="89" t="str">
        <f t="shared" si="64"/>
        <v>Y0AK0</v>
      </c>
      <c r="B1360" s="89">
        <f>VLOOKUP(F1360,Masters!B:F,5,0)</f>
        <v>0</v>
      </c>
      <c r="C1360" s="169" t="s">
        <v>168</v>
      </c>
      <c r="D1360" s="169" t="s">
        <v>168</v>
      </c>
      <c r="E1360" s="170">
        <v>44469</v>
      </c>
      <c r="F1360" s="169">
        <v>281276</v>
      </c>
      <c r="G1360" s="169" t="s">
        <v>550</v>
      </c>
      <c r="H1360" s="169"/>
      <c r="I1360" s="169"/>
      <c r="J1360" s="169">
        <v>3068.63</v>
      </c>
      <c r="K1360" s="169"/>
      <c r="M1360" s="87">
        <f t="shared" si="63"/>
        <v>3.0686299999999999E-4</v>
      </c>
    </row>
    <row r="1361" spans="1:13" x14ac:dyDescent="0.25">
      <c r="A1361" s="89" t="str">
        <f t="shared" si="64"/>
        <v>Y0AK0</v>
      </c>
      <c r="B1361" s="89">
        <f>VLOOKUP(F1361,Masters!B:F,5,0)</f>
        <v>0</v>
      </c>
      <c r="C1361" s="169" t="s">
        <v>168</v>
      </c>
      <c r="D1361" s="169" t="s">
        <v>168</v>
      </c>
      <c r="E1361" s="170">
        <v>44469</v>
      </c>
      <c r="F1361" s="169">
        <v>281283</v>
      </c>
      <c r="G1361" s="169" t="s">
        <v>594</v>
      </c>
      <c r="H1361" s="169"/>
      <c r="I1361" s="169"/>
      <c r="J1361" s="169">
        <v>-440264.65</v>
      </c>
      <c r="K1361" s="169"/>
      <c r="M1361" s="87">
        <f t="shared" si="63"/>
        <v>-4.4026465000000001E-2</v>
      </c>
    </row>
    <row r="1362" spans="1:13" x14ac:dyDescent="0.25">
      <c r="A1362" s="89" t="str">
        <f t="shared" si="64"/>
        <v>Y0AK0</v>
      </c>
      <c r="B1362" s="89">
        <f>VLOOKUP(F1362,Masters!B:F,5,0)</f>
        <v>0</v>
      </c>
      <c r="C1362" s="169" t="s">
        <v>168</v>
      </c>
      <c r="D1362" s="169" t="s">
        <v>168</v>
      </c>
      <c r="E1362" s="170">
        <v>44469</v>
      </c>
      <c r="F1362" s="169">
        <v>281290</v>
      </c>
      <c r="G1362" s="169" t="s">
        <v>483</v>
      </c>
      <c r="H1362" s="169"/>
      <c r="I1362" s="169"/>
      <c r="J1362" s="169">
        <v>668041.17000000004</v>
      </c>
      <c r="K1362" s="169"/>
      <c r="M1362" s="87">
        <f t="shared" si="63"/>
        <v>6.680411700000001E-2</v>
      </c>
    </row>
    <row r="1363" spans="1:13" x14ac:dyDescent="0.25">
      <c r="A1363" s="89" t="str">
        <f t="shared" si="64"/>
        <v>Y0AK0</v>
      </c>
      <c r="B1363" s="89">
        <f>VLOOKUP(F1363,Masters!B:F,5,0)</f>
        <v>0</v>
      </c>
      <c r="C1363" s="169" t="s">
        <v>168</v>
      </c>
      <c r="D1363" s="169" t="s">
        <v>168</v>
      </c>
      <c r="E1363" s="170">
        <v>44469</v>
      </c>
      <c r="F1363" s="169">
        <v>281292</v>
      </c>
      <c r="G1363" s="169" t="s">
        <v>484</v>
      </c>
      <c r="H1363" s="169"/>
      <c r="I1363" s="169"/>
      <c r="J1363" s="169">
        <v>-252453862.03</v>
      </c>
      <c r="K1363" s="169"/>
      <c r="M1363" s="87">
        <f t="shared" si="63"/>
        <v>-25.245386202999999</v>
      </c>
    </row>
    <row r="1364" spans="1:13" x14ac:dyDescent="0.25">
      <c r="A1364" s="89" t="str">
        <f t="shared" si="64"/>
        <v>Y0AK5.3</v>
      </c>
      <c r="B1364" s="89">
        <f>VLOOKUP(F1364,Masters!B:F,5,0)</f>
        <v>5.3</v>
      </c>
      <c r="C1364" s="169" t="s">
        <v>168</v>
      </c>
      <c r="D1364" s="169" t="s">
        <v>168</v>
      </c>
      <c r="E1364" s="170">
        <v>44469</v>
      </c>
      <c r="F1364" s="169">
        <v>301229</v>
      </c>
      <c r="G1364" s="169" t="s">
        <v>1072</v>
      </c>
      <c r="H1364" s="169"/>
      <c r="I1364" s="169"/>
      <c r="J1364" s="169">
        <v>-536942.5</v>
      </c>
      <c r="K1364" s="169"/>
      <c r="M1364" s="87">
        <f t="shared" si="63"/>
        <v>-5.3694249999999999E-2</v>
      </c>
    </row>
    <row r="1365" spans="1:13" x14ac:dyDescent="0.25">
      <c r="A1365" s="89" t="str">
        <f t="shared" si="64"/>
        <v>Y0AK5.3</v>
      </c>
      <c r="B1365" s="89">
        <f>VLOOKUP(F1365,Masters!B:F,5,0)</f>
        <v>5.3</v>
      </c>
      <c r="C1365" s="169" t="s">
        <v>168</v>
      </c>
      <c r="D1365" s="169" t="s">
        <v>168</v>
      </c>
      <c r="E1365" s="170">
        <v>44469</v>
      </c>
      <c r="F1365" s="169">
        <v>301230</v>
      </c>
      <c r="G1365" s="169" t="s">
        <v>957</v>
      </c>
      <c r="H1365" s="169"/>
      <c r="I1365" s="169"/>
      <c r="J1365" s="169">
        <v>-36353.75</v>
      </c>
      <c r="K1365" s="169"/>
      <c r="M1365" s="87">
        <f t="shared" si="63"/>
        <v>-3.6353750000000002E-3</v>
      </c>
    </row>
    <row r="1366" spans="1:13" x14ac:dyDescent="0.25">
      <c r="A1366" s="89" t="str">
        <f t="shared" si="64"/>
        <v>Y0AK5.3</v>
      </c>
      <c r="B1366" s="89">
        <f>VLOOKUP(F1366,Masters!B:F,5,0)</f>
        <v>5.3</v>
      </c>
      <c r="C1366" s="169" t="s">
        <v>168</v>
      </c>
      <c r="D1366" s="169" t="s">
        <v>168</v>
      </c>
      <c r="E1366" s="170">
        <v>44469</v>
      </c>
      <c r="F1366" s="169">
        <v>301232</v>
      </c>
      <c r="G1366" s="169" t="s">
        <v>959</v>
      </c>
      <c r="H1366" s="169"/>
      <c r="I1366" s="169"/>
      <c r="J1366" s="169">
        <v>-771148.09</v>
      </c>
      <c r="K1366" s="169"/>
      <c r="M1366" s="87">
        <f t="shared" si="63"/>
        <v>-7.7114808999999993E-2</v>
      </c>
    </row>
    <row r="1367" spans="1:13" x14ac:dyDescent="0.25">
      <c r="A1367" s="89" t="str">
        <f t="shared" si="64"/>
        <v>Y0AK5.3</v>
      </c>
      <c r="B1367" s="89">
        <f>VLOOKUP(F1367,Masters!B:F,5,0)</f>
        <v>5.3</v>
      </c>
      <c r="C1367" s="169" t="s">
        <v>168</v>
      </c>
      <c r="D1367" s="169" t="s">
        <v>168</v>
      </c>
      <c r="E1367" s="170">
        <v>44469</v>
      </c>
      <c r="F1367" s="169">
        <v>301233</v>
      </c>
      <c r="G1367" s="169" t="s">
        <v>1066</v>
      </c>
      <c r="H1367" s="169"/>
      <c r="I1367" s="169"/>
      <c r="J1367" s="169">
        <v>-209175</v>
      </c>
      <c r="K1367" s="169"/>
      <c r="M1367" s="87">
        <f t="shared" si="63"/>
        <v>-2.0917499999999999E-2</v>
      </c>
    </row>
    <row r="1368" spans="1:13" x14ac:dyDescent="0.25">
      <c r="A1368" s="89" t="str">
        <f t="shared" si="64"/>
        <v>Y0AK5.3</v>
      </c>
      <c r="B1368" s="89">
        <f>VLOOKUP(F1368,Masters!B:F,5,0)</f>
        <v>5.3</v>
      </c>
      <c r="C1368" s="169" t="s">
        <v>168</v>
      </c>
      <c r="D1368" s="169" t="s">
        <v>168</v>
      </c>
      <c r="E1368" s="170">
        <v>44469</v>
      </c>
      <c r="F1368" s="169">
        <v>301234</v>
      </c>
      <c r="G1368" s="169" t="s">
        <v>960</v>
      </c>
      <c r="H1368" s="169"/>
      <c r="I1368" s="169"/>
      <c r="J1368" s="169">
        <v>-7644804.6299999999</v>
      </c>
      <c r="K1368" s="169"/>
      <c r="M1368" s="87">
        <f t="shared" si="63"/>
        <v>-0.76448046299999994</v>
      </c>
    </row>
    <row r="1369" spans="1:13" x14ac:dyDescent="0.25">
      <c r="A1369" s="89" t="str">
        <f t="shared" si="64"/>
        <v>Y0AK5.2</v>
      </c>
      <c r="B1369" s="89">
        <f>VLOOKUP(F1369,Masters!B:F,5,0)</f>
        <v>5.2</v>
      </c>
      <c r="C1369" s="169" t="s">
        <v>168</v>
      </c>
      <c r="D1369" s="169" t="s">
        <v>168</v>
      </c>
      <c r="E1369" s="170">
        <v>44469</v>
      </c>
      <c r="F1369" s="169">
        <v>304118</v>
      </c>
      <c r="G1369" s="169" t="s">
        <v>1577</v>
      </c>
      <c r="H1369" s="169"/>
      <c r="I1369" s="169"/>
      <c r="J1369" s="169">
        <v>-13669909.699999999</v>
      </c>
      <c r="K1369" s="169"/>
      <c r="M1369" s="87">
        <f t="shared" si="63"/>
        <v>-1.36699097</v>
      </c>
    </row>
    <row r="1370" spans="1:13" x14ac:dyDescent="0.25">
      <c r="A1370" s="89" t="str">
        <f t="shared" si="64"/>
        <v>Y0AK5.2</v>
      </c>
      <c r="B1370" s="89">
        <f>VLOOKUP(F1370,Masters!B:F,5,0)</f>
        <v>5.2</v>
      </c>
      <c r="C1370" s="169" t="s">
        <v>168</v>
      </c>
      <c r="D1370" s="169" t="s">
        <v>168</v>
      </c>
      <c r="E1370" s="170">
        <v>44469</v>
      </c>
      <c r="F1370" s="169">
        <v>304209</v>
      </c>
      <c r="G1370" s="169" t="s">
        <v>565</v>
      </c>
      <c r="H1370" s="169"/>
      <c r="I1370" s="169"/>
      <c r="J1370" s="169">
        <v>-37836986.090000004</v>
      </c>
      <c r="K1370" s="169"/>
      <c r="M1370" s="87">
        <f t="shared" si="63"/>
        <v>-3.7836986090000004</v>
      </c>
    </row>
    <row r="1371" spans="1:13" x14ac:dyDescent="0.25">
      <c r="A1371" s="89" t="str">
        <f t="shared" si="64"/>
        <v>Y0AK5.2</v>
      </c>
      <c r="B1371" s="89">
        <f>VLOOKUP(F1371,Masters!B:F,5,0)</f>
        <v>5.2</v>
      </c>
      <c r="C1371" s="169" t="s">
        <v>168</v>
      </c>
      <c r="D1371" s="169" t="s">
        <v>168</v>
      </c>
      <c r="E1371" s="170">
        <v>44469</v>
      </c>
      <c r="F1371" s="169">
        <v>304213</v>
      </c>
      <c r="G1371" s="169" t="s">
        <v>966</v>
      </c>
      <c r="H1371" s="169"/>
      <c r="I1371" s="169"/>
      <c r="J1371" s="169">
        <v>-11902448.050000001</v>
      </c>
      <c r="K1371" s="169"/>
      <c r="M1371" s="87">
        <f t="shared" si="63"/>
        <v>-1.1902448050000001</v>
      </c>
    </row>
    <row r="1372" spans="1:13" x14ac:dyDescent="0.25">
      <c r="A1372" s="89" t="str">
        <f t="shared" si="64"/>
        <v>Y0AK5.2</v>
      </c>
      <c r="B1372" s="89">
        <f>VLOOKUP(F1372,Masters!B:F,5,0)</f>
        <v>5.2</v>
      </c>
      <c r="C1372" s="169" t="s">
        <v>168</v>
      </c>
      <c r="D1372" s="169" t="s">
        <v>168</v>
      </c>
      <c r="E1372" s="170">
        <v>44469</v>
      </c>
      <c r="F1372" s="169">
        <v>304214</v>
      </c>
      <c r="G1372" s="169" t="s">
        <v>663</v>
      </c>
      <c r="H1372" s="169"/>
      <c r="I1372" s="169"/>
      <c r="J1372" s="169">
        <v>-7112615</v>
      </c>
      <c r="K1372" s="169"/>
      <c r="M1372" s="87">
        <f t="shared" si="63"/>
        <v>-0.71126149999999999</v>
      </c>
    </row>
    <row r="1373" spans="1:13" x14ac:dyDescent="0.25">
      <c r="A1373" s="89" t="str">
        <f t="shared" si="64"/>
        <v>Y0AK5.2</v>
      </c>
      <c r="B1373" s="89">
        <f>VLOOKUP(F1373,Masters!B:F,5,0)</f>
        <v>5.2</v>
      </c>
      <c r="C1373" s="169" t="s">
        <v>168</v>
      </c>
      <c r="D1373" s="169" t="s">
        <v>168</v>
      </c>
      <c r="E1373" s="170">
        <v>44469</v>
      </c>
      <c r="F1373" s="169">
        <v>304215</v>
      </c>
      <c r="G1373" s="169" t="s">
        <v>600</v>
      </c>
      <c r="H1373" s="169"/>
      <c r="I1373" s="169"/>
      <c r="J1373" s="169">
        <v>-5121412.5</v>
      </c>
      <c r="K1373" s="169"/>
      <c r="M1373" s="87">
        <f t="shared" si="63"/>
        <v>-0.51214124999999999</v>
      </c>
    </row>
    <row r="1374" spans="1:13" x14ac:dyDescent="0.25">
      <c r="A1374" s="89" t="str">
        <f t="shared" si="64"/>
        <v>Y0AK5.2</v>
      </c>
      <c r="B1374" s="89">
        <f>VLOOKUP(F1374,Masters!B:F,5,0)</f>
        <v>5.2</v>
      </c>
      <c r="C1374" s="169" t="s">
        <v>168</v>
      </c>
      <c r="D1374" s="169" t="s">
        <v>168</v>
      </c>
      <c r="E1374" s="170">
        <v>44469</v>
      </c>
      <c r="F1374" s="169">
        <v>304216</v>
      </c>
      <c r="G1374" s="169" t="s">
        <v>967</v>
      </c>
      <c r="H1374" s="169"/>
      <c r="I1374" s="169"/>
      <c r="J1374" s="169">
        <v>-9227724.75</v>
      </c>
      <c r="K1374" s="169"/>
      <c r="M1374" s="87">
        <f t="shared" si="63"/>
        <v>-0.92277247500000004</v>
      </c>
    </row>
    <row r="1375" spans="1:13" x14ac:dyDescent="0.25">
      <c r="A1375" s="89" t="str">
        <f t="shared" si="64"/>
        <v>Y0AK5.2</v>
      </c>
      <c r="B1375" s="89">
        <f>VLOOKUP(F1375,Masters!B:F,5,0)</f>
        <v>5.2</v>
      </c>
      <c r="C1375" s="169" t="s">
        <v>168</v>
      </c>
      <c r="D1375" s="169" t="s">
        <v>168</v>
      </c>
      <c r="E1375" s="170">
        <v>44469</v>
      </c>
      <c r="F1375" s="169">
        <v>304217</v>
      </c>
      <c r="G1375" s="169" t="s">
        <v>968</v>
      </c>
      <c r="H1375" s="169"/>
      <c r="I1375" s="169"/>
      <c r="J1375" s="169">
        <v>-202537807.36000001</v>
      </c>
      <c r="K1375" s="169"/>
      <c r="M1375" s="87">
        <f t="shared" si="63"/>
        <v>-20.253780736000003</v>
      </c>
    </row>
    <row r="1376" spans="1:13" x14ac:dyDescent="0.25">
      <c r="A1376" s="89" t="str">
        <f t="shared" si="64"/>
        <v>Y0AK5.2</v>
      </c>
      <c r="B1376" s="89">
        <f>VLOOKUP(F1376,Masters!B:F,5,0)</f>
        <v>5.2</v>
      </c>
      <c r="C1376" s="169" t="s">
        <v>168</v>
      </c>
      <c r="D1376" s="169" t="s">
        <v>168</v>
      </c>
      <c r="E1376" s="170">
        <v>44469</v>
      </c>
      <c r="F1376" s="169">
        <v>304232</v>
      </c>
      <c r="G1376" s="169" t="s">
        <v>440</v>
      </c>
      <c r="H1376" s="169"/>
      <c r="I1376" s="169"/>
      <c r="J1376" s="169">
        <v>-60098.68</v>
      </c>
      <c r="K1376" s="169"/>
      <c r="M1376" s="87">
        <f t="shared" si="63"/>
        <v>-6.0098679999999998E-3</v>
      </c>
    </row>
    <row r="1377" spans="1:13" x14ac:dyDescent="0.25">
      <c r="A1377" s="89" t="str">
        <f t="shared" si="64"/>
        <v>Y0AK5.2</v>
      </c>
      <c r="B1377" s="89">
        <f>VLOOKUP(F1377,Masters!B:F,5,0)</f>
        <v>5.2</v>
      </c>
      <c r="C1377" s="169" t="s">
        <v>168</v>
      </c>
      <c r="D1377" s="169" t="s">
        <v>168</v>
      </c>
      <c r="E1377" s="170">
        <v>44469</v>
      </c>
      <c r="F1377" s="169">
        <v>304233</v>
      </c>
      <c r="G1377" s="169" t="s">
        <v>658</v>
      </c>
      <c r="H1377" s="169"/>
      <c r="I1377" s="169"/>
      <c r="J1377" s="169">
        <v>-19626150</v>
      </c>
      <c r="K1377" s="169"/>
      <c r="M1377" s="87">
        <f t="shared" si="63"/>
        <v>-1.962615</v>
      </c>
    </row>
    <row r="1378" spans="1:13" x14ac:dyDescent="0.25">
      <c r="A1378" s="89" t="str">
        <f t="shared" si="64"/>
        <v>Y0AK5.5</v>
      </c>
      <c r="B1378" s="89">
        <f>VLOOKUP(F1378,Masters!B:F,5,0)</f>
        <v>5.5</v>
      </c>
      <c r="C1378" s="169" t="s">
        <v>168</v>
      </c>
      <c r="D1378" s="169" t="s">
        <v>168</v>
      </c>
      <c r="E1378" s="170">
        <v>44469</v>
      </c>
      <c r="F1378" s="169">
        <v>304302</v>
      </c>
      <c r="G1378" s="169" t="s">
        <v>441</v>
      </c>
      <c r="H1378" s="169"/>
      <c r="I1378" s="169"/>
      <c r="J1378" s="169">
        <v>-12752.12</v>
      </c>
      <c r="K1378" s="169"/>
      <c r="M1378" s="87">
        <f t="shared" si="63"/>
        <v>-1.2752120000000002E-3</v>
      </c>
    </row>
    <row r="1379" spans="1:13" x14ac:dyDescent="0.25">
      <c r="A1379" s="89" t="str">
        <f t="shared" si="64"/>
        <v>Y0AK5.5</v>
      </c>
      <c r="B1379" s="89">
        <f>VLOOKUP(F1379,Masters!B:F,5,0)</f>
        <v>5.5</v>
      </c>
      <c r="C1379" s="169" t="s">
        <v>168</v>
      </c>
      <c r="D1379" s="169" t="s">
        <v>168</v>
      </c>
      <c r="E1379" s="170">
        <v>44469</v>
      </c>
      <c r="F1379" s="169">
        <v>304742</v>
      </c>
      <c r="G1379" s="169" t="s">
        <v>675</v>
      </c>
      <c r="H1379" s="169"/>
      <c r="I1379" s="169"/>
      <c r="J1379" s="169">
        <v>-2</v>
      </c>
      <c r="K1379" s="169"/>
      <c r="M1379" s="87">
        <f t="shared" si="63"/>
        <v>-1.9999999999999999E-7</v>
      </c>
    </row>
    <row r="1380" spans="1:13" x14ac:dyDescent="0.25">
      <c r="A1380" s="89" t="str">
        <f t="shared" si="64"/>
        <v>Y0AK5.5</v>
      </c>
      <c r="B1380" s="89">
        <f>VLOOKUP(F1380,Masters!B:F,5,0)</f>
        <v>5.5</v>
      </c>
      <c r="C1380" s="169" t="s">
        <v>168</v>
      </c>
      <c r="D1380" s="169" t="s">
        <v>168</v>
      </c>
      <c r="E1380" s="170">
        <v>44469</v>
      </c>
      <c r="F1380" s="169">
        <v>304749</v>
      </c>
      <c r="G1380" s="169" t="s">
        <v>442</v>
      </c>
      <c r="H1380" s="169"/>
      <c r="I1380" s="169"/>
      <c r="J1380" s="169">
        <v>-4</v>
      </c>
      <c r="K1380" s="169"/>
      <c r="M1380" s="87">
        <f t="shared" si="63"/>
        <v>-3.9999999999999998E-7</v>
      </c>
    </row>
    <row r="1381" spans="1:13" x14ac:dyDescent="0.25">
      <c r="A1381" s="89" t="str">
        <f t="shared" si="64"/>
        <v>Y0AK5.5</v>
      </c>
      <c r="B1381" s="89">
        <f>VLOOKUP(F1381,Masters!B:F,5,0)</f>
        <v>5.5</v>
      </c>
      <c r="C1381" s="169" t="s">
        <v>168</v>
      </c>
      <c r="D1381" s="169" t="s">
        <v>168</v>
      </c>
      <c r="E1381" s="170">
        <v>44469</v>
      </c>
      <c r="F1381" s="169">
        <v>304751</v>
      </c>
      <c r="G1381" s="169" t="s">
        <v>443</v>
      </c>
      <c r="H1381" s="169"/>
      <c r="I1381" s="169"/>
      <c r="J1381" s="169">
        <v>-2754.3</v>
      </c>
      <c r="K1381" s="169"/>
      <c r="M1381" s="87">
        <f t="shared" si="63"/>
        <v>-2.7543000000000001E-4</v>
      </c>
    </row>
    <row r="1382" spans="1:13" x14ac:dyDescent="0.25">
      <c r="A1382" s="89" t="str">
        <f t="shared" si="64"/>
        <v>Y0AK5.5</v>
      </c>
      <c r="B1382" s="89">
        <f>VLOOKUP(F1382,Masters!B:F,5,0)</f>
        <v>5.5</v>
      </c>
      <c r="C1382" s="169" t="s">
        <v>168</v>
      </c>
      <c r="D1382" s="169" t="s">
        <v>168</v>
      </c>
      <c r="E1382" s="170">
        <v>44469</v>
      </c>
      <c r="F1382" s="169">
        <v>305101</v>
      </c>
      <c r="G1382" s="169" t="s">
        <v>444</v>
      </c>
      <c r="H1382" s="169"/>
      <c r="I1382" s="169"/>
      <c r="J1382" s="169">
        <v>2.12</v>
      </c>
      <c r="K1382" s="169"/>
      <c r="M1382" s="87">
        <f t="shared" si="63"/>
        <v>2.1200000000000002E-7</v>
      </c>
    </row>
    <row r="1383" spans="1:13" x14ac:dyDescent="0.25">
      <c r="A1383" s="89" t="str">
        <f t="shared" si="64"/>
        <v>Y0AK5.5</v>
      </c>
      <c r="B1383" s="89">
        <f>VLOOKUP(F1383,Masters!B:F,5,0)</f>
        <v>5.5</v>
      </c>
      <c r="C1383" s="169" t="s">
        <v>168</v>
      </c>
      <c r="D1383" s="169" t="s">
        <v>168</v>
      </c>
      <c r="E1383" s="170">
        <v>44469</v>
      </c>
      <c r="F1383" s="169">
        <v>305138</v>
      </c>
      <c r="G1383" s="169" t="s">
        <v>676</v>
      </c>
      <c r="H1383" s="169"/>
      <c r="I1383" s="169"/>
      <c r="J1383" s="169">
        <v>-2</v>
      </c>
      <c r="K1383" s="169"/>
      <c r="M1383" s="87">
        <f t="shared" si="63"/>
        <v>-1.9999999999999999E-7</v>
      </c>
    </row>
    <row r="1384" spans="1:13" x14ac:dyDescent="0.25">
      <c r="A1384" s="89" t="str">
        <f t="shared" si="64"/>
        <v>Y0AK5.5</v>
      </c>
      <c r="B1384" s="89">
        <f>VLOOKUP(F1384,Masters!B:F,5,0)</f>
        <v>5.5</v>
      </c>
      <c r="C1384" s="169" t="s">
        <v>168</v>
      </c>
      <c r="D1384" s="169" t="s">
        <v>168</v>
      </c>
      <c r="E1384" s="170">
        <v>44469</v>
      </c>
      <c r="F1384" s="169">
        <v>305144</v>
      </c>
      <c r="G1384" s="169" t="s">
        <v>445</v>
      </c>
      <c r="H1384" s="169"/>
      <c r="I1384" s="169"/>
      <c r="J1384" s="169">
        <v>-628.29999999999995</v>
      </c>
      <c r="K1384" s="169"/>
      <c r="M1384" s="87">
        <f t="shared" si="63"/>
        <v>-6.2829999999999993E-5</v>
      </c>
    </row>
    <row r="1385" spans="1:13" x14ac:dyDescent="0.25">
      <c r="A1385" s="89" t="str">
        <f t="shared" si="64"/>
        <v>Y0AK5.5</v>
      </c>
      <c r="B1385" s="89">
        <f>VLOOKUP(F1385,Masters!B:F,5,0)</f>
        <v>5.5</v>
      </c>
      <c r="C1385" s="169" t="s">
        <v>168</v>
      </c>
      <c r="D1385" s="169" t="s">
        <v>168</v>
      </c>
      <c r="E1385" s="170">
        <v>44469</v>
      </c>
      <c r="F1385" s="169">
        <v>310115</v>
      </c>
      <c r="G1385" s="169" t="s">
        <v>446</v>
      </c>
      <c r="H1385" s="169"/>
      <c r="I1385" s="169"/>
      <c r="J1385" s="169">
        <v>-2638.38</v>
      </c>
      <c r="K1385" s="169"/>
      <c r="M1385" s="87">
        <f t="shared" si="63"/>
        <v>-2.6383800000000002E-4</v>
      </c>
    </row>
    <row r="1386" spans="1:13" x14ac:dyDescent="0.25">
      <c r="A1386" s="89" t="str">
        <f t="shared" si="64"/>
        <v>Y0AK0</v>
      </c>
      <c r="B1386" s="89">
        <f>VLOOKUP(F1386,Masters!B:F,5,0)</f>
        <v>0</v>
      </c>
      <c r="C1386" s="169" t="s">
        <v>168</v>
      </c>
      <c r="D1386" s="169" t="s">
        <v>168</v>
      </c>
      <c r="E1386" s="170">
        <v>44469</v>
      </c>
      <c r="F1386" s="169">
        <v>311241</v>
      </c>
      <c r="G1386" s="169" t="s">
        <v>1579</v>
      </c>
      <c r="H1386" s="169"/>
      <c r="I1386" s="169"/>
      <c r="J1386" s="169">
        <v>3848335.6</v>
      </c>
      <c r="K1386" s="169"/>
      <c r="M1386" s="87">
        <f t="shared" si="63"/>
        <v>0.38483356000000002</v>
      </c>
    </row>
    <row r="1387" spans="1:13" x14ac:dyDescent="0.25">
      <c r="A1387" s="89" t="str">
        <f t="shared" si="64"/>
        <v>Y0AK0</v>
      </c>
      <c r="B1387" s="89">
        <f>VLOOKUP(F1387,Masters!B:F,5,0)</f>
        <v>0</v>
      </c>
      <c r="C1387" s="169" t="s">
        <v>168</v>
      </c>
      <c r="D1387" s="169" t="s">
        <v>168</v>
      </c>
      <c r="E1387" s="170">
        <v>44469</v>
      </c>
      <c r="F1387" s="169">
        <v>311608</v>
      </c>
      <c r="G1387" s="169" t="s">
        <v>567</v>
      </c>
      <c r="H1387" s="169"/>
      <c r="I1387" s="169"/>
      <c r="J1387" s="169">
        <v>6664308.0899999999</v>
      </c>
      <c r="K1387" s="169"/>
      <c r="M1387" s="87">
        <f t="shared" si="63"/>
        <v>0.66643080899999996</v>
      </c>
    </row>
    <row r="1388" spans="1:13" x14ac:dyDescent="0.25">
      <c r="A1388" s="89" t="str">
        <f t="shared" si="64"/>
        <v>Y0AK0</v>
      </c>
      <c r="B1388" s="89">
        <f>VLOOKUP(F1388,Masters!B:F,5,0)</f>
        <v>0</v>
      </c>
      <c r="C1388" s="169" t="s">
        <v>168</v>
      </c>
      <c r="D1388" s="169" t="s">
        <v>168</v>
      </c>
      <c r="E1388" s="170">
        <v>44469</v>
      </c>
      <c r="F1388" s="169">
        <v>311617</v>
      </c>
      <c r="G1388" s="169" t="s">
        <v>666</v>
      </c>
      <c r="H1388" s="169"/>
      <c r="I1388" s="169"/>
      <c r="J1388" s="169">
        <v>-153182.5</v>
      </c>
      <c r="K1388" s="169"/>
      <c r="M1388" s="87">
        <f t="shared" si="63"/>
        <v>-1.531825E-2</v>
      </c>
    </row>
    <row r="1389" spans="1:13" x14ac:dyDescent="0.25">
      <c r="A1389" s="89" t="str">
        <f t="shared" si="64"/>
        <v>Y0AK0</v>
      </c>
      <c r="B1389" s="89">
        <f>VLOOKUP(F1389,Masters!B:F,5,0)</f>
        <v>0</v>
      </c>
      <c r="C1389" s="169" t="s">
        <v>168</v>
      </c>
      <c r="D1389" s="169" t="s">
        <v>168</v>
      </c>
      <c r="E1389" s="170">
        <v>44469</v>
      </c>
      <c r="F1389" s="169">
        <v>311618</v>
      </c>
      <c r="G1389" s="169" t="s">
        <v>989</v>
      </c>
      <c r="H1389" s="169"/>
      <c r="I1389" s="169"/>
      <c r="J1389" s="169">
        <v>251049</v>
      </c>
      <c r="K1389" s="169"/>
      <c r="M1389" s="87">
        <f t="shared" si="63"/>
        <v>2.5104899999999999E-2</v>
      </c>
    </row>
    <row r="1390" spans="1:13" x14ac:dyDescent="0.25">
      <c r="A1390" s="89" t="str">
        <f t="shared" si="64"/>
        <v>Y0AK0</v>
      </c>
      <c r="B1390" s="89">
        <f>VLOOKUP(F1390,Masters!B:F,5,0)</f>
        <v>0</v>
      </c>
      <c r="C1390" s="169" t="s">
        <v>168</v>
      </c>
      <c r="D1390" s="169" t="s">
        <v>168</v>
      </c>
      <c r="E1390" s="170">
        <v>44469</v>
      </c>
      <c r="F1390" s="169">
        <v>311619</v>
      </c>
      <c r="G1390" s="169" t="s">
        <v>605</v>
      </c>
      <c r="H1390" s="169"/>
      <c r="I1390" s="169"/>
      <c r="J1390" s="169">
        <v>87675</v>
      </c>
      <c r="K1390" s="169"/>
      <c r="M1390" s="87">
        <f t="shared" si="63"/>
        <v>8.7674999999999993E-3</v>
      </c>
    </row>
    <row r="1391" spans="1:13" x14ac:dyDescent="0.25">
      <c r="A1391" s="89" t="str">
        <f t="shared" si="64"/>
        <v>Y0AK0</v>
      </c>
      <c r="B1391" s="89">
        <f>VLOOKUP(F1391,Masters!B:F,5,0)</f>
        <v>0</v>
      </c>
      <c r="C1391" s="169" t="s">
        <v>168</v>
      </c>
      <c r="D1391" s="169" t="s">
        <v>168</v>
      </c>
      <c r="E1391" s="170">
        <v>44469</v>
      </c>
      <c r="F1391" s="169">
        <v>311621</v>
      </c>
      <c r="G1391" s="169" t="s">
        <v>990</v>
      </c>
      <c r="H1391" s="169"/>
      <c r="I1391" s="169"/>
      <c r="J1391" s="169">
        <v>340231.23</v>
      </c>
      <c r="K1391" s="169"/>
      <c r="M1391" s="87">
        <f t="shared" si="63"/>
        <v>3.4023122999999995E-2</v>
      </c>
    </row>
    <row r="1392" spans="1:13" x14ac:dyDescent="0.25">
      <c r="A1392" s="89" t="str">
        <f t="shared" si="64"/>
        <v>Y0AK0</v>
      </c>
      <c r="B1392" s="89">
        <f>VLOOKUP(F1392,Masters!B:F,5,0)</f>
        <v>0</v>
      </c>
      <c r="C1392" s="169" t="s">
        <v>168</v>
      </c>
      <c r="D1392" s="169" t="s">
        <v>168</v>
      </c>
      <c r="E1392" s="170">
        <v>44469</v>
      </c>
      <c r="F1392" s="169">
        <v>311624</v>
      </c>
      <c r="G1392" s="169" t="s">
        <v>2436</v>
      </c>
      <c r="H1392" s="169"/>
      <c r="I1392" s="169"/>
      <c r="J1392" s="169">
        <v>849110</v>
      </c>
      <c r="K1392" s="169"/>
      <c r="M1392" s="87">
        <f t="shared" si="63"/>
        <v>8.4911E-2</v>
      </c>
    </row>
    <row r="1393" spans="1:13" x14ac:dyDescent="0.25">
      <c r="A1393" s="89" t="str">
        <f t="shared" si="64"/>
        <v>Y0AK6.3</v>
      </c>
      <c r="B1393" s="89">
        <f>VLOOKUP(F1393,Masters!B:F,5,0)</f>
        <v>6.3</v>
      </c>
      <c r="C1393" s="169" t="s">
        <v>168</v>
      </c>
      <c r="D1393" s="169" t="s">
        <v>168</v>
      </c>
      <c r="E1393" s="170">
        <v>44469</v>
      </c>
      <c r="F1393" s="169">
        <v>401201</v>
      </c>
      <c r="G1393" s="169" t="s">
        <v>451</v>
      </c>
      <c r="H1393" s="169"/>
      <c r="I1393" s="169"/>
      <c r="J1393" s="169">
        <v>89424.34</v>
      </c>
      <c r="K1393" s="169"/>
      <c r="M1393" s="87">
        <f t="shared" si="63"/>
        <v>8.9424339999999991E-3</v>
      </c>
    </row>
    <row r="1394" spans="1:13" x14ac:dyDescent="0.25">
      <c r="A1394" s="89" t="str">
        <f t="shared" si="64"/>
        <v>Y0AK0</v>
      </c>
      <c r="B1394" s="89">
        <f>VLOOKUP(F1394,Masters!B:F,5,0)</f>
        <v>0</v>
      </c>
      <c r="C1394" s="169" t="s">
        <v>168</v>
      </c>
      <c r="D1394" s="169" t="s">
        <v>168</v>
      </c>
      <c r="E1394" s="170">
        <v>44469</v>
      </c>
      <c r="F1394" s="169">
        <v>401237</v>
      </c>
      <c r="G1394" s="169" t="s">
        <v>452</v>
      </c>
      <c r="H1394" s="169"/>
      <c r="I1394" s="169"/>
      <c r="J1394" s="169">
        <v>138212.22</v>
      </c>
      <c r="K1394" s="169"/>
      <c r="M1394" s="87">
        <f t="shared" si="63"/>
        <v>1.3821221999999999E-2</v>
      </c>
    </row>
    <row r="1395" spans="1:13" x14ac:dyDescent="0.25">
      <c r="A1395" s="89" t="str">
        <f t="shared" si="64"/>
        <v>Y0AK6.3</v>
      </c>
      <c r="B1395" s="89">
        <f>VLOOKUP(F1395,Masters!B:F,5,0)</f>
        <v>6.3</v>
      </c>
      <c r="C1395" s="169" t="s">
        <v>168</v>
      </c>
      <c r="D1395" s="169" t="s">
        <v>168</v>
      </c>
      <c r="E1395" s="170">
        <v>44469</v>
      </c>
      <c r="F1395" s="169">
        <v>401301</v>
      </c>
      <c r="G1395" s="169" t="s">
        <v>1000</v>
      </c>
      <c r="H1395" s="169"/>
      <c r="I1395" s="169"/>
      <c r="J1395" s="169">
        <v>3338.49</v>
      </c>
      <c r="K1395" s="169"/>
      <c r="M1395" s="87">
        <f t="shared" si="63"/>
        <v>3.3384899999999999E-4</v>
      </c>
    </row>
    <row r="1396" spans="1:13" x14ac:dyDescent="0.25">
      <c r="A1396" s="89" t="str">
        <f t="shared" si="64"/>
        <v>Y0AK6.1</v>
      </c>
      <c r="B1396" s="89">
        <f>VLOOKUP(F1396,Masters!B:F,5,0)</f>
        <v>6.1</v>
      </c>
      <c r="C1396" s="169" t="s">
        <v>168</v>
      </c>
      <c r="D1396" s="169" t="s">
        <v>168</v>
      </c>
      <c r="E1396" s="170">
        <v>44469</v>
      </c>
      <c r="F1396" s="169">
        <v>401501</v>
      </c>
      <c r="G1396" s="169" t="s">
        <v>1001</v>
      </c>
      <c r="H1396" s="169"/>
      <c r="I1396" s="169"/>
      <c r="J1396" s="168">
        <v>9206527.4399999995</v>
      </c>
      <c r="K1396" s="169"/>
      <c r="M1396" s="87">
        <f t="shared" ref="M1396:M1459" si="65">J1396/10000000</f>
        <v>0.92065274399999997</v>
      </c>
    </row>
    <row r="1397" spans="1:13" x14ac:dyDescent="0.25">
      <c r="A1397" s="89" t="str">
        <f t="shared" si="64"/>
        <v>Y0AK6.3</v>
      </c>
      <c r="B1397" s="89">
        <f>VLOOKUP(F1397,Masters!B:F,5,0)</f>
        <v>6.3</v>
      </c>
      <c r="C1397" s="169" t="s">
        <v>168</v>
      </c>
      <c r="D1397" s="169" t="s">
        <v>168</v>
      </c>
      <c r="E1397" s="170">
        <v>44469</v>
      </c>
      <c r="F1397" s="169">
        <v>401702</v>
      </c>
      <c r="G1397" s="169" t="s">
        <v>455</v>
      </c>
      <c r="H1397" s="169"/>
      <c r="I1397" s="169"/>
      <c r="J1397" s="169">
        <v>-22889.56</v>
      </c>
      <c r="K1397" s="169"/>
      <c r="M1397" s="87">
        <f t="shared" si="65"/>
        <v>-2.288956E-3</v>
      </c>
    </row>
    <row r="1398" spans="1:13" x14ac:dyDescent="0.25">
      <c r="A1398" s="89" t="str">
        <f t="shared" si="64"/>
        <v>Y0AK6.3</v>
      </c>
      <c r="B1398" s="89">
        <f>VLOOKUP(F1398,Masters!B:F,5,0)</f>
        <v>6.3</v>
      </c>
      <c r="C1398" s="169" t="s">
        <v>168</v>
      </c>
      <c r="D1398" s="169" t="s">
        <v>168</v>
      </c>
      <c r="E1398" s="170">
        <v>44469</v>
      </c>
      <c r="F1398" s="169">
        <v>401703</v>
      </c>
      <c r="G1398" s="169" t="s">
        <v>456</v>
      </c>
      <c r="H1398" s="169"/>
      <c r="I1398" s="169"/>
      <c r="J1398" s="169">
        <v>-22889.56</v>
      </c>
      <c r="K1398" s="169"/>
      <c r="M1398" s="87">
        <f t="shared" si="65"/>
        <v>-2.288956E-3</v>
      </c>
    </row>
    <row r="1399" spans="1:13" x14ac:dyDescent="0.25">
      <c r="A1399" s="89" t="str">
        <f t="shared" si="64"/>
        <v>Y0AK6.3</v>
      </c>
      <c r="B1399" s="89">
        <f>VLOOKUP(F1399,Masters!B:F,5,0)</f>
        <v>6.3</v>
      </c>
      <c r="C1399" s="169" t="s">
        <v>168</v>
      </c>
      <c r="D1399" s="169" t="s">
        <v>168</v>
      </c>
      <c r="E1399" s="170">
        <v>44469</v>
      </c>
      <c r="F1399" s="169">
        <v>401707</v>
      </c>
      <c r="G1399" s="169" t="s">
        <v>457</v>
      </c>
      <c r="H1399" s="169"/>
      <c r="I1399" s="169"/>
      <c r="J1399" s="169">
        <v>129661.02</v>
      </c>
      <c r="K1399" s="169"/>
      <c r="M1399" s="87">
        <f t="shared" si="65"/>
        <v>1.2966102E-2</v>
      </c>
    </row>
    <row r="1400" spans="1:13" x14ac:dyDescent="0.25">
      <c r="A1400" s="89" t="str">
        <f t="shared" si="64"/>
        <v>Y0AK6.3</v>
      </c>
      <c r="B1400" s="89">
        <f>VLOOKUP(F1400,Masters!B:F,5,0)</f>
        <v>6.3</v>
      </c>
      <c r="C1400" s="169" t="s">
        <v>168</v>
      </c>
      <c r="D1400" s="169" t="s">
        <v>168</v>
      </c>
      <c r="E1400" s="170">
        <v>44469</v>
      </c>
      <c r="F1400" s="169">
        <v>401708</v>
      </c>
      <c r="G1400" s="169" t="s">
        <v>458</v>
      </c>
      <c r="H1400" s="169"/>
      <c r="I1400" s="169"/>
      <c r="J1400" s="169">
        <v>129661.02</v>
      </c>
      <c r="K1400" s="169"/>
      <c r="M1400" s="87">
        <f t="shared" si="65"/>
        <v>1.2966102E-2</v>
      </c>
    </row>
    <row r="1401" spans="1:13" x14ac:dyDescent="0.25">
      <c r="A1401" s="89" t="str">
        <f t="shared" si="64"/>
        <v>Y0AK6.3</v>
      </c>
      <c r="B1401" s="89">
        <f>VLOOKUP(F1401,Masters!B:F,5,0)</f>
        <v>6.3</v>
      </c>
      <c r="C1401" s="169" t="s">
        <v>168</v>
      </c>
      <c r="D1401" s="169" t="s">
        <v>168</v>
      </c>
      <c r="E1401" s="170">
        <v>44469</v>
      </c>
      <c r="F1401" s="169">
        <v>402103</v>
      </c>
      <c r="G1401" s="169" t="s">
        <v>459</v>
      </c>
      <c r="H1401" s="169"/>
      <c r="I1401" s="169"/>
      <c r="J1401" s="169">
        <v>908.89</v>
      </c>
      <c r="K1401" s="169"/>
      <c r="M1401" s="87">
        <f t="shared" si="65"/>
        <v>9.0889000000000003E-5</v>
      </c>
    </row>
    <row r="1402" spans="1:13" x14ac:dyDescent="0.25">
      <c r="A1402" s="89" t="str">
        <f t="shared" si="64"/>
        <v>Y0AK6.2</v>
      </c>
      <c r="B1402" s="89">
        <f>VLOOKUP(F1402,Masters!B:F,5,0)</f>
        <v>6.2</v>
      </c>
      <c r="C1402" s="169" t="s">
        <v>168</v>
      </c>
      <c r="D1402" s="169" t="s">
        <v>168</v>
      </c>
      <c r="E1402" s="170">
        <v>44469</v>
      </c>
      <c r="F1402" s="169">
        <v>402106</v>
      </c>
      <c r="G1402" s="169" t="s">
        <v>93</v>
      </c>
      <c r="H1402" s="169"/>
      <c r="I1402" s="169"/>
      <c r="J1402" s="168">
        <v>16651.3</v>
      </c>
      <c r="K1402" s="169"/>
      <c r="M1402" s="87">
        <f t="shared" si="65"/>
        <v>1.6651299999999999E-3</v>
      </c>
    </row>
    <row r="1403" spans="1:13" x14ac:dyDescent="0.25">
      <c r="A1403" s="89" t="str">
        <f t="shared" si="64"/>
        <v>Y0AK6.3</v>
      </c>
      <c r="B1403" s="89">
        <f>VLOOKUP(F1403,Masters!B:F,5,0)</f>
        <v>6.3</v>
      </c>
      <c r="C1403" s="169" t="s">
        <v>168</v>
      </c>
      <c r="D1403" s="169" t="s">
        <v>168</v>
      </c>
      <c r="E1403" s="170">
        <v>44469</v>
      </c>
      <c r="F1403" s="169">
        <v>402113</v>
      </c>
      <c r="G1403" s="169" t="s">
        <v>460</v>
      </c>
      <c r="H1403" s="169"/>
      <c r="I1403" s="169"/>
      <c r="J1403" s="169">
        <v>1207485.5</v>
      </c>
      <c r="K1403" s="169"/>
      <c r="M1403" s="87">
        <f t="shared" si="65"/>
        <v>0.12074855</v>
      </c>
    </row>
    <row r="1404" spans="1:13" x14ac:dyDescent="0.25">
      <c r="A1404" s="89" t="str">
        <f t="shared" ref="A1404:A1467" si="66">C1404&amp;B1404</f>
        <v>Y0AK6.3</v>
      </c>
      <c r="B1404" s="89">
        <f>VLOOKUP(F1404,Masters!B:F,5,0)</f>
        <v>6.3</v>
      </c>
      <c r="C1404" s="169" t="s">
        <v>168</v>
      </c>
      <c r="D1404" s="169" t="s">
        <v>168</v>
      </c>
      <c r="E1404" s="170">
        <v>44469</v>
      </c>
      <c r="F1404" s="169">
        <v>402125</v>
      </c>
      <c r="G1404" s="169" t="s">
        <v>2442</v>
      </c>
      <c r="H1404" s="169"/>
      <c r="I1404" s="169"/>
      <c r="J1404" s="169">
        <v>106942.58</v>
      </c>
      <c r="K1404" s="169"/>
      <c r="M1404" s="87">
        <f t="shared" si="65"/>
        <v>1.0694258E-2</v>
      </c>
    </row>
    <row r="1405" spans="1:13" x14ac:dyDescent="0.25">
      <c r="A1405" s="89" t="str">
        <f t="shared" si="66"/>
        <v>Y0AK6.3</v>
      </c>
      <c r="B1405" s="89">
        <f>VLOOKUP(F1405,Masters!B:F,5,0)</f>
        <v>6.3</v>
      </c>
      <c r="C1405" s="169" t="s">
        <v>168</v>
      </c>
      <c r="D1405" s="169" t="s">
        <v>168</v>
      </c>
      <c r="E1405" s="170">
        <v>44469</v>
      </c>
      <c r="F1405" s="169">
        <v>402128</v>
      </c>
      <c r="G1405" s="169" t="s">
        <v>766</v>
      </c>
      <c r="H1405" s="169"/>
      <c r="I1405" s="169"/>
      <c r="J1405" s="169">
        <v>10893809.529999999</v>
      </c>
      <c r="K1405" s="169"/>
      <c r="M1405" s="87">
        <f t="shared" si="65"/>
        <v>1.089380953</v>
      </c>
    </row>
    <row r="1406" spans="1:13" x14ac:dyDescent="0.25">
      <c r="A1406" s="89" t="str">
        <f t="shared" si="66"/>
        <v>Y0AK6.3</v>
      </c>
      <c r="B1406" s="89">
        <f>VLOOKUP(F1406,Masters!B:F,5,0)</f>
        <v>6.3</v>
      </c>
      <c r="C1406" s="169" t="s">
        <v>168</v>
      </c>
      <c r="D1406" s="169" t="s">
        <v>168</v>
      </c>
      <c r="E1406" s="170">
        <v>44469</v>
      </c>
      <c r="F1406" s="169">
        <v>402132</v>
      </c>
      <c r="G1406" s="169" t="s">
        <v>461</v>
      </c>
      <c r="H1406" s="169"/>
      <c r="I1406" s="169"/>
      <c r="J1406" s="169">
        <v>-8629.76</v>
      </c>
      <c r="K1406" s="169"/>
      <c r="M1406" s="87">
        <f t="shared" si="65"/>
        <v>-8.62976E-4</v>
      </c>
    </row>
    <row r="1407" spans="1:13" x14ac:dyDescent="0.25">
      <c r="A1407" s="89" t="str">
        <f t="shared" si="66"/>
        <v>Y0AK6.3</v>
      </c>
      <c r="B1407" s="89">
        <f>VLOOKUP(F1407,Masters!B:F,5,0)</f>
        <v>6.3</v>
      </c>
      <c r="C1407" s="169" t="s">
        <v>168</v>
      </c>
      <c r="D1407" s="169" t="s">
        <v>168</v>
      </c>
      <c r="E1407" s="170">
        <v>44469</v>
      </c>
      <c r="F1407" s="169">
        <v>402233</v>
      </c>
      <c r="G1407" s="169" t="s">
        <v>462</v>
      </c>
      <c r="H1407" s="169"/>
      <c r="I1407" s="169"/>
      <c r="J1407" s="169">
        <v>94823.15</v>
      </c>
      <c r="K1407" s="169"/>
      <c r="M1407" s="87">
        <f t="shared" si="65"/>
        <v>9.4823149999999998E-3</v>
      </c>
    </row>
    <row r="1408" spans="1:13" x14ac:dyDescent="0.25">
      <c r="A1408" s="89" t="str">
        <f t="shared" si="66"/>
        <v>Y0AK6.3</v>
      </c>
      <c r="B1408" s="89">
        <f>VLOOKUP(F1408,Masters!B:F,5,0)</f>
        <v>6.3</v>
      </c>
      <c r="C1408" s="169" t="s">
        <v>168</v>
      </c>
      <c r="D1408" s="169" t="s">
        <v>168</v>
      </c>
      <c r="E1408" s="170">
        <v>44469</v>
      </c>
      <c r="F1408" s="169">
        <v>402235</v>
      </c>
      <c r="G1408" s="169" t="s">
        <v>463</v>
      </c>
      <c r="H1408" s="169"/>
      <c r="I1408" s="169"/>
      <c r="J1408" s="169">
        <v>12146.15</v>
      </c>
      <c r="K1408" s="169"/>
      <c r="M1408" s="87">
        <f t="shared" si="65"/>
        <v>1.2146150000000001E-3</v>
      </c>
    </row>
    <row r="1409" spans="1:13" x14ac:dyDescent="0.25">
      <c r="A1409" s="89" t="str">
        <f t="shared" si="66"/>
        <v>Y0AK6.1</v>
      </c>
      <c r="B1409" s="89">
        <f>VLOOKUP(F1409,Masters!B:F,5,0)</f>
        <v>6.1</v>
      </c>
      <c r="C1409" s="169" t="s">
        <v>168</v>
      </c>
      <c r="D1409" s="169" t="s">
        <v>168</v>
      </c>
      <c r="E1409" s="170">
        <v>44469</v>
      </c>
      <c r="F1409" s="169">
        <v>402257</v>
      </c>
      <c r="G1409" s="169" t="s">
        <v>464</v>
      </c>
      <c r="H1409" s="169"/>
      <c r="I1409" s="169"/>
      <c r="J1409" s="168">
        <v>1440677.97</v>
      </c>
      <c r="K1409" s="169"/>
      <c r="M1409" s="87">
        <f t="shared" si="65"/>
        <v>0.144067797</v>
      </c>
    </row>
    <row r="1410" spans="1:13" x14ac:dyDescent="0.25">
      <c r="A1410" s="89" t="str">
        <f t="shared" si="66"/>
        <v>Y0AK0</v>
      </c>
      <c r="B1410" s="89">
        <f>VLOOKUP(F1410,Masters!B:F,5,0)</f>
        <v>0</v>
      </c>
      <c r="C1410" s="169" t="s">
        <v>168</v>
      </c>
      <c r="D1410" s="169" t="s">
        <v>168</v>
      </c>
      <c r="E1410" s="170">
        <v>44469</v>
      </c>
      <c r="F1410" s="169">
        <v>402328</v>
      </c>
      <c r="G1410" s="169" t="s">
        <v>465</v>
      </c>
      <c r="H1410" s="169"/>
      <c r="I1410" s="169"/>
      <c r="J1410" s="169">
        <v>1511720.78</v>
      </c>
      <c r="K1410" s="169"/>
      <c r="M1410" s="87">
        <f t="shared" si="65"/>
        <v>0.15117207800000002</v>
      </c>
    </row>
    <row r="1411" spans="1:13" x14ac:dyDescent="0.25">
      <c r="A1411" s="89" t="str">
        <f t="shared" si="66"/>
        <v>Y0AK0</v>
      </c>
      <c r="B1411" s="89">
        <f>VLOOKUP(F1411,Masters!B:F,5,0)</f>
        <v>0</v>
      </c>
      <c r="C1411" s="169" t="s">
        <v>168</v>
      </c>
      <c r="D1411" s="169" t="s">
        <v>168</v>
      </c>
      <c r="E1411" s="170">
        <v>44469</v>
      </c>
      <c r="F1411" s="169">
        <v>402329</v>
      </c>
      <c r="G1411" s="169" t="s">
        <v>466</v>
      </c>
      <c r="H1411" s="169"/>
      <c r="I1411" s="169"/>
      <c r="J1411" s="169">
        <v>-947.5</v>
      </c>
      <c r="K1411" s="169"/>
      <c r="M1411" s="87">
        <f t="shared" si="65"/>
        <v>-9.4749999999999999E-5</v>
      </c>
    </row>
    <row r="1412" spans="1:13" x14ac:dyDescent="0.25">
      <c r="A1412" s="89" t="str">
        <f t="shared" si="66"/>
        <v>Y0AK6.3</v>
      </c>
      <c r="B1412" s="89">
        <f>VLOOKUP(F1412,Masters!B:F,5,0)</f>
        <v>6.3</v>
      </c>
      <c r="C1412" s="169" t="s">
        <v>168</v>
      </c>
      <c r="D1412" s="169" t="s">
        <v>168</v>
      </c>
      <c r="E1412" s="170">
        <v>44469</v>
      </c>
      <c r="F1412" s="169">
        <v>402381</v>
      </c>
      <c r="G1412" s="169" t="s">
        <v>467</v>
      </c>
      <c r="H1412" s="169"/>
      <c r="I1412" s="169"/>
      <c r="J1412" s="169">
        <v>-18308.259999999998</v>
      </c>
      <c r="K1412" s="169"/>
      <c r="M1412" s="87">
        <f t="shared" si="65"/>
        <v>-1.8308259999999998E-3</v>
      </c>
    </row>
    <row r="1413" spans="1:13" x14ac:dyDescent="0.25">
      <c r="A1413" s="89" t="str">
        <f t="shared" si="66"/>
        <v>Y0AK6.3</v>
      </c>
      <c r="B1413" s="89">
        <f>VLOOKUP(F1413,Masters!B:F,5,0)</f>
        <v>6.3</v>
      </c>
      <c r="C1413" s="169" t="s">
        <v>168</v>
      </c>
      <c r="D1413" s="169" t="s">
        <v>168</v>
      </c>
      <c r="E1413" s="170">
        <v>44469</v>
      </c>
      <c r="F1413" s="169">
        <v>402404</v>
      </c>
      <c r="G1413" s="169" t="s">
        <v>468</v>
      </c>
      <c r="H1413" s="169"/>
      <c r="I1413" s="169"/>
      <c r="J1413" s="169">
        <v>6904.02</v>
      </c>
      <c r="K1413" s="169"/>
      <c r="M1413" s="87">
        <f t="shared" si="65"/>
        <v>6.9040200000000001E-4</v>
      </c>
    </row>
    <row r="1414" spans="1:13" x14ac:dyDescent="0.25">
      <c r="A1414" s="89" t="str">
        <f t="shared" si="66"/>
        <v>Y0AK5.3</v>
      </c>
      <c r="B1414" s="89">
        <f>VLOOKUP(F1414,Masters!B:F,5,0)</f>
        <v>5.3</v>
      </c>
      <c r="C1414" s="169" t="s">
        <v>168</v>
      </c>
      <c r="D1414" s="169" t="s">
        <v>168</v>
      </c>
      <c r="E1414" s="170">
        <v>44469</v>
      </c>
      <c r="F1414" s="169">
        <v>440156</v>
      </c>
      <c r="G1414" s="169" t="s">
        <v>744</v>
      </c>
      <c r="H1414" s="169"/>
      <c r="I1414" s="169"/>
      <c r="J1414" s="169">
        <v>75667.5</v>
      </c>
      <c r="K1414" s="169"/>
      <c r="M1414" s="87">
        <f t="shared" si="65"/>
        <v>7.5667499999999997E-3</v>
      </c>
    </row>
    <row r="1415" spans="1:13" x14ac:dyDescent="0.25">
      <c r="A1415" s="89" t="str">
        <f t="shared" si="66"/>
        <v>Y0AK5.3</v>
      </c>
      <c r="B1415" s="89">
        <f>VLOOKUP(F1415,Masters!B:F,5,0)</f>
        <v>5.3</v>
      </c>
      <c r="C1415" s="169" t="s">
        <v>168</v>
      </c>
      <c r="D1415" s="169" t="s">
        <v>168</v>
      </c>
      <c r="E1415" s="170">
        <v>44469</v>
      </c>
      <c r="F1415" s="169">
        <v>440159</v>
      </c>
      <c r="G1415" s="169" t="s">
        <v>568</v>
      </c>
      <c r="H1415" s="169"/>
      <c r="I1415" s="169"/>
      <c r="J1415" s="169">
        <v>7811401.1100000003</v>
      </c>
      <c r="K1415" s="169"/>
      <c r="M1415" s="87">
        <f t="shared" si="65"/>
        <v>0.78114011100000003</v>
      </c>
    </row>
    <row r="1416" spans="1:13" x14ac:dyDescent="0.25">
      <c r="A1416" s="89" t="str">
        <f t="shared" si="66"/>
        <v>Y0AK5.3</v>
      </c>
      <c r="B1416" s="89">
        <f>VLOOKUP(F1416,Masters!B:F,5,0)</f>
        <v>5.3</v>
      </c>
      <c r="C1416" s="169" t="s">
        <v>168</v>
      </c>
      <c r="D1416" s="169" t="s">
        <v>168</v>
      </c>
      <c r="E1416" s="170">
        <v>44469</v>
      </c>
      <c r="F1416" s="169">
        <v>440161</v>
      </c>
      <c r="G1416" s="169" t="s">
        <v>569</v>
      </c>
      <c r="H1416" s="169"/>
      <c r="I1416" s="169"/>
      <c r="J1416" s="169">
        <v>64581181.200000003</v>
      </c>
      <c r="K1416" s="169"/>
      <c r="M1416" s="87">
        <f t="shared" si="65"/>
        <v>6.45811812</v>
      </c>
    </row>
    <row r="1417" spans="1:13" x14ac:dyDescent="0.25">
      <c r="A1417" s="89" t="str">
        <f t="shared" si="66"/>
        <v>Y0AK5.5</v>
      </c>
      <c r="B1417" s="89">
        <f>VLOOKUP(F1417,Masters!B:F,5,0)</f>
        <v>5.5</v>
      </c>
      <c r="C1417" s="169" t="s">
        <v>168</v>
      </c>
      <c r="D1417" s="169" t="s">
        <v>168</v>
      </c>
      <c r="E1417" s="170">
        <v>44469</v>
      </c>
      <c r="F1417" s="169">
        <v>440225</v>
      </c>
      <c r="G1417" s="169" t="s">
        <v>450</v>
      </c>
      <c r="H1417" s="169"/>
      <c r="I1417" s="169"/>
      <c r="J1417" s="169">
        <v>616.98</v>
      </c>
      <c r="K1417" s="169"/>
      <c r="M1417" s="87">
        <f t="shared" si="65"/>
        <v>6.1698000000000005E-5</v>
      </c>
    </row>
    <row r="1418" spans="1:13" x14ac:dyDescent="0.25">
      <c r="A1418" s="89" t="str">
        <f t="shared" si="66"/>
        <v>Y0AK6.3</v>
      </c>
      <c r="B1418" s="89">
        <f>VLOOKUP(F1418,Masters!B:F,5,0)</f>
        <v>6.3</v>
      </c>
      <c r="C1418" s="169" t="s">
        <v>168</v>
      </c>
      <c r="D1418" s="169" t="s">
        <v>168</v>
      </c>
      <c r="E1418" s="170">
        <v>44469</v>
      </c>
      <c r="F1418" s="169">
        <v>440325</v>
      </c>
      <c r="G1418" s="169" t="s">
        <v>732</v>
      </c>
      <c r="H1418" s="169"/>
      <c r="I1418" s="169"/>
      <c r="J1418" s="169">
        <v>0</v>
      </c>
      <c r="K1418" s="169"/>
      <c r="M1418" s="87">
        <f t="shared" si="65"/>
        <v>0</v>
      </c>
    </row>
    <row r="1419" spans="1:13" x14ac:dyDescent="0.25">
      <c r="A1419" s="89" t="str">
        <f t="shared" si="66"/>
        <v>Y0AK6.3</v>
      </c>
      <c r="B1419" s="89">
        <f>VLOOKUP(F1419,Masters!B:F,5,0)</f>
        <v>6.3</v>
      </c>
      <c r="C1419" s="169" t="s">
        <v>168</v>
      </c>
      <c r="D1419" s="169" t="s">
        <v>168</v>
      </c>
      <c r="E1419" s="170">
        <v>44469</v>
      </c>
      <c r="F1419" s="169">
        <v>440341</v>
      </c>
      <c r="G1419" s="169" t="s">
        <v>469</v>
      </c>
      <c r="H1419" s="169"/>
      <c r="I1419" s="169"/>
      <c r="J1419" s="169">
        <v>851494.73</v>
      </c>
      <c r="K1419" s="169"/>
      <c r="M1419" s="87">
        <f t="shared" si="65"/>
        <v>8.5149473000000003E-2</v>
      </c>
    </row>
    <row r="1420" spans="1:13" x14ac:dyDescent="0.25">
      <c r="A1420" s="89" t="str">
        <f t="shared" si="66"/>
        <v>Y0AK6.3</v>
      </c>
      <c r="B1420" s="89">
        <f>VLOOKUP(F1420,Masters!B:F,5,0)</f>
        <v>6.3</v>
      </c>
      <c r="C1420" s="169" t="s">
        <v>168</v>
      </c>
      <c r="D1420" s="169" t="s">
        <v>168</v>
      </c>
      <c r="E1420" s="170">
        <v>44469</v>
      </c>
      <c r="F1420" s="169">
        <v>440342</v>
      </c>
      <c r="G1420" s="169" t="s">
        <v>470</v>
      </c>
      <c r="H1420" s="169"/>
      <c r="I1420" s="169"/>
      <c r="J1420" s="169">
        <v>851494.73</v>
      </c>
      <c r="K1420" s="169"/>
      <c r="M1420" s="87">
        <f t="shared" si="65"/>
        <v>8.5149473000000003E-2</v>
      </c>
    </row>
    <row r="1421" spans="1:13" x14ac:dyDescent="0.25">
      <c r="A1421" s="89" t="str">
        <f t="shared" si="66"/>
        <v>Y0AK6.3</v>
      </c>
      <c r="B1421" s="89">
        <f>VLOOKUP(F1421,Masters!B:F,5,0)</f>
        <v>6.3</v>
      </c>
      <c r="C1421" s="169" t="s">
        <v>168</v>
      </c>
      <c r="D1421" s="169" t="s">
        <v>168</v>
      </c>
      <c r="E1421" s="170">
        <v>44469</v>
      </c>
      <c r="F1421" s="169">
        <v>440416</v>
      </c>
      <c r="G1421" s="169" t="s">
        <v>471</v>
      </c>
      <c r="H1421" s="169"/>
      <c r="I1421" s="169"/>
      <c r="J1421" s="169">
        <v>1380745.54</v>
      </c>
      <c r="K1421" s="169"/>
      <c r="M1421" s="87">
        <f t="shared" si="65"/>
        <v>0.13807455400000002</v>
      </c>
    </row>
    <row r="1422" spans="1:13" x14ac:dyDescent="0.25">
      <c r="A1422" s="89" t="str">
        <f t="shared" si="66"/>
        <v>Y0AK6.3</v>
      </c>
      <c r="B1422" s="89">
        <f>VLOOKUP(F1422,Masters!B:F,5,0)</f>
        <v>6.3</v>
      </c>
      <c r="C1422" s="169" t="s">
        <v>168</v>
      </c>
      <c r="D1422" s="169" t="s">
        <v>168</v>
      </c>
      <c r="E1422" s="170">
        <v>44469</v>
      </c>
      <c r="F1422" s="169">
        <v>440485</v>
      </c>
      <c r="G1422" s="169" t="s">
        <v>732</v>
      </c>
      <c r="H1422" s="169"/>
      <c r="I1422" s="169"/>
      <c r="J1422" s="169">
        <v>0</v>
      </c>
      <c r="K1422" s="169"/>
      <c r="M1422" s="87">
        <f t="shared" si="65"/>
        <v>0</v>
      </c>
    </row>
    <row r="1423" spans="1:13" x14ac:dyDescent="0.25">
      <c r="A1423" s="89" t="str">
        <f t="shared" si="66"/>
        <v>Y0AK6.3</v>
      </c>
      <c r="B1423" s="89">
        <f>VLOOKUP(F1423,Masters!B:F,5,0)</f>
        <v>6.3</v>
      </c>
      <c r="C1423" s="169" t="s">
        <v>168</v>
      </c>
      <c r="D1423" s="169" t="s">
        <v>168</v>
      </c>
      <c r="E1423" s="170">
        <v>44469</v>
      </c>
      <c r="F1423" s="169">
        <v>440509</v>
      </c>
      <c r="G1423" s="169" t="s">
        <v>472</v>
      </c>
      <c r="H1423" s="169"/>
      <c r="I1423" s="169"/>
      <c r="J1423" s="169">
        <v>1005944.11</v>
      </c>
      <c r="K1423" s="169"/>
      <c r="M1423" s="87">
        <f t="shared" si="65"/>
        <v>0.10059441099999999</v>
      </c>
    </row>
    <row r="1424" spans="1:13" x14ac:dyDescent="0.25">
      <c r="A1424" s="89" t="str">
        <f t="shared" si="66"/>
        <v>Y0AK5.3</v>
      </c>
      <c r="B1424" s="89">
        <f>VLOOKUP(F1424,Masters!B:F,5,0)</f>
        <v>5.3</v>
      </c>
      <c r="C1424" s="169" t="s">
        <v>168</v>
      </c>
      <c r="D1424" s="169" t="s">
        <v>168</v>
      </c>
      <c r="E1424" s="170">
        <v>44469</v>
      </c>
      <c r="F1424" s="169">
        <v>440611</v>
      </c>
      <c r="G1424" s="169" t="s">
        <v>1581</v>
      </c>
      <c r="H1424" s="169"/>
      <c r="I1424" s="169"/>
      <c r="J1424" s="169">
        <v>161933.56</v>
      </c>
      <c r="K1424" s="169"/>
      <c r="M1424" s="87">
        <f t="shared" si="65"/>
        <v>1.6193355999999999E-2</v>
      </c>
    </row>
    <row r="1425" spans="1:13" x14ac:dyDescent="0.25">
      <c r="A1425" s="89" t="str">
        <f t="shared" si="66"/>
        <v>Y0AL0</v>
      </c>
      <c r="B1425" s="89">
        <f>VLOOKUP(F1425,Masters!B:F,5,0)</f>
        <v>0</v>
      </c>
      <c r="C1425" s="169" t="s">
        <v>169</v>
      </c>
      <c r="D1425" s="169" t="s">
        <v>169</v>
      </c>
      <c r="E1425" s="170">
        <v>44469</v>
      </c>
      <c r="F1425" s="169">
        <v>102104</v>
      </c>
      <c r="G1425" s="169" t="s">
        <v>437</v>
      </c>
      <c r="H1425" s="169"/>
      <c r="I1425" s="169"/>
      <c r="J1425" s="169">
        <v>13858640107.860001</v>
      </c>
      <c r="K1425" s="169"/>
      <c r="M1425" s="87">
        <f t="shared" si="65"/>
        <v>1385.8640107860001</v>
      </c>
    </row>
    <row r="1426" spans="1:13" x14ac:dyDescent="0.25">
      <c r="A1426" s="89" t="str">
        <f t="shared" si="66"/>
        <v>Y0AL0</v>
      </c>
      <c r="B1426" s="89">
        <f>VLOOKUP(F1426,Masters!B:F,5,0)</f>
        <v>0</v>
      </c>
      <c r="C1426" s="169" t="s">
        <v>169</v>
      </c>
      <c r="D1426" s="169" t="s">
        <v>169</v>
      </c>
      <c r="E1426" s="170">
        <v>44469</v>
      </c>
      <c r="F1426" s="169">
        <v>106103</v>
      </c>
      <c r="G1426" s="169" t="s">
        <v>2428</v>
      </c>
      <c r="H1426" s="169"/>
      <c r="I1426" s="169"/>
      <c r="J1426" s="169">
        <v>55967415.670000002</v>
      </c>
      <c r="K1426" s="169"/>
      <c r="M1426" s="87">
        <f t="shared" si="65"/>
        <v>5.5967415670000005</v>
      </c>
    </row>
    <row r="1427" spans="1:13" x14ac:dyDescent="0.25">
      <c r="A1427" s="89" t="str">
        <f t="shared" si="66"/>
        <v>Y0AL0</v>
      </c>
      <c r="B1427" s="89">
        <f>VLOOKUP(F1427,Masters!B:F,5,0)</f>
        <v>0</v>
      </c>
      <c r="C1427" s="169" t="s">
        <v>169</v>
      </c>
      <c r="D1427" s="169" t="s">
        <v>169</v>
      </c>
      <c r="E1427" s="170">
        <v>44469</v>
      </c>
      <c r="F1427" s="169">
        <v>107106</v>
      </c>
      <c r="G1427" s="169" t="s">
        <v>1913</v>
      </c>
      <c r="H1427" s="169"/>
      <c r="I1427" s="169"/>
      <c r="J1427" s="169">
        <v>51813.57</v>
      </c>
      <c r="K1427" s="169"/>
      <c r="M1427" s="87">
        <f t="shared" si="65"/>
        <v>5.1813570000000002E-3</v>
      </c>
    </row>
    <row r="1428" spans="1:13" x14ac:dyDescent="0.25">
      <c r="A1428" s="89" t="str">
        <f t="shared" si="66"/>
        <v>Y0AL0</v>
      </c>
      <c r="B1428" s="89">
        <f>VLOOKUP(F1428,Masters!B:F,5,0)</f>
        <v>0</v>
      </c>
      <c r="C1428" s="169" t="s">
        <v>169</v>
      </c>
      <c r="D1428" s="169" t="s">
        <v>169</v>
      </c>
      <c r="E1428" s="170">
        <v>44469</v>
      </c>
      <c r="F1428" s="169">
        <v>107140</v>
      </c>
      <c r="G1428" s="169" t="s">
        <v>1109</v>
      </c>
      <c r="H1428" s="169"/>
      <c r="I1428" s="169"/>
      <c r="J1428" s="169">
        <v>6051949913.3299999</v>
      </c>
      <c r="K1428" s="169"/>
      <c r="M1428" s="87">
        <f t="shared" si="65"/>
        <v>605.19499133299996</v>
      </c>
    </row>
    <row r="1429" spans="1:13" x14ac:dyDescent="0.25">
      <c r="A1429" s="89" t="str">
        <f t="shared" si="66"/>
        <v>Y0AL0</v>
      </c>
      <c r="B1429" s="89">
        <f>VLOOKUP(F1429,Masters!B:F,5,0)</f>
        <v>0</v>
      </c>
      <c r="C1429" s="169" t="s">
        <v>169</v>
      </c>
      <c r="D1429" s="169" t="s">
        <v>169</v>
      </c>
      <c r="E1429" s="170">
        <v>44469</v>
      </c>
      <c r="F1429" s="169">
        <v>111116</v>
      </c>
      <c r="G1429" s="169" t="s">
        <v>672</v>
      </c>
      <c r="H1429" s="169"/>
      <c r="I1429" s="169"/>
      <c r="J1429" s="169">
        <v>553348.26</v>
      </c>
      <c r="K1429" s="169"/>
      <c r="M1429" s="87">
        <f t="shared" si="65"/>
        <v>5.5334826000000004E-2</v>
      </c>
    </row>
    <row r="1430" spans="1:13" x14ac:dyDescent="0.25">
      <c r="A1430" s="89" t="str">
        <f t="shared" si="66"/>
        <v>Y0AL0</v>
      </c>
      <c r="B1430" s="89">
        <f>VLOOKUP(F1430,Masters!B:F,5,0)</f>
        <v>0</v>
      </c>
      <c r="C1430" s="169" t="s">
        <v>169</v>
      </c>
      <c r="D1430" s="169" t="s">
        <v>169</v>
      </c>
      <c r="E1430" s="170">
        <v>44469</v>
      </c>
      <c r="F1430" s="169">
        <v>111126</v>
      </c>
      <c r="G1430" s="169" t="s">
        <v>438</v>
      </c>
      <c r="H1430" s="169"/>
      <c r="I1430" s="169"/>
      <c r="J1430" s="169">
        <v>1257084.31</v>
      </c>
      <c r="K1430" s="169"/>
      <c r="M1430" s="87">
        <f t="shared" si="65"/>
        <v>0.12570843100000001</v>
      </c>
    </row>
    <row r="1431" spans="1:13" x14ac:dyDescent="0.25">
      <c r="A1431" s="89" t="str">
        <f t="shared" si="66"/>
        <v>Y0AL0</v>
      </c>
      <c r="B1431" s="89">
        <f>VLOOKUP(F1431,Masters!B:F,5,0)</f>
        <v>0</v>
      </c>
      <c r="C1431" s="169" t="s">
        <v>169</v>
      </c>
      <c r="D1431" s="169" t="s">
        <v>169</v>
      </c>
      <c r="E1431" s="170">
        <v>44469</v>
      </c>
      <c r="F1431" s="169">
        <v>111137</v>
      </c>
      <c r="G1431" s="169" t="s">
        <v>487</v>
      </c>
      <c r="H1431" s="169"/>
      <c r="I1431" s="169"/>
      <c r="J1431" s="169">
        <v>0.01</v>
      </c>
      <c r="K1431" s="169"/>
      <c r="M1431" s="87">
        <f t="shared" si="65"/>
        <v>1.0000000000000001E-9</v>
      </c>
    </row>
    <row r="1432" spans="1:13" x14ac:dyDescent="0.25">
      <c r="A1432" s="89" t="str">
        <f t="shared" si="66"/>
        <v>Y0AL0</v>
      </c>
      <c r="B1432" s="89">
        <f>VLOOKUP(F1432,Masters!B:F,5,0)</f>
        <v>0</v>
      </c>
      <c r="C1432" s="169" t="s">
        <v>169</v>
      </c>
      <c r="D1432" s="169" t="s">
        <v>169</v>
      </c>
      <c r="E1432" s="170">
        <v>44469</v>
      </c>
      <c r="F1432" s="169">
        <v>111181</v>
      </c>
      <c r="G1432" s="169" t="s">
        <v>488</v>
      </c>
      <c r="H1432" s="169"/>
      <c r="I1432" s="169"/>
      <c r="J1432" s="169">
        <v>353745.27</v>
      </c>
      <c r="K1432" s="169"/>
      <c r="M1432" s="87">
        <f t="shared" si="65"/>
        <v>3.5374527000000003E-2</v>
      </c>
    </row>
    <row r="1433" spans="1:13" x14ac:dyDescent="0.25">
      <c r="A1433" s="89" t="str">
        <f t="shared" si="66"/>
        <v>Y0AL0</v>
      </c>
      <c r="B1433" s="89">
        <f>VLOOKUP(F1433,Masters!B:F,5,0)</f>
        <v>0</v>
      </c>
      <c r="C1433" s="169" t="s">
        <v>169</v>
      </c>
      <c r="D1433" s="169" t="s">
        <v>169</v>
      </c>
      <c r="E1433" s="170">
        <v>44469</v>
      </c>
      <c r="F1433" s="169">
        <v>111182</v>
      </c>
      <c r="G1433" s="169" t="s">
        <v>489</v>
      </c>
      <c r="H1433" s="169"/>
      <c r="I1433" s="169"/>
      <c r="J1433" s="169">
        <v>48417.4</v>
      </c>
      <c r="K1433" s="169"/>
      <c r="M1433" s="87">
        <f t="shared" si="65"/>
        <v>4.8417399999999998E-3</v>
      </c>
    </row>
    <row r="1434" spans="1:13" x14ac:dyDescent="0.25">
      <c r="A1434" s="89" t="str">
        <f t="shared" si="66"/>
        <v>Y0AL0</v>
      </c>
      <c r="B1434" s="89">
        <f>VLOOKUP(F1434,Masters!B:F,5,0)</f>
        <v>0</v>
      </c>
      <c r="C1434" s="169" t="s">
        <v>169</v>
      </c>
      <c r="D1434" s="169" t="s">
        <v>169</v>
      </c>
      <c r="E1434" s="170">
        <v>44469</v>
      </c>
      <c r="F1434" s="169">
        <v>111183</v>
      </c>
      <c r="G1434" s="169" t="s">
        <v>490</v>
      </c>
      <c r="H1434" s="169"/>
      <c r="I1434" s="169"/>
      <c r="J1434" s="169">
        <v>6965.02</v>
      </c>
      <c r="K1434" s="169"/>
      <c r="M1434" s="87">
        <f t="shared" si="65"/>
        <v>6.9650199999999999E-4</v>
      </c>
    </row>
    <row r="1435" spans="1:13" x14ac:dyDescent="0.25">
      <c r="A1435" s="89" t="str">
        <f t="shared" si="66"/>
        <v>Y0AL0</v>
      </c>
      <c r="B1435" s="89">
        <f>VLOOKUP(F1435,Masters!B:F,5,0)</f>
        <v>0</v>
      </c>
      <c r="C1435" s="169" t="s">
        <v>169</v>
      </c>
      <c r="D1435" s="169" t="s">
        <v>169</v>
      </c>
      <c r="E1435" s="170">
        <v>44469</v>
      </c>
      <c r="F1435" s="169">
        <v>111184</v>
      </c>
      <c r="G1435" s="169" t="s">
        <v>491</v>
      </c>
      <c r="H1435" s="169"/>
      <c r="I1435" s="169"/>
      <c r="J1435" s="169">
        <v>23613.759999999998</v>
      </c>
      <c r="K1435" s="169"/>
      <c r="M1435" s="87">
        <f t="shared" si="65"/>
        <v>2.3613759999999997E-3</v>
      </c>
    </row>
    <row r="1436" spans="1:13" x14ac:dyDescent="0.25">
      <c r="A1436" s="89" t="str">
        <f t="shared" si="66"/>
        <v>Y0AL0</v>
      </c>
      <c r="B1436" s="89">
        <f>VLOOKUP(F1436,Masters!B:F,5,0)</f>
        <v>0</v>
      </c>
      <c r="C1436" s="169" t="s">
        <v>169</v>
      </c>
      <c r="D1436" s="169" t="s">
        <v>169</v>
      </c>
      <c r="E1436" s="170">
        <v>44469</v>
      </c>
      <c r="F1436" s="169">
        <v>111220</v>
      </c>
      <c r="G1436" s="169" t="s">
        <v>492</v>
      </c>
      <c r="H1436" s="169"/>
      <c r="I1436" s="169"/>
      <c r="J1436" s="169">
        <v>72133095.430000007</v>
      </c>
      <c r="K1436" s="169"/>
      <c r="M1436" s="87">
        <f t="shared" si="65"/>
        <v>7.2133095430000012</v>
      </c>
    </row>
    <row r="1437" spans="1:13" x14ac:dyDescent="0.25">
      <c r="A1437" s="89" t="str">
        <f t="shared" si="66"/>
        <v>Y0AL0</v>
      </c>
      <c r="B1437" s="89">
        <f>VLOOKUP(F1437,Masters!B:F,5,0)</f>
        <v>0</v>
      </c>
      <c r="C1437" s="169" t="s">
        <v>169</v>
      </c>
      <c r="D1437" s="169" t="s">
        <v>169</v>
      </c>
      <c r="E1437" s="170">
        <v>44469</v>
      </c>
      <c r="F1437" s="169">
        <v>111221</v>
      </c>
      <c r="G1437" s="169" t="s">
        <v>493</v>
      </c>
      <c r="H1437" s="169"/>
      <c r="I1437" s="169"/>
      <c r="J1437" s="169">
        <v>-72133095.430000007</v>
      </c>
      <c r="K1437" s="169"/>
      <c r="M1437" s="87">
        <f t="shared" si="65"/>
        <v>-7.2133095430000012</v>
      </c>
    </row>
    <row r="1438" spans="1:13" x14ac:dyDescent="0.25">
      <c r="A1438" s="89" t="str">
        <f t="shared" si="66"/>
        <v>Y0AL0</v>
      </c>
      <c r="B1438" s="89">
        <f>VLOOKUP(F1438,Masters!B:F,5,0)</f>
        <v>0</v>
      </c>
      <c r="C1438" s="169" t="s">
        <v>169</v>
      </c>
      <c r="D1438" s="169" t="s">
        <v>169</v>
      </c>
      <c r="E1438" s="170">
        <v>44469</v>
      </c>
      <c r="F1438" s="169">
        <v>141017</v>
      </c>
      <c r="G1438" s="169" t="s">
        <v>788</v>
      </c>
      <c r="H1438" s="169"/>
      <c r="I1438" s="169"/>
      <c r="J1438" s="169">
        <v>0</v>
      </c>
      <c r="K1438" s="169"/>
      <c r="M1438" s="87">
        <f t="shared" si="65"/>
        <v>0</v>
      </c>
    </row>
    <row r="1439" spans="1:13" x14ac:dyDescent="0.25">
      <c r="A1439" s="89" t="str">
        <f t="shared" si="66"/>
        <v>Y0AL0</v>
      </c>
      <c r="B1439" s="89">
        <f>VLOOKUP(F1439,Masters!B:F,5,0)</f>
        <v>0</v>
      </c>
      <c r="C1439" s="169" t="s">
        <v>169</v>
      </c>
      <c r="D1439" s="169" t="s">
        <v>169</v>
      </c>
      <c r="E1439" s="170">
        <v>44469</v>
      </c>
      <c r="F1439" s="169">
        <v>141280</v>
      </c>
      <c r="G1439" s="169" t="s">
        <v>789</v>
      </c>
      <c r="H1439" s="169"/>
      <c r="I1439" s="169"/>
      <c r="J1439" s="169">
        <v>300007.34999999998</v>
      </c>
      <c r="K1439" s="169"/>
      <c r="M1439" s="87">
        <f t="shared" si="65"/>
        <v>3.0000734999999997E-2</v>
      </c>
    </row>
    <row r="1440" spans="1:13" x14ac:dyDescent="0.25">
      <c r="A1440" s="89" t="str">
        <f t="shared" si="66"/>
        <v>Y0AL0</v>
      </c>
      <c r="B1440" s="89">
        <f>VLOOKUP(F1440,Masters!B:F,5,0)</f>
        <v>0</v>
      </c>
      <c r="C1440" s="169" t="s">
        <v>169</v>
      </c>
      <c r="D1440" s="169" t="s">
        <v>169</v>
      </c>
      <c r="E1440" s="170">
        <v>44469</v>
      </c>
      <c r="F1440" s="169">
        <v>141294</v>
      </c>
      <c r="G1440" s="169" t="s">
        <v>792</v>
      </c>
      <c r="H1440" s="169"/>
      <c r="I1440" s="169"/>
      <c r="J1440" s="169">
        <v>0</v>
      </c>
      <c r="K1440" s="169"/>
      <c r="M1440" s="87">
        <f t="shared" si="65"/>
        <v>0</v>
      </c>
    </row>
    <row r="1441" spans="1:13" x14ac:dyDescent="0.25">
      <c r="A1441" s="89" t="str">
        <f t="shared" si="66"/>
        <v>Y0AL0</v>
      </c>
      <c r="B1441" s="89">
        <f>VLOOKUP(F1441,Masters!B:F,5,0)</f>
        <v>0</v>
      </c>
      <c r="C1441" s="169" t="s">
        <v>169</v>
      </c>
      <c r="D1441" s="169" t="s">
        <v>169</v>
      </c>
      <c r="E1441" s="170">
        <v>44469</v>
      </c>
      <c r="F1441" s="169">
        <v>141321</v>
      </c>
      <c r="G1441" s="169" t="s">
        <v>1052</v>
      </c>
      <c r="H1441" s="169"/>
      <c r="I1441" s="169"/>
      <c r="J1441" s="169">
        <v>0</v>
      </c>
      <c r="K1441" s="169"/>
      <c r="M1441" s="87">
        <f t="shared" si="65"/>
        <v>0</v>
      </c>
    </row>
    <row r="1442" spans="1:13" x14ac:dyDescent="0.25">
      <c r="A1442" s="89" t="str">
        <f t="shared" si="66"/>
        <v>Y0AL0</v>
      </c>
      <c r="B1442" s="89">
        <f>VLOOKUP(F1442,Masters!B:F,5,0)</f>
        <v>0</v>
      </c>
      <c r="C1442" s="169" t="s">
        <v>169</v>
      </c>
      <c r="D1442" s="169" t="s">
        <v>169</v>
      </c>
      <c r="E1442" s="170">
        <v>44469</v>
      </c>
      <c r="F1442" s="169">
        <v>141349</v>
      </c>
      <c r="G1442" s="169" t="s">
        <v>799</v>
      </c>
      <c r="H1442" s="169"/>
      <c r="I1442" s="169"/>
      <c r="J1442" s="169">
        <v>0</v>
      </c>
      <c r="K1442" s="169"/>
      <c r="M1442" s="87">
        <f t="shared" si="65"/>
        <v>0</v>
      </c>
    </row>
    <row r="1443" spans="1:13" x14ac:dyDescent="0.25">
      <c r="A1443" s="89" t="str">
        <f t="shared" si="66"/>
        <v>Y0AL0</v>
      </c>
      <c r="B1443" s="89">
        <f>VLOOKUP(F1443,Masters!B:F,5,0)</f>
        <v>0</v>
      </c>
      <c r="C1443" s="169" t="s">
        <v>169</v>
      </c>
      <c r="D1443" s="169" t="s">
        <v>169</v>
      </c>
      <c r="E1443" s="170">
        <v>44469</v>
      </c>
      <c r="F1443" s="169">
        <v>141366</v>
      </c>
      <c r="G1443" s="169" t="s">
        <v>767</v>
      </c>
      <c r="H1443" s="169"/>
      <c r="I1443" s="169"/>
      <c r="J1443" s="169">
        <v>1119.27</v>
      </c>
      <c r="K1443" s="169"/>
      <c r="M1443" s="87">
        <f t="shared" si="65"/>
        <v>1.11927E-4</v>
      </c>
    </row>
    <row r="1444" spans="1:13" x14ac:dyDescent="0.25">
      <c r="A1444" s="89" t="str">
        <f t="shared" si="66"/>
        <v>Y0AL0</v>
      </c>
      <c r="B1444" s="89">
        <f>VLOOKUP(F1444,Masters!B:F,5,0)</f>
        <v>0</v>
      </c>
      <c r="C1444" s="169" t="s">
        <v>169</v>
      </c>
      <c r="D1444" s="169" t="s">
        <v>169</v>
      </c>
      <c r="E1444" s="170">
        <v>44469</v>
      </c>
      <c r="F1444" s="169">
        <v>141379</v>
      </c>
      <c r="G1444" s="169" t="s">
        <v>2430</v>
      </c>
      <c r="H1444" s="169"/>
      <c r="I1444" s="169"/>
      <c r="J1444" s="169">
        <v>0</v>
      </c>
      <c r="K1444" s="169"/>
      <c r="M1444" s="87">
        <f t="shared" si="65"/>
        <v>0</v>
      </c>
    </row>
    <row r="1445" spans="1:13" x14ac:dyDescent="0.25">
      <c r="A1445" s="89" t="str">
        <f t="shared" si="66"/>
        <v>Y0AL0</v>
      </c>
      <c r="B1445" s="89">
        <f>VLOOKUP(F1445,Masters!B:F,5,0)</f>
        <v>0</v>
      </c>
      <c r="C1445" s="169" t="s">
        <v>169</v>
      </c>
      <c r="D1445" s="169" t="s">
        <v>169</v>
      </c>
      <c r="E1445" s="170">
        <v>44469</v>
      </c>
      <c r="F1445" s="169">
        <v>141382</v>
      </c>
      <c r="G1445" s="169" t="s">
        <v>508</v>
      </c>
      <c r="H1445" s="169"/>
      <c r="I1445" s="169"/>
      <c r="J1445" s="169">
        <v>0</v>
      </c>
      <c r="K1445" s="169"/>
      <c r="M1445" s="87">
        <f t="shared" si="65"/>
        <v>0</v>
      </c>
    </row>
    <row r="1446" spans="1:13" x14ac:dyDescent="0.25">
      <c r="A1446" s="89" t="str">
        <f t="shared" si="66"/>
        <v>Y0AL0</v>
      </c>
      <c r="B1446" s="89">
        <f>VLOOKUP(F1446,Masters!B:F,5,0)</f>
        <v>0</v>
      </c>
      <c r="C1446" s="169" t="s">
        <v>169</v>
      </c>
      <c r="D1446" s="169" t="s">
        <v>169</v>
      </c>
      <c r="E1446" s="170">
        <v>44469</v>
      </c>
      <c r="F1446" s="169">
        <v>141398</v>
      </c>
      <c r="G1446" s="169" t="s">
        <v>2431</v>
      </c>
      <c r="H1446" s="169"/>
      <c r="I1446" s="169"/>
      <c r="J1446" s="169">
        <v>0</v>
      </c>
      <c r="K1446" s="169"/>
      <c r="M1446" s="87">
        <f t="shared" si="65"/>
        <v>0</v>
      </c>
    </row>
    <row r="1447" spans="1:13" x14ac:dyDescent="0.25">
      <c r="A1447" s="89" t="str">
        <f t="shared" si="66"/>
        <v>Y0AL0</v>
      </c>
      <c r="B1447" s="89">
        <f>VLOOKUP(F1447,Masters!B:F,5,0)</f>
        <v>0</v>
      </c>
      <c r="C1447" s="169" t="s">
        <v>169</v>
      </c>
      <c r="D1447" s="169" t="s">
        <v>169</v>
      </c>
      <c r="E1447" s="170">
        <v>44469</v>
      </c>
      <c r="F1447" s="169">
        <v>141399</v>
      </c>
      <c r="G1447" s="169" t="s">
        <v>2432</v>
      </c>
      <c r="H1447" s="169"/>
      <c r="I1447" s="169"/>
      <c r="J1447" s="169">
        <v>0</v>
      </c>
      <c r="K1447" s="169"/>
      <c r="M1447" s="87">
        <f t="shared" si="65"/>
        <v>0</v>
      </c>
    </row>
    <row r="1448" spans="1:13" x14ac:dyDescent="0.25">
      <c r="A1448" s="89" t="str">
        <f t="shared" si="66"/>
        <v>Y0AL0</v>
      </c>
      <c r="B1448" s="89">
        <f>VLOOKUP(F1448,Masters!B:F,5,0)</f>
        <v>0</v>
      </c>
      <c r="C1448" s="169" t="s">
        <v>169</v>
      </c>
      <c r="D1448" s="169" t="s">
        <v>169</v>
      </c>
      <c r="E1448" s="170">
        <v>44469</v>
      </c>
      <c r="F1448" s="169">
        <v>141524</v>
      </c>
      <c r="G1448" s="169" t="s">
        <v>509</v>
      </c>
      <c r="H1448" s="169"/>
      <c r="I1448" s="169"/>
      <c r="J1448" s="169">
        <v>0</v>
      </c>
      <c r="K1448" s="169"/>
      <c r="M1448" s="87">
        <f t="shared" si="65"/>
        <v>0</v>
      </c>
    </row>
    <row r="1449" spans="1:13" x14ac:dyDescent="0.25">
      <c r="A1449" s="89" t="str">
        <f t="shared" si="66"/>
        <v>Y0AL0</v>
      </c>
      <c r="B1449" s="89">
        <f>VLOOKUP(F1449,Masters!B:F,5,0)</f>
        <v>0</v>
      </c>
      <c r="C1449" s="169" t="s">
        <v>169</v>
      </c>
      <c r="D1449" s="169" t="s">
        <v>169</v>
      </c>
      <c r="E1449" s="170">
        <v>44469</v>
      </c>
      <c r="F1449" s="169">
        <v>141526</v>
      </c>
      <c r="G1449" s="169" t="s">
        <v>510</v>
      </c>
      <c r="H1449" s="169"/>
      <c r="I1449" s="169"/>
      <c r="J1449" s="169">
        <v>0</v>
      </c>
      <c r="K1449" s="169"/>
      <c r="M1449" s="87">
        <f t="shared" si="65"/>
        <v>0</v>
      </c>
    </row>
    <row r="1450" spans="1:13" x14ac:dyDescent="0.25">
      <c r="A1450" s="89" t="str">
        <f t="shared" si="66"/>
        <v>Y0AL0</v>
      </c>
      <c r="B1450" s="89">
        <f>VLOOKUP(F1450,Masters!B:F,5,0)</f>
        <v>0</v>
      </c>
      <c r="C1450" s="169" t="s">
        <v>169</v>
      </c>
      <c r="D1450" s="169" t="s">
        <v>169</v>
      </c>
      <c r="E1450" s="170">
        <v>44469</v>
      </c>
      <c r="F1450" s="169">
        <v>141555</v>
      </c>
      <c r="G1450" s="169" t="s">
        <v>820</v>
      </c>
      <c r="H1450" s="169"/>
      <c r="I1450" s="169"/>
      <c r="J1450" s="169">
        <v>0</v>
      </c>
      <c r="K1450" s="169"/>
      <c r="M1450" s="87">
        <f t="shared" si="65"/>
        <v>0</v>
      </c>
    </row>
    <row r="1451" spans="1:13" x14ac:dyDescent="0.25">
      <c r="A1451" s="89" t="str">
        <f t="shared" si="66"/>
        <v>Y0AL0</v>
      </c>
      <c r="B1451" s="89">
        <f>VLOOKUP(F1451,Masters!B:F,5,0)</f>
        <v>0</v>
      </c>
      <c r="C1451" s="169" t="s">
        <v>169</v>
      </c>
      <c r="D1451" s="169" t="s">
        <v>169</v>
      </c>
      <c r="E1451" s="170">
        <v>44469</v>
      </c>
      <c r="F1451" s="169">
        <v>141627</v>
      </c>
      <c r="G1451" s="169" t="s">
        <v>511</v>
      </c>
      <c r="H1451" s="169"/>
      <c r="I1451" s="169"/>
      <c r="J1451" s="169">
        <v>0</v>
      </c>
      <c r="K1451" s="169"/>
      <c r="M1451" s="87">
        <f t="shared" si="65"/>
        <v>0</v>
      </c>
    </row>
    <row r="1452" spans="1:13" x14ac:dyDescent="0.25">
      <c r="A1452" s="89" t="str">
        <f t="shared" si="66"/>
        <v>Y0AL0</v>
      </c>
      <c r="B1452" s="89">
        <f>VLOOKUP(F1452,Masters!B:F,5,0)</f>
        <v>0</v>
      </c>
      <c r="C1452" s="169" t="s">
        <v>169</v>
      </c>
      <c r="D1452" s="169" t="s">
        <v>169</v>
      </c>
      <c r="E1452" s="170">
        <v>44469</v>
      </c>
      <c r="F1452" s="169">
        <v>141647</v>
      </c>
      <c r="G1452" s="169" t="s">
        <v>821</v>
      </c>
      <c r="H1452" s="169"/>
      <c r="I1452" s="169"/>
      <c r="J1452" s="169">
        <v>0</v>
      </c>
      <c r="K1452" s="169"/>
      <c r="M1452" s="87">
        <f t="shared" si="65"/>
        <v>0</v>
      </c>
    </row>
    <row r="1453" spans="1:13" x14ac:dyDescent="0.25">
      <c r="A1453" s="89" t="str">
        <f t="shared" si="66"/>
        <v>Y0AL0</v>
      </c>
      <c r="B1453" s="89">
        <f>VLOOKUP(F1453,Masters!B:F,5,0)</f>
        <v>0</v>
      </c>
      <c r="C1453" s="169" t="s">
        <v>169</v>
      </c>
      <c r="D1453" s="169" t="s">
        <v>169</v>
      </c>
      <c r="E1453" s="170">
        <v>44469</v>
      </c>
      <c r="F1453" s="169">
        <v>141653</v>
      </c>
      <c r="G1453" s="169" t="s">
        <v>512</v>
      </c>
      <c r="H1453" s="169"/>
      <c r="I1453" s="169"/>
      <c r="J1453" s="169">
        <v>0</v>
      </c>
      <c r="K1453" s="169"/>
      <c r="M1453" s="87">
        <f t="shared" si="65"/>
        <v>0</v>
      </c>
    </row>
    <row r="1454" spans="1:13" x14ac:dyDescent="0.25">
      <c r="A1454" s="89" t="str">
        <f t="shared" si="66"/>
        <v>Y0AL0</v>
      </c>
      <c r="B1454" s="89">
        <f>VLOOKUP(F1454,Masters!B:F,5,0)</f>
        <v>0</v>
      </c>
      <c r="C1454" s="169" t="s">
        <v>169</v>
      </c>
      <c r="D1454" s="169" t="s">
        <v>169</v>
      </c>
      <c r="E1454" s="170">
        <v>44469</v>
      </c>
      <c r="F1454" s="169">
        <v>141679</v>
      </c>
      <c r="G1454" s="169" t="s">
        <v>822</v>
      </c>
      <c r="H1454" s="169"/>
      <c r="I1454" s="169"/>
      <c r="J1454" s="169">
        <v>0</v>
      </c>
      <c r="K1454" s="169"/>
      <c r="M1454" s="87">
        <f t="shared" si="65"/>
        <v>0</v>
      </c>
    </row>
    <row r="1455" spans="1:13" x14ac:dyDescent="0.25">
      <c r="A1455" s="89" t="str">
        <f t="shared" si="66"/>
        <v>Y0AL0</v>
      </c>
      <c r="B1455" s="89">
        <f>VLOOKUP(F1455,Masters!B:F,5,0)</f>
        <v>0</v>
      </c>
      <c r="C1455" s="169" t="s">
        <v>169</v>
      </c>
      <c r="D1455" s="169" t="s">
        <v>169</v>
      </c>
      <c r="E1455" s="170">
        <v>44469</v>
      </c>
      <c r="F1455" s="169">
        <v>141724</v>
      </c>
      <c r="G1455" s="169" t="s">
        <v>513</v>
      </c>
      <c r="H1455" s="169"/>
      <c r="I1455" s="169"/>
      <c r="J1455" s="169">
        <v>0</v>
      </c>
      <c r="K1455" s="169"/>
      <c r="M1455" s="87">
        <f t="shared" si="65"/>
        <v>0</v>
      </c>
    </row>
    <row r="1456" spans="1:13" x14ac:dyDescent="0.25">
      <c r="A1456" s="89" t="str">
        <f t="shared" si="66"/>
        <v>Y0AL0</v>
      </c>
      <c r="B1456" s="89">
        <f>VLOOKUP(F1456,Masters!B:F,5,0)</f>
        <v>0</v>
      </c>
      <c r="C1456" s="169" t="s">
        <v>169</v>
      </c>
      <c r="D1456" s="169" t="s">
        <v>169</v>
      </c>
      <c r="E1456" s="170">
        <v>44469</v>
      </c>
      <c r="F1456" s="169">
        <v>141744</v>
      </c>
      <c r="G1456" s="169" t="s">
        <v>514</v>
      </c>
      <c r="H1456" s="169"/>
      <c r="I1456" s="169"/>
      <c r="J1456" s="169">
        <v>100383.95</v>
      </c>
      <c r="K1456" s="169"/>
      <c r="M1456" s="87">
        <f t="shared" si="65"/>
        <v>1.0038395E-2</v>
      </c>
    </row>
    <row r="1457" spans="1:13" x14ac:dyDescent="0.25">
      <c r="A1457" s="89" t="str">
        <f t="shared" si="66"/>
        <v>Y0AL0</v>
      </c>
      <c r="B1457" s="89">
        <f>VLOOKUP(F1457,Masters!B:F,5,0)</f>
        <v>0</v>
      </c>
      <c r="C1457" s="169" t="s">
        <v>169</v>
      </c>
      <c r="D1457" s="169" t="s">
        <v>169</v>
      </c>
      <c r="E1457" s="170">
        <v>44469</v>
      </c>
      <c r="F1457" s="169">
        <v>141754</v>
      </c>
      <c r="G1457" s="169" t="s">
        <v>517</v>
      </c>
      <c r="H1457" s="169"/>
      <c r="I1457" s="169"/>
      <c r="J1457" s="169">
        <v>0</v>
      </c>
      <c r="K1457" s="169"/>
      <c r="M1457" s="87">
        <f t="shared" si="65"/>
        <v>0</v>
      </c>
    </row>
    <row r="1458" spans="1:13" x14ac:dyDescent="0.25">
      <c r="A1458" s="89" t="str">
        <f t="shared" si="66"/>
        <v>Y0AL0</v>
      </c>
      <c r="B1458" s="89">
        <f>VLOOKUP(F1458,Masters!B:F,5,0)</f>
        <v>0</v>
      </c>
      <c r="C1458" s="169" t="s">
        <v>169</v>
      </c>
      <c r="D1458" s="169" t="s">
        <v>169</v>
      </c>
      <c r="E1458" s="170">
        <v>44469</v>
      </c>
      <c r="F1458" s="169">
        <v>141755</v>
      </c>
      <c r="G1458" s="169" t="s">
        <v>518</v>
      </c>
      <c r="H1458" s="169"/>
      <c r="I1458" s="169"/>
      <c r="J1458" s="169">
        <v>0</v>
      </c>
      <c r="K1458" s="169"/>
      <c r="M1458" s="87">
        <f t="shared" si="65"/>
        <v>0</v>
      </c>
    </row>
    <row r="1459" spans="1:13" x14ac:dyDescent="0.25">
      <c r="A1459" s="89" t="str">
        <f t="shared" si="66"/>
        <v>Y0AL0</v>
      </c>
      <c r="B1459" s="89">
        <f>VLOOKUP(F1459,Masters!B:F,5,0)</f>
        <v>0</v>
      </c>
      <c r="C1459" s="169" t="s">
        <v>169</v>
      </c>
      <c r="D1459" s="169" t="s">
        <v>169</v>
      </c>
      <c r="E1459" s="170">
        <v>44469</v>
      </c>
      <c r="F1459" s="169">
        <v>141769</v>
      </c>
      <c r="G1459" s="169" t="s">
        <v>843</v>
      </c>
      <c r="H1459" s="169"/>
      <c r="I1459" s="169"/>
      <c r="J1459" s="169">
        <v>0</v>
      </c>
      <c r="K1459" s="169"/>
      <c r="M1459" s="87">
        <f t="shared" si="65"/>
        <v>0</v>
      </c>
    </row>
    <row r="1460" spans="1:13" x14ac:dyDescent="0.25">
      <c r="A1460" s="89" t="str">
        <f t="shared" si="66"/>
        <v>Y0AL0</v>
      </c>
      <c r="B1460" s="89">
        <f>VLOOKUP(F1460,Masters!B:F,5,0)</f>
        <v>0</v>
      </c>
      <c r="C1460" s="169" t="s">
        <v>169</v>
      </c>
      <c r="D1460" s="169" t="s">
        <v>169</v>
      </c>
      <c r="E1460" s="170">
        <v>44469</v>
      </c>
      <c r="F1460" s="169">
        <v>141779</v>
      </c>
      <c r="G1460" s="169" t="s">
        <v>852</v>
      </c>
      <c r="H1460" s="169"/>
      <c r="I1460" s="169"/>
      <c r="J1460" s="169">
        <v>0</v>
      </c>
      <c r="K1460" s="169"/>
      <c r="M1460" s="87">
        <f t="shared" ref="M1460:M1474" si="67">J1460/10000000</f>
        <v>0</v>
      </c>
    </row>
    <row r="1461" spans="1:13" x14ac:dyDescent="0.25">
      <c r="A1461" s="89" t="str">
        <f t="shared" si="66"/>
        <v>Y0AL0</v>
      </c>
      <c r="B1461" s="89">
        <f>VLOOKUP(F1461,Masters!B:F,5,0)</f>
        <v>0</v>
      </c>
      <c r="C1461" s="169" t="s">
        <v>169</v>
      </c>
      <c r="D1461" s="169" t="s">
        <v>169</v>
      </c>
      <c r="E1461" s="170">
        <v>44469</v>
      </c>
      <c r="F1461" s="169">
        <v>141785</v>
      </c>
      <c r="G1461" s="169" t="s">
        <v>856</v>
      </c>
      <c r="H1461" s="169"/>
      <c r="I1461" s="169"/>
      <c r="J1461" s="169">
        <v>0</v>
      </c>
      <c r="K1461" s="169"/>
      <c r="M1461" s="87">
        <f t="shared" si="67"/>
        <v>0</v>
      </c>
    </row>
    <row r="1462" spans="1:13" x14ac:dyDescent="0.25">
      <c r="A1462" s="89" t="str">
        <f t="shared" si="66"/>
        <v>Y0AL0</v>
      </c>
      <c r="B1462" s="89">
        <f>VLOOKUP(F1462,Masters!B:F,5,0)</f>
        <v>0</v>
      </c>
      <c r="C1462" s="169" t="s">
        <v>169</v>
      </c>
      <c r="D1462" s="169" t="s">
        <v>169</v>
      </c>
      <c r="E1462" s="170">
        <v>44469</v>
      </c>
      <c r="F1462" s="169">
        <v>141789</v>
      </c>
      <c r="G1462" s="169" t="s">
        <v>860</v>
      </c>
      <c r="H1462" s="169"/>
      <c r="I1462" s="169"/>
      <c r="J1462" s="169">
        <v>0</v>
      </c>
      <c r="K1462" s="169"/>
      <c r="M1462" s="87">
        <f t="shared" si="67"/>
        <v>0</v>
      </c>
    </row>
    <row r="1463" spans="1:13" x14ac:dyDescent="0.25">
      <c r="A1463" s="89" t="str">
        <f t="shared" si="66"/>
        <v>Y0AL0</v>
      </c>
      <c r="B1463" s="89">
        <f>VLOOKUP(F1463,Masters!B:F,5,0)</f>
        <v>0</v>
      </c>
      <c r="C1463" s="169" t="s">
        <v>169</v>
      </c>
      <c r="D1463" s="169" t="s">
        <v>169</v>
      </c>
      <c r="E1463" s="170">
        <v>44469</v>
      </c>
      <c r="F1463" s="169">
        <v>141790</v>
      </c>
      <c r="G1463" s="169" t="s">
        <v>861</v>
      </c>
      <c r="H1463" s="169"/>
      <c r="I1463" s="169"/>
      <c r="J1463" s="169">
        <v>0</v>
      </c>
      <c r="K1463" s="169"/>
      <c r="M1463" s="87">
        <f t="shared" si="67"/>
        <v>0</v>
      </c>
    </row>
    <row r="1464" spans="1:13" x14ac:dyDescent="0.25">
      <c r="A1464" s="89" t="str">
        <f t="shared" si="66"/>
        <v>Y0AL0</v>
      </c>
      <c r="B1464" s="89">
        <f>VLOOKUP(F1464,Masters!B:F,5,0)</f>
        <v>0</v>
      </c>
      <c r="C1464" s="169" t="s">
        <v>169</v>
      </c>
      <c r="D1464" s="169" t="s">
        <v>169</v>
      </c>
      <c r="E1464" s="170">
        <v>44469</v>
      </c>
      <c r="F1464" s="169">
        <v>141871</v>
      </c>
      <c r="G1464" s="169" t="s">
        <v>1100</v>
      </c>
      <c r="H1464" s="169"/>
      <c r="I1464" s="169"/>
      <c r="J1464" s="169">
        <v>0</v>
      </c>
      <c r="K1464" s="169"/>
      <c r="M1464" s="87">
        <f t="shared" si="67"/>
        <v>0</v>
      </c>
    </row>
    <row r="1465" spans="1:13" x14ac:dyDescent="0.25">
      <c r="A1465" s="89" t="str">
        <f t="shared" si="66"/>
        <v>Y0AL0</v>
      </c>
      <c r="B1465" s="89">
        <f>VLOOKUP(F1465,Masters!B:F,5,0)</f>
        <v>0</v>
      </c>
      <c r="C1465" s="169" t="s">
        <v>169</v>
      </c>
      <c r="D1465" s="169" t="s">
        <v>169</v>
      </c>
      <c r="E1465" s="170">
        <v>44469</v>
      </c>
      <c r="F1465" s="169">
        <v>142036</v>
      </c>
      <c r="G1465" s="169" t="s">
        <v>865</v>
      </c>
      <c r="H1465" s="169"/>
      <c r="I1465" s="169"/>
      <c r="J1465" s="169">
        <v>100000</v>
      </c>
      <c r="K1465" s="169"/>
      <c r="M1465" s="87">
        <f t="shared" si="67"/>
        <v>0.01</v>
      </c>
    </row>
    <row r="1466" spans="1:13" x14ac:dyDescent="0.25">
      <c r="A1466" s="89" t="str">
        <f t="shared" si="66"/>
        <v>Y0AL0</v>
      </c>
      <c r="B1466" s="89">
        <f>VLOOKUP(F1466,Masters!B:F,5,0)</f>
        <v>0</v>
      </c>
      <c r="C1466" s="169" t="s">
        <v>169</v>
      </c>
      <c r="D1466" s="169" t="s">
        <v>169</v>
      </c>
      <c r="E1466" s="170">
        <v>44469</v>
      </c>
      <c r="F1466" s="169">
        <v>142038</v>
      </c>
      <c r="G1466" s="169" t="s">
        <v>866</v>
      </c>
      <c r="H1466" s="169"/>
      <c r="I1466" s="169"/>
      <c r="J1466" s="169">
        <v>0</v>
      </c>
      <c r="K1466" s="169"/>
      <c r="M1466" s="87">
        <f t="shared" si="67"/>
        <v>0</v>
      </c>
    </row>
    <row r="1467" spans="1:13" x14ac:dyDescent="0.25">
      <c r="A1467" s="89" t="str">
        <f t="shared" si="66"/>
        <v>Y0AL0</v>
      </c>
      <c r="B1467" s="89">
        <f>VLOOKUP(F1467,Masters!B:F,5,0)</f>
        <v>0</v>
      </c>
      <c r="C1467" s="169" t="s">
        <v>169</v>
      </c>
      <c r="D1467" s="169" t="s">
        <v>169</v>
      </c>
      <c r="E1467" s="170">
        <v>44469</v>
      </c>
      <c r="F1467" s="169">
        <v>142039</v>
      </c>
      <c r="G1467" s="169" t="s">
        <v>1062</v>
      </c>
      <c r="H1467" s="169"/>
      <c r="I1467" s="169"/>
      <c r="J1467" s="169">
        <v>0</v>
      </c>
      <c r="K1467" s="169"/>
      <c r="M1467" s="87">
        <f t="shared" si="67"/>
        <v>0</v>
      </c>
    </row>
    <row r="1468" spans="1:13" x14ac:dyDescent="0.25">
      <c r="A1468" s="89" t="str">
        <f t="shared" ref="A1468:A1474" si="68">C1468&amp;B1468</f>
        <v>Y0AL0</v>
      </c>
      <c r="B1468" s="89">
        <f>VLOOKUP(F1468,Masters!B:F,5,0)</f>
        <v>0</v>
      </c>
      <c r="C1468" s="169" t="s">
        <v>169</v>
      </c>
      <c r="D1468" s="169" t="s">
        <v>169</v>
      </c>
      <c r="E1468" s="170">
        <v>44469</v>
      </c>
      <c r="F1468" s="169">
        <v>142041</v>
      </c>
      <c r="G1468" s="169" t="s">
        <v>868</v>
      </c>
      <c r="H1468" s="169"/>
      <c r="I1468" s="169"/>
      <c r="J1468" s="169">
        <v>0</v>
      </c>
      <c r="K1468" s="169"/>
      <c r="M1468" s="87">
        <f t="shared" si="67"/>
        <v>0</v>
      </c>
    </row>
    <row r="1469" spans="1:13" x14ac:dyDescent="0.25">
      <c r="A1469" s="89" t="str">
        <f t="shared" si="68"/>
        <v>Y0AL0</v>
      </c>
      <c r="B1469" s="89">
        <f>VLOOKUP(F1469,Masters!B:F,5,0)</f>
        <v>0</v>
      </c>
      <c r="C1469" s="169" t="s">
        <v>169</v>
      </c>
      <c r="D1469" s="169" t="s">
        <v>169</v>
      </c>
      <c r="E1469" s="170">
        <v>44469</v>
      </c>
      <c r="F1469" s="169">
        <v>142042</v>
      </c>
      <c r="G1469" s="169" t="s">
        <v>869</v>
      </c>
      <c r="H1469" s="169"/>
      <c r="I1469" s="169"/>
      <c r="J1469" s="169">
        <v>0.09</v>
      </c>
      <c r="K1469" s="169"/>
      <c r="M1469" s="87">
        <f t="shared" si="67"/>
        <v>8.9999999999999995E-9</v>
      </c>
    </row>
    <row r="1470" spans="1:13" x14ac:dyDescent="0.25">
      <c r="A1470" s="89" t="str">
        <f t="shared" si="68"/>
        <v>Y0AL0</v>
      </c>
      <c r="B1470" s="89">
        <f>VLOOKUP(F1470,Masters!B:F,5,0)</f>
        <v>0</v>
      </c>
      <c r="C1470" s="169" t="s">
        <v>169</v>
      </c>
      <c r="D1470" s="169" t="s">
        <v>169</v>
      </c>
      <c r="E1470" s="170">
        <v>44469</v>
      </c>
      <c r="F1470" s="169">
        <v>142043</v>
      </c>
      <c r="G1470" s="169" t="s">
        <v>1133</v>
      </c>
      <c r="H1470" s="169"/>
      <c r="I1470" s="169"/>
      <c r="J1470" s="169">
        <v>0</v>
      </c>
      <c r="K1470" s="169"/>
      <c r="M1470" s="87">
        <f t="shared" si="67"/>
        <v>0</v>
      </c>
    </row>
    <row r="1471" spans="1:13" x14ac:dyDescent="0.25">
      <c r="A1471" s="89" t="str">
        <f t="shared" si="68"/>
        <v>Y0AL0</v>
      </c>
      <c r="B1471" s="89">
        <f>VLOOKUP(F1471,Masters!B:F,5,0)</f>
        <v>0</v>
      </c>
      <c r="C1471" s="169" t="s">
        <v>169</v>
      </c>
      <c r="D1471" s="169" t="s">
        <v>169</v>
      </c>
      <c r="E1471" s="170">
        <v>44469</v>
      </c>
      <c r="F1471" s="169">
        <v>142044</v>
      </c>
      <c r="G1471" s="169" t="s">
        <v>870</v>
      </c>
      <c r="H1471" s="169"/>
      <c r="I1471" s="169"/>
      <c r="J1471" s="169">
        <v>0</v>
      </c>
      <c r="K1471" s="169"/>
      <c r="M1471" s="87">
        <f t="shared" si="67"/>
        <v>0</v>
      </c>
    </row>
    <row r="1472" spans="1:13" x14ac:dyDescent="0.25">
      <c r="A1472" s="89" t="str">
        <f t="shared" si="68"/>
        <v>Y0AL0</v>
      </c>
      <c r="B1472" s="89">
        <f>VLOOKUP(F1472,Masters!B:F,5,0)</f>
        <v>0</v>
      </c>
      <c r="C1472" s="169" t="s">
        <v>169</v>
      </c>
      <c r="D1472" s="169" t="s">
        <v>169</v>
      </c>
      <c r="E1472" s="170">
        <v>44469</v>
      </c>
      <c r="F1472" s="169">
        <v>160112</v>
      </c>
      <c r="G1472" s="169" t="s">
        <v>1114</v>
      </c>
      <c r="H1472" s="169"/>
      <c r="I1472" s="169"/>
      <c r="J1472" s="169">
        <v>0</v>
      </c>
      <c r="K1472" s="169"/>
      <c r="M1472" s="87">
        <f t="shared" si="67"/>
        <v>0</v>
      </c>
    </row>
    <row r="1473" spans="1:13" x14ac:dyDescent="0.25">
      <c r="A1473" s="89" t="str">
        <f t="shared" si="68"/>
        <v>Y0AL0</v>
      </c>
      <c r="B1473" s="89">
        <f>VLOOKUP(F1473,Masters!B:F,5,0)</f>
        <v>0</v>
      </c>
      <c r="C1473" s="169" t="s">
        <v>169</v>
      </c>
      <c r="D1473" s="169" t="s">
        <v>169</v>
      </c>
      <c r="E1473" s="170">
        <v>44469</v>
      </c>
      <c r="F1473" s="169">
        <v>160118</v>
      </c>
      <c r="G1473" s="169" t="s">
        <v>890</v>
      </c>
      <c r="H1473" s="169"/>
      <c r="I1473" s="169"/>
      <c r="J1473" s="169">
        <v>0</v>
      </c>
      <c r="K1473" s="169"/>
      <c r="M1473" s="87">
        <f t="shared" si="67"/>
        <v>0</v>
      </c>
    </row>
    <row r="1474" spans="1:13" x14ac:dyDescent="0.25">
      <c r="A1474" s="89" t="str">
        <f t="shared" si="68"/>
        <v>Y0AL0</v>
      </c>
      <c r="B1474" s="89">
        <f>VLOOKUP(F1474,Masters!B:F,5,0)</f>
        <v>0</v>
      </c>
      <c r="C1474" s="169" t="s">
        <v>169</v>
      </c>
      <c r="D1474" s="169" t="s">
        <v>169</v>
      </c>
      <c r="E1474" s="170">
        <v>44469</v>
      </c>
      <c r="F1474" s="169">
        <v>160202</v>
      </c>
      <c r="G1474" s="169" t="s">
        <v>896</v>
      </c>
      <c r="H1474" s="169"/>
      <c r="I1474" s="169"/>
      <c r="J1474" s="169">
        <v>0</v>
      </c>
      <c r="K1474" s="169"/>
      <c r="M1474" s="87">
        <f t="shared" si="67"/>
        <v>0</v>
      </c>
    </row>
    <row r="1475" spans="1:13" x14ac:dyDescent="0.25">
      <c r="A1475" s="89" t="str">
        <f t="shared" ref="A1475:A1528" si="69">C1475&amp;B1475</f>
        <v>Y0AL0</v>
      </c>
      <c r="B1475" s="89">
        <f>VLOOKUP(F1475,Masters!B:F,5,0)</f>
        <v>0</v>
      </c>
      <c r="C1475" s="169" t="s">
        <v>169</v>
      </c>
      <c r="D1475" s="169" t="s">
        <v>169</v>
      </c>
      <c r="E1475" s="170">
        <v>44469</v>
      </c>
      <c r="F1475" s="169">
        <v>160206</v>
      </c>
      <c r="G1475" s="169" t="s">
        <v>897</v>
      </c>
      <c r="H1475" s="169"/>
      <c r="I1475" s="169"/>
      <c r="J1475" s="169">
        <v>2127111.61</v>
      </c>
      <c r="K1475" s="169"/>
      <c r="M1475" s="87">
        <f t="shared" ref="M1475:M1532" si="70">J1475/10000000</f>
        <v>0.21271116099999998</v>
      </c>
    </row>
    <row r="1476" spans="1:13" x14ac:dyDescent="0.25">
      <c r="A1476" s="89" t="str">
        <f t="shared" si="69"/>
        <v>Y0AL0</v>
      </c>
      <c r="B1476" s="89">
        <f>VLOOKUP(F1476,Masters!B:F,5,0)</f>
        <v>0</v>
      </c>
      <c r="C1476" s="169" t="s">
        <v>169</v>
      </c>
      <c r="D1476" s="169" t="s">
        <v>169</v>
      </c>
      <c r="E1476" s="170">
        <v>44469</v>
      </c>
      <c r="F1476" s="169">
        <v>160207</v>
      </c>
      <c r="G1476" s="169" t="s">
        <v>898</v>
      </c>
      <c r="H1476" s="169"/>
      <c r="I1476" s="169"/>
      <c r="J1476" s="169">
        <v>0</v>
      </c>
      <c r="K1476" s="169"/>
      <c r="M1476" s="87">
        <f t="shared" si="70"/>
        <v>0</v>
      </c>
    </row>
    <row r="1477" spans="1:13" x14ac:dyDescent="0.25">
      <c r="A1477" s="89" t="str">
        <f t="shared" si="69"/>
        <v>Y0AL1.2</v>
      </c>
      <c r="B1477" s="89">
        <f>VLOOKUP(F1477,Masters!B:F,5,0)</f>
        <v>1.2</v>
      </c>
      <c r="C1477" s="169" t="s">
        <v>169</v>
      </c>
      <c r="D1477" s="169" t="s">
        <v>169</v>
      </c>
      <c r="E1477" s="170">
        <v>44469</v>
      </c>
      <c r="F1477" s="169">
        <v>201171</v>
      </c>
      <c r="G1477" s="169" t="s">
        <v>624</v>
      </c>
      <c r="H1477" s="169"/>
      <c r="I1477" s="169"/>
      <c r="J1477" s="169">
        <v>1.02</v>
      </c>
      <c r="K1477" s="169"/>
      <c r="M1477" s="87">
        <f t="shared" si="70"/>
        <v>1.02E-7</v>
      </c>
    </row>
    <row r="1478" spans="1:13" x14ac:dyDescent="0.25">
      <c r="A1478" s="89" t="str">
        <f t="shared" si="69"/>
        <v>Y0AL1.2</v>
      </c>
      <c r="B1478" s="89">
        <f>VLOOKUP(F1478,Masters!B:F,5,0)</f>
        <v>1.2</v>
      </c>
      <c r="C1478" s="169" t="s">
        <v>169</v>
      </c>
      <c r="D1478" s="169" t="s">
        <v>169</v>
      </c>
      <c r="E1478" s="170">
        <v>44469</v>
      </c>
      <c r="F1478" s="169">
        <v>201182</v>
      </c>
      <c r="G1478" s="169" t="s">
        <v>909</v>
      </c>
      <c r="H1478" s="169"/>
      <c r="I1478" s="169"/>
      <c r="J1478" s="169">
        <v>0.69</v>
      </c>
      <c r="K1478" s="169"/>
      <c r="M1478" s="87">
        <f t="shared" si="70"/>
        <v>6.8999999999999996E-8</v>
      </c>
    </row>
    <row r="1479" spans="1:13" x14ac:dyDescent="0.25">
      <c r="A1479" s="89" t="str">
        <f t="shared" si="69"/>
        <v>Y0AL0</v>
      </c>
      <c r="B1479" s="89">
        <f>VLOOKUP(F1479,Masters!B:F,5,0)</f>
        <v>0</v>
      </c>
      <c r="C1479" s="169" t="s">
        <v>169</v>
      </c>
      <c r="D1479" s="169" t="s">
        <v>169</v>
      </c>
      <c r="E1479" s="170">
        <v>44469</v>
      </c>
      <c r="F1479" s="169">
        <v>201187</v>
      </c>
      <c r="G1479" s="169" t="s">
        <v>580</v>
      </c>
      <c r="H1479" s="169"/>
      <c r="I1479" s="169"/>
      <c r="J1479" s="169">
        <v>5.19</v>
      </c>
      <c r="K1479" s="169"/>
      <c r="M1479" s="87">
        <f t="shared" si="70"/>
        <v>5.1900000000000003E-7</v>
      </c>
    </row>
    <row r="1480" spans="1:13" x14ac:dyDescent="0.25">
      <c r="A1480" s="89" t="str">
        <f t="shared" si="69"/>
        <v>Y0AL0</v>
      </c>
      <c r="B1480" s="89">
        <f>VLOOKUP(F1480,Masters!B:F,5,0)</f>
        <v>0</v>
      </c>
      <c r="C1480" s="169" t="s">
        <v>169</v>
      </c>
      <c r="D1480" s="169" t="s">
        <v>169</v>
      </c>
      <c r="E1480" s="170">
        <v>44469</v>
      </c>
      <c r="F1480" s="169">
        <v>201192</v>
      </c>
      <c r="G1480" s="169" t="s">
        <v>584</v>
      </c>
      <c r="H1480" s="169"/>
      <c r="I1480" s="169"/>
      <c r="J1480" s="169">
        <v>1.24</v>
      </c>
      <c r="K1480" s="169"/>
      <c r="M1480" s="87">
        <f t="shared" si="70"/>
        <v>1.24E-7</v>
      </c>
    </row>
    <row r="1481" spans="1:13" x14ac:dyDescent="0.25">
      <c r="A1481" s="89" t="str">
        <f t="shared" si="69"/>
        <v>Y0AL0</v>
      </c>
      <c r="B1481" s="89">
        <f>VLOOKUP(F1481,Masters!B:F,5,0)</f>
        <v>0</v>
      </c>
      <c r="C1481" s="169" t="s">
        <v>169</v>
      </c>
      <c r="D1481" s="169" t="s">
        <v>169</v>
      </c>
      <c r="E1481" s="170">
        <v>44469</v>
      </c>
      <c r="F1481" s="169">
        <v>201193</v>
      </c>
      <c r="G1481" s="169" t="s">
        <v>625</v>
      </c>
      <c r="H1481" s="169"/>
      <c r="I1481" s="169"/>
      <c r="J1481" s="169">
        <v>1.1100000000000001</v>
      </c>
      <c r="K1481" s="169"/>
      <c r="M1481" s="87">
        <f t="shared" si="70"/>
        <v>1.1100000000000001E-7</v>
      </c>
    </row>
    <row r="1482" spans="1:13" x14ac:dyDescent="0.25">
      <c r="A1482" s="89" t="str">
        <f t="shared" si="69"/>
        <v>Y0AL0</v>
      </c>
      <c r="B1482" s="89">
        <f>VLOOKUP(F1482,Masters!B:F,5,0)</f>
        <v>0</v>
      </c>
      <c r="C1482" s="169" t="s">
        <v>169</v>
      </c>
      <c r="D1482" s="169" t="s">
        <v>169</v>
      </c>
      <c r="E1482" s="170">
        <v>44469</v>
      </c>
      <c r="F1482" s="169">
        <v>201197</v>
      </c>
      <c r="G1482" s="169" t="s">
        <v>626</v>
      </c>
      <c r="H1482" s="169"/>
      <c r="I1482" s="169"/>
      <c r="J1482" s="169">
        <v>19.309999999999999</v>
      </c>
      <c r="K1482" s="169"/>
      <c r="M1482" s="87">
        <f t="shared" si="70"/>
        <v>1.9309999999999998E-6</v>
      </c>
    </row>
    <row r="1483" spans="1:13" x14ac:dyDescent="0.25">
      <c r="A1483" s="89" t="str">
        <f t="shared" si="69"/>
        <v>Y0AL0</v>
      </c>
      <c r="B1483" s="89">
        <f>VLOOKUP(F1483,Masters!B:F,5,0)</f>
        <v>0</v>
      </c>
      <c r="C1483" s="169" t="s">
        <v>169</v>
      </c>
      <c r="D1483" s="169" t="s">
        <v>169</v>
      </c>
      <c r="E1483" s="170">
        <v>44469</v>
      </c>
      <c r="F1483" s="169">
        <v>201198</v>
      </c>
      <c r="G1483" s="169" t="s">
        <v>627</v>
      </c>
      <c r="H1483" s="169"/>
      <c r="I1483" s="169"/>
      <c r="J1483" s="169">
        <v>972</v>
      </c>
      <c r="K1483" s="169"/>
      <c r="M1483" s="87">
        <f t="shared" si="70"/>
        <v>9.7200000000000004E-5</v>
      </c>
    </row>
    <row r="1484" spans="1:13" x14ac:dyDescent="0.25">
      <c r="A1484" s="89" t="str">
        <f t="shared" si="69"/>
        <v>Y0AL0</v>
      </c>
      <c r="B1484" s="89">
        <f>VLOOKUP(F1484,Masters!B:F,5,0)</f>
        <v>0</v>
      </c>
      <c r="C1484" s="169" t="s">
        <v>169</v>
      </c>
      <c r="D1484" s="169" t="s">
        <v>169</v>
      </c>
      <c r="E1484" s="170">
        <v>44469</v>
      </c>
      <c r="F1484" s="169">
        <v>201199</v>
      </c>
      <c r="G1484" s="169" t="s">
        <v>628</v>
      </c>
      <c r="H1484" s="169"/>
      <c r="I1484" s="169"/>
      <c r="J1484" s="169">
        <v>30897.58</v>
      </c>
      <c r="K1484" s="169"/>
      <c r="M1484" s="87">
        <f t="shared" si="70"/>
        <v>3.0897580000000002E-3</v>
      </c>
    </row>
    <row r="1485" spans="1:13" x14ac:dyDescent="0.25">
      <c r="A1485" s="89" t="str">
        <f t="shared" si="69"/>
        <v>Y0AL0</v>
      </c>
      <c r="B1485" s="89">
        <f>VLOOKUP(F1485,Masters!B:F,5,0)</f>
        <v>0</v>
      </c>
      <c r="C1485" s="169" t="s">
        <v>169</v>
      </c>
      <c r="D1485" s="169" t="s">
        <v>169</v>
      </c>
      <c r="E1485" s="170">
        <v>44469</v>
      </c>
      <c r="F1485" s="169">
        <v>201200</v>
      </c>
      <c r="G1485" s="169" t="s">
        <v>669</v>
      </c>
      <c r="H1485" s="169"/>
      <c r="I1485" s="169"/>
      <c r="J1485" s="169">
        <v>847.19</v>
      </c>
      <c r="K1485" s="169"/>
      <c r="M1485" s="87">
        <f t="shared" si="70"/>
        <v>8.4719E-5</v>
      </c>
    </row>
    <row r="1486" spans="1:13" x14ac:dyDescent="0.25">
      <c r="A1486" s="89" t="str">
        <f t="shared" si="69"/>
        <v>Y0AL0</v>
      </c>
      <c r="B1486" s="89">
        <f>VLOOKUP(F1486,Masters!B:F,5,0)</f>
        <v>0</v>
      </c>
      <c r="C1486" s="169" t="s">
        <v>169</v>
      </c>
      <c r="D1486" s="169" t="s">
        <v>169</v>
      </c>
      <c r="E1486" s="170">
        <v>44469</v>
      </c>
      <c r="F1486" s="169">
        <v>201201</v>
      </c>
      <c r="G1486" s="169" t="s">
        <v>911</v>
      </c>
      <c r="H1486" s="169"/>
      <c r="I1486" s="169"/>
      <c r="J1486" s="169">
        <v>106.02</v>
      </c>
      <c r="K1486" s="169"/>
      <c r="M1486" s="87">
        <f t="shared" si="70"/>
        <v>1.0601999999999999E-5</v>
      </c>
    </row>
    <row r="1487" spans="1:13" x14ac:dyDescent="0.25">
      <c r="A1487" s="89" t="str">
        <f t="shared" si="69"/>
        <v>Y0AL0</v>
      </c>
      <c r="B1487" s="89">
        <f>VLOOKUP(F1487,Masters!B:F,5,0)</f>
        <v>0</v>
      </c>
      <c r="C1487" s="169" t="s">
        <v>169</v>
      </c>
      <c r="D1487" s="169" t="s">
        <v>169</v>
      </c>
      <c r="E1487" s="170">
        <v>44469</v>
      </c>
      <c r="F1487" s="169">
        <v>201217</v>
      </c>
      <c r="G1487" s="169" t="s">
        <v>629</v>
      </c>
      <c r="H1487" s="169"/>
      <c r="I1487" s="169"/>
      <c r="J1487" s="169">
        <v>2173214.44</v>
      </c>
      <c r="K1487" s="169"/>
      <c r="M1487" s="87">
        <f t="shared" si="70"/>
        <v>0.217321444</v>
      </c>
    </row>
    <row r="1488" spans="1:13" x14ac:dyDescent="0.25">
      <c r="A1488" s="89" t="str">
        <f t="shared" si="69"/>
        <v>Y0AL0</v>
      </c>
      <c r="B1488" s="89">
        <f>VLOOKUP(F1488,Masters!B:F,5,0)</f>
        <v>0</v>
      </c>
      <c r="C1488" s="169" t="s">
        <v>169</v>
      </c>
      <c r="D1488" s="169" t="s">
        <v>169</v>
      </c>
      <c r="E1488" s="170">
        <v>44469</v>
      </c>
      <c r="F1488" s="169">
        <v>201218</v>
      </c>
      <c r="G1488" s="169" t="s">
        <v>630</v>
      </c>
      <c r="H1488" s="169"/>
      <c r="I1488" s="169"/>
      <c r="J1488" s="169">
        <v>4365580429.5699997</v>
      </c>
      <c r="K1488" s="169"/>
      <c r="M1488" s="87">
        <f t="shared" si="70"/>
        <v>436.558042957</v>
      </c>
    </row>
    <row r="1489" spans="1:13" x14ac:dyDescent="0.25">
      <c r="A1489" s="89" t="str">
        <f t="shared" si="69"/>
        <v>Y0AL0</v>
      </c>
      <c r="B1489" s="89">
        <f>VLOOKUP(F1489,Masters!B:F,5,0)</f>
        <v>0</v>
      </c>
      <c r="C1489" s="169" t="s">
        <v>169</v>
      </c>
      <c r="D1489" s="169" t="s">
        <v>169</v>
      </c>
      <c r="E1489" s="170">
        <v>44469</v>
      </c>
      <c r="F1489" s="169">
        <v>201221</v>
      </c>
      <c r="G1489" s="169" t="s">
        <v>631</v>
      </c>
      <c r="H1489" s="169"/>
      <c r="I1489" s="169"/>
      <c r="J1489" s="169">
        <v>267801.03000000003</v>
      </c>
      <c r="K1489" s="169"/>
      <c r="M1489" s="87">
        <f t="shared" si="70"/>
        <v>2.6780103000000003E-2</v>
      </c>
    </row>
    <row r="1490" spans="1:13" x14ac:dyDescent="0.25">
      <c r="A1490" s="89" t="str">
        <f t="shared" si="69"/>
        <v>Y0AL0</v>
      </c>
      <c r="B1490" s="89">
        <f>VLOOKUP(F1490,Masters!B:F,5,0)</f>
        <v>0</v>
      </c>
      <c r="C1490" s="169" t="s">
        <v>169</v>
      </c>
      <c r="D1490" s="169" t="s">
        <v>169</v>
      </c>
      <c r="E1490" s="170">
        <v>44469</v>
      </c>
      <c r="F1490" s="169">
        <v>201222</v>
      </c>
      <c r="G1490" s="169" t="s">
        <v>632</v>
      </c>
      <c r="H1490" s="169"/>
      <c r="I1490" s="169"/>
      <c r="J1490" s="169">
        <v>13459.64</v>
      </c>
      <c r="K1490" s="169"/>
      <c r="M1490" s="87">
        <f t="shared" si="70"/>
        <v>1.3459639999999998E-3</v>
      </c>
    </row>
    <row r="1491" spans="1:13" x14ac:dyDescent="0.25">
      <c r="A1491" s="89" t="str">
        <f t="shared" si="69"/>
        <v>Y0AL1.2</v>
      </c>
      <c r="B1491" s="89">
        <f>VLOOKUP(F1491,Masters!B:F,5,0)</f>
        <v>1.2</v>
      </c>
      <c r="C1491" s="169" t="s">
        <v>169</v>
      </c>
      <c r="D1491" s="169" t="s">
        <v>169</v>
      </c>
      <c r="E1491" s="170">
        <v>44469</v>
      </c>
      <c r="F1491" s="169">
        <v>201230</v>
      </c>
      <c r="G1491" s="169" t="s">
        <v>633</v>
      </c>
      <c r="H1491" s="169"/>
      <c r="I1491" s="169"/>
      <c r="J1491" s="169">
        <v>-53244390.039999999</v>
      </c>
      <c r="K1491" s="169"/>
      <c r="M1491" s="87">
        <f t="shared" si="70"/>
        <v>-5.3244390040000003</v>
      </c>
    </row>
    <row r="1492" spans="1:13" x14ac:dyDescent="0.25">
      <c r="A1492" s="89" t="str">
        <f t="shared" si="69"/>
        <v>Y0AL1.2</v>
      </c>
      <c r="B1492" s="89">
        <f>VLOOKUP(F1492,Masters!B:F,5,0)</f>
        <v>1.2</v>
      </c>
      <c r="C1492" s="169" t="s">
        <v>169</v>
      </c>
      <c r="D1492" s="169" t="s">
        <v>169</v>
      </c>
      <c r="E1492" s="170">
        <v>44469</v>
      </c>
      <c r="F1492" s="169">
        <v>201231</v>
      </c>
      <c r="G1492" s="169" t="s">
        <v>634</v>
      </c>
      <c r="H1492" s="169"/>
      <c r="I1492" s="169"/>
      <c r="J1492" s="169">
        <v>-3903750834.5</v>
      </c>
      <c r="K1492" s="169"/>
      <c r="M1492" s="87">
        <f t="shared" si="70"/>
        <v>-390.37508344999998</v>
      </c>
    </row>
    <row r="1493" spans="1:13" x14ac:dyDescent="0.25">
      <c r="A1493" s="89" t="str">
        <f t="shared" si="69"/>
        <v>Y0AL0</v>
      </c>
      <c r="B1493" s="89">
        <f>VLOOKUP(F1493,Masters!B:F,5,0)</f>
        <v>0</v>
      </c>
      <c r="C1493" s="169" t="s">
        <v>169</v>
      </c>
      <c r="D1493" s="169" t="s">
        <v>169</v>
      </c>
      <c r="E1493" s="170">
        <v>44469</v>
      </c>
      <c r="F1493" s="169">
        <v>201348</v>
      </c>
      <c r="G1493" s="169" t="s">
        <v>635</v>
      </c>
      <c r="H1493" s="169"/>
      <c r="I1493" s="169"/>
      <c r="J1493" s="169">
        <v>5132312.7300000004</v>
      </c>
      <c r="K1493" s="169"/>
      <c r="M1493" s="87">
        <f t="shared" si="70"/>
        <v>0.51323127300000004</v>
      </c>
    </row>
    <row r="1494" spans="1:13" x14ac:dyDescent="0.25">
      <c r="A1494" s="89" t="str">
        <f t="shared" si="69"/>
        <v>Y0AL0</v>
      </c>
      <c r="B1494" s="89">
        <f>VLOOKUP(F1494,Masters!B:F,5,0)</f>
        <v>0</v>
      </c>
      <c r="C1494" s="169" t="s">
        <v>169</v>
      </c>
      <c r="D1494" s="169" t="s">
        <v>169</v>
      </c>
      <c r="E1494" s="170">
        <v>44469</v>
      </c>
      <c r="F1494" s="169">
        <v>201351</v>
      </c>
      <c r="G1494" s="169" t="s">
        <v>478</v>
      </c>
      <c r="H1494" s="169"/>
      <c r="I1494" s="169"/>
      <c r="J1494" s="169">
        <v>5348999096.6199999</v>
      </c>
      <c r="K1494" s="169"/>
      <c r="M1494" s="87">
        <f t="shared" si="70"/>
        <v>534.89990966200003</v>
      </c>
    </row>
    <row r="1495" spans="1:13" x14ac:dyDescent="0.25">
      <c r="A1495" s="89" t="str">
        <f t="shared" si="69"/>
        <v>Y0AL0</v>
      </c>
      <c r="B1495" s="89">
        <f>VLOOKUP(F1495,Masters!B:F,5,0)</f>
        <v>0</v>
      </c>
      <c r="C1495" s="169" t="s">
        <v>169</v>
      </c>
      <c r="D1495" s="169" t="s">
        <v>169</v>
      </c>
      <c r="E1495" s="170">
        <v>44469</v>
      </c>
      <c r="F1495" s="169">
        <v>201352</v>
      </c>
      <c r="G1495" s="169" t="s">
        <v>636</v>
      </c>
      <c r="H1495" s="169"/>
      <c r="I1495" s="169"/>
      <c r="J1495" s="169">
        <v>-53865.74</v>
      </c>
      <c r="K1495" s="169"/>
      <c r="M1495" s="87">
        <f t="shared" si="70"/>
        <v>-5.3865739999999999E-3</v>
      </c>
    </row>
    <row r="1496" spans="1:13" x14ac:dyDescent="0.25">
      <c r="A1496" s="89" t="str">
        <f t="shared" si="69"/>
        <v>Y0AL0</v>
      </c>
      <c r="B1496" s="89">
        <f>VLOOKUP(F1496,Masters!B:F,5,0)</f>
        <v>0</v>
      </c>
      <c r="C1496" s="169" t="s">
        <v>169</v>
      </c>
      <c r="D1496" s="169" t="s">
        <v>169</v>
      </c>
      <c r="E1496" s="170">
        <v>44469</v>
      </c>
      <c r="F1496" s="169">
        <v>201354</v>
      </c>
      <c r="G1496" s="169" t="s">
        <v>637</v>
      </c>
      <c r="H1496" s="169"/>
      <c r="I1496" s="169"/>
      <c r="J1496" s="169">
        <v>4894.1400000000003</v>
      </c>
      <c r="K1496" s="169"/>
      <c r="M1496" s="87">
        <f t="shared" si="70"/>
        <v>4.8941400000000008E-4</v>
      </c>
    </row>
    <row r="1497" spans="1:13" x14ac:dyDescent="0.25">
      <c r="A1497" s="89" t="str">
        <f t="shared" si="69"/>
        <v>Y0AL1.2</v>
      </c>
      <c r="B1497" s="89">
        <f>VLOOKUP(F1497,Masters!B:F,5,0)</f>
        <v>1.2</v>
      </c>
      <c r="C1497" s="169" t="s">
        <v>169</v>
      </c>
      <c r="D1497" s="169" t="s">
        <v>169</v>
      </c>
      <c r="E1497" s="170">
        <v>44469</v>
      </c>
      <c r="F1497" s="169">
        <v>201363</v>
      </c>
      <c r="G1497" s="169" t="s">
        <v>638</v>
      </c>
      <c r="H1497" s="169"/>
      <c r="I1497" s="169"/>
      <c r="J1497" s="169">
        <v>-1433466</v>
      </c>
      <c r="K1497" s="169"/>
      <c r="M1497" s="87">
        <f t="shared" si="70"/>
        <v>-0.14334659999999999</v>
      </c>
    </row>
    <row r="1498" spans="1:13" x14ac:dyDescent="0.25">
      <c r="A1498" s="89" t="str">
        <f t="shared" si="69"/>
        <v>Y0AL1.2</v>
      </c>
      <c r="B1498" s="89">
        <f>VLOOKUP(F1498,Masters!B:F,5,0)</f>
        <v>1.2</v>
      </c>
      <c r="C1498" s="169" t="s">
        <v>169</v>
      </c>
      <c r="D1498" s="169" t="s">
        <v>169</v>
      </c>
      <c r="E1498" s="170">
        <v>44469</v>
      </c>
      <c r="F1498" s="169">
        <v>201366</v>
      </c>
      <c r="G1498" s="169" t="s">
        <v>480</v>
      </c>
      <c r="H1498" s="169"/>
      <c r="I1498" s="169"/>
      <c r="J1498" s="169">
        <v>-8466427259.1400003</v>
      </c>
      <c r="K1498" s="169"/>
      <c r="M1498" s="87">
        <f t="shared" si="70"/>
        <v>-846.64272591400004</v>
      </c>
    </row>
    <row r="1499" spans="1:13" x14ac:dyDescent="0.25">
      <c r="A1499" s="89" t="str">
        <f t="shared" si="69"/>
        <v>Y0AL1.2</v>
      </c>
      <c r="B1499" s="89">
        <f>VLOOKUP(F1499,Masters!B:F,5,0)</f>
        <v>1.2</v>
      </c>
      <c r="C1499" s="169" t="s">
        <v>169</v>
      </c>
      <c r="D1499" s="169" t="s">
        <v>169</v>
      </c>
      <c r="E1499" s="170">
        <v>44469</v>
      </c>
      <c r="F1499" s="169">
        <v>201367</v>
      </c>
      <c r="G1499" s="169" t="s">
        <v>639</v>
      </c>
      <c r="H1499" s="169"/>
      <c r="I1499" s="169"/>
      <c r="J1499" s="169">
        <v>-5871619.8099999996</v>
      </c>
      <c r="K1499" s="169"/>
      <c r="M1499" s="87">
        <f t="shared" si="70"/>
        <v>-0.58716198099999994</v>
      </c>
    </row>
    <row r="1500" spans="1:13" x14ac:dyDescent="0.25">
      <c r="A1500" s="89" t="str">
        <f t="shared" si="69"/>
        <v>Y0AL1.2</v>
      </c>
      <c r="B1500" s="89">
        <f>VLOOKUP(F1500,Masters!B:F,5,0)</f>
        <v>1.2</v>
      </c>
      <c r="C1500" s="169" t="s">
        <v>169</v>
      </c>
      <c r="D1500" s="169" t="s">
        <v>169</v>
      </c>
      <c r="E1500" s="170">
        <v>44469</v>
      </c>
      <c r="F1500" s="169">
        <v>201369</v>
      </c>
      <c r="G1500" s="169" t="s">
        <v>640</v>
      </c>
      <c r="H1500" s="169"/>
      <c r="I1500" s="169"/>
      <c r="J1500" s="169">
        <v>-693519.41</v>
      </c>
      <c r="K1500" s="169"/>
      <c r="M1500" s="87">
        <f t="shared" si="70"/>
        <v>-6.9351941E-2</v>
      </c>
    </row>
    <row r="1501" spans="1:13" x14ac:dyDescent="0.25">
      <c r="A1501" s="89" t="str">
        <f t="shared" si="69"/>
        <v>Y0AL0</v>
      </c>
      <c r="B1501" s="89">
        <f>VLOOKUP(F1501,Masters!B:F,5,0)</f>
        <v>0</v>
      </c>
      <c r="C1501" s="169" t="s">
        <v>169</v>
      </c>
      <c r="D1501" s="169" t="s">
        <v>169</v>
      </c>
      <c r="E1501" s="170">
        <v>44469</v>
      </c>
      <c r="F1501" s="169">
        <v>210103</v>
      </c>
      <c r="G1501" s="169" t="s">
        <v>521</v>
      </c>
      <c r="H1501" s="169"/>
      <c r="I1501" s="169"/>
      <c r="J1501" s="169">
        <v>0</v>
      </c>
      <c r="K1501" s="169"/>
      <c r="M1501" s="87">
        <f t="shared" si="70"/>
        <v>0</v>
      </c>
    </row>
    <row r="1502" spans="1:13" x14ac:dyDescent="0.25">
      <c r="A1502" s="89" t="str">
        <f t="shared" si="69"/>
        <v>Y0AL0</v>
      </c>
      <c r="B1502" s="89">
        <f>VLOOKUP(F1502,Masters!B:F,5,0)</f>
        <v>0</v>
      </c>
      <c r="C1502" s="169" t="s">
        <v>169</v>
      </c>
      <c r="D1502" s="169" t="s">
        <v>169</v>
      </c>
      <c r="E1502" s="170">
        <v>44469</v>
      </c>
      <c r="F1502" s="169">
        <v>210106</v>
      </c>
      <c r="G1502" s="169" t="s">
        <v>522</v>
      </c>
      <c r="H1502" s="169"/>
      <c r="I1502" s="169"/>
      <c r="J1502" s="169">
        <v>0</v>
      </c>
      <c r="K1502" s="169"/>
      <c r="M1502" s="87">
        <f t="shared" si="70"/>
        <v>0</v>
      </c>
    </row>
    <row r="1503" spans="1:13" x14ac:dyDescent="0.25">
      <c r="A1503" s="89" t="str">
        <f t="shared" si="69"/>
        <v>Y0AL0</v>
      </c>
      <c r="B1503" s="89">
        <f>VLOOKUP(F1503,Masters!B:F,5,0)</f>
        <v>0</v>
      </c>
      <c r="C1503" s="169" t="s">
        <v>169</v>
      </c>
      <c r="D1503" s="169" t="s">
        <v>169</v>
      </c>
      <c r="E1503" s="170">
        <v>44469</v>
      </c>
      <c r="F1503" s="169">
        <v>210117</v>
      </c>
      <c r="G1503" s="169" t="s">
        <v>523</v>
      </c>
      <c r="H1503" s="169"/>
      <c r="I1503" s="169"/>
      <c r="J1503" s="169">
        <v>-188490.48</v>
      </c>
      <c r="K1503" s="169"/>
      <c r="M1503" s="87">
        <f t="shared" si="70"/>
        <v>-1.8849048E-2</v>
      </c>
    </row>
    <row r="1504" spans="1:13" x14ac:dyDescent="0.25">
      <c r="A1504" s="89" t="str">
        <f t="shared" si="69"/>
        <v>Y0AL0</v>
      </c>
      <c r="B1504" s="89">
        <f>VLOOKUP(F1504,Masters!B:F,5,0)</f>
        <v>0</v>
      </c>
      <c r="C1504" s="169" t="s">
        <v>169</v>
      </c>
      <c r="D1504" s="169" t="s">
        <v>169</v>
      </c>
      <c r="E1504" s="170">
        <v>44469</v>
      </c>
      <c r="F1504" s="169">
        <v>210132</v>
      </c>
      <c r="G1504" s="169" t="s">
        <v>916</v>
      </c>
      <c r="H1504" s="169"/>
      <c r="I1504" s="169"/>
      <c r="J1504" s="169">
        <v>0</v>
      </c>
      <c r="K1504" s="169"/>
      <c r="M1504" s="87">
        <f t="shared" si="70"/>
        <v>0</v>
      </c>
    </row>
    <row r="1505" spans="1:13" x14ac:dyDescent="0.25">
      <c r="A1505" s="89" t="str">
        <f t="shared" si="69"/>
        <v>Y0AL0</v>
      </c>
      <c r="B1505" s="89">
        <f>VLOOKUP(F1505,Masters!B:F,5,0)</f>
        <v>0</v>
      </c>
      <c r="C1505" s="169" t="s">
        <v>169</v>
      </c>
      <c r="D1505" s="169" t="s">
        <v>169</v>
      </c>
      <c r="E1505" s="170">
        <v>44469</v>
      </c>
      <c r="F1505" s="169">
        <v>210138</v>
      </c>
      <c r="G1505" s="169" t="s">
        <v>2441</v>
      </c>
      <c r="H1505" s="169"/>
      <c r="I1505" s="169"/>
      <c r="J1505" s="169">
        <v>0</v>
      </c>
      <c r="K1505" s="169"/>
      <c r="M1505" s="87">
        <f t="shared" si="70"/>
        <v>0</v>
      </c>
    </row>
    <row r="1506" spans="1:13" x14ac:dyDescent="0.25">
      <c r="A1506" s="89" t="str">
        <f t="shared" si="69"/>
        <v>Y0AL0</v>
      </c>
      <c r="B1506" s="89">
        <f>VLOOKUP(F1506,Masters!B:F,5,0)</f>
        <v>0</v>
      </c>
      <c r="C1506" s="169" t="s">
        <v>169</v>
      </c>
      <c r="D1506" s="169" t="s">
        <v>169</v>
      </c>
      <c r="E1506" s="170">
        <v>44469</v>
      </c>
      <c r="F1506" s="169">
        <v>210140</v>
      </c>
      <c r="G1506" s="169" t="s">
        <v>525</v>
      </c>
      <c r="H1506" s="169"/>
      <c r="I1506" s="169"/>
      <c r="J1506" s="169">
        <v>0</v>
      </c>
      <c r="K1506" s="169"/>
      <c r="M1506" s="87">
        <f t="shared" si="70"/>
        <v>0</v>
      </c>
    </row>
    <row r="1507" spans="1:13" x14ac:dyDescent="0.25">
      <c r="A1507" s="89" t="str">
        <f t="shared" si="69"/>
        <v>Y0AL0</v>
      </c>
      <c r="B1507" s="89">
        <f>VLOOKUP(F1507,Masters!B:F,5,0)</f>
        <v>0</v>
      </c>
      <c r="C1507" s="169" t="s">
        <v>169</v>
      </c>
      <c r="D1507" s="169" t="s">
        <v>169</v>
      </c>
      <c r="E1507" s="170">
        <v>44469</v>
      </c>
      <c r="F1507" s="169">
        <v>210210</v>
      </c>
      <c r="G1507" s="169" t="s">
        <v>526</v>
      </c>
      <c r="H1507" s="169"/>
      <c r="I1507" s="169"/>
      <c r="J1507" s="169">
        <v>-1091231.6499999999</v>
      </c>
      <c r="K1507" s="169"/>
      <c r="M1507" s="87">
        <f t="shared" si="70"/>
        <v>-0.10912316499999999</v>
      </c>
    </row>
    <row r="1508" spans="1:13" x14ac:dyDescent="0.25">
      <c r="A1508" s="89" t="str">
        <f t="shared" si="69"/>
        <v>Y0AL0</v>
      </c>
      <c r="B1508" s="89">
        <f>VLOOKUP(F1508,Masters!B:F,5,0)</f>
        <v>0</v>
      </c>
      <c r="C1508" s="169" t="s">
        <v>169</v>
      </c>
      <c r="D1508" s="169" t="s">
        <v>169</v>
      </c>
      <c r="E1508" s="170">
        <v>44469</v>
      </c>
      <c r="F1508" s="169">
        <v>210315</v>
      </c>
      <c r="G1508" s="169" t="s">
        <v>653</v>
      </c>
      <c r="H1508" s="169"/>
      <c r="I1508" s="169"/>
      <c r="J1508" s="169">
        <v>-6227710.7300000004</v>
      </c>
      <c r="K1508" s="169"/>
      <c r="M1508" s="87">
        <f t="shared" si="70"/>
        <v>-0.62277107300000001</v>
      </c>
    </row>
    <row r="1509" spans="1:13" x14ac:dyDescent="0.25">
      <c r="A1509" s="89" t="str">
        <f t="shared" si="69"/>
        <v>Y0AL0</v>
      </c>
      <c r="B1509" s="89">
        <f>VLOOKUP(F1509,Masters!B:F,5,0)</f>
        <v>0</v>
      </c>
      <c r="C1509" s="169" t="s">
        <v>169</v>
      </c>
      <c r="D1509" s="169" t="s">
        <v>169</v>
      </c>
      <c r="E1509" s="170">
        <v>44469</v>
      </c>
      <c r="F1509" s="169">
        <v>210667</v>
      </c>
      <c r="G1509" s="169" t="s">
        <v>528</v>
      </c>
      <c r="H1509" s="169"/>
      <c r="I1509" s="169"/>
      <c r="J1509" s="169">
        <v>507.5</v>
      </c>
      <c r="K1509" s="169"/>
      <c r="M1509" s="87">
        <f t="shared" si="70"/>
        <v>5.075E-5</v>
      </c>
    </row>
    <row r="1510" spans="1:13" x14ac:dyDescent="0.25">
      <c r="A1510" s="89" t="str">
        <f t="shared" si="69"/>
        <v>Y0AL0</v>
      </c>
      <c r="B1510" s="89">
        <f>VLOOKUP(F1510,Masters!B:F,5,0)</f>
        <v>0</v>
      </c>
      <c r="C1510" s="169" t="s">
        <v>169</v>
      </c>
      <c r="D1510" s="169" t="s">
        <v>169</v>
      </c>
      <c r="E1510" s="170">
        <v>44469</v>
      </c>
      <c r="F1510" s="169">
        <v>210766</v>
      </c>
      <c r="G1510" s="169" t="s">
        <v>1614</v>
      </c>
      <c r="H1510" s="169"/>
      <c r="I1510" s="169"/>
      <c r="J1510" s="169">
        <v>-3042622.27</v>
      </c>
      <c r="K1510" s="169"/>
      <c r="M1510" s="87">
        <f t="shared" si="70"/>
        <v>-0.304262227</v>
      </c>
    </row>
    <row r="1511" spans="1:13" x14ac:dyDescent="0.25">
      <c r="A1511" s="89" t="str">
        <f t="shared" si="69"/>
        <v>Y0AL0</v>
      </c>
      <c r="B1511" s="89">
        <f>VLOOKUP(F1511,Masters!B:F,5,0)</f>
        <v>0</v>
      </c>
      <c r="C1511" s="169" t="s">
        <v>169</v>
      </c>
      <c r="D1511" s="169" t="s">
        <v>169</v>
      </c>
      <c r="E1511" s="170">
        <v>44469</v>
      </c>
      <c r="F1511" s="169">
        <v>211103</v>
      </c>
      <c r="G1511" s="169" t="s">
        <v>529</v>
      </c>
      <c r="H1511" s="169"/>
      <c r="I1511" s="169"/>
      <c r="J1511" s="169">
        <v>-332672.39</v>
      </c>
      <c r="K1511" s="169"/>
      <c r="M1511" s="87">
        <f t="shared" si="70"/>
        <v>-3.3267239000000004E-2</v>
      </c>
    </row>
    <row r="1512" spans="1:13" x14ac:dyDescent="0.25">
      <c r="A1512" s="89" t="str">
        <f t="shared" si="69"/>
        <v>Y0AL0</v>
      </c>
      <c r="B1512" s="89">
        <f>VLOOKUP(F1512,Masters!B:F,5,0)</f>
        <v>0</v>
      </c>
      <c r="C1512" s="169" t="s">
        <v>169</v>
      </c>
      <c r="D1512" s="169" t="s">
        <v>169</v>
      </c>
      <c r="E1512" s="170">
        <v>44469</v>
      </c>
      <c r="F1512" s="169">
        <v>211106</v>
      </c>
      <c r="G1512" s="169" t="s">
        <v>530</v>
      </c>
      <c r="H1512" s="169"/>
      <c r="I1512" s="169"/>
      <c r="J1512" s="169">
        <v>-31580.62</v>
      </c>
      <c r="K1512" s="169"/>
      <c r="M1512" s="87">
        <f t="shared" si="70"/>
        <v>-3.1580620000000001E-3</v>
      </c>
    </row>
    <row r="1513" spans="1:13" x14ac:dyDescent="0.25">
      <c r="A1513" s="89" t="str">
        <f t="shared" si="69"/>
        <v>Y0AL0</v>
      </c>
      <c r="B1513" s="89">
        <f>VLOOKUP(F1513,Masters!B:F,5,0)</f>
        <v>0</v>
      </c>
      <c r="C1513" s="169" t="s">
        <v>169</v>
      </c>
      <c r="D1513" s="169" t="s">
        <v>169</v>
      </c>
      <c r="E1513" s="170">
        <v>44469</v>
      </c>
      <c r="F1513" s="169">
        <v>211121</v>
      </c>
      <c r="G1513" s="169" t="s">
        <v>532</v>
      </c>
      <c r="H1513" s="169"/>
      <c r="I1513" s="169"/>
      <c r="J1513" s="169">
        <v>-277149</v>
      </c>
      <c r="K1513" s="169"/>
      <c r="M1513" s="87">
        <f t="shared" si="70"/>
        <v>-2.7714900000000001E-2</v>
      </c>
    </row>
    <row r="1514" spans="1:13" x14ac:dyDescent="0.25">
      <c r="A1514" s="89" t="str">
        <f t="shared" si="69"/>
        <v>Y0AL0</v>
      </c>
      <c r="B1514" s="89">
        <f>VLOOKUP(F1514,Masters!B:F,5,0)</f>
        <v>0</v>
      </c>
      <c r="C1514" s="169" t="s">
        <v>169</v>
      </c>
      <c r="D1514" s="169" t="s">
        <v>169</v>
      </c>
      <c r="E1514" s="170">
        <v>44469</v>
      </c>
      <c r="F1514" s="169">
        <v>211146</v>
      </c>
      <c r="G1514" s="169" t="s">
        <v>1615</v>
      </c>
      <c r="H1514" s="169"/>
      <c r="I1514" s="169"/>
      <c r="J1514" s="169">
        <v>-28119</v>
      </c>
      <c r="K1514" s="169"/>
      <c r="M1514" s="87">
        <f t="shared" si="70"/>
        <v>-2.8119E-3</v>
      </c>
    </row>
    <row r="1515" spans="1:13" x14ac:dyDescent="0.25">
      <c r="A1515" s="89" t="str">
        <f t="shared" si="69"/>
        <v>Y0AL0</v>
      </c>
      <c r="B1515" s="89">
        <f>VLOOKUP(F1515,Masters!B:F,5,0)</f>
        <v>0</v>
      </c>
      <c r="C1515" s="169" t="s">
        <v>169</v>
      </c>
      <c r="D1515" s="169" t="s">
        <v>169</v>
      </c>
      <c r="E1515" s="170">
        <v>44469</v>
      </c>
      <c r="F1515" s="169">
        <v>211172</v>
      </c>
      <c r="G1515" s="169" t="s">
        <v>535</v>
      </c>
      <c r="H1515" s="169"/>
      <c r="I1515" s="169"/>
      <c r="J1515" s="169">
        <v>5613325.8099999996</v>
      </c>
      <c r="K1515" s="169"/>
      <c r="M1515" s="87">
        <f t="shared" si="70"/>
        <v>0.56133258099999994</v>
      </c>
    </row>
    <row r="1516" spans="1:13" x14ac:dyDescent="0.25">
      <c r="A1516" s="89" t="str">
        <f t="shared" si="69"/>
        <v>Y0AL0</v>
      </c>
      <c r="B1516" s="89">
        <f>VLOOKUP(F1516,Masters!B:F,5,0)</f>
        <v>0</v>
      </c>
      <c r="C1516" s="169" t="s">
        <v>169</v>
      </c>
      <c r="D1516" s="169" t="s">
        <v>169</v>
      </c>
      <c r="E1516" s="170">
        <v>44469</v>
      </c>
      <c r="F1516" s="169">
        <v>211176</v>
      </c>
      <c r="G1516" s="169" t="s">
        <v>536</v>
      </c>
      <c r="H1516" s="169"/>
      <c r="I1516" s="169"/>
      <c r="J1516" s="169">
        <v>-48417.39</v>
      </c>
      <c r="K1516" s="169"/>
      <c r="M1516" s="87">
        <f t="shared" si="70"/>
        <v>-4.8417390000000003E-3</v>
      </c>
    </row>
    <row r="1517" spans="1:13" x14ac:dyDescent="0.25">
      <c r="A1517" s="89" t="str">
        <f t="shared" si="69"/>
        <v>Y0AL0</v>
      </c>
      <c r="B1517" s="89">
        <f>VLOOKUP(F1517,Masters!B:F,5,0)</f>
        <v>0</v>
      </c>
      <c r="C1517" s="169" t="s">
        <v>169</v>
      </c>
      <c r="D1517" s="169" t="s">
        <v>169</v>
      </c>
      <c r="E1517" s="170">
        <v>44469</v>
      </c>
      <c r="F1517" s="169">
        <v>211177</v>
      </c>
      <c r="G1517" s="169" t="s">
        <v>537</v>
      </c>
      <c r="H1517" s="169"/>
      <c r="I1517" s="169"/>
      <c r="J1517" s="169">
        <v>-23613.759999999998</v>
      </c>
      <c r="K1517" s="169"/>
      <c r="M1517" s="87">
        <f t="shared" si="70"/>
        <v>-2.3613759999999997E-3</v>
      </c>
    </row>
    <row r="1518" spans="1:13" x14ac:dyDescent="0.25">
      <c r="A1518" s="89" t="str">
        <f t="shared" si="69"/>
        <v>Y0AL0</v>
      </c>
      <c r="B1518" s="89">
        <f>VLOOKUP(F1518,Masters!B:F,5,0)</f>
        <v>0</v>
      </c>
      <c r="C1518" s="169" t="s">
        <v>169</v>
      </c>
      <c r="D1518" s="169" t="s">
        <v>169</v>
      </c>
      <c r="E1518" s="170">
        <v>44469</v>
      </c>
      <c r="F1518" s="169">
        <v>211632</v>
      </c>
      <c r="G1518" s="169" t="s">
        <v>538</v>
      </c>
      <c r="H1518" s="169"/>
      <c r="I1518" s="169"/>
      <c r="J1518" s="169">
        <v>-318882.52</v>
      </c>
      <c r="K1518" s="169"/>
      <c r="M1518" s="87">
        <f t="shared" si="70"/>
        <v>-3.1888251999999999E-2</v>
      </c>
    </row>
    <row r="1519" spans="1:13" x14ac:dyDescent="0.25">
      <c r="A1519" s="89" t="str">
        <f t="shared" si="69"/>
        <v>Y0AL0</v>
      </c>
      <c r="B1519" s="89">
        <f>VLOOKUP(F1519,Masters!B:F,5,0)</f>
        <v>0</v>
      </c>
      <c r="C1519" s="169" t="s">
        <v>169</v>
      </c>
      <c r="D1519" s="169" t="s">
        <v>169</v>
      </c>
      <c r="E1519" s="170">
        <v>44469</v>
      </c>
      <c r="F1519" s="169">
        <v>260112</v>
      </c>
      <c r="G1519" s="169" t="s">
        <v>1111</v>
      </c>
      <c r="H1519" s="169"/>
      <c r="I1519" s="169"/>
      <c r="J1519" s="169">
        <v>0</v>
      </c>
      <c r="K1519" s="169"/>
      <c r="M1519" s="87">
        <f t="shared" si="70"/>
        <v>0</v>
      </c>
    </row>
    <row r="1520" spans="1:13" x14ac:dyDescent="0.25">
      <c r="A1520" s="89" t="str">
        <f t="shared" si="69"/>
        <v>Y0AL0</v>
      </c>
      <c r="B1520" s="89">
        <f>VLOOKUP(F1520,Masters!B:F,5,0)</f>
        <v>0</v>
      </c>
      <c r="C1520" s="169" t="s">
        <v>169</v>
      </c>
      <c r="D1520" s="169" t="s">
        <v>169</v>
      </c>
      <c r="E1520" s="170">
        <v>44469</v>
      </c>
      <c r="F1520" s="169">
        <v>260118</v>
      </c>
      <c r="G1520" s="169" t="s">
        <v>930</v>
      </c>
      <c r="H1520" s="169"/>
      <c r="I1520" s="169"/>
      <c r="J1520" s="169">
        <v>0</v>
      </c>
      <c r="K1520" s="169"/>
      <c r="M1520" s="87">
        <f t="shared" si="70"/>
        <v>0</v>
      </c>
    </row>
    <row r="1521" spans="1:13" x14ac:dyDescent="0.25">
      <c r="A1521" s="89" t="str">
        <f t="shared" si="69"/>
        <v>Y0AL0</v>
      </c>
      <c r="B1521" s="89">
        <f>VLOOKUP(F1521,Masters!B:F,5,0)</f>
        <v>0</v>
      </c>
      <c r="C1521" s="169" t="s">
        <v>169</v>
      </c>
      <c r="D1521" s="169" t="s">
        <v>169</v>
      </c>
      <c r="E1521" s="170">
        <v>44469</v>
      </c>
      <c r="F1521" s="169">
        <v>260202</v>
      </c>
      <c r="G1521" s="169" t="s">
        <v>936</v>
      </c>
      <c r="H1521" s="169"/>
      <c r="I1521" s="169"/>
      <c r="J1521" s="169">
        <v>0</v>
      </c>
      <c r="K1521" s="169"/>
      <c r="M1521" s="87">
        <f t="shared" si="70"/>
        <v>0</v>
      </c>
    </row>
    <row r="1522" spans="1:13" x14ac:dyDescent="0.25">
      <c r="A1522" s="89" t="str">
        <f t="shared" si="69"/>
        <v>Y0AL0</v>
      </c>
      <c r="B1522" s="89">
        <f>VLOOKUP(F1522,Masters!B:F,5,0)</f>
        <v>0</v>
      </c>
      <c r="C1522" s="169" t="s">
        <v>169</v>
      </c>
      <c r="D1522" s="169" t="s">
        <v>169</v>
      </c>
      <c r="E1522" s="170">
        <v>44469</v>
      </c>
      <c r="F1522" s="169">
        <v>260221</v>
      </c>
      <c r="G1522" s="169" t="s">
        <v>937</v>
      </c>
      <c r="H1522" s="169"/>
      <c r="I1522" s="169"/>
      <c r="J1522" s="169">
        <v>-2127124.4700000002</v>
      </c>
      <c r="K1522" s="169"/>
      <c r="M1522" s="87">
        <f t="shared" si="70"/>
        <v>-0.21271244700000003</v>
      </c>
    </row>
    <row r="1523" spans="1:13" x14ac:dyDescent="0.25">
      <c r="A1523" s="89" t="str">
        <f t="shared" si="69"/>
        <v>Y0AL0</v>
      </c>
      <c r="B1523" s="89">
        <f>VLOOKUP(F1523,Masters!B:F,5,0)</f>
        <v>0</v>
      </c>
      <c r="C1523" s="169" t="s">
        <v>169</v>
      </c>
      <c r="D1523" s="169" t="s">
        <v>169</v>
      </c>
      <c r="E1523" s="170">
        <v>44469</v>
      </c>
      <c r="F1523" s="169">
        <v>260222</v>
      </c>
      <c r="G1523" s="169" t="s">
        <v>938</v>
      </c>
      <c r="H1523" s="169"/>
      <c r="I1523" s="169"/>
      <c r="J1523" s="169">
        <v>37.82</v>
      </c>
      <c r="K1523" s="169"/>
      <c r="M1523" s="87">
        <f t="shared" si="70"/>
        <v>3.782E-6</v>
      </c>
    </row>
    <row r="1524" spans="1:13" x14ac:dyDescent="0.25">
      <c r="A1524" s="89" t="str">
        <f t="shared" si="69"/>
        <v>Y0AL0</v>
      </c>
      <c r="B1524" s="89">
        <f>VLOOKUP(F1524,Masters!B:F,5,0)</f>
        <v>0</v>
      </c>
      <c r="C1524" s="169" t="s">
        <v>169</v>
      </c>
      <c r="D1524" s="169" t="s">
        <v>169</v>
      </c>
      <c r="E1524" s="170">
        <v>44469</v>
      </c>
      <c r="F1524" s="169">
        <v>260802</v>
      </c>
      <c r="G1524" s="169" t="s">
        <v>939</v>
      </c>
      <c r="H1524" s="169"/>
      <c r="I1524" s="169"/>
      <c r="J1524" s="169">
        <v>-11560.63</v>
      </c>
      <c r="K1524" s="169"/>
      <c r="M1524" s="87">
        <f t="shared" si="70"/>
        <v>-1.1560629999999999E-3</v>
      </c>
    </row>
    <row r="1525" spans="1:13" x14ac:dyDescent="0.25">
      <c r="A1525" s="89" t="str">
        <f t="shared" si="69"/>
        <v>Y0AL0</v>
      </c>
      <c r="B1525" s="89">
        <f>VLOOKUP(F1525,Masters!B:F,5,0)</f>
        <v>0</v>
      </c>
      <c r="C1525" s="169" t="s">
        <v>169</v>
      </c>
      <c r="D1525" s="169" t="s">
        <v>169</v>
      </c>
      <c r="E1525" s="170">
        <v>44469</v>
      </c>
      <c r="F1525" s="169">
        <v>260815</v>
      </c>
      <c r="G1525" s="169" t="s">
        <v>495</v>
      </c>
      <c r="H1525" s="169"/>
      <c r="I1525" s="169"/>
      <c r="J1525" s="169">
        <v>-353744.59</v>
      </c>
      <c r="K1525" s="169"/>
      <c r="M1525" s="87">
        <f t="shared" si="70"/>
        <v>-3.5374459000000004E-2</v>
      </c>
    </row>
    <row r="1526" spans="1:13" x14ac:dyDescent="0.25">
      <c r="A1526" s="89" t="str">
        <f t="shared" si="69"/>
        <v>Y0AL0</v>
      </c>
      <c r="B1526" s="89">
        <f>VLOOKUP(F1526,Masters!B:F,5,0)</f>
        <v>0</v>
      </c>
      <c r="C1526" s="169" t="s">
        <v>169</v>
      </c>
      <c r="D1526" s="169" t="s">
        <v>169</v>
      </c>
      <c r="E1526" s="170">
        <v>44469</v>
      </c>
      <c r="F1526" s="169">
        <v>260836</v>
      </c>
      <c r="G1526" s="169" t="s">
        <v>496</v>
      </c>
      <c r="H1526" s="169"/>
      <c r="I1526" s="169"/>
      <c r="J1526" s="169">
        <v>-15977.1</v>
      </c>
      <c r="K1526" s="169"/>
      <c r="M1526" s="87">
        <f t="shared" si="70"/>
        <v>-1.59771E-3</v>
      </c>
    </row>
    <row r="1527" spans="1:13" x14ac:dyDescent="0.25">
      <c r="A1527" s="89" t="str">
        <f t="shared" si="69"/>
        <v>Y0AL0</v>
      </c>
      <c r="B1527" s="89">
        <f>VLOOKUP(F1527,Masters!B:F,5,0)</f>
        <v>0</v>
      </c>
      <c r="C1527" s="169" t="s">
        <v>169</v>
      </c>
      <c r="D1527" s="169" t="s">
        <v>169</v>
      </c>
      <c r="E1527" s="170">
        <v>44469</v>
      </c>
      <c r="F1527" s="169">
        <v>260837</v>
      </c>
      <c r="G1527" s="169" t="s">
        <v>497</v>
      </c>
      <c r="H1527" s="169"/>
      <c r="I1527" s="169"/>
      <c r="J1527" s="169">
        <v>-15977.1</v>
      </c>
      <c r="K1527" s="169"/>
      <c r="M1527" s="87">
        <f t="shared" si="70"/>
        <v>-1.59771E-3</v>
      </c>
    </row>
    <row r="1528" spans="1:13" x14ac:dyDescent="0.25">
      <c r="A1528" s="89" t="str">
        <f t="shared" si="69"/>
        <v>Y0AL0</v>
      </c>
      <c r="B1528" s="89">
        <f>VLOOKUP(F1528,Masters!B:F,5,0)</f>
        <v>0</v>
      </c>
      <c r="C1528" s="169" t="s">
        <v>169</v>
      </c>
      <c r="D1528" s="169" t="s">
        <v>169</v>
      </c>
      <c r="E1528" s="170">
        <v>44469</v>
      </c>
      <c r="F1528" s="169">
        <v>260902</v>
      </c>
      <c r="G1528" s="169" t="s">
        <v>498</v>
      </c>
      <c r="H1528" s="169"/>
      <c r="I1528" s="169"/>
      <c r="J1528" s="169">
        <v>-0.4</v>
      </c>
      <c r="K1528" s="169"/>
      <c r="M1528" s="87">
        <f t="shared" si="70"/>
        <v>-4.0000000000000001E-8</v>
      </c>
    </row>
    <row r="1529" spans="1:13" x14ac:dyDescent="0.25">
      <c r="A1529" s="89" t="str">
        <f t="shared" ref="A1529:A1588" si="71">C1529&amp;B1529</f>
        <v>Y0AL0</v>
      </c>
      <c r="B1529" s="89">
        <f>VLOOKUP(F1529,Masters!B:F,5,0)</f>
        <v>0</v>
      </c>
      <c r="C1529" s="169" t="s">
        <v>169</v>
      </c>
      <c r="D1529" s="169" t="s">
        <v>169</v>
      </c>
      <c r="E1529" s="170">
        <v>44469</v>
      </c>
      <c r="F1529" s="169">
        <v>260905</v>
      </c>
      <c r="G1529" s="169" t="s">
        <v>499</v>
      </c>
      <c r="H1529" s="169"/>
      <c r="I1529" s="169"/>
      <c r="J1529" s="169">
        <v>-6964.98</v>
      </c>
      <c r="K1529" s="169"/>
      <c r="M1529" s="87">
        <f t="shared" si="70"/>
        <v>-6.9649799999999993E-4</v>
      </c>
    </row>
    <row r="1530" spans="1:13" x14ac:dyDescent="0.25">
      <c r="A1530" s="89" t="str">
        <f t="shared" si="71"/>
        <v>Y0AL0</v>
      </c>
      <c r="B1530" s="89">
        <f>VLOOKUP(F1530,Masters!B:F,5,0)</f>
        <v>0</v>
      </c>
      <c r="C1530" s="169" t="s">
        <v>169</v>
      </c>
      <c r="D1530" s="169" t="s">
        <v>169</v>
      </c>
      <c r="E1530" s="170">
        <v>44469</v>
      </c>
      <c r="F1530" s="169">
        <v>260930</v>
      </c>
      <c r="G1530" s="169" t="s">
        <v>735</v>
      </c>
      <c r="H1530" s="169"/>
      <c r="I1530" s="169"/>
      <c r="J1530" s="169">
        <v>0</v>
      </c>
      <c r="K1530" s="169"/>
      <c r="M1530" s="87">
        <f t="shared" si="70"/>
        <v>0</v>
      </c>
    </row>
    <row r="1531" spans="1:13" x14ac:dyDescent="0.25">
      <c r="A1531" s="89" t="str">
        <f t="shared" si="71"/>
        <v>Y0AL0</v>
      </c>
      <c r="B1531" s="89">
        <f>VLOOKUP(F1531,Masters!B:F,5,0)</f>
        <v>0</v>
      </c>
      <c r="C1531" s="169" t="s">
        <v>169</v>
      </c>
      <c r="D1531" s="169" t="s">
        <v>169</v>
      </c>
      <c r="E1531" s="170">
        <v>44469</v>
      </c>
      <c r="F1531" s="169">
        <v>260942</v>
      </c>
      <c r="G1531" s="169" t="s">
        <v>500</v>
      </c>
      <c r="H1531" s="169"/>
      <c r="I1531" s="169"/>
      <c r="J1531" s="169">
        <v>-1363.62</v>
      </c>
      <c r="K1531" s="169"/>
      <c r="M1531" s="87">
        <f t="shared" si="70"/>
        <v>-1.3636199999999998E-4</v>
      </c>
    </row>
    <row r="1532" spans="1:13" x14ac:dyDescent="0.25">
      <c r="A1532" s="89" t="str">
        <f t="shared" si="71"/>
        <v>Y0AL0</v>
      </c>
      <c r="B1532" s="89">
        <f>VLOOKUP(F1532,Masters!B:F,5,0)</f>
        <v>0</v>
      </c>
      <c r="C1532" s="169" t="s">
        <v>169</v>
      </c>
      <c r="D1532" s="169" t="s">
        <v>169</v>
      </c>
      <c r="E1532" s="170">
        <v>44469</v>
      </c>
      <c r="F1532" s="169">
        <v>261027</v>
      </c>
      <c r="G1532" s="169" t="s">
        <v>502</v>
      </c>
      <c r="H1532" s="169"/>
      <c r="I1532" s="169"/>
      <c r="J1532" s="169">
        <v>29033.21</v>
      </c>
      <c r="K1532" s="169"/>
      <c r="M1532" s="87">
        <f t="shared" si="70"/>
        <v>2.9033209999999999E-3</v>
      </c>
    </row>
    <row r="1533" spans="1:13" x14ac:dyDescent="0.25">
      <c r="A1533" s="89" t="str">
        <f t="shared" si="71"/>
        <v>Y0AL0</v>
      </c>
      <c r="B1533" s="89">
        <f>VLOOKUP(F1533,Masters!B:F,5,0)</f>
        <v>0</v>
      </c>
      <c r="C1533" s="169" t="s">
        <v>169</v>
      </c>
      <c r="D1533" s="169" t="s">
        <v>169</v>
      </c>
      <c r="E1533" s="170">
        <v>44469</v>
      </c>
      <c r="F1533" s="169">
        <v>261262</v>
      </c>
      <c r="G1533" s="169" t="s">
        <v>507</v>
      </c>
      <c r="H1533" s="169"/>
      <c r="I1533" s="169"/>
      <c r="J1533" s="169">
        <v>115.17</v>
      </c>
      <c r="K1533" s="169"/>
      <c r="M1533" s="87">
        <f t="shared" ref="M1533:M1590" si="72">J1533/10000000</f>
        <v>1.1517E-5</v>
      </c>
    </row>
    <row r="1534" spans="1:13" x14ac:dyDescent="0.25">
      <c r="A1534" s="89" t="str">
        <f t="shared" si="71"/>
        <v>Y0AL0</v>
      </c>
      <c r="B1534" s="89">
        <f>VLOOKUP(F1534,Masters!B:F,5,0)</f>
        <v>0</v>
      </c>
      <c r="C1534" s="169" t="s">
        <v>169</v>
      </c>
      <c r="D1534" s="169" t="s">
        <v>169</v>
      </c>
      <c r="E1534" s="170">
        <v>44469</v>
      </c>
      <c r="F1534" s="169">
        <v>281101</v>
      </c>
      <c r="G1534" s="169" t="s">
        <v>481</v>
      </c>
      <c r="H1534" s="169"/>
      <c r="I1534" s="169"/>
      <c r="J1534" s="169">
        <v>-3683259135.77</v>
      </c>
      <c r="K1534" s="169"/>
      <c r="M1534" s="87">
        <f t="shared" si="72"/>
        <v>-368.32591357699999</v>
      </c>
    </row>
    <row r="1535" spans="1:13" x14ac:dyDescent="0.25">
      <c r="A1535" s="89" t="str">
        <f t="shared" si="71"/>
        <v>Y0AL0</v>
      </c>
      <c r="B1535" s="89">
        <f>VLOOKUP(F1535,Masters!B:F,5,0)</f>
        <v>0</v>
      </c>
      <c r="C1535" s="169" t="s">
        <v>169</v>
      </c>
      <c r="D1535" s="169" t="s">
        <v>169</v>
      </c>
      <c r="E1535" s="170">
        <v>44469</v>
      </c>
      <c r="F1535" s="169">
        <v>281114</v>
      </c>
      <c r="G1535" s="169" t="s">
        <v>659</v>
      </c>
      <c r="H1535" s="169"/>
      <c r="I1535" s="169"/>
      <c r="J1535" s="169">
        <v>0</v>
      </c>
      <c r="K1535" s="169"/>
      <c r="M1535" s="87">
        <f t="shared" si="72"/>
        <v>0</v>
      </c>
    </row>
    <row r="1536" spans="1:13" x14ac:dyDescent="0.25">
      <c r="A1536" s="89" t="str">
        <f t="shared" si="71"/>
        <v>Y0AL0</v>
      </c>
      <c r="B1536" s="89">
        <f>VLOOKUP(F1536,Masters!B:F,5,0)</f>
        <v>0</v>
      </c>
      <c r="C1536" s="169" t="s">
        <v>169</v>
      </c>
      <c r="D1536" s="169" t="s">
        <v>169</v>
      </c>
      <c r="E1536" s="170">
        <v>44469</v>
      </c>
      <c r="F1536" s="169">
        <v>281128</v>
      </c>
      <c r="G1536" s="169" t="s">
        <v>589</v>
      </c>
      <c r="H1536" s="169"/>
      <c r="I1536" s="169"/>
      <c r="J1536" s="169">
        <v>55787824.450000003</v>
      </c>
      <c r="K1536" s="169"/>
      <c r="M1536" s="87">
        <f t="shared" si="72"/>
        <v>5.5787824449999999</v>
      </c>
    </row>
    <row r="1537" spans="1:13" x14ac:dyDescent="0.25">
      <c r="A1537" s="89" t="str">
        <f t="shared" si="71"/>
        <v>Y0AL0</v>
      </c>
      <c r="B1537" s="89">
        <f>VLOOKUP(F1537,Masters!B:F,5,0)</f>
        <v>0</v>
      </c>
      <c r="C1537" s="169" t="s">
        <v>169</v>
      </c>
      <c r="D1537" s="169" t="s">
        <v>169</v>
      </c>
      <c r="E1537" s="170">
        <v>44469</v>
      </c>
      <c r="F1537" s="169">
        <v>281131</v>
      </c>
      <c r="G1537" s="169" t="s">
        <v>642</v>
      </c>
      <c r="H1537" s="169"/>
      <c r="I1537" s="169"/>
      <c r="J1537" s="169">
        <v>-106803.84</v>
      </c>
      <c r="K1537" s="169"/>
      <c r="M1537" s="87">
        <f t="shared" si="72"/>
        <v>-1.0680383999999999E-2</v>
      </c>
    </row>
    <row r="1538" spans="1:13" x14ac:dyDescent="0.25">
      <c r="A1538" s="89" t="str">
        <f t="shared" si="71"/>
        <v>Y0AL0</v>
      </c>
      <c r="B1538" s="89">
        <f>VLOOKUP(F1538,Masters!B:F,5,0)</f>
        <v>0</v>
      </c>
      <c r="C1538" s="169" t="s">
        <v>169</v>
      </c>
      <c r="D1538" s="169" t="s">
        <v>169</v>
      </c>
      <c r="E1538" s="170">
        <v>44469</v>
      </c>
      <c r="F1538" s="169">
        <v>281134</v>
      </c>
      <c r="G1538" s="169" t="s">
        <v>590</v>
      </c>
      <c r="H1538" s="169"/>
      <c r="I1538" s="169"/>
      <c r="J1538" s="169">
        <v>31198.33</v>
      </c>
      <c r="K1538" s="169"/>
      <c r="M1538" s="87">
        <f t="shared" si="72"/>
        <v>3.1198330000000002E-3</v>
      </c>
    </row>
    <row r="1539" spans="1:13" x14ac:dyDescent="0.25">
      <c r="A1539" s="89" t="str">
        <f t="shared" si="71"/>
        <v>Y0AL0</v>
      </c>
      <c r="B1539" s="89">
        <f>VLOOKUP(F1539,Masters!B:F,5,0)</f>
        <v>0</v>
      </c>
      <c r="C1539" s="169" t="s">
        <v>169</v>
      </c>
      <c r="D1539" s="169" t="s">
        <v>169</v>
      </c>
      <c r="E1539" s="170">
        <v>44469</v>
      </c>
      <c r="F1539" s="169">
        <v>281135</v>
      </c>
      <c r="G1539" s="169" t="s">
        <v>670</v>
      </c>
      <c r="H1539" s="169"/>
      <c r="I1539" s="169"/>
      <c r="J1539" s="169">
        <v>-10423.39</v>
      </c>
      <c r="K1539" s="169"/>
      <c r="M1539" s="87">
        <f t="shared" si="72"/>
        <v>-1.042339E-3</v>
      </c>
    </row>
    <row r="1540" spans="1:13" x14ac:dyDescent="0.25">
      <c r="A1540" s="89" t="str">
        <f t="shared" si="71"/>
        <v>Y0AL0</v>
      </c>
      <c r="B1540" s="89">
        <f>VLOOKUP(F1540,Masters!B:F,5,0)</f>
        <v>0</v>
      </c>
      <c r="C1540" s="169" t="s">
        <v>169</v>
      </c>
      <c r="D1540" s="169" t="s">
        <v>169</v>
      </c>
      <c r="E1540" s="170">
        <v>44469</v>
      </c>
      <c r="F1540" s="169">
        <v>281137</v>
      </c>
      <c r="G1540" s="169" t="s">
        <v>591</v>
      </c>
      <c r="H1540" s="169"/>
      <c r="I1540" s="169"/>
      <c r="J1540" s="169">
        <v>29505.57</v>
      </c>
      <c r="K1540" s="169"/>
      <c r="M1540" s="87">
        <f t="shared" si="72"/>
        <v>2.9505569999999999E-3</v>
      </c>
    </row>
    <row r="1541" spans="1:13" x14ac:dyDescent="0.25">
      <c r="A1541" s="89" t="str">
        <f t="shared" si="71"/>
        <v>Y0AL0</v>
      </c>
      <c r="B1541" s="89">
        <f>VLOOKUP(F1541,Masters!B:F,5,0)</f>
        <v>0</v>
      </c>
      <c r="C1541" s="169" t="s">
        <v>169</v>
      </c>
      <c r="D1541" s="169" t="s">
        <v>169</v>
      </c>
      <c r="E1541" s="170">
        <v>44469</v>
      </c>
      <c r="F1541" s="169">
        <v>281138</v>
      </c>
      <c r="G1541" s="169" t="s">
        <v>592</v>
      </c>
      <c r="H1541" s="169"/>
      <c r="I1541" s="169"/>
      <c r="J1541" s="169">
        <v>124761074.17</v>
      </c>
      <c r="K1541" s="169"/>
      <c r="M1541" s="87">
        <f t="shared" si="72"/>
        <v>12.476107417</v>
      </c>
    </row>
    <row r="1542" spans="1:13" x14ac:dyDescent="0.25">
      <c r="A1542" s="89" t="str">
        <f t="shared" si="71"/>
        <v>Y0AL0</v>
      </c>
      <c r="B1542" s="89">
        <f>VLOOKUP(F1542,Masters!B:F,5,0)</f>
        <v>0</v>
      </c>
      <c r="C1542" s="169" t="s">
        <v>169</v>
      </c>
      <c r="D1542" s="169" t="s">
        <v>169</v>
      </c>
      <c r="E1542" s="170">
        <v>44469</v>
      </c>
      <c r="F1542" s="169">
        <v>281139</v>
      </c>
      <c r="G1542" s="169" t="s">
        <v>643</v>
      </c>
      <c r="H1542" s="169"/>
      <c r="I1542" s="169"/>
      <c r="J1542" s="169">
        <v>589466.32999999996</v>
      </c>
      <c r="K1542" s="169"/>
      <c r="M1542" s="87">
        <f t="shared" si="72"/>
        <v>5.8946632999999998E-2</v>
      </c>
    </row>
    <row r="1543" spans="1:13" x14ac:dyDescent="0.25">
      <c r="A1543" s="89" t="str">
        <f t="shared" si="71"/>
        <v>Y0AL0</v>
      </c>
      <c r="B1543" s="89">
        <f>VLOOKUP(F1543,Masters!B:F,5,0)</f>
        <v>0</v>
      </c>
      <c r="C1543" s="169" t="s">
        <v>169</v>
      </c>
      <c r="D1543" s="169" t="s">
        <v>169</v>
      </c>
      <c r="E1543" s="170">
        <v>44469</v>
      </c>
      <c r="F1543" s="169">
        <v>281141</v>
      </c>
      <c r="G1543" s="169" t="s">
        <v>644</v>
      </c>
      <c r="H1543" s="169"/>
      <c r="I1543" s="169"/>
      <c r="J1543" s="169">
        <v>-21176.799999999999</v>
      </c>
      <c r="K1543" s="169"/>
      <c r="M1543" s="87">
        <f t="shared" si="72"/>
        <v>-2.1176799999999998E-3</v>
      </c>
    </row>
    <row r="1544" spans="1:13" x14ac:dyDescent="0.25">
      <c r="A1544" s="89" t="str">
        <f t="shared" si="71"/>
        <v>Y0AL0</v>
      </c>
      <c r="B1544" s="89">
        <f>VLOOKUP(F1544,Masters!B:F,5,0)</f>
        <v>0</v>
      </c>
      <c r="C1544" s="169" t="s">
        <v>169</v>
      </c>
      <c r="D1544" s="169" t="s">
        <v>169</v>
      </c>
      <c r="E1544" s="170">
        <v>44469</v>
      </c>
      <c r="F1544" s="169">
        <v>281145</v>
      </c>
      <c r="G1544" s="169" t="s">
        <v>645</v>
      </c>
      <c r="H1544" s="169"/>
      <c r="I1544" s="169"/>
      <c r="J1544" s="169">
        <v>1985980.83</v>
      </c>
      <c r="K1544" s="169"/>
      <c r="M1544" s="87">
        <f t="shared" si="72"/>
        <v>0.19859808300000001</v>
      </c>
    </row>
    <row r="1545" spans="1:13" x14ac:dyDescent="0.25">
      <c r="A1545" s="89" t="str">
        <f t="shared" si="71"/>
        <v>Y0AL0</v>
      </c>
      <c r="B1545" s="89">
        <f>VLOOKUP(F1545,Masters!B:F,5,0)</f>
        <v>0</v>
      </c>
      <c r="C1545" s="169" t="s">
        <v>169</v>
      </c>
      <c r="D1545" s="169" t="s">
        <v>169</v>
      </c>
      <c r="E1545" s="170">
        <v>44469</v>
      </c>
      <c r="F1545" s="169">
        <v>281147</v>
      </c>
      <c r="G1545" s="169" t="s">
        <v>646</v>
      </c>
      <c r="H1545" s="169"/>
      <c r="I1545" s="169"/>
      <c r="J1545" s="169">
        <v>2867911.66</v>
      </c>
      <c r="K1545" s="169"/>
      <c r="M1545" s="87">
        <f t="shared" si="72"/>
        <v>0.28679116600000004</v>
      </c>
    </row>
    <row r="1546" spans="1:13" x14ac:dyDescent="0.25">
      <c r="A1546" s="89" t="str">
        <f t="shared" si="71"/>
        <v>Y0AL0</v>
      </c>
      <c r="B1546" s="89">
        <f>VLOOKUP(F1546,Masters!B:F,5,0)</f>
        <v>0</v>
      </c>
      <c r="C1546" s="169" t="s">
        <v>169</v>
      </c>
      <c r="D1546" s="169" t="s">
        <v>169</v>
      </c>
      <c r="E1546" s="170">
        <v>44469</v>
      </c>
      <c r="F1546" s="169">
        <v>281149</v>
      </c>
      <c r="G1546" s="169" t="s">
        <v>647</v>
      </c>
      <c r="H1546" s="169"/>
      <c r="I1546" s="169"/>
      <c r="J1546" s="169">
        <v>-4683506063.1199999</v>
      </c>
      <c r="K1546" s="169"/>
      <c r="M1546" s="87">
        <f t="shared" si="72"/>
        <v>-468.35060631199997</v>
      </c>
    </row>
    <row r="1547" spans="1:13" x14ac:dyDescent="0.25">
      <c r="A1547" s="89" t="str">
        <f t="shared" si="71"/>
        <v>Y0AL0</v>
      </c>
      <c r="B1547" s="89">
        <f>VLOOKUP(F1547,Masters!B:F,5,0)</f>
        <v>0</v>
      </c>
      <c r="C1547" s="169" t="s">
        <v>169</v>
      </c>
      <c r="D1547" s="169" t="s">
        <v>169</v>
      </c>
      <c r="E1547" s="170">
        <v>44469</v>
      </c>
      <c r="F1547" s="169">
        <v>281150</v>
      </c>
      <c r="G1547" s="169" t="s">
        <v>648</v>
      </c>
      <c r="H1547" s="169"/>
      <c r="I1547" s="169"/>
      <c r="J1547" s="169">
        <v>-862844.89</v>
      </c>
      <c r="K1547" s="169"/>
      <c r="M1547" s="87">
        <f t="shared" si="72"/>
        <v>-8.6284489000000006E-2</v>
      </c>
    </row>
    <row r="1548" spans="1:13" x14ac:dyDescent="0.25">
      <c r="A1548" s="89" t="str">
        <f t="shared" si="71"/>
        <v>Y0AL1.2</v>
      </c>
      <c r="B1548" s="89">
        <f>VLOOKUP(F1548,Masters!B:F,5,0)</f>
        <v>1.2</v>
      </c>
      <c r="C1548" s="169" t="s">
        <v>169</v>
      </c>
      <c r="D1548" s="169" t="s">
        <v>169</v>
      </c>
      <c r="E1548" s="170">
        <v>44469</v>
      </c>
      <c r="F1548" s="169">
        <v>281170</v>
      </c>
      <c r="G1548" s="169" t="s">
        <v>649</v>
      </c>
      <c r="H1548" s="169"/>
      <c r="I1548" s="169"/>
      <c r="J1548" s="169">
        <v>-10558688.1</v>
      </c>
      <c r="K1548" s="169"/>
      <c r="M1548" s="87">
        <f t="shared" si="72"/>
        <v>-1.05586881</v>
      </c>
    </row>
    <row r="1549" spans="1:13" x14ac:dyDescent="0.25">
      <c r="A1549" s="89" t="str">
        <f t="shared" si="71"/>
        <v>Y0AL1.2</v>
      </c>
      <c r="B1549" s="89">
        <f>VLOOKUP(F1549,Masters!B:F,5,0)</f>
        <v>1.2</v>
      </c>
      <c r="C1549" s="169" t="s">
        <v>169</v>
      </c>
      <c r="D1549" s="169" t="s">
        <v>169</v>
      </c>
      <c r="E1549" s="170">
        <v>44469</v>
      </c>
      <c r="F1549" s="169">
        <v>281171</v>
      </c>
      <c r="G1549" s="169" t="s">
        <v>650</v>
      </c>
      <c r="H1549" s="169"/>
      <c r="I1549" s="169"/>
      <c r="J1549" s="169">
        <v>-18122012.07</v>
      </c>
      <c r="K1549" s="169"/>
      <c r="M1549" s="87">
        <f t="shared" si="72"/>
        <v>-1.812201207</v>
      </c>
    </row>
    <row r="1550" spans="1:13" x14ac:dyDescent="0.25">
      <c r="A1550" s="89" t="str">
        <f t="shared" si="71"/>
        <v>Y0AL0</v>
      </c>
      <c r="B1550" s="89">
        <f>VLOOKUP(F1550,Masters!B:F,5,0)</f>
        <v>0</v>
      </c>
      <c r="C1550" s="169" t="s">
        <v>169</v>
      </c>
      <c r="D1550" s="169" t="s">
        <v>169</v>
      </c>
      <c r="E1550" s="170">
        <v>44469</v>
      </c>
      <c r="F1550" s="169">
        <v>281172</v>
      </c>
      <c r="G1550" s="169" t="s">
        <v>671</v>
      </c>
      <c r="H1550" s="169"/>
      <c r="I1550" s="169"/>
      <c r="J1550" s="169">
        <v>-4523242.28</v>
      </c>
      <c r="K1550" s="169"/>
      <c r="M1550" s="87">
        <f t="shared" si="72"/>
        <v>-0.45232422800000005</v>
      </c>
    </row>
    <row r="1551" spans="1:13" x14ac:dyDescent="0.25">
      <c r="A1551" s="89" t="str">
        <f t="shared" si="71"/>
        <v>Y0AL0</v>
      </c>
      <c r="B1551" s="89">
        <f>VLOOKUP(F1551,Masters!B:F,5,0)</f>
        <v>0</v>
      </c>
      <c r="C1551" s="169" t="s">
        <v>169</v>
      </c>
      <c r="D1551" s="169" t="s">
        <v>169</v>
      </c>
      <c r="E1551" s="170">
        <v>44469</v>
      </c>
      <c r="F1551" s="169">
        <v>281212</v>
      </c>
      <c r="G1551" s="169" t="s">
        <v>541</v>
      </c>
      <c r="H1551" s="169"/>
      <c r="I1551" s="169"/>
      <c r="J1551" s="169">
        <v>-202147.35</v>
      </c>
      <c r="K1551" s="169"/>
      <c r="M1551" s="87">
        <f t="shared" si="72"/>
        <v>-2.0214735000000001E-2</v>
      </c>
    </row>
    <row r="1552" spans="1:13" x14ac:dyDescent="0.25">
      <c r="A1552" s="89" t="str">
        <f t="shared" si="71"/>
        <v>Y0AL0</v>
      </c>
      <c r="B1552" s="89">
        <f>VLOOKUP(F1552,Masters!B:F,5,0)</f>
        <v>0</v>
      </c>
      <c r="C1552" s="169" t="s">
        <v>169</v>
      </c>
      <c r="D1552" s="169" t="s">
        <v>169</v>
      </c>
      <c r="E1552" s="170">
        <v>44469</v>
      </c>
      <c r="F1552" s="169">
        <v>281290</v>
      </c>
      <c r="G1552" s="169" t="s">
        <v>483</v>
      </c>
      <c r="H1552" s="169"/>
      <c r="I1552" s="169"/>
      <c r="J1552" s="169">
        <v>6525028.6299999999</v>
      </c>
      <c r="K1552" s="169"/>
      <c r="M1552" s="87">
        <f t="shared" si="72"/>
        <v>0.65250286300000004</v>
      </c>
    </row>
    <row r="1553" spans="1:13" x14ac:dyDescent="0.25">
      <c r="A1553" s="89" t="str">
        <f t="shared" si="71"/>
        <v>Y0AL0</v>
      </c>
      <c r="B1553" s="89">
        <f>VLOOKUP(F1553,Masters!B:F,5,0)</f>
        <v>0</v>
      </c>
      <c r="C1553" s="169" t="s">
        <v>169</v>
      </c>
      <c r="D1553" s="169" t="s">
        <v>169</v>
      </c>
      <c r="E1553" s="170">
        <v>44469</v>
      </c>
      <c r="F1553" s="169">
        <v>281292</v>
      </c>
      <c r="G1553" s="169" t="s">
        <v>484</v>
      </c>
      <c r="H1553" s="169"/>
      <c r="I1553" s="169"/>
      <c r="J1553" s="169">
        <v>-8879312339.8199997</v>
      </c>
      <c r="K1553" s="169"/>
      <c r="M1553" s="87">
        <f t="shared" si="72"/>
        <v>-887.93123398199998</v>
      </c>
    </row>
    <row r="1554" spans="1:13" x14ac:dyDescent="0.25">
      <c r="A1554" s="89" t="str">
        <f t="shared" si="71"/>
        <v>Y0AL0</v>
      </c>
      <c r="B1554" s="89">
        <f>VLOOKUP(F1554,Masters!B:F,5,0)</f>
        <v>0</v>
      </c>
      <c r="C1554" s="169" t="s">
        <v>169</v>
      </c>
      <c r="D1554" s="169" t="s">
        <v>169</v>
      </c>
      <c r="E1554" s="170">
        <v>44469</v>
      </c>
      <c r="F1554" s="169">
        <v>281293</v>
      </c>
      <c r="G1554" s="169" t="s">
        <v>651</v>
      </c>
      <c r="H1554" s="169"/>
      <c r="I1554" s="169"/>
      <c r="J1554" s="169">
        <v>1431848.23</v>
      </c>
      <c r="K1554" s="169"/>
      <c r="M1554" s="87">
        <f t="shared" si="72"/>
        <v>0.14318482299999999</v>
      </c>
    </row>
    <row r="1555" spans="1:13" x14ac:dyDescent="0.25">
      <c r="A1555" s="89" t="str">
        <f t="shared" si="71"/>
        <v>Y0AL0</v>
      </c>
      <c r="B1555" s="89">
        <f>VLOOKUP(F1555,Masters!B:F,5,0)</f>
        <v>0</v>
      </c>
      <c r="C1555" s="169" t="s">
        <v>169</v>
      </c>
      <c r="D1555" s="169" t="s">
        <v>169</v>
      </c>
      <c r="E1555" s="170">
        <v>44469</v>
      </c>
      <c r="F1555" s="169">
        <v>281295</v>
      </c>
      <c r="G1555" s="169" t="s">
        <v>652</v>
      </c>
      <c r="H1555" s="169"/>
      <c r="I1555" s="169"/>
      <c r="J1555" s="169">
        <v>72647.53</v>
      </c>
      <c r="K1555" s="169"/>
      <c r="M1555" s="87">
        <f t="shared" si="72"/>
        <v>7.2647529999999997E-3</v>
      </c>
    </row>
    <row r="1556" spans="1:13" x14ac:dyDescent="0.25">
      <c r="A1556" s="89" t="str">
        <f t="shared" si="71"/>
        <v>Y0AL5.2</v>
      </c>
      <c r="B1556" s="89">
        <f>VLOOKUP(F1556,Masters!B:F,5,0)</f>
        <v>5.2</v>
      </c>
      <c r="C1556" s="169" t="s">
        <v>169</v>
      </c>
      <c r="D1556" s="169" t="s">
        <v>169</v>
      </c>
      <c r="E1556" s="170">
        <v>44469</v>
      </c>
      <c r="F1556" s="169">
        <v>304213</v>
      </c>
      <c r="G1556" s="169" t="s">
        <v>966</v>
      </c>
      <c r="H1556" s="169"/>
      <c r="I1556" s="169"/>
      <c r="J1556" s="169">
        <v>-46614629.729999997</v>
      </c>
      <c r="K1556" s="169"/>
      <c r="M1556" s="87">
        <f t="shared" si="72"/>
        <v>-4.6614629729999999</v>
      </c>
    </row>
    <row r="1557" spans="1:13" x14ac:dyDescent="0.25">
      <c r="A1557" s="89" t="str">
        <f t="shared" si="71"/>
        <v>Y0AL5.2</v>
      </c>
      <c r="B1557" s="89">
        <f>VLOOKUP(F1557,Masters!B:F,5,0)</f>
        <v>5.2</v>
      </c>
      <c r="C1557" s="169" t="s">
        <v>169</v>
      </c>
      <c r="D1557" s="169" t="s">
        <v>169</v>
      </c>
      <c r="E1557" s="170">
        <v>44469</v>
      </c>
      <c r="F1557" s="169">
        <v>304232</v>
      </c>
      <c r="G1557" s="169" t="s">
        <v>440</v>
      </c>
      <c r="H1557" s="169"/>
      <c r="I1557" s="169"/>
      <c r="J1557" s="169">
        <v>-116778.26</v>
      </c>
      <c r="K1557" s="169"/>
      <c r="M1557" s="87">
        <f t="shared" si="72"/>
        <v>-1.1677825999999999E-2</v>
      </c>
    </row>
    <row r="1558" spans="1:13" x14ac:dyDescent="0.25">
      <c r="A1558" s="89" t="str">
        <f t="shared" si="71"/>
        <v>Y0AL5.2</v>
      </c>
      <c r="B1558" s="89">
        <f>VLOOKUP(F1558,Masters!B:F,5,0)</f>
        <v>5.2</v>
      </c>
      <c r="C1558" s="169" t="s">
        <v>169</v>
      </c>
      <c r="D1558" s="169" t="s">
        <v>169</v>
      </c>
      <c r="E1558" s="170">
        <v>44469</v>
      </c>
      <c r="F1558" s="169">
        <v>304300</v>
      </c>
      <c r="G1558" s="169" t="s">
        <v>601</v>
      </c>
      <c r="H1558" s="169"/>
      <c r="I1558" s="169"/>
      <c r="J1558" s="169">
        <v>-129676390.76000001</v>
      </c>
      <c r="K1558" s="169"/>
      <c r="M1558" s="87">
        <f t="shared" si="72"/>
        <v>-12.967639076000001</v>
      </c>
    </row>
    <row r="1559" spans="1:13" x14ac:dyDescent="0.25">
      <c r="A1559" s="89" t="str">
        <f t="shared" si="71"/>
        <v>Y0AL5.5</v>
      </c>
      <c r="B1559" s="89">
        <f>VLOOKUP(F1559,Masters!B:F,5,0)</f>
        <v>5.5</v>
      </c>
      <c r="C1559" s="169" t="s">
        <v>169</v>
      </c>
      <c r="D1559" s="169" t="s">
        <v>169</v>
      </c>
      <c r="E1559" s="170">
        <v>44469</v>
      </c>
      <c r="F1559" s="169">
        <v>304751</v>
      </c>
      <c r="G1559" s="169" t="s">
        <v>443</v>
      </c>
      <c r="H1559" s="169"/>
      <c r="I1559" s="169"/>
      <c r="J1559" s="169">
        <v>-119.77</v>
      </c>
      <c r="K1559" s="169"/>
      <c r="M1559" s="87">
        <f t="shared" si="72"/>
        <v>-1.1976999999999999E-5</v>
      </c>
    </row>
    <row r="1560" spans="1:13" x14ac:dyDescent="0.25">
      <c r="A1560" s="89" t="str">
        <f t="shared" si="71"/>
        <v>Y0AL5.5</v>
      </c>
      <c r="B1560" s="89">
        <f>VLOOKUP(F1560,Masters!B:F,5,0)</f>
        <v>5.5</v>
      </c>
      <c r="C1560" s="169" t="s">
        <v>169</v>
      </c>
      <c r="D1560" s="169" t="s">
        <v>169</v>
      </c>
      <c r="E1560" s="170">
        <v>44469</v>
      </c>
      <c r="F1560" s="169">
        <v>304752</v>
      </c>
      <c r="G1560" s="169" t="s">
        <v>664</v>
      </c>
      <c r="H1560" s="169"/>
      <c r="I1560" s="169"/>
      <c r="J1560" s="169">
        <v>-2.04</v>
      </c>
      <c r="K1560" s="169"/>
      <c r="M1560" s="87">
        <f t="shared" si="72"/>
        <v>-2.04E-7</v>
      </c>
    </row>
    <row r="1561" spans="1:13" x14ac:dyDescent="0.25">
      <c r="A1561" s="89" t="str">
        <f t="shared" si="71"/>
        <v>Y0AL5.5</v>
      </c>
      <c r="B1561" s="89">
        <f>VLOOKUP(F1561,Masters!B:F,5,0)</f>
        <v>5.5</v>
      </c>
      <c r="C1561" s="169" t="s">
        <v>169</v>
      </c>
      <c r="D1561" s="169" t="s">
        <v>169</v>
      </c>
      <c r="E1561" s="170">
        <v>44469</v>
      </c>
      <c r="F1561" s="169">
        <v>304754</v>
      </c>
      <c r="G1561" s="169" t="s">
        <v>665</v>
      </c>
      <c r="H1561" s="169"/>
      <c r="I1561" s="169"/>
      <c r="J1561" s="169">
        <v>-0.09</v>
      </c>
      <c r="K1561" s="169"/>
      <c r="M1561" s="87">
        <f t="shared" si="72"/>
        <v>-8.9999999999999995E-9</v>
      </c>
    </row>
    <row r="1562" spans="1:13" x14ac:dyDescent="0.25">
      <c r="A1562" s="89" t="str">
        <f t="shared" si="71"/>
        <v>Y0AL5.5</v>
      </c>
      <c r="B1562" s="89">
        <f>VLOOKUP(F1562,Masters!B:F,5,0)</f>
        <v>5.5</v>
      </c>
      <c r="C1562" s="169" t="s">
        <v>169</v>
      </c>
      <c r="D1562" s="169" t="s">
        <v>169</v>
      </c>
      <c r="E1562" s="170">
        <v>44469</v>
      </c>
      <c r="F1562" s="169">
        <v>305101</v>
      </c>
      <c r="G1562" s="169" t="s">
        <v>444</v>
      </c>
      <c r="H1562" s="169"/>
      <c r="I1562" s="169"/>
      <c r="J1562" s="169">
        <v>-158745.75</v>
      </c>
      <c r="K1562" s="169"/>
      <c r="M1562" s="87">
        <f t="shared" si="72"/>
        <v>-1.5874574999999998E-2</v>
      </c>
    </row>
    <row r="1563" spans="1:13" x14ac:dyDescent="0.25">
      <c r="A1563" s="89" t="str">
        <f t="shared" si="71"/>
        <v>Y0AL5.5</v>
      </c>
      <c r="B1563" s="89">
        <f>VLOOKUP(F1563,Masters!B:F,5,0)</f>
        <v>5.5</v>
      </c>
      <c r="C1563" s="169" t="s">
        <v>169</v>
      </c>
      <c r="D1563" s="169" t="s">
        <v>169</v>
      </c>
      <c r="E1563" s="170">
        <v>44469</v>
      </c>
      <c r="F1563" s="169">
        <v>305125</v>
      </c>
      <c r="G1563" s="169" t="s">
        <v>602</v>
      </c>
      <c r="H1563" s="169"/>
      <c r="I1563" s="169"/>
      <c r="J1563" s="169">
        <v>-12.08</v>
      </c>
      <c r="K1563" s="169"/>
      <c r="M1563" s="87">
        <f t="shared" si="72"/>
        <v>-1.2079999999999999E-6</v>
      </c>
    </row>
    <row r="1564" spans="1:13" x14ac:dyDescent="0.25">
      <c r="A1564" s="89" t="str">
        <f t="shared" si="71"/>
        <v>Y0AL5.5</v>
      </c>
      <c r="B1564" s="89">
        <f>VLOOKUP(F1564,Masters!B:F,5,0)</f>
        <v>5.5</v>
      </c>
      <c r="C1564" s="169" t="s">
        <v>169</v>
      </c>
      <c r="D1564" s="169" t="s">
        <v>169</v>
      </c>
      <c r="E1564" s="170">
        <v>44469</v>
      </c>
      <c r="F1564" s="169">
        <v>305126</v>
      </c>
      <c r="G1564" s="169" t="s">
        <v>603</v>
      </c>
      <c r="H1564" s="169"/>
      <c r="I1564" s="169"/>
      <c r="J1564" s="169">
        <v>347.81</v>
      </c>
      <c r="K1564" s="169"/>
      <c r="M1564" s="87">
        <f t="shared" si="72"/>
        <v>3.4780999999999998E-5</v>
      </c>
    </row>
    <row r="1565" spans="1:13" x14ac:dyDescent="0.25">
      <c r="A1565" s="89" t="str">
        <f t="shared" si="71"/>
        <v>Y0AL5.5</v>
      </c>
      <c r="B1565" s="89">
        <f>VLOOKUP(F1565,Masters!B:F,5,0)</f>
        <v>5.5</v>
      </c>
      <c r="C1565" s="169" t="s">
        <v>169</v>
      </c>
      <c r="D1565" s="169" t="s">
        <v>169</v>
      </c>
      <c r="E1565" s="170">
        <v>44469</v>
      </c>
      <c r="F1565" s="169">
        <v>305127</v>
      </c>
      <c r="G1565" s="169" t="s">
        <v>604</v>
      </c>
      <c r="H1565" s="169"/>
      <c r="I1565" s="169"/>
      <c r="J1565" s="169">
        <v>453.71</v>
      </c>
      <c r="K1565" s="169"/>
      <c r="M1565" s="87">
        <f t="shared" si="72"/>
        <v>4.5370999999999996E-5</v>
      </c>
    </row>
    <row r="1566" spans="1:13" x14ac:dyDescent="0.25">
      <c r="A1566" s="89" t="str">
        <f t="shared" si="71"/>
        <v>Y0AL6.3</v>
      </c>
      <c r="B1566" s="89">
        <f>VLOOKUP(F1566,Masters!B:F,5,0)</f>
        <v>6.3</v>
      </c>
      <c r="C1566" s="169" t="s">
        <v>169</v>
      </c>
      <c r="D1566" s="169" t="s">
        <v>169</v>
      </c>
      <c r="E1566" s="170">
        <v>44469</v>
      </c>
      <c r="F1566" s="169">
        <v>401201</v>
      </c>
      <c r="G1566" s="169" t="s">
        <v>451</v>
      </c>
      <c r="H1566" s="169"/>
      <c r="I1566" s="169"/>
      <c r="J1566" s="169">
        <v>33077.9</v>
      </c>
      <c r="K1566" s="169"/>
      <c r="M1566" s="87">
        <f t="shared" si="72"/>
        <v>3.3077900000000001E-3</v>
      </c>
    </row>
    <row r="1567" spans="1:13" x14ac:dyDescent="0.25">
      <c r="A1567" s="89" t="str">
        <f t="shared" si="71"/>
        <v>Y0AL0</v>
      </c>
      <c r="B1567" s="89">
        <f>VLOOKUP(F1567,Masters!B:F,5,0)</f>
        <v>0</v>
      </c>
      <c r="C1567" s="169" t="s">
        <v>169</v>
      </c>
      <c r="D1567" s="169" t="s">
        <v>169</v>
      </c>
      <c r="E1567" s="170">
        <v>44469</v>
      </c>
      <c r="F1567" s="169">
        <v>401236</v>
      </c>
      <c r="G1567" s="169" t="s">
        <v>613</v>
      </c>
      <c r="H1567" s="169"/>
      <c r="I1567" s="169"/>
      <c r="J1567" s="169">
        <v>27073.5</v>
      </c>
      <c r="K1567" s="169"/>
      <c r="M1567" s="87">
        <f t="shared" si="72"/>
        <v>2.7073499999999999E-3</v>
      </c>
    </row>
    <row r="1568" spans="1:13" x14ac:dyDescent="0.25">
      <c r="A1568" s="89" t="str">
        <f t="shared" si="71"/>
        <v>Y0AL0</v>
      </c>
      <c r="B1568" s="89">
        <f>VLOOKUP(F1568,Masters!B:F,5,0)</f>
        <v>0</v>
      </c>
      <c r="C1568" s="169" t="s">
        <v>169</v>
      </c>
      <c r="D1568" s="169" t="s">
        <v>169</v>
      </c>
      <c r="E1568" s="170">
        <v>44469</v>
      </c>
      <c r="F1568" s="169">
        <v>401240</v>
      </c>
      <c r="G1568" s="169" t="s">
        <v>614</v>
      </c>
      <c r="H1568" s="169"/>
      <c r="I1568" s="169"/>
      <c r="J1568" s="169">
        <v>80556.210000000006</v>
      </c>
      <c r="K1568" s="169"/>
      <c r="M1568" s="87">
        <f t="shared" si="72"/>
        <v>8.0556210000000007E-3</v>
      </c>
    </row>
    <row r="1569" spans="1:13" x14ac:dyDescent="0.25">
      <c r="A1569" s="89" t="str">
        <f t="shared" si="71"/>
        <v>Y0AL0</v>
      </c>
      <c r="B1569" s="89">
        <f>VLOOKUP(F1569,Masters!B:F,5,0)</f>
        <v>0</v>
      </c>
      <c r="C1569" s="169" t="s">
        <v>169</v>
      </c>
      <c r="D1569" s="169" t="s">
        <v>169</v>
      </c>
      <c r="E1569" s="170">
        <v>44469</v>
      </c>
      <c r="F1569" s="169">
        <v>401242</v>
      </c>
      <c r="G1569" s="169" t="s">
        <v>615</v>
      </c>
      <c r="H1569" s="169"/>
      <c r="I1569" s="169"/>
      <c r="J1569" s="169">
        <v>12210.03</v>
      </c>
      <c r="K1569" s="169"/>
      <c r="M1569" s="87">
        <f t="shared" si="72"/>
        <v>1.221003E-3</v>
      </c>
    </row>
    <row r="1570" spans="1:13" x14ac:dyDescent="0.25">
      <c r="A1570" s="89" t="str">
        <f t="shared" si="71"/>
        <v>Y0AL6.3</v>
      </c>
      <c r="B1570" s="89">
        <f>VLOOKUP(F1570,Masters!B:F,5,0)</f>
        <v>6.3</v>
      </c>
      <c r="C1570" s="169" t="s">
        <v>169</v>
      </c>
      <c r="D1570" s="169" t="s">
        <v>169</v>
      </c>
      <c r="E1570" s="170">
        <v>44469</v>
      </c>
      <c r="F1570" s="169">
        <v>401263</v>
      </c>
      <c r="G1570" s="169" t="s">
        <v>1102</v>
      </c>
      <c r="H1570" s="169"/>
      <c r="I1570" s="169"/>
      <c r="J1570" s="169">
        <v>0</v>
      </c>
      <c r="K1570" s="169"/>
      <c r="M1570" s="87">
        <f t="shared" si="72"/>
        <v>0</v>
      </c>
    </row>
    <row r="1571" spans="1:13" x14ac:dyDescent="0.25">
      <c r="A1571" s="89" t="str">
        <f t="shared" si="71"/>
        <v>Y0AL6.3</v>
      </c>
      <c r="B1571" s="89">
        <f>VLOOKUP(F1571,Masters!B:F,5,0)</f>
        <v>6.3</v>
      </c>
      <c r="C1571" s="169" t="s">
        <v>169</v>
      </c>
      <c r="D1571" s="169" t="s">
        <v>169</v>
      </c>
      <c r="E1571" s="170">
        <v>44469</v>
      </c>
      <c r="F1571" s="169">
        <v>401301</v>
      </c>
      <c r="G1571" s="169" t="s">
        <v>1000</v>
      </c>
      <c r="H1571" s="169"/>
      <c r="I1571" s="169"/>
      <c r="J1571" s="169">
        <v>3185.29</v>
      </c>
      <c r="K1571" s="169"/>
      <c r="M1571" s="87">
        <f t="shared" si="72"/>
        <v>3.1852900000000001E-4</v>
      </c>
    </row>
    <row r="1572" spans="1:13" x14ac:dyDescent="0.25">
      <c r="A1572" s="89" t="str">
        <f t="shared" si="71"/>
        <v>Y0AL6.1</v>
      </c>
      <c r="B1572" s="89">
        <f>VLOOKUP(F1572,Masters!B:F,5,0)</f>
        <v>6.1</v>
      </c>
      <c r="C1572" s="169" t="s">
        <v>169</v>
      </c>
      <c r="D1572" s="169" t="s">
        <v>169</v>
      </c>
      <c r="E1572" s="170">
        <v>44469</v>
      </c>
      <c r="F1572" s="169">
        <v>401501</v>
      </c>
      <c r="G1572" s="169" t="s">
        <v>1001</v>
      </c>
      <c r="H1572" s="169"/>
      <c r="I1572" s="169"/>
      <c r="J1572" s="168">
        <v>-9741.49</v>
      </c>
      <c r="K1572" s="169"/>
      <c r="M1572" s="87">
        <f t="shared" si="72"/>
        <v>-9.74149E-4</v>
      </c>
    </row>
    <row r="1573" spans="1:13" x14ac:dyDescent="0.25">
      <c r="A1573" s="89" t="str">
        <f t="shared" si="71"/>
        <v>Y0AL6.3</v>
      </c>
      <c r="B1573" s="89">
        <f>VLOOKUP(F1573,Masters!B:F,5,0)</f>
        <v>6.3</v>
      </c>
      <c r="C1573" s="169" t="s">
        <v>169</v>
      </c>
      <c r="D1573" s="169" t="s">
        <v>169</v>
      </c>
      <c r="E1573" s="170">
        <v>44469</v>
      </c>
      <c r="F1573" s="169">
        <v>401702</v>
      </c>
      <c r="G1573" s="169" t="s">
        <v>455</v>
      </c>
      <c r="H1573" s="169"/>
      <c r="I1573" s="169"/>
      <c r="J1573" s="169">
        <v>-876.91</v>
      </c>
      <c r="K1573" s="169"/>
      <c r="M1573" s="87">
        <f t="shared" si="72"/>
        <v>-8.7690999999999998E-5</v>
      </c>
    </row>
    <row r="1574" spans="1:13" x14ac:dyDescent="0.25">
      <c r="A1574" s="89" t="str">
        <f t="shared" si="71"/>
        <v>Y0AL6.3</v>
      </c>
      <c r="B1574" s="89">
        <f>VLOOKUP(F1574,Masters!B:F,5,0)</f>
        <v>6.3</v>
      </c>
      <c r="C1574" s="169" t="s">
        <v>169</v>
      </c>
      <c r="D1574" s="169" t="s">
        <v>169</v>
      </c>
      <c r="E1574" s="170">
        <v>44469</v>
      </c>
      <c r="F1574" s="169">
        <v>401703</v>
      </c>
      <c r="G1574" s="169" t="s">
        <v>456</v>
      </c>
      <c r="H1574" s="169"/>
      <c r="I1574" s="169"/>
      <c r="J1574" s="169">
        <v>-876.91</v>
      </c>
      <c r="K1574" s="169"/>
      <c r="M1574" s="87">
        <f t="shared" si="72"/>
        <v>-8.7690999999999998E-5</v>
      </c>
    </row>
    <row r="1575" spans="1:13" x14ac:dyDescent="0.25">
      <c r="A1575" s="89" t="str">
        <f t="shared" si="71"/>
        <v>Y0AL6.3</v>
      </c>
      <c r="B1575" s="89">
        <f>VLOOKUP(F1575,Masters!B:F,5,0)</f>
        <v>6.3</v>
      </c>
      <c r="C1575" s="169" t="s">
        <v>169</v>
      </c>
      <c r="D1575" s="169" t="s">
        <v>169</v>
      </c>
      <c r="E1575" s="170">
        <v>44469</v>
      </c>
      <c r="F1575" s="169">
        <v>401707</v>
      </c>
      <c r="G1575" s="169" t="s">
        <v>457</v>
      </c>
      <c r="H1575" s="169"/>
      <c r="I1575" s="169"/>
      <c r="J1575" s="169">
        <v>66788.94</v>
      </c>
      <c r="K1575" s="169"/>
      <c r="M1575" s="87">
        <f t="shared" si="72"/>
        <v>6.6788940000000003E-3</v>
      </c>
    </row>
    <row r="1576" spans="1:13" x14ac:dyDescent="0.25">
      <c r="A1576" s="89" t="str">
        <f t="shared" si="71"/>
        <v>Y0AL6.3</v>
      </c>
      <c r="B1576" s="89">
        <f>VLOOKUP(F1576,Masters!B:F,5,0)</f>
        <v>6.3</v>
      </c>
      <c r="C1576" s="169" t="s">
        <v>169</v>
      </c>
      <c r="D1576" s="169" t="s">
        <v>169</v>
      </c>
      <c r="E1576" s="170">
        <v>44469</v>
      </c>
      <c r="F1576" s="169">
        <v>401708</v>
      </c>
      <c r="G1576" s="169" t="s">
        <v>458</v>
      </c>
      <c r="H1576" s="169"/>
      <c r="I1576" s="169"/>
      <c r="J1576" s="169">
        <v>66788.94</v>
      </c>
      <c r="K1576" s="169"/>
      <c r="M1576" s="87">
        <f t="shared" si="72"/>
        <v>6.6788940000000003E-3</v>
      </c>
    </row>
    <row r="1577" spans="1:13" x14ac:dyDescent="0.25">
      <c r="A1577" s="89" t="str">
        <f t="shared" si="71"/>
        <v>Y0AL6.1</v>
      </c>
      <c r="B1577" s="89">
        <f>VLOOKUP(F1577,Masters!B:F,5,0)</f>
        <v>6.1</v>
      </c>
      <c r="C1577" s="169" t="s">
        <v>169</v>
      </c>
      <c r="D1577" s="169" t="s">
        <v>169</v>
      </c>
      <c r="E1577" s="170">
        <v>44469</v>
      </c>
      <c r="F1577" s="169">
        <v>402007</v>
      </c>
      <c r="G1577" s="169" t="s">
        <v>616</v>
      </c>
      <c r="H1577" s="169"/>
      <c r="I1577" s="169"/>
      <c r="J1577" s="168">
        <v>742015.86</v>
      </c>
      <c r="K1577" s="169"/>
      <c r="M1577" s="87">
        <f t="shared" si="72"/>
        <v>7.4201586E-2</v>
      </c>
    </row>
    <row r="1578" spans="1:13" x14ac:dyDescent="0.25">
      <c r="A1578" s="89" t="str">
        <f t="shared" si="71"/>
        <v>Y0AL6.3</v>
      </c>
      <c r="B1578" s="89">
        <f>VLOOKUP(F1578,Masters!B:F,5,0)</f>
        <v>6.3</v>
      </c>
      <c r="C1578" s="169" t="s">
        <v>169</v>
      </c>
      <c r="D1578" s="169" t="s">
        <v>169</v>
      </c>
      <c r="E1578" s="170">
        <v>44469</v>
      </c>
      <c r="F1578" s="169">
        <v>402103</v>
      </c>
      <c r="G1578" s="169" t="s">
        <v>459</v>
      </c>
      <c r="H1578" s="169"/>
      <c r="I1578" s="169"/>
      <c r="J1578" s="169">
        <v>1330.08</v>
      </c>
      <c r="K1578" s="169"/>
      <c r="M1578" s="87">
        <f t="shared" si="72"/>
        <v>1.33008E-4</v>
      </c>
    </row>
    <row r="1579" spans="1:13" x14ac:dyDescent="0.25">
      <c r="A1579" s="89" t="str">
        <f t="shared" si="71"/>
        <v>Y0AL6.2</v>
      </c>
      <c r="B1579" s="89">
        <f>VLOOKUP(F1579,Masters!B:F,5,0)</f>
        <v>6.2</v>
      </c>
      <c r="C1579" s="169" t="s">
        <v>169</v>
      </c>
      <c r="D1579" s="169" t="s">
        <v>169</v>
      </c>
      <c r="E1579" s="170">
        <v>44469</v>
      </c>
      <c r="F1579" s="169">
        <v>402106</v>
      </c>
      <c r="G1579" s="169" t="s">
        <v>93</v>
      </c>
      <c r="H1579" s="169"/>
      <c r="I1579" s="169"/>
      <c r="J1579" s="168">
        <v>20397.490000000002</v>
      </c>
      <c r="K1579" s="169"/>
      <c r="M1579" s="87">
        <f t="shared" si="72"/>
        <v>2.039749E-3</v>
      </c>
    </row>
    <row r="1580" spans="1:13" x14ac:dyDescent="0.25">
      <c r="A1580" s="89" t="str">
        <f t="shared" si="71"/>
        <v>Y0AL6.3</v>
      </c>
      <c r="B1580" s="89">
        <f>VLOOKUP(F1580,Masters!B:F,5,0)</f>
        <v>6.3</v>
      </c>
      <c r="C1580" s="169" t="s">
        <v>169</v>
      </c>
      <c r="D1580" s="169" t="s">
        <v>169</v>
      </c>
      <c r="E1580" s="170">
        <v>44469</v>
      </c>
      <c r="F1580" s="169">
        <v>402113</v>
      </c>
      <c r="G1580" s="169" t="s">
        <v>460</v>
      </c>
      <c r="H1580" s="169"/>
      <c r="I1580" s="169"/>
      <c r="J1580" s="169">
        <v>723184.2</v>
      </c>
      <c r="K1580" s="169"/>
      <c r="M1580" s="87">
        <f t="shared" si="72"/>
        <v>7.2318419999999994E-2</v>
      </c>
    </row>
    <row r="1581" spans="1:13" x14ac:dyDescent="0.25">
      <c r="A1581" s="89" t="str">
        <f t="shared" si="71"/>
        <v>Y0AL6.3</v>
      </c>
      <c r="B1581" s="89">
        <f>VLOOKUP(F1581,Masters!B:F,5,0)</f>
        <v>6.3</v>
      </c>
      <c r="C1581" s="169" t="s">
        <v>169</v>
      </c>
      <c r="D1581" s="169" t="s">
        <v>169</v>
      </c>
      <c r="E1581" s="170">
        <v>44469</v>
      </c>
      <c r="F1581" s="169">
        <v>402125</v>
      </c>
      <c r="G1581" s="169" t="s">
        <v>2442</v>
      </c>
      <c r="H1581" s="169"/>
      <c r="I1581" s="169"/>
      <c r="J1581" s="169">
        <v>106891.54</v>
      </c>
      <c r="K1581" s="169"/>
      <c r="M1581" s="87">
        <f t="shared" si="72"/>
        <v>1.0689153999999999E-2</v>
      </c>
    </row>
    <row r="1582" spans="1:13" x14ac:dyDescent="0.25">
      <c r="A1582" s="89" t="str">
        <f t="shared" si="71"/>
        <v>Y0AL6.3</v>
      </c>
      <c r="B1582" s="89">
        <f>VLOOKUP(F1582,Masters!B:F,5,0)</f>
        <v>6.3</v>
      </c>
      <c r="C1582" s="169" t="s">
        <v>169</v>
      </c>
      <c r="D1582" s="169" t="s">
        <v>169</v>
      </c>
      <c r="E1582" s="170">
        <v>44469</v>
      </c>
      <c r="F1582" s="169">
        <v>402132</v>
      </c>
      <c r="G1582" s="169" t="s">
        <v>461</v>
      </c>
      <c r="H1582" s="169"/>
      <c r="I1582" s="169"/>
      <c r="J1582" s="169">
        <v>0</v>
      </c>
      <c r="K1582" s="169"/>
      <c r="M1582" s="87">
        <f t="shared" si="72"/>
        <v>0</v>
      </c>
    </row>
    <row r="1583" spans="1:13" x14ac:dyDescent="0.25">
      <c r="A1583" s="89" t="str">
        <f t="shared" si="71"/>
        <v>Y0AL6.3</v>
      </c>
      <c r="B1583" s="89">
        <f>VLOOKUP(F1583,Masters!B:F,5,0)</f>
        <v>6.3</v>
      </c>
      <c r="C1583" s="169" t="s">
        <v>169</v>
      </c>
      <c r="D1583" s="169" t="s">
        <v>169</v>
      </c>
      <c r="E1583" s="170">
        <v>44469</v>
      </c>
      <c r="F1583" s="169">
        <v>402133</v>
      </c>
      <c r="G1583" s="169" t="s">
        <v>571</v>
      </c>
      <c r="H1583" s="169"/>
      <c r="I1583" s="169"/>
      <c r="J1583" s="169">
        <v>0</v>
      </c>
      <c r="K1583" s="169"/>
      <c r="M1583" s="87">
        <f t="shared" si="72"/>
        <v>0</v>
      </c>
    </row>
    <row r="1584" spans="1:13" x14ac:dyDescent="0.25">
      <c r="A1584" s="89" t="str">
        <f t="shared" si="71"/>
        <v>Y0AL6.3</v>
      </c>
      <c r="B1584" s="89">
        <f>VLOOKUP(F1584,Masters!B:F,5,0)</f>
        <v>6.3</v>
      </c>
      <c r="C1584" s="169" t="s">
        <v>169</v>
      </c>
      <c r="D1584" s="169" t="s">
        <v>169</v>
      </c>
      <c r="E1584" s="170">
        <v>44469</v>
      </c>
      <c r="F1584" s="169">
        <v>402134</v>
      </c>
      <c r="G1584" s="169" t="s">
        <v>617</v>
      </c>
      <c r="H1584" s="169"/>
      <c r="I1584" s="169"/>
      <c r="J1584" s="169">
        <v>525345.73</v>
      </c>
      <c r="K1584" s="169"/>
      <c r="M1584" s="87">
        <f t="shared" si="72"/>
        <v>5.2534573000000001E-2</v>
      </c>
    </row>
    <row r="1585" spans="1:15" x14ac:dyDescent="0.25">
      <c r="A1585" s="89" t="str">
        <f t="shared" si="71"/>
        <v>Y0AL6.3</v>
      </c>
      <c r="B1585" s="89">
        <f>VLOOKUP(F1585,Masters!B:F,5,0)</f>
        <v>6.3</v>
      </c>
      <c r="C1585" s="169" t="s">
        <v>169</v>
      </c>
      <c r="D1585" s="169" t="s">
        <v>169</v>
      </c>
      <c r="E1585" s="170">
        <v>44469</v>
      </c>
      <c r="F1585" s="169">
        <v>402201</v>
      </c>
      <c r="G1585" s="169" t="s">
        <v>668</v>
      </c>
      <c r="H1585" s="169"/>
      <c r="I1585" s="169"/>
      <c r="J1585" s="169">
        <v>0</v>
      </c>
      <c r="K1585" s="169"/>
      <c r="M1585" s="87">
        <f t="shared" si="72"/>
        <v>0</v>
      </c>
      <c r="O1585" s="87"/>
    </row>
    <row r="1586" spans="1:15" x14ac:dyDescent="0.25">
      <c r="A1586" s="89" t="str">
        <f t="shared" si="71"/>
        <v>Y0AL6.3</v>
      </c>
      <c r="B1586" s="89">
        <f>VLOOKUP(F1586,Masters!B:F,5,0)</f>
        <v>6.3</v>
      </c>
      <c r="C1586" s="169" t="s">
        <v>169</v>
      </c>
      <c r="D1586" s="169" t="s">
        <v>169</v>
      </c>
      <c r="E1586" s="170">
        <v>44469</v>
      </c>
      <c r="F1586" s="169">
        <v>402233</v>
      </c>
      <c r="G1586" s="169" t="s">
        <v>462</v>
      </c>
      <c r="H1586" s="169"/>
      <c r="I1586" s="169"/>
      <c r="J1586" s="169">
        <v>117588.83</v>
      </c>
      <c r="K1586" s="169"/>
      <c r="M1586" s="87">
        <f t="shared" si="72"/>
        <v>1.1758882999999999E-2</v>
      </c>
    </row>
    <row r="1587" spans="1:15" x14ac:dyDescent="0.25">
      <c r="A1587" s="89" t="str">
        <f t="shared" si="71"/>
        <v>Y0AL6.3</v>
      </c>
      <c r="B1587" s="89">
        <f>VLOOKUP(F1587,Masters!B:F,5,0)</f>
        <v>6.3</v>
      </c>
      <c r="C1587" s="169" t="s">
        <v>169</v>
      </c>
      <c r="D1587" s="169" t="s">
        <v>169</v>
      </c>
      <c r="E1587" s="170">
        <v>44469</v>
      </c>
      <c r="F1587" s="169">
        <v>402235</v>
      </c>
      <c r="G1587" s="169" t="s">
        <v>463</v>
      </c>
      <c r="H1587" s="169"/>
      <c r="I1587" s="169"/>
      <c r="J1587" s="169">
        <v>12368.68</v>
      </c>
      <c r="K1587" s="169"/>
      <c r="M1587" s="87">
        <f t="shared" si="72"/>
        <v>1.2368680000000001E-3</v>
      </c>
    </row>
    <row r="1588" spans="1:15" x14ac:dyDescent="0.25">
      <c r="A1588" s="89" t="str">
        <f t="shared" si="71"/>
        <v>Y0AL6.1</v>
      </c>
      <c r="B1588" s="89">
        <f>VLOOKUP(F1588,Masters!B:F,5,0)</f>
        <v>6.1</v>
      </c>
      <c r="C1588" s="169" t="s">
        <v>169</v>
      </c>
      <c r="D1588" s="169" t="s">
        <v>169</v>
      </c>
      <c r="E1588" s="170">
        <v>44469</v>
      </c>
      <c r="F1588" s="169">
        <v>402257</v>
      </c>
      <c r="G1588" s="169" t="s">
        <v>464</v>
      </c>
      <c r="H1588" s="169"/>
      <c r="I1588" s="169"/>
      <c r="J1588" s="168">
        <v>0</v>
      </c>
      <c r="K1588" s="169"/>
      <c r="M1588" s="87">
        <f t="shared" si="72"/>
        <v>0</v>
      </c>
    </row>
    <row r="1589" spans="1:15" x14ac:dyDescent="0.25">
      <c r="A1589" s="89" t="str">
        <f t="shared" ref="A1589:A1590" si="73">C1589&amp;B1589</f>
        <v>Y0AL6.1</v>
      </c>
      <c r="B1589" s="89">
        <f>VLOOKUP(F1589,Masters!B:F,5,0)</f>
        <v>6.1</v>
      </c>
      <c r="C1589" s="169" t="s">
        <v>169</v>
      </c>
      <c r="D1589" s="169" t="s">
        <v>169</v>
      </c>
      <c r="E1589" s="170">
        <v>44469</v>
      </c>
      <c r="F1589" s="169">
        <v>402258</v>
      </c>
      <c r="G1589" s="169" t="s">
        <v>573</v>
      </c>
      <c r="H1589" s="169"/>
      <c r="I1589" s="169"/>
      <c r="J1589" s="168">
        <v>0</v>
      </c>
      <c r="K1589" s="169"/>
      <c r="M1589" s="87">
        <f t="shared" si="72"/>
        <v>0</v>
      </c>
    </row>
    <row r="1590" spans="1:15" x14ac:dyDescent="0.25">
      <c r="A1590" s="89" t="str">
        <f t="shared" si="73"/>
        <v>Y0AL6.3</v>
      </c>
      <c r="B1590" s="89">
        <f>VLOOKUP(F1590,Masters!B:F,5,0)</f>
        <v>6.3</v>
      </c>
      <c r="C1590" s="169" t="s">
        <v>169</v>
      </c>
      <c r="D1590" s="169" t="s">
        <v>169</v>
      </c>
      <c r="E1590" s="170">
        <v>44469</v>
      </c>
      <c r="F1590" s="169">
        <v>402278</v>
      </c>
      <c r="G1590" s="169" t="s">
        <v>1018</v>
      </c>
      <c r="H1590" s="169"/>
      <c r="I1590" s="169"/>
      <c r="J1590" s="169">
        <v>0</v>
      </c>
      <c r="K1590" s="169"/>
      <c r="M1590" s="87">
        <f t="shared" si="72"/>
        <v>0</v>
      </c>
    </row>
    <row r="1591" spans="1:15" x14ac:dyDescent="0.25">
      <c r="A1591" s="89" t="str">
        <f t="shared" ref="A1591:A1644" si="74">C1591&amp;B1591</f>
        <v>Y0AL0</v>
      </c>
      <c r="B1591" s="89">
        <f>VLOOKUP(F1591,Masters!B:F,5,0)</f>
        <v>0</v>
      </c>
      <c r="C1591" s="169" t="s">
        <v>169</v>
      </c>
      <c r="D1591" s="169" t="s">
        <v>169</v>
      </c>
      <c r="E1591" s="170">
        <v>44469</v>
      </c>
      <c r="F1591" s="169">
        <v>402284</v>
      </c>
      <c r="G1591" s="169" t="s">
        <v>618</v>
      </c>
      <c r="H1591" s="169"/>
      <c r="I1591" s="169"/>
      <c r="J1591" s="169">
        <v>1254735.76</v>
      </c>
      <c r="K1591" s="169"/>
      <c r="M1591" s="87">
        <f t="shared" ref="M1591:M1598" si="75">J1591/10000000</f>
        <v>0.125473576</v>
      </c>
    </row>
    <row r="1592" spans="1:15" x14ac:dyDescent="0.25">
      <c r="A1592" s="89" t="str">
        <f t="shared" si="74"/>
        <v>Y0AL0</v>
      </c>
      <c r="B1592" s="89">
        <f>VLOOKUP(F1592,Masters!B:F,5,0)</f>
        <v>0</v>
      </c>
      <c r="C1592" s="169" t="s">
        <v>169</v>
      </c>
      <c r="D1592" s="169" t="s">
        <v>169</v>
      </c>
      <c r="E1592" s="170">
        <v>44469</v>
      </c>
      <c r="F1592" s="169">
        <v>402285</v>
      </c>
      <c r="G1592" s="169" t="s">
        <v>619</v>
      </c>
      <c r="H1592" s="169"/>
      <c r="I1592" s="169"/>
      <c r="J1592" s="169">
        <v>183026.73</v>
      </c>
      <c r="K1592" s="169"/>
      <c r="M1592" s="87">
        <f t="shared" si="75"/>
        <v>1.8302673000000002E-2</v>
      </c>
    </row>
    <row r="1593" spans="1:15" x14ac:dyDescent="0.25">
      <c r="A1593" s="89" t="str">
        <f t="shared" si="74"/>
        <v>Y0AL0</v>
      </c>
      <c r="B1593" s="89">
        <f>VLOOKUP(F1593,Masters!B:F,5,0)</f>
        <v>0</v>
      </c>
      <c r="C1593" s="169" t="s">
        <v>169</v>
      </c>
      <c r="D1593" s="169" t="s">
        <v>169</v>
      </c>
      <c r="E1593" s="170">
        <v>44469</v>
      </c>
      <c r="F1593" s="169">
        <v>402286</v>
      </c>
      <c r="G1593" s="169" t="s">
        <v>620</v>
      </c>
      <c r="H1593" s="169"/>
      <c r="I1593" s="169"/>
      <c r="J1593" s="169">
        <v>511901.99</v>
      </c>
      <c r="K1593" s="169"/>
      <c r="M1593" s="87">
        <f t="shared" si="75"/>
        <v>5.1190198999999999E-2</v>
      </c>
    </row>
    <row r="1594" spans="1:15" x14ac:dyDescent="0.25">
      <c r="A1594" s="89" t="str">
        <f t="shared" si="74"/>
        <v>Y0AL6.3</v>
      </c>
      <c r="B1594" s="89">
        <f>VLOOKUP(F1594,Masters!B:F,5,0)</f>
        <v>6.3</v>
      </c>
      <c r="C1594" s="169" t="s">
        <v>169</v>
      </c>
      <c r="D1594" s="169" t="s">
        <v>169</v>
      </c>
      <c r="E1594" s="170">
        <v>44469</v>
      </c>
      <c r="F1594" s="169">
        <v>402361</v>
      </c>
      <c r="G1594" s="169" t="s">
        <v>772</v>
      </c>
      <c r="H1594" s="169"/>
      <c r="I1594" s="169"/>
      <c r="J1594" s="169">
        <v>0</v>
      </c>
      <c r="K1594" s="169"/>
      <c r="M1594" s="87">
        <f t="shared" si="75"/>
        <v>0</v>
      </c>
    </row>
    <row r="1595" spans="1:15" x14ac:dyDescent="0.25">
      <c r="A1595" s="89" t="str">
        <f t="shared" si="74"/>
        <v>Y0AL6.3</v>
      </c>
      <c r="B1595" s="89">
        <f>VLOOKUP(F1595,Masters!B:F,5,0)</f>
        <v>6.3</v>
      </c>
      <c r="C1595" s="169" t="s">
        <v>169</v>
      </c>
      <c r="D1595" s="169" t="s">
        <v>169</v>
      </c>
      <c r="E1595" s="170">
        <v>44469</v>
      </c>
      <c r="F1595" s="169">
        <v>402362</v>
      </c>
      <c r="G1595" s="169" t="s">
        <v>768</v>
      </c>
      <c r="H1595" s="169"/>
      <c r="I1595" s="169"/>
      <c r="J1595" s="169">
        <v>0</v>
      </c>
      <c r="K1595" s="169"/>
      <c r="M1595" s="87">
        <f t="shared" si="75"/>
        <v>0</v>
      </c>
    </row>
    <row r="1596" spans="1:15" x14ac:dyDescent="0.25">
      <c r="A1596" s="89" t="str">
        <f t="shared" si="74"/>
        <v>Y0AL6.3</v>
      </c>
      <c r="B1596" s="89">
        <f>VLOOKUP(F1596,Masters!B:F,5,0)</f>
        <v>6.3</v>
      </c>
      <c r="C1596" s="169" t="s">
        <v>169</v>
      </c>
      <c r="D1596" s="169" t="s">
        <v>169</v>
      </c>
      <c r="E1596" s="170">
        <v>44469</v>
      </c>
      <c r="F1596" s="169">
        <v>402363</v>
      </c>
      <c r="G1596" s="169" t="s">
        <v>769</v>
      </c>
      <c r="H1596" s="169"/>
      <c r="I1596" s="169"/>
      <c r="J1596" s="169">
        <v>1751152.68</v>
      </c>
      <c r="K1596" s="169"/>
      <c r="M1596" s="87">
        <f t="shared" si="75"/>
        <v>0.17511526799999999</v>
      </c>
    </row>
    <row r="1597" spans="1:15" x14ac:dyDescent="0.25">
      <c r="A1597" s="89" t="str">
        <f t="shared" si="74"/>
        <v>Y0AL6.3</v>
      </c>
      <c r="B1597" s="89">
        <f>VLOOKUP(F1597,Masters!B:F,5,0)</f>
        <v>6.3</v>
      </c>
      <c r="C1597" s="169" t="s">
        <v>169</v>
      </c>
      <c r="D1597" s="169" t="s">
        <v>169</v>
      </c>
      <c r="E1597" s="170">
        <v>44469</v>
      </c>
      <c r="F1597" s="169">
        <v>402381</v>
      </c>
      <c r="G1597" s="169" t="s">
        <v>467</v>
      </c>
      <c r="H1597" s="169"/>
      <c r="I1597" s="169"/>
      <c r="J1597" s="169">
        <v>1109579.8400000001</v>
      </c>
      <c r="K1597" s="169"/>
      <c r="M1597" s="87">
        <f t="shared" si="75"/>
        <v>0.11095798400000001</v>
      </c>
    </row>
    <row r="1598" spans="1:15" x14ac:dyDescent="0.25">
      <c r="A1598" s="89" t="str">
        <f t="shared" si="74"/>
        <v>Y0AL6.3</v>
      </c>
      <c r="B1598" s="89">
        <f>VLOOKUP(F1598,Masters!B:F,5,0)</f>
        <v>6.3</v>
      </c>
      <c r="C1598" s="169" t="s">
        <v>169</v>
      </c>
      <c r="D1598" s="169" t="s">
        <v>169</v>
      </c>
      <c r="E1598" s="170">
        <v>44469</v>
      </c>
      <c r="F1598" s="169">
        <v>402404</v>
      </c>
      <c r="G1598" s="169" t="s">
        <v>468</v>
      </c>
      <c r="H1598" s="169"/>
      <c r="I1598" s="169"/>
      <c r="J1598" s="169">
        <v>2515.92</v>
      </c>
      <c r="K1598" s="169"/>
      <c r="M1598" s="87">
        <f t="shared" si="75"/>
        <v>2.5159200000000003E-4</v>
      </c>
    </row>
    <row r="1599" spans="1:15" x14ac:dyDescent="0.25">
      <c r="A1599" s="89" t="str">
        <f t="shared" si="74"/>
        <v>Y0AL6.3</v>
      </c>
      <c r="B1599" s="89">
        <f>VLOOKUP(F1599,Masters!B:F,5,0)</f>
        <v>6.3</v>
      </c>
      <c r="C1599" s="169" t="s">
        <v>169</v>
      </c>
      <c r="D1599" s="169" t="s">
        <v>169</v>
      </c>
      <c r="E1599" s="170">
        <v>44469</v>
      </c>
      <c r="F1599" s="169">
        <v>404714</v>
      </c>
      <c r="G1599" s="169" t="s">
        <v>1103</v>
      </c>
      <c r="H1599" s="169"/>
      <c r="I1599" s="169"/>
      <c r="J1599" s="169">
        <v>0</v>
      </c>
      <c r="K1599" s="169"/>
      <c r="M1599" s="87">
        <f t="shared" ref="M1599:M1662" si="76">J1599/10000000</f>
        <v>0</v>
      </c>
    </row>
    <row r="1600" spans="1:15" x14ac:dyDescent="0.25">
      <c r="A1600" s="89" t="str">
        <f t="shared" si="74"/>
        <v>Y0AL5.5</v>
      </c>
      <c r="B1600" s="89">
        <f>VLOOKUP(F1600,Masters!B:F,5,0)</f>
        <v>5.5</v>
      </c>
      <c r="C1600" s="169" t="s">
        <v>169</v>
      </c>
      <c r="D1600" s="169" t="s">
        <v>169</v>
      </c>
      <c r="E1600" s="170">
        <v>44469</v>
      </c>
      <c r="F1600" s="169">
        <v>440225</v>
      </c>
      <c r="G1600" s="169" t="s">
        <v>450</v>
      </c>
      <c r="H1600" s="169"/>
      <c r="I1600" s="169"/>
      <c r="J1600" s="169">
        <v>-667.54</v>
      </c>
      <c r="K1600" s="169"/>
      <c r="M1600" s="87">
        <f t="shared" si="76"/>
        <v>-6.6753999999999991E-5</v>
      </c>
    </row>
    <row r="1601" spans="1:13" x14ac:dyDescent="0.25">
      <c r="A1601" s="89" t="str">
        <f t="shared" si="74"/>
        <v>Y0AL6.3</v>
      </c>
      <c r="B1601" s="89">
        <f>VLOOKUP(F1601,Masters!B:F,5,0)</f>
        <v>6.3</v>
      </c>
      <c r="C1601" s="169" t="s">
        <v>169</v>
      </c>
      <c r="D1601" s="169" t="s">
        <v>169</v>
      </c>
      <c r="E1601" s="170">
        <v>44469</v>
      </c>
      <c r="F1601" s="169">
        <v>440325</v>
      </c>
      <c r="G1601" s="169" t="s">
        <v>732</v>
      </c>
      <c r="H1601" s="169"/>
      <c r="I1601" s="169"/>
      <c r="J1601" s="169">
        <v>0</v>
      </c>
      <c r="K1601" s="169"/>
      <c r="M1601" s="87">
        <f t="shared" si="76"/>
        <v>0</v>
      </c>
    </row>
    <row r="1602" spans="1:13" x14ac:dyDescent="0.25">
      <c r="A1602" s="89" t="str">
        <f t="shared" si="74"/>
        <v>Y0AL6.3</v>
      </c>
      <c r="B1602" s="89">
        <f>VLOOKUP(F1602,Masters!B:F,5,0)</f>
        <v>6.3</v>
      </c>
      <c r="C1602" s="169" t="s">
        <v>169</v>
      </c>
      <c r="D1602" s="169" t="s">
        <v>169</v>
      </c>
      <c r="E1602" s="170">
        <v>44469</v>
      </c>
      <c r="F1602" s="169">
        <v>440350</v>
      </c>
      <c r="G1602" s="169" t="s">
        <v>575</v>
      </c>
      <c r="H1602" s="169"/>
      <c r="I1602" s="169"/>
      <c r="J1602" s="169">
        <v>141064.57999999999</v>
      </c>
      <c r="K1602" s="169"/>
      <c r="M1602" s="87">
        <f t="shared" si="76"/>
        <v>1.4106457999999999E-2</v>
      </c>
    </row>
    <row r="1603" spans="1:13" x14ac:dyDescent="0.25">
      <c r="A1603" s="89" t="str">
        <f t="shared" si="74"/>
        <v>Y0AL6.3</v>
      </c>
      <c r="B1603" s="89">
        <f>VLOOKUP(F1603,Masters!B:F,5,0)</f>
        <v>6.3</v>
      </c>
      <c r="C1603" s="169" t="s">
        <v>169</v>
      </c>
      <c r="D1603" s="169" t="s">
        <v>169</v>
      </c>
      <c r="E1603" s="170">
        <v>44469</v>
      </c>
      <c r="F1603" s="169">
        <v>440351</v>
      </c>
      <c r="G1603" s="169" t="s">
        <v>576</v>
      </c>
      <c r="H1603" s="169"/>
      <c r="I1603" s="169"/>
      <c r="J1603" s="169">
        <v>141064.57999999999</v>
      </c>
      <c r="K1603" s="169"/>
      <c r="M1603" s="87">
        <f t="shared" si="76"/>
        <v>1.4106457999999999E-2</v>
      </c>
    </row>
    <row r="1604" spans="1:13" x14ac:dyDescent="0.25">
      <c r="A1604" s="89" t="str">
        <f t="shared" si="74"/>
        <v>Y0AL6.3</v>
      </c>
      <c r="B1604" s="89">
        <f>VLOOKUP(F1604,Masters!B:F,5,0)</f>
        <v>6.3</v>
      </c>
      <c r="C1604" s="169" t="s">
        <v>169</v>
      </c>
      <c r="D1604" s="169" t="s">
        <v>169</v>
      </c>
      <c r="E1604" s="170">
        <v>44469</v>
      </c>
      <c r="F1604" s="169">
        <v>440416</v>
      </c>
      <c r="G1604" s="169" t="s">
        <v>471</v>
      </c>
      <c r="H1604" s="169"/>
      <c r="I1604" s="169"/>
      <c r="J1604" s="169">
        <v>-1020539.93</v>
      </c>
      <c r="K1604" s="169"/>
      <c r="M1604" s="87">
        <f t="shared" si="76"/>
        <v>-0.10205399300000001</v>
      </c>
    </row>
    <row r="1605" spans="1:13" x14ac:dyDescent="0.25">
      <c r="A1605" s="89" t="str">
        <f t="shared" si="74"/>
        <v>Y0AL6.3</v>
      </c>
      <c r="B1605" s="89">
        <f>VLOOKUP(F1605,Masters!B:F,5,0)</f>
        <v>6.3</v>
      </c>
      <c r="C1605" s="169" t="s">
        <v>169</v>
      </c>
      <c r="D1605" s="169" t="s">
        <v>169</v>
      </c>
      <c r="E1605" s="170">
        <v>44469</v>
      </c>
      <c r="F1605" s="169">
        <v>440485</v>
      </c>
      <c r="G1605" s="169" t="s">
        <v>732</v>
      </c>
      <c r="H1605" s="169"/>
      <c r="I1605" s="169"/>
      <c r="J1605" s="169">
        <v>0</v>
      </c>
      <c r="K1605" s="169"/>
      <c r="M1605" s="87">
        <f t="shared" si="76"/>
        <v>0</v>
      </c>
    </row>
    <row r="1606" spans="1:13" x14ac:dyDescent="0.25">
      <c r="A1606" s="89" t="str">
        <f t="shared" si="74"/>
        <v>Y0AL6.3</v>
      </c>
      <c r="B1606" s="89">
        <f>VLOOKUP(F1606,Masters!B:F,5,0)</f>
        <v>6.3</v>
      </c>
      <c r="C1606" s="169" t="s">
        <v>169</v>
      </c>
      <c r="D1606" s="169" t="s">
        <v>169</v>
      </c>
      <c r="E1606" s="170">
        <v>44469</v>
      </c>
      <c r="F1606" s="169">
        <v>440509</v>
      </c>
      <c r="G1606" s="169" t="s">
        <v>472</v>
      </c>
      <c r="H1606" s="169"/>
      <c r="I1606" s="169"/>
      <c r="J1606" s="169">
        <v>1089950.5</v>
      </c>
      <c r="K1606" s="169"/>
      <c r="M1606" s="87">
        <f t="shared" si="76"/>
        <v>0.10899505</v>
      </c>
    </row>
    <row r="1607" spans="1:13" x14ac:dyDescent="0.25">
      <c r="A1607" s="89" t="str">
        <f t="shared" si="74"/>
        <v>Y0AL6.1</v>
      </c>
      <c r="B1607" s="89">
        <f>VLOOKUP(F1607,Masters!B:F,5,0)</f>
        <v>6.1</v>
      </c>
      <c r="C1607" s="169" t="s">
        <v>169</v>
      </c>
      <c r="D1607" s="169" t="s">
        <v>169</v>
      </c>
      <c r="E1607" s="170">
        <v>44469</v>
      </c>
      <c r="F1607" s="169">
        <v>440512</v>
      </c>
      <c r="G1607" s="169" t="s">
        <v>577</v>
      </c>
      <c r="H1607" s="169"/>
      <c r="I1607" s="169"/>
      <c r="J1607" s="168">
        <v>1567207.59</v>
      </c>
      <c r="K1607" s="169"/>
      <c r="M1607" s="87">
        <f t="shared" si="76"/>
        <v>0.15672075900000002</v>
      </c>
    </row>
    <row r="1608" spans="1:13" x14ac:dyDescent="0.25">
      <c r="A1608" s="89" t="str">
        <f t="shared" si="74"/>
        <v>Y0AL6.3</v>
      </c>
      <c r="B1608" s="89">
        <f>VLOOKUP(F1608,Masters!B:F,5,0)</f>
        <v>6.3</v>
      </c>
      <c r="C1608" s="169" t="s">
        <v>169</v>
      </c>
      <c r="D1608" s="169" t="s">
        <v>169</v>
      </c>
      <c r="E1608" s="170">
        <v>44469</v>
      </c>
      <c r="F1608" s="169">
        <v>440515</v>
      </c>
      <c r="G1608" s="169" t="s">
        <v>1042</v>
      </c>
      <c r="H1608" s="169"/>
      <c r="I1608" s="169"/>
      <c r="J1608" s="169">
        <v>0</v>
      </c>
      <c r="K1608" s="169"/>
      <c r="M1608" s="87">
        <f t="shared" si="76"/>
        <v>0</v>
      </c>
    </row>
    <row r="1609" spans="1:13" x14ac:dyDescent="0.25">
      <c r="A1609" s="89" t="str">
        <f t="shared" si="74"/>
        <v>Y0AS0</v>
      </c>
      <c r="B1609" s="89">
        <f>VLOOKUP(F1609,Masters!B:F,5,0)</f>
        <v>0</v>
      </c>
      <c r="C1609" s="169" t="s">
        <v>170</v>
      </c>
      <c r="D1609" s="169" t="s">
        <v>170</v>
      </c>
      <c r="E1609" s="170">
        <v>44469</v>
      </c>
      <c r="F1609" s="169">
        <v>101101</v>
      </c>
      <c r="G1609" s="169" t="s">
        <v>436</v>
      </c>
      <c r="H1609" s="169"/>
      <c r="I1609" s="169"/>
      <c r="J1609" s="169">
        <v>27833349715.389999</v>
      </c>
      <c r="K1609" s="169"/>
      <c r="M1609" s="87">
        <f t="shared" si="76"/>
        <v>2783.334971539</v>
      </c>
    </row>
    <row r="1610" spans="1:13" x14ac:dyDescent="0.25">
      <c r="A1610" s="89" t="str">
        <f t="shared" si="74"/>
        <v>Y0AS0</v>
      </c>
      <c r="B1610" s="89">
        <f>VLOOKUP(F1610,Masters!B:F,5,0)</f>
        <v>0</v>
      </c>
      <c r="C1610" s="169" t="s">
        <v>170</v>
      </c>
      <c r="D1610" s="169" t="s">
        <v>170</v>
      </c>
      <c r="E1610" s="170">
        <v>44469</v>
      </c>
      <c r="F1610" s="169">
        <v>102103</v>
      </c>
      <c r="G1610" s="169" t="s">
        <v>561</v>
      </c>
      <c r="H1610" s="169"/>
      <c r="I1610" s="169"/>
      <c r="J1610" s="169">
        <v>7473694695.5600004</v>
      </c>
      <c r="K1610" s="169"/>
      <c r="M1610" s="87">
        <f t="shared" si="76"/>
        <v>747.36946955600001</v>
      </c>
    </row>
    <row r="1611" spans="1:13" x14ac:dyDescent="0.25">
      <c r="A1611" s="89" t="str">
        <f t="shared" si="74"/>
        <v>Y0AS0</v>
      </c>
      <c r="B1611" s="89">
        <f>VLOOKUP(F1611,Masters!B:F,5,0)</f>
        <v>0</v>
      </c>
      <c r="C1611" s="169" t="s">
        <v>170</v>
      </c>
      <c r="D1611" s="169" t="s">
        <v>170</v>
      </c>
      <c r="E1611" s="170">
        <v>44469</v>
      </c>
      <c r="F1611" s="169">
        <v>102104</v>
      </c>
      <c r="G1611" s="169" t="s">
        <v>437</v>
      </c>
      <c r="H1611" s="169"/>
      <c r="I1611" s="169"/>
      <c r="J1611" s="169">
        <v>3396617357.6399999</v>
      </c>
      <c r="K1611" s="169"/>
      <c r="M1611" s="87">
        <f t="shared" si="76"/>
        <v>339.66173576400001</v>
      </c>
    </row>
    <row r="1612" spans="1:13" x14ac:dyDescent="0.25">
      <c r="A1612" s="89" t="str">
        <f t="shared" si="74"/>
        <v>Y0AS0</v>
      </c>
      <c r="B1612" s="89">
        <f>VLOOKUP(F1612,Masters!B:F,5,0)</f>
        <v>0</v>
      </c>
      <c r="C1612" s="169" t="s">
        <v>170</v>
      </c>
      <c r="D1612" s="169" t="s">
        <v>170</v>
      </c>
      <c r="E1612" s="170">
        <v>44469</v>
      </c>
      <c r="F1612" s="169">
        <v>102105</v>
      </c>
      <c r="G1612" s="169" t="s">
        <v>739</v>
      </c>
      <c r="H1612" s="169"/>
      <c r="I1612" s="169"/>
      <c r="J1612" s="169">
        <v>981789000</v>
      </c>
      <c r="K1612" s="169"/>
      <c r="M1612" s="87">
        <f t="shared" si="76"/>
        <v>98.178899999999999</v>
      </c>
    </row>
    <row r="1613" spans="1:13" x14ac:dyDescent="0.25">
      <c r="A1613" s="89" t="str">
        <f t="shared" si="74"/>
        <v>Y0AS0</v>
      </c>
      <c r="B1613" s="89">
        <f>VLOOKUP(F1613,Masters!B:F,5,0)</f>
        <v>0</v>
      </c>
      <c r="C1613" s="169" t="s">
        <v>170</v>
      </c>
      <c r="D1613" s="169" t="s">
        <v>170</v>
      </c>
      <c r="E1613" s="170">
        <v>44469</v>
      </c>
      <c r="F1613" s="169">
        <v>102106</v>
      </c>
      <c r="G1613" s="169" t="s">
        <v>775</v>
      </c>
      <c r="H1613" s="169"/>
      <c r="I1613" s="169"/>
      <c r="J1613" s="169">
        <v>97673500</v>
      </c>
      <c r="K1613" s="169"/>
      <c r="M1613" s="87">
        <f t="shared" si="76"/>
        <v>9.7673500000000004</v>
      </c>
    </row>
    <row r="1614" spans="1:13" x14ac:dyDescent="0.25">
      <c r="A1614" s="89" t="str">
        <f t="shared" si="74"/>
        <v>Y0AS0</v>
      </c>
      <c r="B1614" s="89">
        <f>VLOOKUP(F1614,Masters!B:F,5,0)</f>
        <v>0</v>
      </c>
      <c r="C1614" s="169" t="s">
        <v>170</v>
      </c>
      <c r="D1614" s="169" t="s">
        <v>170</v>
      </c>
      <c r="E1614" s="170">
        <v>44469</v>
      </c>
      <c r="F1614" s="169">
        <v>102107</v>
      </c>
      <c r="G1614" s="169" t="s">
        <v>597</v>
      </c>
      <c r="H1614" s="169"/>
      <c r="I1614" s="169"/>
      <c r="J1614" s="169">
        <v>87841317.5</v>
      </c>
      <c r="K1614" s="169"/>
      <c r="M1614" s="87">
        <f t="shared" si="76"/>
        <v>8.7841317500000002</v>
      </c>
    </row>
    <row r="1615" spans="1:13" x14ac:dyDescent="0.25">
      <c r="A1615" s="89" t="str">
        <f t="shared" si="74"/>
        <v>Y0AS0</v>
      </c>
      <c r="B1615" s="89">
        <f>VLOOKUP(F1615,Masters!B:F,5,0)</f>
        <v>0</v>
      </c>
      <c r="C1615" s="169" t="s">
        <v>170</v>
      </c>
      <c r="D1615" s="169" t="s">
        <v>170</v>
      </c>
      <c r="E1615" s="170">
        <v>44469</v>
      </c>
      <c r="F1615" s="169">
        <v>102109</v>
      </c>
      <c r="G1615" s="169" t="s">
        <v>562</v>
      </c>
      <c r="H1615" s="169"/>
      <c r="I1615" s="169"/>
      <c r="J1615" s="169">
        <v>3430267476.8400002</v>
      </c>
      <c r="K1615" s="169"/>
      <c r="M1615" s="87">
        <f t="shared" si="76"/>
        <v>343.02674768400004</v>
      </c>
    </row>
    <row r="1616" spans="1:13" x14ac:dyDescent="0.25">
      <c r="A1616" s="89" t="str">
        <f t="shared" si="74"/>
        <v>Y0AS0</v>
      </c>
      <c r="B1616" s="89">
        <f>VLOOKUP(F1616,Masters!B:F,5,0)</f>
        <v>0</v>
      </c>
      <c r="C1616" s="169" t="s">
        <v>170</v>
      </c>
      <c r="D1616" s="169" t="s">
        <v>170</v>
      </c>
      <c r="E1616" s="170">
        <v>44469</v>
      </c>
      <c r="F1616" s="169">
        <v>106103</v>
      </c>
      <c r="G1616" s="169" t="s">
        <v>2428</v>
      </c>
      <c r="H1616" s="169"/>
      <c r="I1616" s="169"/>
      <c r="J1616" s="169">
        <v>19925931.41</v>
      </c>
      <c r="K1616" s="169"/>
      <c r="M1616" s="87">
        <f t="shared" si="76"/>
        <v>1.992593141</v>
      </c>
    </row>
    <row r="1617" spans="1:13" x14ac:dyDescent="0.25">
      <c r="A1617" s="89" t="str">
        <f t="shared" si="74"/>
        <v>Y0AS0</v>
      </c>
      <c r="B1617" s="89">
        <f>VLOOKUP(F1617,Masters!B:F,5,0)</f>
        <v>0</v>
      </c>
      <c r="C1617" s="169" t="s">
        <v>170</v>
      </c>
      <c r="D1617" s="169" t="s">
        <v>170</v>
      </c>
      <c r="E1617" s="170">
        <v>44469</v>
      </c>
      <c r="F1617" s="169">
        <v>107102</v>
      </c>
      <c r="G1617" s="169" t="s">
        <v>778</v>
      </c>
      <c r="H1617" s="169"/>
      <c r="I1617" s="169"/>
      <c r="J1617" s="169">
        <v>0</v>
      </c>
      <c r="K1617" s="169"/>
      <c r="M1617" s="87">
        <f t="shared" si="76"/>
        <v>0</v>
      </c>
    </row>
    <row r="1618" spans="1:13" x14ac:dyDescent="0.25">
      <c r="A1618" s="89" t="str">
        <f t="shared" si="74"/>
        <v>Y0AS0</v>
      </c>
      <c r="B1618" s="89">
        <f>VLOOKUP(F1618,Masters!B:F,5,0)</f>
        <v>0</v>
      </c>
      <c r="C1618" s="169" t="s">
        <v>170</v>
      </c>
      <c r="D1618" s="169" t="s">
        <v>170</v>
      </c>
      <c r="E1618" s="170">
        <v>44469</v>
      </c>
      <c r="F1618" s="169">
        <v>107106</v>
      </c>
      <c r="G1618" s="169" t="s">
        <v>1913</v>
      </c>
      <c r="H1618" s="169"/>
      <c r="I1618" s="169"/>
      <c r="J1618" s="169">
        <v>58415.1</v>
      </c>
      <c r="K1618" s="169"/>
      <c r="M1618" s="87">
        <f t="shared" si="76"/>
        <v>5.8415100000000003E-3</v>
      </c>
    </row>
    <row r="1619" spans="1:13" x14ac:dyDescent="0.25">
      <c r="A1619" s="89" t="str">
        <f t="shared" si="74"/>
        <v>Y0AS0</v>
      </c>
      <c r="B1619" s="89">
        <f>VLOOKUP(F1619,Masters!B:F,5,0)</f>
        <v>0</v>
      </c>
      <c r="C1619" s="169" t="s">
        <v>170</v>
      </c>
      <c r="D1619" s="169" t="s">
        <v>170</v>
      </c>
      <c r="E1619" s="170">
        <v>44469</v>
      </c>
      <c r="F1619" s="169">
        <v>107111</v>
      </c>
      <c r="G1619" s="169" t="s">
        <v>485</v>
      </c>
      <c r="H1619" s="169"/>
      <c r="I1619" s="169"/>
      <c r="J1619" s="169">
        <v>1727052</v>
      </c>
      <c r="K1619" s="169"/>
      <c r="M1619" s="87">
        <f t="shared" si="76"/>
        <v>0.1727052</v>
      </c>
    </row>
    <row r="1620" spans="1:13" x14ac:dyDescent="0.25">
      <c r="A1620" s="89" t="str">
        <f t="shared" si="74"/>
        <v>Y0AS0</v>
      </c>
      <c r="B1620" s="89">
        <f>VLOOKUP(F1620,Masters!B:F,5,0)</f>
        <v>0</v>
      </c>
      <c r="C1620" s="169" t="s">
        <v>170</v>
      </c>
      <c r="D1620" s="169" t="s">
        <v>170</v>
      </c>
      <c r="E1620" s="170">
        <v>44469</v>
      </c>
      <c r="F1620" s="169">
        <v>111103</v>
      </c>
      <c r="G1620" s="169" t="s">
        <v>486</v>
      </c>
      <c r="H1620" s="169"/>
      <c r="I1620" s="169"/>
      <c r="J1620" s="169">
        <v>-0.28999999999999998</v>
      </c>
      <c r="K1620" s="169"/>
      <c r="M1620" s="87">
        <f t="shared" si="76"/>
        <v>-2.8999999999999998E-8</v>
      </c>
    </row>
    <row r="1621" spans="1:13" x14ac:dyDescent="0.25">
      <c r="A1621" s="89" t="str">
        <f t="shared" si="74"/>
        <v>Y0AS0</v>
      </c>
      <c r="B1621" s="89">
        <f>VLOOKUP(F1621,Masters!B:F,5,0)</f>
        <v>0</v>
      </c>
      <c r="C1621" s="169" t="s">
        <v>170</v>
      </c>
      <c r="D1621" s="169" t="s">
        <v>170</v>
      </c>
      <c r="E1621" s="170">
        <v>44469</v>
      </c>
      <c r="F1621" s="169">
        <v>111126</v>
      </c>
      <c r="G1621" s="169" t="s">
        <v>438</v>
      </c>
      <c r="H1621" s="169"/>
      <c r="I1621" s="169"/>
      <c r="J1621" s="169">
        <v>308050.73</v>
      </c>
      <c r="K1621" s="169"/>
      <c r="M1621" s="87">
        <f t="shared" si="76"/>
        <v>3.0805072999999999E-2</v>
      </c>
    </row>
    <row r="1622" spans="1:13" x14ac:dyDescent="0.25">
      <c r="A1622" s="89" t="str">
        <f t="shared" si="74"/>
        <v>Y0AS0</v>
      </c>
      <c r="B1622" s="89">
        <f>VLOOKUP(F1622,Masters!B:F,5,0)</f>
        <v>0</v>
      </c>
      <c r="C1622" s="169" t="s">
        <v>170</v>
      </c>
      <c r="D1622" s="169" t="s">
        <v>170</v>
      </c>
      <c r="E1622" s="170">
        <v>44469</v>
      </c>
      <c r="F1622" s="169">
        <v>111127</v>
      </c>
      <c r="G1622" s="169" t="s">
        <v>784</v>
      </c>
      <c r="H1622" s="169"/>
      <c r="I1622" s="169"/>
      <c r="J1622" s="169">
        <v>9205560</v>
      </c>
      <c r="K1622" s="169"/>
      <c r="M1622" s="87">
        <f t="shared" si="76"/>
        <v>0.92055600000000004</v>
      </c>
    </row>
    <row r="1623" spans="1:13" x14ac:dyDescent="0.25">
      <c r="A1623" s="89" t="str">
        <f t="shared" si="74"/>
        <v>Y0AS0</v>
      </c>
      <c r="B1623" s="89">
        <f>VLOOKUP(F1623,Masters!B:F,5,0)</f>
        <v>0</v>
      </c>
      <c r="C1623" s="169" t="s">
        <v>170</v>
      </c>
      <c r="D1623" s="169" t="s">
        <v>170</v>
      </c>
      <c r="E1623" s="170">
        <v>44469</v>
      </c>
      <c r="F1623" s="169">
        <v>111128</v>
      </c>
      <c r="G1623" s="169" t="s">
        <v>785</v>
      </c>
      <c r="H1623" s="169"/>
      <c r="I1623" s="169"/>
      <c r="J1623" s="169">
        <v>667605</v>
      </c>
      <c r="K1623" s="169"/>
      <c r="M1623" s="87">
        <f t="shared" si="76"/>
        <v>6.67605E-2</v>
      </c>
    </row>
    <row r="1624" spans="1:13" x14ac:dyDescent="0.25">
      <c r="A1624" s="89" t="str">
        <f t="shared" si="74"/>
        <v>Y0AS0</v>
      </c>
      <c r="B1624" s="89">
        <f>VLOOKUP(F1624,Masters!B:F,5,0)</f>
        <v>0</v>
      </c>
      <c r="C1624" s="169" t="s">
        <v>170</v>
      </c>
      <c r="D1624" s="169" t="s">
        <v>170</v>
      </c>
      <c r="E1624" s="170">
        <v>44469</v>
      </c>
      <c r="F1624" s="169">
        <v>111129</v>
      </c>
      <c r="G1624" s="169" t="s">
        <v>598</v>
      </c>
      <c r="H1624" s="169"/>
      <c r="I1624" s="169"/>
      <c r="J1624" s="169">
        <v>5202513.5</v>
      </c>
      <c r="K1624" s="169"/>
      <c r="M1624" s="87">
        <f t="shared" si="76"/>
        <v>0.52025135</v>
      </c>
    </row>
    <row r="1625" spans="1:13" x14ac:dyDescent="0.25">
      <c r="A1625" s="89" t="str">
        <f t="shared" si="74"/>
        <v>Y0AS0</v>
      </c>
      <c r="B1625" s="89">
        <f>VLOOKUP(F1625,Masters!B:F,5,0)</f>
        <v>0</v>
      </c>
      <c r="C1625" s="169" t="s">
        <v>170</v>
      </c>
      <c r="D1625" s="169" t="s">
        <v>170</v>
      </c>
      <c r="E1625" s="170">
        <v>44469</v>
      </c>
      <c r="F1625" s="169">
        <v>111181</v>
      </c>
      <c r="G1625" s="169" t="s">
        <v>488</v>
      </c>
      <c r="H1625" s="169"/>
      <c r="I1625" s="169"/>
      <c r="J1625" s="169">
        <v>5352647.1100000003</v>
      </c>
      <c r="K1625" s="169"/>
      <c r="M1625" s="87">
        <f t="shared" si="76"/>
        <v>0.53526471100000006</v>
      </c>
    </row>
    <row r="1626" spans="1:13" x14ac:dyDescent="0.25">
      <c r="A1626" s="89" t="str">
        <f t="shared" si="74"/>
        <v>Y0AS0</v>
      </c>
      <c r="B1626" s="89">
        <f>VLOOKUP(F1626,Masters!B:F,5,0)</f>
        <v>0</v>
      </c>
      <c r="C1626" s="169" t="s">
        <v>170</v>
      </c>
      <c r="D1626" s="169" t="s">
        <v>170</v>
      </c>
      <c r="E1626" s="170">
        <v>44469</v>
      </c>
      <c r="F1626" s="169">
        <v>111182</v>
      </c>
      <c r="G1626" s="169" t="s">
        <v>489</v>
      </c>
      <c r="H1626" s="169"/>
      <c r="I1626" s="169"/>
      <c r="J1626" s="169">
        <v>226770.47</v>
      </c>
      <c r="K1626" s="169"/>
      <c r="M1626" s="87">
        <f t="shared" si="76"/>
        <v>2.2677046999999999E-2</v>
      </c>
    </row>
    <row r="1627" spans="1:13" x14ac:dyDescent="0.25">
      <c r="A1627" s="89" t="str">
        <f t="shared" si="74"/>
        <v>Y0AS0</v>
      </c>
      <c r="B1627" s="89">
        <f>VLOOKUP(F1627,Masters!B:F,5,0)</f>
        <v>0</v>
      </c>
      <c r="C1627" s="169" t="s">
        <v>170</v>
      </c>
      <c r="D1627" s="169" t="s">
        <v>170</v>
      </c>
      <c r="E1627" s="170">
        <v>44469</v>
      </c>
      <c r="F1627" s="169">
        <v>111183</v>
      </c>
      <c r="G1627" s="169" t="s">
        <v>490</v>
      </c>
      <c r="H1627" s="169"/>
      <c r="I1627" s="169"/>
      <c r="J1627" s="169">
        <v>1588683.92</v>
      </c>
      <c r="K1627" s="169"/>
      <c r="M1627" s="87">
        <f t="shared" si="76"/>
        <v>0.158868392</v>
      </c>
    </row>
    <row r="1628" spans="1:13" x14ac:dyDescent="0.25">
      <c r="A1628" s="89" t="str">
        <f t="shared" si="74"/>
        <v>Y0AS0</v>
      </c>
      <c r="B1628" s="89">
        <f>VLOOKUP(F1628,Masters!B:F,5,0)</f>
        <v>0</v>
      </c>
      <c r="C1628" s="169" t="s">
        <v>170</v>
      </c>
      <c r="D1628" s="169" t="s">
        <v>170</v>
      </c>
      <c r="E1628" s="170">
        <v>44469</v>
      </c>
      <c r="F1628" s="169">
        <v>111184</v>
      </c>
      <c r="G1628" s="169" t="s">
        <v>491</v>
      </c>
      <c r="H1628" s="169"/>
      <c r="I1628" s="169"/>
      <c r="J1628" s="169">
        <v>894868.73</v>
      </c>
      <c r="K1628" s="169"/>
      <c r="M1628" s="87">
        <f t="shared" si="76"/>
        <v>8.9486872999999995E-2</v>
      </c>
    </row>
    <row r="1629" spans="1:13" x14ac:dyDescent="0.25">
      <c r="A1629" s="89" t="str">
        <f t="shared" si="74"/>
        <v>Y0AS0</v>
      </c>
      <c r="B1629" s="89">
        <f>VLOOKUP(F1629,Masters!B:F,5,0)</f>
        <v>0</v>
      </c>
      <c r="C1629" s="169" t="s">
        <v>170</v>
      </c>
      <c r="D1629" s="169" t="s">
        <v>170</v>
      </c>
      <c r="E1629" s="170">
        <v>44469</v>
      </c>
      <c r="F1629" s="169">
        <v>111220</v>
      </c>
      <c r="G1629" s="169" t="s">
        <v>492</v>
      </c>
      <c r="H1629" s="169"/>
      <c r="I1629" s="169"/>
      <c r="J1629" s="169">
        <v>10364588.67</v>
      </c>
      <c r="K1629" s="169"/>
      <c r="M1629" s="87">
        <f t="shared" si="76"/>
        <v>1.0364588669999999</v>
      </c>
    </row>
    <row r="1630" spans="1:13" x14ac:dyDescent="0.25">
      <c r="A1630" s="89" t="str">
        <f t="shared" si="74"/>
        <v>Y0AS0</v>
      </c>
      <c r="B1630" s="89">
        <f>VLOOKUP(F1630,Masters!B:F,5,0)</f>
        <v>0</v>
      </c>
      <c r="C1630" s="169" t="s">
        <v>170</v>
      </c>
      <c r="D1630" s="169" t="s">
        <v>170</v>
      </c>
      <c r="E1630" s="170">
        <v>44469</v>
      </c>
      <c r="F1630" s="169">
        <v>111221</v>
      </c>
      <c r="G1630" s="169" t="s">
        <v>493</v>
      </c>
      <c r="H1630" s="169"/>
      <c r="I1630" s="169"/>
      <c r="J1630" s="169">
        <v>-10364588.67</v>
      </c>
      <c r="K1630" s="169"/>
      <c r="M1630" s="87">
        <f t="shared" si="76"/>
        <v>-1.0364588669999999</v>
      </c>
    </row>
    <row r="1631" spans="1:13" x14ac:dyDescent="0.25">
      <c r="A1631" s="89" t="str">
        <f t="shared" si="74"/>
        <v>Y0AS0</v>
      </c>
      <c r="B1631" s="89">
        <f>VLOOKUP(F1631,Masters!B:F,5,0)</f>
        <v>0</v>
      </c>
      <c r="C1631" s="169" t="s">
        <v>170</v>
      </c>
      <c r="D1631" s="169" t="s">
        <v>170</v>
      </c>
      <c r="E1631" s="170">
        <v>44469</v>
      </c>
      <c r="F1631" s="169">
        <v>121116</v>
      </c>
      <c r="G1631" s="169" t="s">
        <v>563</v>
      </c>
      <c r="H1631" s="169"/>
      <c r="I1631" s="169"/>
      <c r="J1631" s="169">
        <v>152088515.13</v>
      </c>
      <c r="K1631" s="169"/>
      <c r="M1631" s="87">
        <f t="shared" si="76"/>
        <v>15.208851512999999</v>
      </c>
    </row>
    <row r="1632" spans="1:13" x14ac:dyDescent="0.25">
      <c r="A1632" s="89" t="str">
        <f t="shared" si="74"/>
        <v>Y0AS0</v>
      </c>
      <c r="B1632" s="89">
        <f>VLOOKUP(F1632,Masters!B:F,5,0)</f>
        <v>0</v>
      </c>
      <c r="C1632" s="169" t="s">
        <v>170</v>
      </c>
      <c r="D1632" s="169" t="s">
        <v>170</v>
      </c>
      <c r="E1632" s="170">
        <v>44469</v>
      </c>
      <c r="F1632" s="169">
        <v>121117</v>
      </c>
      <c r="G1632" s="169" t="s">
        <v>787</v>
      </c>
      <c r="H1632" s="169"/>
      <c r="I1632" s="169"/>
      <c r="J1632" s="169">
        <v>124836405.47</v>
      </c>
      <c r="K1632" s="169"/>
      <c r="M1632" s="87">
        <f t="shared" si="76"/>
        <v>12.483640547</v>
      </c>
    </row>
    <row r="1633" spans="1:13" x14ac:dyDescent="0.25">
      <c r="A1633" s="89" t="str">
        <f t="shared" si="74"/>
        <v>Y0AS0</v>
      </c>
      <c r="B1633" s="89">
        <f>VLOOKUP(F1633,Masters!B:F,5,0)</f>
        <v>0</v>
      </c>
      <c r="C1633" s="169" t="s">
        <v>170</v>
      </c>
      <c r="D1633" s="169" t="s">
        <v>170</v>
      </c>
      <c r="E1633" s="170">
        <v>44469</v>
      </c>
      <c r="F1633" s="169">
        <v>141017</v>
      </c>
      <c r="G1633" s="169" t="s">
        <v>788</v>
      </c>
      <c r="H1633" s="169"/>
      <c r="I1633" s="169"/>
      <c r="J1633" s="169">
        <v>0</v>
      </c>
      <c r="K1633" s="169"/>
      <c r="M1633" s="87">
        <f t="shared" si="76"/>
        <v>0</v>
      </c>
    </row>
    <row r="1634" spans="1:13" x14ac:dyDescent="0.25">
      <c r="A1634" s="89" t="str">
        <f t="shared" si="74"/>
        <v>Y0AS0</v>
      </c>
      <c r="B1634" s="89">
        <f>VLOOKUP(F1634,Masters!B:F,5,0)</f>
        <v>0</v>
      </c>
      <c r="C1634" s="169" t="s">
        <v>170</v>
      </c>
      <c r="D1634" s="169" t="s">
        <v>170</v>
      </c>
      <c r="E1634" s="170">
        <v>44469</v>
      </c>
      <c r="F1634" s="169">
        <v>141280</v>
      </c>
      <c r="G1634" s="169" t="s">
        <v>789</v>
      </c>
      <c r="H1634" s="169"/>
      <c r="I1634" s="169"/>
      <c r="J1634" s="169">
        <v>1046151621.4</v>
      </c>
      <c r="K1634" s="169"/>
      <c r="M1634" s="87">
        <f t="shared" si="76"/>
        <v>104.61516214</v>
      </c>
    </row>
    <row r="1635" spans="1:13" x14ac:dyDescent="0.25">
      <c r="A1635" s="89" t="str">
        <f t="shared" si="74"/>
        <v>Y0AS0</v>
      </c>
      <c r="B1635" s="89">
        <f>VLOOKUP(F1635,Masters!B:F,5,0)</f>
        <v>0</v>
      </c>
      <c r="C1635" s="169" t="s">
        <v>170</v>
      </c>
      <c r="D1635" s="169" t="s">
        <v>170</v>
      </c>
      <c r="E1635" s="170">
        <v>44469</v>
      </c>
      <c r="F1635" s="169">
        <v>141294</v>
      </c>
      <c r="G1635" s="169" t="s">
        <v>792</v>
      </c>
      <c r="H1635" s="169"/>
      <c r="I1635" s="169"/>
      <c r="J1635" s="169">
        <v>0</v>
      </c>
      <c r="K1635" s="169"/>
      <c r="M1635" s="87">
        <f t="shared" si="76"/>
        <v>0</v>
      </c>
    </row>
    <row r="1636" spans="1:13" x14ac:dyDescent="0.25">
      <c r="A1636" s="89" t="str">
        <f t="shared" si="74"/>
        <v>Y0AS0</v>
      </c>
      <c r="B1636" s="89">
        <f>VLOOKUP(F1636,Masters!B:F,5,0)</f>
        <v>0</v>
      </c>
      <c r="C1636" s="169" t="s">
        <v>170</v>
      </c>
      <c r="D1636" s="169" t="s">
        <v>170</v>
      </c>
      <c r="E1636" s="170">
        <v>44469</v>
      </c>
      <c r="F1636" s="169">
        <v>141321</v>
      </c>
      <c r="G1636" s="169" t="s">
        <v>1052</v>
      </c>
      <c r="H1636" s="169"/>
      <c r="I1636" s="169"/>
      <c r="J1636" s="169">
        <v>0</v>
      </c>
      <c r="K1636" s="169"/>
      <c r="M1636" s="87">
        <f t="shared" si="76"/>
        <v>0</v>
      </c>
    </row>
    <row r="1637" spans="1:13" x14ac:dyDescent="0.25">
      <c r="A1637" s="89" t="str">
        <f t="shared" si="74"/>
        <v>Y0AS0</v>
      </c>
      <c r="B1637" s="89">
        <f>VLOOKUP(F1637,Masters!B:F,5,0)</f>
        <v>0</v>
      </c>
      <c r="C1637" s="169" t="s">
        <v>170</v>
      </c>
      <c r="D1637" s="169" t="s">
        <v>170</v>
      </c>
      <c r="E1637" s="170">
        <v>44469</v>
      </c>
      <c r="F1637" s="169">
        <v>141350</v>
      </c>
      <c r="G1637" s="169" t="s">
        <v>800</v>
      </c>
      <c r="H1637" s="169"/>
      <c r="I1637" s="169"/>
      <c r="J1637" s="169">
        <v>571.80999999999995</v>
      </c>
      <c r="K1637" s="169"/>
      <c r="M1637" s="87">
        <f t="shared" si="76"/>
        <v>5.7180999999999993E-5</v>
      </c>
    </row>
    <row r="1638" spans="1:13" x14ac:dyDescent="0.25">
      <c r="A1638" s="89" t="str">
        <f t="shared" si="74"/>
        <v>Y0AS0</v>
      </c>
      <c r="B1638" s="89">
        <f>VLOOKUP(F1638,Masters!B:F,5,0)</f>
        <v>0</v>
      </c>
      <c r="C1638" s="169" t="s">
        <v>170</v>
      </c>
      <c r="D1638" s="169" t="s">
        <v>170</v>
      </c>
      <c r="E1638" s="170">
        <v>44469</v>
      </c>
      <c r="F1638" s="169">
        <v>141366</v>
      </c>
      <c r="G1638" s="169" t="s">
        <v>767</v>
      </c>
      <c r="H1638" s="169"/>
      <c r="I1638" s="169"/>
      <c r="J1638" s="169">
        <v>-73053.75</v>
      </c>
      <c r="K1638" s="169"/>
      <c r="M1638" s="87">
        <f t="shared" si="76"/>
        <v>-7.3053750000000002E-3</v>
      </c>
    </row>
    <row r="1639" spans="1:13" x14ac:dyDescent="0.25">
      <c r="A1639" s="89" t="str">
        <f t="shared" si="74"/>
        <v>Y0AS0</v>
      </c>
      <c r="B1639" s="89">
        <f>VLOOKUP(F1639,Masters!B:F,5,0)</f>
        <v>0</v>
      </c>
      <c r="C1639" s="169" t="s">
        <v>170</v>
      </c>
      <c r="D1639" s="169" t="s">
        <v>170</v>
      </c>
      <c r="E1639" s="170">
        <v>44469</v>
      </c>
      <c r="F1639" s="169">
        <v>141379</v>
      </c>
      <c r="G1639" s="169" t="s">
        <v>2430</v>
      </c>
      <c r="H1639" s="169"/>
      <c r="I1639" s="169"/>
      <c r="J1639" s="169">
        <v>-48800</v>
      </c>
      <c r="K1639" s="169"/>
      <c r="M1639" s="87">
        <f t="shared" si="76"/>
        <v>-4.8799999999999998E-3</v>
      </c>
    </row>
    <row r="1640" spans="1:13" x14ac:dyDescent="0.25">
      <c r="A1640" s="89" t="str">
        <f t="shared" si="74"/>
        <v>Y0AS0</v>
      </c>
      <c r="B1640" s="89">
        <f>VLOOKUP(F1640,Masters!B:F,5,0)</f>
        <v>0</v>
      </c>
      <c r="C1640" s="169" t="s">
        <v>170</v>
      </c>
      <c r="D1640" s="169" t="s">
        <v>170</v>
      </c>
      <c r="E1640" s="170">
        <v>44469</v>
      </c>
      <c r="F1640" s="169">
        <v>141382</v>
      </c>
      <c r="G1640" s="169" t="s">
        <v>508</v>
      </c>
      <c r="H1640" s="169"/>
      <c r="I1640" s="169"/>
      <c r="J1640" s="169">
        <v>0</v>
      </c>
      <c r="K1640" s="169"/>
      <c r="M1640" s="87">
        <f t="shared" si="76"/>
        <v>0</v>
      </c>
    </row>
    <row r="1641" spans="1:13" x14ac:dyDescent="0.25">
      <c r="A1641" s="89" t="str">
        <f t="shared" si="74"/>
        <v>Y0AS0</v>
      </c>
      <c r="B1641" s="89">
        <f>VLOOKUP(F1641,Masters!B:F,5,0)</f>
        <v>0</v>
      </c>
      <c r="C1641" s="169" t="s">
        <v>170</v>
      </c>
      <c r="D1641" s="169" t="s">
        <v>170</v>
      </c>
      <c r="E1641" s="170">
        <v>44469</v>
      </c>
      <c r="F1641" s="169">
        <v>141398</v>
      </c>
      <c r="G1641" s="169" t="s">
        <v>2431</v>
      </c>
      <c r="H1641" s="169"/>
      <c r="I1641" s="169"/>
      <c r="J1641" s="169">
        <v>1196194.82</v>
      </c>
      <c r="K1641" s="169"/>
      <c r="M1641" s="87">
        <f t="shared" si="76"/>
        <v>0.11961948200000001</v>
      </c>
    </row>
    <row r="1642" spans="1:13" x14ac:dyDescent="0.25">
      <c r="A1642" s="89" t="str">
        <f t="shared" si="74"/>
        <v>Y0AS0</v>
      </c>
      <c r="B1642" s="89">
        <f>VLOOKUP(F1642,Masters!B:F,5,0)</f>
        <v>0</v>
      </c>
      <c r="C1642" s="169" t="s">
        <v>170</v>
      </c>
      <c r="D1642" s="169" t="s">
        <v>170</v>
      </c>
      <c r="E1642" s="170">
        <v>44469</v>
      </c>
      <c r="F1642" s="169">
        <v>141399</v>
      </c>
      <c r="G1642" s="169" t="s">
        <v>2432</v>
      </c>
      <c r="H1642" s="169"/>
      <c r="I1642" s="169"/>
      <c r="J1642" s="169">
        <v>0</v>
      </c>
      <c r="K1642" s="169"/>
      <c r="M1642" s="87">
        <f t="shared" si="76"/>
        <v>0</v>
      </c>
    </row>
    <row r="1643" spans="1:13" x14ac:dyDescent="0.25">
      <c r="A1643" s="89" t="str">
        <f t="shared" si="74"/>
        <v>Y0AS0</v>
      </c>
      <c r="B1643" s="89">
        <f>VLOOKUP(F1643,Masters!B:F,5,0)</f>
        <v>0</v>
      </c>
      <c r="C1643" s="169" t="s">
        <v>170</v>
      </c>
      <c r="D1643" s="169" t="s">
        <v>170</v>
      </c>
      <c r="E1643" s="170">
        <v>44469</v>
      </c>
      <c r="F1643" s="169">
        <v>141524</v>
      </c>
      <c r="G1643" s="169" t="s">
        <v>509</v>
      </c>
      <c r="H1643" s="169"/>
      <c r="I1643" s="169"/>
      <c r="J1643" s="169">
        <v>0</v>
      </c>
      <c r="K1643" s="169"/>
      <c r="M1643" s="87">
        <f t="shared" si="76"/>
        <v>0</v>
      </c>
    </row>
    <row r="1644" spans="1:13" x14ac:dyDescent="0.25">
      <c r="A1644" s="89" t="str">
        <f t="shared" si="74"/>
        <v>Y0AS0</v>
      </c>
      <c r="B1644" s="89">
        <f>VLOOKUP(F1644,Masters!B:F,5,0)</f>
        <v>0</v>
      </c>
      <c r="C1644" s="169" t="s">
        <v>170</v>
      </c>
      <c r="D1644" s="169" t="s">
        <v>170</v>
      </c>
      <c r="E1644" s="170">
        <v>44469</v>
      </c>
      <c r="F1644" s="169">
        <v>141526</v>
      </c>
      <c r="G1644" s="169" t="s">
        <v>510</v>
      </c>
      <c r="H1644" s="169"/>
      <c r="I1644" s="169"/>
      <c r="J1644" s="169">
        <v>0</v>
      </c>
      <c r="K1644" s="169"/>
      <c r="M1644" s="87">
        <f t="shared" si="76"/>
        <v>0</v>
      </c>
    </row>
    <row r="1645" spans="1:13" x14ac:dyDescent="0.25">
      <c r="A1645" s="89" t="str">
        <f t="shared" ref="A1645:A1706" si="77">C1645&amp;B1645</f>
        <v>Y0AS0</v>
      </c>
      <c r="B1645" s="89">
        <f>VLOOKUP(F1645,Masters!B:F,5,0)</f>
        <v>0</v>
      </c>
      <c r="C1645" s="169" t="s">
        <v>170</v>
      </c>
      <c r="D1645" s="169" t="s">
        <v>170</v>
      </c>
      <c r="E1645" s="170">
        <v>44469</v>
      </c>
      <c r="F1645" s="169">
        <v>141554</v>
      </c>
      <c r="G1645" s="169" t="s">
        <v>819</v>
      </c>
      <c r="H1645" s="169"/>
      <c r="I1645" s="169"/>
      <c r="J1645" s="169">
        <v>0</v>
      </c>
      <c r="K1645" s="169"/>
      <c r="M1645" s="87">
        <f t="shared" si="76"/>
        <v>0</v>
      </c>
    </row>
    <row r="1646" spans="1:13" x14ac:dyDescent="0.25">
      <c r="A1646" s="89" t="str">
        <f t="shared" si="77"/>
        <v>Y0AS0</v>
      </c>
      <c r="B1646" s="89">
        <f>VLOOKUP(F1646,Masters!B:F,5,0)</f>
        <v>0</v>
      </c>
      <c r="C1646" s="169" t="s">
        <v>170</v>
      </c>
      <c r="D1646" s="169" t="s">
        <v>170</v>
      </c>
      <c r="E1646" s="170">
        <v>44469</v>
      </c>
      <c r="F1646" s="169">
        <v>141555</v>
      </c>
      <c r="G1646" s="169" t="s">
        <v>820</v>
      </c>
      <c r="H1646" s="169"/>
      <c r="I1646" s="169"/>
      <c r="J1646" s="169">
        <v>0</v>
      </c>
      <c r="K1646" s="169"/>
      <c r="M1646" s="87">
        <f t="shared" si="76"/>
        <v>0</v>
      </c>
    </row>
    <row r="1647" spans="1:13" x14ac:dyDescent="0.25">
      <c r="A1647" s="89" t="str">
        <f t="shared" si="77"/>
        <v>Y0AS0</v>
      </c>
      <c r="B1647" s="89">
        <f>VLOOKUP(F1647,Masters!B:F,5,0)</f>
        <v>0</v>
      </c>
      <c r="C1647" s="169" t="s">
        <v>170</v>
      </c>
      <c r="D1647" s="169" t="s">
        <v>170</v>
      </c>
      <c r="E1647" s="170">
        <v>44469</v>
      </c>
      <c r="F1647" s="169">
        <v>141627</v>
      </c>
      <c r="G1647" s="169" t="s">
        <v>511</v>
      </c>
      <c r="H1647" s="169"/>
      <c r="I1647" s="169"/>
      <c r="J1647" s="169">
        <v>0</v>
      </c>
      <c r="K1647" s="169"/>
      <c r="M1647" s="87">
        <f t="shared" si="76"/>
        <v>0</v>
      </c>
    </row>
    <row r="1648" spans="1:13" x14ac:dyDescent="0.25">
      <c r="A1648" s="89" t="str">
        <f t="shared" si="77"/>
        <v>Y0AS0</v>
      </c>
      <c r="B1648" s="89">
        <f>VLOOKUP(F1648,Masters!B:F,5,0)</f>
        <v>0</v>
      </c>
      <c r="C1648" s="169" t="s">
        <v>170</v>
      </c>
      <c r="D1648" s="169" t="s">
        <v>170</v>
      </c>
      <c r="E1648" s="170">
        <v>44469</v>
      </c>
      <c r="F1648" s="169">
        <v>141647</v>
      </c>
      <c r="G1648" s="169" t="s">
        <v>821</v>
      </c>
      <c r="H1648" s="169"/>
      <c r="I1648" s="169"/>
      <c r="J1648" s="169">
        <v>-504000</v>
      </c>
      <c r="K1648" s="169"/>
      <c r="M1648" s="87">
        <f t="shared" si="76"/>
        <v>-5.04E-2</v>
      </c>
    </row>
    <row r="1649" spans="1:13" x14ac:dyDescent="0.25">
      <c r="A1649" s="89" t="str">
        <f t="shared" si="77"/>
        <v>Y0AS0</v>
      </c>
      <c r="B1649" s="89">
        <f>VLOOKUP(F1649,Masters!B:F,5,0)</f>
        <v>0</v>
      </c>
      <c r="C1649" s="169" t="s">
        <v>170</v>
      </c>
      <c r="D1649" s="169" t="s">
        <v>170</v>
      </c>
      <c r="E1649" s="170">
        <v>44469</v>
      </c>
      <c r="F1649" s="169">
        <v>141653</v>
      </c>
      <c r="G1649" s="169" t="s">
        <v>512</v>
      </c>
      <c r="H1649" s="169"/>
      <c r="I1649" s="169"/>
      <c r="J1649" s="169">
        <v>-1000</v>
      </c>
      <c r="K1649" s="169"/>
      <c r="M1649" s="87">
        <f t="shared" si="76"/>
        <v>-1E-4</v>
      </c>
    </row>
    <row r="1650" spans="1:13" x14ac:dyDescent="0.25">
      <c r="A1650" s="89" t="str">
        <f t="shared" si="77"/>
        <v>Y0AS0</v>
      </c>
      <c r="B1650" s="89">
        <f>VLOOKUP(F1650,Masters!B:F,5,0)</f>
        <v>0</v>
      </c>
      <c r="C1650" s="169" t="s">
        <v>170</v>
      </c>
      <c r="D1650" s="169" t="s">
        <v>170</v>
      </c>
      <c r="E1650" s="170">
        <v>44469</v>
      </c>
      <c r="F1650" s="169">
        <v>141679</v>
      </c>
      <c r="G1650" s="169" t="s">
        <v>822</v>
      </c>
      <c r="H1650" s="169"/>
      <c r="I1650" s="169"/>
      <c r="J1650" s="169">
        <v>0</v>
      </c>
      <c r="K1650" s="169"/>
      <c r="M1650" s="87">
        <f t="shared" si="76"/>
        <v>0</v>
      </c>
    </row>
    <row r="1651" spans="1:13" x14ac:dyDescent="0.25">
      <c r="A1651" s="89" t="str">
        <f t="shared" si="77"/>
        <v>Y0AS0</v>
      </c>
      <c r="B1651" s="89">
        <f>VLOOKUP(F1651,Masters!B:F,5,0)</f>
        <v>0</v>
      </c>
      <c r="C1651" s="169" t="s">
        <v>170</v>
      </c>
      <c r="D1651" s="169" t="s">
        <v>170</v>
      </c>
      <c r="E1651" s="170">
        <v>44469</v>
      </c>
      <c r="F1651" s="169">
        <v>141724</v>
      </c>
      <c r="G1651" s="169" t="s">
        <v>513</v>
      </c>
      <c r="H1651" s="169"/>
      <c r="I1651" s="169"/>
      <c r="J1651" s="169">
        <v>-32801</v>
      </c>
      <c r="K1651" s="169"/>
      <c r="M1651" s="87">
        <f t="shared" si="76"/>
        <v>-3.2801000000000002E-3</v>
      </c>
    </row>
    <row r="1652" spans="1:13" x14ac:dyDescent="0.25">
      <c r="A1652" s="89" t="str">
        <f t="shared" si="77"/>
        <v>Y0AS0</v>
      </c>
      <c r="B1652" s="89">
        <f>VLOOKUP(F1652,Masters!B:F,5,0)</f>
        <v>0</v>
      </c>
      <c r="C1652" s="169" t="s">
        <v>170</v>
      </c>
      <c r="D1652" s="169" t="s">
        <v>170</v>
      </c>
      <c r="E1652" s="170">
        <v>44469</v>
      </c>
      <c r="F1652" s="169">
        <v>141744</v>
      </c>
      <c r="G1652" s="169" t="s">
        <v>514</v>
      </c>
      <c r="H1652" s="169"/>
      <c r="I1652" s="169"/>
      <c r="J1652" s="169">
        <v>100000</v>
      </c>
      <c r="K1652" s="169"/>
      <c r="M1652" s="87">
        <f t="shared" si="76"/>
        <v>0.01</v>
      </c>
    </row>
    <row r="1653" spans="1:13" x14ac:dyDescent="0.25">
      <c r="A1653" s="89" t="str">
        <f t="shared" si="77"/>
        <v>Y0AS0</v>
      </c>
      <c r="B1653" s="89">
        <f>VLOOKUP(F1653,Masters!B:F,5,0)</f>
        <v>0</v>
      </c>
      <c r="C1653" s="169" t="s">
        <v>170</v>
      </c>
      <c r="D1653" s="169" t="s">
        <v>170</v>
      </c>
      <c r="E1653" s="170">
        <v>44469</v>
      </c>
      <c r="F1653" s="169">
        <v>141749</v>
      </c>
      <c r="G1653" s="169" t="s">
        <v>516</v>
      </c>
      <c r="H1653" s="169"/>
      <c r="I1653" s="169"/>
      <c r="J1653" s="169">
        <v>0</v>
      </c>
      <c r="K1653" s="169"/>
      <c r="M1653" s="87">
        <f t="shared" si="76"/>
        <v>0</v>
      </c>
    </row>
    <row r="1654" spans="1:13" x14ac:dyDescent="0.25">
      <c r="A1654" s="89" t="str">
        <f t="shared" si="77"/>
        <v>Y0AS0</v>
      </c>
      <c r="B1654" s="89">
        <f>VLOOKUP(F1654,Masters!B:F,5,0)</f>
        <v>0</v>
      </c>
      <c r="C1654" s="169" t="s">
        <v>170</v>
      </c>
      <c r="D1654" s="169" t="s">
        <v>170</v>
      </c>
      <c r="E1654" s="170">
        <v>44469</v>
      </c>
      <c r="F1654" s="169">
        <v>141754</v>
      </c>
      <c r="G1654" s="169" t="s">
        <v>517</v>
      </c>
      <c r="H1654" s="169"/>
      <c r="I1654" s="169"/>
      <c r="J1654" s="169">
        <v>1300</v>
      </c>
      <c r="K1654" s="169"/>
      <c r="M1654" s="87">
        <f t="shared" si="76"/>
        <v>1.2999999999999999E-4</v>
      </c>
    </row>
    <row r="1655" spans="1:13" x14ac:dyDescent="0.25">
      <c r="A1655" s="89" t="str">
        <f t="shared" si="77"/>
        <v>Y0AS0</v>
      </c>
      <c r="B1655" s="89">
        <f>VLOOKUP(F1655,Masters!B:F,5,0)</f>
        <v>0</v>
      </c>
      <c r="C1655" s="169" t="s">
        <v>170</v>
      </c>
      <c r="D1655" s="169" t="s">
        <v>170</v>
      </c>
      <c r="E1655" s="170">
        <v>44469</v>
      </c>
      <c r="F1655" s="169">
        <v>141755</v>
      </c>
      <c r="G1655" s="169" t="s">
        <v>518</v>
      </c>
      <c r="H1655" s="169"/>
      <c r="I1655" s="169"/>
      <c r="J1655" s="169">
        <v>0</v>
      </c>
      <c r="K1655" s="169"/>
      <c r="M1655" s="87">
        <f t="shared" si="76"/>
        <v>0</v>
      </c>
    </row>
    <row r="1656" spans="1:13" x14ac:dyDescent="0.25">
      <c r="A1656" s="89" t="str">
        <f t="shared" si="77"/>
        <v>Y0AS0</v>
      </c>
      <c r="B1656" s="89">
        <f>VLOOKUP(F1656,Masters!B:F,5,0)</f>
        <v>0</v>
      </c>
      <c r="C1656" s="169" t="s">
        <v>170</v>
      </c>
      <c r="D1656" s="169" t="s">
        <v>170</v>
      </c>
      <c r="E1656" s="170">
        <v>44469</v>
      </c>
      <c r="F1656" s="169">
        <v>141769</v>
      </c>
      <c r="G1656" s="169" t="s">
        <v>843</v>
      </c>
      <c r="H1656" s="169"/>
      <c r="I1656" s="169"/>
      <c r="J1656" s="169">
        <v>0</v>
      </c>
      <c r="K1656" s="169"/>
      <c r="M1656" s="87">
        <f t="shared" si="76"/>
        <v>0</v>
      </c>
    </row>
    <row r="1657" spans="1:13" x14ac:dyDescent="0.25">
      <c r="A1657" s="89" t="str">
        <f t="shared" si="77"/>
        <v>Y0AS0</v>
      </c>
      <c r="B1657" s="89">
        <f>VLOOKUP(F1657,Masters!B:F,5,0)</f>
        <v>0</v>
      </c>
      <c r="C1657" s="169" t="s">
        <v>170</v>
      </c>
      <c r="D1657" s="169" t="s">
        <v>170</v>
      </c>
      <c r="E1657" s="170">
        <v>44469</v>
      </c>
      <c r="F1657" s="169">
        <v>141779</v>
      </c>
      <c r="G1657" s="169" t="s">
        <v>852</v>
      </c>
      <c r="H1657" s="169"/>
      <c r="I1657" s="169"/>
      <c r="J1657" s="169">
        <v>-108000</v>
      </c>
      <c r="K1657" s="169"/>
      <c r="M1657" s="87">
        <f t="shared" si="76"/>
        <v>-1.0800000000000001E-2</v>
      </c>
    </row>
    <row r="1658" spans="1:13" x14ac:dyDescent="0.25">
      <c r="A1658" s="89" t="str">
        <f t="shared" si="77"/>
        <v>Y0AS0</v>
      </c>
      <c r="B1658" s="89">
        <f>VLOOKUP(F1658,Masters!B:F,5,0)</f>
        <v>0</v>
      </c>
      <c r="C1658" s="169" t="s">
        <v>170</v>
      </c>
      <c r="D1658" s="169" t="s">
        <v>170</v>
      </c>
      <c r="E1658" s="170">
        <v>44469</v>
      </c>
      <c r="F1658" s="169">
        <v>141785</v>
      </c>
      <c r="G1658" s="169" t="s">
        <v>856</v>
      </c>
      <c r="H1658" s="169"/>
      <c r="I1658" s="169"/>
      <c r="J1658" s="169">
        <v>0</v>
      </c>
      <c r="K1658" s="169"/>
      <c r="M1658" s="87">
        <f t="shared" si="76"/>
        <v>0</v>
      </c>
    </row>
    <row r="1659" spans="1:13" x14ac:dyDescent="0.25">
      <c r="A1659" s="89" t="str">
        <f t="shared" si="77"/>
        <v>Y0AS0</v>
      </c>
      <c r="B1659" s="89">
        <f>VLOOKUP(F1659,Masters!B:F,5,0)</f>
        <v>0</v>
      </c>
      <c r="C1659" s="169" t="s">
        <v>170</v>
      </c>
      <c r="D1659" s="169" t="s">
        <v>170</v>
      </c>
      <c r="E1659" s="170">
        <v>44469</v>
      </c>
      <c r="F1659" s="169">
        <v>141789</v>
      </c>
      <c r="G1659" s="169" t="s">
        <v>860</v>
      </c>
      <c r="H1659" s="169"/>
      <c r="I1659" s="169"/>
      <c r="J1659" s="169">
        <v>0</v>
      </c>
      <c r="K1659" s="169"/>
      <c r="M1659" s="87">
        <f t="shared" si="76"/>
        <v>0</v>
      </c>
    </row>
    <row r="1660" spans="1:13" x14ac:dyDescent="0.25">
      <c r="A1660" s="89" t="str">
        <f t="shared" si="77"/>
        <v>Y0AS0</v>
      </c>
      <c r="B1660" s="89">
        <f>VLOOKUP(F1660,Masters!B:F,5,0)</f>
        <v>0</v>
      </c>
      <c r="C1660" s="169" t="s">
        <v>170</v>
      </c>
      <c r="D1660" s="169" t="s">
        <v>170</v>
      </c>
      <c r="E1660" s="170">
        <v>44469</v>
      </c>
      <c r="F1660" s="169">
        <v>141790</v>
      </c>
      <c r="G1660" s="169" t="s">
        <v>861</v>
      </c>
      <c r="H1660" s="169"/>
      <c r="I1660" s="169"/>
      <c r="J1660" s="169">
        <v>0</v>
      </c>
      <c r="K1660" s="169"/>
      <c r="M1660" s="87">
        <f t="shared" si="76"/>
        <v>0</v>
      </c>
    </row>
    <row r="1661" spans="1:13" x14ac:dyDescent="0.25">
      <c r="A1661" s="89" t="str">
        <f t="shared" si="77"/>
        <v>Y0AS0</v>
      </c>
      <c r="B1661" s="89">
        <f>VLOOKUP(F1661,Masters!B:F,5,0)</f>
        <v>0</v>
      </c>
      <c r="C1661" s="169" t="s">
        <v>170</v>
      </c>
      <c r="D1661" s="169" t="s">
        <v>170</v>
      </c>
      <c r="E1661" s="170">
        <v>44469</v>
      </c>
      <c r="F1661" s="169">
        <v>141793</v>
      </c>
      <c r="G1661" s="169" t="s">
        <v>863</v>
      </c>
      <c r="H1661" s="169"/>
      <c r="I1661" s="169"/>
      <c r="J1661" s="169">
        <v>0</v>
      </c>
      <c r="K1661" s="169"/>
      <c r="M1661" s="87">
        <f t="shared" si="76"/>
        <v>0</v>
      </c>
    </row>
    <row r="1662" spans="1:13" x14ac:dyDescent="0.25">
      <c r="A1662" s="89" t="str">
        <f t="shared" si="77"/>
        <v>Y0AS0</v>
      </c>
      <c r="B1662" s="89">
        <f>VLOOKUP(F1662,Masters!B:F,5,0)</f>
        <v>0</v>
      </c>
      <c r="C1662" s="169" t="s">
        <v>170</v>
      </c>
      <c r="D1662" s="169" t="s">
        <v>170</v>
      </c>
      <c r="E1662" s="170">
        <v>44469</v>
      </c>
      <c r="F1662" s="169">
        <v>141871</v>
      </c>
      <c r="G1662" s="169" t="s">
        <v>1100</v>
      </c>
      <c r="H1662" s="169"/>
      <c r="I1662" s="169"/>
      <c r="J1662" s="169">
        <v>767805.52</v>
      </c>
      <c r="K1662" s="169"/>
      <c r="M1662" s="87">
        <f t="shared" si="76"/>
        <v>7.6780552000000002E-2</v>
      </c>
    </row>
    <row r="1663" spans="1:13" x14ac:dyDescent="0.25">
      <c r="A1663" s="89" t="str">
        <f t="shared" si="77"/>
        <v>Y0AS0</v>
      </c>
      <c r="B1663" s="89">
        <f>VLOOKUP(F1663,Masters!B:F,5,0)</f>
        <v>0</v>
      </c>
      <c r="C1663" s="169" t="s">
        <v>170</v>
      </c>
      <c r="D1663" s="169" t="s">
        <v>170</v>
      </c>
      <c r="E1663" s="170">
        <v>44469</v>
      </c>
      <c r="F1663" s="169">
        <v>142036</v>
      </c>
      <c r="G1663" s="169" t="s">
        <v>865</v>
      </c>
      <c r="H1663" s="169"/>
      <c r="I1663" s="169"/>
      <c r="J1663" s="169">
        <v>100000</v>
      </c>
      <c r="K1663" s="169"/>
      <c r="M1663" s="87">
        <f t="shared" ref="M1663:M1714" si="78">J1663/10000000</f>
        <v>0.01</v>
      </c>
    </row>
    <row r="1664" spans="1:13" x14ac:dyDescent="0.25">
      <c r="A1664" s="89" t="str">
        <f t="shared" si="77"/>
        <v>Y0AS0</v>
      </c>
      <c r="B1664" s="89">
        <f>VLOOKUP(F1664,Masters!B:F,5,0)</f>
        <v>0</v>
      </c>
      <c r="C1664" s="169" t="s">
        <v>170</v>
      </c>
      <c r="D1664" s="169" t="s">
        <v>170</v>
      </c>
      <c r="E1664" s="170">
        <v>44469</v>
      </c>
      <c r="F1664" s="169">
        <v>142043</v>
      </c>
      <c r="G1664" s="169" t="s">
        <v>1133</v>
      </c>
      <c r="H1664" s="169"/>
      <c r="I1664" s="169"/>
      <c r="J1664" s="169">
        <v>0</v>
      </c>
      <c r="K1664" s="169"/>
      <c r="M1664" s="87">
        <f t="shared" si="78"/>
        <v>0</v>
      </c>
    </row>
    <row r="1665" spans="1:13" x14ac:dyDescent="0.25">
      <c r="A1665" s="89" t="str">
        <f t="shared" si="77"/>
        <v>Y0AS0</v>
      </c>
      <c r="B1665" s="89">
        <f>VLOOKUP(F1665,Masters!B:F,5,0)</f>
        <v>0</v>
      </c>
      <c r="C1665" s="169" t="s">
        <v>170</v>
      </c>
      <c r="D1665" s="169" t="s">
        <v>170</v>
      </c>
      <c r="E1665" s="170">
        <v>44469</v>
      </c>
      <c r="F1665" s="169">
        <v>142044</v>
      </c>
      <c r="G1665" s="169" t="s">
        <v>870</v>
      </c>
      <c r="H1665" s="169"/>
      <c r="I1665" s="169"/>
      <c r="J1665" s="169">
        <v>0</v>
      </c>
      <c r="K1665" s="169"/>
      <c r="M1665" s="87">
        <f t="shared" si="78"/>
        <v>0</v>
      </c>
    </row>
    <row r="1666" spans="1:13" x14ac:dyDescent="0.25">
      <c r="A1666" s="89" t="str">
        <f t="shared" si="77"/>
        <v>Y0AS0</v>
      </c>
      <c r="B1666" s="89">
        <f>VLOOKUP(F1666,Masters!B:F,5,0)</f>
        <v>0</v>
      </c>
      <c r="C1666" s="169" t="s">
        <v>170</v>
      </c>
      <c r="D1666" s="169" t="s">
        <v>170</v>
      </c>
      <c r="E1666" s="170">
        <v>44469</v>
      </c>
      <c r="F1666" s="169">
        <v>142087</v>
      </c>
      <c r="G1666" s="169" t="s">
        <v>881</v>
      </c>
      <c r="H1666" s="169"/>
      <c r="I1666" s="169"/>
      <c r="J1666" s="169">
        <v>0</v>
      </c>
      <c r="K1666" s="169"/>
      <c r="M1666" s="87">
        <f t="shared" si="78"/>
        <v>0</v>
      </c>
    </row>
    <row r="1667" spans="1:13" x14ac:dyDescent="0.25">
      <c r="A1667" s="89" t="str">
        <f t="shared" si="77"/>
        <v>Y0AS0</v>
      </c>
      <c r="B1667" s="89">
        <f>VLOOKUP(F1667,Masters!B:F,5,0)</f>
        <v>0</v>
      </c>
      <c r="C1667" s="169" t="s">
        <v>170</v>
      </c>
      <c r="D1667" s="169" t="s">
        <v>170</v>
      </c>
      <c r="E1667" s="170">
        <v>44469</v>
      </c>
      <c r="F1667" s="169">
        <v>160101</v>
      </c>
      <c r="G1667" s="169" t="s">
        <v>887</v>
      </c>
      <c r="H1667" s="169"/>
      <c r="I1667" s="169"/>
      <c r="J1667" s="169">
        <v>0</v>
      </c>
      <c r="K1667" s="169"/>
      <c r="M1667" s="87">
        <f t="shared" si="78"/>
        <v>0</v>
      </c>
    </row>
    <row r="1668" spans="1:13" x14ac:dyDescent="0.25">
      <c r="A1668" s="89" t="str">
        <f t="shared" si="77"/>
        <v>Y0AS0</v>
      </c>
      <c r="B1668" s="89">
        <f>VLOOKUP(F1668,Masters!B:F,5,0)</f>
        <v>0</v>
      </c>
      <c r="C1668" s="169" t="s">
        <v>170</v>
      </c>
      <c r="D1668" s="169" t="s">
        <v>170</v>
      </c>
      <c r="E1668" s="170">
        <v>44469</v>
      </c>
      <c r="F1668" s="169">
        <v>160118</v>
      </c>
      <c r="G1668" s="169" t="s">
        <v>890</v>
      </c>
      <c r="H1668" s="169"/>
      <c r="I1668" s="169"/>
      <c r="J1668" s="169">
        <v>0</v>
      </c>
      <c r="K1668" s="169"/>
      <c r="M1668" s="87">
        <f t="shared" si="78"/>
        <v>0</v>
      </c>
    </row>
    <row r="1669" spans="1:13" x14ac:dyDescent="0.25">
      <c r="A1669" s="89" t="str">
        <f t="shared" si="77"/>
        <v>Y0AS0</v>
      </c>
      <c r="B1669" s="89">
        <f>VLOOKUP(F1669,Masters!B:F,5,0)</f>
        <v>0</v>
      </c>
      <c r="C1669" s="169" t="s">
        <v>170</v>
      </c>
      <c r="D1669" s="169" t="s">
        <v>170</v>
      </c>
      <c r="E1669" s="170">
        <v>44469</v>
      </c>
      <c r="F1669" s="169">
        <v>160123</v>
      </c>
      <c r="G1669" s="169" t="s">
        <v>894</v>
      </c>
      <c r="H1669" s="169"/>
      <c r="I1669" s="169"/>
      <c r="J1669" s="169">
        <v>0</v>
      </c>
      <c r="K1669" s="169"/>
      <c r="M1669" s="87">
        <f t="shared" si="78"/>
        <v>0</v>
      </c>
    </row>
    <row r="1670" spans="1:13" x14ac:dyDescent="0.25">
      <c r="A1670" s="89" t="str">
        <f t="shared" si="77"/>
        <v>Y0AS0</v>
      </c>
      <c r="B1670" s="89">
        <f>VLOOKUP(F1670,Masters!B:F,5,0)</f>
        <v>0</v>
      </c>
      <c r="C1670" s="169" t="s">
        <v>170</v>
      </c>
      <c r="D1670" s="169" t="s">
        <v>170</v>
      </c>
      <c r="E1670" s="170">
        <v>44469</v>
      </c>
      <c r="F1670" s="169">
        <v>160125</v>
      </c>
      <c r="G1670" s="169" t="s">
        <v>895</v>
      </c>
      <c r="H1670" s="169"/>
      <c r="I1670" s="169"/>
      <c r="J1670" s="169">
        <v>0</v>
      </c>
      <c r="K1670" s="169"/>
      <c r="M1670" s="87">
        <f t="shared" si="78"/>
        <v>0</v>
      </c>
    </row>
    <row r="1671" spans="1:13" x14ac:dyDescent="0.25">
      <c r="A1671" s="89" t="str">
        <f t="shared" si="77"/>
        <v>Y0AS0</v>
      </c>
      <c r="B1671" s="89">
        <f>VLOOKUP(F1671,Masters!B:F,5,0)</f>
        <v>0</v>
      </c>
      <c r="C1671" s="169" t="s">
        <v>170</v>
      </c>
      <c r="D1671" s="169" t="s">
        <v>170</v>
      </c>
      <c r="E1671" s="170">
        <v>44469</v>
      </c>
      <c r="F1671" s="169">
        <v>160202</v>
      </c>
      <c r="G1671" s="169" t="s">
        <v>896</v>
      </c>
      <c r="H1671" s="169"/>
      <c r="I1671" s="169"/>
      <c r="J1671" s="169">
        <v>0</v>
      </c>
      <c r="K1671" s="169"/>
      <c r="M1671" s="87">
        <f t="shared" si="78"/>
        <v>0</v>
      </c>
    </row>
    <row r="1672" spans="1:13" x14ac:dyDescent="0.25">
      <c r="A1672" s="89" t="str">
        <f t="shared" si="77"/>
        <v>Y0AS0</v>
      </c>
      <c r="B1672" s="89">
        <f>VLOOKUP(F1672,Masters!B:F,5,0)</f>
        <v>0</v>
      </c>
      <c r="C1672" s="169" t="s">
        <v>170</v>
      </c>
      <c r="D1672" s="169" t="s">
        <v>170</v>
      </c>
      <c r="E1672" s="170">
        <v>44469</v>
      </c>
      <c r="F1672" s="169">
        <v>160206</v>
      </c>
      <c r="G1672" s="169" t="s">
        <v>897</v>
      </c>
      <c r="H1672" s="169"/>
      <c r="I1672" s="169"/>
      <c r="J1672" s="169">
        <v>117650326.31</v>
      </c>
      <c r="K1672" s="169"/>
      <c r="M1672" s="87">
        <f t="shared" si="78"/>
        <v>11.765032631</v>
      </c>
    </row>
    <row r="1673" spans="1:13" x14ac:dyDescent="0.25">
      <c r="A1673" s="89" t="str">
        <f t="shared" si="77"/>
        <v>Y0AS0</v>
      </c>
      <c r="B1673" s="89">
        <f>VLOOKUP(F1673,Masters!B:F,5,0)</f>
        <v>0</v>
      </c>
      <c r="C1673" s="169" t="s">
        <v>170</v>
      </c>
      <c r="D1673" s="169" t="s">
        <v>170</v>
      </c>
      <c r="E1673" s="170">
        <v>44469</v>
      </c>
      <c r="F1673" s="169">
        <v>160207</v>
      </c>
      <c r="G1673" s="169" t="s">
        <v>898</v>
      </c>
      <c r="H1673" s="169"/>
      <c r="I1673" s="169"/>
      <c r="J1673" s="169">
        <v>0</v>
      </c>
      <c r="K1673" s="169"/>
      <c r="M1673" s="87">
        <f t="shared" si="78"/>
        <v>0</v>
      </c>
    </row>
    <row r="1674" spans="1:13" x14ac:dyDescent="0.25">
      <c r="A1674" s="89" t="str">
        <f t="shared" si="77"/>
        <v>Y0AS0</v>
      </c>
      <c r="B1674" s="89">
        <f>VLOOKUP(F1674,Masters!B:F,5,0)</f>
        <v>0</v>
      </c>
      <c r="C1674" s="169" t="s">
        <v>170</v>
      </c>
      <c r="D1674" s="169" t="s">
        <v>170</v>
      </c>
      <c r="E1674" s="170">
        <v>44469</v>
      </c>
      <c r="F1674" s="169">
        <v>170101</v>
      </c>
      <c r="G1674" s="169" t="s">
        <v>901</v>
      </c>
      <c r="H1674" s="169"/>
      <c r="I1674" s="169"/>
      <c r="J1674" s="169">
        <v>11573978560.030001</v>
      </c>
      <c r="K1674" s="169"/>
      <c r="M1674" s="87">
        <f t="shared" si="78"/>
        <v>1157.397856003</v>
      </c>
    </row>
    <row r="1675" spans="1:13" x14ac:dyDescent="0.25">
      <c r="A1675" s="89" t="str">
        <f t="shared" si="77"/>
        <v>Y0AS0</v>
      </c>
      <c r="B1675" s="89">
        <f>VLOOKUP(F1675,Masters!B:F,5,0)</f>
        <v>0</v>
      </c>
      <c r="C1675" s="169" t="s">
        <v>170</v>
      </c>
      <c r="D1675" s="169" t="s">
        <v>170</v>
      </c>
      <c r="E1675" s="170">
        <v>44469</v>
      </c>
      <c r="F1675" s="169">
        <v>170120</v>
      </c>
      <c r="G1675" s="169" t="s">
        <v>740</v>
      </c>
      <c r="H1675" s="169"/>
      <c r="I1675" s="169"/>
      <c r="J1675" s="169">
        <v>604440</v>
      </c>
      <c r="K1675" s="169"/>
      <c r="M1675" s="87">
        <f t="shared" si="78"/>
        <v>6.0443999999999998E-2</v>
      </c>
    </row>
    <row r="1676" spans="1:13" x14ac:dyDescent="0.25">
      <c r="A1676" s="89" t="str">
        <f t="shared" si="77"/>
        <v>Y0AS0</v>
      </c>
      <c r="B1676" s="89">
        <f>VLOOKUP(F1676,Masters!B:F,5,0)</f>
        <v>0</v>
      </c>
      <c r="C1676" s="169" t="s">
        <v>170</v>
      </c>
      <c r="D1676" s="169" t="s">
        <v>170</v>
      </c>
      <c r="E1676" s="170">
        <v>44469</v>
      </c>
      <c r="F1676" s="169">
        <v>170121</v>
      </c>
      <c r="G1676" s="169" t="s">
        <v>903</v>
      </c>
      <c r="H1676" s="169"/>
      <c r="I1676" s="169"/>
      <c r="J1676" s="169">
        <v>1895</v>
      </c>
      <c r="K1676" s="169"/>
      <c r="M1676" s="87">
        <f t="shared" si="78"/>
        <v>1.895E-4</v>
      </c>
    </row>
    <row r="1677" spans="1:13" x14ac:dyDescent="0.25">
      <c r="A1677" s="89" t="str">
        <f t="shared" si="77"/>
        <v>Y0AS0</v>
      </c>
      <c r="B1677" s="89">
        <f>VLOOKUP(F1677,Masters!B:F,5,0)</f>
        <v>0</v>
      </c>
      <c r="C1677" s="169" t="s">
        <v>170</v>
      </c>
      <c r="D1677" s="169" t="s">
        <v>170</v>
      </c>
      <c r="E1677" s="170">
        <v>44469</v>
      </c>
      <c r="F1677" s="169">
        <v>170123</v>
      </c>
      <c r="G1677" s="169" t="s">
        <v>599</v>
      </c>
      <c r="H1677" s="169"/>
      <c r="I1677" s="169"/>
      <c r="J1677" s="169">
        <v>-54731</v>
      </c>
      <c r="K1677" s="169"/>
      <c r="M1677" s="87">
        <f t="shared" si="78"/>
        <v>-5.4730999999999998E-3</v>
      </c>
    </row>
    <row r="1678" spans="1:13" x14ac:dyDescent="0.25">
      <c r="A1678" s="89" t="str">
        <f t="shared" si="77"/>
        <v>Y0AS0</v>
      </c>
      <c r="B1678" s="89">
        <f>VLOOKUP(F1678,Masters!B:F,5,0)</f>
        <v>0</v>
      </c>
      <c r="C1678" s="169" t="s">
        <v>170</v>
      </c>
      <c r="D1678" s="169" t="s">
        <v>170</v>
      </c>
      <c r="E1678" s="170">
        <v>44469</v>
      </c>
      <c r="F1678" s="169">
        <v>170125</v>
      </c>
      <c r="G1678" s="169" t="s">
        <v>560</v>
      </c>
      <c r="H1678" s="169"/>
      <c r="I1678" s="169"/>
      <c r="J1678" s="169">
        <v>14192676.16</v>
      </c>
      <c r="K1678" s="169"/>
      <c r="M1678" s="87">
        <f t="shared" si="78"/>
        <v>1.419267616</v>
      </c>
    </row>
    <row r="1679" spans="1:13" x14ac:dyDescent="0.25">
      <c r="A1679" s="89" t="str">
        <f t="shared" si="77"/>
        <v>Y0AS0</v>
      </c>
      <c r="B1679" s="89">
        <f>VLOOKUP(F1679,Masters!B:F,5,0)</f>
        <v>0</v>
      </c>
      <c r="C1679" s="169" t="s">
        <v>170</v>
      </c>
      <c r="D1679" s="169" t="s">
        <v>170</v>
      </c>
      <c r="E1679" s="170">
        <v>44469</v>
      </c>
      <c r="F1679" s="169">
        <v>170129</v>
      </c>
      <c r="G1679" s="169" t="s">
        <v>564</v>
      </c>
      <c r="H1679" s="169"/>
      <c r="I1679" s="169"/>
      <c r="J1679" s="169">
        <v>11316642.439999999</v>
      </c>
      <c r="K1679" s="169"/>
      <c r="M1679" s="87">
        <f t="shared" si="78"/>
        <v>1.131664244</v>
      </c>
    </row>
    <row r="1680" spans="1:13" x14ac:dyDescent="0.25">
      <c r="A1680" s="89" t="str">
        <f t="shared" si="77"/>
        <v>Y0AS0</v>
      </c>
      <c r="B1680" s="89">
        <f>VLOOKUP(F1680,Masters!B:F,5,0)</f>
        <v>0</v>
      </c>
      <c r="C1680" s="169" t="s">
        <v>170</v>
      </c>
      <c r="D1680" s="169" t="s">
        <v>170</v>
      </c>
      <c r="E1680" s="170">
        <v>44469</v>
      </c>
      <c r="F1680" s="169">
        <v>201246</v>
      </c>
      <c r="G1680" s="169" t="s">
        <v>585</v>
      </c>
      <c r="H1680" s="169"/>
      <c r="I1680" s="169"/>
      <c r="J1680" s="169">
        <v>73144405.150000006</v>
      </c>
      <c r="K1680" s="169"/>
      <c r="M1680" s="87">
        <f t="shared" si="78"/>
        <v>7.3144405150000003</v>
      </c>
    </row>
    <row r="1681" spans="1:13" x14ac:dyDescent="0.25">
      <c r="A1681" s="89" t="str">
        <f t="shared" si="77"/>
        <v>Y0AS0</v>
      </c>
      <c r="B1681" s="89">
        <f>VLOOKUP(F1681,Masters!B:F,5,0)</f>
        <v>0</v>
      </c>
      <c r="C1681" s="169" t="s">
        <v>170</v>
      </c>
      <c r="D1681" s="169" t="s">
        <v>170</v>
      </c>
      <c r="E1681" s="170">
        <v>44469</v>
      </c>
      <c r="F1681" s="169">
        <v>201276</v>
      </c>
      <c r="G1681" s="169" t="s">
        <v>473</v>
      </c>
      <c r="H1681" s="169"/>
      <c r="I1681" s="169"/>
      <c r="J1681" s="169">
        <v>-2981899262.1399999</v>
      </c>
      <c r="K1681" s="169"/>
      <c r="M1681" s="87">
        <f t="shared" si="78"/>
        <v>-298.18992621399997</v>
      </c>
    </row>
    <row r="1682" spans="1:13" x14ac:dyDescent="0.25">
      <c r="A1682" s="89" t="str">
        <f t="shared" si="77"/>
        <v>Y0AS1.2</v>
      </c>
      <c r="B1682" s="89">
        <f>VLOOKUP(F1682,Masters!B:F,5,0)</f>
        <v>1.2</v>
      </c>
      <c r="C1682" s="169" t="s">
        <v>170</v>
      </c>
      <c r="D1682" s="169" t="s">
        <v>170</v>
      </c>
      <c r="E1682" s="170">
        <v>44469</v>
      </c>
      <c r="F1682" s="169">
        <v>201277</v>
      </c>
      <c r="G1682" s="169" t="s">
        <v>474</v>
      </c>
      <c r="H1682" s="169"/>
      <c r="I1682" s="169"/>
      <c r="J1682" s="169">
        <v>-11564093154.75</v>
      </c>
      <c r="K1682" s="169"/>
      <c r="M1682" s="87">
        <f t="shared" si="78"/>
        <v>-1156.4093154750001</v>
      </c>
    </row>
    <row r="1683" spans="1:13" x14ac:dyDescent="0.25">
      <c r="A1683" s="89" t="str">
        <f t="shared" si="77"/>
        <v>Y0AS0</v>
      </c>
      <c r="B1683" s="89">
        <f>VLOOKUP(F1683,Masters!B:F,5,0)</f>
        <v>0</v>
      </c>
      <c r="C1683" s="169" t="s">
        <v>170</v>
      </c>
      <c r="D1683" s="169" t="s">
        <v>170</v>
      </c>
      <c r="E1683" s="170">
        <v>44469</v>
      </c>
      <c r="F1683" s="169">
        <v>201297</v>
      </c>
      <c r="G1683" s="169" t="s">
        <v>475</v>
      </c>
      <c r="H1683" s="169"/>
      <c r="I1683" s="169"/>
      <c r="J1683" s="169">
        <v>-1308222142.6900001</v>
      </c>
      <c r="K1683" s="169"/>
      <c r="M1683" s="87">
        <f t="shared" si="78"/>
        <v>-130.822214269</v>
      </c>
    </row>
    <row r="1684" spans="1:13" x14ac:dyDescent="0.25">
      <c r="A1684" s="89" t="str">
        <f t="shared" si="77"/>
        <v>Y0AS1.2</v>
      </c>
      <c r="B1684" s="89">
        <f>VLOOKUP(F1684,Masters!B:F,5,0)</f>
        <v>1.2</v>
      </c>
      <c r="C1684" s="169" t="s">
        <v>170</v>
      </c>
      <c r="D1684" s="169" t="s">
        <v>170</v>
      </c>
      <c r="E1684" s="170">
        <v>44469</v>
      </c>
      <c r="F1684" s="169">
        <v>201298</v>
      </c>
      <c r="G1684" s="169" t="s">
        <v>476</v>
      </c>
      <c r="H1684" s="169"/>
      <c r="I1684" s="169"/>
      <c r="J1684" s="169">
        <v>-2653986055.02</v>
      </c>
      <c r="K1684" s="169"/>
      <c r="M1684" s="87">
        <f t="shared" si="78"/>
        <v>-265.39860550200001</v>
      </c>
    </row>
    <row r="1685" spans="1:13" x14ac:dyDescent="0.25">
      <c r="A1685" s="89" t="str">
        <f t="shared" si="77"/>
        <v>Y0AS0</v>
      </c>
      <c r="B1685" s="89">
        <f>VLOOKUP(F1685,Masters!B:F,5,0)</f>
        <v>0</v>
      </c>
      <c r="C1685" s="169" t="s">
        <v>170</v>
      </c>
      <c r="D1685" s="169" t="s">
        <v>170</v>
      </c>
      <c r="E1685" s="170">
        <v>44469</v>
      </c>
      <c r="F1685" s="169">
        <v>201342</v>
      </c>
      <c r="G1685" s="169" t="s">
        <v>586</v>
      </c>
      <c r="H1685" s="169"/>
      <c r="I1685" s="169"/>
      <c r="J1685" s="169">
        <v>-1848033.39</v>
      </c>
      <c r="K1685" s="169"/>
      <c r="M1685" s="87">
        <f t="shared" si="78"/>
        <v>-0.18480333899999998</v>
      </c>
    </row>
    <row r="1686" spans="1:13" x14ac:dyDescent="0.25">
      <c r="A1686" s="89" t="str">
        <f t="shared" si="77"/>
        <v>Y0AS0</v>
      </c>
      <c r="B1686" s="89">
        <f>VLOOKUP(F1686,Masters!B:F,5,0)</f>
        <v>0</v>
      </c>
      <c r="C1686" s="169" t="s">
        <v>170</v>
      </c>
      <c r="D1686" s="169" t="s">
        <v>170</v>
      </c>
      <c r="E1686" s="170">
        <v>44469</v>
      </c>
      <c r="F1686" s="169">
        <v>201349</v>
      </c>
      <c r="G1686" s="169" t="s">
        <v>477</v>
      </c>
      <c r="H1686" s="169"/>
      <c r="I1686" s="169"/>
      <c r="J1686" s="169">
        <v>-53696884.460000001</v>
      </c>
      <c r="K1686" s="169"/>
      <c r="M1686" s="87">
        <f t="shared" si="78"/>
        <v>-5.3696884460000005</v>
      </c>
    </row>
    <row r="1687" spans="1:13" x14ac:dyDescent="0.25">
      <c r="A1687" s="89" t="str">
        <f t="shared" si="77"/>
        <v>Y0AS0</v>
      </c>
      <c r="B1687" s="89">
        <f>VLOOKUP(F1687,Masters!B:F,5,0)</f>
        <v>0</v>
      </c>
      <c r="C1687" s="169" t="s">
        <v>170</v>
      </c>
      <c r="D1687" s="169" t="s">
        <v>170</v>
      </c>
      <c r="E1687" s="170">
        <v>44469</v>
      </c>
      <c r="F1687" s="169">
        <v>201351</v>
      </c>
      <c r="G1687" s="169" t="s">
        <v>478</v>
      </c>
      <c r="H1687" s="169"/>
      <c r="I1687" s="169"/>
      <c r="J1687" s="169">
        <v>-242983756.25999999</v>
      </c>
      <c r="K1687" s="169"/>
      <c r="M1687" s="87">
        <f t="shared" si="78"/>
        <v>-24.298375625999999</v>
      </c>
    </row>
    <row r="1688" spans="1:13" x14ac:dyDescent="0.25">
      <c r="A1688" s="89" t="str">
        <f t="shared" si="77"/>
        <v>Y0AS1.2</v>
      </c>
      <c r="B1688" s="89">
        <f>VLOOKUP(F1688,Masters!B:F,5,0)</f>
        <v>1.2</v>
      </c>
      <c r="C1688" s="169" t="s">
        <v>170</v>
      </c>
      <c r="D1688" s="169" t="s">
        <v>170</v>
      </c>
      <c r="E1688" s="170">
        <v>44469</v>
      </c>
      <c r="F1688" s="169">
        <v>201357</v>
      </c>
      <c r="G1688" s="169" t="s">
        <v>587</v>
      </c>
      <c r="H1688" s="169"/>
      <c r="I1688" s="169"/>
      <c r="J1688" s="169">
        <v>-28997156.809999999</v>
      </c>
      <c r="K1688" s="169"/>
      <c r="M1688" s="87">
        <f t="shared" si="78"/>
        <v>-2.899715681</v>
      </c>
    </row>
    <row r="1689" spans="1:13" x14ac:dyDescent="0.25">
      <c r="A1689" s="89" t="str">
        <f t="shared" si="77"/>
        <v>Y0AS1.2</v>
      </c>
      <c r="B1689" s="89">
        <f>VLOOKUP(F1689,Masters!B:F,5,0)</f>
        <v>1.2</v>
      </c>
      <c r="C1689" s="169" t="s">
        <v>170</v>
      </c>
      <c r="D1689" s="169" t="s">
        <v>170</v>
      </c>
      <c r="E1689" s="170">
        <v>44469</v>
      </c>
      <c r="F1689" s="169">
        <v>201364</v>
      </c>
      <c r="G1689" s="169" t="s">
        <v>479</v>
      </c>
      <c r="H1689" s="169"/>
      <c r="I1689" s="169"/>
      <c r="J1689" s="169">
        <v>-74875329.299999997</v>
      </c>
      <c r="K1689" s="169"/>
      <c r="M1689" s="87">
        <f t="shared" si="78"/>
        <v>-7.4875329299999995</v>
      </c>
    </row>
    <row r="1690" spans="1:13" x14ac:dyDescent="0.25">
      <c r="A1690" s="89" t="str">
        <f t="shared" si="77"/>
        <v>Y0AS1.2</v>
      </c>
      <c r="B1690" s="89">
        <f>VLOOKUP(F1690,Masters!B:F,5,0)</f>
        <v>1.2</v>
      </c>
      <c r="C1690" s="169" t="s">
        <v>170</v>
      </c>
      <c r="D1690" s="169" t="s">
        <v>170</v>
      </c>
      <c r="E1690" s="170">
        <v>44469</v>
      </c>
      <c r="F1690" s="169">
        <v>201366</v>
      </c>
      <c r="G1690" s="169" t="s">
        <v>480</v>
      </c>
      <c r="H1690" s="169"/>
      <c r="I1690" s="169"/>
      <c r="J1690" s="169">
        <v>-963946747.95000005</v>
      </c>
      <c r="K1690" s="169"/>
      <c r="M1690" s="87">
        <f t="shared" si="78"/>
        <v>-96.394674795</v>
      </c>
    </row>
    <row r="1691" spans="1:13" x14ac:dyDescent="0.25">
      <c r="A1691" s="89" t="str">
        <f t="shared" si="77"/>
        <v>Y0AS1.2</v>
      </c>
      <c r="B1691" s="89">
        <f>VLOOKUP(F1691,Masters!B:F,5,0)</f>
        <v>1.2</v>
      </c>
      <c r="C1691" s="169" t="s">
        <v>170</v>
      </c>
      <c r="D1691" s="169" t="s">
        <v>170</v>
      </c>
      <c r="E1691" s="170">
        <v>44469</v>
      </c>
      <c r="F1691" s="169">
        <v>201412</v>
      </c>
      <c r="G1691" s="169" t="s">
        <v>588</v>
      </c>
      <c r="H1691" s="169"/>
      <c r="I1691" s="169"/>
      <c r="J1691" s="169">
        <v>-502093531.51999998</v>
      </c>
      <c r="K1691" s="169"/>
      <c r="M1691" s="87">
        <f t="shared" si="78"/>
        <v>-50.209353151999998</v>
      </c>
    </row>
    <row r="1692" spans="1:13" x14ac:dyDescent="0.25">
      <c r="A1692" s="89" t="str">
        <f t="shared" si="77"/>
        <v>Y0AS0</v>
      </c>
      <c r="B1692" s="89">
        <f>VLOOKUP(F1692,Masters!B:F,5,0)</f>
        <v>0</v>
      </c>
      <c r="C1692" s="169" t="s">
        <v>170</v>
      </c>
      <c r="D1692" s="169" t="s">
        <v>170</v>
      </c>
      <c r="E1692" s="170">
        <v>44469</v>
      </c>
      <c r="F1692" s="169">
        <v>210103</v>
      </c>
      <c r="G1692" s="169" t="s">
        <v>521</v>
      </c>
      <c r="H1692" s="169"/>
      <c r="I1692" s="169"/>
      <c r="J1692" s="169">
        <v>0</v>
      </c>
      <c r="K1692" s="169"/>
      <c r="M1692" s="87">
        <f t="shared" si="78"/>
        <v>0</v>
      </c>
    </row>
    <row r="1693" spans="1:13" x14ac:dyDescent="0.25">
      <c r="A1693" s="89" t="str">
        <f t="shared" si="77"/>
        <v>Y0AS0</v>
      </c>
      <c r="B1693" s="89">
        <f>VLOOKUP(F1693,Masters!B:F,5,0)</f>
        <v>0</v>
      </c>
      <c r="C1693" s="169" t="s">
        <v>170</v>
      </c>
      <c r="D1693" s="169" t="s">
        <v>170</v>
      </c>
      <c r="E1693" s="170">
        <v>44469</v>
      </c>
      <c r="F1693" s="169">
        <v>210117</v>
      </c>
      <c r="G1693" s="169" t="s">
        <v>523</v>
      </c>
      <c r="H1693" s="169"/>
      <c r="I1693" s="169"/>
      <c r="J1693" s="169">
        <v>-7172780.79</v>
      </c>
      <c r="K1693" s="169"/>
      <c r="M1693" s="87">
        <f t="shared" si="78"/>
        <v>-0.71727807899999996</v>
      </c>
    </row>
    <row r="1694" spans="1:13" x14ac:dyDescent="0.25">
      <c r="A1694" s="89" t="str">
        <f t="shared" si="77"/>
        <v>Y0AS0</v>
      </c>
      <c r="B1694" s="89">
        <f>VLOOKUP(F1694,Masters!B:F,5,0)</f>
        <v>0</v>
      </c>
      <c r="C1694" s="169" t="s">
        <v>170</v>
      </c>
      <c r="D1694" s="169" t="s">
        <v>170</v>
      </c>
      <c r="E1694" s="170">
        <v>44469</v>
      </c>
      <c r="F1694" s="169">
        <v>210132</v>
      </c>
      <c r="G1694" s="169" t="s">
        <v>916</v>
      </c>
      <c r="H1694" s="169"/>
      <c r="I1694" s="169"/>
      <c r="J1694" s="169">
        <v>0</v>
      </c>
      <c r="K1694" s="169"/>
      <c r="M1694" s="87">
        <f t="shared" si="78"/>
        <v>0</v>
      </c>
    </row>
    <row r="1695" spans="1:13" x14ac:dyDescent="0.25">
      <c r="A1695" s="89" t="str">
        <f t="shared" si="77"/>
        <v>Y0AS0</v>
      </c>
      <c r="B1695" s="89">
        <f>VLOOKUP(F1695,Masters!B:F,5,0)</f>
        <v>0</v>
      </c>
      <c r="C1695" s="169" t="s">
        <v>170</v>
      </c>
      <c r="D1695" s="169" t="s">
        <v>170</v>
      </c>
      <c r="E1695" s="170">
        <v>44469</v>
      </c>
      <c r="F1695" s="169">
        <v>210138</v>
      </c>
      <c r="G1695" s="169" t="s">
        <v>2441</v>
      </c>
      <c r="H1695" s="169"/>
      <c r="I1695" s="169"/>
      <c r="J1695" s="169">
        <v>0</v>
      </c>
      <c r="K1695" s="169"/>
      <c r="M1695" s="87">
        <f t="shared" si="78"/>
        <v>0</v>
      </c>
    </row>
    <row r="1696" spans="1:13" x14ac:dyDescent="0.25">
      <c r="A1696" s="89" t="str">
        <f t="shared" si="77"/>
        <v>Y0AS0</v>
      </c>
      <c r="B1696" s="89">
        <f>VLOOKUP(F1696,Masters!B:F,5,0)</f>
        <v>0</v>
      </c>
      <c r="C1696" s="169" t="s">
        <v>170</v>
      </c>
      <c r="D1696" s="169" t="s">
        <v>170</v>
      </c>
      <c r="E1696" s="170">
        <v>44469</v>
      </c>
      <c r="F1696" s="169">
        <v>210140</v>
      </c>
      <c r="G1696" s="169" t="s">
        <v>525</v>
      </c>
      <c r="H1696" s="169"/>
      <c r="I1696" s="169"/>
      <c r="J1696" s="169">
        <v>0</v>
      </c>
      <c r="K1696" s="169"/>
      <c r="M1696" s="87">
        <f t="shared" si="78"/>
        <v>0</v>
      </c>
    </row>
    <row r="1697" spans="1:13" x14ac:dyDescent="0.25">
      <c r="A1697" s="89" t="str">
        <f t="shared" si="77"/>
        <v>Y0AS0</v>
      </c>
      <c r="B1697" s="89">
        <f>VLOOKUP(F1697,Masters!B:F,5,0)</f>
        <v>0</v>
      </c>
      <c r="C1697" s="169" t="s">
        <v>170</v>
      </c>
      <c r="D1697" s="169" t="s">
        <v>170</v>
      </c>
      <c r="E1697" s="170">
        <v>44469</v>
      </c>
      <c r="F1697" s="169">
        <v>210210</v>
      </c>
      <c r="G1697" s="169" t="s">
        <v>526</v>
      </c>
      <c r="H1697" s="169"/>
      <c r="I1697" s="169"/>
      <c r="J1697" s="169">
        <v>-54172402.630000003</v>
      </c>
      <c r="K1697" s="169"/>
      <c r="M1697" s="87">
        <f t="shared" si="78"/>
        <v>-5.4172402630000001</v>
      </c>
    </row>
    <row r="1698" spans="1:13" x14ac:dyDescent="0.25">
      <c r="A1698" s="89" t="str">
        <f t="shared" si="77"/>
        <v>Y0AS0</v>
      </c>
      <c r="B1698" s="89">
        <f>VLOOKUP(F1698,Masters!B:F,5,0)</f>
        <v>0</v>
      </c>
      <c r="C1698" s="169" t="s">
        <v>170</v>
      </c>
      <c r="D1698" s="169" t="s">
        <v>170</v>
      </c>
      <c r="E1698" s="170">
        <v>44469</v>
      </c>
      <c r="F1698" s="169">
        <v>210419</v>
      </c>
      <c r="G1698" s="169" t="s">
        <v>596</v>
      </c>
      <c r="H1698" s="169"/>
      <c r="I1698" s="169"/>
      <c r="J1698" s="169">
        <v>-2298.0500000000002</v>
      </c>
      <c r="K1698" s="169"/>
      <c r="M1698" s="87">
        <f t="shared" si="78"/>
        <v>-2.2980500000000003E-4</v>
      </c>
    </row>
    <row r="1699" spans="1:13" x14ac:dyDescent="0.25">
      <c r="A1699" s="89" t="str">
        <f t="shared" si="77"/>
        <v>Y0AS0</v>
      </c>
      <c r="B1699" s="89">
        <f>VLOOKUP(F1699,Masters!B:F,5,0)</f>
        <v>0</v>
      </c>
      <c r="C1699" s="169" t="s">
        <v>170</v>
      </c>
      <c r="D1699" s="169" t="s">
        <v>170</v>
      </c>
      <c r="E1699" s="170">
        <v>44469</v>
      </c>
      <c r="F1699" s="169">
        <v>210667</v>
      </c>
      <c r="G1699" s="169" t="s">
        <v>528</v>
      </c>
      <c r="H1699" s="169"/>
      <c r="I1699" s="169"/>
      <c r="J1699" s="169">
        <v>-7067.71</v>
      </c>
      <c r="K1699" s="169"/>
      <c r="M1699" s="87">
        <f t="shared" si="78"/>
        <v>-7.0677100000000003E-4</v>
      </c>
    </row>
    <row r="1700" spans="1:13" x14ac:dyDescent="0.25">
      <c r="A1700" s="89" t="str">
        <f t="shared" si="77"/>
        <v>Y0AS0</v>
      </c>
      <c r="B1700" s="89">
        <f>VLOOKUP(F1700,Masters!B:F,5,0)</f>
        <v>0</v>
      </c>
      <c r="C1700" s="169" t="s">
        <v>170</v>
      </c>
      <c r="D1700" s="169" t="s">
        <v>170</v>
      </c>
      <c r="E1700" s="170">
        <v>44469</v>
      </c>
      <c r="F1700" s="169">
        <v>210766</v>
      </c>
      <c r="G1700" s="169" t="s">
        <v>1614</v>
      </c>
      <c r="H1700" s="169"/>
      <c r="I1700" s="169"/>
      <c r="J1700" s="169">
        <v>-4704.16</v>
      </c>
      <c r="K1700" s="169"/>
      <c r="M1700" s="87">
        <f t="shared" si="78"/>
        <v>-4.7041599999999998E-4</v>
      </c>
    </row>
    <row r="1701" spans="1:13" x14ac:dyDescent="0.25">
      <c r="A1701" s="89" t="str">
        <f t="shared" si="77"/>
        <v>Y0AS0</v>
      </c>
      <c r="B1701" s="89">
        <f>VLOOKUP(F1701,Masters!B:F,5,0)</f>
        <v>0</v>
      </c>
      <c r="C1701" s="169" t="s">
        <v>170</v>
      </c>
      <c r="D1701" s="169" t="s">
        <v>170</v>
      </c>
      <c r="E1701" s="170">
        <v>44469</v>
      </c>
      <c r="F1701" s="169">
        <v>211103</v>
      </c>
      <c r="G1701" s="169" t="s">
        <v>529</v>
      </c>
      <c r="H1701" s="169"/>
      <c r="I1701" s="169"/>
      <c r="J1701" s="169">
        <v>-110282.82</v>
      </c>
      <c r="K1701" s="169"/>
      <c r="M1701" s="87">
        <f t="shared" si="78"/>
        <v>-1.1028282E-2</v>
      </c>
    </row>
    <row r="1702" spans="1:13" x14ac:dyDescent="0.25">
      <c r="A1702" s="89" t="str">
        <f t="shared" si="77"/>
        <v>Y0AS0</v>
      </c>
      <c r="B1702" s="89">
        <f>VLOOKUP(F1702,Masters!B:F,5,0)</f>
        <v>0</v>
      </c>
      <c r="C1702" s="169" t="s">
        <v>170</v>
      </c>
      <c r="D1702" s="169" t="s">
        <v>170</v>
      </c>
      <c r="E1702" s="170">
        <v>44469</v>
      </c>
      <c r="F1702" s="169">
        <v>211106</v>
      </c>
      <c r="G1702" s="169" t="s">
        <v>530</v>
      </c>
      <c r="H1702" s="169"/>
      <c r="I1702" s="169"/>
      <c r="J1702" s="169">
        <v>-3005482.63</v>
      </c>
      <c r="K1702" s="169"/>
      <c r="M1702" s="87">
        <f t="shared" si="78"/>
        <v>-0.30054826299999998</v>
      </c>
    </row>
    <row r="1703" spans="1:13" x14ac:dyDescent="0.25">
      <c r="A1703" s="89" t="str">
        <f t="shared" si="77"/>
        <v>Y0AS0</v>
      </c>
      <c r="B1703" s="89">
        <f>VLOOKUP(F1703,Masters!B:F,5,0)</f>
        <v>0</v>
      </c>
      <c r="C1703" s="169" t="s">
        <v>170</v>
      </c>
      <c r="D1703" s="169" t="s">
        <v>170</v>
      </c>
      <c r="E1703" s="170">
        <v>44469</v>
      </c>
      <c r="F1703" s="169">
        <v>211119</v>
      </c>
      <c r="G1703" s="169" t="s">
        <v>683</v>
      </c>
      <c r="H1703" s="169"/>
      <c r="I1703" s="169"/>
      <c r="J1703" s="169">
        <v>3.06</v>
      </c>
      <c r="K1703" s="169"/>
      <c r="M1703" s="87">
        <f t="shared" si="78"/>
        <v>3.0600000000000001E-7</v>
      </c>
    </row>
    <row r="1704" spans="1:13" x14ac:dyDescent="0.25">
      <c r="A1704" s="89" t="str">
        <f t="shared" si="77"/>
        <v>Y0AS0</v>
      </c>
      <c r="B1704" s="89">
        <f>VLOOKUP(F1704,Masters!B:F,5,0)</f>
        <v>0</v>
      </c>
      <c r="C1704" s="169" t="s">
        <v>170</v>
      </c>
      <c r="D1704" s="169" t="s">
        <v>170</v>
      </c>
      <c r="E1704" s="170">
        <v>44469</v>
      </c>
      <c r="F1704" s="169">
        <v>211121</v>
      </c>
      <c r="G1704" s="169" t="s">
        <v>532</v>
      </c>
      <c r="H1704" s="169"/>
      <c r="I1704" s="169"/>
      <c r="J1704" s="169">
        <v>-3635270</v>
      </c>
      <c r="K1704" s="169"/>
      <c r="M1704" s="87">
        <f t="shared" si="78"/>
        <v>-0.36352699999999999</v>
      </c>
    </row>
    <row r="1705" spans="1:13" x14ac:dyDescent="0.25">
      <c r="A1705" s="89" t="str">
        <f t="shared" si="77"/>
        <v>Y0AS0</v>
      </c>
      <c r="B1705" s="89">
        <f>VLOOKUP(F1705,Masters!B:F,5,0)</f>
        <v>0</v>
      </c>
      <c r="C1705" s="169" t="s">
        <v>170</v>
      </c>
      <c r="D1705" s="169" t="s">
        <v>170</v>
      </c>
      <c r="E1705" s="170">
        <v>44469</v>
      </c>
      <c r="F1705" s="169">
        <v>211122</v>
      </c>
      <c r="G1705" s="169" t="s">
        <v>533</v>
      </c>
      <c r="H1705" s="169"/>
      <c r="I1705" s="169"/>
      <c r="J1705" s="169">
        <v>-14454.09</v>
      </c>
      <c r="K1705" s="169"/>
      <c r="M1705" s="87">
        <f t="shared" si="78"/>
        <v>-1.4454089999999999E-3</v>
      </c>
    </row>
    <row r="1706" spans="1:13" x14ac:dyDescent="0.25">
      <c r="A1706" s="89" t="str">
        <f t="shared" si="77"/>
        <v>Y0AS0</v>
      </c>
      <c r="B1706" s="89">
        <f>VLOOKUP(F1706,Masters!B:F,5,0)</f>
        <v>0</v>
      </c>
      <c r="C1706" s="169" t="s">
        <v>170</v>
      </c>
      <c r="D1706" s="169" t="s">
        <v>170</v>
      </c>
      <c r="E1706" s="170">
        <v>44469</v>
      </c>
      <c r="F1706" s="169">
        <v>211146</v>
      </c>
      <c r="G1706" s="169" t="s">
        <v>1615</v>
      </c>
      <c r="H1706" s="169"/>
      <c r="I1706" s="169"/>
      <c r="J1706" s="169">
        <v>-4067189</v>
      </c>
      <c r="K1706" s="169"/>
      <c r="M1706" s="87">
        <f t="shared" si="78"/>
        <v>-0.40671889999999999</v>
      </c>
    </row>
    <row r="1707" spans="1:13" x14ac:dyDescent="0.25">
      <c r="A1707" s="89" t="str">
        <f t="shared" ref="A1707:A1714" si="79">C1707&amp;B1707</f>
        <v>Y0AS0</v>
      </c>
      <c r="B1707" s="89">
        <f>VLOOKUP(F1707,Masters!B:F,5,0)</f>
        <v>0</v>
      </c>
      <c r="C1707" s="169" t="s">
        <v>170</v>
      </c>
      <c r="D1707" s="169" t="s">
        <v>170</v>
      </c>
      <c r="E1707" s="170">
        <v>44469</v>
      </c>
      <c r="F1707" s="169">
        <v>211165</v>
      </c>
      <c r="G1707" s="169" t="s">
        <v>534</v>
      </c>
      <c r="H1707" s="169"/>
      <c r="I1707" s="169"/>
      <c r="J1707" s="169">
        <v>-1000</v>
      </c>
      <c r="K1707" s="169"/>
      <c r="M1707" s="87">
        <f t="shared" si="78"/>
        <v>-1E-4</v>
      </c>
    </row>
    <row r="1708" spans="1:13" x14ac:dyDescent="0.25">
      <c r="A1708" s="89" t="str">
        <f t="shared" si="79"/>
        <v>Y0AS0</v>
      </c>
      <c r="B1708" s="89">
        <f>VLOOKUP(F1708,Masters!B:F,5,0)</f>
        <v>0</v>
      </c>
      <c r="C1708" s="169" t="s">
        <v>170</v>
      </c>
      <c r="D1708" s="169" t="s">
        <v>170</v>
      </c>
      <c r="E1708" s="170">
        <v>44469</v>
      </c>
      <c r="F1708" s="169">
        <v>211172</v>
      </c>
      <c r="G1708" s="169" t="s">
        <v>535</v>
      </c>
      <c r="H1708" s="169"/>
      <c r="I1708" s="169"/>
      <c r="J1708" s="169">
        <v>-6944404.3799999999</v>
      </c>
      <c r="K1708" s="169"/>
      <c r="M1708" s="87">
        <f t="shared" si="78"/>
        <v>-0.69444043799999999</v>
      </c>
    </row>
    <row r="1709" spans="1:13" x14ac:dyDescent="0.25">
      <c r="A1709" s="89" t="str">
        <f t="shared" si="79"/>
        <v>Y0AS0</v>
      </c>
      <c r="B1709" s="89">
        <f>VLOOKUP(F1709,Masters!B:F,5,0)</f>
        <v>0</v>
      </c>
      <c r="C1709" s="169" t="s">
        <v>170</v>
      </c>
      <c r="D1709" s="169" t="s">
        <v>170</v>
      </c>
      <c r="E1709" s="170">
        <v>44469</v>
      </c>
      <c r="F1709" s="169">
        <v>211176</v>
      </c>
      <c r="G1709" s="169" t="s">
        <v>536</v>
      </c>
      <c r="H1709" s="169"/>
      <c r="I1709" s="169"/>
      <c r="J1709" s="169">
        <v>-226770.47</v>
      </c>
      <c r="K1709" s="169"/>
      <c r="M1709" s="87">
        <f t="shared" si="78"/>
        <v>-2.2677046999999999E-2</v>
      </c>
    </row>
    <row r="1710" spans="1:13" x14ac:dyDescent="0.25">
      <c r="A1710" s="89" t="str">
        <f t="shared" si="79"/>
        <v>Y0AS0</v>
      </c>
      <c r="B1710" s="89">
        <f>VLOOKUP(F1710,Masters!B:F,5,0)</f>
        <v>0</v>
      </c>
      <c r="C1710" s="169" t="s">
        <v>170</v>
      </c>
      <c r="D1710" s="169" t="s">
        <v>170</v>
      </c>
      <c r="E1710" s="170">
        <v>44469</v>
      </c>
      <c r="F1710" s="169">
        <v>211177</v>
      </c>
      <c r="G1710" s="169" t="s">
        <v>537</v>
      </c>
      <c r="H1710" s="169"/>
      <c r="I1710" s="169"/>
      <c r="J1710" s="169">
        <v>-894868.73</v>
      </c>
      <c r="K1710" s="169"/>
      <c r="M1710" s="87">
        <f t="shared" si="78"/>
        <v>-8.9486872999999995E-2</v>
      </c>
    </row>
    <row r="1711" spans="1:13" x14ac:dyDescent="0.25">
      <c r="A1711" s="89" t="str">
        <f t="shared" si="79"/>
        <v>Y0AS0</v>
      </c>
      <c r="B1711" s="89">
        <f>VLOOKUP(F1711,Masters!B:F,5,0)</f>
        <v>0</v>
      </c>
      <c r="C1711" s="169" t="s">
        <v>170</v>
      </c>
      <c r="D1711" s="169" t="s">
        <v>170</v>
      </c>
      <c r="E1711" s="170">
        <v>44469</v>
      </c>
      <c r="F1711" s="169">
        <v>211632</v>
      </c>
      <c r="G1711" s="169" t="s">
        <v>538</v>
      </c>
      <c r="H1711" s="169"/>
      <c r="I1711" s="169"/>
      <c r="J1711" s="169">
        <v>-825317.36</v>
      </c>
      <c r="K1711" s="169"/>
      <c r="M1711" s="87">
        <f t="shared" si="78"/>
        <v>-8.2531735999999994E-2</v>
      </c>
    </row>
    <row r="1712" spans="1:13" x14ac:dyDescent="0.25">
      <c r="A1712" s="89" t="str">
        <f t="shared" si="79"/>
        <v>Y0AS0</v>
      </c>
      <c r="B1712" s="89">
        <f>VLOOKUP(F1712,Masters!B:F,5,0)</f>
        <v>0</v>
      </c>
      <c r="C1712" s="169" t="s">
        <v>170</v>
      </c>
      <c r="D1712" s="169" t="s">
        <v>170</v>
      </c>
      <c r="E1712" s="170">
        <v>44469</v>
      </c>
      <c r="F1712" s="169">
        <v>260101</v>
      </c>
      <c r="G1712" s="169" t="s">
        <v>926</v>
      </c>
      <c r="H1712" s="169"/>
      <c r="I1712" s="169"/>
      <c r="J1712" s="169">
        <v>-1468757679.6700001</v>
      </c>
      <c r="K1712" s="169"/>
      <c r="M1712" s="87">
        <f t="shared" si="78"/>
        <v>-146.875767967</v>
      </c>
    </row>
    <row r="1713" spans="1:13" x14ac:dyDescent="0.25">
      <c r="A1713" s="89" t="str">
        <f t="shared" si="79"/>
        <v>Y0AS0</v>
      </c>
      <c r="B1713" s="89">
        <f>VLOOKUP(F1713,Masters!B:F,5,0)</f>
        <v>0</v>
      </c>
      <c r="C1713" s="169" t="s">
        <v>170</v>
      </c>
      <c r="D1713" s="169" t="s">
        <v>170</v>
      </c>
      <c r="E1713" s="170">
        <v>44469</v>
      </c>
      <c r="F1713" s="169">
        <v>260118</v>
      </c>
      <c r="G1713" s="169" t="s">
        <v>930</v>
      </c>
      <c r="H1713" s="169"/>
      <c r="I1713" s="169"/>
      <c r="J1713" s="169">
        <v>0</v>
      </c>
      <c r="K1713" s="169"/>
      <c r="M1713" s="87">
        <f t="shared" si="78"/>
        <v>0</v>
      </c>
    </row>
    <row r="1714" spans="1:13" x14ac:dyDescent="0.25">
      <c r="A1714" s="89" t="str">
        <f t="shared" si="79"/>
        <v>Y0AS0</v>
      </c>
      <c r="B1714" s="89">
        <f>VLOOKUP(F1714,Masters!B:F,5,0)</f>
        <v>0</v>
      </c>
      <c r="C1714" s="169" t="s">
        <v>170</v>
      </c>
      <c r="D1714" s="169" t="s">
        <v>170</v>
      </c>
      <c r="E1714" s="170">
        <v>44469</v>
      </c>
      <c r="F1714" s="169">
        <v>260126</v>
      </c>
      <c r="G1714" s="169" t="s">
        <v>935</v>
      </c>
      <c r="H1714" s="169"/>
      <c r="I1714" s="169"/>
      <c r="J1714" s="169">
        <v>0</v>
      </c>
      <c r="K1714" s="169"/>
      <c r="M1714" s="87">
        <f t="shared" si="78"/>
        <v>0</v>
      </c>
    </row>
    <row r="1715" spans="1:13" x14ac:dyDescent="0.25">
      <c r="A1715" s="89" t="str">
        <f t="shared" ref="A1715:A1758" si="80">C1715&amp;B1715</f>
        <v>Y0AS0</v>
      </c>
      <c r="B1715" s="89">
        <f>VLOOKUP(F1715,Masters!B:F,5,0)</f>
        <v>0</v>
      </c>
      <c r="C1715" s="169" t="s">
        <v>170</v>
      </c>
      <c r="D1715" s="169" t="s">
        <v>170</v>
      </c>
      <c r="E1715" s="170">
        <v>44469</v>
      </c>
      <c r="F1715" s="169">
        <v>260202</v>
      </c>
      <c r="G1715" s="169" t="s">
        <v>936</v>
      </c>
      <c r="H1715" s="169"/>
      <c r="I1715" s="169"/>
      <c r="J1715" s="169">
        <v>0</v>
      </c>
      <c r="K1715" s="169"/>
      <c r="M1715" s="87">
        <f t="shared" ref="M1715:M1720" si="81">J1715/10000000</f>
        <v>0</v>
      </c>
    </row>
    <row r="1716" spans="1:13" x14ac:dyDescent="0.25">
      <c r="A1716" s="89" t="str">
        <f t="shared" si="80"/>
        <v>Y0AS0</v>
      </c>
      <c r="B1716" s="89">
        <f>VLOOKUP(F1716,Masters!B:F,5,0)</f>
        <v>0</v>
      </c>
      <c r="C1716" s="169" t="s">
        <v>170</v>
      </c>
      <c r="D1716" s="169" t="s">
        <v>170</v>
      </c>
      <c r="E1716" s="170">
        <v>44469</v>
      </c>
      <c r="F1716" s="169">
        <v>260221</v>
      </c>
      <c r="G1716" s="169" t="s">
        <v>937</v>
      </c>
      <c r="H1716" s="169"/>
      <c r="I1716" s="169"/>
      <c r="J1716" s="169">
        <v>-129933914.52</v>
      </c>
      <c r="K1716" s="169"/>
      <c r="M1716" s="87">
        <f t="shared" si="81"/>
        <v>-12.993391451999999</v>
      </c>
    </row>
    <row r="1717" spans="1:13" x14ac:dyDescent="0.25">
      <c r="A1717" s="89" t="str">
        <f t="shared" si="80"/>
        <v>Y0AS0</v>
      </c>
      <c r="B1717" s="89">
        <f>VLOOKUP(F1717,Masters!B:F,5,0)</f>
        <v>0</v>
      </c>
      <c r="C1717" s="169" t="s">
        <v>170</v>
      </c>
      <c r="D1717" s="169" t="s">
        <v>170</v>
      </c>
      <c r="E1717" s="170">
        <v>44469</v>
      </c>
      <c r="F1717" s="169">
        <v>260222</v>
      </c>
      <c r="G1717" s="169" t="s">
        <v>938</v>
      </c>
      <c r="H1717" s="169"/>
      <c r="I1717" s="169"/>
      <c r="J1717" s="169">
        <v>-100975113.44</v>
      </c>
      <c r="K1717" s="169"/>
      <c r="M1717" s="87">
        <f t="shared" si="81"/>
        <v>-10.097511343999999</v>
      </c>
    </row>
    <row r="1718" spans="1:13" x14ac:dyDescent="0.25">
      <c r="A1718" s="89" t="str">
        <f t="shared" si="80"/>
        <v>Y0AS0</v>
      </c>
      <c r="B1718" s="89">
        <f>VLOOKUP(F1718,Masters!B:F,5,0)</f>
        <v>0</v>
      </c>
      <c r="C1718" s="169" t="s">
        <v>170</v>
      </c>
      <c r="D1718" s="169" t="s">
        <v>170</v>
      </c>
      <c r="E1718" s="170">
        <v>44469</v>
      </c>
      <c r="F1718" s="169">
        <v>260802</v>
      </c>
      <c r="G1718" s="169" t="s">
        <v>939</v>
      </c>
      <c r="H1718" s="169"/>
      <c r="I1718" s="169"/>
      <c r="J1718" s="169">
        <v>-145.83000000000001</v>
      </c>
      <c r="K1718" s="169"/>
      <c r="M1718" s="87">
        <f t="shared" si="81"/>
        <v>-1.4583000000000001E-5</v>
      </c>
    </row>
    <row r="1719" spans="1:13" x14ac:dyDescent="0.25">
      <c r="A1719" s="89" t="str">
        <f t="shared" si="80"/>
        <v>Y0AS0</v>
      </c>
      <c r="B1719" s="89">
        <f>VLOOKUP(F1719,Masters!B:F,5,0)</f>
        <v>0</v>
      </c>
      <c r="C1719" s="169" t="s">
        <v>170</v>
      </c>
      <c r="D1719" s="169" t="s">
        <v>170</v>
      </c>
      <c r="E1719" s="170">
        <v>44469</v>
      </c>
      <c r="F1719" s="169">
        <v>260815</v>
      </c>
      <c r="G1719" s="169" t="s">
        <v>495</v>
      </c>
      <c r="H1719" s="169"/>
      <c r="I1719" s="169"/>
      <c r="J1719" s="169">
        <v>-5352647.1100000003</v>
      </c>
      <c r="K1719" s="169"/>
      <c r="M1719" s="87">
        <f t="shared" si="81"/>
        <v>-0.53526471100000006</v>
      </c>
    </row>
    <row r="1720" spans="1:13" x14ac:dyDescent="0.25">
      <c r="A1720" s="89" t="str">
        <f t="shared" si="80"/>
        <v>Y0AS0</v>
      </c>
      <c r="B1720" s="89">
        <f>VLOOKUP(F1720,Masters!B:F,5,0)</f>
        <v>0</v>
      </c>
      <c r="C1720" s="169" t="s">
        <v>170</v>
      </c>
      <c r="D1720" s="169" t="s">
        <v>170</v>
      </c>
      <c r="E1720" s="170">
        <v>44469</v>
      </c>
      <c r="F1720" s="169">
        <v>260836</v>
      </c>
      <c r="G1720" s="169" t="s">
        <v>496</v>
      </c>
      <c r="H1720" s="169"/>
      <c r="I1720" s="169"/>
      <c r="J1720" s="169">
        <v>-885479.75</v>
      </c>
      <c r="K1720" s="169"/>
      <c r="M1720" s="87">
        <f t="shared" si="81"/>
        <v>-8.8547975000000001E-2</v>
      </c>
    </row>
    <row r="1721" spans="1:13" x14ac:dyDescent="0.25">
      <c r="A1721" s="89" t="str">
        <f t="shared" si="80"/>
        <v>Y0AS0</v>
      </c>
      <c r="B1721" s="89">
        <f>VLOOKUP(F1721,Masters!B:F,5,0)</f>
        <v>0</v>
      </c>
      <c r="C1721" s="169" t="s">
        <v>170</v>
      </c>
      <c r="D1721" s="169" t="s">
        <v>170</v>
      </c>
      <c r="E1721" s="170">
        <v>44469</v>
      </c>
      <c r="F1721" s="169">
        <v>260837</v>
      </c>
      <c r="G1721" s="169" t="s">
        <v>497</v>
      </c>
      <c r="H1721" s="169"/>
      <c r="I1721" s="169"/>
      <c r="J1721" s="169">
        <v>-885479.75</v>
      </c>
      <c r="K1721" s="169"/>
      <c r="M1721" s="87">
        <f t="shared" ref="M1721:M1784" si="82">J1721/10000000</f>
        <v>-8.8547975000000001E-2</v>
      </c>
    </row>
    <row r="1722" spans="1:13" x14ac:dyDescent="0.25">
      <c r="A1722" s="89" t="str">
        <f t="shared" si="80"/>
        <v>Y0AS0</v>
      </c>
      <c r="B1722" s="89">
        <f>VLOOKUP(F1722,Masters!B:F,5,0)</f>
        <v>0</v>
      </c>
      <c r="C1722" s="169" t="s">
        <v>170</v>
      </c>
      <c r="D1722" s="169" t="s">
        <v>170</v>
      </c>
      <c r="E1722" s="170">
        <v>44469</v>
      </c>
      <c r="F1722" s="169">
        <v>260902</v>
      </c>
      <c r="G1722" s="169" t="s">
        <v>498</v>
      </c>
      <c r="H1722" s="169"/>
      <c r="I1722" s="169"/>
      <c r="J1722" s="169">
        <v>-0.25</v>
      </c>
      <c r="K1722" s="169"/>
      <c r="M1722" s="87">
        <f t="shared" si="82"/>
        <v>-2.4999999999999999E-8</v>
      </c>
    </row>
    <row r="1723" spans="1:13" x14ac:dyDescent="0.25">
      <c r="A1723" s="89" t="str">
        <f t="shared" si="80"/>
        <v>Y0AS0</v>
      </c>
      <c r="B1723" s="89">
        <f>VLOOKUP(F1723,Masters!B:F,5,0)</f>
        <v>0</v>
      </c>
      <c r="C1723" s="169" t="s">
        <v>170</v>
      </c>
      <c r="D1723" s="169" t="s">
        <v>170</v>
      </c>
      <c r="E1723" s="170">
        <v>44469</v>
      </c>
      <c r="F1723" s="169">
        <v>260905</v>
      </c>
      <c r="G1723" s="169" t="s">
        <v>499</v>
      </c>
      <c r="H1723" s="169"/>
      <c r="I1723" s="169"/>
      <c r="J1723" s="169">
        <v>-1588683.92</v>
      </c>
      <c r="K1723" s="169"/>
      <c r="M1723" s="87">
        <f t="shared" si="82"/>
        <v>-0.158868392</v>
      </c>
    </row>
    <row r="1724" spans="1:13" x14ac:dyDescent="0.25">
      <c r="A1724" s="89" t="str">
        <f t="shared" si="80"/>
        <v>Y0AS0</v>
      </c>
      <c r="B1724" s="89">
        <f>VLOOKUP(F1724,Masters!B:F,5,0)</f>
        <v>0</v>
      </c>
      <c r="C1724" s="169" t="s">
        <v>170</v>
      </c>
      <c r="D1724" s="169" t="s">
        <v>170</v>
      </c>
      <c r="E1724" s="170">
        <v>44469</v>
      </c>
      <c r="F1724" s="169">
        <v>260930</v>
      </c>
      <c r="G1724" s="169" t="s">
        <v>735</v>
      </c>
      <c r="H1724" s="169"/>
      <c r="I1724" s="169"/>
      <c r="J1724" s="169">
        <v>0</v>
      </c>
      <c r="K1724" s="169"/>
      <c r="M1724" s="87">
        <f t="shared" si="82"/>
        <v>0</v>
      </c>
    </row>
    <row r="1725" spans="1:13" x14ac:dyDescent="0.25">
      <c r="A1725" s="89" t="str">
        <f t="shared" si="80"/>
        <v>Y0AS0</v>
      </c>
      <c r="B1725" s="89">
        <f>VLOOKUP(F1725,Masters!B:F,5,0)</f>
        <v>0</v>
      </c>
      <c r="C1725" s="169" t="s">
        <v>170</v>
      </c>
      <c r="D1725" s="169" t="s">
        <v>170</v>
      </c>
      <c r="E1725" s="170">
        <v>44469</v>
      </c>
      <c r="F1725" s="169">
        <v>260942</v>
      </c>
      <c r="G1725" s="169" t="s">
        <v>500</v>
      </c>
      <c r="H1725" s="169"/>
      <c r="I1725" s="169"/>
      <c r="J1725" s="169">
        <v>-8784.11</v>
      </c>
      <c r="K1725" s="169"/>
      <c r="M1725" s="87">
        <f t="shared" si="82"/>
        <v>-8.7841100000000006E-4</v>
      </c>
    </row>
    <row r="1726" spans="1:13" x14ac:dyDescent="0.25">
      <c r="A1726" s="89" t="str">
        <f t="shared" si="80"/>
        <v>Y0AS0</v>
      </c>
      <c r="B1726" s="89">
        <f>VLOOKUP(F1726,Masters!B:F,5,0)</f>
        <v>0</v>
      </c>
      <c r="C1726" s="169" t="s">
        <v>170</v>
      </c>
      <c r="D1726" s="169" t="s">
        <v>170</v>
      </c>
      <c r="E1726" s="170">
        <v>44469</v>
      </c>
      <c r="F1726" s="169">
        <v>261026</v>
      </c>
      <c r="G1726" s="169" t="s">
        <v>501</v>
      </c>
      <c r="H1726" s="169"/>
      <c r="I1726" s="169"/>
      <c r="J1726" s="169">
        <v>-1308750.1499999999</v>
      </c>
      <c r="K1726" s="169"/>
      <c r="M1726" s="87">
        <f t="shared" si="82"/>
        <v>-0.13087501499999998</v>
      </c>
    </row>
    <row r="1727" spans="1:13" x14ac:dyDescent="0.25">
      <c r="A1727" s="89" t="str">
        <f t="shared" si="80"/>
        <v>Y0AS0</v>
      </c>
      <c r="B1727" s="89">
        <f>VLOOKUP(F1727,Masters!B:F,5,0)</f>
        <v>0</v>
      </c>
      <c r="C1727" s="169" t="s">
        <v>170</v>
      </c>
      <c r="D1727" s="169" t="s">
        <v>170</v>
      </c>
      <c r="E1727" s="170">
        <v>44469</v>
      </c>
      <c r="F1727" s="169">
        <v>261027</v>
      </c>
      <c r="G1727" s="169" t="s">
        <v>502</v>
      </c>
      <c r="H1727" s="169"/>
      <c r="I1727" s="169"/>
      <c r="J1727" s="169">
        <v>-1674627.17</v>
      </c>
      <c r="K1727" s="169"/>
      <c r="M1727" s="87">
        <f t="shared" si="82"/>
        <v>-0.16746271699999998</v>
      </c>
    </row>
    <row r="1728" spans="1:13" x14ac:dyDescent="0.25">
      <c r="A1728" s="89" t="str">
        <f t="shared" si="80"/>
        <v>Y0AS0</v>
      </c>
      <c r="B1728" s="89">
        <f>VLOOKUP(F1728,Masters!B:F,5,0)</f>
        <v>0</v>
      </c>
      <c r="C1728" s="169" t="s">
        <v>170</v>
      </c>
      <c r="D1728" s="169" t="s">
        <v>170</v>
      </c>
      <c r="E1728" s="170">
        <v>44469</v>
      </c>
      <c r="F1728" s="169">
        <v>261028</v>
      </c>
      <c r="G1728" s="169" t="s">
        <v>503</v>
      </c>
      <c r="H1728" s="169"/>
      <c r="I1728" s="169"/>
      <c r="J1728" s="169">
        <v>0.1</v>
      </c>
      <c r="K1728" s="169"/>
      <c r="M1728" s="87">
        <f t="shared" si="82"/>
        <v>1E-8</v>
      </c>
    </row>
    <row r="1729" spans="1:13" x14ac:dyDescent="0.25">
      <c r="A1729" s="89" t="str">
        <f t="shared" si="80"/>
        <v>Y0AS0</v>
      </c>
      <c r="B1729" s="89">
        <f>VLOOKUP(F1729,Masters!B:F,5,0)</f>
        <v>0</v>
      </c>
      <c r="C1729" s="169" t="s">
        <v>170</v>
      </c>
      <c r="D1729" s="169" t="s">
        <v>170</v>
      </c>
      <c r="E1729" s="170">
        <v>44469</v>
      </c>
      <c r="F1729" s="169">
        <v>261259</v>
      </c>
      <c r="G1729" s="169" t="s">
        <v>505</v>
      </c>
      <c r="H1729" s="169"/>
      <c r="I1729" s="169"/>
      <c r="J1729" s="169">
        <v>-8295.9</v>
      </c>
      <c r="K1729" s="169"/>
      <c r="M1729" s="87">
        <f t="shared" si="82"/>
        <v>-8.2958999999999995E-4</v>
      </c>
    </row>
    <row r="1730" spans="1:13" x14ac:dyDescent="0.25">
      <c r="A1730" s="89" t="str">
        <f t="shared" si="80"/>
        <v>Y0AS0</v>
      </c>
      <c r="B1730" s="89">
        <f>VLOOKUP(F1730,Masters!B:F,5,0)</f>
        <v>0</v>
      </c>
      <c r="C1730" s="169" t="s">
        <v>170</v>
      </c>
      <c r="D1730" s="169" t="s">
        <v>170</v>
      </c>
      <c r="E1730" s="170">
        <v>44469</v>
      </c>
      <c r="F1730" s="169">
        <v>261260</v>
      </c>
      <c r="G1730" s="169" t="s">
        <v>506</v>
      </c>
      <c r="H1730" s="169"/>
      <c r="I1730" s="169"/>
      <c r="J1730" s="169">
        <v>-8295.9</v>
      </c>
      <c r="K1730" s="169"/>
      <c r="M1730" s="87">
        <f t="shared" si="82"/>
        <v>-8.2958999999999995E-4</v>
      </c>
    </row>
    <row r="1731" spans="1:13" x14ac:dyDescent="0.25">
      <c r="A1731" s="89" t="str">
        <f t="shared" si="80"/>
        <v>Y0AS0</v>
      </c>
      <c r="B1731" s="89">
        <f>VLOOKUP(F1731,Masters!B:F,5,0)</f>
        <v>0</v>
      </c>
      <c r="C1731" s="169" t="s">
        <v>170</v>
      </c>
      <c r="D1731" s="169" t="s">
        <v>170</v>
      </c>
      <c r="E1731" s="170">
        <v>44469</v>
      </c>
      <c r="F1731" s="169">
        <v>261262</v>
      </c>
      <c r="G1731" s="169" t="s">
        <v>507</v>
      </c>
      <c r="H1731" s="169"/>
      <c r="I1731" s="169"/>
      <c r="J1731" s="169">
        <v>-128057.65</v>
      </c>
      <c r="K1731" s="169"/>
      <c r="M1731" s="87">
        <f t="shared" si="82"/>
        <v>-1.2805765E-2</v>
      </c>
    </row>
    <row r="1732" spans="1:13" x14ac:dyDescent="0.25">
      <c r="A1732" s="89" t="str">
        <f t="shared" si="80"/>
        <v>Y0AS0</v>
      </c>
      <c r="B1732" s="89">
        <f>VLOOKUP(F1732,Masters!B:F,5,0)</f>
        <v>0</v>
      </c>
      <c r="C1732" s="169" t="s">
        <v>170</v>
      </c>
      <c r="D1732" s="169" t="s">
        <v>170</v>
      </c>
      <c r="E1732" s="170">
        <v>44469</v>
      </c>
      <c r="F1732" s="169">
        <v>281101</v>
      </c>
      <c r="G1732" s="169" t="s">
        <v>481</v>
      </c>
      <c r="H1732" s="169"/>
      <c r="I1732" s="169"/>
      <c r="J1732" s="169">
        <v>-9164953346.75</v>
      </c>
      <c r="K1732" s="169"/>
      <c r="M1732" s="87">
        <f t="shared" si="82"/>
        <v>-916.49533467499998</v>
      </c>
    </row>
    <row r="1733" spans="1:13" x14ac:dyDescent="0.25">
      <c r="A1733" s="89" t="str">
        <f t="shared" si="80"/>
        <v>Y0AS0</v>
      </c>
      <c r="B1733" s="89">
        <f>VLOOKUP(F1733,Masters!B:F,5,0)</f>
        <v>0</v>
      </c>
      <c r="C1733" s="169" t="s">
        <v>170</v>
      </c>
      <c r="D1733" s="169" t="s">
        <v>170</v>
      </c>
      <c r="E1733" s="170">
        <v>44469</v>
      </c>
      <c r="F1733" s="169">
        <v>281102</v>
      </c>
      <c r="G1733" s="169" t="s">
        <v>1058</v>
      </c>
      <c r="H1733" s="169"/>
      <c r="I1733" s="169"/>
      <c r="J1733" s="169">
        <v>-9722663414.1700001</v>
      </c>
      <c r="K1733" s="169"/>
      <c r="M1733" s="87">
        <f t="shared" si="82"/>
        <v>-972.26634141700004</v>
      </c>
    </row>
    <row r="1734" spans="1:13" x14ac:dyDescent="0.25">
      <c r="A1734" s="89" t="str">
        <f t="shared" si="80"/>
        <v>Y0AS0</v>
      </c>
      <c r="B1734" s="89">
        <f>VLOOKUP(F1734,Masters!B:F,5,0)</f>
        <v>0</v>
      </c>
      <c r="C1734" s="169" t="s">
        <v>170</v>
      </c>
      <c r="D1734" s="169" t="s">
        <v>170</v>
      </c>
      <c r="E1734" s="170">
        <v>44469</v>
      </c>
      <c r="F1734" s="169">
        <v>281155</v>
      </c>
      <c r="G1734" s="169" t="s">
        <v>682</v>
      </c>
      <c r="H1734" s="169"/>
      <c r="I1734" s="169"/>
      <c r="J1734" s="169">
        <v>-19883856.879999999</v>
      </c>
      <c r="K1734" s="169"/>
      <c r="M1734" s="87">
        <f t="shared" si="82"/>
        <v>-1.9883856879999999</v>
      </c>
    </row>
    <row r="1735" spans="1:13" x14ac:dyDescent="0.25">
      <c r="A1735" s="89" t="str">
        <f t="shared" si="80"/>
        <v>Y0AS0</v>
      </c>
      <c r="B1735" s="89">
        <f>VLOOKUP(F1735,Masters!B:F,5,0)</f>
        <v>0</v>
      </c>
      <c r="C1735" s="169" t="s">
        <v>170</v>
      </c>
      <c r="D1735" s="169" t="s">
        <v>170</v>
      </c>
      <c r="E1735" s="170">
        <v>44469</v>
      </c>
      <c r="F1735" s="169">
        <v>281166</v>
      </c>
      <c r="G1735" s="169" t="s">
        <v>482</v>
      </c>
      <c r="H1735" s="169"/>
      <c r="I1735" s="169"/>
      <c r="J1735" s="169">
        <v>-6465261825.8299999</v>
      </c>
      <c r="K1735" s="169"/>
      <c r="M1735" s="87">
        <f t="shared" si="82"/>
        <v>-646.52618258300004</v>
      </c>
    </row>
    <row r="1736" spans="1:13" x14ac:dyDescent="0.25">
      <c r="A1736" s="89" t="str">
        <f t="shared" si="80"/>
        <v>Y0AS0</v>
      </c>
      <c r="B1736" s="89">
        <f>VLOOKUP(F1736,Masters!B:F,5,0)</f>
        <v>0</v>
      </c>
      <c r="C1736" s="169" t="s">
        <v>170</v>
      </c>
      <c r="D1736" s="169" t="s">
        <v>170</v>
      </c>
      <c r="E1736" s="170">
        <v>44469</v>
      </c>
      <c r="F1736" s="169">
        <v>281167</v>
      </c>
      <c r="G1736" s="169" t="s">
        <v>2425</v>
      </c>
      <c r="H1736" s="169"/>
      <c r="I1736" s="169"/>
      <c r="J1736" s="169">
        <v>-844982779.01999998</v>
      </c>
      <c r="K1736" s="169"/>
      <c r="M1736" s="87">
        <f t="shared" si="82"/>
        <v>-84.498277901999998</v>
      </c>
    </row>
    <row r="1737" spans="1:13" x14ac:dyDescent="0.25">
      <c r="A1737" s="89" t="str">
        <f t="shared" si="80"/>
        <v>Y0AS0</v>
      </c>
      <c r="B1737" s="89">
        <f>VLOOKUP(F1737,Masters!B:F,5,0)</f>
        <v>0</v>
      </c>
      <c r="C1737" s="169" t="s">
        <v>170</v>
      </c>
      <c r="D1737" s="169" t="s">
        <v>170</v>
      </c>
      <c r="E1737" s="170">
        <v>44469</v>
      </c>
      <c r="F1737" s="169">
        <v>281212</v>
      </c>
      <c r="G1737" s="169" t="s">
        <v>541</v>
      </c>
      <c r="H1737" s="169"/>
      <c r="I1737" s="169"/>
      <c r="J1737" s="169">
        <v>-908654.58</v>
      </c>
      <c r="K1737" s="169"/>
      <c r="M1737" s="87">
        <f t="shared" si="82"/>
        <v>-9.0865457999999996E-2</v>
      </c>
    </row>
    <row r="1738" spans="1:13" x14ac:dyDescent="0.25">
      <c r="A1738" s="89" t="str">
        <f t="shared" si="80"/>
        <v>Y0AS0</v>
      </c>
      <c r="B1738" s="89">
        <f>VLOOKUP(F1738,Masters!B:F,5,0)</f>
        <v>0</v>
      </c>
      <c r="C1738" s="169" t="s">
        <v>170</v>
      </c>
      <c r="D1738" s="169" t="s">
        <v>170</v>
      </c>
      <c r="E1738" s="170">
        <v>44469</v>
      </c>
      <c r="F1738" s="169">
        <v>281283</v>
      </c>
      <c r="G1738" s="169" t="s">
        <v>594</v>
      </c>
      <c r="H1738" s="169"/>
      <c r="I1738" s="169"/>
      <c r="J1738" s="169">
        <v>-1332196.9099999999</v>
      </c>
      <c r="K1738" s="169"/>
      <c r="M1738" s="87">
        <f t="shared" si="82"/>
        <v>-0.133219691</v>
      </c>
    </row>
    <row r="1739" spans="1:13" x14ac:dyDescent="0.25">
      <c r="A1739" s="89" t="str">
        <f t="shared" si="80"/>
        <v>Y0AS0</v>
      </c>
      <c r="B1739" s="89">
        <f>VLOOKUP(F1739,Masters!B:F,5,0)</f>
        <v>0</v>
      </c>
      <c r="C1739" s="169" t="s">
        <v>170</v>
      </c>
      <c r="D1739" s="169" t="s">
        <v>170</v>
      </c>
      <c r="E1739" s="170">
        <v>44469</v>
      </c>
      <c r="F1739" s="169">
        <v>281290</v>
      </c>
      <c r="G1739" s="169" t="s">
        <v>483</v>
      </c>
      <c r="H1739" s="169"/>
      <c r="I1739" s="169"/>
      <c r="J1739" s="169">
        <v>-5726636.1200000001</v>
      </c>
      <c r="K1739" s="169"/>
      <c r="M1739" s="87">
        <f t="shared" si="82"/>
        <v>-0.57266361200000004</v>
      </c>
    </row>
    <row r="1740" spans="1:13" x14ac:dyDescent="0.25">
      <c r="A1740" s="89" t="str">
        <f t="shared" si="80"/>
        <v>Y0AS0</v>
      </c>
      <c r="B1740" s="89">
        <f>VLOOKUP(F1740,Masters!B:F,5,0)</f>
        <v>0</v>
      </c>
      <c r="C1740" s="169" t="s">
        <v>170</v>
      </c>
      <c r="D1740" s="169" t="s">
        <v>170</v>
      </c>
      <c r="E1740" s="170">
        <v>44469</v>
      </c>
      <c r="F1740" s="169">
        <v>281292</v>
      </c>
      <c r="G1740" s="169" t="s">
        <v>484</v>
      </c>
      <c r="H1740" s="169"/>
      <c r="I1740" s="169"/>
      <c r="J1740" s="169">
        <v>-617595374.11000001</v>
      </c>
      <c r="K1740" s="169"/>
      <c r="M1740" s="87">
        <f t="shared" si="82"/>
        <v>-61.759537411000004</v>
      </c>
    </row>
    <row r="1741" spans="1:13" x14ac:dyDescent="0.25">
      <c r="A1741" s="89" t="str">
        <f t="shared" si="80"/>
        <v>Y0AS5.3</v>
      </c>
      <c r="B1741" s="89">
        <f>VLOOKUP(F1741,Masters!B:F,5,0)</f>
        <v>5.3</v>
      </c>
      <c r="C1741" s="169" t="s">
        <v>170</v>
      </c>
      <c r="D1741" s="169" t="s">
        <v>170</v>
      </c>
      <c r="E1741" s="170">
        <v>44469</v>
      </c>
      <c r="F1741" s="169">
        <v>301101</v>
      </c>
      <c r="G1741" s="169" t="s">
        <v>447</v>
      </c>
      <c r="H1741" s="169"/>
      <c r="I1741" s="169"/>
      <c r="J1741" s="169">
        <v>-5843943756.5299997</v>
      </c>
      <c r="K1741" s="169"/>
      <c r="M1741" s="87">
        <f t="shared" si="82"/>
        <v>-584.394375653</v>
      </c>
    </row>
    <row r="1742" spans="1:13" x14ac:dyDescent="0.25">
      <c r="A1742" s="89" t="str">
        <f t="shared" si="80"/>
        <v>Y0AS5.3</v>
      </c>
      <c r="B1742" s="89">
        <f>VLOOKUP(F1742,Masters!B:F,5,0)</f>
        <v>5.3</v>
      </c>
      <c r="C1742" s="169" t="s">
        <v>170</v>
      </c>
      <c r="D1742" s="169" t="s">
        <v>170</v>
      </c>
      <c r="E1742" s="170">
        <v>44469</v>
      </c>
      <c r="F1742" s="169">
        <v>301232</v>
      </c>
      <c r="G1742" s="169" t="s">
        <v>959</v>
      </c>
      <c r="H1742" s="169"/>
      <c r="I1742" s="169"/>
      <c r="J1742" s="169">
        <v>-11207684.699999999</v>
      </c>
      <c r="K1742" s="169"/>
      <c r="M1742" s="87">
        <f t="shared" si="82"/>
        <v>-1.12076847</v>
      </c>
    </row>
    <row r="1743" spans="1:13" x14ac:dyDescent="0.25">
      <c r="A1743" s="89" t="str">
        <f t="shared" si="80"/>
        <v>Y0AS5.3</v>
      </c>
      <c r="B1743" s="89">
        <f>VLOOKUP(F1743,Masters!B:F,5,0)</f>
        <v>5.3</v>
      </c>
      <c r="C1743" s="169" t="s">
        <v>170</v>
      </c>
      <c r="D1743" s="169" t="s">
        <v>170</v>
      </c>
      <c r="E1743" s="170">
        <v>44469</v>
      </c>
      <c r="F1743" s="169">
        <v>301234</v>
      </c>
      <c r="G1743" s="169" t="s">
        <v>960</v>
      </c>
      <c r="H1743" s="169"/>
      <c r="I1743" s="169"/>
      <c r="J1743" s="169">
        <v>-39585424.880000003</v>
      </c>
      <c r="K1743" s="169"/>
      <c r="M1743" s="87">
        <f t="shared" si="82"/>
        <v>-3.9585424880000004</v>
      </c>
    </row>
    <row r="1744" spans="1:13" x14ac:dyDescent="0.25">
      <c r="A1744" s="89" t="str">
        <f t="shared" si="80"/>
        <v>Y0AS5.1</v>
      </c>
      <c r="B1744" s="89">
        <f>VLOOKUP(F1744,Masters!B:F,5,0)</f>
        <v>5.0999999999999996</v>
      </c>
      <c r="C1744" s="169" t="s">
        <v>170</v>
      </c>
      <c r="D1744" s="169" t="s">
        <v>170</v>
      </c>
      <c r="E1744" s="170">
        <v>44469</v>
      </c>
      <c r="F1744" s="169">
        <v>304101</v>
      </c>
      <c r="G1744" s="169" t="s">
        <v>439</v>
      </c>
      <c r="H1744" s="169"/>
      <c r="I1744" s="169"/>
      <c r="J1744" s="169">
        <v>-268049171.94999999</v>
      </c>
      <c r="K1744" s="169"/>
      <c r="M1744" s="87">
        <f t="shared" si="82"/>
        <v>-26.804917194999998</v>
      </c>
    </row>
    <row r="1745" spans="1:13" x14ac:dyDescent="0.25">
      <c r="A1745" s="89" t="str">
        <f t="shared" si="80"/>
        <v>Y0AS5.2</v>
      </c>
      <c r="B1745" s="89">
        <f>VLOOKUP(F1745,Masters!B:F,5,0)</f>
        <v>5.2</v>
      </c>
      <c r="C1745" s="169" t="s">
        <v>170</v>
      </c>
      <c r="D1745" s="169" t="s">
        <v>170</v>
      </c>
      <c r="E1745" s="170">
        <v>44469</v>
      </c>
      <c r="F1745" s="169">
        <v>304209</v>
      </c>
      <c r="G1745" s="169" t="s">
        <v>565</v>
      </c>
      <c r="H1745" s="169"/>
      <c r="I1745" s="169"/>
      <c r="J1745" s="169">
        <v>-264700760.93000001</v>
      </c>
      <c r="K1745" s="169"/>
      <c r="M1745" s="87">
        <f t="shared" si="82"/>
        <v>-26.470076092999999</v>
      </c>
    </row>
    <row r="1746" spans="1:13" x14ac:dyDescent="0.25">
      <c r="A1746" s="89" t="str">
        <f t="shared" si="80"/>
        <v>Y0AS5.2</v>
      </c>
      <c r="B1746" s="89">
        <f>VLOOKUP(F1746,Masters!B:F,5,0)</f>
        <v>5.2</v>
      </c>
      <c r="C1746" s="169" t="s">
        <v>170</v>
      </c>
      <c r="D1746" s="169" t="s">
        <v>170</v>
      </c>
      <c r="E1746" s="170">
        <v>44469</v>
      </c>
      <c r="F1746" s="169">
        <v>304213</v>
      </c>
      <c r="G1746" s="169" t="s">
        <v>966</v>
      </c>
      <c r="H1746" s="169"/>
      <c r="I1746" s="169"/>
      <c r="J1746" s="169">
        <v>-33660302.630000003</v>
      </c>
      <c r="K1746" s="169"/>
      <c r="M1746" s="87">
        <f t="shared" si="82"/>
        <v>-3.3660302630000003</v>
      </c>
    </row>
    <row r="1747" spans="1:13" x14ac:dyDescent="0.25">
      <c r="A1747" s="89" t="str">
        <f t="shared" si="80"/>
        <v>Y0AS5.2</v>
      </c>
      <c r="B1747" s="89">
        <f>VLOOKUP(F1747,Masters!B:F,5,0)</f>
        <v>5.2</v>
      </c>
      <c r="C1747" s="169" t="s">
        <v>170</v>
      </c>
      <c r="D1747" s="169" t="s">
        <v>170</v>
      </c>
      <c r="E1747" s="170">
        <v>44469</v>
      </c>
      <c r="F1747" s="169">
        <v>304214</v>
      </c>
      <c r="G1747" s="169" t="s">
        <v>663</v>
      </c>
      <c r="H1747" s="169"/>
      <c r="I1747" s="169"/>
      <c r="J1747" s="169">
        <v>-9205560</v>
      </c>
      <c r="K1747" s="169"/>
      <c r="M1747" s="87">
        <f t="shared" si="82"/>
        <v>-0.92055600000000004</v>
      </c>
    </row>
    <row r="1748" spans="1:13" x14ac:dyDescent="0.25">
      <c r="A1748" s="89" t="str">
        <f t="shared" si="80"/>
        <v>Y0AS5.2</v>
      </c>
      <c r="B1748" s="89">
        <f>VLOOKUP(F1748,Masters!B:F,5,0)</f>
        <v>5.2</v>
      </c>
      <c r="C1748" s="169" t="s">
        <v>170</v>
      </c>
      <c r="D1748" s="169" t="s">
        <v>170</v>
      </c>
      <c r="E1748" s="170">
        <v>44469</v>
      </c>
      <c r="F1748" s="169">
        <v>304215</v>
      </c>
      <c r="G1748" s="169" t="s">
        <v>600</v>
      </c>
      <c r="H1748" s="169"/>
      <c r="I1748" s="169"/>
      <c r="J1748" s="169">
        <v>-667605</v>
      </c>
      <c r="K1748" s="169"/>
      <c r="M1748" s="87">
        <f t="shared" si="82"/>
        <v>-6.67605E-2</v>
      </c>
    </row>
    <row r="1749" spans="1:13" x14ac:dyDescent="0.25">
      <c r="A1749" s="89" t="str">
        <f t="shared" si="80"/>
        <v>Y0AS5.2</v>
      </c>
      <c r="B1749" s="89">
        <f>VLOOKUP(F1749,Masters!B:F,5,0)</f>
        <v>5.2</v>
      </c>
      <c r="C1749" s="169" t="s">
        <v>170</v>
      </c>
      <c r="D1749" s="169" t="s">
        <v>170</v>
      </c>
      <c r="E1749" s="170">
        <v>44469</v>
      </c>
      <c r="F1749" s="169">
        <v>304216</v>
      </c>
      <c r="G1749" s="169" t="s">
        <v>967</v>
      </c>
      <c r="H1749" s="169"/>
      <c r="I1749" s="169"/>
      <c r="J1749" s="169">
        <v>-2139461</v>
      </c>
      <c r="K1749" s="169"/>
      <c r="M1749" s="87">
        <f t="shared" si="82"/>
        <v>-0.2139461</v>
      </c>
    </row>
    <row r="1750" spans="1:13" x14ac:dyDescent="0.25">
      <c r="A1750" s="89" t="str">
        <f t="shared" si="80"/>
        <v>Y0AS5.2</v>
      </c>
      <c r="B1750" s="89">
        <f>VLOOKUP(F1750,Masters!B:F,5,0)</f>
        <v>5.2</v>
      </c>
      <c r="C1750" s="169" t="s">
        <v>170</v>
      </c>
      <c r="D1750" s="169" t="s">
        <v>170</v>
      </c>
      <c r="E1750" s="170">
        <v>44469</v>
      </c>
      <c r="F1750" s="169">
        <v>304217</v>
      </c>
      <c r="G1750" s="169" t="s">
        <v>968</v>
      </c>
      <c r="H1750" s="169"/>
      <c r="I1750" s="169"/>
      <c r="J1750" s="169">
        <v>-100467638.34</v>
      </c>
      <c r="K1750" s="169"/>
      <c r="M1750" s="87">
        <f t="shared" si="82"/>
        <v>-10.046763834</v>
      </c>
    </row>
    <row r="1751" spans="1:13" x14ac:dyDescent="0.25">
      <c r="A1751" s="89" t="str">
        <f t="shared" si="80"/>
        <v>Y0AS5.2</v>
      </c>
      <c r="B1751" s="89">
        <f>VLOOKUP(F1751,Masters!B:F,5,0)</f>
        <v>5.2</v>
      </c>
      <c r="C1751" s="169" t="s">
        <v>170</v>
      </c>
      <c r="D1751" s="169" t="s">
        <v>170</v>
      </c>
      <c r="E1751" s="170">
        <v>44469</v>
      </c>
      <c r="F1751" s="169">
        <v>304232</v>
      </c>
      <c r="G1751" s="169" t="s">
        <v>440</v>
      </c>
      <c r="H1751" s="169"/>
      <c r="I1751" s="169"/>
      <c r="J1751" s="169">
        <v>-130021.4</v>
      </c>
      <c r="K1751" s="169"/>
      <c r="M1751" s="87">
        <f t="shared" si="82"/>
        <v>-1.3002139999999999E-2</v>
      </c>
    </row>
    <row r="1752" spans="1:13" x14ac:dyDescent="0.25">
      <c r="A1752" s="89" t="str">
        <f t="shared" si="80"/>
        <v>Y0AS5.5</v>
      </c>
      <c r="B1752" s="89">
        <f>VLOOKUP(F1752,Masters!B:F,5,0)</f>
        <v>5.5</v>
      </c>
      <c r="C1752" s="169" t="s">
        <v>170</v>
      </c>
      <c r="D1752" s="169" t="s">
        <v>170</v>
      </c>
      <c r="E1752" s="170">
        <v>44469</v>
      </c>
      <c r="F1752" s="169">
        <v>304302</v>
      </c>
      <c r="G1752" s="169" t="s">
        <v>441</v>
      </c>
      <c r="H1752" s="169"/>
      <c r="I1752" s="169"/>
      <c r="J1752" s="169">
        <v>-3979970.57</v>
      </c>
      <c r="K1752" s="169"/>
      <c r="M1752" s="87">
        <f t="shared" si="82"/>
        <v>-0.39799705699999999</v>
      </c>
    </row>
    <row r="1753" spans="1:13" x14ac:dyDescent="0.25">
      <c r="A1753" s="89" t="str">
        <f t="shared" si="80"/>
        <v>Y0AS5.5</v>
      </c>
      <c r="B1753" s="89">
        <f>VLOOKUP(F1753,Masters!B:F,5,0)</f>
        <v>5.5</v>
      </c>
      <c r="C1753" s="169" t="s">
        <v>170</v>
      </c>
      <c r="D1753" s="169" t="s">
        <v>170</v>
      </c>
      <c r="E1753" s="170">
        <v>44469</v>
      </c>
      <c r="F1753" s="169">
        <v>304742</v>
      </c>
      <c r="G1753" s="169" t="s">
        <v>675</v>
      </c>
      <c r="H1753" s="169"/>
      <c r="I1753" s="169"/>
      <c r="J1753" s="169">
        <v>-3189.23</v>
      </c>
      <c r="K1753" s="169"/>
      <c r="M1753" s="87">
        <f t="shared" si="82"/>
        <v>-3.1892299999999998E-4</v>
      </c>
    </row>
    <row r="1754" spans="1:13" x14ac:dyDescent="0.25">
      <c r="A1754" s="89" t="str">
        <f t="shared" si="80"/>
        <v>Y0AS5.5</v>
      </c>
      <c r="B1754" s="89">
        <f>VLOOKUP(F1754,Masters!B:F,5,0)</f>
        <v>5.5</v>
      </c>
      <c r="C1754" s="169" t="s">
        <v>170</v>
      </c>
      <c r="D1754" s="169" t="s">
        <v>170</v>
      </c>
      <c r="E1754" s="170">
        <v>44469</v>
      </c>
      <c r="F1754" s="169">
        <v>304749</v>
      </c>
      <c r="G1754" s="169" t="s">
        <v>442</v>
      </c>
      <c r="H1754" s="169"/>
      <c r="I1754" s="169"/>
      <c r="J1754" s="169">
        <v>-16233.09</v>
      </c>
      <c r="K1754" s="169"/>
      <c r="M1754" s="87">
        <f t="shared" si="82"/>
        <v>-1.6233090000000001E-3</v>
      </c>
    </row>
    <row r="1755" spans="1:13" x14ac:dyDescent="0.25">
      <c r="A1755" s="89" t="str">
        <f t="shared" si="80"/>
        <v>Y0AS5.5</v>
      </c>
      <c r="B1755" s="89">
        <f>VLOOKUP(F1755,Masters!B:F,5,0)</f>
        <v>5.5</v>
      </c>
      <c r="C1755" s="169" t="s">
        <v>170</v>
      </c>
      <c r="D1755" s="169" t="s">
        <v>170</v>
      </c>
      <c r="E1755" s="170">
        <v>44469</v>
      </c>
      <c r="F1755" s="169">
        <v>304751</v>
      </c>
      <c r="G1755" s="169" t="s">
        <v>443</v>
      </c>
      <c r="H1755" s="169"/>
      <c r="I1755" s="169"/>
      <c r="J1755" s="169">
        <v>-283587.51</v>
      </c>
      <c r="K1755" s="169"/>
      <c r="M1755" s="87">
        <f t="shared" si="82"/>
        <v>-2.8358751000000001E-2</v>
      </c>
    </row>
    <row r="1756" spans="1:13" x14ac:dyDescent="0.25">
      <c r="A1756" s="89" t="str">
        <f t="shared" si="80"/>
        <v>Y0AS5.5</v>
      </c>
      <c r="B1756" s="89">
        <f>VLOOKUP(F1756,Masters!B:F,5,0)</f>
        <v>5.5</v>
      </c>
      <c r="C1756" s="169" t="s">
        <v>170</v>
      </c>
      <c r="D1756" s="169" t="s">
        <v>170</v>
      </c>
      <c r="E1756" s="170">
        <v>44469</v>
      </c>
      <c r="F1756" s="169">
        <v>305101</v>
      </c>
      <c r="G1756" s="169" t="s">
        <v>444</v>
      </c>
      <c r="H1756" s="169"/>
      <c r="I1756" s="169"/>
      <c r="J1756" s="169">
        <v>-117.34</v>
      </c>
      <c r="K1756" s="169"/>
      <c r="M1756" s="87">
        <f t="shared" si="82"/>
        <v>-1.1734E-5</v>
      </c>
    </row>
    <row r="1757" spans="1:13" x14ac:dyDescent="0.25">
      <c r="A1757" s="89" t="str">
        <f t="shared" si="80"/>
        <v>Y0AS5.5</v>
      </c>
      <c r="B1757" s="89">
        <f>VLOOKUP(F1757,Masters!B:F,5,0)</f>
        <v>5.5</v>
      </c>
      <c r="C1757" s="169" t="s">
        <v>170</v>
      </c>
      <c r="D1757" s="169" t="s">
        <v>170</v>
      </c>
      <c r="E1757" s="170">
        <v>44469</v>
      </c>
      <c r="F1757" s="169">
        <v>305144</v>
      </c>
      <c r="G1757" s="169" t="s">
        <v>445</v>
      </c>
      <c r="H1757" s="169"/>
      <c r="I1757" s="169"/>
      <c r="J1757" s="169">
        <v>976.09</v>
      </c>
      <c r="K1757" s="169"/>
      <c r="M1757" s="87">
        <f t="shared" si="82"/>
        <v>9.7609000000000007E-5</v>
      </c>
    </row>
    <row r="1758" spans="1:13" x14ac:dyDescent="0.25">
      <c r="A1758" s="89" t="str">
        <f t="shared" si="80"/>
        <v>Y0AS5.5</v>
      </c>
      <c r="B1758" s="89">
        <f>VLOOKUP(F1758,Masters!B:F,5,0)</f>
        <v>5.5</v>
      </c>
      <c r="C1758" s="169" t="s">
        <v>170</v>
      </c>
      <c r="D1758" s="169" t="s">
        <v>170</v>
      </c>
      <c r="E1758" s="170">
        <v>44469</v>
      </c>
      <c r="F1758" s="169">
        <v>310115</v>
      </c>
      <c r="G1758" s="169" t="s">
        <v>446</v>
      </c>
      <c r="H1758" s="169"/>
      <c r="I1758" s="169"/>
      <c r="J1758" s="169">
        <v>1797.96</v>
      </c>
      <c r="K1758" s="169"/>
      <c r="M1758" s="87">
        <f t="shared" si="82"/>
        <v>1.79796E-4</v>
      </c>
    </row>
    <row r="1759" spans="1:13" x14ac:dyDescent="0.25">
      <c r="A1759" s="89" t="str">
        <f t="shared" ref="A1759:A1822" si="83">C1759&amp;B1759</f>
        <v>Y0AS0</v>
      </c>
      <c r="B1759" s="89">
        <f>VLOOKUP(F1759,Masters!B:F,5,0)</f>
        <v>0</v>
      </c>
      <c r="C1759" s="169" t="s">
        <v>170</v>
      </c>
      <c r="D1759" s="169" t="s">
        <v>170</v>
      </c>
      <c r="E1759" s="170">
        <v>44469</v>
      </c>
      <c r="F1759" s="169">
        <v>311501</v>
      </c>
      <c r="G1759" s="169" t="s">
        <v>448</v>
      </c>
      <c r="H1759" s="169"/>
      <c r="I1759" s="169"/>
      <c r="J1759" s="169">
        <v>-1837488216.02</v>
      </c>
      <c r="K1759" s="169"/>
      <c r="M1759" s="87">
        <f t="shared" si="82"/>
        <v>-183.74882160199999</v>
      </c>
    </row>
    <row r="1760" spans="1:13" x14ac:dyDescent="0.25">
      <c r="A1760" s="89" t="str">
        <f t="shared" si="83"/>
        <v>Y0AS0</v>
      </c>
      <c r="B1760" s="89">
        <f>VLOOKUP(F1760,Masters!B:F,5,0)</f>
        <v>0</v>
      </c>
      <c r="C1760" s="169" t="s">
        <v>170</v>
      </c>
      <c r="D1760" s="169" t="s">
        <v>170</v>
      </c>
      <c r="E1760" s="170">
        <v>44469</v>
      </c>
      <c r="F1760" s="169">
        <v>311608</v>
      </c>
      <c r="G1760" s="169" t="s">
        <v>567</v>
      </c>
      <c r="H1760" s="169"/>
      <c r="I1760" s="169"/>
      <c r="J1760" s="169">
        <v>-78888205.569999993</v>
      </c>
      <c r="K1760" s="169"/>
      <c r="M1760" s="87">
        <f t="shared" si="82"/>
        <v>-7.888820556999999</v>
      </c>
    </row>
    <row r="1761" spans="1:13" x14ac:dyDescent="0.25">
      <c r="A1761" s="89" t="str">
        <f t="shared" si="83"/>
        <v>Y0AS0</v>
      </c>
      <c r="B1761" s="89">
        <f>VLOOKUP(F1761,Masters!B:F,5,0)</f>
        <v>0</v>
      </c>
      <c r="C1761" s="169" t="s">
        <v>170</v>
      </c>
      <c r="D1761" s="169" t="s">
        <v>170</v>
      </c>
      <c r="E1761" s="170">
        <v>44469</v>
      </c>
      <c r="F1761" s="169">
        <v>311617</v>
      </c>
      <c r="G1761" s="169" t="s">
        <v>666</v>
      </c>
      <c r="H1761" s="169"/>
      <c r="I1761" s="169"/>
      <c r="J1761" s="169">
        <v>-604440</v>
      </c>
      <c r="K1761" s="169"/>
      <c r="M1761" s="87">
        <f t="shared" si="82"/>
        <v>-6.0443999999999998E-2</v>
      </c>
    </row>
    <row r="1762" spans="1:13" x14ac:dyDescent="0.25">
      <c r="A1762" s="89" t="str">
        <f t="shared" si="83"/>
        <v>Y0AS0</v>
      </c>
      <c r="B1762" s="89">
        <f>VLOOKUP(F1762,Masters!B:F,5,0)</f>
        <v>0</v>
      </c>
      <c r="C1762" s="169" t="s">
        <v>170</v>
      </c>
      <c r="D1762" s="169" t="s">
        <v>170</v>
      </c>
      <c r="E1762" s="170">
        <v>44469</v>
      </c>
      <c r="F1762" s="169">
        <v>311618</v>
      </c>
      <c r="G1762" s="169" t="s">
        <v>989</v>
      </c>
      <c r="H1762" s="169"/>
      <c r="I1762" s="169"/>
      <c r="J1762" s="169">
        <v>-1895</v>
      </c>
      <c r="K1762" s="169"/>
      <c r="M1762" s="87">
        <f t="shared" si="82"/>
        <v>-1.895E-4</v>
      </c>
    </row>
    <row r="1763" spans="1:13" x14ac:dyDescent="0.25">
      <c r="A1763" s="89" t="str">
        <f t="shared" si="83"/>
        <v>Y0AS0</v>
      </c>
      <c r="B1763" s="89">
        <f>VLOOKUP(F1763,Masters!B:F,5,0)</f>
        <v>0</v>
      </c>
      <c r="C1763" s="169" t="s">
        <v>170</v>
      </c>
      <c r="D1763" s="169" t="s">
        <v>170</v>
      </c>
      <c r="E1763" s="170">
        <v>44469</v>
      </c>
      <c r="F1763" s="169">
        <v>311619</v>
      </c>
      <c r="G1763" s="169" t="s">
        <v>605</v>
      </c>
      <c r="H1763" s="169"/>
      <c r="I1763" s="169"/>
      <c r="J1763" s="169">
        <v>-276939</v>
      </c>
      <c r="K1763" s="169"/>
      <c r="M1763" s="87">
        <f t="shared" si="82"/>
        <v>-2.76939E-2</v>
      </c>
    </row>
    <row r="1764" spans="1:13" x14ac:dyDescent="0.25">
      <c r="A1764" s="89" t="str">
        <f t="shared" si="83"/>
        <v>Y0AS0</v>
      </c>
      <c r="B1764" s="89">
        <f>VLOOKUP(F1764,Masters!B:F,5,0)</f>
        <v>0</v>
      </c>
      <c r="C1764" s="169" t="s">
        <v>170</v>
      </c>
      <c r="D1764" s="169" t="s">
        <v>170</v>
      </c>
      <c r="E1764" s="170">
        <v>44469</v>
      </c>
      <c r="F1764" s="169">
        <v>311621</v>
      </c>
      <c r="G1764" s="169" t="s">
        <v>990</v>
      </c>
      <c r="H1764" s="169"/>
      <c r="I1764" s="169"/>
      <c r="J1764" s="169">
        <v>39883627.130000003</v>
      </c>
      <c r="K1764" s="169"/>
      <c r="M1764" s="87">
        <f t="shared" si="82"/>
        <v>3.9883627130000003</v>
      </c>
    </row>
    <row r="1765" spans="1:13" x14ac:dyDescent="0.25">
      <c r="A1765" s="89" t="str">
        <f t="shared" si="83"/>
        <v>Y0AS6.3</v>
      </c>
      <c r="B1765" s="89">
        <f>VLOOKUP(F1765,Masters!B:F,5,0)</f>
        <v>6.3</v>
      </c>
      <c r="C1765" s="169" t="s">
        <v>170</v>
      </c>
      <c r="D1765" s="169" t="s">
        <v>170</v>
      </c>
      <c r="E1765" s="170">
        <v>44469</v>
      </c>
      <c r="F1765" s="169">
        <v>401201</v>
      </c>
      <c r="G1765" s="169" t="s">
        <v>451</v>
      </c>
      <c r="H1765" s="169"/>
      <c r="I1765" s="169"/>
      <c r="J1765" s="169">
        <v>621080.27</v>
      </c>
      <c r="K1765" s="169"/>
      <c r="M1765" s="87">
        <f t="shared" si="82"/>
        <v>6.2108027000000003E-2</v>
      </c>
    </row>
    <row r="1766" spans="1:13" x14ac:dyDescent="0.25">
      <c r="A1766" s="89" t="str">
        <f t="shared" si="83"/>
        <v>Y0AS0</v>
      </c>
      <c r="B1766" s="89">
        <f>VLOOKUP(F1766,Masters!B:F,5,0)</f>
        <v>0</v>
      </c>
      <c r="C1766" s="169" t="s">
        <v>170</v>
      </c>
      <c r="D1766" s="169" t="s">
        <v>170</v>
      </c>
      <c r="E1766" s="170">
        <v>44469</v>
      </c>
      <c r="F1766" s="169">
        <v>401237</v>
      </c>
      <c r="G1766" s="169" t="s">
        <v>452</v>
      </c>
      <c r="H1766" s="169"/>
      <c r="I1766" s="169"/>
      <c r="J1766" s="169">
        <v>7038977.46</v>
      </c>
      <c r="K1766" s="169"/>
      <c r="M1766" s="87">
        <f t="shared" si="82"/>
        <v>0.70389774599999999</v>
      </c>
    </row>
    <row r="1767" spans="1:13" x14ac:dyDescent="0.25">
      <c r="A1767" s="89" t="str">
        <f t="shared" si="83"/>
        <v>Y0AS6.3</v>
      </c>
      <c r="B1767" s="89">
        <f>VLOOKUP(F1767,Masters!B:F,5,0)</f>
        <v>6.3</v>
      </c>
      <c r="C1767" s="169" t="s">
        <v>170</v>
      </c>
      <c r="D1767" s="169" t="s">
        <v>170</v>
      </c>
      <c r="E1767" s="170">
        <v>44469</v>
      </c>
      <c r="F1767" s="169">
        <v>401301</v>
      </c>
      <c r="G1767" s="169" t="s">
        <v>1000</v>
      </c>
      <c r="H1767" s="169"/>
      <c r="I1767" s="169"/>
      <c r="J1767" s="169">
        <v>21039.06</v>
      </c>
      <c r="K1767" s="169"/>
      <c r="M1767" s="87">
        <f t="shared" si="82"/>
        <v>2.103906E-3</v>
      </c>
    </row>
    <row r="1768" spans="1:13" x14ac:dyDescent="0.25">
      <c r="A1768" s="89" t="str">
        <f t="shared" si="83"/>
        <v>Y0AS6.1</v>
      </c>
      <c r="B1768" s="89">
        <f>VLOOKUP(F1768,Masters!B:F,5,0)</f>
        <v>6.1</v>
      </c>
      <c r="C1768" s="169" t="s">
        <v>170</v>
      </c>
      <c r="D1768" s="169" t="s">
        <v>170</v>
      </c>
      <c r="E1768" s="170">
        <v>44469</v>
      </c>
      <c r="F1768" s="169">
        <v>401501</v>
      </c>
      <c r="G1768" s="169" t="s">
        <v>1001</v>
      </c>
      <c r="H1768" s="169"/>
      <c r="I1768" s="169"/>
      <c r="J1768" s="168">
        <v>164750748.65000001</v>
      </c>
      <c r="K1768" s="169"/>
      <c r="M1768" s="87">
        <f t="shared" si="82"/>
        <v>16.475074865</v>
      </c>
    </row>
    <row r="1769" spans="1:13" x14ac:dyDescent="0.25">
      <c r="A1769" s="89" t="str">
        <f t="shared" si="83"/>
        <v>Y0AS6.3</v>
      </c>
      <c r="B1769" s="89">
        <f>VLOOKUP(F1769,Masters!B:F,5,0)</f>
        <v>6.3</v>
      </c>
      <c r="C1769" s="169" t="s">
        <v>170</v>
      </c>
      <c r="D1769" s="169" t="s">
        <v>170</v>
      </c>
      <c r="E1769" s="170">
        <v>44469</v>
      </c>
      <c r="F1769" s="169">
        <v>401508</v>
      </c>
      <c r="G1769" s="169" t="s">
        <v>453</v>
      </c>
      <c r="H1769" s="169"/>
      <c r="I1769" s="169"/>
      <c r="J1769" s="169">
        <v>3446922.67</v>
      </c>
      <c r="K1769" s="169"/>
      <c r="M1769" s="87">
        <f t="shared" si="82"/>
        <v>0.344692267</v>
      </c>
    </row>
    <row r="1770" spans="1:13" x14ac:dyDescent="0.25">
      <c r="A1770" s="89" t="str">
        <f t="shared" si="83"/>
        <v>Y0AS6.1</v>
      </c>
      <c r="B1770" s="89">
        <f>VLOOKUP(F1770,Masters!B:F,5,0)</f>
        <v>6.1</v>
      </c>
      <c r="C1770" s="169" t="s">
        <v>170</v>
      </c>
      <c r="D1770" s="169" t="s">
        <v>170</v>
      </c>
      <c r="E1770" s="170">
        <v>44469</v>
      </c>
      <c r="F1770" s="169">
        <v>401509</v>
      </c>
      <c r="G1770" s="169" t="s">
        <v>454</v>
      </c>
      <c r="H1770" s="169"/>
      <c r="I1770" s="169"/>
      <c r="J1770" s="168">
        <v>13629293.33</v>
      </c>
      <c r="K1770" s="169"/>
      <c r="M1770" s="87">
        <f t="shared" si="82"/>
        <v>1.3629293330000001</v>
      </c>
    </row>
    <row r="1771" spans="1:13" x14ac:dyDescent="0.25">
      <c r="A1771" s="89" t="str">
        <f t="shared" si="83"/>
        <v>Y0AS6.3</v>
      </c>
      <c r="B1771" s="89">
        <f>VLOOKUP(F1771,Masters!B:F,5,0)</f>
        <v>6.3</v>
      </c>
      <c r="C1771" s="169" t="s">
        <v>170</v>
      </c>
      <c r="D1771" s="169" t="s">
        <v>170</v>
      </c>
      <c r="E1771" s="170">
        <v>44469</v>
      </c>
      <c r="F1771" s="169">
        <v>401702</v>
      </c>
      <c r="G1771" s="169" t="s">
        <v>455</v>
      </c>
      <c r="H1771" s="169"/>
      <c r="I1771" s="169"/>
      <c r="J1771" s="169">
        <v>-5213.2</v>
      </c>
      <c r="K1771" s="169"/>
      <c r="M1771" s="87">
        <f t="shared" si="82"/>
        <v>-5.2132000000000003E-4</v>
      </c>
    </row>
    <row r="1772" spans="1:13" x14ac:dyDescent="0.25">
      <c r="A1772" s="89" t="str">
        <f t="shared" si="83"/>
        <v>Y0AS6.3</v>
      </c>
      <c r="B1772" s="89">
        <f>VLOOKUP(F1772,Masters!B:F,5,0)</f>
        <v>6.3</v>
      </c>
      <c r="C1772" s="169" t="s">
        <v>170</v>
      </c>
      <c r="D1772" s="169" t="s">
        <v>170</v>
      </c>
      <c r="E1772" s="170">
        <v>44469</v>
      </c>
      <c r="F1772" s="169">
        <v>401703</v>
      </c>
      <c r="G1772" s="169" t="s">
        <v>456</v>
      </c>
      <c r="H1772" s="169"/>
      <c r="I1772" s="169"/>
      <c r="J1772" s="169">
        <v>-5213.2</v>
      </c>
      <c r="K1772" s="169"/>
      <c r="M1772" s="87">
        <f t="shared" si="82"/>
        <v>-5.2132000000000003E-4</v>
      </c>
    </row>
    <row r="1773" spans="1:13" x14ac:dyDescent="0.25">
      <c r="A1773" s="89" t="str">
        <f t="shared" si="83"/>
        <v>Y0AS6.3</v>
      </c>
      <c r="B1773" s="89">
        <f>VLOOKUP(F1773,Masters!B:F,5,0)</f>
        <v>6.3</v>
      </c>
      <c r="C1773" s="169" t="s">
        <v>170</v>
      </c>
      <c r="D1773" s="169" t="s">
        <v>170</v>
      </c>
      <c r="E1773" s="170">
        <v>44469</v>
      </c>
      <c r="F1773" s="169">
        <v>401707</v>
      </c>
      <c r="G1773" s="169" t="s">
        <v>457</v>
      </c>
      <c r="H1773" s="169"/>
      <c r="I1773" s="169"/>
      <c r="J1773" s="169">
        <v>0</v>
      </c>
      <c r="K1773" s="169"/>
      <c r="M1773" s="87">
        <f t="shared" si="82"/>
        <v>0</v>
      </c>
    </row>
    <row r="1774" spans="1:13" x14ac:dyDescent="0.25">
      <c r="A1774" s="89" t="str">
        <f t="shared" si="83"/>
        <v>Y0AS6.3</v>
      </c>
      <c r="B1774" s="89">
        <f>VLOOKUP(F1774,Masters!B:F,5,0)</f>
        <v>6.3</v>
      </c>
      <c r="C1774" s="169" t="s">
        <v>170</v>
      </c>
      <c r="D1774" s="169" t="s">
        <v>170</v>
      </c>
      <c r="E1774" s="170">
        <v>44469</v>
      </c>
      <c r="F1774" s="169">
        <v>401708</v>
      </c>
      <c r="G1774" s="169" t="s">
        <v>458</v>
      </c>
      <c r="H1774" s="169"/>
      <c r="I1774" s="169"/>
      <c r="J1774" s="169">
        <v>0</v>
      </c>
      <c r="K1774" s="169"/>
      <c r="M1774" s="87">
        <f t="shared" si="82"/>
        <v>0</v>
      </c>
    </row>
    <row r="1775" spans="1:13" x14ac:dyDescent="0.25">
      <c r="A1775" s="89" t="str">
        <f t="shared" si="83"/>
        <v>Y0AS6.3</v>
      </c>
      <c r="B1775" s="89">
        <f>VLOOKUP(F1775,Masters!B:F,5,0)</f>
        <v>6.3</v>
      </c>
      <c r="C1775" s="169" t="s">
        <v>170</v>
      </c>
      <c r="D1775" s="169" t="s">
        <v>170</v>
      </c>
      <c r="E1775" s="170">
        <v>44469</v>
      </c>
      <c r="F1775" s="169">
        <v>402103</v>
      </c>
      <c r="G1775" s="169" t="s">
        <v>459</v>
      </c>
      <c r="H1775" s="169"/>
      <c r="I1775" s="169"/>
      <c r="J1775" s="169">
        <v>5782.62</v>
      </c>
      <c r="K1775" s="169"/>
      <c r="M1775" s="87">
        <f t="shared" si="82"/>
        <v>5.7826199999999996E-4</v>
      </c>
    </row>
    <row r="1776" spans="1:13" x14ac:dyDescent="0.25">
      <c r="A1776" s="89" t="str">
        <f t="shared" si="83"/>
        <v>Y0AS6.2</v>
      </c>
      <c r="B1776" s="89">
        <f>VLOOKUP(F1776,Masters!B:F,5,0)</f>
        <v>6.2</v>
      </c>
      <c r="C1776" s="169" t="s">
        <v>170</v>
      </c>
      <c r="D1776" s="169" t="s">
        <v>170</v>
      </c>
      <c r="E1776" s="170">
        <v>44469</v>
      </c>
      <c r="F1776" s="169">
        <v>402106</v>
      </c>
      <c r="G1776" s="169" t="s">
        <v>93</v>
      </c>
      <c r="H1776" s="169"/>
      <c r="I1776" s="169"/>
      <c r="J1776" s="168">
        <v>101256.96000000001</v>
      </c>
      <c r="K1776" s="169"/>
      <c r="M1776" s="87">
        <f t="shared" si="82"/>
        <v>1.0125696E-2</v>
      </c>
    </row>
    <row r="1777" spans="1:13" x14ac:dyDescent="0.25">
      <c r="A1777" s="89" t="str">
        <f t="shared" si="83"/>
        <v>Y0AS6.3</v>
      </c>
      <c r="B1777" s="89">
        <f>VLOOKUP(F1777,Masters!B:F,5,0)</f>
        <v>6.3</v>
      </c>
      <c r="C1777" s="169" t="s">
        <v>170</v>
      </c>
      <c r="D1777" s="169" t="s">
        <v>170</v>
      </c>
      <c r="E1777" s="170">
        <v>44469</v>
      </c>
      <c r="F1777" s="169">
        <v>402113</v>
      </c>
      <c r="G1777" s="169" t="s">
        <v>460</v>
      </c>
      <c r="H1777" s="169"/>
      <c r="I1777" s="169"/>
      <c r="J1777" s="169">
        <v>15453360.91</v>
      </c>
      <c r="K1777" s="169"/>
      <c r="M1777" s="87">
        <f t="shared" si="82"/>
        <v>1.545336091</v>
      </c>
    </row>
    <row r="1778" spans="1:13" x14ac:dyDescent="0.25">
      <c r="A1778" s="89" t="str">
        <f t="shared" si="83"/>
        <v>Y0AS6.3</v>
      </c>
      <c r="B1778" s="89">
        <f>VLOOKUP(F1778,Masters!B:F,5,0)</f>
        <v>6.3</v>
      </c>
      <c r="C1778" s="169" t="s">
        <v>170</v>
      </c>
      <c r="D1778" s="169" t="s">
        <v>170</v>
      </c>
      <c r="E1778" s="170">
        <v>44469</v>
      </c>
      <c r="F1778" s="169">
        <v>402125</v>
      </c>
      <c r="G1778" s="169" t="s">
        <v>2442</v>
      </c>
      <c r="H1778" s="169"/>
      <c r="I1778" s="169"/>
      <c r="J1778" s="169">
        <v>1162437.99</v>
      </c>
      <c r="K1778" s="169"/>
      <c r="M1778" s="87">
        <f t="shared" si="82"/>
        <v>0.11624379899999999</v>
      </c>
    </row>
    <row r="1779" spans="1:13" x14ac:dyDescent="0.25">
      <c r="A1779" s="89" t="str">
        <f t="shared" si="83"/>
        <v>Y0AS6.3</v>
      </c>
      <c r="B1779" s="89">
        <f>VLOOKUP(F1779,Masters!B:F,5,0)</f>
        <v>6.3</v>
      </c>
      <c r="C1779" s="169" t="s">
        <v>170</v>
      </c>
      <c r="D1779" s="169" t="s">
        <v>170</v>
      </c>
      <c r="E1779" s="170">
        <v>44469</v>
      </c>
      <c r="F1779" s="169">
        <v>402128</v>
      </c>
      <c r="G1779" s="169" t="s">
        <v>766</v>
      </c>
      <c r="H1779" s="169"/>
      <c r="I1779" s="169"/>
      <c r="J1779" s="169">
        <v>248285667.75</v>
      </c>
      <c r="K1779" s="169"/>
      <c r="M1779" s="87">
        <f t="shared" si="82"/>
        <v>24.828566774999999</v>
      </c>
    </row>
    <row r="1780" spans="1:13" x14ac:dyDescent="0.25">
      <c r="A1780" s="89" t="str">
        <f t="shared" si="83"/>
        <v>Y0AS6.3</v>
      </c>
      <c r="B1780" s="89">
        <f>VLOOKUP(F1780,Masters!B:F,5,0)</f>
        <v>6.3</v>
      </c>
      <c r="C1780" s="169" t="s">
        <v>170</v>
      </c>
      <c r="D1780" s="169" t="s">
        <v>170</v>
      </c>
      <c r="E1780" s="170">
        <v>44469</v>
      </c>
      <c r="F1780" s="169">
        <v>402132</v>
      </c>
      <c r="G1780" s="169" t="s">
        <v>461</v>
      </c>
      <c r="H1780" s="169"/>
      <c r="I1780" s="169"/>
      <c r="J1780" s="169">
        <v>0</v>
      </c>
      <c r="K1780" s="169"/>
      <c r="M1780" s="87">
        <f t="shared" si="82"/>
        <v>0</v>
      </c>
    </row>
    <row r="1781" spans="1:13" x14ac:dyDescent="0.25">
      <c r="A1781" s="89" t="str">
        <f t="shared" si="83"/>
        <v>Y0AS6.3</v>
      </c>
      <c r="B1781" s="89">
        <f>VLOOKUP(F1781,Masters!B:F,5,0)</f>
        <v>6.3</v>
      </c>
      <c r="C1781" s="169" t="s">
        <v>170</v>
      </c>
      <c r="D1781" s="169" t="s">
        <v>170</v>
      </c>
      <c r="E1781" s="170">
        <v>44469</v>
      </c>
      <c r="F1781" s="169">
        <v>402201</v>
      </c>
      <c r="G1781" s="169" t="s">
        <v>668</v>
      </c>
      <c r="H1781" s="169"/>
      <c r="I1781" s="169"/>
      <c r="J1781" s="169">
        <v>-0.01</v>
      </c>
      <c r="K1781" s="169"/>
      <c r="M1781" s="87">
        <f t="shared" si="82"/>
        <v>-1.0000000000000001E-9</v>
      </c>
    </row>
    <row r="1782" spans="1:13" x14ac:dyDescent="0.25">
      <c r="A1782" s="89" t="str">
        <f t="shared" si="83"/>
        <v>Y0AS6.3</v>
      </c>
      <c r="B1782" s="89">
        <f>VLOOKUP(F1782,Masters!B:F,5,0)</f>
        <v>6.3</v>
      </c>
      <c r="C1782" s="169" t="s">
        <v>170</v>
      </c>
      <c r="D1782" s="169" t="s">
        <v>170</v>
      </c>
      <c r="E1782" s="170">
        <v>44469</v>
      </c>
      <c r="F1782" s="169">
        <v>402233</v>
      </c>
      <c r="G1782" s="169" t="s">
        <v>462</v>
      </c>
      <c r="H1782" s="169"/>
      <c r="I1782" s="169"/>
      <c r="J1782" s="169">
        <v>124091.85</v>
      </c>
      <c r="K1782" s="169"/>
      <c r="M1782" s="87">
        <f t="shared" si="82"/>
        <v>1.2409185000000001E-2</v>
      </c>
    </row>
    <row r="1783" spans="1:13" x14ac:dyDescent="0.25">
      <c r="A1783" s="89" t="str">
        <f t="shared" si="83"/>
        <v>Y0AS6.3</v>
      </c>
      <c r="B1783" s="89">
        <f>VLOOKUP(F1783,Masters!B:F,5,0)</f>
        <v>6.3</v>
      </c>
      <c r="C1783" s="169" t="s">
        <v>170</v>
      </c>
      <c r="D1783" s="169" t="s">
        <v>170</v>
      </c>
      <c r="E1783" s="170">
        <v>44469</v>
      </c>
      <c r="F1783" s="169">
        <v>402235</v>
      </c>
      <c r="G1783" s="169" t="s">
        <v>463</v>
      </c>
      <c r="H1783" s="169"/>
      <c r="I1783" s="169"/>
      <c r="J1783" s="169">
        <v>41341.589999999997</v>
      </c>
      <c r="K1783" s="169"/>
      <c r="M1783" s="87">
        <f t="shared" si="82"/>
        <v>4.1341589999999992E-3</v>
      </c>
    </row>
    <row r="1784" spans="1:13" x14ac:dyDescent="0.25">
      <c r="A1784" s="89" t="str">
        <f t="shared" si="83"/>
        <v>Y0AS6.1</v>
      </c>
      <c r="B1784" s="89">
        <f>VLOOKUP(F1784,Masters!B:F,5,0)</f>
        <v>6.1</v>
      </c>
      <c r="C1784" s="169" t="s">
        <v>170</v>
      </c>
      <c r="D1784" s="169" t="s">
        <v>170</v>
      </c>
      <c r="E1784" s="170">
        <v>44469</v>
      </c>
      <c r="F1784" s="169">
        <v>402257</v>
      </c>
      <c r="G1784" s="169" t="s">
        <v>464</v>
      </c>
      <c r="H1784" s="169"/>
      <c r="I1784" s="169"/>
      <c r="J1784" s="168">
        <v>0</v>
      </c>
      <c r="K1784" s="169"/>
      <c r="M1784" s="87">
        <f t="shared" si="82"/>
        <v>0</v>
      </c>
    </row>
    <row r="1785" spans="1:13" x14ac:dyDescent="0.25">
      <c r="A1785" s="89" t="str">
        <f t="shared" si="83"/>
        <v>Y0AS0</v>
      </c>
      <c r="B1785" s="89">
        <f>VLOOKUP(F1785,Masters!B:F,5,0)</f>
        <v>0</v>
      </c>
      <c r="C1785" s="169" t="s">
        <v>170</v>
      </c>
      <c r="D1785" s="169" t="s">
        <v>170</v>
      </c>
      <c r="E1785" s="170">
        <v>44469</v>
      </c>
      <c r="F1785" s="169">
        <v>402328</v>
      </c>
      <c r="G1785" s="169" t="s">
        <v>465</v>
      </c>
      <c r="H1785" s="169"/>
      <c r="I1785" s="169"/>
      <c r="J1785" s="169">
        <v>220563222.86000001</v>
      </c>
      <c r="K1785" s="169"/>
      <c r="M1785" s="87">
        <f t="shared" ref="M1785:M1845" si="84">J1785/10000000</f>
        <v>22.056322286</v>
      </c>
    </row>
    <row r="1786" spans="1:13" x14ac:dyDescent="0.25">
      <c r="A1786" s="89" t="str">
        <f t="shared" si="83"/>
        <v>Y0AS6.3</v>
      </c>
      <c r="B1786" s="89">
        <f>VLOOKUP(F1786,Masters!B:F,5,0)</f>
        <v>6.3</v>
      </c>
      <c r="C1786" s="169" t="s">
        <v>170</v>
      </c>
      <c r="D1786" s="169" t="s">
        <v>170</v>
      </c>
      <c r="E1786" s="170">
        <v>44469</v>
      </c>
      <c r="F1786" s="169">
        <v>402404</v>
      </c>
      <c r="G1786" s="169" t="s">
        <v>468</v>
      </c>
      <c r="H1786" s="169"/>
      <c r="I1786" s="169"/>
      <c r="J1786" s="169">
        <v>57932.37</v>
      </c>
      <c r="K1786" s="169"/>
      <c r="M1786" s="87">
        <f t="shared" si="84"/>
        <v>5.7932370000000006E-3</v>
      </c>
    </row>
    <row r="1787" spans="1:13" x14ac:dyDescent="0.25">
      <c r="A1787" s="89" t="str">
        <f t="shared" si="83"/>
        <v>Y0AS5.3</v>
      </c>
      <c r="B1787" s="89">
        <f>VLOOKUP(F1787,Masters!B:F,5,0)</f>
        <v>5.3</v>
      </c>
      <c r="C1787" s="169" t="s">
        <v>170</v>
      </c>
      <c r="D1787" s="169" t="s">
        <v>170</v>
      </c>
      <c r="E1787" s="170">
        <v>44469</v>
      </c>
      <c r="F1787" s="169">
        <v>440101</v>
      </c>
      <c r="G1787" s="169" t="s">
        <v>449</v>
      </c>
      <c r="H1787" s="169"/>
      <c r="I1787" s="169"/>
      <c r="J1787" s="169">
        <v>226615165.59999999</v>
      </c>
      <c r="K1787" s="169"/>
      <c r="M1787" s="87">
        <f t="shared" si="84"/>
        <v>22.661516559999999</v>
      </c>
    </row>
    <row r="1788" spans="1:13" x14ac:dyDescent="0.25">
      <c r="A1788" s="89" t="str">
        <f t="shared" si="83"/>
        <v>Y0AS5.3</v>
      </c>
      <c r="B1788" s="89">
        <f>VLOOKUP(F1788,Masters!B:F,5,0)</f>
        <v>5.3</v>
      </c>
      <c r="C1788" s="169" t="s">
        <v>170</v>
      </c>
      <c r="D1788" s="169" t="s">
        <v>170</v>
      </c>
      <c r="E1788" s="170">
        <v>44469</v>
      </c>
      <c r="F1788" s="169">
        <v>440159</v>
      </c>
      <c r="G1788" s="169" t="s">
        <v>568</v>
      </c>
      <c r="H1788" s="169"/>
      <c r="I1788" s="169"/>
      <c r="J1788" s="169">
        <v>51677862.539999999</v>
      </c>
      <c r="K1788" s="169"/>
      <c r="M1788" s="87">
        <f t="shared" si="84"/>
        <v>5.1677862540000001</v>
      </c>
    </row>
    <row r="1789" spans="1:13" x14ac:dyDescent="0.25">
      <c r="A1789" s="89" t="str">
        <f t="shared" si="83"/>
        <v>Y0AS5.3</v>
      </c>
      <c r="B1789" s="89">
        <f>VLOOKUP(F1789,Masters!B:F,5,0)</f>
        <v>5.3</v>
      </c>
      <c r="C1789" s="169" t="s">
        <v>170</v>
      </c>
      <c r="D1789" s="169" t="s">
        <v>170</v>
      </c>
      <c r="E1789" s="170">
        <v>44469</v>
      </c>
      <c r="F1789" s="169">
        <v>440161</v>
      </c>
      <c r="G1789" s="169" t="s">
        <v>569</v>
      </c>
      <c r="H1789" s="169"/>
      <c r="I1789" s="169"/>
      <c r="J1789" s="169">
        <v>8166971.7999999998</v>
      </c>
      <c r="K1789" s="169"/>
      <c r="M1789" s="87">
        <f t="shared" si="84"/>
        <v>0.81669718000000002</v>
      </c>
    </row>
    <row r="1790" spans="1:13" x14ac:dyDescent="0.25">
      <c r="A1790" s="89" t="str">
        <f t="shared" si="83"/>
        <v>Y0AS5.5</v>
      </c>
      <c r="B1790" s="89">
        <f>VLOOKUP(F1790,Masters!B:F,5,0)</f>
        <v>5.5</v>
      </c>
      <c r="C1790" s="169" t="s">
        <v>170</v>
      </c>
      <c r="D1790" s="169" t="s">
        <v>170</v>
      </c>
      <c r="E1790" s="170">
        <v>44469</v>
      </c>
      <c r="F1790" s="169">
        <v>440225</v>
      </c>
      <c r="G1790" s="169" t="s">
        <v>450</v>
      </c>
      <c r="H1790" s="169"/>
      <c r="I1790" s="169"/>
      <c r="J1790" s="169">
        <v>-3582.94</v>
      </c>
      <c r="K1790" s="169"/>
      <c r="M1790" s="87">
        <f t="shared" si="84"/>
        <v>-3.58294E-4</v>
      </c>
    </row>
    <row r="1791" spans="1:13" x14ac:dyDescent="0.25">
      <c r="A1791" s="89" t="str">
        <f t="shared" si="83"/>
        <v>Y0AS6.3</v>
      </c>
      <c r="B1791" s="89">
        <f>VLOOKUP(F1791,Masters!B:F,5,0)</f>
        <v>6.3</v>
      </c>
      <c r="C1791" s="169" t="s">
        <v>170</v>
      </c>
      <c r="D1791" s="169" t="s">
        <v>170</v>
      </c>
      <c r="E1791" s="170">
        <v>44469</v>
      </c>
      <c r="F1791" s="169">
        <v>440325</v>
      </c>
      <c r="G1791" s="169" t="s">
        <v>732</v>
      </c>
      <c r="H1791" s="169"/>
      <c r="I1791" s="169"/>
      <c r="J1791" s="169">
        <v>0</v>
      </c>
      <c r="K1791" s="169"/>
      <c r="M1791" s="87">
        <f t="shared" si="84"/>
        <v>0</v>
      </c>
    </row>
    <row r="1792" spans="1:13" x14ac:dyDescent="0.25">
      <c r="A1792" s="89" t="str">
        <f t="shared" si="83"/>
        <v>Y0AS6.3</v>
      </c>
      <c r="B1792" s="89">
        <f>VLOOKUP(F1792,Masters!B:F,5,0)</f>
        <v>6.3</v>
      </c>
      <c r="C1792" s="169" t="s">
        <v>170</v>
      </c>
      <c r="D1792" s="169" t="s">
        <v>170</v>
      </c>
      <c r="E1792" s="170">
        <v>44469</v>
      </c>
      <c r="F1792" s="169">
        <v>440341</v>
      </c>
      <c r="G1792" s="169" t="s">
        <v>469</v>
      </c>
      <c r="H1792" s="169"/>
      <c r="I1792" s="169"/>
      <c r="J1792" s="169">
        <v>16059380.07</v>
      </c>
      <c r="K1792" s="169"/>
      <c r="M1792" s="87">
        <f t="shared" si="84"/>
        <v>1.605938007</v>
      </c>
    </row>
    <row r="1793" spans="1:13" x14ac:dyDescent="0.25">
      <c r="A1793" s="89" t="str">
        <f t="shared" si="83"/>
        <v>Y0AS6.3</v>
      </c>
      <c r="B1793" s="89">
        <f>VLOOKUP(F1793,Masters!B:F,5,0)</f>
        <v>6.3</v>
      </c>
      <c r="C1793" s="169" t="s">
        <v>170</v>
      </c>
      <c r="D1793" s="169" t="s">
        <v>170</v>
      </c>
      <c r="E1793" s="170">
        <v>44469</v>
      </c>
      <c r="F1793" s="169">
        <v>440342</v>
      </c>
      <c r="G1793" s="169" t="s">
        <v>470</v>
      </c>
      <c r="H1793" s="169"/>
      <c r="I1793" s="169"/>
      <c r="J1793" s="169">
        <v>16059380.07</v>
      </c>
      <c r="K1793" s="169"/>
      <c r="M1793" s="87">
        <f t="shared" si="84"/>
        <v>1.605938007</v>
      </c>
    </row>
    <row r="1794" spans="1:13" x14ac:dyDescent="0.25">
      <c r="A1794" s="89" t="str">
        <f t="shared" si="83"/>
        <v>Y0AS6.3</v>
      </c>
      <c r="B1794" s="89">
        <f>VLOOKUP(F1794,Masters!B:F,5,0)</f>
        <v>6.3</v>
      </c>
      <c r="C1794" s="169" t="s">
        <v>170</v>
      </c>
      <c r="D1794" s="169" t="s">
        <v>170</v>
      </c>
      <c r="E1794" s="170">
        <v>44469</v>
      </c>
      <c r="F1794" s="169">
        <v>440416</v>
      </c>
      <c r="G1794" s="169" t="s">
        <v>471</v>
      </c>
      <c r="H1794" s="169"/>
      <c r="I1794" s="169"/>
      <c r="J1794" s="169">
        <v>6944404.4800000004</v>
      </c>
      <c r="K1794" s="169"/>
      <c r="M1794" s="87">
        <f t="shared" si="84"/>
        <v>0.69444044800000004</v>
      </c>
    </row>
    <row r="1795" spans="1:13" x14ac:dyDescent="0.25">
      <c r="A1795" s="89" t="str">
        <f t="shared" si="83"/>
        <v>Y0AS6.3</v>
      </c>
      <c r="B1795" s="89">
        <f>VLOOKUP(F1795,Masters!B:F,5,0)</f>
        <v>6.3</v>
      </c>
      <c r="C1795" s="169" t="s">
        <v>170</v>
      </c>
      <c r="D1795" s="169" t="s">
        <v>170</v>
      </c>
      <c r="E1795" s="170">
        <v>44469</v>
      </c>
      <c r="F1795" s="169">
        <v>440485</v>
      </c>
      <c r="G1795" s="169" t="s">
        <v>732</v>
      </c>
      <c r="H1795" s="169"/>
      <c r="I1795" s="169"/>
      <c r="J1795" s="169">
        <v>0</v>
      </c>
      <c r="K1795" s="169"/>
      <c r="M1795" s="87">
        <f t="shared" si="84"/>
        <v>0</v>
      </c>
    </row>
    <row r="1796" spans="1:13" x14ac:dyDescent="0.25">
      <c r="A1796" s="89" t="str">
        <f t="shared" si="83"/>
        <v>Y0AS6.3</v>
      </c>
      <c r="B1796" s="89">
        <f>VLOOKUP(F1796,Masters!B:F,5,0)</f>
        <v>6.3</v>
      </c>
      <c r="C1796" s="169" t="s">
        <v>170</v>
      </c>
      <c r="D1796" s="169" t="s">
        <v>170</v>
      </c>
      <c r="E1796" s="170">
        <v>44469</v>
      </c>
      <c r="F1796" s="169">
        <v>440509</v>
      </c>
      <c r="G1796" s="169" t="s">
        <v>472</v>
      </c>
      <c r="H1796" s="169"/>
      <c r="I1796" s="169"/>
      <c r="J1796" s="169">
        <v>5451717.2999999998</v>
      </c>
      <c r="K1796" s="169"/>
      <c r="M1796" s="87">
        <f t="shared" si="84"/>
        <v>0.54517172999999997</v>
      </c>
    </row>
    <row r="1797" spans="1:13" x14ac:dyDescent="0.25">
      <c r="A1797" s="89" t="str">
        <f t="shared" si="83"/>
        <v>Y0AT0</v>
      </c>
      <c r="B1797" s="89">
        <f>VLOOKUP(F1797,Masters!B:F,5,0)</f>
        <v>0</v>
      </c>
      <c r="C1797" s="169" t="s">
        <v>171</v>
      </c>
      <c r="D1797" s="169" t="s">
        <v>171</v>
      </c>
      <c r="E1797" s="170">
        <v>44469</v>
      </c>
      <c r="F1797" s="169">
        <v>101101</v>
      </c>
      <c r="G1797" s="169" t="s">
        <v>436</v>
      </c>
      <c r="H1797" s="169"/>
      <c r="I1797" s="169"/>
      <c r="J1797" s="169">
        <v>10452440361.75</v>
      </c>
      <c r="K1797" s="169"/>
      <c r="M1797" s="87">
        <f t="shared" si="84"/>
        <v>1045.244036175</v>
      </c>
    </row>
    <row r="1798" spans="1:13" x14ac:dyDescent="0.25">
      <c r="A1798" s="89" t="str">
        <f t="shared" si="83"/>
        <v>Y0AT0</v>
      </c>
      <c r="B1798" s="89">
        <f>VLOOKUP(F1798,Masters!B:F,5,0)</f>
        <v>0</v>
      </c>
      <c r="C1798" s="169" t="s">
        <v>171</v>
      </c>
      <c r="D1798" s="169" t="s">
        <v>171</v>
      </c>
      <c r="E1798" s="170">
        <v>44469</v>
      </c>
      <c r="F1798" s="169">
        <v>102103</v>
      </c>
      <c r="G1798" s="169" t="s">
        <v>561</v>
      </c>
      <c r="H1798" s="169"/>
      <c r="I1798" s="169"/>
      <c r="J1798" s="169">
        <v>4274568763.6799998</v>
      </c>
      <c r="K1798" s="169"/>
      <c r="M1798" s="87">
        <f t="shared" si="84"/>
        <v>427.456876368</v>
      </c>
    </row>
    <row r="1799" spans="1:13" x14ac:dyDescent="0.25">
      <c r="A1799" s="89" t="str">
        <f t="shared" si="83"/>
        <v>Y0AT0</v>
      </c>
      <c r="B1799" s="89">
        <f>VLOOKUP(F1799,Masters!B:F,5,0)</f>
        <v>0</v>
      </c>
      <c r="C1799" s="169" t="s">
        <v>171</v>
      </c>
      <c r="D1799" s="169" t="s">
        <v>171</v>
      </c>
      <c r="E1799" s="170">
        <v>44469</v>
      </c>
      <c r="F1799" s="169">
        <v>102104</v>
      </c>
      <c r="G1799" s="169" t="s">
        <v>437</v>
      </c>
      <c r="H1799" s="169"/>
      <c r="I1799" s="169"/>
      <c r="J1799" s="169">
        <v>1438686486.02</v>
      </c>
      <c r="K1799" s="169"/>
      <c r="M1799" s="87">
        <f t="shared" si="84"/>
        <v>143.86864860200001</v>
      </c>
    </row>
    <row r="1800" spans="1:13" x14ac:dyDescent="0.25">
      <c r="A1800" s="89" t="str">
        <f t="shared" si="83"/>
        <v>Y0AT0</v>
      </c>
      <c r="B1800" s="89">
        <f>VLOOKUP(F1800,Masters!B:F,5,0)</f>
        <v>0</v>
      </c>
      <c r="C1800" s="169" t="s">
        <v>171</v>
      </c>
      <c r="D1800" s="169" t="s">
        <v>171</v>
      </c>
      <c r="E1800" s="170">
        <v>44469</v>
      </c>
      <c r="F1800" s="169">
        <v>102107</v>
      </c>
      <c r="G1800" s="169" t="s">
        <v>597</v>
      </c>
      <c r="H1800" s="169"/>
      <c r="I1800" s="169"/>
      <c r="J1800" s="169">
        <v>482597000</v>
      </c>
      <c r="K1800" s="169"/>
      <c r="M1800" s="87">
        <f t="shared" si="84"/>
        <v>48.259700000000002</v>
      </c>
    </row>
    <row r="1801" spans="1:13" x14ac:dyDescent="0.25">
      <c r="A1801" s="89" t="str">
        <f t="shared" si="83"/>
        <v>Y0AT0</v>
      </c>
      <c r="B1801" s="89">
        <f>VLOOKUP(F1801,Masters!B:F,5,0)</f>
        <v>0</v>
      </c>
      <c r="C1801" s="169" t="s">
        <v>171</v>
      </c>
      <c r="D1801" s="169" t="s">
        <v>171</v>
      </c>
      <c r="E1801" s="170">
        <v>44469</v>
      </c>
      <c r="F1801" s="169">
        <v>102109</v>
      </c>
      <c r="G1801" s="169" t="s">
        <v>562</v>
      </c>
      <c r="H1801" s="169"/>
      <c r="I1801" s="169"/>
      <c r="J1801" s="169">
        <v>933478381</v>
      </c>
      <c r="K1801" s="169"/>
      <c r="M1801" s="87">
        <f t="shared" si="84"/>
        <v>93.347838100000004</v>
      </c>
    </row>
    <row r="1802" spans="1:13" x14ac:dyDescent="0.25">
      <c r="A1802" s="89" t="str">
        <f t="shared" si="83"/>
        <v>Y0AT0</v>
      </c>
      <c r="B1802" s="89">
        <f>VLOOKUP(F1802,Masters!B:F,5,0)</f>
        <v>0</v>
      </c>
      <c r="C1802" s="169" t="s">
        <v>171</v>
      </c>
      <c r="D1802" s="169" t="s">
        <v>171</v>
      </c>
      <c r="E1802" s="170">
        <v>44469</v>
      </c>
      <c r="F1802" s="169">
        <v>106103</v>
      </c>
      <c r="G1802" s="169" t="s">
        <v>2428</v>
      </c>
      <c r="H1802" s="169"/>
      <c r="I1802" s="169"/>
      <c r="J1802" s="169">
        <v>17453389.100000001</v>
      </c>
      <c r="K1802" s="169"/>
      <c r="M1802" s="87">
        <f t="shared" si="84"/>
        <v>1.7453389100000001</v>
      </c>
    </row>
    <row r="1803" spans="1:13" x14ac:dyDescent="0.25">
      <c r="A1803" s="89" t="str">
        <f t="shared" si="83"/>
        <v>Y0AT0</v>
      </c>
      <c r="B1803" s="89">
        <f>VLOOKUP(F1803,Masters!B:F,5,0)</f>
        <v>0</v>
      </c>
      <c r="C1803" s="169" t="s">
        <v>171</v>
      </c>
      <c r="D1803" s="169" t="s">
        <v>171</v>
      </c>
      <c r="E1803" s="170">
        <v>44469</v>
      </c>
      <c r="F1803" s="169">
        <v>107102</v>
      </c>
      <c r="G1803" s="169" t="s">
        <v>778</v>
      </c>
      <c r="H1803" s="169"/>
      <c r="I1803" s="169"/>
      <c r="J1803" s="169">
        <v>0</v>
      </c>
      <c r="K1803" s="169"/>
      <c r="M1803" s="87">
        <f t="shared" si="84"/>
        <v>0</v>
      </c>
    </row>
    <row r="1804" spans="1:13" x14ac:dyDescent="0.25">
      <c r="A1804" s="89" t="str">
        <f t="shared" si="83"/>
        <v>Y0AT0</v>
      </c>
      <c r="B1804" s="89">
        <f>VLOOKUP(F1804,Masters!B:F,5,0)</f>
        <v>0</v>
      </c>
      <c r="C1804" s="169" t="s">
        <v>171</v>
      </c>
      <c r="D1804" s="169" t="s">
        <v>171</v>
      </c>
      <c r="E1804" s="170">
        <v>44469</v>
      </c>
      <c r="F1804" s="169">
        <v>107106</v>
      </c>
      <c r="G1804" s="169" t="s">
        <v>1913</v>
      </c>
      <c r="H1804" s="169"/>
      <c r="I1804" s="169"/>
      <c r="J1804" s="169">
        <v>38459.160000000003</v>
      </c>
      <c r="K1804" s="169"/>
      <c r="M1804" s="87">
        <f t="shared" si="84"/>
        <v>3.8459160000000004E-3</v>
      </c>
    </row>
    <row r="1805" spans="1:13" x14ac:dyDescent="0.25">
      <c r="A1805" s="89" t="str">
        <f t="shared" si="83"/>
        <v>Y0AT0</v>
      </c>
      <c r="B1805" s="89">
        <f>VLOOKUP(F1805,Masters!B:F,5,0)</f>
        <v>0</v>
      </c>
      <c r="C1805" s="169" t="s">
        <v>171</v>
      </c>
      <c r="D1805" s="169" t="s">
        <v>171</v>
      </c>
      <c r="E1805" s="170">
        <v>44469</v>
      </c>
      <c r="F1805" s="169">
        <v>107111</v>
      </c>
      <c r="G1805" s="169" t="s">
        <v>485</v>
      </c>
      <c r="H1805" s="169"/>
      <c r="I1805" s="169"/>
      <c r="J1805" s="169">
        <v>48628982</v>
      </c>
      <c r="K1805" s="169"/>
      <c r="M1805" s="87">
        <f t="shared" si="84"/>
        <v>4.8628982000000001</v>
      </c>
    </row>
    <row r="1806" spans="1:13" x14ac:dyDescent="0.25">
      <c r="A1806" s="89" t="str">
        <f t="shared" si="83"/>
        <v>Y0AT0</v>
      </c>
      <c r="B1806" s="89">
        <f>VLOOKUP(F1806,Masters!B:F,5,0)</f>
        <v>0</v>
      </c>
      <c r="C1806" s="169" t="s">
        <v>171</v>
      </c>
      <c r="D1806" s="169" t="s">
        <v>171</v>
      </c>
      <c r="E1806" s="170">
        <v>44469</v>
      </c>
      <c r="F1806" s="169">
        <v>111103</v>
      </c>
      <c r="G1806" s="169" t="s">
        <v>486</v>
      </c>
      <c r="H1806" s="169"/>
      <c r="I1806" s="169"/>
      <c r="J1806" s="169">
        <v>2558341.19</v>
      </c>
      <c r="K1806" s="169"/>
      <c r="M1806" s="87">
        <f t="shared" si="84"/>
        <v>0.25583411899999997</v>
      </c>
    </row>
    <row r="1807" spans="1:13" x14ac:dyDescent="0.25">
      <c r="A1807" s="89" t="str">
        <f t="shared" si="83"/>
        <v>Y0AT0</v>
      </c>
      <c r="B1807" s="89">
        <f>VLOOKUP(F1807,Masters!B:F,5,0)</f>
        <v>0</v>
      </c>
      <c r="C1807" s="169" t="s">
        <v>171</v>
      </c>
      <c r="D1807" s="169" t="s">
        <v>171</v>
      </c>
      <c r="E1807" s="170">
        <v>44469</v>
      </c>
      <c r="F1807" s="169">
        <v>111126</v>
      </c>
      <c r="G1807" s="169" t="s">
        <v>438</v>
      </c>
      <c r="H1807" s="169"/>
      <c r="I1807" s="169"/>
      <c r="J1807" s="169">
        <v>130479.35</v>
      </c>
      <c r="K1807" s="169"/>
      <c r="M1807" s="87">
        <f t="shared" si="84"/>
        <v>1.3047935E-2</v>
      </c>
    </row>
    <row r="1808" spans="1:13" x14ac:dyDescent="0.25">
      <c r="A1808" s="89" t="str">
        <f t="shared" si="83"/>
        <v>Y0AT0</v>
      </c>
      <c r="B1808" s="89">
        <f>VLOOKUP(F1808,Masters!B:F,5,0)</f>
        <v>0</v>
      </c>
      <c r="C1808" s="169" t="s">
        <v>171</v>
      </c>
      <c r="D1808" s="169" t="s">
        <v>171</v>
      </c>
      <c r="E1808" s="170">
        <v>44469</v>
      </c>
      <c r="F1808" s="169">
        <v>111129</v>
      </c>
      <c r="G1808" s="169" t="s">
        <v>598</v>
      </c>
      <c r="H1808" s="169"/>
      <c r="I1808" s="169"/>
      <c r="J1808" s="169">
        <v>1537020</v>
      </c>
      <c r="K1808" s="169"/>
      <c r="M1808" s="87">
        <f t="shared" si="84"/>
        <v>0.15370200000000001</v>
      </c>
    </row>
    <row r="1809" spans="1:13" x14ac:dyDescent="0.25">
      <c r="A1809" s="89" t="str">
        <f t="shared" si="83"/>
        <v>Y0AT0</v>
      </c>
      <c r="B1809" s="89">
        <f>VLOOKUP(F1809,Masters!B:F,5,0)</f>
        <v>0</v>
      </c>
      <c r="C1809" s="169" t="s">
        <v>171</v>
      </c>
      <c r="D1809" s="169" t="s">
        <v>171</v>
      </c>
      <c r="E1809" s="170">
        <v>44469</v>
      </c>
      <c r="F1809" s="169">
        <v>111137</v>
      </c>
      <c r="G1809" s="169" t="s">
        <v>487</v>
      </c>
      <c r="H1809" s="169"/>
      <c r="I1809" s="169"/>
      <c r="J1809" s="169">
        <v>0.15</v>
      </c>
      <c r="K1809" s="169"/>
      <c r="M1809" s="87">
        <f t="shared" si="84"/>
        <v>1.4999999999999999E-8</v>
      </c>
    </row>
    <row r="1810" spans="1:13" x14ac:dyDescent="0.25">
      <c r="A1810" s="89" t="str">
        <f t="shared" si="83"/>
        <v>Y0AT0</v>
      </c>
      <c r="B1810" s="89">
        <f>VLOOKUP(F1810,Masters!B:F,5,0)</f>
        <v>0</v>
      </c>
      <c r="C1810" s="169" t="s">
        <v>171</v>
      </c>
      <c r="D1810" s="169" t="s">
        <v>171</v>
      </c>
      <c r="E1810" s="170">
        <v>44469</v>
      </c>
      <c r="F1810" s="169">
        <v>111181</v>
      </c>
      <c r="G1810" s="169" t="s">
        <v>488</v>
      </c>
      <c r="H1810" s="169"/>
      <c r="I1810" s="169"/>
      <c r="J1810" s="169">
        <v>836434.19</v>
      </c>
      <c r="K1810" s="169"/>
      <c r="M1810" s="87">
        <f t="shared" si="84"/>
        <v>8.3643418999999997E-2</v>
      </c>
    </row>
    <row r="1811" spans="1:13" x14ac:dyDescent="0.25">
      <c r="A1811" s="89" t="str">
        <f t="shared" si="83"/>
        <v>Y0AT0</v>
      </c>
      <c r="B1811" s="89">
        <f>VLOOKUP(F1811,Masters!B:F,5,0)</f>
        <v>0</v>
      </c>
      <c r="C1811" s="169" t="s">
        <v>171</v>
      </c>
      <c r="D1811" s="169" t="s">
        <v>171</v>
      </c>
      <c r="E1811" s="170">
        <v>44469</v>
      </c>
      <c r="F1811" s="169">
        <v>111182</v>
      </c>
      <c r="G1811" s="169" t="s">
        <v>489</v>
      </c>
      <c r="H1811" s="169"/>
      <c r="I1811" s="169"/>
      <c r="J1811" s="169">
        <v>299240.49</v>
      </c>
      <c r="K1811" s="169"/>
      <c r="M1811" s="87">
        <f t="shared" si="84"/>
        <v>2.9924048999999998E-2</v>
      </c>
    </row>
    <row r="1812" spans="1:13" x14ac:dyDescent="0.25">
      <c r="A1812" s="89" t="str">
        <f t="shared" si="83"/>
        <v>Y0AT0</v>
      </c>
      <c r="B1812" s="89">
        <f>VLOOKUP(F1812,Masters!B:F,5,0)</f>
        <v>0</v>
      </c>
      <c r="C1812" s="169" t="s">
        <v>171</v>
      </c>
      <c r="D1812" s="169" t="s">
        <v>171</v>
      </c>
      <c r="E1812" s="170">
        <v>44469</v>
      </c>
      <c r="F1812" s="169">
        <v>111183</v>
      </c>
      <c r="G1812" s="169" t="s">
        <v>490</v>
      </c>
      <c r="H1812" s="169"/>
      <c r="I1812" s="169"/>
      <c r="J1812" s="169">
        <v>104373.86</v>
      </c>
      <c r="K1812" s="169"/>
      <c r="M1812" s="87">
        <f t="shared" si="84"/>
        <v>1.0437386E-2</v>
      </c>
    </row>
    <row r="1813" spans="1:13" x14ac:dyDescent="0.25">
      <c r="A1813" s="89" t="str">
        <f t="shared" si="83"/>
        <v>Y0AT0</v>
      </c>
      <c r="B1813" s="89">
        <f>VLOOKUP(F1813,Masters!B:F,5,0)</f>
        <v>0</v>
      </c>
      <c r="C1813" s="169" t="s">
        <v>171</v>
      </c>
      <c r="D1813" s="169" t="s">
        <v>171</v>
      </c>
      <c r="E1813" s="170">
        <v>44469</v>
      </c>
      <c r="F1813" s="169">
        <v>111184</v>
      </c>
      <c r="G1813" s="169" t="s">
        <v>491</v>
      </c>
      <c r="H1813" s="169"/>
      <c r="I1813" s="169"/>
      <c r="J1813" s="169">
        <v>30253.96</v>
      </c>
      <c r="K1813" s="169"/>
      <c r="M1813" s="87">
        <f t="shared" si="84"/>
        <v>3.0253960000000001E-3</v>
      </c>
    </row>
    <row r="1814" spans="1:13" x14ac:dyDescent="0.25">
      <c r="A1814" s="89" t="str">
        <f t="shared" si="83"/>
        <v>Y0AT0</v>
      </c>
      <c r="B1814" s="89">
        <f>VLOOKUP(F1814,Masters!B:F,5,0)</f>
        <v>0</v>
      </c>
      <c r="C1814" s="169" t="s">
        <v>171</v>
      </c>
      <c r="D1814" s="169" t="s">
        <v>171</v>
      </c>
      <c r="E1814" s="170">
        <v>44469</v>
      </c>
      <c r="F1814" s="169">
        <v>111220</v>
      </c>
      <c r="G1814" s="169" t="s">
        <v>492</v>
      </c>
      <c r="H1814" s="169"/>
      <c r="I1814" s="169"/>
      <c r="J1814" s="169">
        <v>8064291.6600000001</v>
      </c>
      <c r="K1814" s="169"/>
      <c r="M1814" s="87">
        <f t="shared" si="84"/>
        <v>0.80642916600000003</v>
      </c>
    </row>
    <row r="1815" spans="1:13" x14ac:dyDescent="0.25">
      <c r="A1815" s="89" t="str">
        <f t="shared" si="83"/>
        <v>Y0AT0</v>
      </c>
      <c r="B1815" s="89">
        <f>VLOOKUP(F1815,Masters!B:F,5,0)</f>
        <v>0</v>
      </c>
      <c r="C1815" s="169" t="s">
        <v>171</v>
      </c>
      <c r="D1815" s="169" t="s">
        <v>171</v>
      </c>
      <c r="E1815" s="170">
        <v>44469</v>
      </c>
      <c r="F1815" s="169">
        <v>111221</v>
      </c>
      <c r="G1815" s="169" t="s">
        <v>493</v>
      </c>
      <c r="H1815" s="169"/>
      <c r="I1815" s="169"/>
      <c r="J1815" s="169">
        <v>-8064291.6600000001</v>
      </c>
      <c r="K1815" s="169"/>
      <c r="M1815" s="87">
        <f t="shared" si="84"/>
        <v>-0.80642916600000003</v>
      </c>
    </row>
    <row r="1816" spans="1:13" x14ac:dyDescent="0.25">
      <c r="A1816" s="89" t="str">
        <f t="shared" si="83"/>
        <v>Y0AT0</v>
      </c>
      <c r="B1816" s="89">
        <f>VLOOKUP(F1816,Masters!B:F,5,0)</f>
        <v>0</v>
      </c>
      <c r="C1816" s="169" t="s">
        <v>171</v>
      </c>
      <c r="D1816" s="169" t="s">
        <v>171</v>
      </c>
      <c r="E1816" s="170">
        <v>44469</v>
      </c>
      <c r="F1816" s="169">
        <v>121105</v>
      </c>
      <c r="G1816" s="169" t="s">
        <v>786</v>
      </c>
      <c r="H1816" s="169"/>
      <c r="I1816" s="169"/>
      <c r="J1816" s="169">
        <v>0.1</v>
      </c>
      <c r="K1816" s="169"/>
      <c r="M1816" s="87">
        <f t="shared" si="84"/>
        <v>1E-8</v>
      </c>
    </row>
    <row r="1817" spans="1:13" x14ac:dyDescent="0.25">
      <c r="A1817" s="89" t="str">
        <f t="shared" si="83"/>
        <v>Y0AT0</v>
      </c>
      <c r="B1817" s="89">
        <f>VLOOKUP(F1817,Masters!B:F,5,0)</f>
        <v>0</v>
      </c>
      <c r="C1817" s="169" t="s">
        <v>171</v>
      </c>
      <c r="D1817" s="169" t="s">
        <v>171</v>
      </c>
      <c r="E1817" s="170">
        <v>44469</v>
      </c>
      <c r="F1817" s="169">
        <v>121116</v>
      </c>
      <c r="G1817" s="169" t="s">
        <v>563</v>
      </c>
      <c r="H1817" s="169"/>
      <c r="I1817" s="169"/>
      <c r="J1817" s="169">
        <v>83829453.670000002</v>
      </c>
      <c r="K1817" s="169"/>
      <c r="M1817" s="87">
        <f t="shared" si="84"/>
        <v>8.3829453669999996</v>
      </c>
    </row>
    <row r="1818" spans="1:13" x14ac:dyDescent="0.25">
      <c r="A1818" s="89" t="str">
        <f t="shared" si="83"/>
        <v>Y0AT0</v>
      </c>
      <c r="B1818" s="89">
        <f>VLOOKUP(F1818,Masters!B:F,5,0)</f>
        <v>0</v>
      </c>
      <c r="C1818" s="169" t="s">
        <v>171</v>
      </c>
      <c r="D1818" s="169" t="s">
        <v>171</v>
      </c>
      <c r="E1818" s="170">
        <v>44469</v>
      </c>
      <c r="F1818" s="169">
        <v>121117</v>
      </c>
      <c r="G1818" s="169" t="s">
        <v>787</v>
      </c>
      <c r="H1818" s="169"/>
      <c r="I1818" s="169"/>
      <c r="J1818" s="169">
        <v>32986000</v>
      </c>
      <c r="K1818" s="169"/>
      <c r="M1818" s="87">
        <f t="shared" si="84"/>
        <v>3.2986</v>
      </c>
    </row>
    <row r="1819" spans="1:13" x14ac:dyDescent="0.25">
      <c r="A1819" s="89" t="str">
        <f t="shared" si="83"/>
        <v>Y0AT0</v>
      </c>
      <c r="B1819" s="89">
        <f>VLOOKUP(F1819,Masters!B:F,5,0)</f>
        <v>0</v>
      </c>
      <c r="C1819" s="169" t="s">
        <v>171</v>
      </c>
      <c r="D1819" s="169" t="s">
        <v>171</v>
      </c>
      <c r="E1819" s="170">
        <v>44469</v>
      </c>
      <c r="F1819" s="169">
        <v>141017</v>
      </c>
      <c r="G1819" s="169" t="s">
        <v>788</v>
      </c>
      <c r="H1819" s="169"/>
      <c r="I1819" s="169"/>
      <c r="J1819" s="169">
        <v>0</v>
      </c>
      <c r="K1819" s="169"/>
      <c r="M1819" s="87">
        <f t="shared" si="84"/>
        <v>0</v>
      </c>
    </row>
    <row r="1820" spans="1:13" x14ac:dyDescent="0.25">
      <c r="A1820" s="89" t="str">
        <f t="shared" si="83"/>
        <v>Y0AT0</v>
      </c>
      <c r="B1820" s="89">
        <f>VLOOKUP(F1820,Masters!B:F,5,0)</f>
        <v>0</v>
      </c>
      <c r="C1820" s="169" t="s">
        <v>171</v>
      </c>
      <c r="D1820" s="169" t="s">
        <v>171</v>
      </c>
      <c r="E1820" s="170">
        <v>44469</v>
      </c>
      <c r="F1820" s="169">
        <v>141280</v>
      </c>
      <c r="G1820" s="169" t="s">
        <v>789</v>
      </c>
      <c r="H1820" s="169"/>
      <c r="I1820" s="169"/>
      <c r="J1820" s="169">
        <v>176511792.13</v>
      </c>
      <c r="K1820" s="169"/>
      <c r="M1820" s="87">
        <f t="shared" si="84"/>
        <v>17.651179212999999</v>
      </c>
    </row>
    <row r="1821" spans="1:13" x14ac:dyDescent="0.25">
      <c r="A1821" s="89" t="str">
        <f t="shared" si="83"/>
        <v>Y0AT0</v>
      </c>
      <c r="B1821" s="89">
        <f>VLOOKUP(F1821,Masters!B:F,5,0)</f>
        <v>0</v>
      </c>
      <c r="C1821" s="169" t="s">
        <v>171</v>
      </c>
      <c r="D1821" s="169" t="s">
        <v>171</v>
      </c>
      <c r="E1821" s="170">
        <v>44469</v>
      </c>
      <c r="F1821" s="169">
        <v>141294</v>
      </c>
      <c r="G1821" s="169" t="s">
        <v>792</v>
      </c>
      <c r="H1821" s="169"/>
      <c r="I1821" s="169"/>
      <c r="J1821" s="169">
        <v>0</v>
      </c>
      <c r="K1821" s="169"/>
      <c r="M1821" s="87">
        <f t="shared" si="84"/>
        <v>0</v>
      </c>
    </row>
    <row r="1822" spans="1:13" x14ac:dyDescent="0.25">
      <c r="A1822" s="89" t="str">
        <f t="shared" si="83"/>
        <v>Y0AT0</v>
      </c>
      <c r="B1822" s="89">
        <f>VLOOKUP(F1822,Masters!B:F,5,0)</f>
        <v>0</v>
      </c>
      <c r="C1822" s="169" t="s">
        <v>171</v>
      </c>
      <c r="D1822" s="169" t="s">
        <v>171</v>
      </c>
      <c r="E1822" s="170">
        <v>44469</v>
      </c>
      <c r="F1822" s="169">
        <v>141321</v>
      </c>
      <c r="G1822" s="169" t="s">
        <v>1052</v>
      </c>
      <c r="H1822" s="169"/>
      <c r="I1822" s="169"/>
      <c r="J1822" s="169">
        <v>0</v>
      </c>
      <c r="K1822" s="169"/>
      <c r="M1822" s="87">
        <f t="shared" si="84"/>
        <v>0</v>
      </c>
    </row>
    <row r="1823" spans="1:13" x14ac:dyDescent="0.25">
      <c r="A1823" s="89" t="str">
        <f t="shared" ref="A1823:A1845" si="85">C1823&amp;B1823</f>
        <v>Y0AT0</v>
      </c>
      <c r="B1823" s="89">
        <f>VLOOKUP(F1823,Masters!B:F,5,0)</f>
        <v>0</v>
      </c>
      <c r="C1823" s="169" t="s">
        <v>171</v>
      </c>
      <c r="D1823" s="169" t="s">
        <v>171</v>
      </c>
      <c r="E1823" s="170">
        <v>44469</v>
      </c>
      <c r="F1823" s="169">
        <v>141349</v>
      </c>
      <c r="G1823" s="169" t="s">
        <v>799</v>
      </c>
      <c r="H1823" s="169"/>
      <c r="I1823" s="169"/>
      <c r="J1823" s="169">
        <v>0</v>
      </c>
      <c r="K1823" s="169"/>
      <c r="M1823" s="87">
        <f t="shared" si="84"/>
        <v>0</v>
      </c>
    </row>
    <row r="1824" spans="1:13" x14ac:dyDescent="0.25">
      <c r="A1824" s="89" t="str">
        <f t="shared" si="85"/>
        <v>Y0AT0</v>
      </c>
      <c r="B1824" s="89">
        <f>VLOOKUP(F1824,Masters!B:F,5,0)</f>
        <v>0</v>
      </c>
      <c r="C1824" s="169" t="s">
        <v>171</v>
      </c>
      <c r="D1824" s="169" t="s">
        <v>171</v>
      </c>
      <c r="E1824" s="170">
        <v>44469</v>
      </c>
      <c r="F1824" s="169">
        <v>141350</v>
      </c>
      <c r="G1824" s="169" t="s">
        <v>800</v>
      </c>
      <c r="H1824" s="169"/>
      <c r="I1824" s="169"/>
      <c r="J1824" s="169">
        <v>26131629.98</v>
      </c>
      <c r="K1824" s="169"/>
      <c r="M1824" s="87">
        <f t="shared" si="84"/>
        <v>2.613162998</v>
      </c>
    </row>
    <row r="1825" spans="1:13" x14ac:dyDescent="0.25">
      <c r="A1825" s="89" t="str">
        <f t="shared" si="85"/>
        <v>Y0AT0</v>
      </c>
      <c r="B1825" s="89">
        <f>VLOOKUP(F1825,Masters!B:F,5,0)</f>
        <v>0</v>
      </c>
      <c r="C1825" s="169" t="s">
        <v>171</v>
      </c>
      <c r="D1825" s="169" t="s">
        <v>171</v>
      </c>
      <c r="E1825" s="170">
        <v>44469</v>
      </c>
      <c r="F1825" s="169">
        <v>141366</v>
      </c>
      <c r="G1825" s="169" t="s">
        <v>767</v>
      </c>
      <c r="H1825" s="169"/>
      <c r="I1825" s="169"/>
      <c r="J1825" s="169">
        <v>39786.620000000003</v>
      </c>
      <c r="K1825" s="169"/>
      <c r="M1825" s="87">
        <f t="shared" si="84"/>
        <v>3.978662E-3</v>
      </c>
    </row>
    <row r="1826" spans="1:13" x14ac:dyDescent="0.25">
      <c r="A1826" s="89" t="str">
        <f t="shared" si="85"/>
        <v>Y0AT0</v>
      </c>
      <c r="B1826" s="89">
        <f>VLOOKUP(F1826,Masters!B:F,5,0)</f>
        <v>0</v>
      </c>
      <c r="C1826" s="169" t="s">
        <v>171</v>
      </c>
      <c r="D1826" s="169" t="s">
        <v>171</v>
      </c>
      <c r="E1826" s="170">
        <v>44469</v>
      </c>
      <c r="F1826" s="169">
        <v>141379</v>
      </c>
      <c r="G1826" s="169" t="s">
        <v>2430</v>
      </c>
      <c r="H1826" s="169"/>
      <c r="I1826" s="169"/>
      <c r="J1826" s="169">
        <v>-1798233</v>
      </c>
      <c r="K1826" s="169"/>
      <c r="M1826" s="87">
        <f t="shared" si="84"/>
        <v>-0.17982329999999999</v>
      </c>
    </row>
    <row r="1827" spans="1:13" x14ac:dyDescent="0.25">
      <c r="A1827" s="89" t="str">
        <f t="shared" si="85"/>
        <v>Y0AT0</v>
      </c>
      <c r="B1827" s="89">
        <f>VLOOKUP(F1827,Masters!B:F,5,0)</f>
        <v>0</v>
      </c>
      <c r="C1827" s="169" t="s">
        <v>171</v>
      </c>
      <c r="D1827" s="169" t="s">
        <v>171</v>
      </c>
      <c r="E1827" s="170">
        <v>44469</v>
      </c>
      <c r="F1827" s="169">
        <v>141382</v>
      </c>
      <c r="G1827" s="169" t="s">
        <v>508</v>
      </c>
      <c r="H1827" s="169"/>
      <c r="I1827" s="169"/>
      <c r="J1827" s="169">
        <v>0</v>
      </c>
      <c r="K1827" s="169"/>
      <c r="M1827" s="87">
        <f t="shared" si="84"/>
        <v>0</v>
      </c>
    </row>
    <row r="1828" spans="1:13" x14ac:dyDescent="0.25">
      <c r="A1828" s="89" t="str">
        <f t="shared" si="85"/>
        <v>Y0AT0</v>
      </c>
      <c r="B1828" s="89">
        <f>VLOOKUP(F1828,Masters!B:F,5,0)</f>
        <v>0</v>
      </c>
      <c r="C1828" s="169" t="s">
        <v>171</v>
      </c>
      <c r="D1828" s="169" t="s">
        <v>171</v>
      </c>
      <c r="E1828" s="170">
        <v>44469</v>
      </c>
      <c r="F1828" s="169">
        <v>141398</v>
      </c>
      <c r="G1828" s="169" t="s">
        <v>2431</v>
      </c>
      <c r="H1828" s="169"/>
      <c r="I1828" s="169"/>
      <c r="J1828" s="169">
        <v>0</v>
      </c>
      <c r="K1828" s="169"/>
      <c r="M1828" s="87">
        <f t="shared" si="84"/>
        <v>0</v>
      </c>
    </row>
    <row r="1829" spans="1:13" x14ac:dyDescent="0.25">
      <c r="A1829" s="89" t="str">
        <f t="shared" si="85"/>
        <v>Y0AT0</v>
      </c>
      <c r="B1829" s="89">
        <f>VLOOKUP(F1829,Masters!B:F,5,0)</f>
        <v>0</v>
      </c>
      <c r="C1829" s="169" t="s">
        <v>171</v>
      </c>
      <c r="D1829" s="169" t="s">
        <v>171</v>
      </c>
      <c r="E1829" s="170">
        <v>44469</v>
      </c>
      <c r="F1829" s="169">
        <v>141399</v>
      </c>
      <c r="G1829" s="169" t="s">
        <v>2432</v>
      </c>
      <c r="H1829" s="169"/>
      <c r="I1829" s="169"/>
      <c r="J1829" s="169">
        <v>-825000</v>
      </c>
      <c r="K1829" s="169"/>
      <c r="M1829" s="87">
        <f t="shared" si="84"/>
        <v>-8.2500000000000004E-2</v>
      </c>
    </row>
    <row r="1830" spans="1:13" x14ac:dyDescent="0.25">
      <c r="A1830" s="89" t="str">
        <f t="shared" si="85"/>
        <v>Y0AT0</v>
      </c>
      <c r="B1830" s="89">
        <f>VLOOKUP(F1830,Masters!B:F,5,0)</f>
        <v>0</v>
      </c>
      <c r="C1830" s="169" t="s">
        <v>171</v>
      </c>
      <c r="D1830" s="169" t="s">
        <v>171</v>
      </c>
      <c r="E1830" s="170">
        <v>44469</v>
      </c>
      <c r="F1830" s="169">
        <v>141524</v>
      </c>
      <c r="G1830" s="169" t="s">
        <v>509</v>
      </c>
      <c r="H1830" s="169"/>
      <c r="I1830" s="169"/>
      <c r="J1830" s="169">
        <v>0</v>
      </c>
      <c r="K1830" s="169"/>
      <c r="M1830" s="87">
        <f t="shared" si="84"/>
        <v>0</v>
      </c>
    </row>
    <row r="1831" spans="1:13" x14ac:dyDescent="0.25">
      <c r="A1831" s="89" t="str">
        <f t="shared" si="85"/>
        <v>Y0AT0</v>
      </c>
      <c r="B1831" s="89">
        <f>VLOOKUP(F1831,Masters!B:F,5,0)</f>
        <v>0</v>
      </c>
      <c r="C1831" s="169" t="s">
        <v>171</v>
      </c>
      <c r="D1831" s="169" t="s">
        <v>171</v>
      </c>
      <c r="E1831" s="170">
        <v>44469</v>
      </c>
      <c r="F1831" s="169">
        <v>141526</v>
      </c>
      <c r="G1831" s="169" t="s">
        <v>510</v>
      </c>
      <c r="H1831" s="169"/>
      <c r="I1831" s="169"/>
      <c r="J1831" s="169">
        <v>0</v>
      </c>
      <c r="K1831" s="169"/>
      <c r="M1831" s="87">
        <f t="shared" si="84"/>
        <v>0</v>
      </c>
    </row>
    <row r="1832" spans="1:13" x14ac:dyDescent="0.25">
      <c r="A1832" s="89" t="str">
        <f t="shared" si="85"/>
        <v>Y0AT0</v>
      </c>
      <c r="B1832" s="89">
        <f>VLOOKUP(F1832,Masters!B:F,5,0)</f>
        <v>0</v>
      </c>
      <c r="C1832" s="169" t="s">
        <v>171</v>
      </c>
      <c r="D1832" s="169" t="s">
        <v>171</v>
      </c>
      <c r="E1832" s="170">
        <v>44469</v>
      </c>
      <c r="F1832" s="169">
        <v>141527</v>
      </c>
      <c r="G1832" s="169" t="s">
        <v>552</v>
      </c>
      <c r="H1832" s="169"/>
      <c r="I1832" s="169"/>
      <c r="J1832" s="169">
        <v>0</v>
      </c>
      <c r="K1832" s="169"/>
      <c r="M1832" s="87">
        <f t="shared" si="84"/>
        <v>0</v>
      </c>
    </row>
    <row r="1833" spans="1:13" x14ac:dyDescent="0.25">
      <c r="A1833" s="89" t="str">
        <f t="shared" si="85"/>
        <v>Y0AT0</v>
      </c>
      <c r="B1833" s="89">
        <f>VLOOKUP(F1833,Masters!B:F,5,0)</f>
        <v>0</v>
      </c>
      <c r="C1833" s="169" t="s">
        <v>171</v>
      </c>
      <c r="D1833" s="169" t="s">
        <v>171</v>
      </c>
      <c r="E1833" s="170">
        <v>44469</v>
      </c>
      <c r="F1833" s="169">
        <v>141554</v>
      </c>
      <c r="G1833" s="169" t="s">
        <v>819</v>
      </c>
      <c r="H1833" s="169"/>
      <c r="I1833" s="169"/>
      <c r="J1833" s="169">
        <v>0</v>
      </c>
      <c r="K1833" s="169"/>
      <c r="M1833" s="87">
        <f t="shared" si="84"/>
        <v>0</v>
      </c>
    </row>
    <row r="1834" spans="1:13" x14ac:dyDescent="0.25">
      <c r="A1834" s="89" t="str">
        <f t="shared" si="85"/>
        <v>Y0AT0</v>
      </c>
      <c r="B1834" s="89">
        <f>VLOOKUP(F1834,Masters!B:F,5,0)</f>
        <v>0</v>
      </c>
      <c r="C1834" s="169" t="s">
        <v>171</v>
      </c>
      <c r="D1834" s="169" t="s">
        <v>171</v>
      </c>
      <c r="E1834" s="170">
        <v>44469</v>
      </c>
      <c r="F1834" s="169">
        <v>141555</v>
      </c>
      <c r="G1834" s="169" t="s">
        <v>820</v>
      </c>
      <c r="H1834" s="169"/>
      <c r="I1834" s="169"/>
      <c r="J1834" s="169">
        <v>0</v>
      </c>
      <c r="K1834" s="169"/>
      <c r="M1834" s="87">
        <f t="shared" si="84"/>
        <v>0</v>
      </c>
    </row>
    <row r="1835" spans="1:13" x14ac:dyDescent="0.25">
      <c r="A1835" s="89" t="str">
        <f t="shared" si="85"/>
        <v>Y0AT0</v>
      </c>
      <c r="B1835" s="89">
        <f>VLOOKUP(F1835,Masters!B:F,5,0)</f>
        <v>0</v>
      </c>
      <c r="C1835" s="169" t="s">
        <v>171</v>
      </c>
      <c r="D1835" s="169" t="s">
        <v>171</v>
      </c>
      <c r="E1835" s="170">
        <v>44469</v>
      </c>
      <c r="F1835" s="169">
        <v>141627</v>
      </c>
      <c r="G1835" s="169" t="s">
        <v>511</v>
      </c>
      <c r="H1835" s="169"/>
      <c r="I1835" s="169"/>
      <c r="J1835" s="169">
        <v>0</v>
      </c>
      <c r="K1835" s="169"/>
      <c r="M1835" s="87">
        <f t="shared" si="84"/>
        <v>0</v>
      </c>
    </row>
    <row r="1836" spans="1:13" x14ac:dyDescent="0.25">
      <c r="A1836" s="89" t="str">
        <f t="shared" si="85"/>
        <v>Y0AT0</v>
      </c>
      <c r="B1836" s="89">
        <f>VLOOKUP(F1836,Masters!B:F,5,0)</f>
        <v>0</v>
      </c>
      <c r="C1836" s="169" t="s">
        <v>171</v>
      </c>
      <c r="D1836" s="169" t="s">
        <v>171</v>
      </c>
      <c r="E1836" s="170">
        <v>44469</v>
      </c>
      <c r="F1836" s="169">
        <v>141647</v>
      </c>
      <c r="G1836" s="169" t="s">
        <v>821</v>
      </c>
      <c r="H1836" s="169"/>
      <c r="I1836" s="169"/>
      <c r="J1836" s="169">
        <v>-2330000</v>
      </c>
      <c r="K1836" s="169"/>
      <c r="M1836" s="87">
        <f t="shared" si="84"/>
        <v>-0.23300000000000001</v>
      </c>
    </row>
    <row r="1837" spans="1:13" x14ac:dyDescent="0.25">
      <c r="A1837" s="89" t="str">
        <f t="shared" si="85"/>
        <v>Y0AT0</v>
      </c>
      <c r="B1837" s="89">
        <f>VLOOKUP(F1837,Masters!B:F,5,0)</f>
        <v>0</v>
      </c>
      <c r="C1837" s="169" t="s">
        <v>171</v>
      </c>
      <c r="D1837" s="169" t="s">
        <v>171</v>
      </c>
      <c r="E1837" s="170">
        <v>44469</v>
      </c>
      <c r="F1837" s="169">
        <v>141653</v>
      </c>
      <c r="G1837" s="169" t="s">
        <v>512</v>
      </c>
      <c r="H1837" s="169"/>
      <c r="I1837" s="169"/>
      <c r="J1837" s="169">
        <v>0</v>
      </c>
      <c r="K1837" s="169"/>
      <c r="M1837" s="87">
        <f t="shared" si="84"/>
        <v>0</v>
      </c>
    </row>
    <row r="1838" spans="1:13" x14ac:dyDescent="0.25">
      <c r="A1838" s="89" t="str">
        <f t="shared" si="85"/>
        <v>Y0AT0</v>
      </c>
      <c r="B1838" s="89">
        <f>VLOOKUP(F1838,Masters!B:F,5,0)</f>
        <v>0</v>
      </c>
      <c r="C1838" s="169" t="s">
        <v>171</v>
      </c>
      <c r="D1838" s="169" t="s">
        <v>171</v>
      </c>
      <c r="E1838" s="170">
        <v>44469</v>
      </c>
      <c r="F1838" s="169">
        <v>141679</v>
      </c>
      <c r="G1838" s="169" t="s">
        <v>822</v>
      </c>
      <c r="H1838" s="169"/>
      <c r="I1838" s="169"/>
      <c r="J1838" s="169">
        <v>0</v>
      </c>
      <c r="K1838" s="169"/>
      <c r="M1838" s="87">
        <f t="shared" si="84"/>
        <v>0</v>
      </c>
    </row>
    <row r="1839" spans="1:13" x14ac:dyDescent="0.25">
      <c r="A1839" s="89" t="str">
        <f t="shared" si="85"/>
        <v>Y0AT0</v>
      </c>
      <c r="B1839" s="89">
        <f>VLOOKUP(F1839,Masters!B:F,5,0)</f>
        <v>0</v>
      </c>
      <c r="C1839" s="169" t="s">
        <v>171</v>
      </c>
      <c r="D1839" s="169" t="s">
        <v>171</v>
      </c>
      <c r="E1839" s="170">
        <v>44469</v>
      </c>
      <c r="F1839" s="169">
        <v>141724</v>
      </c>
      <c r="G1839" s="169" t="s">
        <v>513</v>
      </c>
      <c r="H1839" s="169"/>
      <c r="I1839" s="169"/>
      <c r="J1839" s="169">
        <v>-76600</v>
      </c>
      <c r="K1839" s="169"/>
      <c r="M1839" s="87">
        <f t="shared" si="84"/>
        <v>-7.6600000000000001E-3</v>
      </c>
    </row>
    <row r="1840" spans="1:13" x14ac:dyDescent="0.25">
      <c r="A1840" s="89" t="str">
        <f t="shared" si="85"/>
        <v>Y0AT0</v>
      </c>
      <c r="B1840" s="89">
        <f>VLOOKUP(F1840,Masters!B:F,5,0)</f>
        <v>0</v>
      </c>
      <c r="C1840" s="169" t="s">
        <v>171</v>
      </c>
      <c r="D1840" s="169" t="s">
        <v>171</v>
      </c>
      <c r="E1840" s="170">
        <v>44469</v>
      </c>
      <c r="F1840" s="169">
        <v>141744</v>
      </c>
      <c r="G1840" s="169" t="s">
        <v>514</v>
      </c>
      <c r="H1840" s="169"/>
      <c r="I1840" s="169"/>
      <c r="J1840" s="169">
        <v>100000.02</v>
      </c>
      <c r="K1840" s="169"/>
      <c r="M1840" s="87">
        <f t="shared" si="84"/>
        <v>1.0000002000000001E-2</v>
      </c>
    </row>
    <row r="1841" spans="1:13" x14ac:dyDescent="0.25">
      <c r="A1841" s="89" t="str">
        <f t="shared" si="85"/>
        <v>Y0AT0</v>
      </c>
      <c r="B1841" s="89">
        <f>VLOOKUP(F1841,Masters!B:F,5,0)</f>
        <v>0</v>
      </c>
      <c r="C1841" s="169" t="s">
        <v>171</v>
      </c>
      <c r="D1841" s="169" t="s">
        <v>171</v>
      </c>
      <c r="E1841" s="170">
        <v>44469</v>
      </c>
      <c r="F1841" s="169">
        <v>141749</v>
      </c>
      <c r="G1841" s="169" t="s">
        <v>516</v>
      </c>
      <c r="H1841" s="169"/>
      <c r="I1841" s="169"/>
      <c r="J1841" s="169">
        <v>100000</v>
      </c>
      <c r="K1841" s="169"/>
      <c r="M1841" s="87">
        <f t="shared" si="84"/>
        <v>0.01</v>
      </c>
    </row>
    <row r="1842" spans="1:13" x14ac:dyDescent="0.25">
      <c r="A1842" s="89" t="str">
        <f t="shared" si="85"/>
        <v>Y0AT0</v>
      </c>
      <c r="B1842" s="89">
        <f>VLOOKUP(F1842,Masters!B:F,5,0)</f>
        <v>0</v>
      </c>
      <c r="C1842" s="169" t="s">
        <v>171</v>
      </c>
      <c r="D1842" s="169" t="s">
        <v>171</v>
      </c>
      <c r="E1842" s="170">
        <v>44469</v>
      </c>
      <c r="F1842" s="169">
        <v>141754</v>
      </c>
      <c r="G1842" s="169" t="s">
        <v>517</v>
      </c>
      <c r="H1842" s="169"/>
      <c r="I1842" s="169"/>
      <c r="J1842" s="169">
        <v>52300</v>
      </c>
      <c r="K1842" s="169"/>
      <c r="M1842" s="87">
        <f t="shared" si="84"/>
        <v>5.2300000000000003E-3</v>
      </c>
    </row>
    <row r="1843" spans="1:13" x14ac:dyDescent="0.25">
      <c r="A1843" s="89" t="str">
        <f t="shared" si="85"/>
        <v>Y0AT0</v>
      </c>
      <c r="B1843" s="89">
        <f>VLOOKUP(F1843,Masters!B:F,5,0)</f>
        <v>0</v>
      </c>
      <c r="C1843" s="169" t="s">
        <v>171</v>
      </c>
      <c r="D1843" s="169" t="s">
        <v>171</v>
      </c>
      <c r="E1843" s="170">
        <v>44469</v>
      </c>
      <c r="F1843" s="169">
        <v>141755</v>
      </c>
      <c r="G1843" s="169" t="s">
        <v>518</v>
      </c>
      <c r="H1843" s="169"/>
      <c r="I1843" s="169"/>
      <c r="J1843" s="169">
        <v>0</v>
      </c>
      <c r="K1843" s="169"/>
      <c r="M1843" s="87">
        <f t="shared" si="84"/>
        <v>0</v>
      </c>
    </row>
    <row r="1844" spans="1:13" x14ac:dyDescent="0.25">
      <c r="A1844" s="89" t="str">
        <f t="shared" si="85"/>
        <v>Y0AT0</v>
      </c>
      <c r="B1844" s="89">
        <f>VLOOKUP(F1844,Masters!B:F,5,0)</f>
        <v>0</v>
      </c>
      <c r="C1844" s="169" t="s">
        <v>171</v>
      </c>
      <c r="D1844" s="169" t="s">
        <v>171</v>
      </c>
      <c r="E1844" s="170">
        <v>44469</v>
      </c>
      <c r="F1844" s="169">
        <v>141769</v>
      </c>
      <c r="G1844" s="169" t="s">
        <v>843</v>
      </c>
      <c r="H1844" s="169"/>
      <c r="I1844" s="169"/>
      <c r="J1844" s="169">
        <v>0</v>
      </c>
      <c r="K1844" s="169"/>
      <c r="M1844" s="87">
        <f t="shared" si="84"/>
        <v>0</v>
      </c>
    </row>
    <row r="1845" spans="1:13" x14ac:dyDescent="0.25">
      <c r="A1845" s="89" t="str">
        <f t="shared" si="85"/>
        <v>Y0AT0</v>
      </c>
      <c r="B1845" s="89">
        <f>VLOOKUP(F1845,Masters!B:F,5,0)</f>
        <v>0</v>
      </c>
      <c r="C1845" s="169" t="s">
        <v>171</v>
      </c>
      <c r="D1845" s="169" t="s">
        <v>171</v>
      </c>
      <c r="E1845" s="170">
        <v>44469</v>
      </c>
      <c r="F1845" s="169">
        <v>141779</v>
      </c>
      <c r="G1845" s="169" t="s">
        <v>852</v>
      </c>
      <c r="H1845" s="169"/>
      <c r="I1845" s="169"/>
      <c r="J1845" s="169">
        <v>-1517000</v>
      </c>
      <c r="K1845" s="169"/>
      <c r="M1845" s="87">
        <f t="shared" si="84"/>
        <v>-0.1517</v>
      </c>
    </row>
    <row r="1846" spans="1:13" x14ac:dyDescent="0.25">
      <c r="A1846" s="89" t="str">
        <f t="shared" ref="A1846" si="86">C1846&amp;B1846</f>
        <v>Y0AT0</v>
      </c>
      <c r="B1846" s="89">
        <f>VLOOKUP(F1846,Masters!B:F,5,0)</f>
        <v>0</v>
      </c>
      <c r="C1846" s="169" t="s">
        <v>171</v>
      </c>
      <c r="D1846" s="169" t="s">
        <v>171</v>
      </c>
      <c r="E1846" s="170">
        <v>44469</v>
      </c>
      <c r="F1846" s="169">
        <v>141785</v>
      </c>
      <c r="G1846" s="169" t="s">
        <v>856</v>
      </c>
      <c r="H1846" s="169"/>
      <c r="I1846" s="169"/>
      <c r="J1846" s="169">
        <v>0</v>
      </c>
      <c r="K1846" s="169"/>
      <c r="M1846" s="87">
        <f t="shared" ref="M1846:M1882" si="87">J1846/10000000</f>
        <v>0</v>
      </c>
    </row>
    <row r="1847" spans="1:13" x14ac:dyDescent="0.25">
      <c r="A1847" s="89" t="str">
        <f t="shared" ref="A1847:A1910" si="88">C1847&amp;B1847</f>
        <v>Y0AT0</v>
      </c>
      <c r="B1847" s="89">
        <f>VLOOKUP(F1847,Masters!B:F,5,0)</f>
        <v>0</v>
      </c>
      <c r="C1847" s="169" t="s">
        <v>171</v>
      </c>
      <c r="D1847" s="169" t="s">
        <v>171</v>
      </c>
      <c r="E1847" s="170">
        <v>44469</v>
      </c>
      <c r="F1847" s="169">
        <v>141789</v>
      </c>
      <c r="G1847" s="169" t="s">
        <v>860</v>
      </c>
      <c r="H1847" s="169"/>
      <c r="I1847" s="169"/>
      <c r="J1847" s="169">
        <v>0</v>
      </c>
      <c r="K1847" s="169"/>
      <c r="M1847" s="87">
        <f t="shared" si="87"/>
        <v>0</v>
      </c>
    </row>
    <row r="1848" spans="1:13" x14ac:dyDescent="0.25">
      <c r="A1848" s="89" t="str">
        <f t="shared" si="88"/>
        <v>Y0AT0</v>
      </c>
      <c r="B1848" s="89">
        <f>VLOOKUP(F1848,Masters!B:F,5,0)</f>
        <v>0</v>
      </c>
      <c r="C1848" s="169" t="s">
        <v>171</v>
      </c>
      <c r="D1848" s="169" t="s">
        <v>171</v>
      </c>
      <c r="E1848" s="170">
        <v>44469</v>
      </c>
      <c r="F1848" s="169">
        <v>141790</v>
      </c>
      <c r="G1848" s="169" t="s">
        <v>861</v>
      </c>
      <c r="H1848" s="169"/>
      <c r="I1848" s="169"/>
      <c r="J1848" s="169">
        <v>-150000</v>
      </c>
      <c r="K1848" s="169"/>
      <c r="M1848" s="87">
        <f t="shared" si="87"/>
        <v>-1.4999999999999999E-2</v>
      </c>
    </row>
    <row r="1849" spans="1:13" x14ac:dyDescent="0.25">
      <c r="A1849" s="89" t="str">
        <f t="shared" si="88"/>
        <v>Y0AT0</v>
      </c>
      <c r="B1849" s="89">
        <f>VLOOKUP(F1849,Masters!B:F,5,0)</f>
        <v>0</v>
      </c>
      <c r="C1849" s="169" t="s">
        <v>171</v>
      </c>
      <c r="D1849" s="169" t="s">
        <v>171</v>
      </c>
      <c r="E1849" s="170">
        <v>44469</v>
      </c>
      <c r="F1849" s="169">
        <v>141793</v>
      </c>
      <c r="G1849" s="169" t="s">
        <v>863</v>
      </c>
      <c r="H1849" s="169"/>
      <c r="I1849" s="169"/>
      <c r="J1849" s="169">
        <v>0</v>
      </c>
      <c r="K1849" s="169"/>
      <c r="M1849" s="87">
        <f t="shared" si="87"/>
        <v>0</v>
      </c>
    </row>
    <row r="1850" spans="1:13" x14ac:dyDescent="0.25">
      <c r="A1850" s="89" t="str">
        <f t="shared" si="88"/>
        <v>Y0AT0</v>
      </c>
      <c r="B1850" s="89">
        <f>VLOOKUP(F1850,Masters!B:F,5,0)</f>
        <v>0</v>
      </c>
      <c r="C1850" s="169" t="s">
        <v>171</v>
      </c>
      <c r="D1850" s="169" t="s">
        <v>171</v>
      </c>
      <c r="E1850" s="170">
        <v>44469</v>
      </c>
      <c r="F1850" s="169">
        <v>141871</v>
      </c>
      <c r="G1850" s="169" t="s">
        <v>1100</v>
      </c>
      <c r="H1850" s="169"/>
      <c r="I1850" s="169"/>
      <c r="J1850" s="169">
        <v>0</v>
      </c>
      <c r="K1850" s="169"/>
      <c r="M1850" s="87">
        <f t="shared" si="87"/>
        <v>0</v>
      </c>
    </row>
    <row r="1851" spans="1:13" x14ac:dyDescent="0.25">
      <c r="A1851" s="89" t="str">
        <f t="shared" si="88"/>
        <v>Y0AT0</v>
      </c>
      <c r="B1851" s="89">
        <f>VLOOKUP(F1851,Masters!B:F,5,0)</f>
        <v>0</v>
      </c>
      <c r="C1851" s="169" t="s">
        <v>171</v>
      </c>
      <c r="D1851" s="169" t="s">
        <v>171</v>
      </c>
      <c r="E1851" s="170">
        <v>44469</v>
      </c>
      <c r="F1851" s="169">
        <v>142036</v>
      </c>
      <c r="G1851" s="169" t="s">
        <v>865</v>
      </c>
      <c r="H1851" s="169"/>
      <c r="I1851" s="169"/>
      <c r="J1851" s="169">
        <v>-1400000</v>
      </c>
      <c r="K1851" s="169"/>
      <c r="M1851" s="87">
        <f t="shared" si="87"/>
        <v>-0.14000000000000001</v>
      </c>
    </row>
    <row r="1852" spans="1:13" x14ac:dyDescent="0.25">
      <c r="A1852" s="89" t="str">
        <f t="shared" si="88"/>
        <v>Y0AT0</v>
      </c>
      <c r="B1852" s="89">
        <f>VLOOKUP(F1852,Masters!B:F,5,0)</f>
        <v>0</v>
      </c>
      <c r="C1852" s="169" t="s">
        <v>171</v>
      </c>
      <c r="D1852" s="169" t="s">
        <v>171</v>
      </c>
      <c r="E1852" s="170">
        <v>44469</v>
      </c>
      <c r="F1852" s="169">
        <v>142038</v>
      </c>
      <c r="G1852" s="169" t="s">
        <v>866</v>
      </c>
      <c r="H1852" s="169"/>
      <c r="I1852" s="169"/>
      <c r="J1852" s="169">
        <v>0</v>
      </c>
      <c r="K1852" s="169"/>
      <c r="M1852" s="87">
        <f t="shared" si="87"/>
        <v>0</v>
      </c>
    </row>
    <row r="1853" spans="1:13" x14ac:dyDescent="0.25">
      <c r="A1853" s="89" t="str">
        <f t="shared" si="88"/>
        <v>Y0AT0</v>
      </c>
      <c r="B1853" s="89">
        <f>VLOOKUP(F1853,Masters!B:F,5,0)</f>
        <v>0</v>
      </c>
      <c r="C1853" s="169" t="s">
        <v>171</v>
      </c>
      <c r="D1853" s="169" t="s">
        <v>171</v>
      </c>
      <c r="E1853" s="170">
        <v>44469</v>
      </c>
      <c r="F1853" s="169">
        <v>142041</v>
      </c>
      <c r="G1853" s="169" t="s">
        <v>868</v>
      </c>
      <c r="H1853" s="169"/>
      <c r="I1853" s="169"/>
      <c r="J1853" s="169">
        <v>0</v>
      </c>
      <c r="K1853" s="169"/>
      <c r="M1853" s="87">
        <f t="shared" si="87"/>
        <v>0</v>
      </c>
    </row>
    <row r="1854" spans="1:13" x14ac:dyDescent="0.25">
      <c r="A1854" s="89" t="str">
        <f t="shared" si="88"/>
        <v>Y0AT0</v>
      </c>
      <c r="B1854" s="89">
        <f>VLOOKUP(F1854,Masters!B:F,5,0)</f>
        <v>0</v>
      </c>
      <c r="C1854" s="169" t="s">
        <v>171</v>
      </c>
      <c r="D1854" s="169" t="s">
        <v>171</v>
      </c>
      <c r="E1854" s="170">
        <v>44469</v>
      </c>
      <c r="F1854" s="169">
        <v>142043</v>
      </c>
      <c r="G1854" s="169" t="s">
        <v>1133</v>
      </c>
      <c r="H1854" s="169"/>
      <c r="I1854" s="169"/>
      <c r="J1854" s="169">
        <v>0</v>
      </c>
      <c r="K1854" s="169"/>
      <c r="M1854" s="87">
        <f t="shared" si="87"/>
        <v>0</v>
      </c>
    </row>
    <row r="1855" spans="1:13" x14ac:dyDescent="0.25">
      <c r="A1855" s="89" t="str">
        <f t="shared" si="88"/>
        <v>Y0AT0</v>
      </c>
      <c r="B1855" s="89">
        <f>VLOOKUP(F1855,Masters!B:F,5,0)</f>
        <v>0</v>
      </c>
      <c r="C1855" s="169" t="s">
        <v>171</v>
      </c>
      <c r="D1855" s="169" t="s">
        <v>171</v>
      </c>
      <c r="E1855" s="170">
        <v>44469</v>
      </c>
      <c r="F1855" s="169">
        <v>142044</v>
      </c>
      <c r="G1855" s="169" t="s">
        <v>870</v>
      </c>
      <c r="H1855" s="169"/>
      <c r="I1855" s="169"/>
      <c r="J1855" s="169">
        <v>0</v>
      </c>
      <c r="K1855" s="169"/>
      <c r="M1855" s="87">
        <f t="shared" si="87"/>
        <v>0</v>
      </c>
    </row>
    <row r="1856" spans="1:13" x14ac:dyDescent="0.25">
      <c r="A1856" s="89" t="str">
        <f t="shared" si="88"/>
        <v>Y0AT0</v>
      </c>
      <c r="B1856" s="89">
        <f>VLOOKUP(F1856,Masters!B:F,5,0)</f>
        <v>0</v>
      </c>
      <c r="C1856" s="169" t="s">
        <v>171</v>
      </c>
      <c r="D1856" s="169" t="s">
        <v>171</v>
      </c>
      <c r="E1856" s="170">
        <v>44469</v>
      </c>
      <c r="F1856" s="169">
        <v>142046</v>
      </c>
      <c r="G1856" s="169" t="s">
        <v>871</v>
      </c>
      <c r="H1856" s="169"/>
      <c r="I1856" s="169"/>
      <c r="J1856" s="169">
        <v>0</v>
      </c>
      <c r="K1856" s="169"/>
      <c r="M1856" s="87">
        <f t="shared" si="87"/>
        <v>0</v>
      </c>
    </row>
    <row r="1857" spans="1:13" x14ac:dyDescent="0.25">
      <c r="A1857" s="89" t="str">
        <f t="shared" si="88"/>
        <v>Y0AT0</v>
      </c>
      <c r="B1857" s="89">
        <f>VLOOKUP(F1857,Masters!B:F,5,0)</f>
        <v>0</v>
      </c>
      <c r="C1857" s="169" t="s">
        <v>171</v>
      </c>
      <c r="D1857" s="169" t="s">
        <v>171</v>
      </c>
      <c r="E1857" s="170">
        <v>44469</v>
      </c>
      <c r="F1857" s="169">
        <v>142087</v>
      </c>
      <c r="G1857" s="169" t="s">
        <v>881</v>
      </c>
      <c r="H1857" s="169"/>
      <c r="I1857" s="169"/>
      <c r="J1857" s="169">
        <v>0</v>
      </c>
      <c r="K1857" s="169"/>
      <c r="M1857" s="87">
        <f t="shared" si="87"/>
        <v>0</v>
      </c>
    </row>
    <row r="1858" spans="1:13" x14ac:dyDescent="0.25">
      <c r="A1858" s="89" t="str">
        <f t="shared" si="88"/>
        <v>Y0AT0</v>
      </c>
      <c r="B1858" s="89">
        <f>VLOOKUP(F1858,Masters!B:F,5,0)</f>
        <v>0</v>
      </c>
      <c r="C1858" s="169" t="s">
        <v>171</v>
      </c>
      <c r="D1858" s="169" t="s">
        <v>171</v>
      </c>
      <c r="E1858" s="170">
        <v>44469</v>
      </c>
      <c r="F1858" s="169">
        <v>160101</v>
      </c>
      <c r="G1858" s="169" t="s">
        <v>887</v>
      </c>
      <c r="H1858" s="169"/>
      <c r="I1858" s="169"/>
      <c r="J1858" s="169">
        <v>98068433</v>
      </c>
      <c r="K1858" s="169"/>
      <c r="M1858" s="87">
        <f t="shared" si="87"/>
        <v>9.8068433000000006</v>
      </c>
    </row>
    <row r="1859" spans="1:13" x14ac:dyDescent="0.25">
      <c r="A1859" s="89" t="str">
        <f t="shared" si="88"/>
        <v>Y0AT0</v>
      </c>
      <c r="B1859" s="89">
        <f>VLOOKUP(F1859,Masters!B:F,5,0)</f>
        <v>0</v>
      </c>
      <c r="C1859" s="169" t="s">
        <v>171</v>
      </c>
      <c r="D1859" s="169" t="s">
        <v>171</v>
      </c>
      <c r="E1859" s="170">
        <v>44469</v>
      </c>
      <c r="F1859" s="169">
        <v>160108</v>
      </c>
      <c r="G1859" s="169" t="s">
        <v>1113</v>
      </c>
      <c r="H1859" s="169"/>
      <c r="I1859" s="169"/>
      <c r="J1859" s="169">
        <v>0</v>
      </c>
      <c r="K1859" s="169"/>
      <c r="M1859" s="87">
        <f t="shared" si="87"/>
        <v>0</v>
      </c>
    </row>
    <row r="1860" spans="1:13" x14ac:dyDescent="0.25">
      <c r="A1860" s="89" t="str">
        <f t="shared" si="88"/>
        <v>Y0AT0</v>
      </c>
      <c r="B1860" s="89">
        <f>VLOOKUP(F1860,Masters!B:F,5,0)</f>
        <v>0</v>
      </c>
      <c r="C1860" s="169" t="s">
        <v>171</v>
      </c>
      <c r="D1860" s="169" t="s">
        <v>171</v>
      </c>
      <c r="E1860" s="170">
        <v>44469</v>
      </c>
      <c r="F1860" s="169">
        <v>160118</v>
      </c>
      <c r="G1860" s="169" t="s">
        <v>890</v>
      </c>
      <c r="H1860" s="169"/>
      <c r="I1860" s="169"/>
      <c r="J1860" s="169">
        <v>0</v>
      </c>
      <c r="K1860" s="169"/>
      <c r="M1860" s="87">
        <f t="shared" si="87"/>
        <v>0</v>
      </c>
    </row>
    <row r="1861" spans="1:13" x14ac:dyDescent="0.25">
      <c r="A1861" s="89" t="str">
        <f t="shared" si="88"/>
        <v>Y0AT0</v>
      </c>
      <c r="B1861" s="89">
        <f>VLOOKUP(F1861,Masters!B:F,5,0)</f>
        <v>0</v>
      </c>
      <c r="C1861" s="169" t="s">
        <v>171</v>
      </c>
      <c r="D1861" s="169" t="s">
        <v>171</v>
      </c>
      <c r="E1861" s="170">
        <v>44469</v>
      </c>
      <c r="F1861" s="169">
        <v>160202</v>
      </c>
      <c r="G1861" s="169" t="s">
        <v>896</v>
      </c>
      <c r="H1861" s="169"/>
      <c r="I1861" s="169"/>
      <c r="J1861" s="169">
        <v>0</v>
      </c>
      <c r="K1861" s="169"/>
      <c r="M1861" s="87">
        <f t="shared" si="87"/>
        <v>0</v>
      </c>
    </row>
    <row r="1862" spans="1:13" x14ac:dyDescent="0.25">
      <c r="A1862" s="89" t="str">
        <f t="shared" si="88"/>
        <v>Y0AT0</v>
      </c>
      <c r="B1862" s="89">
        <f>VLOOKUP(F1862,Masters!B:F,5,0)</f>
        <v>0</v>
      </c>
      <c r="C1862" s="169" t="s">
        <v>171</v>
      </c>
      <c r="D1862" s="169" t="s">
        <v>171</v>
      </c>
      <c r="E1862" s="170">
        <v>44469</v>
      </c>
      <c r="F1862" s="169">
        <v>160206</v>
      </c>
      <c r="G1862" s="169" t="s">
        <v>897</v>
      </c>
      <c r="H1862" s="169"/>
      <c r="I1862" s="169"/>
      <c r="J1862" s="169">
        <v>11018197.789999999</v>
      </c>
      <c r="K1862" s="169"/>
      <c r="M1862" s="87">
        <f t="shared" si="87"/>
        <v>1.1018197789999999</v>
      </c>
    </row>
    <row r="1863" spans="1:13" x14ac:dyDescent="0.25">
      <c r="A1863" s="89" t="str">
        <f t="shared" si="88"/>
        <v>Y0AT0</v>
      </c>
      <c r="B1863" s="89">
        <f>VLOOKUP(F1863,Masters!B:F,5,0)</f>
        <v>0</v>
      </c>
      <c r="C1863" s="169" t="s">
        <v>171</v>
      </c>
      <c r="D1863" s="169" t="s">
        <v>171</v>
      </c>
      <c r="E1863" s="170">
        <v>44469</v>
      </c>
      <c r="F1863" s="169">
        <v>160207</v>
      </c>
      <c r="G1863" s="169" t="s">
        <v>898</v>
      </c>
      <c r="H1863" s="169"/>
      <c r="I1863" s="169"/>
      <c r="J1863" s="169">
        <v>0</v>
      </c>
      <c r="K1863" s="169"/>
      <c r="M1863" s="87">
        <f t="shared" si="87"/>
        <v>0</v>
      </c>
    </row>
    <row r="1864" spans="1:13" x14ac:dyDescent="0.25">
      <c r="A1864" s="89" t="str">
        <f t="shared" si="88"/>
        <v>Y0AT0</v>
      </c>
      <c r="B1864" s="89">
        <f>VLOOKUP(F1864,Masters!B:F,5,0)</f>
        <v>0</v>
      </c>
      <c r="C1864" s="169" t="s">
        <v>171</v>
      </c>
      <c r="D1864" s="169" t="s">
        <v>171</v>
      </c>
      <c r="E1864" s="170">
        <v>44469</v>
      </c>
      <c r="F1864" s="169">
        <v>170101</v>
      </c>
      <c r="G1864" s="169" t="s">
        <v>901</v>
      </c>
      <c r="H1864" s="169"/>
      <c r="I1864" s="169"/>
      <c r="J1864" s="169">
        <v>3211016253.3899999</v>
      </c>
      <c r="K1864" s="169"/>
      <c r="M1864" s="87">
        <f t="shared" si="87"/>
        <v>321.10162533900001</v>
      </c>
    </row>
    <row r="1865" spans="1:13" x14ac:dyDescent="0.25">
      <c r="A1865" s="89" t="str">
        <f t="shared" si="88"/>
        <v>Y0AT0</v>
      </c>
      <c r="B1865" s="89">
        <f>VLOOKUP(F1865,Masters!B:F,5,0)</f>
        <v>0</v>
      </c>
      <c r="C1865" s="169" t="s">
        <v>171</v>
      </c>
      <c r="D1865" s="169" t="s">
        <v>171</v>
      </c>
      <c r="E1865" s="170">
        <v>44469</v>
      </c>
      <c r="F1865" s="169">
        <v>170123</v>
      </c>
      <c r="G1865" s="169" t="s">
        <v>599</v>
      </c>
      <c r="H1865" s="169"/>
      <c r="I1865" s="169"/>
      <c r="J1865" s="169">
        <v>-1340020</v>
      </c>
      <c r="K1865" s="169"/>
      <c r="M1865" s="87">
        <f t="shared" si="87"/>
        <v>-0.13400200000000001</v>
      </c>
    </row>
    <row r="1866" spans="1:13" x14ac:dyDescent="0.25">
      <c r="A1866" s="89" t="str">
        <f t="shared" si="88"/>
        <v>Y0AT0</v>
      </c>
      <c r="B1866" s="89">
        <f>VLOOKUP(F1866,Masters!B:F,5,0)</f>
        <v>0</v>
      </c>
      <c r="C1866" s="169" t="s">
        <v>171</v>
      </c>
      <c r="D1866" s="169" t="s">
        <v>171</v>
      </c>
      <c r="E1866" s="170">
        <v>44469</v>
      </c>
      <c r="F1866" s="169">
        <v>170125</v>
      </c>
      <c r="G1866" s="169" t="s">
        <v>560</v>
      </c>
      <c r="H1866" s="169"/>
      <c r="I1866" s="169"/>
      <c r="J1866" s="169">
        <v>5496769</v>
      </c>
      <c r="K1866" s="169"/>
      <c r="M1866" s="87">
        <f t="shared" si="87"/>
        <v>0.54967690000000002</v>
      </c>
    </row>
    <row r="1867" spans="1:13" x14ac:dyDescent="0.25">
      <c r="A1867" s="89" t="str">
        <f t="shared" si="88"/>
        <v>Y0AT0</v>
      </c>
      <c r="B1867" s="89">
        <f>VLOOKUP(F1867,Masters!B:F,5,0)</f>
        <v>0</v>
      </c>
      <c r="C1867" s="169" t="s">
        <v>171</v>
      </c>
      <c r="D1867" s="169" t="s">
        <v>171</v>
      </c>
      <c r="E1867" s="170">
        <v>44469</v>
      </c>
      <c r="F1867" s="169">
        <v>170129</v>
      </c>
      <c r="G1867" s="169" t="s">
        <v>564</v>
      </c>
      <c r="H1867" s="169"/>
      <c r="I1867" s="169"/>
      <c r="J1867" s="169">
        <v>15523663.619999999</v>
      </c>
      <c r="K1867" s="169"/>
      <c r="M1867" s="87">
        <f t="shared" si="87"/>
        <v>1.5523663619999999</v>
      </c>
    </row>
    <row r="1868" spans="1:13" x14ac:dyDescent="0.25">
      <c r="A1868" s="89" t="str">
        <f t="shared" si="88"/>
        <v>Y0AT0</v>
      </c>
      <c r="B1868" s="89">
        <f>VLOOKUP(F1868,Masters!B:F,5,0)</f>
        <v>0</v>
      </c>
      <c r="C1868" s="169" t="s">
        <v>171</v>
      </c>
      <c r="D1868" s="169" t="s">
        <v>171</v>
      </c>
      <c r="E1868" s="170">
        <v>44469</v>
      </c>
      <c r="F1868" s="169">
        <v>170201</v>
      </c>
      <c r="G1868" s="169" t="s">
        <v>1115</v>
      </c>
      <c r="H1868" s="169"/>
      <c r="I1868" s="169"/>
      <c r="J1868" s="169">
        <v>-50866.48</v>
      </c>
      <c r="K1868" s="169"/>
      <c r="M1868" s="87">
        <f t="shared" si="87"/>
        <v>-5.086648E-3</v>
      </c>
    </row>
    <row r="1869" spans="1:13" x14ac:dyDescent="0.25">
      <c r="A1869" s="89" t="str">
        <f t="shared" si="88"/>
        <v>Y0AT0</v>
      </c>
      <c r="B1869" s="89">
        <f>VLOOKUP(F1869,Masters!B:F,5,0)</f>
        <v>0</v>
      </c>
      <c r="C1869" s="169" t="s">
        <v>171</v>
      </c>
      <c r="D1869" s="169" t="s">
        <v>171</v>
      </c>
      <c r="E1869" s="170">
        <v>44469</v>
      </c>
      <c r="F1869" s="169">
        <v>201276</v>
      </c>
      <c r="G1869" s="169" t="s">
        <v>473</v>
      </c>
      <c r="H1869" s="169"/>
      <c r="I1869" s="169"/>
      <c r="J1869" s="169">
        <v>-7983458941.8699999</v>
      </c>
      <c r="K1869" s="169"/>
      <c r="M1869" s="87">
        <f t="shared" si="87"/>
        <v>-798.345894187</v>
      </c>
    </row>
    <row r="1870" spans="1:13" x14ac:dyDescent="0.25">
      <c r="A1870" s="89" t="str">
        <f t="shared" si="88"/>
        <v>Y0AT1.2</v>
      </c>
      <c r="B1870" s="89">
        <f>VLOOKUP(F1870,Masters!B:F,5,0)</f>
        <v>1.2</v>
      </c>
      <c r="C1870" s="169" t="s">
        <v>171</v>
      </c>
      <c r="D1870" s="169" t="s">
        <v>171</v>
      </c>
      <c r="E1870" s="170">
        <v>44469</v>
      </c>
      <c r="F1870" s="169">
        <v>201277</v>
      </c>
      <c r="G1870" s="169" t="s">
        <v>474</v>
      </c>
      <c r="H1870" s="169"/>
      <c r="I1870" s="169"/>
      <c r="J1870" s="169">
        <v>-5960149529.6099997</v>
      </c>
      <c r="K1870" s="169"/>
      <c r="M1870" s="87">
        <f t="shared" si="87"/>
        <v>-596.01495296099995</v>
      </c>
    </row>
    <row r="1871" spans="1:13" x14ac:dyDescent="0.25">
      <c r="A1871" s="89" t="str">
        <f t="shared" si="88"/>
        <v>Y0AT0</v>
      </c>
      <c r="B1871" s="89">
        <f>VLOOKUP(F1871,Masters!B:F,5,0)</f>
        <v>0</v>
      </c>
      <c r="C1871" s="169" t="s">
        <v>171</v>
      </c>
      <c r="D1871" s="169" t="s">
        <v>171</v>
      </c>
      <c r="E1871" s="170">
        <v>44469</v>
      </c>
      <c r="F1871" s="169">
        <v>201297</v>
      </c>
      <c r="G1871" s="169" t="s">
        <v>475</v>
      </c>
      <c r="H1871" s="169"/>
      <c r="I1871" s="169"/>
      <c r="J1871" s="169">
        <v>-234723115.12</v>
      </c>
      <c r="K1871" s="169"/>
      <c r="M1871" s="87">
        <f t="shared" si="87"/>
        <v>-23.472311512000001</v>
      </c>
    </row>
    <row r="1872" spans="1:13" x14ac:dyDescent="0.25">
      <c r="A1872" s="89" t="str">
        <f t="shared" si="88"/>
        <v>Y0AT1.2</v>
      </c>
      <c r="B1872" s="89">
        <f>VLOOKUP(F1872,Masters!B:F,5,0)</f>
        <v>1.2</v>
      </c>
      <c r="C1872" s="169" t="s">
        <v>171</v>
      </c>
      <c r="D1872" s="169" t="s">
        <v>171</v>
      </c>
      <c r="E1872" s="170">
        <v>44469</v>
      </c>
      <c r="F1872" s="169">
        <v>201298</v>
      </c>
      <c r="G1872" s="169" t="s">
        <v>476</v>
      </c>
      <c r="H1872" s="169"/>
      <c r="I1872" s="169"/>
      <c r="J1872" s="169">
        <v>-643325003.04999995</v>
      </c>
      <c r="K1872" s="169"/>
      <c r="M1872" s="87">
        <f t="shared" si="87"/>
        <v>-64.332500304999996</v>
      </c>
    </row>
    <row r="1873" spans="1:13" x14ac:dyDescent="0.25">
      <c r="A1873" s="89" t="str">
        <f t="shared" si="88"/>
        <v>Y0AT0</v>
      </c>
      <c r="B1873" s="89">
        <f>VLOOKUP(F1873,Masters!B:F,5,0)</f>
        <v>0</v>
      </c>
      <c r="C1873" s="169" t="s">
        <v>171</v>
      </c>
      <c r="D1873" s="169" t="s">
        <v>171</v>
      </c>
      <c r="E1873" s="170">
        <v>44469</v>
      </c>
      <c r="F1873" s="169">
        <v>201349</v>
      </c>
      <c r="G1873" s="169" t="s">
        <v>477</v>
      </c>
      <c r="H1873" s="169"/>
      <c r="I1873" s="169"/>
      <c r="J1873" s="169">
        <v>-8778556.5899999999</v>
      </c>
      <c r="K1873" s="169"/>
      <c r="M1873" s="87">
        <f t="shared" si="87"/>
        <v>-0.87785565899999995</v>
      </c>
    </row>
    <row r="1874" spans="1:13" x14ac:dyDescent="0.25">
      <c r="A1874" s="89" t="str">
        <f t="shared" si="88"/>
        <v>Y0AT0</v>
      </c>
      <c r="B1874" s="89">
        <f>VLOOKUP(F1874,Masters!B:F,5,0)</f>
        <v>0</v>
      </c>
      <c r="C1874" s="169" t="s">
        <v>171</v>
      </c>
      <c r="D1874" s="169" t="s">
        <v>171</v>
      </c>
      <c r="E1874" s="170">
        <v>44469</v>
      </c>
      <c r="F1874" s="169">
        <v>201351</v>
      </c>
      <c r="G1874" s="169" t="s">
        <v>478</v>
      </c>
      <c r="H1874" s="169"/>
      <c r="I1874" s="169"/>
      <c r="J1874" s="169">
        <v>-401179384.91000003</v>
      </c>
      <c r="K1874" s="169"/>
      <c r="M1874" s="87">
        <f t="shared" si="87"/>
        <v>-40.117938491000004</v>
      </c>
    </row>
    <row r="1875" spans="1:13" x14ac:dyDescent="0.25">
      <c r="A1875" s="89" t="str">
        <f t="shared" si="88"/>
        <v>Y0AT1.2</v>
      </c>
      <c r="B1875" s="89">
        <f>VLOOKUP(F1875,Masters!B:F,5,0)</f>
        <v>1.2</v>
      </c>
      <c r="C1875" s="169" t="s">
        <v>171</v>
      </c>
      <c r="D1875" s="169" t="s">
        <v>171</v>
      </c>
      <c r="E1875" s="170">
        <v>44469</v>
      </c>
      <c r="F1875" s="169">
        <v>201364</v>
      </c>
      <c r="G1875" s="169" t="s">
        <v>479</v>
      </c>
      <c r="H1875" s="169"/>
      <c r="I1875" s="169"/>
      <c r="J1875" s="169">
        <v>-17145151.710000001</v>
      </c>
      <c r="K1875" s="169"/>
      <c r="M1875" s="87">
        <f t="shared" si="87"/>
        <v>-1.7145151710000002</v>
      </c>
    </row>
    <row r="1876" spans="1:13" x14ac:dyDescent="0.25">
      <c r="A1876" s="89" t="str">
        <f t="shared" si="88"/>
        <v>Y0AT1.2</v>
      </c>
      <c r="B1876" s="89">
        <f>VLOOKUP(F1876,Masters!B:F,5,0)</f>
        <v>1.2</v>
      </c>
      <c r="C1876" s="169" t="s">
        <v>171</v>
      </c>
      <c r="D1876" s="169" t="s">
        <v>171</v>
      </c>
      <c r="E1876" s="170">
        <v>44469</v>
      </c>
      <c r="F1876" s="169">
        <v>201366</v>
      </c>
      <c r="G1876" s="169" t="s">
        <v>480</v>
      </c>
      <c r="H1876" s="169"/>
      <c r="I1876" s="169"/>
      <c r="J1876" s="169">
        <v>-251058765.25999999</v>
      </c>
      <c r="K1876" s="169"/>
      <c r="M1876" s="87">
        <f t="shared" si="87"/>
        <v>-25.105876525999999</v>
      </c>
    </row>
    <row r="1877" spans="1:13" x14ac:dyDescent="0.25">
      <c r="A1877" s="89" t="str">
        <f t="shared" si="88"/>
        <v>Y0AT0</v>
      </c>
      <c r="B1877" s="89">
        <f>VLOOKUP(F1877,Masters!B:F,5,0)</f>
        <v>0</v>
      </c>
      <c r="C1877" s="169" t="s">
        <v>171</v>
      </c>
      <c r="D1877" s="169" t="s">
        <v>171</v>
      </c>
      <c r="E1877" s="170">
        <v>44469</v>
      </c>
      <c r="F1877" s="169">
        <v>210103</v>
      </c>
      <c r="G1877" s="169" t="s">
        <v>521</v>
      </c>
      <c r="H1877" s="169"/>
      <c r="I1877" s="169"/>
      <c r="J1877" s="169">
        <v>0</v>
      </c>
      <c r="K1877" s="169"/>
      <c r="M1877" s="87">
        <f t="shared" si="87"/>
        <v>0</v>
      </c>
    </row>
    <row r="1878" spans="1:13" x14ac:dyDescent="0.25">
      <c r="A1878" s="89" t="str">
        <f t="shared" si="88"/>
        <v>Y0AT0</v>
      </c>
      <c r="B1878" s="89">
        <f>VLOOKUP(F1878,Masters!B:F,5,0)</f>
        <v>0</v>
      </c>
      <c r="C1878" s="169" t="s">
        <v>171</v>
      </c>
      <c r="D1878" s="169" t="s">
        <v>171</v>
      </c>
      <c r="E1878" s="170">
        <v>44469</v>
      </c>
      <c r="F1878" s="169">
        <v>210117</v>
      </c>
      <c r="G1878" s="169" t="s">
        <v>523</v>
      </c>
      <c r="H1878" s="169"/>
      <c r="I1878" s="169"/>
      <c r="J1878" s="169">
        <v>-1877534.99</v>
      </c>
      <c r="K1878" s="169"/>
      <c r="M1878" s="87">
        <f t="shared" si="87"/>
        <v>-0.18775349899999999</v>
      </c>
    </row>
    <row r="1879" spans="1:13" x14ac:dyDescent="0.25">
      <c r="A1879" s="89" t="str">
        <f t="shared" si="88"/>
        <v>Y0AT0</v>
      </c>
      <c r="B1879" s="89">
        <f>VLOOKUP(F1879,Masters!B:F,5,0)</f>
        <v>0</v>
      </c>
      <c r="C1879" s="169" t="s">
        <v>171</v>
      </c>
      <c r="D1879" s="169" t="s">
        <v>171</v>
      </c>
      <c r="E1879" s="170">
        <v>44469</v>
      </c>
      <c r="F1879" s="169">
        <v>210132</v>
      </c>
      <c r="G1879" s="169" t="s">
        <v>916</v>
      </c>
      <c r="H1879" s="169"/>
      <c r="I1879" s="169"/>
      <c r="J1879" s="169">
        <v>0</v>
      </c>
      <c r="K1879" s="169"/>
      <c r="M1879" s="87">
        <f t="shared" si="87"/>
        <v>0</v>
      </c>
    </row>
    <row r="1880" spans="1:13" x14ac:dyDescent="0.25">
      <c r="A1880" s="89" t="str">
        <f t="shared" si="88"/>
        <v>Y0AT0</v>
      </c>
      <c r="B1880" s="89">
        <f>VLOOKUP(F1880,Masters!B:F,5,0)</f>
        <v>0</v>
      </c>
      <c r="C1880" s="169" t="s">
        <v>171</v>
      </c>
      <c r="D1880" s="169" t="s">
        <v>171</v>
      </c>
      <c r="E1880" s="170">
        <v>44469</v>
      </c>
      <c r="F1880" s="169">
        <v>210138</v>
      </c>
      <c r="G1880" s="169" t="s">
        <v>2441</v>
      </c>
      <c r="H1880" s="169"/>
      <c r="I1880" s="169"/>
      <c r="J1880" s="169">
        <v>0</v>
      </c>
      <c r="K1880" s="169"/>
      <c r="M1880" s="87">
        <f t="shared" si="87"/>
        <v>0</v>
      </c>
    </row>
    <row r="1881" spans="1:13" x14ac:dyDescent="0.25">
      <c r="A1881" s="89" t="str">
        <f t="shared" si="88"/>
        <v>Y0AT0</v>
      </c>
      <c r="B1881" s="89">
        <f>VLOOKUP(F1881,Masters!B:F,5,0)</f>
        <v>0</v>
      </c>
      <c r="C1881" s="169" t="s">
        <v>171</v>
      </c>
      <c r="D1881" s="169" t="s">
        <v>171</v>
      </c>
      <c r="E1881" s="170">
        <v>44469</v>
      </c>
      <c r="F1881" s="169">
        <v>210140</v>
      </c>
      <c r="G1881" s="169" t="s">
        <v>525</v>
      </c>
      <c r="H1881" s="169"/>
      <c r="I1881" s="169"/>
      <c r="J1881" s="169">
        <v>0</v>
      </c>
      <c r="K1881" s="169"/>
      <c r="M1881" s="87">
        <f t="shared" si="87"/>
        <v>0</v>
      </c>
    </row>
    <row r="1882" spans="1:13" x14ac:dyDescent="0.25">
      <c r="A1882" s="89" t="str">
        <f t="shared" si="88"/>
        <v>Y0AT0</v>
      </c>
      <c r="B1882" s="89">
        <f>VLOOKUP(F1882,Masters!B:F,5,0)</f>
        <v>0</v>
      </c>
      <c r="C1882" s="169" t="s">
        <v>171</v>
      </c>
      <c r="D1882" s="169" t="s">
        <v>171</v>
      </c>
      <c r="E1882" s="170">
        <v>44469</v>
      </c>
      <c r="F1882" s="169">
        <v>210210</v>
      </c>
      <c r="G1882" s="169" t="s">
        <v>526</v>
      </c>
      <c r="H1882" s="169"/>
      <c r="I1882" s="169"/>
      <c r="J1882" s="169">
        <v>-25116463.420000002</v>
      </c>
      <c r="K1882" s="169"/>
      <c r="M1882" s="87">
        <f t="shared" si="87"/>
        <v>-2.5116463420000001</v>
      </c>
    </row>
    <row r="1883" spans="1:13" x14ac:dyDescent="0.25">
      <c r="A1883" s="89" t="str">
        <f t="shared" si="88"/>
        <v>Y0AT0</v>
      </c>
      <c r="B1883" s="89">
        <f>VLOOKUP(F1883,Masters!B:F,5,0)</f>
        <v>0</v>
      </c>
      <c r="C1883" s="169" t="s">
        <v>171</v>
      </c>
      <c r="D1883" s="169" t="s">
        <v>171</v>
      </c>
      <c r="E1883" s="170">
        <v>44469</v>
      </c>
      <c r="F1883" s="169">
        <v>210667</v>
      </c>
      <c r="G1883" s="169" t="s">
        <v>528</v>
      </c>
      <c r="H1883" s="169"/>
      <c r="I1883" s="169"/>
      <c r="J1883" s="169">
        <v>122.01</v>
      </c>
      <c r="K1883" s="169"/>
      <c r="M1883" s="87">
        <f t="shared" ref="M1883:M1946" si="89">J1883/10000000</f>
        <v>1.2201000000000001E-5</v>
      </c>
    </row>
    <row r="1884" spans="1:13" x14ac:dyDescent="0.25">
      <c r="A1884" s="89" t="str">
        <f t="shared" si="88"/>
        <v>Y0AT0</v>
      </c>
      <c r="B1884" s="89">
        <f>VLOOKUP(F1884,Masters!B:F,5,0)</f>
        <v>0</v>
      </c>
      <c r="C1884" s="169" t="s">
        <v>171</v>
      </c>
      <c r="D1884" s="169" t="s">
        <v>171</v>
      </c>
      <c r="E1884" s="170">
        <v>44469</v>
      </c>
      <c r="F1884" s="169">
        <v>210766</v>
      </c>
      <c r="G1884" s="169" t="s">
        <v>1614</v>
      </c>
      <c r="H1884" s="169"/>
      <c r="I1884" s="169"/>
      <c r="J1884" s="169">
        <v>-25316.51</v>
      </c>
      <c r="K1884" s="169"/>
      <c r="M1884" s="87">
        <f t="shared" si="89"/>
        <v>-2.5316509999999998E-3</v>
      </c>
    </row>
    <row r="1885" spans="1:13" x14ac:dyDescent="0.25">
      <c r="A1885" s="89" t="str">
        <f t="shared" si="88"/>
        <v>Y0AT0</v>
      </c>
      <c r="B1885" s="89">
        <f>VLOOKUP(F1885,Masters!B:F,5,0)</f>
        <v>0</v>
      </c>
      <c r="C1885" s="169" t="s">
        <v>171</v>
      </c>
      <c r="D1885" s="169" t="s">
        <v>171</v>
      </c>
      <c r="E1885" s="170">
        <v>44469</v>
      </c>
      <c r="F1885" s="169">
        <v>211103</v>
      </c>
      <c r="G1885" s="169" t="s">
        <v>529</v>
      </c>
      <c r="H1885" s="169"/>
      <c r="I1885" s="169"/>
      <c r="J1885" s="169">
        <v>-6713.64</v>
      </c>
      <c r="K1885" s="169"/>
      <c r="M1885" s="87">
        <f t="shared" si="89"/>
        <v>-6.7136400000000003E-4</v>
      </c>
    </row>
    <row r="1886" spans="1:13" x14ac:dyDescent="0.25">
      <c r="A1886" s="89" t="str">
        <f t="shared" si="88"/>
        <v>Y0AT0</v>
      </c>
      <c r="B1886" s="89">
        <f>VLOOKUP(F1886,Masters!B:F,5,0)</f>
        <v>0</v>
      </c>
      <c r="C1886" s="169" t="s">
        <v>171</v>
      </c>
      <c r="D1886" s="169" t="s">
        <v>171</v>
      </c>
      <c r="E1886" s="170">
        <v>44469</v>
      </c>
      <c r="F1886" s="169">
        <v>211106</v>
      </c>
      <c r="G1886" s="169" t="s">
        <v>530</v>
      </c>
      <c r="H1886" s="169"/>
      <c r="I1886" s="169"/>
      <c r="J1886" s="169">
        <v>-856150.49</v>
      </c>
      <c r="K1886" s="169"/>
      <c r="M1886" s="87">
        <f t="shared" si="89"/>
        <v>-8.5615048999999999E-2</v>
      </c>
    </row>
    <row r="1887" spans="1:13" x14ac:dyDescent="0.25">
      <c r="A1887" s="89" t="str">
        <f t="shared" si="88"/>
        <v>Y0AT0</v>
      </c>
      <c r="B1887" s="89">
        <f>VLOOKUP(F1887,Masters!B:F,5,0)</f>
        <v>0</v>
      </c>
      <c r="C1887" s="169" t="s">
        <v>171</v>
      </c>
      <c r="D1887" s="169" t="s">
        <v>171</v>
      </c>
      <c r="E1887" s="170">
        <v>44469</v>
      </c>
      <c r="F1887" s="169">
        <v>211119</v>
      </c>
      <c r="G1887" s="169" t="s">
        <v>683</v>
      </c>
      <c r="H1887" s="169"/>
      <c r="I1887" s="169"/>
      <c r="J1887" s="169">
        <v>-92188.47</v>
      </c>
      <c r="K1887" s="169"/>
      <c r="M1887" s="87">
        <f t="shared" si="89"/>
        <v>-9.2188470000000005E-3</v>
      </c>
    </row>
    <row r="1888" spans="1:13" x14ac:dyDescent="0.25">
      <c r="A1888" s="89" t="str">
        <f t="shared" si="88"/>
        <v>Y0AT0</v>
      </c>
      <c r="B1888" s="89">
        <f>VLOOKUP(F1888,Masters!B:F,5,0)</f>
        <v>0</v>
      </c>
      <c r="C1888" s="169" t="s">
        <v>171</v>
      </c>
      <c r="D1888" s="169" t="s">
        <v>171</v>
      </c>
      <c r="E1888" s="170">
        <v>44469</v>
      </c>
      <c r="F1888" s="169">
        <v>211121</v>
      </c>
      <c r="G1888" s="169" t="s">
        <v>532</v>
      </c>
      <c r="H1888" s="169"/>
      <c r="I1888" s="169"/>
      <c r="J1888" s="169">
        <v>-463779</v>
      </c>
      <c r="K1888" s="169"/>
      <c r="M1888" s="87">
        <f t="shared" si="89"/>
        <v>-4.63779E-2</v>
      </c>
    </row>
    <row r="1889" spans="1:13" x14ac:dyDescent="0.25">
      <c r="A1889" s="89" t="str">
        <f t="shared" si="88"/>
        <v>Y0AT0</v>
      </c>
      <c r="B1889" s="89">
        <f>VLOOKUP(F1889,Masters!B:F,5,0)</f>
        <v>0</v>
      </c>
      <c r="C1889" s="169" t="s">
        <v>171</v>
      </c>
      <c r="D1889" s="169" t="s">
        <v>171</v>
      </c>
      <c r="E1889" s="170">
        <v>44469</v>
      </c>
      <c r="F1889" s="169">
        <v>211122</v>
      </c>
      <c r="G1889" s="169" t="s">
        <v>533</v>
      </c>
      <c r="H1889" s="169"/>
      <c r="I1889" s="169"/>
      <c r="J1889" s="169">
        <v>-3718.28</v>
      </c>
      <c r="K1889" s="169"/>
      <c r="M1889" s="87">
        <f t="shared" si="89"/>
        <v>-3.7182800000000005E-4</v>
      </c>
    </row>
    <row r="1890" spans="1:13" x14ac:dyDescent="0.25">
      <c r="A1890" s="89" t="str">
        <f t="shared" si="88"/>
        <v>Y0AT0</v>
      </c>
      <c r="B1890" s="89">
        <f>VLOOKUP(F1890,Masters!B:F,5,0)</f>
        <v>0</v>
      </c>
      <c r="C1890" s="169" t="s">
        <v>171</v>
      </c>
      <c r="D1890" s="169" t="s">
        <v>171</v>
      </c>
      <c r="E1890" s="170">
        <v>44469</v>
      </c>
      <c r="F1890" s="169">
        <v>211146</v>
      </c>
      <c r="G1890" s="169" t="s">
        <v>1615</v>
      </c>
      <c r="H1890" s="169"/>
      <c r="I1890" s="169"/>
      <c r="J1890" s="169">
        <v>-661634</v>
      </c>
      <c r="K1890" s="169"/>
      <c r="M1890" s="87">
        <f t="shared" si="89"/>
        <v>-6.6163399999999997E-2</v>
      </c>
    </row>
    <row r="1891" spans="1:13" x14ac:dyDescent="0.25">
      <c r="A1891" s="89" t="str">
        <f t="shared" si="88"/>
        <v>Y0AT0</v>
      </c>
      <c r="B1891" s="89">
        <f>VLOOKUP(F1891,Masters!B:F,5,0)</f>
        <v>0</v>
      </c>
      <c r="C1891" s="169" t="s">
        <v>171</v>
      </c>
      <c r="D1891" s="169" t="s">
        <v>171</v>
      </c>
      <c r="E1891" s="170">
        <v>44469</v>
      </c>
      <c r="F1891" s="169">
        <v>211172</v>
      </c>
      <c r="G1891" s="169" t="s">
        <v>535</v>
      </c>
      <c r="H1891" s="169"/>
      <c r="I1891" s="169"/>
      <c r="J1891" s="169">
        <v>-2035986.49</v>
      </c>
      <c r="K1891" s="169"/>
      <c r="M1891" s="87">
        <f t="shared" si="89"/>
        <v>-0.20359864899999999</v>
      </c>
    </row>
    <row r="1892" spans="1:13" x14ac:dyDescent="0.25">
      <c r="A1892" s="89" t="str">
        <f t="shared" si="88"/>
        <v>Y0AT0</v>
      </c>
      <c r="B1892" s="89">
        <f>VLOOKUP(F1892,Masters!B:F,5,0)</f>
        <v>0</v>
      </c>
      <c r="C1892" s="169" t="s">
        <v>171</v>
      </c>
      <c r="D1892" s="169" t="s">
        <v>171</v>
      </c>
      <c r="E1892" s="170">
        <v>44469</v>
      </c>
      <c r="F1892" s="169">
        <v>211176</v>
      </c>
      <c r="G1892" s="169" t="s">
        <v>536</v>
      </c>
      <c r="H1892" s="169"/>
      <c r="I1892" s="169"/>
      <c r="J1892" s="169">
        <v>-299240.49</v>
      </c>
      <c r="K1892" s="169"/>
      <c r="M1892" s="87">
        <f t="shared" si="89"/>
        <v>-2.9924048999999998E-2</v>
      </c>
    </row>
    <row r="1893" spans="1:13" x14ac:dyDescent="0.25">
      <c r="A1893" s="89" t="str">
        <f t="shared" si="88"/>
        <v>Y0AT0</v>
      </c>
      <c r="B1893" s="89">
        <f>VLOOKUP(F1893,Masters!B:F,5,0)</f>
        <v>0</v>
      </c>
      <c r="C1893" s="169" t="s">
        <v>171</v>
      </c>
      <c r="D1893" s="169" t="s">
        <v>171</v>
      </c>
      <c r="E1893" s="170">
        <v>44469</v>
      </c>
      <c r="F1893" s="169">
        <v>211177</v>
      </c>
      <c r="G1893" s="169" t="s">
        <v>537</v>
      </c>
      <c r="H1893" s="169"/>
      <c r="I1893" s="169"/>
      <c r="J1893" s="169">
        <v>-30253.96</v>
      </c>
      <c r="K1893" s="169"/>
      <c r="M1893" s="87">
        <f t="shared" si="89"/>
        <v>-3.0253960000000001E-3</v>
      </c>
    </row>
    <row r="1894" spans="1:13" x14ac:dyDescent="0.25">
      <c r="A1894" s="89" t="str">
        <f t="shared" si="88"/>
        <v>Y0AT0</v>
      </c>
      <c r="B1894" s="89">
        <f>VLOOKUP(F1894,Masters!B:F,5,0)</f>
        <v>0</v>
      </c>
      <c r="C1894" s="169" t="s">
        <v>171</v>
      </c>
      <c r="D1894" s="169" t="s">
        <v>171</v>
      </c>
      <c r="E1894" s="170">
        <v>44469</v>
      </c>
      <c r="F1894" s="169">
        <v>211632</v>
      </c>
      <c r="G1894" s="169" t="s">
        <v>538</v>
      </c>
      <c r="H1894" s="169"/>
      <c r="I1894" s="169"/>
      <c r="J1894" s="169">
        <v>14239.1</v>
      </c>
      <c r="K1894" s="169"/>
      <c r="M1894" s="87">
        <f t="shared" si="89"/>
        <v>1.42391E-3</v>
      </c>
    </row>
    <row r="1895" spans="1:13" x14ac:dyDescent="0.25">
      <c r="A1895" s="89" t="str">
        <f t="shared" si="88"/>
        <v>Y0AT0</v>
      </c>
      <c r="B1895" s="89">
        <f>VLOOKUP(F1895,Masters!B:F,5,0)</f>
        <v>0</v>
      </c>
      <c r="C1895" s="169" t="s">
        <v>171</v>
      </c>
      <c r="D1895" s="169" t="s">
        <v>171</v>
      </c>
      <c r="E1895" s="170">
        <v>44469</v>
      </c>
      <c r="F1895" s="169">
        <v>260101</v>
      </c>
      <c r="G1895" s="169" t="s">
        <v>926</v>
      </c>
      <c r="H1895" s="169"/>
      <c r="I1895" s="169"/>
      <c r="J1895" s="169">
        <v>-573062227.96000004</v>
      </c>
      <c r="K1895" s="169"/>
      <c r="M1895" s="87">
        <f t="shared" si="89"/>
        <v>-57.306222796000007</v>
      </c>
    </row>
    <row r="1896" spans="1:13" x14ac:dyDescent="0.25">
      <c r="A1896" s="89" t="str">
        <f t="shared" si="88"/>
        <v>Y0AT0</v>
      </c>
      <c r="B1896" s="89">
        <f>VLOOKUP(F1896,Masters!B:F,5,0)</f>
        <v>0</v>
      </c>
      <c r="C1896" s="169" t="s">
        <v>171</v>
      </c>
      <c r="D1896" s="169" t="s">
        <v>171</v>
      </c>
      <c r="E1896" s="170">
        <v>44469</v>
      </c>
      <c r="F1896" s="169">
        <v>260108</v>
      </c>
      <c r="G1896" s="169" t="s">
        <v>1128</v>
      </c>
      <c r="H1896" s="169"/>
      <c r="I1896" s="169"/>
      <c r="J1896" s="169">
        <v>0</v>
      </c>
      <c r="K1896" s="169"/>
      <c r="M1896" s="87">
        <f t="shared" si="89"/>
        <v>0</v>
      </c>
    </row>
    <row r="1897" spans="1:13" x14ac:dyDescent="0.25">
      <c r="A1897" s="89" t="str">
        <f t="shared" si="88"/>
        <v>Y0AT0</v>
      </c>
      <c r="B1897" s="89">
        <f>VLOOKUP(F1897,Masters!B:F,5,0)</f>
        <v>0</v>
      </c>
      <c r="C1897" s="169" t="s">
        <v>171</v>
      </c>
      <c r="D1897" s="169" t="s">
        <v>171</v>
      </c>
      <c r="E1897" s="170">
        <v>44469</v>
      </c>
      <c r="F1897" s="169">
        <v>260118</v>
      </c>
      <c r="G1897" s="169" t="s">
        <v>930</v>
      </c>
      <c r="H1897" s="169"/>
      <c r="I1897" s="169"/>
      <c r="J1897" s="169">
        <v>0</v>
      </c>
      <c r="K1897" s="169"/>
      <c r="M1897" s="87">
        <f t="shared" si="89"/>
        <v>0</v>
      </c>
    </row>
    <row r="1898" spans="1:13" x14ac:dyDescent="0.25">
      <c r="A1898" s="89" t="str">
        <f t="shared" si="88"/>
        <v>Y0AT0</v>
      </c>
      <c r="B1898" s="89">
        <f>VLOOKUP(F1898,Masters!B:F,5,0)</f>
        <v>0</v>
      </c>
      <c r="C1898" s="169" t="s">
        <v>171</v>
      </c>
      <c r="D1898" s="169" t="s">
        <v>171</v>
      </c>
      <c r="E1898" s="170">
        <v>44469</v>
      </c>
      <c r="F1898" s="169">
        <v>260202</v>
      </c>
      <c r="G1898" s="169" t="s">
        <v>936</v>
      </c>
      <c r="H1898" s="169"/>
      <c r="I1898" s="169"/>
      <c r="J1898" s="169">
        <v>0</v>
      </c>
      <c r="K1898" s="169"/>
      <c r="M1898" s="87">
        <f t="shared" si="89"/>
        <v>0</v>
      </c>
    </row>
    <row r="1899" spans="1:13" x14ac:dyDescent="0.25">
      <c r="A1899" s="89" t="str">
        <f t="shared" si="88"/>
        <v>Y0AT0</v>
      </c>
      <c r="B1899" s="89">
        <f>VLOOKUP(F1899,Masters!B:F,5,0)</f>
        <v>0</v>
      </c>
      <c r="C1899" s="169" t="s">
        <v>171</v>
      </c>
      <c r="D1899" s="169" t="s">
        <v>171</v>
      </c>
      <c r="E1899" s="170">
        <v>44469</v>
      </c>
      <c r="F1899" s="169">
        <v>260221</v>
      </c>
      <c r="G1899" s="169" t="s">
        <v>937</v>
      </c>
      <c r="H1899" s="169"/>
      <c r="I1899" s="169"/>
      <c r="J1899" s="169">
        <v>-40364575.530000001</v>
      </c>
      <c r="K1899" s="169"/>
      <c r="M1899" s="87">
        <f t="shared" si="89"/>
        <v>-4.036457553</v>
      </c>
    </row>
    <row r="1900" spans="1:13" x14ac:dyDescent="0.25">
      <c r="A1900" s="89" t="str">
        <f t="shared" si="88"/>
        <v>Y0AT0</v>
      </c>
      <c r="B1900" s="89">
        <f>VLOOKUP(F1900,Masters!B:F,5,0)</f>
        <v>0</v>
      </c>
      <c r="C1900" s="169" t="s">
        <v>171</v>
      </c>
      <c r="D1900" s="169" t="s">
        <v>171</v>
      </c>
      <c r="E1900" s="170">
        <v>44469</v>
      </c>
      <c r="F1900" s="169">
        <v>260222</v>
      </c>
      <c r="G1900" s="169" t="s">
        <v>938</v>
      </c>
      <c r="H1900" s="169"/>
      <c r="I1900" s="169"/>
      <c r="J1900" s="169">
        <v>-25446022.27</v>
      </c>
      <c r="K1900" s="169"/>
      <c r="M1900" s="87">
        <f t="shared" si="89"/>
        <v>-2.5446022269999999</v>
      </c>
    </row>
    <row r="1901" spans="1:13" x14ac:dyDescent="0.25">
      <c r="A1901" s="89" t="str">
        <f t="shared" si="88"/>
        <v>Y0AT0</v>
      </c>
      <c r="B1901" s="89">
        <f>VLOOKUP(F1901,Masters!B:F,5,0)</f>
        <v>0</v>
      </c>
      <c r="C1901" s="169" t="s">
        <v>171</v>
      </c>
      <c r="D1901" s="169" t="s">
        <v>171</v>
      </c>
      <c r="E1901" s="170">
        <v>44469</v>
      </c>
      <c r="F1901" s="169">
        <v>260802</v>
      </c>
      <c r="G1901" s="169" t="s">
        <v>939</v>
      </c>
      <c r="H1901" s="169"/>
      <c r="I1901" s="169"/>
      <c r="J1901" s="169">
        <v>-32.270000000000003</v>
      </c>
      <c r="K1901" s="169"/>
      <c r="M1901" s="87">
        <f t="shared" si="89"/>
        <v>-3.2270000000000002E-6</v>
      </c>
    </row>
    <row r="1902" spans="1:13" x14ac:dyDescent="0.25">
      <c r="A1902" s="89" t="str">
        <f t="shared" si="88"/>
        <v>Y0AT0</v>
      </c>
      <c r="B1902" s="89">
        <f>VLOOKUP(F1902,Masters!B:F,5,0)</f>
        <v>0</v>
      </c>
      <c r="C1902" s="169" t="s">
        <v>171</v>
      </c>
      <c r="D1902" s="169" t="s">
        <v>171</v>
      </c>
      <c r="E1902" s="170">
        <v>44469</v>
      </c>
      <c r="F1902" s="169">
        <v>260815</v>
      </c>
      <c r="G1902" s="169" t="s">
        <v>495</v>
      </c>
      <c r="H1902" s="169"/>
      <c r="I1902" s="169"/>
      <c r="J1902" s="169">
        <v>-836433.71</v>
      </c>
      <c r="K1902" s="169"/>
      <c r="M1902" s="87">
        <f t="shared" si="89"/>
        <v>-8.3643370999999994E-2</v>
      </c>
    </row>
    <row r="1903" spans="1:13" x14ac:dyDescent="0.25">
      <c r="A1903" s="89" t="str">
        <f t="shared" si="88"/>
        <v>Y0AT0</v>
      </c>
      <c r="B1903" s="89">
        <f>VLOOKUP(F1903,Masters!B:F,5,0)</f>
        <v>0</v>
      </c>
      <c r="C1903" s="169" t="s">
        <v>171</v>
      </c>
      <c r="D1903" s="169" t="s">
        <v>171</v>
      </c>
      <c r="E1903" s="170">
        <v>44469</v>
      </c>
      <c r="F1903" s="169">
        <v>260836</v>
      </c>
      <c r="G1903" s="169" t="s">
        <v>496</v>
      </c>
      <c r="H1903" s="169"/>
      <c r="I1903" s="169"/>
      <c r="J1903" s="169">
        <v>-252696.34</v>
      </c>
      <c r="K1903" s="169"/>
      <c r="M1903" s="87">
        <f t="shared" si="89"/>
        <v>-2.5269633999999999E-2</v>
      </c>
    </row>
    <row r="1904" spans="1:13" x14ac:dyDescent="0.25">
      <c r="A1904" s="89" t="str">
        <f t="shared" si="88"/>
        <v>Y0AT0</v>
      </c>
      <c r="B1904" s="89">
        <f>VLOOKUP(F1904,Masters!B:F,5,0)</f>
        <v>0</v>
      </c>
      <c r="C1904" s="169" t="s">
        <v>171</v>
      </c>
      <c r="D1904" s="169" t="s">
        <v>171</v>
      </c>
      <c r="E1904" s="170">
        <v>44469</v>
      </c>
      <c r="F1904" s="169">
        <v>260837</v>
      </c>
      <c r="G1904" s="169" t="s">
        <v>497</v>
      </c>
      <c r="H1904" s="169"/>
      <c r="I1904" s="169"/>
      <c r="J1904" s="169">
        <v>-252696.34</v>
      </c>
      <c r="K1904" s="169"/>
      <c r="M1904" s="87">
        <f t="shared" si="89"/>
        <v>-2.5269633999999999E-2</v>
      </c>
    </row>
    <row r="1905" spans="1:13" x14ac:dyDescent="0.25">
      <c r="A1905" s="89" t="str">
        <f t="shared" si="88"/>
        <v>Y0AT0</v>
      </c>
      <c r="B1905" s="89">
        <f>VLOOKUP(F1905,Masters!B:F,5,0)</f>
        <v>0</v>
      </c>
      <c r="C1905" s="169" t="s">
        <v>171</v>
      </c>
      <c r="D1905" s="169" t="s">
        <v>171</v>
      </c>
      <c r="E1905" s="170">
        <v>44469</v>
      </c>
      <c r="F1905" s="169">
        <v>260902</v>
      </c>
      <c r="G1905" s="169" t="s">
        <v>498</v>
      </c>
      <c r="H1905" s="169"/>
      <c r="I1905" s="169"/>
      <c r="J1905" s="169">
        <v>-0.49</v>
      </c>
      <c r="K1905" s="169"/>
      <c r="M1905" s="87">
        <f t="shared" si="89"/>
        <v>-4.9000000000000002E-8</v>
      </c>
    </row>
    <row r="1906" spans="1:13" x14ac:dyDescent="0.25">
      <c r="A1906" s="89" t="str">
        <f t="shared" si="88"/>
        <v>Y0AT0</v>
      </c>
      <c r="B1906" s="89">
        <f>VLOOKUP(F1906,Masters!B:F,5,0)</f>
        <v>0</v>
      </c>
      <c r="C1906" s="169" t="s">
        <v>171</v>
      </c>
      <c r="D1906" s="169" t="s">
        <v>171</v>
      </c>
      <c r="E1906" s="170">
        <v>44469</v>
      </c>
      <c r="F1906" s="169">
        <v>260905</v>
      </c>
      <c r="G1906" s="169" t="s">
        <v>499</v>
      </c>
      <c r="H1906" s="169"/>
      <c r="I1906" s="169"/>
      <c r="J1906" s="169">
        <v>-104374.34</v>
      </c>
      <c r="K1906" s="169"/>
      <c r="M1906" s="87">
        <f t="shared" si="89"/>
        <v>-1.0437433999999999E-2</v>
      </c>
    </row>
    <row r="1907" spans="1:13" x14ac:dyDescent="0.25">
      <c r="A1907" s="89" t="str">
        <f t="shared" si="88"/>
        <v>Y0AT0</v>
      </c>
      <c r="B1907" s="89">
        <f>VLOOKUP(F1907,Masters!B:F,5,0)</f>
        <v>0</v>
      </c>
      <c r="C1907" s="169" t="s">
        <v>171</v>
      </c>
      <c r="D1907" s="169" t="s">
        <v>171</v>
      </c>
      <c r="E1907" s="170">
        <v>44469</v>
      </c>
      <c r="F1907" s="169">
        <v>260930</v>
      </c>
      <c r="G1907" s="169" t="s">
        <v>735</v>
      </c>
      <c r="H1907" s="169"/>
      <c r="I1907" s="169"/>
      <c r="J1907" s="169">
        <v>0</v>
      </c>
      <c r="K1907" s="169"/>
      <c r="M1907" s="87">
        <f t="shared" si="89"/>
        <v>0</v>
      </c>
    </row>
    <row r="1908" spans="1:13" x14ac:dyDescent="0.25">
      <c r="A1908" s="89" t="str">
        <f t="shared" si="88"/>
        <v>Y0AT0</v>
      </c>
      <c r="B1908" s="89">
        <f>VLOOKUP(F1908,Masters!B:F,5,0)</f>
        <v>0</v>
      </c>
      <c r="C1908" s="169" t="s">
        <v>171</v>
      </c>
      <c r="D1908" s="169" t="s">
        <v>171</v>
      </c>
      <c r="E1908" s="170">
        <v>44469</v>
      </c>
      <c r="F1908" s="169">
        <v>260942</v>
      </c>
      <c r="G1908" s="169" t="s">
        <v>500</v>
      </c>
      <c r="H1908" s="169"/>
      <c r="I1908" s="169"/>
      <c r="J1908" s="169">
        <v>-8093.75</v>
      </c>
      <c r="K1908" s="169"/>
      <c r="M1908" s="87">
        <f t="shared" si="89"/>
        <v>-8.0937499999999998E-4</v>
      </c>
    </row>
    <row r="1909" spans="1:13" x14ac:dyDescent="0.25">
      <c r="A1909" s="89" t="str">
        <f t="shared" si="88"/>
        <v>Y0AT0</v>
      </c>
      <c r="B1909" s="89">
        <f>VLOOKUP(F1909,Masters!B:F,5,0)</f>
        <v>0</v>
      </c>
      <c r="C1909" s="169" t="s">
        <v>171</v>
      </c>
      <c r="D1909" s="169" t="s">
        <v>171</v>
      </c>
      <c r="E1909" s="170">
        <v>44469</v>
      </c>
      <c r="F1909" s="169">
        <v>260944</v>
      </c>
      <c r="G1909" s="169" t="s">
        <v>1580</v>
      </c>
      <c r="H1909" s="169"/>
      <c r="I1909" s="169"/>
      <c r="J1909" s="169">
        <v>-3768616.45</v>
      </c>
      <c r="K1909" s="169"/>
      <c r="M1909" s="87">
        <f t="shared" si="89"/>
        <v>-0.37686164500000002</v>
      </c>
    </row>
    <row r="1910" spans="1:13" x14ac:dyDescent="0.25">
      <c r="A1910" s="89" t="str">
        <f t="shared" si="88"/>
        <v>Y0AT0</v>
      </c>
      <c r="B1910" s="89">
        <f>VLOOKUP(F1910,Masters!B:F,5,0)</f>
        <v>0</v>
      </c>
      <c r="C1910" s="169" t="s">
        <v>171</v>
      </c>
      <c r="D1910" s="169" t="s">
        <v>171</v>
      </c>
      <c r="E1910" s="170">
        <v>44469</v>
      </c>
      <c r="F1910" s="169">
        <v>261026</v>
      </c>
      <c r="G1910" s="169" t="s">
        <v>501</v>
      </c>
      <c r="H1910" s="169"/>
      <c r="I1910" s="169"/>
      <c r="J1910" s="169">
        <v>-2659216.64</v>
      </c>
      <c r="K1910" s="169"/>
      <c r="M1910" s="87">
        <f t="shared" si="89"/>
        <v>-0.265921664</v>
      </c>
    </row>
    <row r="1911" spans="1:13" x14ac:dyDescent="0.25">
      <c r="A1911" s="89" t="str">
        <f t="shared" ref="A1911:A1968" si="90">C1911&amp;B1911</f>
        <v>Y0AT0</v>
      </c>
      <c r="B1911" s="89">
        <f>VLOOKUP(F1911,Masters!B:F,5,0)</f>
        <v>0</v>
      </c>
      <c r="C1911" s="169" t="s">
        <v>171</v>
      </c>
      <c r="D1911" s="169" t="s">
        <v>171</v>
      </c>
      <c r="E1911" s="170">
        <v>44469</v>
      </c>
      <c r="F1911" s="169">
        <v>261027</v>
      </c>
      <c r="G1911" s="169" t="s">
        <v>502</v>
      </c>
      <c r="H1911" s="169"/>
      <c r="I1911" s="169"/>
      <c r="J1911" s="169">
        <v>-648279.05000000005</v>
      </c>
      <c r="K1911" s="169"/>
      <c r="M1911" s="87">
        <f t="shared" si="89"/>
        <v>-6.4827905000000005E-2</v>
      </c>
    </row>
    <row r="1912" spans="1:13" x14ac:dyDescent="0.25">
      <c r="A1912" s="89" t="str">
        <f t="shared" si="90"/>
        <v>Y0AT0</v>
      </c>
      <c r="B1912" s="89">
        <f>VLOOKUP(F1912,Masters!B:F,5,0)</f>
        <v>0</v>
      </c>
      <c r="C1912" s="169" t="s">
        <v>171</v>
      </c>
      <c r="D1912" s="169" t="s">
        <v>171</v>
      </c>
      <c r="E1912" s="170">
        <v>44469</v>
      </c>
      <c r="F1912" s="169">
        <v>261259</v>
      </c>
      <c r="G1912" s="169" t="s">
        <v>505</v>
      </c>
      <c r="H1912" s="169"/>
      <c r="I1912" s="169"/>
      <c r="J1912" s="169">
        <v>-29697.759999999998</v>
      </c>
      <c r="K1912" s="169"/>
      <c r="M1912" s="87">
        <f t="shared" si="89"/>
        <v>-2.9697759999999999E-3</v>
      </c>
    </row>
    <row r="1913" spans="1:13" x14ac:dyDescent="0.25">
      <c r="A1913" s="89" t="str">
        <f t="shared" si="90"/>
        <v>Y0AT0</v>
      </c>
      <c r="B1913" s="89">
        <f>VLOOKUP(F1913,Masters!B:F,5,0)</f>
        <v>0</v>
      </c>
      <c r="C1913" s="169" t="s">
        <v>171</v>
      </c>
      <c r="D1913" s="169" t="s">
        <v>171</v>
      </c>
      <c r="E1913" s="170">
        <v>44469</v>
      </c>
      <c r="F1913" s="169">
        <v>261260</v>
      </c>
      <c r="G1913" s="169" t="s">
        <v>506</v>
      </c>
      <c r="H1913" s="169"/>
      <c r="I1913" s="169"/>
      <c r="J1913" s="169">
        <v>-29697.759999999998</v>
      </c>
      <c r="K1913" s="169"/>
      <c r="M1913" s="87">
        <f t="shared" si="89"/>
        <v>-2.9697759999999999E-3</v>
      </c>
    </row>
    <row r="1914" spans="1:13" x14ac:dyDescent="0.25">
      <c r="A1914" s="89" t="str">
        <f t="shared" si="90"/>
        <v>Y0AT0</v>
      </c>
      <c r="B1914" s="89">
        <f>VLOOKUP(F1914,Masters!B:F,5,0)</f>
        <v>0</v>
      </c>
      <c r="C1914" s="169" t="s">
        <v>171</v>
      </c>
      <c r="D1914" s="169" t="s">
        <v>171</v>
      </c>
      <c r="E1914" s="170">
        <v>44469</v>
      </c>
      <c r="F1914" s="169">
        <v>261262</v>
      </c>
      <c r="G1914" s="169" t="s">
        <v>507</v>
      </c>
      <c r="H1914" s="169"/>
      <c r="I1914" s="169"/>
      <c r="J1914" s="169">
        <v>-242432.03</v>
      </c>
      <c r="K1914" s="169"/>
      <c r="M1914" s="87">
        <f t="shared" si="89"/>
        <v>-2.4243203000000001E-2</v>
      </c>
    </row>
    <row r="1915" spans="1:13" x14ac:dyDescent="0.25">
      <c r="A1915" s="89" t="str">
        <f t="shared" si="90"/>
        <v>Y0AT0</v>
      </c>
      <c r="B1915" s="89">
        <f>VLOOKUP(F1915,Masters!B:F,5,0)</f>
        <v>0</v>
      </c>
      <c r="C1915" s="169" t="s">
        <v>171</v>
      </c>
      <c r="D1915" s="169" t="s">
        <v>171</v>
      </c>
      <c r="E1915" s="170">
        <v>44469</v>
      </c>
      <c r="F1915" s="169">
        <v>281101</v>
      </c>
      <c r="G1915" s="169" t="s">
        <v>481</v>
      </c>
      <c r="H1915" s="169"/>
      <c r="I1915" s="169"/>
      <c r="J1915" s="169">
        <v>-293675562.72000003</v>
      </c>
      <c r="K1915" s="169"/>
      <c r="M1915" s="87">
        <f t="shared" si="89"/>
        <v>-29.367556272000002</v>
      </c>
    </row>
    <row r="1916" spans="1:13" x14ac:dyDescent="0.25">
      <c r="A1916" s="89" t="str">
        <f t="shared" si="90"/>
        <v>Y0AT0</v>
      </c>
      <c r="B1916" s="89">
        <f>VLOOKUP(F1916,Masters!B:F,5,0)</f>
        <v>0</v>
      </c>
      <c r="C1916" s="169" t="s">
        <v>171</v>
      </c>
      <c r="D1916" s="169" t="s">
        <v>171</v>
      </c>
      <c r="E1916" s="170">
        <v>44469</v>
      </c>
      <c r="F1916" s="169">
        <v>281102</v>
      </c>
      <c r="G1916" s="169" t="s">
        <v>1058</v>
      </c>
      <c r="H1916" s="169"/>
      <c r="I1916" s="169"/>
      <c r="J1916" s="169">
        <v>-1786417380.24</v>
      </c>
      <c r="K1916" s="169"/>
      <c r="M1916" s="87">
        <f t="shared" si="89"/>
        <v>-178.64173802400001</v>
      </c>
    </row>
    <row r="1917" spans="1:13" x14ac:dyDescent="0.25">
      <c r="A1917" s="89" t="str">
        <f t="shared" si="90"/>
        <v>Y0AT0</v>
      </c>
      <c r="B1917" s="89">
        <f>VLOOKUP(F1917,Masters!B:F,5,0)</f>
        <v>0</v>
      </c>
      <c r="C1917" s="169" t="s">
        <v>171</v>
      </c>
      <c r="D1917" s="169" t="s">
        <v>171</v>
      </c>
      <c r="E1917" s="170">
        <v>44469</v>
      </c>
      <c r="F1917" s="169">
        <v>281114</v>
      </c>
      <c r="G1917" s="169" t="s">
        <v>659</v>
      </c>
      <c r="H1917" s="169"/>
      <c r="I1917" s="169"/>
      <c r="J1917" s="169">
        <v>0</v>
      </c>
      <c r="K1917" s="169"/>
      <c r="M1917" s="87">
        <f t="shared" si="89"/>
        <v>0</v>
      </c>
    </row>
    <row r="1918" spans="1:13" x14ac:dyDescent="0.25">
      <c r="A1918" s="89" t="str">
        <f t="shared" si="90"/>
        <v>Y0AT0</v>
      </c>
      <c r="B1918" s="89">
        <f>VLOOKUP(F1918,Masters!B:F,5,0)</f>
        <v>0</v>
      </c>
      <c r="C1918" s="169" t="s">
        <v>171</v>
      </c>
      <c r="D1918" s="169" t="s">
        <v>171</v>
      </c>
      <c r="E1918" s="170">
        <v>44469</v>
      </c>
      <c r="F1918" s="169">
        <v>281166</v>
      </c>
      <c r="G1918" s="169" t="s">
        <v>482</v>
      </c>
      <c r="H1918" s="169"/>
      <c r="I1918" s="169"/>
      <c r="J1918" s="169">
        <v>-1332010374.1300001</v>
      </c>
      <c r="K1918" s="169"/>
      <c r="M1918" s="87">
        <f t="shared" si="89"/>
        <v>-133.20103741300002</v>
      </c>
    </row>
    <row r="1919" spans="1:13" x14ac:dyDescent="0.25">
      <c r="A1919" s="89" t="str">
        <f t="shared" si="90"/>
        <v>Y0AT0</v>
      </c>
      <c r="B1919" s="89">
        <f>VLOOKUP(F1919,Masters!B:F,5,0)</f>
        <v>0</v>
      </c>
      <c r="C1919" s="169" t="s">
        <v>171</v>
      </c>
      <c r="D1919" s="169" t="s">
        <v>171</v>
      </c>
      <c r="E1919" s="170">
        <v>44469</v>
      </c>
      <c r="F1919" s="169">
        <v>281167</v>
      </c>
      <c r="G1919" s="169" t="s">
        <v>2425</v>
      </c>
      <c r="H1919" s="169"/>
      <c r="I1919" s="169"/>
      <c r="J1919" s="169">
        <v>-260825421.21000001</v>
      </c>
      <c r="K1919" s="169"/>
      <c r="M1919" s="87">
        <f t="shared" si="89"/>
        <v>-26.082542120999999</v>
      </c>
    </row>
    <row r="1920" spans="1:13" x14ac:dyDescent="0.25">
      <c r="A1920" s="89" t="str">
        <f t="shared" si="90"/>
        <v>Y0AT0</v>
      </c>
      <c r="B1920" s="89">
        <f>VLOOKUP(F1920,Masters!B:F,5,0)</f>
        <v>0</v>
      </c>
      <c r="C1920" s="169" t="s">
        <v>171</v>
      </c>
      <c r="D1920" s="169" t="s">
        <v>171</v>
      </c>
      <c r="E1920" s="170">
        <v>44469</v>
      </c>
      <c r="F1920" s="169">
        <v>281212</v>
      </c>
      <c r="G1920" s="169" t="s">
        <v>541</v>
      </c>
      <c r="H1920" s="169"/>
      <c r="I1920" s="169"/>
      <c r="J1920" s="169">
        <v>-335342.57</v>
      </c>
      <c r="K1920" s="169"/>
      <c r="M1920" s="87">
        <f t="shared" si="89"/>
        <v>-3.3534256999999998E-2</v>
      </c>
    </row>
    <row r="1921" spans="1:13" x14ac:dyDescent="0.25">
      <c r="A1921" s="89" t="str">
        <f t="shared" si="90"/>
        <v>Y0AT0</v>
      </c>
      <c r="B1921" s="89">
        <f>VLOOKUP(F1921,Masters!B:F,5,0)</f>
        <v>0</v>
      </c>
      <c r="C1921" s="169" t="s">
        <v>171</v>
      </c>
      <c r="D1921" s="169" t="s">
        <v>171</v>
      </c>
      <c r="E1921" s="170">
        <v>44469</v>
      </c>
      <c r="F1921" s="169">
        <v>281290</v>
      </c>
      <c r="G1921" s="169" t="s">
        <v>483</v>
      </c>
      <c r="H1921" s="169"/>
      <c r="I1921" s="169"/>
      <c r="J1921" s="169">
        <v>-4739950.79</v>
      </c>
      <c r="K1921" s="169"/>
      <c r="M1921" s="87">
        <f t="shared" si="89"/>
        <v>-0.47399507899999999</v>
      </c>
    </row>
    <row r="1922" spans="1:13" x14ac:dyDescent="0.25">
      <c r="A1922" s="89" t="str">
        <f t="shared" si="90"/>
        <v>Y0AT0</v>
      </c>
      <c r="B1922" s="89">
        <f>VLOOKUP(F1922,Masters!B:F,5,0)</f>
        <v>0</v>
      </c>
      <c r="C1922" s="169" t="s">
        <v>171</v>
      </c>
      <c r="D1922" s="169" t="s">
        <v>171</v>
      </c>
      <c r="E1922" s="170">
        <v>44469</v>
      </c>
      <c r="F1922" s="169">
        <v>281292</v>
      </c>
      <c r="G1922" s="169" t="s">
        <v>484</v>
      </c>
      <c r="H1922" s="169"/>
      <c r="I1922" s="169"/>
      <c r="J1922" s="169">
        <v>-43852384.780000001</v>
      </c>
      <c r="K1922" s="169"/>
      <c r="M1922" s="87">
        <f t="shared" si="89"/>
        <v>-4.3852384779999998</v>
      </c>
    </row>
    <row r="1923" spans="1:13" x14ac:dyDescent="0.25">
      <c r="A1923" s="89" t="str">
        <f t="shared" si="90"/>
        <v>Y0AT5.3</v>
      </c>
      <c r="B1923" s="89">
        <f>VLOOKUP(F1923,Masters!B:F,5,0)</f>
        <v>5.3</v>
      </c>
      <c r="C1923" s="169" t="s">
        <v>171</v>
      </c>
      <c r="D1923" s="169" t="s">
        <v>171</v>
      </c>
      <c r="E1923" s="170">
        <v>44469</v>
      </c>
      <c r="F1923" s="169">
        <v>301101</v>
      </c>
      <c r="G1923" s="169" t="s">
        <v>447</v>
      </c>
      <c r="H1923" s="169"/>
      <c r="I1923" s="169"/>
      <c r="J1923" s="169">
        <v>-1567907238.5599999</v>
      </c>
      <c r="K1923" s="169"/>
      <c r="M1923" s="87">
        <f t="shared" si="89"/>
        <v>-156.790723856</v>
      </c>
    </row>
    <row r="1924" spans="1:13" x14ac:dyDescent="0.25">
      <c r="A1924" s="89" t="str">
        <f t="shared" si="90"/>
        <v>Y0AT5.3</v>
      </c>
      <c r="B1924" s="89">
        <f>VLOOKUP(F1924,Masters!B:F,5,0)</f>
        <v>5.3</v>
      </c>
      <c r="C1924" s="169" t="s">
        <v>171</v>
      </c>
      <c r="D1924" s="169" t="s">
        <v>171</v>
      </c>
      <c r="E1924" s="170">
        <v>44469</v>
      </c>
      <c r="F1924" s="169">
        <v>301105</v>
      </c>
      <c r="G1924" s="169" t="s">
        <v>954</v>
      </c>
      <c r="H1924" s="169"/>
      <c r="I1924" s="169"/>
      <c r="J1924" s="169">
        <v>-14066621.01</v>
      </c>
      <c r="K1924" s="169"/>
      <c r="M1924" s="87">
        <f t="shared" si="89"/>
        <v>-1.406662101</v>
      </c>
    </row>
    <row r="1925" spans="1:13" x14ac:dyDescent="0.25">
      <c r="A1925" s="89" t="str">
        <f t="shared" si="90"/>
        <v>Y0AT5.2</v>
      </c>
      <c r="B1925" s="89">
        <f>VLOOKUP(F1925,Masters!B:F,5,0)</f>
        <v>5.2</v>
      </c>
      <c r="C1925" s="169" t="s">
        <v>171</v>
      </c>
      <c r="D1925" s="169" t="s">
        <v>171</v>
      </c>
      <c r="E1925" s="170">
        <v>44469</v>
      </c>
      <c r="F1925" s="169">
        <v>301600</v>
      </c>
      <c r="G1925" s="169" t="s">
        <v>1519</v>
      </c>
      <c r="H1925" s="169"/>
      <c r="I1925" s="169"/>
      <c r="J1925" s="169">
        <v>-4389607.24</v>
      </c>
      <c r="K1925" s="169"/>
      <c r="M1925" s="87">
        <f t="shared" si="89"/>
        <v>-0.43896072400000002</v>
      </c>
    </row>
    <row r="1926" spans="1:13" x14ac:dyDescent="0.25">
      <c r="A1926" s="89" t="str">
        <f t="shared" si="90"/>
        <v>Y0AT5.3</v>
      </c>
      <c r="B1926" s="89">
        <f>VLOOKUP(F1926,Masters!B:F,5,0)</f>
        <v>5.3</v>
      </c>
      <c r="C1926" s="169" t="s">
        <v>171</v>
      </c>
      <c r="D1926" s="169" t="s">
        <v>171</v>
      </c>
      <c r="E1926" s="170">
        <v>44469</v>
      </c>
      <c r="F1926" s="169">
        <v>302203</v>
      </c>
      <c r="G1926" s="169" t="s">
        <v>961</v>
      </c>
      <c r="H1926" s="169"/>
      <c r="I1926" s="169"/>
      <c r="J1926" s="169">
        <v>0.18</v>
      </c>
      <c r="K1926" s="169"/>
      <c r="M1926" s="87">
        <f t="shared" si="89"/>
        <v>1.7999999999999999E-8</v>
      </c>
    </row>
    <row r="1927" spans="1:13" x14ac:dyDescent="0.25">
      <c r="A1927" s="89" t="str">
        <f t="shared" si="90"/>
        <v>Y0AT5.1</v>
      </c>
      <c r="B1927" s="89">
        <f>VLOOKUP(F1927,Masters!B:F,5,0)</f>
        <v>5.0999999999999996</v>
      </c>
      <c r="C1927" s="169" t="s">
        <v>171</v>
      </c>
      <c r="D1927" s="169" t="s">
        <v>171</v>
      </c>
      <c r="E1927" s="170">
        <v>44469</v>
      </c>
      <c r="F1927" s="169">
        <v>304101</v>
      </c>
      <c r="G1927" s="169" t="s">
        <v>439</v>
      </c>
      <c r="H1927" s="169"/>
      <c r="I1927" s="169"/>
      <c r="J1927" s="169">
        <v>-154647108.59999999</v>
      </c>
      <c r="K1927" s="169"/>
      <c r="M1927" s="87">
        <f t="shared" si="89"/>
        <v>-15.46471086</v>
      </c>
    </row>
    <row r="1928" spans="1:13" x14ac:dyDescent="0.25">
      <c r="A1928" s="89" t="str">
        <f t="shared" si="90"/>
        <v>Y0AT5.2</v>
      </c>
      <c r="B1928" s="89">
        <f>VLOOKUP(F1928,Masters!B:F,5,0)</f>
        <v>5.2</v>
      </c>
      <c r="C1928" s="169" t="s">
        <v>171</v>
      </c>
      <c r="D1928" s="169" t="s">
        <v>171</v>
      </c>
      <c r="E1928" s="170">
        <v>44469</v>
      </c>
      <c r="F1928" s="169">
        <v>304209</v>
      </c>
      <c r="G1928" s="169" t="s">
        <v>565</v>
      </c>
      <c r="H1928" s="169"/>
      <c r="I1928" s="169"/>
      <c r="J1928" s="169">
        <v>-92294854.329999998</v>
      </c>
      <c r="K1928" s="169"/>
      <c r="M1928" s="87">
        <f t="shared" si="89"/>
        <v>-9.2294854330000007</v>
      </c>
    </row>
    <row r="1929" spans="1:13" x14ac:dyDescent="0.25">
      <c r="A1929" s="89" t="str">
        <f t="shared" si="90"/>
        <v>Y0AT5.2</v>
      </c>
      <c r="B1929" s="89">
        <f>VLOOKUP(F1929,Masters!B:F,5,0)</f>
        <v>5.2</v>
      </c>
      <c r="C1929" s="169" t="s">
        <v>171</v>
      </c>
      <c r="D1929" s="169" t="s">
        <v>171</v>
      </c>
      <c r="E1929" s="170">
        <v>44469</v>
      </c>
      <c r="F1929" s="169">
        <v>304213</v>
      </c>
      <c r="G1929" s="169" t="s">
        <v>966</v>
      </c>
      <c r="H1929" s="169"/>
      <c r="I1929" s="169"/>
      <c r="J1929" s="169">
        <v>-18865187.93</v>
      </c>
      <c r="K1929" s="169"/>
      <c r="M1929" s="87">
        <f t="shared" si="89"/>
        <v>-1.886518793</v>
      </c>
    </row>
    <row r="1930" spans="1:13" x14ac:dyDescent="0.25">
      <c r="A1930" s="89" t="str">
        <f t="shared" si="90"/>
        <v>Y0AT5.2</v>
      </c>
      <c r="B1930" s="89">
        <f>VLOOKUP(F1930,Masters!B:F,5,0)</f>
        <v>5.2</v>
      </c>
      <c r="C1930" s="169" t="s">
        <v>171</v>
      </c>
      <c r="D1930" s="169" t="s">
        <v>171</v>
      </c>
      <c r="E1930" s="170">
        <v>44469</v>
      </c>
      <c r="F1930" s="169">
        <v>304216</v>
      </c>
      <c r="G1930" s="169" t="s">
        <v>967</v>
      </c>
      <c r="H1930" s="169"/>
      <c r="I1930" s="169"/>
      <c r="J1930" s="169">
        <v>-1537020</v>
      </c>
      <c r="K1930" s="169"/>
      <c r="M1930" s="87">
        <f t="shared" si="89"/>
        <v>-0.15370200000000001</v>
      </c>
    </row>
    <row r="1931" spans="1:13" x14ac:dyDescent="0.25">
      <c r="A1931" s="89" t="str">
        <f t="shared" si="90"/>
        <v>Y0AT5.2</v>
      </c>
      <c r="B1931" s="89">
        <f>VLOOKUP(F1931,Masters!B:F,5,0)</f>
        <v>5.2</v>
      </c>
      <c r="C1931" s="169" t="s">
        <v>171</v>
      </c>
      <c r="D1931" s="169" t="s">
        <v>171</v>
      </c>
      <c r="E1931" s="170">
        <v>44469</v>
      </c>
      <c r="F1931" s="169">
        <v>304217</v>
      </c>
      <c r="G1931" s="169" t="s">
        <v>968</v>
      </c>
      <c r="H1931" s="169"/>
      <c r="I1931" s="169"/>
      <c r="J1931" s="169">
        <v>-34027972.619999997</v>
      </c>
      <c r="K1931" s="169"/>
      <c r="M1931" s="87">
        <f t="shared" si="89"/>
        <v>-3.4027972619999995</v>
      </c>
    </row>
    <row r="1932" spans="1:13" x14ac:dyDescent="0.25">
      <c r="A1932" s="89" t="str">
        <f t="shared" si="90"/>
        <v>Y0AT5.2</v>
      </c>
      <c r="B1932" s="89">
        <f>VLOOKUP(F1932,Masters!B:F,5,0)</f>
        <v>5.2</v>
      </c>
      <c r="C1932" s="169" t="s">
        <v>171</v>
      </c>
      <c r="D1932" s="169" t="s">
        <v>171</v>
      </c>
      <c r="E1932" s="170">
        <v>44469</v>
      </c>
      <c r="F1932" s="169">
        <v>304232</v>
      </c>
      <c r="G1932" s="169" t="s">
        <v>440</v>
      </c>
      <c r="H1932" s="169"/>
      <c r="I1932" s="169"/>
      <c r="J1932" s="169">
        <v>-85868.51</v>
      </c>
      <c r="K1932" s="169"/>
      <c r="M1932" s="87">
        <f t="shared" si="89"/>
        <v>-8.5868509999999995E-3</v>
      </c>
    </row>
    <row r="1933" spans="1:13" x14ac:dyDescent="0.25">
      <c r="A1933" s="89" t="str">
        <f t="shared" si="90"/>
        <v>Y0AT5.5</v>
      </c>
      <c r="B1933" s="89">
        <f>VLOOKUP(F1933,Masters!B:F,5,0)</f>
        <v>5.5</v>
      </c>
      <c r="C1933" s="169" t="s">
        <v>171</v>
      </c>
      <c r="D1933" s="169" t="s">
        <v>171</v>
      </c>
      <c r="E1933" s="170">
        <v>44469</v>
      </c>
      <c r="F1933" s="169">
        <v>304302</v>
      </c>
      <c r="G1933" s="169" t="s">
        <v>441</v>
      </c>
      <c r="H1933" s="169"/>
      <c r="I1933" s="169"/>
      <c r="J1933" s="169">
        <v>-6841055.4100000001</v>
      </c>
      <c r="K1933" s="169"/>
      <c r="M1933" s="87">
        <f t="shared" si="89"/>
        <v>-0.68410554099999998</v>
      </c>
    </row>
    <row r="1934" spans="1:13" x14ac:dyDescent="0.25">
      <c r="A1934" s="89" t="str">
        <f t="shared" si="90"/>
        <v>Y0AT5.5</v>
      </c>
      <c r="B1934" s="89">
        <f>VLOOKUP(F1934,Masters!B:F,5,0)</f>
        <v>5.5</v>
      </c>
      <c r="C1934" s="169" t="s">
        <v>171</v>
      </c>
      <c r="D1934" s="169" t="s">
        <v>171</v>
      </c>
      <c r="E1934" s="170">
        <v>44469</v>
      </c>
      <c r="F1934" s="169">
        <v>304749</v>
      </c>
      <c r="G1934" s="169" t="s">
        <v>442</v>
      </c>
      <c r="H1934" s="169"/>
      <c r="I1934" s="169"/>
      <c r="J1934" s="169">
        <v>-231.9</v>
      </c>
      <c r="K1934" s="169"/>
      <c r="M1934" s="87">
        <f t="shared" si="89"/>
        <v>-2.319E-5</v>
      </c>
    </row>
    <row r="1935" spans="1:13" x14ac:dyDescent="0.25">
      <c r="A1935" s="89" t="str">
        <f t="shared" si="90"/>
        <v>Y0AT5.5</v>
      </c>
      <c r="B1935" s="89">
        <f>VLOOKUP(F1935,Masters!B:F,5,0)</f>
        <v>5.5</v>
      </c>
      <c r="C1935" s="169" t="s">
        <v>171</v>
      </c>
      <c r="D1935" s="169" t="s">
        <v>171</v>
      </c>
      <c r="E1935" s="170">
        <v>44469</v>
      </c>
      <c r="F1935" s="169">
        <v>304751</v>
      </c>
      <c r="G1935" s="169" t="s">
        <v>443</v>
      </c>
      <c r="H1935" s="169"/>
      <c r="I1935" s="169"/>
      <c r="J1935" s="169">
        <v>7676.4</v>
      </c>
      <c r="K1935" s="169"/>
      <c r="M1935" s="87">
        <f t="shared" si="89"/>
        <v>7.6763999999999999E-4</v>
      </c>
    </row>
    <row r="1936" spans="1:13" x14ac:dyDescent="0.25">
      <c r="A1936" s="89" t="str">
        <f t="shared" si="90"/>
        <v>Y0AT5.5</v>
      </c>
      <c r="B1936" s="89">
        <f>VLOOKUP(F1936,Masters!B:F,5,0)</f>
        <v>5.5</v>
      </c>
      <c r="C1936" s="169" t="s">
        <v>171</v>
      </c>
      <c r="D1936" s="169" t="s">
        <v>171</v>
      </c>
      <c r="E1936" s="170">
        <v>44469</v>
      </c>
      <c r="F1936" s="169">
        <v>305101</v>
      </c>
      <c r="G1936" s="169" t="s">
        <v>444</v>
      </c>
      <c r="H1936" s="169"/>
      <c r="I1936" s="169"/>
      <c r="J1936" s="169">
        <v>31.01</v>
      </c>
      <c r="K1936" s="169"/>
      <c r="M1936" s="87">
        <f t="shared" si="89"/>
        <v>3.101E-6</v>
      </c>
    </row>
    <row r="1937" spans="1:13" x14ac:dyDescent="0.25">
      <c r="A1937" s="89" t="str">
        <f t="shared" si="90"/>
        <v>Y0AT5.5</v>
      </c>
      <c r="B1937" s="89">
        <f>VLOOKUP(F1937,Masters!B:F,5,0)</f>
        <v>5.5</v>
      </c>
      <c r="C1937" s="169" t="s">
        <v>171</v>
      </c>
      <c r="D1937" s="169" t="s">
        <v>171</v>
      </c>
      <c r="E1937" s="170">
        <v>44469</v>
      </c>
      <c r="F1937" s="169">
        <v>305144</v>
      </c>
      <c r="G1937" s="169" t="s">
        <v>445</v>
      </c>
      <c r="H1937" s="169"/>
      <c r="I1937" s="169"/>
      <c r="J1937" s="169">
        <v>-9432.65</v>
      </c>
      <c r="K1937" s="169"/>
      <c r="M1937" s="87">
        <f t="shared" si="89"/>
        <v>-9.4326499999999999E-4</v>
      </c>
    </row>
    <row r="1938" spans="1:13" x14ac:dyDescent="0.25">
      <c r="A1938" s="89" t="str">
        <f t="shared" si="90"/>
        <v>Y0AT5.5</v>
      </c>
      <c r="B1938" s="89">
        <f>VLOOKUP(F1938,Masters!B:F,5,0)</f>
        <v>5.5</v>
      </c>
      <c r="C1938" s="169" t="s">
        <v>171</v>
      </c>
      <c r="D1938" s="169" t="s">
        <v>171</v>
      </c>
      <c r="E1938" s="170">
        <v>44469</v>
      </c>
      <c r="F1938" s="169">
        <v>310115</v>
      </c>
      <c r="G1938" s="169" t="s">
        <v>446</v>
      </c>
      <c r="H1938" s="169"/>
      <c r="I1938" s="169"/>
      <c r="J1938" s="169">
        <v>-70757.990000000005</v>
      </c>
      <c r="K1938" s="169"/>
      <c r="M1938" s="87">
        <f t="shared" si="89"/>
        <v>-7.0757990000000007E-3</v>
      </c>
    </row>
    <row r="1939" spans="1:13" x14ac:dyDescent="0.25">
      <c r="A1939" s="89" t="str">
        <f t="shared" si="90"/>
        <v>Y0AT0</v>
      </c>
      <c r="B1939" s="89">
        <f>VLOOKUP(F1939,Masters!B:F,5,0)</f>
        <v>0</v>
      </c>
      <c r="C1939" s="169" t="s">
        <v>171</v>
      </c>
      <c r="D1939" s="169" t="s">
        <v>171</v>
      </c>
      <c r="E1939" s="170">
        <v>44469</v>
      </c>
      <c r="F1939" s="169">
        <v>311301</v>
      </c>
      <c r="G1939" s="169" t="s">
        <v>685</v>
      </c>
      <c r="H1939" s="169"/>
      <c r="I1939" s="169"/>
      <c r="J1939" s="169">
        <v>-34915773.210000001</v>
      </c>
      <c r="K1939" s="169"/>
      <c r="M1939" s="87">
        <f t="shared" si="89"/>
        <v>-3.4915773210000003</v>
      </c>
    </row>
    <row r="1940" spans="1:13" x14ac:dyDescent="0.25">
      <c r="A1940" s="89" t="str">
        <f t="shared" si="90"/>
        <v>Y0AT0</v>
      </c>
      <c r="B1940" s="89">
        <f>VLOOKUP(F1940,Masters!B:F,5,0)</f>
        <v>0</v>
      </c>
      <c r="C1940" s="169" t="s">
        <v>171</v>
      </c>
      <c r="D1940" s="169" t="s">
        <v>171</v>
      </c>
      <c r="E1940" s="170">
        <v>44469</v>
      </c>
      <c r="F1940" s="169">
        <v>311501</v>
      </c>
      <c r="G1940" s="169" t="s">
        <v>448</v>
      </c>
      <c r="H1940" s="169"/>
      <c r="I1940" s="169"/>
      <c r="J1940" s="169">
        <v>-1408079157.3099999</v>
      </c>
      <c r="K1940" s="169"/>
      <c r="M1940" s="87">
        <f t="shared" si="89"/>
        <v>-140.80791573100001</v>
      </c>
    </row>
    <row r="1941" spans="1:13" x14ac:dyDescent="0.25">
      <c r="A1941" s="89" t="str">
        <f t="shared" si="90"/>
        <v>Y0AT0</v>
      </c>
      <c r="B1941" s="89">
        <f>VLOOKUP(F1941,Masters!B:F,5,0)</f>
        <v>0</v>
      </c>
      <c r="C1941" s="169" t="s">
        <v>171</v>
      </c>
      <c r="D1941" s="169" t="s">
        <v>171</v>
      </c>
      <c r="E1941" s="170">
        <v>44469</v>
      </c>
      <c r="F1941" s="169">
        <v>311506</v>
      </c>
      <c r="G1941" s="169" t="s">
        <v>987</v>
      </c>
      <c r="H1941" s="169"/>
      <c r="I1941" s="169"/>
      <c r="J1941" s="169">
        <v>10775104.85</v>
      </c>
      <c r="K1941" s="169"/>
      <c r="M1941" s="87">
        <f t="shared" si="89"/>
        <v>1.0775104849999999</v>
      </c>
    </row>
    <row r="1942" spans="1:13" x14ac:dyDescent="0.25">
      <c r="A1942" s="89" t="str">
        <f t="shared" si="90"/>
        <v>Y0AT0</v>
      </c>
      <c r="B1942" s="89">
        <f>VLOOKUP(F1942,Masters!B:F,5,0)</f>
        <v>0</v>
      </c>
      <c r="C1942" s="169" t="s">
        <v>171</v>
      </c>
      <c r="D1942" s="169" t="s">
        <v>171</v>
      </c>
      <c r="E1942" s="170">
        <v>44469</v>
      </c>
      <c r="F1942" s="169">
        <v>311608</v>
      </c>
      <c r="G1942" s="169" t="s">
        <v>567</v>
      </c>
      <c r="H1942" s="169"/>
      <c r="I1942" s="169"/>
      <c r="J1942" s="169">
        <v>-22368013.620000001</v>
      </c>
      <c r="K1942" s="169"/>
      <c r="M1942" s="87">
        <f t="shared" si="89"/>
        <v>-2.236801362</v>
      </c>
    </row>
    <row r="1943" spans="1:13" x14ac:dyDescent="0.25">
      <c r="A1943" s="89" t="str">
        <f t="shared" si="90"/>
        <v>Y0AT0</v>
      </c>
      <c r="B1943" s="89">
        <f>VLOOKUP(F1943,Masters!B:F,5,0)</f>
        <v>0</v>
      </c>
      <c r="C1943" s="169" t="s">
        <v>171</v>
      </c>
      <c r="D1943" s="169" t="s">
        <v>171</v>
      </c>
      <c r="E1943" s="170">
        <v>44469</v>
      </c>
      <c r="F1943" s="169">
        <v>311619</v>
      </c>
      <c r="G1943" s="169" t="s">
        <v>605</v>
      </c>
      <c r="H1943" s="169"/>
      <c r="I1943" s="169"/>
      <c r="J1943" s="169">
        <v>1340020</v>
      </c>
      <c r="K1943" s="169"/>
      <c r="M1943" s="87">
        <f t="shared" si="89"/>
        <v>0.13400200000000001</v>
      </c>
    </row>
    <row r="1944" spans="1:13" x14ac:dyDescent="0.25">
      <c r="A1944" s="89" t="str">
        <f t="shared" si="90"/>
        <v>Y0AT0</v>
      </c>
      <c r="B1944" s="89">
        <f>VLOOKUP(F1944,Masters!B:F,5,0)</f>
        <v>0</v>
      </c>
      <c r="C1944" s="169" t="s">
        <v>171</v>
      </c>
      <c r="D1944" s="169" t="s">
        <v>171</v>
      </c>
      <c r="E1944" s="170">
        <v>44469</v>
      </c>
      <c r="F1944" s="169">
        <v>311621</v>
      </c>
      <c r="G1944" s="169" t="s">
        <v>990</v>
      </c>
      <c r="H1944" s="169"/>
      <c r="I1944" s="169"/>
      <c r="J1944" s="169">
        <v>9019400</v>
      </c>
      <c r="K1944" s="169"/>
      <c r="M1944" s="87">
        <f t="shared" si="89"/>
        <v>0.90193999999999996</v>
      </c>
    </row>
    <row r="1945" spans="1:13" x14ac:dyDescent="0.25">
      <c r="A1945" s="89" t="str">
        <f t="shared" si="90"/>
        <v>Y0AT5.3</v>
      </c>
      <c r="B1945" s="89">
        <f>VLOOKUP(F1945,Masters!B:F,5,0)</f>
        <v>5.3</v>
      </c>
      <c r="C1945" s="169" t="s">
        <v>171</v>
      </c>
      <c r="D1945" s="169" t="s">
        <v>171</v>
      </c>
      <c r="E1945" s="170">
        <v>44469</v>
      </c>
      <c r="F1945" s="169">
        <v>315101</v>
      </c>
      <c r="G1945" s="169" t="s">
        <v>992</v>
      </c>
      <c r="H1945" s="169"/>
      <c r="I1945" s="169"/>
      <c r="J1945" s="169">
        <v>-7778682.1399999997</v>
      </c>
      <c r="K1945" s="169"/>
      <c r="M1945" s="87">
        <f t="shared" si="89"/>
        <v>-0.77786821399999995</v>
      </c>
    </row>
    <row r="1946" spans="1:13" x14ac:dyDescent="0.25">
      <c r="A1946" s="89" t="str">
        <f t="shared" si="90"/>
        <v>Y0AT5.3</v>
      </c>
      <c r="B1946" s="89">
        <f>VLOOKUP(F1946,Masters!B:F,5,0)</f>
        <v>5.3</v>
      </c>
      <c r="C1946" s="169" t="s">
        <v>171</v>
      </c>
      <c r="D1946" s="169" t="s">
        <v>171</v>
      </c>
      <c r="E1946" s="170">
        <v>44469</v>
      </c>
      <c r="F1946" s="169">
        <v>315111</v>
      </c>
      <c r="G1946" s="169" t="s">
        <v>1118</v>
      </c>
      <c r="H1946" s="169"/>
      <c r="I1946" s="169"/>
      <c r="J1946" s="169">
        <v>-669697222.50999999</v>
      </c>
      <c r="K1946" s="169"/>
      <c r="M1946" s="87">
        <f t="shared" si="89"/>
        <v>-66.969722250999993</v>
      </c>
    </row>
    <row r="1947" spans="1:13" x14ac:dyDescent="0.25">
      <c r="A1947" s="89" t="str">
        <f t="shared" si="90"/>
        <v>Y0AT6.3</v>
      </c>
      <c r="B1947" s="89">
        <f>VLOOKUP(F1947,Masters!B:F,5,0)</f>
        <v>6.3</v>
      </c>
      <c r="C1947" s="169" t="s">
        <v>171</v>
      </c>
      <c r="D1947" s="169" t="s">
        <v>171</v>
      </c>
      <c r="E1947" s="170">
        <v>44469</v>
      </c>
      <c r="F1947" s="169">
        <v>401201</v>
      </c>
      <c r="G1947" s="169" t="s">
        <v>451</v>
      </c>
      <c r="H1947" s="169"/>
      <c r="I1947" s="169"/>
      <c r="J1947" s="168">
        <v>214311.41</v>
      </c>
      <c r="K1947" s="169"/>
      <c r="M1947" s="87">
        <f t="shared" ref="M1947:M2006" si="91">J1947/10000000</f>
        <v>2.1431141000000001E-2</v>
      </c>
    </row>
    <row r="1948" spans="1:13" x14ac:dyDescent="0.25">
      <c r="A1948" s="89" t="str">
        <f t="shared" si="90"/>
        <v>Y0AT0</v>
      </c>
      <c r="B1948" s="89">
        <f>VLOOKUP(F1948,Masters!B:F,5,0)</f>
        <v>0</v>
      </c>
      <c r="C1948" s="169" t="s">
        <v>171</v>
      </c>
      <c r="D1948" s="169" t="s">
        <v>171</v>
      </c>
      <c r="E1948" s="170">
        <v>44469</v>
      </c>
      <c r="F1948" s="169">
        <v>401237</v>
      </c>
      <c r="G1948" s="169" t="s">
        <v>452</v>
      </c>
      <c r="H1948" s="169"/>
      <c r="I1948" s="169"/>
      <c r="J1948" s="169">
        <v>1241625.21</v>
      </c>
      <c r="K1948" s="169"/>
      <c r="M1948" s="87">
        <f t="shared" si="91"/>
        <v>0.124162521</v>
      </c>
    </row>
    <row r="1949" spans="1:13" x14ac:dyDescent="0.25">
      <c r="A1949" s="89" t="str">
        <f t="shared" si="90"/>
        <v>Y0AT6.3</v>
      </c>
      <c r="B1949" s="89">
        <f>VLOOKUP(F1949,Masters!B:F,5,0)</f>
        <v>6.3</v>
      </c>
      <c r="C1949" s="169" t="s">
        <v>171</v>
      </c>
      <c r="D1949" s="169" t="s">
        <v>171</v>
      </c>
      <c r="E1949" s="170">
        <v>44469</v>
      </c>
      <c r="F1949" s="169">
        <v>401301</v>
      </c>
      <c r="G1949" s="169" t="s">
        <v>1000</v>
      </c>
      <c r="H1949" s="169"/>
      <c r="I1949" s="169"/>
      <c r="J1949" s="168">
        <v>28416.82</v>
      </c>
      <c r="K1949" s="169"/>
      <c r="M1949" s="87">
        <f t="shared" si="91"/>
        <v>2.8416819999999999E-3</v>
      </c>
    </row>
    <row r="1950" spans="1:13" x14ac:dyDescent="0.25">
      <c r="A1950" s="89" t="str">
        <f t="shared" si="90"/>
        <v>Y0AT6.1</v>
      </c>
      <c r="B1950" s="89">
        <f>VLOOKUP(F1950,Masters!B:F,5,0)</f>
        <v>6.1</v>
      </c>
      <c r="C1950" s="169" t="s">
        <v>171</v>
      </c>
      <c r="D1950" s="169" t="s">
        <v>171</v>
      </c>
      <c r="E1950" s="170">
        <v>44469</v>
      </c>
      <c r="F1950" s="169">
        <v>401501</v>
      </c>
      <c r="G1950" s="169" t="s">
        <v>1001</v>
      </c>
      <c r="H1950" s="169"/>
      <c r="I1950" s="169"/>
      <c r="J1950" s="168">
        <v>43822798.520000003</v>
      </c>
      <c r="K1950" s="169"/>
      <c r="M1950" s="87">
        <f t="shared" si="91"/>
        <v>4.3822798519999999</v>
      </c>
    </row>
    <row r="1951" spans="1:13" x14ac:dyDescent="0.25">
      <c r="A1951" s="89" t="str">
        <f t="shared" si="90"/>
        <v>Y0AT6.3</v>
      </c>
      <c r="B1951" s="89">
        <f>VLOOKUP(F1951,Masters!B:F,5,0)</f>
        <v>6.3</v>
      </c>
      <c r="C1951" s="169" t="s">
        <v>171</v>
      </c>
      <c r="D1951" s="169" t="s">
        <v>171</v>
      </c>
      <c r="E1951" s="170">
        <v>44469</v>
      </c>
      <c r="F1951" s="169">
        <v>401508</v>
      </c>
      <c r="G1951" s="169" t="s">
        <v>453</v>
      </c>
      <c r="H1951" s="169"/>
      <c r="I1951" s="169"/>
      <c r="J1951" s="168">
        <v>5379819.1399999997</v>
      </c>
      <c r="K1951" s="169"/>
      <c r="M1951" s="87">
        <f t="shared" si="91"/>
        <v>0.53798191399999995</v>
      </c>
    </row>
    <row r="1952" spans="1:13" x14ac:dyDescent="0.25">
      <c r="A1952" s="89" t="str">
        <f t="shared" si="90"/>
        <v>Y0AT6.1</v>
      </c>
      <c r="B1952" s="89">
        <f>VLOOKUP(F1952,Masters!B:F,5,0)</f>
        <v>6.1</v>
      </c>
      <c r="C1952" s="169" t="s">
        <v>171</v>
      </c>
      <c r="D1952" s="169" t="s">
        <v>171</v>
      </c>
      <c r="E1952" s="170">
        <v>44469</v>
      </c>
      <c r="F1952" s="169">
        <v>401509</v>
      </c>
      <c r="G1952" s="169" t="s">
        <v>454</v>
      </c>
      <c r="H1952" s="169"/>
      <c r="I1952" s="169"/>
      <c r="J1952" s="168">
        <v>4619615.38</v>
      </c>
      <c r="K1952" s="169"/>
      <c r="M1952" s="87">
        <f t="shared" si="91"/>
        <v>0.461961538</v>
      </c>
    </row>
    <row r="1953" spans="1:13" x14ac:dyDescent="0.25">
      <c r="A1953" s="89" t="str">
        <f t="shared" si="90"/>
        <v>Y0AT6.3</v>
      </c>
      <c r="B1953" s="89">
        <f>VLOOKUP(F1953,Masters!B:F,5,0)</f>
        <v>6.3</v>
      </c>
      <c r="C1953" s="169" t="s">
        <v>171</v>
      </c>
      <c r="D1953" s="169" t="s">
        <v>171</v>
      </c>
      <c r="E1953" s="170">
        <v>44469</v>
      </c>
      <c r="F1953" s="169">
        <v>401702</v>
      </c>
      <c r="G1953" s="169" t="s">
        <v>455</v>
      </c>
      <c r="H1953" s="169"/>
      <c r="I1953" s="169"/>
      <c r="J1953" s="168">
        <v>-83653.84</v>
      </c>
      <c r="K1953" s="169"/>
      <c r="M1953" s="87">
        <f t="shared" si="91"/>
        <v>-8.365384E-3</v>
      </c>
    </row>
    <row r="1954" spans="1:13" x14ac:dyDescent="0.25">
      <c r="A1954" s="89" t="str">
        <f t="shared" si="90"/>
        <v>Y0AT6.3</v>
      </c>
      <c r="B1954" s="89">
        <f>VLOOKUP(F1954,Masters!B:F,5,0)</f>
        <v>6.3</v>
      </c>
      <c r="C1954" s="169" t="s">
        <v>171</v>
      </c>
      <c r="D1954" s="169" t="s">
        <v>171</v>
      </c>
      <c r="E1954" s="170">
        <v>44469</v>
      </c>
      <c r="F1954" s="169">
        <v>401703</v>
      </c>
      <c r="G1954" s="169" t="s">
        <v>456</v>
      </c>
      <c r="H1954" s="169"/>
      <c r="I1954" s="169"/>
      <c r="J1954" s="168">
        <v>-83653.84</v>
      </c>
      <c r="K1954" s="169"/>
      <c r="M1954" s="87">
        <f t="shared" si="91"/>
        <v>-8.365384E-3</v>
      </c>
    </row>
    <row r="1955" spans="1:13" x14ac:dyDescent="0.25">
      <c r="A1955" s="89" t="str">
        <f t="shared" si="90"/>
        <v>Y0AT6.3</v>
      </c>
      <c r="B1955" s="89">
        <f>VLOOKUP(F1955,Masters!B:F,5,0)</f>
        <v>6.3</v>
      </c>
      <c r="C1955" s="169" t="s">
        <v>171</v>
      </c>
      <c r="D1955" s="169" t="s">
        <v>171</v>
      </c>
      <c r="E1955" s="170">
        <v>44469</v>
      </c>
      <c r="F1955" s="169">
        <v>401707</v>
      </c>
      <c r="G1955" s="169" t="s">
        <v>457</v>
      </c>
      <c r="H1955" s="169"/>
      <c r="I1955" s="169"/>
      <c r="J1955" s="168">
        <v>0</v>
      </c>
      <c r="K1955" s="169"/>
      <c r="M1955" s="87">
        <f t="shared" si="91"/>
        <v>0</v>
      </c>
    </row>
    <row r="1956" spans="1:13" x14ac:dyDescent="0.25">
      <c r="A1956" s="89" t="str">
        <f t="shared" si="90"/>
        <v>Y0AT6.3</v>
      </c>
      <c r="B1956" s="89">
        <f>VLOOKUP(F1956,Masters!B:F,5,0)</f>
        <v>6.3</v>
      </c>
      <c r="C1956" s="169" t="s">
        <v>171</v>
      </c>
      <c r="D1956" s="169" t="s">
        <v>171</v>
      </c>
      <c r="E1956" s="170">
        <v>44469</v>
      </c>
      <c r="F1956" s="169">
        <v>401708</v>
      </c>
      <c r="G1956" s="169" t="s">
        <v>458</v>
      </c>
      <c r="H1956" s="169"/>
      <c r="I1956" s="169"/>
      <c r="J1956" s="168">
        <v>0</v>
      </c>
      <c r="K1956" s="169"/>
      <c r="M1956" s="87">
        <f t="shared" si="91"/>
        <v>0</v>
      </c>
    </row>
    <row r="1957" spans="1:13" x14ac:dyDescent="0.25">
      <c r="A1957" s="89" t="str">
        <f t="shared" si="90"/>
        <v>Y0AT6.3</v>
      </c>
      <c r="B1957" s="89">
        <f>VLOOKUP(F1957,Masters!B:F,5,0)</f>
        <v>6.3</v>
      </c>
      <c r="C1957" s="169" t="s">
        <v>171</v>
      </c>
      <c r="D1957" s="169" t="s">
        <v>171</v>
      </c>
      <c r="E1957" s="170">
        <v>44469</v>
      </c>
      <c r="F1957" s="169">
        <v>402103</v>
      </c>
      <c r="G1957" s="169" t="s">
        <v>459</v>
      </c>
      <c r="H1957" s="169"/>
      <c r="I1957" s="169"/>
      <c r="J1957" s="168">
        <v>1911.01</v>
      </c>
      <c r="K1957" s="169"/>
      <c r="M1957" s="87">
        <f t="shared" si="91"/>
        <v>1.91101E-4</v>
      </c>
    </row>
    <row r="1958" spans="1:13" x14ac:dyDescent="0.25">
      <c r="A1958" s="89" t="str">
        <f t="shared" si="90"/>
        <v>Y0AT6.2</v>
      </c>
      <c r="B1958" s="89">
        <f>VLOOKUP(F1958,Masters!B:F,5,0)</f>
        <v>6.2</v>
      </c>
      <c r="C1958" s="169" t="s">
        <v>171</v>
      </c>
      <c r="D1958" s="169" t="s">
        <v>171</v>
      </c>
      <c r="E1958" s="170">
        <v>44469</v>
      </c>
      <c r="F1958" s="169">
        <v>402106</v>
      </c>
      <c r="G1958" s="169" t="s">
        <v>93</v>
      </c>
      <c r="H1958" s="169"/>
      <c r="I1958" s="169"/>
      <c r="J1958" s="168">
        <v>32240.06</v>
      </c>
      <c r="K1958" s="169"/>
      <c r="M1958" s="87">
        <f t="shared" si="91"/>
        <v>3.2240060000000002E-3</v>
      </c>
    </row>
    <row r="1959" spans="1:13" x14ac:dyDescent="0.25">
      <c r="A1959" s="89" t="str">
        <f t="shared" si="90"/>
        <v>Y0AT6.3</v>
      </c>
      <c r="B1959" s="89">
        <f>VLOOKUP(F1959,Masters!B:F,5,0)</f>
        <v>6.3</v>
      </c>
      <c r="C1959" s="169" t="s">
        <v>171</v>
      </c>
      <c r="D1959" s="169" t="s">
        <v>171</v>
      </c>
      <c r="E1959" s="170">
        <v>44469</v>
      </c>
      <c r="F1959" s="169">
        <v>402113</v>
      </c>
      <c r="G1959" s="169" t="s">
        <v>460</v>
      </c>
      <c r="H1959" s="169"/>
      <c r="I1959" s="169"/>
      <c r="J1959" s="168">
        <v>5135370.8099999996</v>
      </c>
      <c r="K1959" s="169"/>
      <c r="M1959" s="87">
        <f t="shared" si="91"/>
        <v>0.51353708099999995</v>
      </c>
    </row>
    <row r="1960" spans="1:13" x14ac:dyDescent="0.25">
      <c r="A1960" s="89" t="str">
        <f t="shared" si="90"/>
        <v>Y0AT6.3</v>
      </c>
      <c r="B1960" s="89">
        <f>VLOOKUP(F1960,Masters!B:F,5,0)</f>
        <v>6.3</v>
      </c>
      <c r="C1960" s="169" t="s">
        <v>171</v>
      </c>
      <c r="D1960" s="169" t="s">
        <v>171</v>
      </c>
      <c r="E1960" s="170">
        <v>44469</v>
      </c>
      <c r="F1960" s="169">
        <v>402125</v>
      </c>
      <c r="G1960" s="169" t="s">
        <v>2442</v>
      </c>
      <c r="H1960" s="169"/>
      <c r="I1960" s="169"/>
      <c r="J1960" s="168">
        <v>377200.42</v>
      </c>
      <c r="K1960" s="169"/>
      <c r="M1960" s="87">
        <f t="shared" si="91"/>
        <v>3.7720041999999995E-2</v>
      </c>
    </row>
    <row r="1961" spans="1:13" x14ac:dyDescent="0.25">
      <c r="A1961" s="89" t="str">
        <f t="shared" si="90"/>
        <v>Y0AT6.3</v>
      </c>
      <c r="B1961" s="89">
        <f>VLOOKUP(F1961,Masters!B:F,5,0)</f>
        <v>6.3</v>
      </c>
      <c r="C1961" s="169" t="s">
        <v>171</v>
      </c>
      <c r="D1961" s="169" t="s">
        <v>171</v>
      </c>
      <c r="E1961" s="170">
        <v>44469</v>
      </c>
      <c r="F1961" s="169">
        <v>402128</v>
      </c>
      <c r="G1961" s="169" t="s">
        <v>766</v>
      </c>
      <c r="H1961" s="169"/>
      <c r="I1961" s="169"/>
      <c r="J1961" s="168">
        <v>117438847.66</v>
      </c>
      <c r="K1961" s="169"/>
      <c r="M1961" s="87">
        <f t="shared" si="91"/>
        <v>11.743884765999999</v>
      </c>
    </row>
    <row r="1962" spans="1:13" x14ac:dyDescent="0.25">
      <c r="A1962" s="89" t="str">
        <f t="shared" si="90"/>
        <v>Y0AT6.3</v>
      </c>
      <c r="B1962" s="89">
        <f>VLOOKUP(F1962,Masters!B:F,5,0)</f>
        <v>6.3</v>
      </c>
      <c r="C1962" s="169" t="s">
        <v>171</v>
      </c>
      <c r="D1962" s="169" t="s">
        <v>171</v>
      </c>
      <c r="E1962" s="170">
        <v>44469</v>
      </c>
      <c r="F1962" s="169">
        <v>402132</v>
      </c>
      <c r="G1962" s="169" t="s">
        <v>461</v>
      </c>
      <c r="H1962" s="169"/>
      <c r="I1962" s="169"/>
      <c r="J1962" s="168">
        <v>-255494.53</v>
      </c>
      <c r="K1962" s="169"/>
      <c r="M1962" s="87">
        <f t="shared" si="91"/>
        <v>-2.5549453E-2</v>
      </c>
    </row>
    <row r="1963" spans="1:13" x14ac:dyDescent="0.25">
      <c r="A1963" s="89" t="str">
        <f t="shared" si="90"/>
        <v>Y0AT6.3</v>
      </c>
      <c r="B1963" s="89">
        <f>VLOOKUP(F1963,Masters!B:F,5,0)</f>
        <v>6.3</v>
      </c>
      <c r="C1963" s="169" t="s">
        <v>171</v>
      </c>
      <c r="D1963" s="169" t="s">
        <v>171</v>
      </c>
      <c r="E1963" s="170">
        <v>44469</v>
      </c>
      <c r="F1963" s="169">
        <v>402233</v>
      </c>
      <c r="G1963" s="169" t="s">
        <v>462</v>
      </c>
      <c r="H1963" s="169"/>
      <c r="I1963" s="169"/>
      <c r="J1963" s="168">
        <v>113372.36</v>
      </c>
      <c r="K1963" s="169"/>
      <c r="M1963" s="87">
        <f t="shared" si="91"/>
        <v>1.1337236000000001E-2</v>
      </c>
    </row>
    <row r="1964" spans="1:13" x14ac:dyDescent="0.25">
      <c r="A1964" s="89" t="str">
        <f t="shared" si="90"/>
        <v>Y0AT6.3</v>
      </c>
      <c r="B1964" s="89">
        <f>VLOOKUP(F1964,Masters!B:F,5,0)</f>
        <v>6.3</v>
      </c>
      <c r="C1964" s="169" t="s">
        <v>171</v>
      </c>
      <c r="D1964" s="169" t="s">
        <v>171</v>
      </c>
      <c r="E1964" s="170">
        <v>44469</v>
      </c>
      <c r="F1964" s="169">
        <v>402235</v>
      </c>
      <c r="G1964" s="169" t="s">
        <v>463</v>
      </c>
      <c r="H1964" s="169"/>
      <c r="I1964" s="169"/>
      <c r="J1964" s="168">
        <v>30427.61</v>
      </c>
      <c r="K1964" s="169"/>
      <c r="M1964" s="87">
        <f t="shared" si="91"/>
        <v>3.0427610000000002E-3</v>
      </c>
    </row>
    <row r="1965" spans="1:13" x14ac:dyDescent="0.25">
      <c r="A1965" s="89" t="str">
        <f t="shared" si="90"/>
        <v>Y0AT5.3</v>
      </c>
      <c r="B1965" s="89">
        <f>VLOOKUP(F1965,Masters!B:F,5,0)</f>
        <v>5.3</v>
      </c>
      <c r="C1965" s="169" t="s">
        <v>171</v>
      </c>
      <c r="D1965" s="169" t="s">
        <v>171</v>
      </c>
      <c r="E1965" s="170">
        <v>44469</v>
      </c>
      <c r="F1965" s="169">
        <v>402244</v>
      </c>
      <c r="G1965" s="169" t="s">
        <v>677</v>
      </c>
      <c r="H1965" s="169"/>
      <c r="I1965" s="169"/>
      <c r="J1965" s="169">
        <v>948013.16</v>
      </c>
      <c r="K1965" s="169"/>
      <c r="M1965" s="87">
        <f t="shared" si="91"/>
        <v>9.4801315999999997E-2</v>
      </c>
    </row>
    <row r="1966" spans="1:13" x14ac:dyDescent="0.25">
      <c r="A1966" s="89" t="str">
        <f t="shared" si="90"/>
        <v>Y0AT6.1</v>
      </c>
      <c r="B1966" s="89">
        <f>VLOOKUP(F1966,Masters!B:F,5,0)</f>
        <v>6.1</v>
      </c>
      <c r="C1966" s="169" t="s">
        <v>171</v>
      </c>
      <c r="D1966" s="169" t="s">
        <v>171</v>
      </c>
      <c r="E1966" s="170">
        <v>44469</v>
      </c>
      <c r="F1966" s="169">
        <v>402257</v>
      </c>
      <c r="G1966" s="169" t="s">
        <v>464</v>
      </c>
      <c r="H1966" s="169"/>
      <c r="I1966" s="169"/>
      <c r="J1966" s="168">
        <v>0</v>
      </c>
      <c r="K1966" s="169"/>
      <c r="M1966" s="87">
        <f t="shared" si="91"/>
        <v>0</v>
      </c>
    </row>
    <row r="1967" spans="1:13" x14ac:dyDescent="0.25">
      <c r="A1967" s="89" t="str">
        <f t="shared" si="90"/>
        <v>Y0AT0</v>
      </c>
      <c r="B1967" s="89">
        <f>VLOOKUP(F1967,Masters!B:F,5,0)</f>
        <v>0</v>
      </c>
      <c r="C1967" s="169" t="s">
        <v>171</v>
      </c>
      <c r="D1967" s="169" t="s">
        <v>171</v>
      </c>
      <c r="E1967" s="170">
        <v>44469</v>
      </c>
      <c r="F1967" s="169">
        <v>402328</v>
      </c>
      <c r="G1967" s="169" t="s">
        <v>465</v>
      </c>
      <c r="H1967" s="169"/>
      <c r="I1967" s="169"/>
      <c r="J1967" s="169">
        <v>38479635.740000002</v>
      </c>
      <c r="K1967" s="169"/>
      <c r="M1967" s="87">
        <f t="shared" si="91"/>
        <v>3.847963574</v>
      </c>
    </row>
    <row r="1968" spans="1:13" x14ac:dyDescent="0.25">
      <c r="A1968" s="89" t="str">
        <f t="shared" si="90"/>
        <v>Y0AT6.3</v>
      </c>
      <c r="B1968" s="89">
        <f>VLOOKUP(F1968,Masters!B:F,5,0)</f>
        <v>6.3</v>
      </c>
      <c r="C1968" s="169" t="s">
        <v>171</v>
      </c>
      <c r="D1968" s="169" t="s">
        <v>171</v>
      </c>
      <c r="E1968" s="170">
        <v>44469</v>
      </c>
      <c r="F1968" s="169">
        <v>402381</v>
      </c>
      <c r="G1968" s="169" t="s">
        <v>467</v>
      </c>
      <c r="H1968" s="169"/>
      <c r="I1968" s="169"/>
      <c r="J1968" s="168">
        <v>-10324.02</v>
      </c>
      <c r="K1968" s="169"/>
      <c r="M1968" s="87">
        <f t="shared" si="91"/>
        <v>-1.032402E-3</v>
      </c>
    </row>
    <row r="1969" spans="1:13" x14ac:dyDescent="0.25">
      <c r="A1969" s="89" t="str">
        <f t="shared" ref="A1969:A2006" si="92">C1969&amp;B1969</f>
        <v>Y0AT6.3</v>
      </c>
      <c r="B1969" s="89">
        <f>VLOOKUP(F1969,Masters!B:F,5,0)</f>
        <v>6.3</v>
      </c>
      <c r="C1969" s="169" t="s">
        <v>171</v>
      </c>
      <c r="D1969" s="169" t="s">
        <v>171</v>
      </c>
      <c r="E1969" s="170">
        <v>44469</v>
      </c>
      <c r="F1969" s="169">
        <v>402404</v>
      </c>
      <c r="G1969" s="169" t="s">
        <v>468</v>
      </c>
      <c r="H1969" s="169"/>
      <c r="I1969" s="169"/>
      <c r="J1969" s="168">
        <v>80251.56</v>
      </c>
      <c r="K1969" s="169"/>
      <c r="M1969" s="87">
        <f t="shared" si="91"/>
        <v>8.0251560000000003E-3</v>
      </c>
    </row>
    <row r="1970" spans="1:13" x14ac:dyDescent="0.25">
      <c r="A1970" s="89" t="str">
        <f t="shared" si="92"/>
        <v>Y0AT5.3</v>
      </c>
      <c r="B1970" s="89">
        <f>VLOOKUP(F1970,Masters!B:F,5,0)</f>
        <v>5.3</v>
      </c>
      <c r="C1970" s="169" t="s">
        <v>171</v>
      </c>
      <c r="D1970" s="169" t="s">
        <v>171</v>
      </c>
      <c r="E1970" s="170">
        <v>44469</v>
      </c>
      <c r="F1970" s="169">
        <v>412511</v>
      </c>
      <c r="G1970" s="169" t="s">
        <v>681</v>
      </c>
      <c r="H1970" s="169"/>
      <c r="I1970" s="169"/>
      <c r="J1970" s="169">
        <v>20666395.800000001</v>
      </c>
      <c r="K1970" s="169"/>
      <c r="M1970" s="87">
        <f t="shared" si="91"/>
        <v>2.0666395799999999</v>
      </c>
    </row>
    <row r="1971" spans="1:13" x14ac:dyDescent="0.25">
      <c r="A1971" s="89" t="str">
        <f t="shared" si="92"/>
        <v>Y0AT5.3</v>
      </c>
      <c r="B1971" s="89">
        <f>VLOOKUP(F1971,Masters!B:F,5,0)</f>
        <v>5.3</v>
      </c>
      <c r="C1971" s="169" t="s">
        <v>171</v>
      </c>
      <c r="D1971" s="169" t="s">
        <v>171</v>
      </c>
      <c r="E1971" s="170">
        <v>44469</v>
      </c>
      <c r="F1971" s="169">
        <v>440101</v>
      </c>
      <c r="G1971" s="169" t="s">
        <v>449</v>
      </c>
      <c r="H1971" s="169"/>
      <c r="I1971" s="169"/>
      <c r="J1971" s="169">
        <v>45187704.109999999</v>
      </c>
      <c r="K1971" s="169"/>
      <c r="M1971" s="87">
        <f t="shared" si="91"/>
        <v>4.5187704110000002</v>
      </c>
    </row>
    <row r="1972" spans="1:13" x14ac:dyDescent="0.25">
      <c r="A1972" s="89" t="str">
        <f t="shared" si="92"/>
        <v>Y0AT5.3</v>
      </c>
      <c r="B1972" s="89">
        <f>VLOOKUP(F1972,Masters!B:F,5,0)</f>
        <v>5.3</v>
      </c>
      <c r="C1972" s="169" t="s">
        <v>171</v>
      </c>
      <c r="D1972" s="169" t="s">
        <v>171</v>
      </c>
      <c r="E1972" s="170">
        <v>44469</v>
      </c>
      <c r="F1972" s="169">
        <v>440108</v>
      </c>
      <c r="G1972" s="169" t="s">
        <v>1034</v>
      </c>
      <c r="H1972" s="169"/>
      <c r="I1972" s="169"/>
      <c r="J1972" s="169">
        <v>4142520.36</v>
      </c>
      <c r="K1972" s="169"/>
      <c r="M1972" s="87">
        <f t="shared" si="91"/>
        <v>0.41425203599999999</v>
      </c>
    </row>
    <row r="1973" spans="1:13" x14ac:dyDescent="0.25">
      <c r="A1973" s="89" t="str">
        <f t="shared" si="92"/>
        <v>Y0AT5.3</v>
      </c>
      <c r="B1973" s="89">
        <f>VLOOKUP(F1973,Masters!B:F,5,0)</f>
        <v>5.3</v>
      </c>
      <c r="C1973" s="169" t="s">
        <v>171</v>
      </c>
      <c r="D1973" s="169" t="s">
        <v>171</v>
      </c>
      <c r="E1973" s="170">
        <v>44469</v>
      </c>
      <c r="F1973" s="169">
        <v>440118</v>
      </c>
      <c r="G1973" s="169" t="s">
        <v>1119</v>
      </c>
      <c r="H1973" s="169"/>
      <c r="I1973" s="169"/>
      <c r="J1973" s="169">
        <v>2311958319.3400002</v>
      </c>
      <c r="K1973" s="169"/>
      <c r="M1973" s="87">
        <f t="shared" si="91"/>
        <v>231.19583193400001</v>
      </c>
    </row>
    <row r="1974" spans="1:13" x14ac:dyDescent="0.25">
      <c r="A1974" s="89" t="str">
        <f t="shared" si="92"/>
        <v>Y0AT5.5</v>
      </c>
      <c r="B1974" s="89">
        <f>VLOOKUP(F1974,Masters!B:F,5,0)</f>
        <v>5.5</v>
      </c>
      <c r="C1974" s="169" t="s">
        <v>171</v>
      </c>
      <c r="D1974" s="169" t="s">
        <v>171</v>
      </c>
      <c r="E1974" s="170">
        <v>44469</v>
      </c>
      <c r="F1974" s="169">
        <v>440225</v>
      </c>
      <c r="G1974" s="169" t="s">
        <v>450</v>
      </c>
      <c r="H1974" s="169"/>
      <c r="I1974" s="169"/>
      <c r="J1974" s="169">
        <v>-2642.69</v>
      </c>
      <c r="K1974" s="169"/>
      <c r="M1974" s="87">
        <f t="shared" si="91"/>
        <v>-2.6426900000000003E-4</v>
      </c>
    </row>
    <row r="1975" spans="1:13" x14ac:dyDescent="0.25">
      <c r="A1975" s="89" t="str">
        <f t="shared" si="92"/>
        <v>Y0AT6.3</v>
      </c>
      <c r="B1975" s="89">
        <f>VLOOKUP(F1975,Masters!B:F,5,0)</f>
        <v>6.3</v>
      </c>
      <c r="C1975" s="169" t="s">
        <v>171</v>
      </c>
      <c r="D1975" s="169" t="s">
        <v>171</v>
      </c>
      <c r="E1975" s="170">
        <v>44469</v>
      </c>
      <c r="F1975" s="169">
        <v>440325</v>
      </c>
      <c r="G1975" s="169" t="s">
        <v>732</v>
      </c>
      <c r="H1975" s="169"/>
      <c r="I1975" s="169"/>
      <c r="J1975" s="168">
        <v>0</v>
      </c>
      <c r="K1975" s="169"/>
      <c r="M1975" s="87">
        <f t="shared" si="91"/>
        <v>0</v>
      </c>
    </row>
    <row r="1976" spans="1:13" x14ac:dyDescent="0.25">
      <c r="A1976" s="89" t="str">
        <f t="shared" si="92"/>
        <v>Y0AT6.3</v>
      </c>
      <c r="B1976" s="89">
        <f>VLOOKUP(F1976,Masters!B:F,5,0)</f>
        <v>6.3</v>
      </c>
      <c r="C1976" s="169" t="s">
        <v>171</v>
      </c>
      <c r="D1976" s="169" t="s">
        <v>171</v>
      </c>
      <c r="E1976" s="170">
        <v>44469</v>
      </c>
      <c r="F1976" s="169">
        <v>440341</v>
      </c>
      <c r="G1976" s="169" t="s">
        <v>469</v>
      </c>
      <c r="H1976" s="169"/>
      <c r="I1976" s="169"/>
      <c r="J1976" s="168">
        <v>4443471.9000000004</v>
      </c>
      <c r="K1976" s="169"/>
      <c r="M1976" s="87">
        <f t="shared" si="91"/>
        <v>0.44434719000000006</v>
      </c>
    </row>
    <row r="1977" spans="1:13" x14ac:dyDescent="0.25">
      <c r="A1977" s="89" t="str">
        <f t="shared" si="92"/>
        <v>Y0AT6.3</v>
      </c>
      <c r="B1977" s="89">
        <f>VLOOKUP(F1977,Masters!B:F,5,0)</f>
        <v>6.3</v>
      </c>
      <c r="C1977" s="169" t="s">
        <v>171</v>
      </c>
      <c r="D1977" s="169" t="s">
        <v>171</v>
      </c>
      <c r="E1977" s="170">
        <v>44469</v>
      </c>
      <c r="F1977" s="169">
        <v>440342</v>
      </c>
      <c r="G1977" s="169" t="s">
        <v>470</v>
      </c>
      <c r="H1977" s="169"/>
      <c r="I1977" s="169"/>
      <c r="J1977" s="168">
        <v>4443471.9000000004</v>
      </c>
      <c r="K1977" s="169"/>
      <c r="M1977" s="87">
        <f t="shared" si="91"/>
        <v>0.44434719000000006</v>
      </c>
    </row>
    <row r="1978" spans="1:13" x14ac:dyDescent="0.25">
      <c r="A1978" s="89" t="str">
        <f t="shared" si="92"/>
        <v>Y0AT6.3</v>
      </c>
      <c r="B1978" s="89">
        <f>VLOOKUP(F1978,Masters!B:F,5,0)</f>
        <v>6.3</v>
      </c>
      <c r="C1978" s="169" t="s">
        <v>171</v>
      </c>
      <c r="D1978" s="169" t="s">
        <v>171</v>
      </c>
      <c r="E1978" s="170">
        <v>44469</v>
      </c>
      <c r="F1978" s="169">
        <v>440416</v>
      </c>
      <c r="G1978" s="169" t="s">
        <v>471</v>
      </c>
      <c r="H1978" s="169"/>
      <c r="I1978" s="169"/>
      <c r="J1978" s="168">
        <v>2301805.69</v>
      </c>
      <c r="K1978" s="169"/>
      <c r="M1978" s="87">
        <f t="shared" si="91"/>
        <v>0.230180569</v>
      </c>
    </row>
    <row r="1979" spans="1:13" x14ac:dyDescent="0.25">
      <c r="A1979" s="89" t="str">
        <f t="shared" si="92"/>
        <v>Y0AT6.3</v>
      </c>
      <c r="B1979" s="89">
        <f>VLOOKUP(F1979,Masters!B:F,5,0)</f>
        <v>6.3</v>
      </c>
      <c r="C1979" s="169" t="s">
        <v>171</v>
      </c>
      <c r="D1979" s="169" t="s">
        <v>171</v>
      </c>
      <c r="E1979" s="170">
        <v>44469</v>
      </c>
      <c r="F1979" s="169">
        <v>440485</v>
      </c>
      <c r="G1979" s="169" t="s">
        <v>732</v>
      </c>
      <c r="H1979" s="169"/>
      <c r="I1979" s="169"/>
      <c r="J1979" s="168">
        <v>0</v>
      </c>
      <c r="K1979" s="169"/>
      <c r="M1979" s="87">
        <f t="shared" si="91"/>
        <v>0</v>
      </c>
    </row>
    <row r="1980" spans="1:13" x14ac:dyDescent="0.25">
      <c r="A1980" s="89" t="str">
        <f t="shared" si="92"/>
        <v>Y0AT6.3</v>
      </c>
      <c r="B1980" s="89">
        <f>VLOOKUP(F1980,Masters!B:F,5,0)</f>
        <v>6.3</v>
      </c>
      <c r="C1980" s="169" t="s">
        <v>171</v>
      </c>
      <c r="D1980" s="169" t="s">
        <v>171</v>
      </c>
      <c r="E1980" s="170">
        <v>44469</v>
      </c>
      <c r="F1980" s="169">
        <v>440509</v>
      </c>
      <c r="G1980" s="169" t="s">
        <v>472</v>
      </c>
      <c r="H1980" s="169"/>
      <c r="I1980" s="169"/>
      <c r="J1980" s="168">
        <v>1847846.19</v>
      </c>
      <c r="K1980" s="169"/>
      <c r="M1980" s="87">
        <f t="shared" si="91"/>
        <v>0.18478461899999998</v>
      </c>
    </row>
    <row r="1981" spans="1:13" x14ac:dyDescent="0.25">
      <c r="A1981" s="89" t="str">
        <f t="shared" si="92"/>
        <v>Y0AT0</v>
      </c>
      <c r="B1981" s="89">
        <f>VLOOKUP(F1981,Masters!B:F,5,0)</f>
        <v>0</v>
      </c>
      <c r="C1981" s="169" t="s">
        <v>171</v>
      </c>
      <c r="D1981" s="169" t="s">
        <v>171</v>
      </c>
      <c r="E1981" s="170">
        <v>44469</v>
      </c>
      <c r="F1981" s="169">
        <v>601201</v>
      </c>
      <c r="G1981" s="169" t="s">
        <v>684</v>
      </c>
      <c r="H1981" s="169"/>
      <c r="I1981" s="169"/>
      <c r="J1981" s="169">
        <v>6712017186.0200005</v>
      </c>
      <c r="K1981" s="169"/>
      <c r="M1981" s="87">
        <f t="shared" si="91"/>
        <v>671.20171860200003</v>
      </c>
    </row>
    <row r="1982" spans="1:13" x14ac:dyDescent="0.25">
      <c r="A1982" s="89" t="str">
        <f t="shared" si="92"/>
        <v>Y0AT0</v>
      </c>
      <c r="B1982" s="89">
        <f>VLOOKUP(F1982,Masters!B:F,5,0)</f>
        <v>0</v>
      </c>
      <c r="C1982" s="169" t="s">
        <v>171</v>
      </c>
      <c r="D1982" s="169" t="s">
        <v>171</v>
      </c>
      <c r="E1982" s="170">
        <v>44469</v>
      </c>
      <c r="F1982" s="169">
        <v>601202</v>
      </c>
      <c r="G1982" s="169" t="s">
        <v>1116</v>
      </c>
      <c r="H1982" s="169"/>
      <c r="I1982" s="169"/>
      <c r="J1982" s="169">
        <v>-6712017186.0200005</v>
      </c>
      <c r="K1982" s="169"/>
      <c r="M1982" s="87">
        <f t="shared" si="91"/>
        <v>-671.20171860200003</v>
      </c>
    </row>
    <row r="1983" spans="1:13" x14ac:dyDescent="0.25">
      <c r="A1983" s="89" t="str">
        <f t="shared" si="92"/>
        <v>Y0BA0</v>
      </c>
      <c r="B1983" s="89">
        <f>VLOOKUP(F1983,Masters!B:F,5,0)</f>
        <v>0</v>
      </c>
      <c r="C1983" s="169" t="s">
        <v>172</v>
      </c>
      <c r="D1983" s="169" t="s">
        <v>172</v>
      </c>
      <c r="E1983" s="170">
        <v>44469</v>
      </c>
      <c r="F1983" s="169">
        <v>101101</v>
      </c>
      <c r="G1983" s="169" t="s">
        <v>436</v>
      </c>
      <c r="H1983" s="169"/>
      <c r="I1983" s="169"/>
      <c r="J1983" s="169">
        <v>8032669733.1099997</v>
      </c>
      <c r="K1983" s="169"/>
      <c r="M1983" s="87">
        <f t="shared" si="91"/>
        <v>803.26697331100002</v>
      </c>
    </row>
    <row r="1984" spans="1:13" x14ac:dyDescent="0.25">
      <c r="A1984" s="89" t="str">
        <f t="shared" si="92"/>
        <v>Y0BA0</v>
      </c>
      <c r="B1984" s="89">
        <f>VLOOKUP(F1984,Masters!B:F,5,0)</f>
        <v>0</v>
      </c>
      <c r="C1984" s="169" t="s">
        <v>172</v>
      </c>
      <c r="D1984" s="169" t="s">
        <v>172</v>
      </c>
      <c r="E1984" s="170">
        <v>44469</v>
      </c>
      <c r="F1984" s="169">
        <v>102104</v>
      </c>
      <c r="G1984" s="169" t="s">
        <v>437</v>
      </c>
      <c r="H1984" s="169"/>
      <c r="I1984" s="169"/>
      <c r="J1984" s="169">
        <v>177139861.09</v>
      </c>
      <c r="K1984" s="169"/>
      <c r="M1984" s="87">
        <f t="shared" si="91"/>
        <v>17.713986109</v>
      </c>
    </row>
    <row r="1985" spans="1:13" x14ac:dyDescent="0.25">
      <c r="A1985" s="89" t="str">
        <f t="shared" si="92"/>
        <v>Y0BA0</v>
      </c>
      <c r="B1985" s="89">
        <f>VLOOKUP(F1985,Masters!B:F,5,0)</f>
        <v>0</v>
      </c>
      <c r="C1985" s="169" t="s">
        <v>172</v>
      </c>
      <c r="D1985" s="169" t="s">
        <v>172</v>
      </c>
      <c r="E1985" s="170">
        <v>44469</v>
      </c>
      <c r="F1985" s="169">
        <v>106103</v>
      </c>
      <c r="G1985" s="169" t="s">
        <v>2428</v>
      </c>
      <c r="H1985" s="169"/>
      <c r="I1985" s="169"/>
      <c r="J1985" s="169">
        <v>882798.32</v>
      </c>
      <c r="K1985" s="169"/>
      <c r="M1985" s="87">
        <f t="shared" si="91"/>
        <v>8.8279831999999989E-2</v>
      </c>
    </row>
    <row r="1986" spans="1:13" x14ac:dyDescent="0.25">
      <c r="A1986" s="89" t="str">
        <f t="shared" si="92"/>
        <v>Y0BA0</v>
      </c>
      <c r="B1986" s="89">
        <f>VLOOKUP(F1986,Masters!B:F,5,0)</f>
        <v>0</v>
      </c>
      <c r="C1986" s="169" t="s">
        <v>172</v>
      </c>
      <c r="D1986" s="169" t="s">
        <v>172</v>
      </c>
      <c r="E1986" s="170">
        <v>44469</v>
      </c>
      <c r="F1986" s="169">
        <v>107106</v>
      </c>
      <c r="G1986" s="169" t="s">
        <v>1913</v>
      </c>
      <c r="H1986" s="169"/>
      <c r="I1986" s="169"/>
      <c r="J1986" s="169">
        <v>2258.0700000000002</v>
      </c>
      <c r="K1986" s="169"/>
      <c r="M1986" s="87">
        <f t="shared" si="91"/>
        <v>2.2580700000000002E-4</v>
      </c>
    </row>
    <row r="1987" spans="1:13" x14ac:dyDescent="0.25">
      <c r="A1987" s="89" t="str">
        <f t="shared" si="92"/>
        <v>Y0BA0</v>
      </c>
      <c r="B1987" s="89">
        <f>VLOOKUP(F1987,Masters!B:F,5,0)</f>
        <v>0</v>
      </c>
      <c r="C1987" s="169" t="s">
        <v>172</v>
      </c>
      <c r="D1987" s="169" t="s">
        <v>172</v>
      </c>
      <c r="E1987" s="170">
        <v>44469</v>
      </c>
      <c r="F1987" s="169">
        <v>107111</v>
      </c>
      <c r="G1987" s="169" t="s">
        <v>485</v>
      </c>
      <c r="H1987" s="169"/>
      <c r="I1987" s="169"/>
      <c r="J1987" s="169">
        <v>13241286.810000001</v>
      </c>
      <c r="K1987" s="169"/>
      <c r="M1987" s="87">
        <f t="shared" si="91"/>
        <v>1.3241286810000001</v>
      </c>
    </row>
    <row r="1988" spans="1:13" x14ac:dyDescent="0.25">
      <c r="A1988" s="89" t="str">
        <f t="shared" si="92"/>
        <v>Y0BA0</v>
      </c>
      <c r="B1988" s="89">
        <f>VLOOKUP(F1988,Masters!B:F,5,0)</f>
        <v>0</v>
      </c>
      <c r="C1988" s="169" t="s">
        <v>172</v>
      </c>
      <c r="D1988" s="169" t="s">
        <v>172</v>
      </c>
      <c r="E1988" s="170">
        <v>44469</v>
      </c>
      <c r="F1988" s="169">
        <v>111103</v>
      </c>
      <c r="G1988" s="169" t="s">
        <v>486</v>
      </c>
      <c r="H1988" s="169"/>
      <c r="I1988" s="169"/>
      <c r="J1988" s="169">
        <v>7131499.8300000001</v>
      </c>
      <c r="K1988" s="169"/>
      <c r="M1988" s="87">
        <f t="shared" si="91"/>
        <v>0.71314998299999999</v>
      </c>
    </row>
    <row r="1989" spans="1:13" x14ac:dyDescent="0.25">
      <c r="A1989" s="89" t="str">
        <f t="shared" si="92"/>
        <v>Y0BA0</v>
      </c>
      <c r="B1989" s="89">
        <f>VLOOKUP(F1989,Masters!B:F,5,0)</f>
        <v>0</v>
      </c>
      <c r="C1989" s="169" t="s">
        <v>172</v>
      </c>
      <c r="D1989" s="169" t="s">
        <v>172</v>
      </c>
      <c r="E1989" s="170">
        <v>44469</v>
      </c>
      <c r="F1989" s="169">
        <v>111108</v>
      </c>
      <c r="G1989" s="169" t="s">
        <v>783</v>
      </c>
      <c r="H1989" s="169"/>
      <c r="I1989" s="169"/>
      <c r="J1989" s="169">
        <v>286069.95</v>
      </c>
      <c r="K1989" s="169"/>
      <c r="M1989" s="87">
        <f t="shared" si="91"/>
        <v>2.8606995E-2</v>
      </c>
    </row>
    <row r="1990" spans="1:13" x14ac:dyDescent="0.25">
      <c r="A1990" s="89" t="str">
        <f t="shared" si="92"/>
        <v>Y0BA0</v>
      </c>
      <c r="B1990" s="89">
        <f>VLOOKUP(F1990,Masters!B:F,5,0)</f>
        <v>0</v>
      </c>
      <c r="C1990" s="169" t="s">
        <v>172</v>
      </c>
      <c r="D1990" s="169" t="s">
        <v>172</v>
      </c>
      <c r="E1990" s="170">
        <v>44469</v>
      </c>
      <c r="F1990" s="169">
        <v>111126</v>
      </c>
      <c r="G1990" s="169" t="s">
        <v>438</v>
      </c>
      <c r="H1990" s="169"/>
      <c r="I1990" s="169"/>
      <c r="J1990" s="169">
        <v>16065.41</v>
      </c>
      <c r="K1990" s="169"/>
      <c r="M1990" s="87">
        <f t="shared" si="91"/>
        <v>1.606541E-3</v>
      </c>
    </row>
    <row r="1991" spans="1:13" x14ac:dyDescent="0.25">
      <c r="A1991" s="89" t="str">
        <f t="shared" si="92"/>
        <v>Y0BA0</v>
      </c>
      <c r="B1991" s="89">
        <f>VLOOKUP(F1991,Masters!B:F,5,0)</f>
        <v>0</v>
      </c>
      <c r="C1991" s="169" t="s">
        <v>172</v>
      </c>
      <c r="D1991" s="169" t="s">
        <v>172</v>
      </c>
      <c r="E1991" s="170">
        <v>44469</v>
      </c>
      <c r="F1991" s="169">
        <v>111137</v>
      </c>
      <c r="G1991" s="169" t="s">
        <v>487</v>
      </c>
      <c r="H1991" s="169"/>
      <c r="I1991" s="169"/>
      <c r="J1991" s="169">
        <v>0.65</v>
      </c>
      <c r="K1991" s="169"/>
      <c r="M1991" s="87">
        <f t="shared" si="91"/>
        <v>6.5E-8</v>
      </c>
    </row>
    <row r="1992" spans="1:13" x14ac:dyDescent="0.25">
      <c r="A1992" s="89" t="str">
        <f t="shared" si="92"/>
        <v>Y0BA0</v>
      </c>
      <c r="B1992" s="89">
        <f>VLOOKUP(F1992,Masters!B:F,5,0)</f>
        <v>0</v>
      </c>
      <c r="C1992" s="169" t="s">
        <v>172</v>
      </c>
      <c r="D1992" s="169" t="s">
        <v>172</v>
      </c>
      <c r="E1992" s="170">
        <v>44469</v>
      </c>
      <c r="F1992" s="169">
        <v>111181</v>
      </c>
      <c r="G1992" s="169" t="s">
        <v>488</v>
      </c>
      <c r="H1992" s="169"/>
      <c r="I1992" s="169"/>
      <c r="J1992" s="169">
        <v>2788401.29</v>
      </c>
      <c r="K1992" s="169"/>
      <c r="M1992" s="87">
        <f t="shared" si="91"/>
        <v>0.27884012899999999</v>
      </c>
    </row>
    <row r="1993" spans="1:13" x14ac:dyDescent="0.25">
      <c r="A1993" s="89" t="str">
        <f t="shared" si="92"/>
        <v>Y0BA0</v>
      </c>
      <c r="B1993" s="89">
        <f>VLOOKUP(F1993,Masters!B:F,5,0)</f>
        <v>0</v>
      </c>
      <c r="C1993" s="169" t="s">
        <v>172</v>
      </c>
      <c r="D1993" s="169" t="s">
        <v>172</v>
      </c>
      <c r="E1993" s="170">
        <v>44469</v>
      </c>
      <c r="F1993" s="169">
        <v>111182</v>
      </c>
      <c r="G1993" s="169" t="s">
        <v>489</v>
      </c>
      <c r="H1993" s="169"/>
      <c r="I1993" s="169"/>
      <c r="J1993" s="169">
        <v>604624.02</v>
      </c>
      <c r="K1993" s="169"/>
      <c r="M1993" s="87">
        <f t="shared" si="91"/>
        <v>6.0462401999999998E-2</v>
      </c>
    </row>
    <row r="1994" spans="1:13" x14ac:dyDescent="0.25">
      <c r="A1994" s="89" t="str">
        <f t="shared" si="92"/>
        <v>Y0BA0</v>
      </c>
      <c r="B1994" s="89">
        <f>VLOOKUP(F1994,Masters!B:F,5,0)</f>
        <v>0</v>
      </c>
      <c r="C1994" s="169" t="s">
        <v>172</v>
      </c>
      <c r="D1994" s="169" t="s">
        <v>172</v>
      </c>
      <c r="E1994" s="170">
        <v>44469</v>
      </c>
      <c r="F1994" s="169">
        <v>111183</v>
      </c>
      <c r="G1994" s="169" t="s">
        <v>490</v>
      </c>
      <c r="H1994" s="169"/>
      <c r="I1994" s="169"/>
      <c r="J1994" s="169">
        <v>3173.42</v>
      </c>
      <c r="K1994" s="169"/>
      <c r="M1994" s="87">
        <f t="shared" si="91"/>
        <v>3.1734200000000003E-4</v>
      </c>
    </row>
    <row r="1995" spans="1:13" x14ac:dyDescent="0.25">
      <c r="A1995" s="89" t="str">
        <f t="shared" si="92"/>
        <v>Y0BA0</v>
      </c>
      <c r="B1995" s="89">
        <f>VLOOKUP(F1995,Masters!B:F,5,0)</f>
        <v>0</v>
      </c>
      <c r="C1995" s="169" t="s">
        <v>172</v>
      </c>
      <c r="D1995" s="169" t="s">
        <v>172</v>
      </c>
      <c r="E1995" s="170">
        <v>44469</v>
      </c>
      <c r="F1995" s="169">
        <v>111184</v>
      </c>
      <c r="G1995" s="169" t="s">
        <v>491</v>
      </c>
      <c r="H1995" s="169"/>
      <c r="I1995" s="169"/>
      <c r="J1995" s="169">
        <v>6551.26</v>
      </c>
      <c r="K1995" s="169"/>
      <c r="M1995" s="87">
        <f t="shared" si="91"/>
        <v>6.5512600000000002E-4</v>
      </c>
    </row>
    <row r="1996" spans="1:13" x14ac:dyDescent="0.25">
      <c r="A1996" s="89" t="str">
        <f t="shared" si="92"/>
        <v>Y0BA0</v>
      </c>
      <c r="B1996" s="89">
        <f>VLOOKUP(F1996,Masters!B:F,5,0)</f>
        <v>0</v>
      </c>
      <c r="C1996" s="169" t="s">
        <v>172</v>
      </c>
      <c r="D1996" s="169" t="s">
        <v>172</v>
      </c>
      <c r="E1996" s="170">
        <v>44469</v>
      </c>
      <c r="F1996" s="169">
        <v>111220</v>
      </c>
      <c r="G1996" s="169" t="s">
        <v>492</v>
      </c>
      <c r="H1996" s="169"/>
      <c r="I1996" s="169"/>
      <c r="J1996" s="169">
        <v>17358083.940000001</v>
      </c>
      <c r="K1996" s="169"/>
      <c r="M1996" s="87">
        <f t="shared" si="91"/>
        <v>1.7358083940000002</v>
      </c>
    </row>
    <row r="1997" spans="1:13" x14ac:dyDescent="0.25">
      <c r="A1997" s="89" t="str">
        <f t="shared" si="92"/>
        <v>Y0BA0</v>
      </c>
      <c r="B1997" s="89">
        <f>VLOOKUP(F1997,Masters!B:F,5,0)</f>
        <v>0</v>
      </c>
      <c r="C1997" s="169" t="s">
        <v>172</v>
      </c>
      <c r="D1997" s="169" t="s">
        <v>172</v>
      </c>
      <c r="E1997" s="170">
        <v>44469</v>
      </c>
      <c r="F1997" s="169">
        <v>111221</v>
      </c>
      <c r="G1997" s="169" t="s">
        <v>493</v>
      </c>
      <c r="H1997" s="169"/>
      <c r="I1997" s="169"/>
      <c r="J1997" s="169">
        <v>-17358083.940000001</v>
      </c>
      <c r="K1997" s="169"/>
      <c r="M1997" s="87">
        <f t="shared" si="91"/>
        <v>-1.7358083940000002</v>
      </c>
    </row>
    <row r="1998" spans="1:13" x14ac:dyDescent="0.25">
      <c r="A1998" s="89" t="str">
        <f t="shared" si="92"/>
        <v>Y0BA0</v>
      </c>
      <c r="B1998" s="89">
        <f>VLOOKUP(F1998,Masters!B:F,5,0)</f>
        <v>0</v>
      </c>
      <c r="C1998" s="169" t="s">
        <v>172</v>
      </c>
      <c r="D1998" s="169" t="s">
        <v>172</v>
      </c>
      <c r="E1998" s="170">
        <v>44469</v>
      </c>
      <c r="F1998" s="169">
        <v>141017</v>
      </c>
      <c r="G1998" s="169" t="s">
        <v>788</v>
      </c>
      <c r="H1998" s="169"/>
      <c r="I1998" s="169"/>
      <c r="J1998" s="169">
        <v>0</v>
      </c>
      <c r="K1998" s="169"/>
      <c r="M1998" s="87">
        <f t="shared" si="91"/>
        <v>0</v>
      </c>
    </row>
    <row r="1999" spans="1:13" x14ac:dyDescent="0.25">
      <c r="A1999" s="89" t="str">
        <f t="shared" si="92"/>
        <v>Y0BA0</v>
      </c>
      <c r="B1999" s="89">
        <f>VLOOKUP(F1999,Masters!B:F,5,0)</f>
        <v>0</v>
      </c>
      <c r="C1999" s="169" t="s">
        <v>172</v>
      </c>
      <c r="D1999" s="169" t="s">
        <v>172</v>
      </c>
      <c r="E1999" s="170">
        <v>44469</v>
      </c>
      <c r="F1999" s="169">
        <v>141280</v>
      </c>
      <c r="G1999" s="169" t="s">
        <v>789</v>
      </c>
      <c r="H1999" s="169"/>
      <c r="I1999" s="169"/>
      <c r="J1999" s="169">
        <v>18517094.960000001</v>
      </c>
      <c r="K1999" s="169"/>
      <c r="M1999" s="87">
        <f t="shared" si="91"/>
        <v>1.851709496</v>
      </c>
    </row>
    <row r="2000" spans="1:13" x14ac:dyDescent="0.25">
      <c r="A2000" s="89" t="str">
        <f t="shared" si="92"/>
        <v>Y0BA0</v>
      </c>
      <c r="B2000" s="89">
        <f>VLOOKUP(F2000,Masters!B:F,5,0)</f>
        <v>0</v>
      </c>
      <c r="C2000" s="169" t="s">
        <v>172</v>
      </c>
      <c r="D2000" s="169" t="s">
        <v>172</v>
      </c>
      <c r="E2000" s="170">
        <v>44469</v>
      </c>
      <c r="F2000" s="169">
        <v>141294</v>
      </c>
      <c r="G2000" s="169" t="s">
        <v>792</v>
      </c>
      <c r="H2000" s="169"/>
      <c r="I2000" s="169"/>
      <c r="J2000" s="169">
        <v>0</v>
      </c>
      <c r="K2000" s="169"/>
      <c r="M2000" s="87">
        <f t="shared" si="91"/>
        <v>0</v>
      </c>
    </row>
    <row r="2001" spans="1:13" x14ac:dyDescent="0.25">
      <c r="A2001" s="89" t="str">
        <f t="shared" si="92"/>
        <v>Y0BA0</v>
      </c>
      <c r="B2001" s="89">
        <f>VLOOKUP(F2001,Masters!B:F,5,0)</f>
        <v>0</v>
      </c>
      <c r="C2001" s="169" t="s">
        <v>172</v>
      </c>
      <c r="D2001" s="169" t="s">
        <v>172</v>
      </c>
      <c r="E2001" s="170">
        <v>44469</v>
      </c>
      <c r="F2001" s="169">
        <v>141321</v>
      </c>
      <c r="G2001" s="169" t="s">
        <v>1052</v>
      </c>
      <c r="H2001" s="169"/>
      <c r="I2001" s="169"/>
      <c r="J2001" s="169">
        <v>0</v>
      </c>
      <c r="K2001" s="169"/>
      <c r="M2001" s="87">
        <f t="shared" si="91"/>
        <v>0</v>
      </c>
    </row>
    <row r="2002" spans="1:13" x14ac:dyDescent="0.25">
      <c r="A2002" s="89" t="str">
        <f t="shared" si="92"/>
        <v>Y0BA0</v>
      </c>
      <c r="B2002" s="89">
        <f>VLOOKUP(F2002,Masters!B:F,5,0)</f>
        <v>0</v>
      </c>
      <c r="C2002" s="169" t="s">
        <v>172</v>
      </c>
      <c r="D2002" s="169" t="s">
        <v>172</v>
      </c>
      <c r="E2002" s="170">
        <v>44469</v>
      </c>
      <c r="F2002" s="169">
        <v>141366</v>
      </c>
      <c r="G2002" s="169" t="s">
        <v>767</v>
      </c>
      <c r="H2002" s="169"/>
      <c r="I2002" s="169"/>
      <c r="J2002" s="169">
        <v>-1326.24</v>
      </c>
      <c r="K2002" s="169"/>
      <c r="M2002" s="87">
        <f t="shared" si="91"/>
        <v>-1.32624E-4</v>
      </c>
    </row>
    <row r="2003" spans="1:13" x14ac:dyDescent="0.25">
      <c r="A2003" s="89" t="str">
        <f t="shared" si="92"/>
        <v>Y0BA0</v>
      </c>
      <c r="B2003" s="89">
        <f>VLOOKUP(F2003,Masters!B:F,5,0)</f>
        <v>0</v>
      </c>
      <c r="C2003" s="169" t="s">
        <v>172</v>
      </c>
      <c r="D2003" s="169" t="s">
        <v>172</v>
      </c>
      <c r="E2003" s="170">
        <v>44469</v>
      </c>
      <c r="F2003" s="169">
        <v>141379</v>
      </c>
      <c r="G2003" s="169" t="s">
        <v>2430</v>
      </c>
      <c r="H2003" s="169"/>
      <c r="I2003" s="169"/>
      <c r="J2003" s="169">
        <v>-315000</v>
      </c>
      <c r="K2003" s="169"/>
      <c r="M2003" s="87">
        <f t="shared" si="91"/>
        <v>-3.15E-2</v>
      </c>
    </row>
    <row r="2004" spans="1:13" x14ac:dyDescent="0.25">
      <c r="A2004" s="89" t="str">
        <f t="shared" si="92"/>
        <v>Y0BA0</v>
      </c>
      <c r="B2004" s="89">
        <f>VLOOKUP(F2004,Masters!B:F,5,0)</f>
        <v>0</v>
      </c>
      <c r="C2004" s="169" t="s">
        <v>172</v>
      </c>
      <c r="D2004" s="169" t="s">
        <v>172</v>
      </c>
      <c r="E2004" s="170">
        <v>44469</v>
      </c>
      <c r="F2004" s="169">
        <v>141382</v>
      </c>
      <c r="G2004" s="169" t="s">
        <v>508</v>
      </c>
      <c r="H2004" s="169"/>
      <c r="I2004" s="169"/>
      <c r="J2004" s="169">
        <v>0</v>
      </c>
      <c r="K2004" s="169"/>
      <c r="M2004" s="87">
        <f t="shared" si="91"/>
        <v>0</v>
      </c>
    </row>
    <row r="2005" spans="1:13" x14ac:dyDescent="0.25">
      <c r="A2005" s="89" t="str">
        <f t="shared" si="92"/>
        <v>Y0BA0</v>
      </c>
      <c r="B2005" s="89">
        <f>VLOOKUP(F2005,Masters!B:F,5,0)</f>
        <v>0</v>
      </c>
      <c r="C2005" s="169" t="s">
        <v>172</v>
      </c>
      <c r="D2005" s="169" t="s">
        <v>172</v>
      </c>
      <c r="E2005" s="170">
        <v>44469</v>
      </c>
      <c r="F2005" s="169">
        <v>141398</v>
      </c>
      <c r="G2005" s="169" t="s">
        <v>2431</v>
      </c>
      <c r="H2005" s="169"/>
      <c r="I2005" s="169"/>
      <c r="J2005" s="169">
        <v>0</v>
      </c>
      <c r="K2005" s="169"/>
      <c r="M2005" s="87">
        <f t="shared" si="91"/>
        <v>0</v>
      </c>
    </row>
    <row r="2006" spans="1:13" x14ac:dyDescent="0.25">
      <c r="A2006" s="89" t="str">
        <f t="shared" si="92"/>
        <v>Y0BA0</v>
      </c>
      <c r="B2006" s="89">
        <f>VLOOKUP(F2006,Masters!B:F,5,0)</f>
        <v>0</v>
      </c>
      <c r="C2006" s="169" t="s">
        <v>172</v>
      </c>
      <c r="D2006" s="169" t="s">
        <v>172</v>
      </c>
      <c r="E2006" s="170">
        <v>44469</v>
      </c>
      <c r="F2006" s="169">
        <v>141399</v>
      </c>
      <c r="G2006" s="169" t="s">
        <v>2432</v>
      </c>
      <c r="H2006" s="169"/>
      <c r="I2006" s="169"/>
      <c r="J2006" s="169">
        <v>-5000</v>
      </c>
      <c r="K2006" s="169"/>
      <c r="M2006" s="87">
        <f t="shared" si="91"/>
        <v>-5.0000000000000001E-4</v>
      </c>
    </row>
    <row r="2007" spans="1:13" x14ac:dyDescent="0.25">
      <c r="A2007" s="89" t="str">
        <f t="shared" ref="A2007:A2024" si="93">C2007&amp;B2007</f>
        <v>Y0BA0</v>
      </c>
      <c r="B2007" s="89">
        <f>VLOOKUP(F2007,Masters!B:F,5,0)</f>
        <v>0</v>
      </c>
      <c r="C2007" s="169" t="s">
        <v>172</v>
      </c>
      <c r="D2007" s="169" t="s">
        <v>172</v>
      </c>
      <c r="E2007" s="170">
        <v>44469</v>
      </c>
      <c r="F2007" s="169">
        <v>141524</v>
      </c>
      <c r="G2007" s="169" t="s">
        <v>509</v>
      </c>
      <c r="H2007" s="169"/>
      <c r="I2007" s="169"/>
      <c r="J2007" s="169">
        <v>0</v>
      </c>
      <c r="K2007" s="169"/>
      <c r="M2007" s="87">
        <f t="shared" ref="M2007:M2010" si="94">J2007/10000000</f>
        <v>0</v>
      </c>
    </row>
    <row r="2008" spans="1:13" x14ac:dyDescent="0.25">
      <c r="A2008" s="89" t="str">
        <f t="shared" si="93"/>
        <v>Y0BA0</v>
      </c>
      <c r="B2008" s="89">
        <f>VLOOKUP(F2008,Masters!B:F,5,0)</f>
        <v>0</v>
      </c>
      <c r="C2008" s="169" t="s">
        <v>172</v>
      </c>
      <c r="D2008" s="169" t="s">
        <v>172</v>
      </c>
      <c r="E2008" s="170">
        <v>44469</v>
      </c>
      <c r="F2008" s="169">
        <v>141526</v>
      </c>
      <c r="G2008" s="169" t="s">
        <v>510</v>
      </c>
      <c r="H2008" s="169"/>
      <c r="I2008" s="169"/>
      <c r="J2008" s="169">
        <v>0</v>
      </c>
      <c r="K2008" s="169"/>
      <c r="M2008" s="87">
        <f t="shared" si="94"/>
        <v>0</v>
      </c>
    </row>
    <row r="2009" spans="1:13" x14ac:dyDescent="0.25">
      <c r="A2009" s="89" t="str">
        <f t="shared" si="93"/>
        <v>Y0BA0</v>
      </c>
      <c r="B2009" s="89">
        <f>VLOOKUP(F2009,Masters!B:F,5,0)</f>
        <v>0</v>
      </c>
      <c r="C2009" s="169" t="s">
        <v>172</v>
      </c>
      <c r="D2009" s="169" t="s">
        <v>172</v>
      </c>
      <c r="E2009" s="170">
        <v>44469</v>
      </c>
      <c r="F2009" s="169">
        <v>141527</v>
      </c>
      <c r="G2009" s="169" t="s">
        <v>552</v>
      </c>
      <c r="H2009" s="169"/>
      <c r="I2009" s="169"/>
      <c r="J2009" s="169">
        <v>0</v>
      </c>
      <c r="K2009" s="169"/>
      <c r="M2009" s="87">
        <f t="shared" si="94"/>
        <v>0</v>
      </c>
    </row>
    <row r="2010" spans="1:13" x14ac:dyDescent="0.25">
      <c r="A2010" s="89" t="str">
        <f t="shared" si="93"/>
        <v>Y0BA0</v>
      </c>
      <c r="B2010" s="89">
        <f>VLOOKUP(F2010,Masters!B:F,5,0)</f>
        <v>0</v>
      </c>
      <c r="C2010" s="169" t="s">
        <v>172</v>
      </c>
      <c r="D2010" s="169" t="s">
        <v>172</v>
      </c>
      <c r="E2010" s="170">
        <v>44469</v>
      </c>
      <c r="F2010" s="169">
        <v>141555</v>
      </c>
      <c r="G2010" s="169" t="s">
        <v>820</v>
      </c>
      <c r="H2010" s="169"/>
      <c r="I2010" s="169"/>
      <c r="J2010" s="169">
        <v>0</v>
      </c>
      <c r="K2010" s="169"/>
      <c r="M2010" s="87">
        <f t="shared" si="94"/>
        <v>0</v>
      </c>
    </row>
    <row r="2011" spans="1:13" x14ac:dyDescent="0.25">
      <c r="A2011" s="89" t="str">
        <f t="shared" si="93"/>
        <v>Y0BA0</v>
      </c>
      <c r="B2011" s="89">
        <f>VLOOKUP(F2011,Masters!B:F,5,0)</f>
        <v>0</v>
      </c>
      <c r="C2011" s="169" t="s">
        <v>172</v>
      </c>
      <c r="D2011" s="169" t="s">
        <v>172</v>
      </c>
      <c r="E2011" s="170">
        <v>44469</v>
      </c>
      <c r="F2011" s="169">
        <v>141627</v>
      </c>
      <c r="G2011" s="169" t="s">
        <v>511</v>
      </c>
      <c r="H2011" s="169"/>
      <c r="I2011" s="169"/>
      <c r="J2011" s="169">
        <v>0</v>
      </c>
      <c r="K2011" s="169"/>
      <c r="M2011" s="87">
        <f t="shared" ref="M2011:M2074" si="95">J2011/10000000</f>
        <v>0</v>
      </c>
    </row>
    <row r="2012" spans="1:13" x14ac:dyDescent="0.25">
      <c r="A2012" s="89" t="str">
        <f t="shared" si="93"/>
        <v>Y0BA0</v>
      </c>
      <c r="B2012" s="89">
        <f>VLOOKUP(F2012,Masters!B:F,5,0)</f>
        <v>0</v>
      </c>
      <c r="C2012" s="169" t="s">
        <v>172</v>
      </c>
      <c r="D2012" s="169" t="s">
        <v>172</v>
      </c>
      <c r="E2012" s="170">
        <v>44469</v>
      </c>
      <c r="F2012" s="169">
        <v>141647</v>
      </c>
      <c r="G2012" s="169" t="s">
        <v>821</v>
      </c>
      <c r="H2012" s="169"/>
      <c r="I2012" s="169"/>
      <c r="J2012" s="169">
        <v>-20000</v>
      </c>
      <c r="K2012" s="169"/>
      <c r="M2012" s="87">
        <f t="shared" si="95"/>
        <v>-2E-3</v>
      </c>
    </row>
    <row r="2013" spans="1:13" x14ac:dyDescent="0.25">
      <c r="A2013" s="89" t="str">
        <f t="shared" si="93"/>
        <v>Y0BA0</v>
      </c>
      <c r="B2013" s="89">
        <f>VLOOKUP(F2013,Masters!B:F,5,0)</f>
        <v>0</v>
      </c>
      <c r="C2013" s="169" t="s">
        <v>172</v>
      </c>
      <c r="D2013" s="169" t="s">
        <v>172</v>
      </c>
      <c r="E2013" s="170">
        <v>44469</v>
      </c>
      <c r="F2013" s="169">
        <v>141653</v>
      </c>
      <c r="G2013" s="169" t="s">
        <v>512</v>
      </c>
      <c r="H2013" s="169"/>
      <c r="I2013" s="169"/>
      <c r="J2013" s="169">
        <v>10500</v>
      </c>
      <c r="K2013" s="169"/>
      <c r="M2013" s="87">
        <f t="shared" si="95"/>
        <v>1.0499999999999999E-3</v>
      </c>
    </row>
    <row r="2014" spans="1:13" x14ac:dyDescent="0.25">
      <c r="A2014" s="89" t="str">
        <f t="shared" si="93"/>
        <v>Y0BA0</v>
      </c>
      <c r="B2014" s="89">
        <f>VLOOKUP(F2014,Masters!B:F,5,0)</f>
        <v>0</v>
      </c>
      <c r="C2014" s="169" t="s">
        <v>172</v>
      </c>
      <c r="D2014" s="169" t="s">
        <v>172</v>
      </c>
      <c r="E2014" s="170">
        <v>44469</v>
      </c>
      <c r="F2014" s="169">
        <v>141679</v>
      </c>
      <c r="G2014" s="169" t="s">
        <v>822</v>
      </c>
      <c r="H2014" s="169"/>
      <c r="I2014" s="169"/>
      <c r="J2014" s="169">
        <v>-1000</v>
      </c>
      <c r="K2014" s="169"/>
      <c r="M2014" s="87">
        <f t="shared" si="95"/>
        <v>-1E-4</v>
      </c>
    </row>
    <row r="2015" spans="1:13" x14ac:dyDescent="0.25">
      <c r="A2015" s="89" t="str">
        <f t="shared" si="93"/>
        <v>Y0BA0</v>
      </c>
      <c r="B2015" s="89">
        <f>VLOOKUP(F2015,Masters!B:F,5,0)</f>
        <v>0</v>
      </c>
      <c r="C2015" s="169" t="s">
        <v>172</v>
      </c>
      <c r="D2015" s="169" t="s">
        <v>172</v>
      </c>
      <c r="E2015" s="170">
        <v>44469</v>
      </c>
      <c r="F2015" s="169">
        <v>141724</v>
      </c>
      <c r="G2015" s="169" t="s">
        <v>513</v>
      </c>
      <c r="H2015" s="169"/>
      <c r="I2015" s="169"/>
      <c r="J2015" s="169">
        <v>-248401</v>
      </c>
      <c r="K2015" s="169"/>
      <c r="M2015" s="87">
        <f t="shared" si="95"/>
        <v>-2.48401E-2</v>
      </c>
    </row>
    <row r="2016" spans="1:13" x14ac:dyDescent="0.25">
      <c r="A2016" s="89" t="str">
        <f t="shared" si="93"/>
        <v>Y0BA0</v>
      </c>
      <c r="B2016" s="89">
        <f>VLOOKUP(F2016,Masters!B:F,5,0)</f>
        <v>0</v>
      </c>
      <c r="C2016" s="169" t="s">
        <v>172</v>
      </c>
      <c r="D2016" s="169" t="s">
        <v>172</v>
      </c>
      <c r="E2016" s="170">
        <v>44469</v>
      </c>
      <c r="F2016" s="169">
        <v>141744</v>
      </c>
      <c r="G2016" s="169" t="s">
        <v>514</v>
      </c>
      <c r="H2016" s="169"/>
      <c r="I2016" s="169"/>
      <c r="J2016" s="169">
        <v>100000.02</v>
      </c>
      <c r="K2016" s="169"/>
      <c r="M2016" s="87">
        <f t="shared" si="95"/>
        <v>1.0000002000000001E-2</v>
      </c>
    </row>
    <row r="2017" spans="1:13" x14ac:dyDescent="0.25">
      <c r="A2017" s="89" t="str">
        <f t="shared" si="93"/>
        <v>Y0BA0</v>
      </c>
      <c r="B2017" s="89">
        <f>VLOOKUP(F2017,Masters!B:F,5,0)</f>
        <v>0</v>
      </c>
      <c r="C2017" s="169" t="s">
        <v>172</v>
      </c>
      <c r="D2017" s="169" t="s">
        <v>172</v>
      </c>
      <c r="E2017" s="170">
        <v>44469</v>
      </c>
      <c r="F2017" s="169">
        <v>141749</v>
      </c>
      <c r="G2017" s="169" t="s">
        <v>516</v>
      </c>
      <c r="H2017" s="169"/>
      <c r="I2017" s="169"/>
      <c r="J2017" s="169">
        <v>0</v>
      </c>
      <c r="K2017" s="169"/>
      <c r="M2017" s="87">
        <f t="shared" si="95"/>
        <v>0</v>
      </c>
    </row>
    <row r="2018" spans="1:13" x14ac:dyDescent="0.25">
      <c r="A2018" s="89" t="str">
        <f t="shared" si="93"/>
        <v>Y0BA0</v>
      </c>
      <c r="B2018" s="89">
        <f>VLOOKUP(F2018,Masters!B:F,5,0)</f>
        <v>0</v>
      </c>
      <c r="C2018" s="169" t="s">
        <v>172</v>
      </c>
      <c r="D2018" s="169" t="s">
        <v>172</v>
      </c>
      <c r="E2018" s="170">
        <v>44469</v>
      </c>
      <c r="F2018" s="169">
        <v>141754</v>
      </c>
      <c r="G2018" s="169" t="s">
        <v>517</v>
      </c>
      <c r="H2018" s="169"/>
      <c r="I2018" s="169"/>
      <c r="J2018" s="169">
        <v>5000</v>
      </c>
      <c r="K2018" s="169"/>
      <c r="M2018" s="87">
        <f t="shared" si="95"/>
        <v>5.0000000000000001E-4</v>
      </c>
    </row>
    <row r="2019" spans="1:13" x14ac:dyDescent="0.25">
      <c r="A2019" s="89" t="str">
        <f t="shared" si="93"/>
        <v>Y0BA0</v>
      </c>
      <c r="B2019" s="89">
        <f>VLOOKUP(F2019,Masters!B:F,5,0)</f>
        <v>0</v>
      </c>
      <c r="C2019" s="169" t="s">
        <v>172</v>
      </c>
      <c r="D2019" s="169" t="s">
        <v>172</v>
      </c>
      <c r="E2019" s="170">
        <v>44469</v>
      </c>
      <c r="F2019" s="169">
        <v>141755</v>
      </c>
      <c r="G2019" s="169" t="s">
        <v>518</v>
      </c>
      <c r="H2019" s="169"/>
      <c r="I2019" s="169"/>
      <c r="J2019" s="169">
        <v>0</v>
      </c>
      <c r="K2019" s="169"/>
      <c r="M2019" s="87">
        <f t="shared" si="95"/>
        <v>0</v>
      </c>
    </row>
    <row r="2020" spans="1:13" x14ac:dyDescent="0.25">
      <c r="A2020" s="89" t="str">
        <f t="shared" si="93"/>
        <v>Y0BA0</v>
      </c>
      <c r="B2020" s="89">
        <f>VLOOKUP(F2020,Masters!B:F,5,0)</f>
        <v>0</v>
      </c>
      <c r="C2020" s="169" t="s">
        <v>172</v>
      </c>
      <c r="D2020" s="169" t="s">
        <v>172</v>
      </c>
      <c r="E2020" s="170">
        <v>44469</v>
      </c>
      <c r="F2020" s="169">
        <v>141769</v>
      </c>
      <c r="G2020" s="169" t="s">
        <v>843</v>
      </c>
      <c r="H2020" s="169"/>
      <c r="I2020" s="169"/>
      <c r="J2020" s="169">
        <v>0</v>
      </c>
      <c r="K2020" s="169"/>
      <c r="M2020" s="87">
        <f t="shared" si="95"/>
        <v>0</v>
      </c>
    </row>
    <row r="2021" spans="1:13" x14ac:dyDescent="0.25">
      <c r="A2021" s="89" t="str">
        <f t="shared" si="93"/>
        <v>Y0BA0</v>
      </c>
      <c r="B2021" s="89">
        <f>VLOOKUP(F2021,Masters!B:F,5,0)</f>
        <v>0</v>
      </c>
      <c r="C2021" s="169" t="s">
        <v>172</v>
      </c>
      <c r="D2021" s="169" t="s">
        <v>172</v>
      </c>
      <c r="E2021" s="170">
        <v>44469</v>
      </c>
      <c r="F2021" s="169">
        <v>141779</v>
      </c>
      <c r="G2021" s="169" t="s">
        <v>852</v>
      </c>
      <c r="H2021" s="169"/>
      <c r="I2021" s="169"/>
      <c r="J2021" s="169">
        <v>-59000</v>
      </c>
      <c r="K2021" s="169"/>
      <c r="M2021" s="87">
        <f t="shared" si="95"/>
        <v>-5.8999999999999999E-3</v>
      </c>
    </row>
    <row r="2022" spans="1:13" x14ac:dyDescent="0.25">
      <c r="A2022" s="89" t="str">
        <f t="shared" si="93"/>
        <v>Y0BA0</v>
      </c>
      <c r="B2022" s="89">
        <f>VLOOKUP(F2022,Masters!B:F,5,0)</f>
        <v>0</v>
      </c>
      <c r="C2022" s="169" t="s">
        <v>172</v>
      </c>
      <c r="D2022" s="169" t="s">
        <v>172</v>
      </c>
      <c r="E2022" s="170">
        <v>44469</v>
      </c>
      <c r="F2022" s="169">
        <v>141785</v>
      </c>
      <c r="G2022" s="169" t="s">
        <v>856</v>
      </c>
      <c r="H2022" s="169"/>
      <c r="I2022" s="169"/>
      <c r="J2022" s="169">
        <v>0</v>
      </c>
      <c r="K2022" s="169"/>
      <c r="M2022" s="87">
        <f t="shared" si="95"/>
        <v>0</v>
      </c>
    </row>
    <row r="2023" spans="1:13" x14ac:dyDescent="0.25">
      <c r="A2023" s="89" t="str">
        <f t="shared" si="93"/>
        <v>Y0BA0</v>
      </c>
      <c r="B2023" s="89">
        <f>VLOOKUP(F2023,Masters!B:F,5,0)</f>
        <v>0</v>
      </c>
      <c r="C2023" s="169" t="s">
        <v>172</v>
      </c>
      <c r="D2023" s="169" t="s">
        <v>172</v>
      </c>
      <c r="E2023" s="170">
        <v>44469</v>
      </c>
      <c r="F2023" s="169">
        <v>141789</v>
      </c>
      <c r="G2023" s="169" t="s">
        <v>860</v>
      </c>
      <c r="H2023" s="169"/>
      <c r="I2023" s="169"/>
      <c r="J2023" s="169">
        <v>-3000</v>
      </c>
      <c r="K2023" s="169"/>
      <c r="M2023" s="87">
        <f t="shared" si="95"/>
        <v>-2.9999999999999997E-4</v>
      </c>
    </row>
    <row r="2024" spans="1:13" x14ac:dyDescent="0.25">
      <c r="A2024" s="89" t="str">
        <f t="shared" si="93"/>
        <v>Y0BA0</v>
      </c>
      <c r="B2024" s="89">
        <f>VLOOKUP(F2024,Masters!B:F,5,0)</f>
        <v>0</v>
      </c>
      <c r="C2024" s="169" t="s">
        <v>172</v>
      </c>
      <c r="D2024" s="169" t="s">
        <v>172</v>
      </c>
      <c r="E2024" s="170">
        <v>44469</v>
      </c>
      <c r="F2024" s="169">
        <v>141790</v>
      </c>
      <c r="G2024" s="169" t="s">
        <v>861</v>
      </c>
      <c r="H2024" s="169"/>
      <c r="I2024" s="169"/>
      <c r="J2024" s="169">
        <v>0</v>
      </c>
      <c r="K2024" s="169"/>
      <c r="M2024" s="87">
        <f t="shared" si="95"/>
        <v>0</v>
      </c>
    </row>
    <row r="2025" spans="1:13" x14ac:dyDescent="0.25">
      <c r="A2025" s="89" t="str">
        <f t="shared" ref="A2025:A2084" si="96">C2025&amp;B2025</f>
        <v>Y0BA0</v>
      </c>
      <c r="B2025" s="89">
        <f>VLOOKUP(F2025,Masters!B:F,5,0)</f>
        <v>0</v>
      </c>
      <c r="C2025" s="169" t="s">
        <v>172</v>
      </c>
      <c r="D2025" s="169" t="s">
        <v>172</v>
      </c>
      <c r="E2025" s="170">
        <v>44469</v>
      </c>
      <c r="F2025" s="169">
        <v>142036</v>
      </c>
      <c r="G2025" s="169" t="s">
        <v>865</v>
      </c>
      <c r="H2025" s="169"/>
      <c r="I2025" s="169"/>
      <c r="J2025" s="169">
        <v>-4900000</v>
      </c>
      <c r="K2025" s="169"/>
      <c r="M2025" s="87">
        <f t="shared" si="95"/>
        <v>-0.49</v>
      </c>
    </row>
    <row r="2026" spans="1:13" x14ac:dyDescent="0.25">
      <c r="A2026" s="89" t="str">
        <f t="shared" si="96"/>
        <v>Y0BA0</v>
      </c>
      <c r="B2026" s="89">
        <f>VLOOKUP(F2026,Masters!B:F,5,0)</f>
        <v>0</v>
      </c>
      <c r="C2026" s="169" t="s">
        <v>172</v>
      </c>
      <c r="D2026" s="169" t="s">
        <v>172</v>
      </c>
      <c r="E2026" s="170">
        <v>44469</v>
      </c>
      <c r="F2026" s="169">
        <v>142038</v>
      </c>
      <c r="G2026" s="169" t="s">
        <v>866</v>
      </c>
      <c r="H2026" s="169"/>
      <c r="I2026" s="169"/>
      <c r="J2026" s="169">
        <v>0</v>
      </c>
      <c r="K2026" s="169"/>
      <c r="M2026" s="87">
        <f t="shared" si="95"/>
        <v>0</v>
      </c>
    </row>
    <row r="2027" spans="1:13" x14ac:dyDescent="0.25">
      <c r="A2027" s="89" t="str">
        <f t="shared" si="96"/>
        <v>Y0BA0</v>
      </c>
      <c r="B2027" s="89">
        <f>VLOOKUP(F2027,Masters!B:F,5,0)</f>
        <v>0</v>
      </c>
      <c r="C2027" s="169" t="s">
        <v>172</v>
      </c>
      <c r="D2027" s="169" t="s">
        <v>172</v>
      </c>
      <c r="E2027" s="170">
        <v>44469</v>
      </c>
      <c r="F2027" s="169">
        <v>142043</v>
      </c>
      <c r="G2027" s="169" t="s">
        <v>1133</v>
      </c>
      <c r="H2027" s="169"/>
      <c r="I2027" s="169"/>
      <c r="J2027" s="169">
        <v>0</v>
      </c>
      <c r="K2027" s="169"/>
      <c r="M2027" s="87">
        <f t="shared" si="95"/>
        <v>0</v>
      </c>
    </row>
    <row r="2028" spans="1:13" x14ac:dyDescent="0.25">
      <c r="A2028" s="89" t="str">
        <f t="shared" si="96"/>
        <v>Y0BA0</v>
      </c>
      <c r="B2028" s="89">
        <f>VLOOKUP(F2028,Masters!B:F,5,0)</f>
        <v>0</v>
      </c>
      <c r="C2028" s="169" t="s">
        <v>172</v>
      </c>
      <c r="D2028" s="169" t="s">
        <v>172</v>
      </c>
      <c r="E2028" s="170">
        <v>44469</v>
      </c>
      <c r="F2028" s="169">
        <v>142044</v>
      </c>
      <c r="G2028" s="169" t="s">
        <v>870</v>
      </c>
      <c r="H2028" s="169"/>
      <c r="I2028" s="169"/>
      <c r="J2028" s="169">
        <v>-2000</v>
      </c>
      <c r="K2028" s="169"/>
      <c r="M2028" s="87">
        <f t="shared" si="95"/>
        <v>-2.0000000000000001E-4</v>
      </c>
    </row>
    <row r="2029" spans="1:13" x14ac:dyDescent="0.25">
      <c r="A2029" s="89" t="str">
        <f t="shared" si="96"/>
        <v>Y0BA0</v>
      </c>
      <c r="B2029" s="89">
        <f>VLOOKUP(F2029,Masters!B:F,5,0)</f>
        <v>0</v>
      </c>
      <c r="C2029" s="169" t="s">
        <v>172</v>
      </c>
      <c r="D2029" s="169" t="s">
        <v>172</v>
      </c>
      <c r="E2029" s="170">
        <v>44469</v>
      </c>
      <c r="F2029" s="169">
        <v>142048</v>
      </c>
      <c r="G2029" s="169" t="s">
        <v>1125</v>
      </c>
      <c r="H2029" s="169"/>
      <c r="I2029" s="169"/>
      <c r="J2029" s="169">
        <v>0</v>
      </c>
      <c r="K2029" s="169"/>
      <c r="M2029" s="87">
        <f t="shared" si="95"/>
        <v>0</v>
      </c>
    </row>
    <row r="2030" spans="1:13" x14ac:dyDescent="0.25">
      <c r="A2030" s="89" t="str">
        <f t="shared" si="96"/>
        <v>Y0BA0</v>
      </c>
      <c r="B2030" s="89">
        <f>VLOOKUP(F2030,Masters!B:F,5,0)</f>
        <v>0</v>
      </c>
      <c r="C2030" s="169" t="s">
        <v>172</v>
      </c>
      <c r="D2030" s="169" t="s">
        <v>172</v>
      </c>
      <c r="E2030" s="170">
        <v>44469</v>
      </c>
      <c r="F2030" s="169">
        <v>160101</v>
      </c>
      <c r="G2030" s="169" t="s">
        <v>887</v>
      </c>
      <c r="H2030" s="169"/>
      <c r="I2030" s="169"/>
      <c r="J2030" s="169">
        <v>0</v>
      </c>
      <c r="K2030" s="169"/>
      <c r="M2030" s="87">
        <f t="shared" si="95"/>
        <v>0</v>
      </c>
    </row>
    <row r="2031" spans="1:13" x14ac:dyDescent="0.25">
      <c r="A2031" s="89" t="str">
        <f t="shared" si="96"/>
        <v>Y0BA0</v>
      </c>
      <c r="B2031" s="89">
        <f>VLOOKUP(F2031,Masters!B:F,5,0)</f>
        <v>0</v>
      </c>
      <c r="C2031" s="169" t="s">
        <v>172</v>
      </c>
      <c r="D2031" s="169" t="s">
        <v>172</v>
      </c>
      <c r="E2031" s="170">
        <v>44469</v>
      </c>
      <c r="F2031" s="169">
        <v>160118</v>
      </c>
      <c r="G2031" s="169" t="s">
        <v>890</v>
      </c>
      <c r="H2031" s="169"/>
      <c r="I2031" s="169"/>
      <c r="J2031" s="169">
        <v>0</v>
      </c>
      <c r="K2031" s="169"/>
      <c r="M2031" s="87">
        <f t="shared" si="95"/>
        <v>0</v>
      </c>
    </row>
    <row r="2032" spans="1:13" x14ac:dyDescent="0.25">
      <c r="A2032" s="89" t="str">
        <f t="shared" si="96"/>
        <v>Y0BA0</v>
      </c>
      <c r="B2032" s="89">
        <f>VLOOKUP(F2032,Masters!B:F,5,0)</f>
        <v>0</v>
      </c>
      <c r="C2032" s="169" t="s">
        <v>172</v>
      </c>
      <c r="D2032" s="169" t="s">
        <v>172</v>
      </c>
      <c r="E2032" s="170">
        <v>44469</v>
      </c>
      <c r="F2032" s="169">
        <v>160202</v>
      </c>
      <c r="G2032" s="169" t="s">
        <v>896</v>
      </c>
      <c r="H2032" s="169"/>
      <c r="I2032" s="169"/>
      <c r="J2032" s="169">
        <v>0</v>
      </c>
      <c r="K2032" s="169"/>
      <c r="M2032" s="87">
        <f t="shared" si="95"/>
        <v>0</v>
      </c>
    </row>
    <row r="2033" spans="1:13" x14ac:dyDescent="0.25">
      <c r="A2033" s="89" t="str">
        <f t="shared" si="96"/>
        <v>Y0BA0</v>
      </c>
      <c r="B2033" s="89">
        <f>VLOOKUP(F2033,Masters!B:F,5,0)</f>
        <v>0</v>
      </c>
      <c r="C2033" s="169" t="s">
        <v>172</v>
      </c>
      <c r="D2033" s="169" t="s">
        <v>172</v>
      </c>
      <c r="E2033" s="170">
        <v>44469</v>
      </c>
      <c r="F2033" s="169">
        <v>160206</v>
      </c>
      <c r="G2033" s="169" t="s">
        <v>897</v>
      </c>
      <c r="H2033" s="169"/>
      <c r="I2033" s="169"/>
      <c r="J2033" s="169">
        <v>15565097.08</v>
      </c>
      <c r="K2033" s="169"/>
      <c r="M2033" s="87">
        <f t="shared" si="95"/>
        <v>1.5565097080000001</v>
      </c>
    </row>
    <row r="2034" spans="1:13" x14ac:dyDescent="0.25">
      <c r="A2034" s="89" t="str">
        <f t="shared" si="96"/>
        <v>Y0BA0</v>
      </c>
      <c r="B2034" s="89">
        <f>VLOOKUP(F2034,Masters!B:F,5,0)</f>
        <v>0</v>
      </c>
      <c r="C2034" s="169" t="s">
        <v>172</v>
      </c>
      <c r="D2034" s="169" t="s">
        <v>172</v>
      </c>
      <c r="E2034" s="170">
        <v>44469</v>
      </c>
      <c r="F2034" s="169">
        <v>160207</v>
      </c>
      <c r="G2034" s="169" t="s">
        <v>898</v>
      </c>
      <c r="H2034" s="169"/>
      <c r="I2034" s="169"/>
      <c r="J2034" s="169">
        <v>0</v>
      </c>
      <c r="K2034" s="169"/>
      <c r="M2034" s="87">
        <f t="shared" si="95"/>
        <v>0</v>
      </c>
    </row>
    <row r="2035" spans="1:13" x14ac:dyDescent="0.25">
      <c r="A2035" s="89" t="str">
        <f t="shared" si="96"/>
        <v>Y0BA0</v>
      </c>
      <c r="B2035" s="89">
        <f>VLOOKUP(F2035,Masters!B:F,5,0)</f>
        <v>0</v>
      </c>
      <c r="C2035" s="169" t="s">
        <v>172</v>
      </c>
      <c r="D2035" s="169" t="s">
        <v>172</v>
      </c>
      <c r="E2035" s="170">
        <v>44469</v>
      </c>
      <c r="F2035" s="169">
        <v>160214</v>
      </c>
      <c r="G2035" s="169" t="s">
        <v>659</v>
      </c>
      <c r="H2035" s="169"/>
      <c r="I2035" s="169"/>
      <c r="J2035" s="169">
        <v>0</v>
      </c>
      <c r="K2035" s="169"/>
      <c r="M2035" s="87">
        <f t="shared" si="95"/>
        <v>0</v>
      </c>
    </row>
    <row r="2036" spans="1:13" x14ac:dyDescent="0.25">
      <c r="A2036" s="89" t="str">
        <f t="shared" si="96"/>
        <v>Y0BA0</v>
      </c>
      <c r="B2036" s="89">
        <f>VLOOKUP(F2036,Masters!B:F,5,0)</f>
        <v>0</v>
      </c>
      <c r="C2036" s="169" t="s">
        <v>172</v>
      </c>
      <c r="D2036" s="169" t="s">
        <v>172</v>
      </c>
      <c r="E2036" s="170">
        <v>44469</v>
      </c>
      <c r="F2036" s="169">
        <v>170101</v>
      </c>
      <c r="G2036" s="169" t="s">
        <v>901</v>
      </c>
      <c r="H2036" s="169"/>
      <c r="I2036" s="169"/>
      <c r="J2036" s="169">
        <v>5106668917.3800001</v>
      </c>
      <c r="K2036" s="169"/>
      <c r="M2036" s="87">
        <f t="shared" si="95"/>
        <v>510.666891738</v>
      </c>
    </row>
    <row r="2037" spans="1:13" x14ac:dyDescent="0.25">
      <c r="A2037" s="89" t="str">
        <f t="shared" si="96"/>
        <v>Y0BA0</v>
      </c>
      <c r="B2037" s="89">
        <f>VLOOKUP(F2037,Masters!B:F,5,0)</f>
        <v>0</v>
      </c>
      <c r="C2037" s="169" t="s">
        <v>172</v>
      </c>
      <c r="D2037" s="169" t="s">
        <v>172</v>
      </c>
      <c r="E2037" s="170">
        <v>44469</v>
      </c>
      <c r="F2037" s="169">
        <v>201276</v>
      </c>
      <c r="G2037" s="169" t="s">
        <v>473</v>
      </c>
      <c r="H2037" s="169"/>
      <c r="I2037" s="169"/>
      <c r="J2037" s="169">
        <v>-3523656246.9299998</v>
      </c>
      <c r="K2037" s="169"/>
      <c r="M2037" s="87">
        <f t="shared" si="95"/>
        <v>-352.36562469299997</v>
      </c>
    </row>
    <row r="2038" spans="1:13" x14ac:dyDescent="0.25">
      <c r="A2038" s="89" t="str">
        <f t="shared" si="96"/>
        <v>Y0BA1.2</v>
      </c>
      <c r="B2038" s="89">
        <f>VLOOKUP(F2038,Masters!B:F,5,0)</f>
        <v>1.2</v>
      </c>
      <c r="C2038" s="169" t="s">
        <v>172</v>
      </c>
      <c r="D2038" s="169" t="s">
        <v>172</v>
      </c>
      <c r="E2038" s="170">
        <v>44469</v>
      </c>
      <c r="F2038" s="169">
        <v>201277</v>
      </c>
      <c r="G2038" s="169" t="s">
        <v>474</v>
      </c>
      <c r="H2038" s="169"/>
      <c r="I2038" s="169"/>
      <c r="J2038" s="169">
        <v>-4205010399.8800001</v>
      </c>
      <c r="K2038" s="169"/>
      <c r="M2038" s="87">
        <f t="shared" si="95"/>
        <v>-420.501039988</v>
      </c>
    </row>
    <row r="2039" spans="1:13" x14ac:dyDescent="0.25">
      <c r="A2039" s="89" t="str">
        <f t="shared" si="96"/>
        <v>Y0BA0</v>
      </c>
      <c r="B2039" s="89">
        <f>VLOOKUP(F2039,Masters!B:F,5,0)</f>
        <v>0</v>
      </c>
      <c r="C2039" s="169" t="s">
        <v>172</v>
      </c>
      <c r="D2039" s="169" t="s">
        <v>172</v>
      </c>
      <c r="E2039" s="170">
        <v>44469</v>
      </c>
      <c r="F2039" s="169">
        <v>201297</v>
      </c>
      <c r="G2039" s="169" t="s">
        <v>475</v>
      </c>
      <c r="H2039" s="169"/>
      <c r="I2039" s="169"/>
      <c r="J2039" s="169">
        <v>-285704951.56999999</v>
      </c>
      <c r="K2039" s="169"/>
      <c r="M2039" s="87">
        <f t="shared" si="95"/>
        <v>-28.570495157</v>
      </c>
    </row>
    <row r="2040" spans="1:13" x14ac:dyDescent="0.25">
      <c r="A2040" s="89" t="str">
        <f t="shared" si="96"/>
        <v>Y0BA1.2</v>
      </c>
      <c r="B2040" s="89">
        <f>VLOOKUP(F2040,Masters!B:F,5,0)</f>
        <v>1.2</v>
      </c>
      <c r="C2040" s="169" t="s">
        <v>172</v>
      </c>
      <c r="D2040" s="169" t="s">
        <v>172</v>
      </c>
      <c r="E2040" s="170">
        <v>44469</v>
      </c>
      <c r="F2040" s="169">
        <v>201298</v>
      </c>
      <c r="G2040" s="169" t="s">
        <v>476</v>
      </c>
      <c r="H2040" s="169"/>
      <c r="I2040" s="169"/>
      <c r="J2040" s="169">
        <v>-313960987.13999999</v>
      </c>
      <c r="K2040" s="169"/>
      <c r="M2040" s="87">
        <f t="shared" si="95"/>
        <v>-31.396098713999997</v>
      </c>
    </row>
    <row r="2041" spans="1:13" x14ac:dyDescent="0.25">
      <c r="A2041" s="89" t="str">
        <f t="shared" si="96"/>
        <v>Y0BA0</v>
      </c>
      <c r="B2041" s="89">
        <f>VLOOKUP(F2041,Masters!B:F,5,0)</f>
        <v>0</v>
      </c>
      <c r="C2041" s="169" t="s">
        <v>172</v>
      </c>
      <c r="D2041" s="169" t="s">
        <v>172</v>
      </c>
      <c r="E2041" s="170">
        <v>44469</v>
      </c>
      <c r="F2041" s="169">
        <v>201334</v>
      </c>
      <c r="G2041" s="169" t="s">
        <v>687</v>
      </c>
      <c r="H2041" s="169"/>
      <c r="I2041" s="169"/>
      <c r="J2041" s="169">
        <v>-9738591.8000000007</v>
      </c>
      <c r="K2041" s="169"/>
      <c r="M2041" s="87">
        <f t="shared" si="95"/>
        <v>-0.97385918000000005</v>
      </c>
    </row>
    <row r="2042" spans="1:13" x14ac:dyDescent="0.25">
      <c r="A2042" s="89" t="str">
        <f t="shared" si="96"/>
        <v>Y0BA0</v>
      </c>
      <c r="B2042" s="89">
        <f>VLOOKUP(F2042,Masters!B:F,5,0)</f>
        <v>0</v>
      </c>
      <c r="C2042" s="169" t="s">
        <v>172</v>
      </c>
      <c r="D2042" s="169" t="s">
        <v>172</v>
      </c>
      <c r="E2042" s="170">
        <v>44469</v>
      </c>
      <c r="F2042" s="169">
        <v>201349</v>
      </c>
      <c r="G2042" s="169" t="s">
        <v>477</v>
      </c>
      <c r="H2042" s="169"/>
      <c r="I2042" s="169"/>
      <c r="J2042" s="169">
        <v>-42697445.590000004</v>
      </c>
      <c r="K2042" s="169"/>
      <c r="M2042" s="87">
        <f t="shared" si="95"/>
        <v>-4.2697445590000003</v>
      </c>
    </row>
    <row r="2043" spans="1:13" x14ac:dyDescent="0.25">
      <c r="A2043" s="89" t="str">
        <f t="shared" si="96"/>
        <v>Y0BA0</v>
      </c>
      <c r="B2043" s="89">
        <f>VLOOKUP(F2043,Masters!B:F,5,0)</f>
        <v>0</v>
      </c>
      <c r="C2043" s="169" t="s">
        <v>172</v>
      </c>
      <c r="D2043" s="169" t="s">
        <v>172</v>
      </c>
      <c r="E2043" s="170">
        <v>44469</v>
      </c>
      <c r="F2043" s="169">
        <v>201351</v>
      </c>
      <c r="G2043" s="169" t="s">
        <v>478</v>
      </c>
      <c r="H2043" s="169"/>
      <c r="I2043" s="169"/>
      <c r="J2043" s="169">
        <v>-1043996251.09</v>
      </c>
      <c r="K2043" s="169"/>
      <c r="M2043" s="87">
        <f t="shared" si="95"/>
        <v>-104.399625109</v>
      </c>
    </row>
    <row r="2044" spans="1:13" x14ac:dyDescent="0.25">
      <c r="A2044" s="89" t="str">
        <f t="shared" si="96"/>
        <v>Y0BA1.2</v>
      </c>
      <c r="B2044" s="89">
        <f>VLOOKUP(F2044,Masters!B:F,5,0)</f>
        <v>1.2</v>
      </c>
      <c r="C2044" s="169" t="s">
        <v>172</v>
      </c>
      <c r="D2044" s="169" t="s">
        <v>172</v>
      </c>
      <c r="E2044" s="170">
        <v>44469</v>
      </c>
      <c r="F2044" s="169">
        <v>201364</v>
      </c>
      <c r="G2044" s="169" t="s">
        <v>479</v>
      </c>
      <c r="H2044" s="169"/>
      <c r="I2044" s="169"/>
      <c r="J2044" s="169">
        <v>-42523814.920000002</v>
      </c>
      <c r="K2044" s="169"/>
      <c r="M2044" s="87">
        <f t="shared" si="95"/>
        <v>-4.2523814920000005</v>
      </c>
    </row>
    <row r="2045" spans="1:13" x14ac:dyDescent="0.25">
      <c r="A2045" s="89" t="str">
        <f t="shared" si="96"/>
        <v>Y0BA1.2</v>
      </c>
      <c r="B2045" s="89">
        <f>VLOOKUP(F2045,Masters!B:F,5,0)</f>
        <v>1.2</v>
      </c>
      <c r="C2045" s="169" t="s">
        <v>172</v>
      </c>
      <c r="D2045" s="169" t="s">
        <v>172</v>
      </c>
      <c r="E2045" s="170">
        <v>44469</v>
      </c>
      <c r="F2045" s="169">
        <v>201366</v>
      </c>
      <c r="G2045" s="169" t="s">
        <v>480</v>
      </c>
      <c r="H2045" s="169"/>
      <c r="I2045" s="169"/>
      <c r="J2045" s="169">
        <v>-1042454392.79</v>
      </c>
      <c r="K2045" s="169"/>
      <c r="M2045" s="87">
        <f t="shared" si="95"/>
        <v>-104.245439279</v>
      </c>
    </row>
    <row r="2046" spans="1:13" x14ac:dyDescent="0.25">
      <c r="A2046" s="89" t="str">
        <f t="shared" si="96"/>
        <v>Y0BA0</v>
      </c>
      <c r="B2046" s="89">
        <f>VLOOKUP(F2046,Masters!B:F,5,0)</f>
        <v>0</v>
      </c>
      <c r="C2046" s="169" t="s">
        <v>172</v>
      </c>
      <c r="D2046" s="169" t="s">
        <v>172</v>
      </c>
      <c r="E2046" s="170">
        <v>44469</v>
      </c>
      <c r="F2046" s="169">
        <v>210103</v>
      </c>
      <c r="G2046" s="169" t="s">
        <v>521</v>
      </c>
      <c r="H2046" s="169"/>
      <c r="I2046" s="169"/>
      <c r="J2046" s="169">
        <v>0</v>
      </c>
      <c r="K2046" s="169"/>
      <c r="M2046" s="87">
        <f t="shared" si="95"/>
        <v>0</v>
      </c>
    </row>
    <row r="2047" spans="1:13" x14ac:dyDescent="0.25">
      <c r="A2047" s="89" t="str">
        <f t="shared" si="96"/>
        <v>Y0BA0</v>
      </c>
      <c r="B2047" s="89">
        <f>VLOOKUP(F2047,Masters!B:F,5,0)</f>
        <v>0</v>
      </c>
      <c r="C2047" s="169" t="s">
        <v>172</v>
      </c>
      <c r="D2047" s="169" t="s">
        <v>172</v>
      </c>
      <c r="E2047" s="170">
        <v>44469</v>
      </c>
      <c r="F2047" s="169">
        <v>210117</v>
      </c>
      <c r="G2047" s="169" t="s">
        <v>523</v>
      </c>
      <c r="H2047" s="169"/>
      <c r="I2047" s="169"/>
      <c r="J2047" s="169">
        <v>-2186980.44</v>
      </c>
      <c r="K2047" s="169"/>
      <c r="M2047" s="87">
        <f t="shared" si="95"/>
        <v>-0.21869804400000001</v>
      </c>
    </row>
    <row r="2048" spans="1:13" x14ac:dyDescent="0.25">
      <c r="A2048" s="89" t="str">
        <f t="shared" si="96"/>
        <v>Y0BA0</v>
      </c>
      <c r="B2048" s="89">
        <f>VLOOKUP(F2048,Masters!B:F,5,0)</f>
        <v>0</v>
      </c>
      <c r="C2048" s="169" t="s">
        <v>172</v>
      </c>
      <c r="D2048" s="169" t="s">
        <v>172</v>
      </c>
      <c r="E2048" s="170">
        <v>44469</v>
      </c>
      <c r="F2048" s="169">
        <v>210132</v>
      </c>
      <c r="G2048" s="169" t="s">
        <v>916</v>
      </c>
      <c r="H2048" s="169"/>
      <c r="I2048" s="169"/>
      <c r="J2048" s="169">
        <v>0</v>
      </c>
      <c r="K2048" s="169"/>
      <c r="M2048" s="87">
        <f t="shared" si="95"/>
        <v>0</v>
      </c>
    </row>
    <row r="2049" spans="1:13" x14ac:dyDescent="0.25">
      <c r="A2049" s="89" t="str">
        <f t="shared" si="96"/>
        <v>Y0BA0</v>
      </c>
      <c r="B2049" s="89">
        <f>VLOOKUP(F2049,Masters!B:F,5,0)</f>
        <v>0</v>
      </c>
      <c r="C2049" s="169" t="s">
        <v>172</v>
      </c>
      <c r="D2049" s="169" t="s">
        <v>172</v>
      </c>
      <c r="E2049" s="170">
        <v>44469</v>
      </c>
      <c r="F2049" s="169">
        <v>210138</v>
      </c>
      <c r="G2049" s="169" t="s">
        <v>2441</v>
      </c>
      <c r="H2049" s="169"/>
      <c r="I2049" s="169"/>
      <c r="J2049" s="169">
        <v>0</v>
      </c>
      <c r="K2049" s="169"/>
      <c r="M2049" s="87">
        <f t="shared" si="95"/>
        <v>0</v>
      </c>
    </row>
    <row r="2050" spans="1:13" x14ac:dyDescent="0.25">
      <c r="A2050" s="89" t="str">
        <f t="shared" si="96"/>
        <v>Y0BA0</v>
      </c>
      <c r="B2050" s="89">
        <f>VLOOKUP(F2050,Masters!B:F,5,0)</f>
        <v>0</v>
      </c>
      <c r="C2050" s="169" t="s">
        <v>172</v>
      </c>
      <c r="D2050" s="169" t="s">
        <v>172</v>
      </c>
      <c r="E2050" s="170">
        <v>44469</v>
      </c>
      <c r="F2050" s="169">
        <v>210140</v>
      </c>
      <c r="G2050" s="169" t="s">
        <v>525</v>
      </c>
      <c r="H2050" s="169"/>
      <c r="I2050" s="169"/>
      <c r="J2050" s="169">
        <v>0</v>
      </c>
      <c r="K2050" s="169"/>
      <c r="M2050" s="87">
        <f t="shared" si="95"/>
        <v>0</v>
      </c>
    </row>
    <row r="2051" spans="1:13" x14ac:dyDescent="0.25">
      <c r="A2051" s="89" t="str">
        <f t="shared" si="96"/>
        <v>Y0BA0</v>
      </c>
      <c r="B2051" s="89">
        <f>VLOOKUP(F2051,Masters!B:F,5,0)</f>
        <v>0</v>
      </c>
      <c r="C2051" s="169" t="s">
        <v>172</v>
      </c>
      <c r="D2051" s="169" t="s">
        <v>172</v>
      </c>
      <c r="E2051" s="170">
        <v>44469</v>
      </c>
      <c r="F2051" s="169">
        <v>210210</v>
      </c>
      <c r="G2051" s="169" t="s">
        <v>526</v>
      </c>
      <c r="H2051" s="169"/>
      <c r="I2051" s="169"/>
      <c r="J2051" s="169">
        <v>-11255555.77</v>
      </c>
      <c r="K2051" s="169"/>
      <c r="M2051" s="87">
        <f t="shared" si="95"/>
        <v>-1.1255555769999999</v>
      </c>
    </row>
    <row r="2052" spans="1:13" x14ac:dyDescent="0.25">
      <c r="A2052" s="89" t="str">
        <f t="shared" si="96"/>
        <v>Y0BA0</v>
      </c>
      <c r="B2052" s="89">
        <f>VLOOKUP(F2052,Masters!B:F,5,0)</f>
        <v>0</v>
      </c>
      <c r="C2052" s="169" t="s">
        <v>172</v>
      </c>
      <c r="D2052" s="169" t="s">
        <v>172</v>
      </c>
      <c r="E2052" s="170">
        <v>44469</v>
      </c>
      <c r="F2052" s="169">
        <v>210667</v>
      </c>
      <c r="G2052" s="169" t="s">
        <v>528</v>
      </c>
      <c r="H2052" s="169"/>
      <c r="I2052" s="169"/>
      <c r="J2052" s="169">
        <v>-5386.9</v>
      </c>
      <c r="K2052" s="169"/>
      <c r="M2052" s="87">
        <f t="shared" si="95"/>
        <v>-5.3868999999999998E-4</v>
      </c>
    </row>
    <row r="2053" spans="1:13" x14ac:dyDescent="0.25">
      <c r="A2053" s="89" t="str">
        <f t="shared" si="96"/>
        <v>Y0BA0</v>
      </c>
      <c r="B2053" s="89">
        <f>VLOOKUP(F2053,Masters!B:F,5,0)</f>
        <v>0</v>
      </c>
      <c r="C2053" s="169" t="s">
        <v>172</v>
      </c>
      <c r="D2053" s="169" t="s">
        <v>172</v>
      </c>
      <c r="E2053" s="170">
        <v>44469</v>
      </c>
      <c r="F2053" s="169">
        <v>210766</v>
      </c>
      <c r="G2053" s="169" t="s">
        <v>1614</v>
      </c>
      <c r="H2053" s="169"/>
      <c r="I2053" s="169"/>
      <c r="J2053" s="169">
        <v>-9399.59</v>
      </c>
      <c r="K2053" s="169"/>
      <c r="M2053" s="87">
        <f t="shared" si="95"/>
        <v>-9.3995899999999998E-4</v>
      </c>
    </row>
    <row r="2054" spans="1:13" x14ac:dyDescent="0.25">
      <c r="A2054" s="89" t="str">
        <f t="shared" si="96"/>
        <v>Y0BA0</v>
      </c>
      <c r="B2054" s="89">
        <f>VLOOKUP(F2054,Masters!B:F,5,0)</f>
        <v>0</v>
      </c>
      <c r="C2054" s="169" t="s">
        <v>172</v>
      </c>
      <c r="D2054" s="169" t="s">
        <v>172</v>
      </c>
      <c r="E2054" s="170">
        <v>44469</v>
      </c>
      <c r="F2054" s="169">
        <v>211103</v>
      </c>
      <c r="G2054" s="169" t="s">
        <v>529</v>
      </c>
      <c r="H2054" s="169"/>
      <c r="I2054" s="169"/>
      <c r="J2054" s="169">
        <v>-908.53</v>
      </c>
      <c r="K2054" s="169"/>
      <c r="M2054" s="87">
        <f t="shared" si="95"/>
        <v>-9.0852999999999992E-5</v>
      </c>
    </row>
    <row r="2055" spans="1:13" x14ac:dyDescent="0.25">
      <c r="A2055" s="89" t="str">
        <f t="shared" si="96"/>
        <v>Y0BA0</v>
      </c>
      <c r="B2055" s="89">
        <f>VLOOKUP(F2055,Masters!B:F,5,0)</f>
        <v>0</v>
      </c>
      <c r="C2055" s="169" t="s">
        <v>172</v>
      </c>
      <c r="D2055" s="169" t="s">
        <v>172</v>
      </c>
      <c r="E2055" s="170">
        <v>44469</v>
      </c>
      <c r="F2055" s="169">
        <v>211106</v>
      </c>
      <c r="G2055" s="169" t="s">
        <v>530</v>
      </c>
      <c r="H2055" s="169"/>
      <c r="I2055" s="169"/>
      <c r="J2055" s="169">
        <v>-913540.73</v>
      </c>
      <c r="K2055" s="169"/>
      <c r="M2055" s="87">
        <f t="shared" si="95"/>
        <v>-9.1354072999999994E-2</v>
      </c>
    </row>
    <row r="2056" spans="1:13" x14ac:dyDescent="0.25">
      <c r="A2056" s="89" t="str">
        <f t="shared" si="96"/>
        <v>Y0BA0</v>
      </c>
      <c r="B2056" s="89">
        <f>VLOOKUP(F2056,Masters!B:F,5,0)</f>
        <v>0</v>
      </c>
      <c r="C2056" s="169" t="s">
        <v>172</v>
      </c>
      <c r="D2056" s="169" t="s">
        <v>172</v>
      </c>
      <c r="E2056" s="170">
        <v>44469</v>
      </c>
      <c r="F2056" s="169">
        <v>211121</v>
      </c>
      <c r="G2056" s="169" t="s">
        <v>532</v>
      </c>
      <c r="H2056" s="169"/>
      <c r="I2056" s="169"/>
      <c r="J2056" s="169">
        <v>-1720633</v>
      </c>
      <c r="K2056" s="169"/>
      <c r="M2056" s="87">
        <f t="shared" si="95"/>
        <v>-0.1720633</v>
      </c>
    </row>
    <row r="2057" spans="1:13" x14ac:dyDescent="0.25">
      <c r="A2057" s="89" t="str">
        <f t="shared" si="96"/>
        <v>Y0BA0</v>
      </c>
      <c r="B2057" s="89">
        <f>VLOOKUP(F2057,Masters!B:F,5,0)</f>
        <v>0</v>
      </c>
      <c r="C2057" s="169" t="s">
        <v>172</v>
      </c>
      <c r="D2057" s="169" t="s">
        <v>172</v>
      </c>
      <c r="E2057" s="170">
        <v>44469</v>
      </c>
      <c r="F2057" s="169">
        <v>211122</v>
      </c>
      <c r="G2057" s="169" t="s">
        <v>533</v>
      </c>
      <c r="H2057" s="169"/>
      <c r="I2057" s="169"/>
      <c r="J2057" s="169">
        <v>-4444.8599999999997</v>
      </c>
      <c r="K2057" s="169"/>
      <c r="M2057" s="87">
        <f t="shared" si="95"/>
        <v>-4.4448599999999996E-4</v>
      </c>
    </row>
    <row r="2058" spans="1:13" x14ac:dyDescent="0.25">
      <c r="A2058" s="89" t="str">
        <f t="shared" si="96"/>
        <v>Y0BA0</v>
      </c>
      <c r="B2058" s="89">
        <f>VLOOKUP(F2058,Masters!B:F,5,0)</f>
        <v>0</v>
      </c>
      <c r="C2058" s="169" t="s">
        <v>172</v>
      </c>
      <c r="D2058" s="169" t="s">
        <v>172</v>
      </c>
      <c r="E2058" s="170">
        <v>44469</v>
      </c>
      <c r="F2058" s="169">
        <v>211172</v>
      </c>
      <c r="G2058" s="169" t="s">
        <v>535</v>
      </c>
      <c r="H2058" s="169"/>
      <c r="I2058" s="169"/>
      <c r="J2058" s="169">
        <v>-2115477.59</v>
      </c>
      <c r="K2058" s="169"/>
      <c r="M2058" s="87">
        <f t="shared" si="95"/>
        <v>-0.21154775899999997</v>
      </c>
    </row>
    <row r="2059" spans="1:13" x14ac:dyDescent="0.25">
      <c r="A2059" s="89" t="str">
        <f t="shared" si="96"/>
        <v>Y0BA0</v>
      </c>
      <c r="B2059" s="89">
        <f>VLOOKUP(F2059,Masters!B:F,5,0)</f>
        <v>0</v>
      </c>
      <c r="C2059" s="169" t="s">
        <v>172</v>
      </c>
      <c r="D2059" s="169" t="s">
        <v>172</v>
      </c>
      <c r="E2059" s="170">
        <v>44469</v>
      </c>
      <c r="F2059" s="169">
        <v>211176</v>
      </c>
      <c r="G2059" s="169" t="s">
        <v>536</v>
      </c>
      <c r="H2059" s="169"/>
      <c r="I2059" s="169"/>
      <c r="J2059" s="169">
        <v>-604624.02</v>
      </c>
      <c r="K2059" s="169"/>
      <c r="M2059" s="87">
        <f t="shared" si="95"/>
        <v>-6.0462401999999998E-2</v>
      </c>
    </row>
    <row r="2060" spans="1:13" x14ac:dyDescent="0.25">
      <c r="A2060" s="89" t="str">
        <f t="shared" si="96"/>
        <v>Y0BA0</v>
      </c>
      <c r="B2060" s="89">
        <f>VLOOKUP(F2060,Masters!B:F,5,0)</f>
        <v>0</v>
      </c>
      <c r="C2060" s="169" t="s">
        <v>172</v>
      </c>
      <c r="D2060" s="169" t="s">
        <v>172</v>
      </c>
      <c r="E2060" s="170">
        <v>44469</v>
      </c>
      <c r="F2060" s="169">
        <v>211177</v>
      </c>
      <c r="G2060" s="169" t="s">
        <v>537</v>
      </c>
      <c r="H2060" s="169"/>
      <c r="I2060" s="169"/>
      <c r="J2060" s="169">
        <v>-6551.26</v>
      </c>
      <c r="K2060" s="169"/>
      <c r="M2060" s="87">
        <f t="shared" si="95"/>
        <v>-6.5512600000000002E-4</v>
      </c>
    </row>
    <row r="2061" spans="1:13" x14ac:dyDescent="0.25">
      <c r="A2061" s="89" t="str">
        <f t="shared" si="96"/>
        <v>Y0BA0</v>
      </c>
      <c r="B2061" s="89">
        <f>VLOOKUP(F2061,Masters!B:F,5,0)</f>
        <v>0</v>
      </c>
      <c r="C2061" s="169" t="s">
        <v>172</v>
      </c>
      <c r="D2061" s="169" t="s">
        <v>172</v>
      </c>
      <c r="E2061" s="170">
        <v>44469</v>
      </c>
      <c r="F2061" s="169">
        <v>211632</v>
      </c>
      <c r="G2061" s="169" t="s">
        <v>538</v>
      </c>
      <c r="H2061" s="169"/>
      <c r="I2061" s="169"/>
      <c r="J2061" s="169">
        <v>-421329.83</v>
      </c>
      <c r="K2061" s="169"/>
      <c r="M2061" s="87">
        <f t="shared" si="95"/>
        <v>-4.2132982999999999E-2</v>
      </c>
    </row>
    <row r="2062" spans="1:13" x14ac:dyDescent="0.25">
      <c r="A2062" s="89" t="str">
        <f t="shared" si="96"/>
        <v>Y0BA0</v>
      </c>
      <c r="B2062" s="89">
        <f>VLOOKUP(F2062,Masters!B:F,5,0)</f>
        <v>0</v>
      </c>
      <c r="C2062" s="169" t="s">
        <v>172</v>
      </c>
      <c r="D2062" s="169" t="s">
        <v>172</v>
      </c>
      <c r="E2062" s="170">
        <v>44469</v>
      </c>
      <c r="F2062" s="169">
        <v>260101</v>
      </c>
      <c r="G2062" s="169" t="s">
        <v>926</v>
      </c>
      <c r="H2062" s="169"/>
      <c r="I2062" s="169"/>
      <c r="J2062" s="169">
        <v>-27378186.949999999</v>
      </c>
      <c r="K2062" s="169"/>
      <c r="M2062" s="87">
        <f t="shared" si="95"/>
        <v>-2.7378186950000001</v>
      </c>
    </row>
    <row r="2063" spans="1:13" x14ac:dyDescent="0.25">
      <c r="A2063" s="89" t="str">
        <f t="shared" si="96"/>
        <v>Y0BA0</v>
      </c>
      <c r="B2063" s="89">
        <f>VLOOKUP(F2063,Masters!B:F,5,0)</f>
        <v>0</v>
      </c>
      <c r="C2063" s="169" t="s">
        <v>172</v>
      </c>
      <c r="D2063" s="169" t="s">
        <v>172</v>
      </c>
      <c r="E2063" s="170">
        <v>44469</v>
      </c>
      <c r="F2063" s="169">
        <v>260118</v>
      </c>
      <c r="G2063" s="169" t="s">
        <v>930</v>
      </c>
      <c r="H2063" s="169"/>
      <c r="I2063" s="169"/>
      <c r="J2063" s="169">
        <v>0</v>
      </c>
      <c r="K2063" s="169"/>
      <c r="M2063" s="87">
        <f t="shared" si="95"/>
        <v>0</v>
      </c>
    </row>
    <row r="2064" spans="1:13" x14ac:dyDescent="0.25">
      <c r="A2064" s="89" t="str">
        <f t="shared" si="96"/>
        <v>Y0BA0</v>
      </c>
      <c r="B2064" s="89">
        <f>VLOOKUP(F2064,Masters!B:F,5,0)</f>
        <v>0</v>
      </c>
      <c r="C2064" s="169" t="s">
        <v>172</v>
      </c>
      <c r="D2064" s="169" t="s">
        <v>172</v>
      </c>
      <c r="E2064" s="170">
        <v>44469</v>
      </c>
      <c r="F2064" s="169">
        <v>260202</v>
      </c>
      <c r="G2064" s="169" t="s">
        <v>936</v>
      </c>
      <c r="H2064" s="169"/>
      <c r="I2064" s="169"/>
      <c r="J2064" s="169">
        <v>0</v>
      </c>
      <c r="K2064" s="169"/>
      <c r="M2064" s="87">
        <f t="shared" si="95"/>
        <v>0</v>
      </c>
    </row>
    <row r="2065" spans="1:13" x14ac:dyDescent="0.25">
      <c r="A2065" s="89" t="str">
        <f t="shared" si="96"/>
        <v>Y0BA0</v>
      </c>
      <c r="B2065" s="89">
        <f>VLOOKUP(F2065,Masters!B:F,5,0)</f>
        <v>0</v>
      </c>
      <c r="C2065" s="169" t="s">
        <v>172</v>
      </c>
      <c r="D2065" s="169" t="s">
        <v>172</v>
      </c>
      <c r="E2065" s="170">
        <v>44469</v>
      </c>
      <c r="F2065" s="169">
        <v>260221</v>
      </c>
      <c r="G2065" s="169" t="s">
        <v>937</v>
      </c>
      <c r="H2065" s="169"/>
      <c r="I2065" s="169"/>
      <c r="J2065" s="169">
        <v>-28182699.899999999</v>
      </c>
      <c r="K2065" s="169"/>
      <c r="M2065" s="87">
        <f t="shared" si="95"/>
        <v>-2.8182699899999997</v>
      </c>
    </row>
    <row r="2066" spans="1:13" x14ac:dyDescent="0.25">
      <c r="A2066" s="89" t="str">
        <f t="shared" si="96"/>
        <v>Y0BA0</v>
      </c>
      <c r="B2066" s="89">
        <f>VLOOKUP(F2066,Masters!B:F,5,0)</f>
        <v>0</v>
      </c>
      <c r="C2066" s="169" t="s">
        <v>172</v>
      </c>
      <c r="D2066" s="169" t="s">
        <v>172</v>
      </c>
      <c r="E2066" s="170">
        <v>44469</v>
      </c>
      <c r="F2066" s="169">
        <v>260222</v>
      </c>
      <c r="G2066" s="169" t="s">
        <v>938</v>
      </c>
      <c r="H2066" s="169"/>
      <c r="I2066" s="169"/>
      <c r="J2066" s="169">
        <v>-20954853.199999999</v>
      </c>
      <c r="K2066" s="169"/>
      <c r="M2066" s="87">
        <f t="shared" si="95"/>
        <v>-2.0954853199999999</v>
      </c>
    </row>
    <row r="2067" spans="1:13" x14ac:dyDescent="0.25">
      <c r="A2067" s="89" t="str">
        <f t="shared" si="96"/>
        <v>Y0BA0</v>
      </c>
      <c r="B2067" s="89">
        <f>VLOOKUP(F2067,Masters!B:F,5,0)</f>
        <v>0</v>
      </c>
      <c r="C2067" s="169" t="s">
        <v>172</v>
      </c>
      <c r="D2067" s="169" t="s">
        <v>172</v>
      </c>
      <c r="E2067" s="170">
        <v>44469</v>
      </c>
      <c r="F2067" s="169">
        <v>260802</v>
      </c>
      <c r="G2067" s="169" t="s">
        <v>939</v>
      </c>
      <c r="H2067" s="169"/>
      <c r="I2067" s="169"/>
      <c r="J2067" s="169">
        <v>0.8</v>
      </c>
      <c r="K2067" s="169"/>
      <c r="M2067" s="87">
        <f t="shared" si="95"/>
        <v>8.0000000000000002E-8</v>
      </c>
    </row>
    <row r="2068" spans="1:13" x14ac:dyDescent="0.25">
      <c r="A2068" s="89" t="str">
        <f t="shared" si="96"/>
        <v>Y0BA0</v>
      </c>
      <c r="B2068" s="89">
        <f>VLOOKUP(F2068,Masters!B:F,5,0)</f>
        <v>0</v>
      </c>
      <c r="C2068" s="169" t="s">
        <v>172</v>
      </c>
      <c r="D2068" s="169" t="s">
        <v>172</v>
      </c>
      <c r="E2068" s="170">
        <v>44469</v>
      </c>
      <c r="F2068" s="169">
        <v>260815</v>
      </c>
      <c r="G2068" s="169" t="s">
        <v>495</v>
      </c>
      <c r="H2068" s="169"/>
      <c r="I2068" s="169"/>
      <c r="J2068" s="169">
        <v>-2788401.29</v>
      </c>
      <c r="K2068" s="169"/>
      <c r="M2068" s="87">
        <f t="shared" si="95"/>
        <v>-0.27884012899999999</v>
      </c>
    </row>
    <row r="2069" spans="1:13" x14ac:dyDescent="0.25">
      <c r="A2069" s="89" t="str">
        <f t="shared" si="96"/>
        <v>Y0BA0</v>
      </c>
      <c r="B2069" s="89">
        <f>VLOOKUP(F2069,Masters!B:F,5,0)</f>
        <v>0</v>
      </c>
      <c r="C2069" s="169" t="s">
        <v>172</v>
      </c>
      <c r="D2069" s="169" t="s">
        <v>172</v>
      </c>
      <c r="E2069" s="170">
        <v>44469</v>
      </c>
      <c r="F2069" s="169">
        <v>260836</v>
      </c>
      <c r="G2069" s="169" t="s">
        <v>496</v>
      </c>
      <c r="H2069" s="169"/>
      <c r="I2069" s="169"/>
      <c r="J2069" s="169">
        <v>-237564.72</v>
      </c>
      <c r="K2069" s="169"/>
      <c r="M2069" s="87">
        <f t="shared" si="95"/>
        <v>-2.3756472000000001E-2</v>
      </c>
    </row>
    <row r="2070" spans="1:13" x14ac:dyDescent="0.25">
      <c r="A2070" s="89" t="str">
        <f t="shared" si="96"/>
        <v>Y0BA0</v>
      </c>
      <c r="B2070" s="89">
        <f>VLOOKUP(F2070,Masters!B:F,5,0)</f>
        <v>0</v>
      </c>
      <c r="C2070" s="169" t="s">
        <v>172</v>
      </c>
      <c r="D2070" s="169" t="s">
        <v>172</v>
      </c>
      <c r="E2070" s="170">
        <v>44469</v>
      </c>
      <c r="F2070" s="169">
        <v>260837</v>
      </c>
      <c r="G2070" s="169" t="s">
        <v>497</v>
      </c>
      <c r="H2070" s="169"/>
      <c r="I2070" s="169"/>
      <c r="J2070" s="169">
        <v>-237564.72</v>
      </c>
      <c r="K2070" s="169"/>
      <c r="M2070" s="87">
        <f t="shared" si="95"/>
        <v>-2.3756472000000001E-2</v>
      </c>
    </row>
    <row r="2071" spans="1:13" x14ac:dyDescent="0.25">
      <c r="A2071" s="89" t="str">
        <f t="shared" si="96"/>
        <v>Y0BA0</v>
      </c>
      <c r="B2071" s="89">
        <f>VLOOKUP(F2071,Masters!B:F,5,0)</f>
        <v>0</v>
      </c>
      <c r="C2071" s="169" t="s">
        <v>172</v>
      </c>
      <c r="D2071" s="169" t="s">
        <v>172</v>
      </c>
      <c r="E2071" s="170">
        <v>44469</v>
      </c>
      <c r="F2071" s="169">
        <v>260905</v>
      </c>
      <c r="G2071" s="169" t="s">
        <v>499</v>
      </c>
      <c r="H2071" s="169"/>
      <c r="I2071" s="169"/>
      <c r="J2071" s="169">
        <v>-3173.42</v>
      </c>
      <c r="K2071" s="169"/>
      <c r="M2071" s="87">
        <f t="shared" si="95"/>
        <v>-3.1734200000000003E-4</v>
      </c>
    </row>
    <row r="2072" spans="1:13" x14ac:dyDescent="0.25">
      <c r="A2072" s="89" t="str">
        <f t="shared" si="96"/>
        <v>Y0BA0</v>
      </c>
      <c r="B2072" s="89">
        <f>VLOOKUP(F2072,Masters!B:F,5,0)</f>
        <v>0</v>
      </c>
      <c r="C2072" s="169" t="s">
        <v>172</v>
      </c>
      <c r="D2072" s="169" t="s">
        <v>172</v>
      </c>
      <c r="E2072" s="170">
        <v>44469</v>
      </c>
      <c r="F2072" s="169">
        <v>260930</v>
      </c>
      <c r="G2072" s="169" t="s">
        <v>735</v>
      </c>
      <c r="H2072" s="169"/>
      <c r="I2072" s="169"/>
      <c r="J2072" s="169">
        <v>0</v>
      </c>
      <c r="K2072" s="169"/>
      <c r="M2072" s="87">
        <f t="shared" si="95"/>
        <v>0</v>
      </c>
    </row>
    <row r="2073" spans="1:13" x14ac:dyDescent="0.25">
      <c r="A2073" s="89" t="str">
        <f t="shared" si="96"/>
        <v>Y0BA0</v>
      </c>
      <c r="B2073" s="89">
        <f>VLOOKUP(F2073,Masters!B:F,5,0)</f>
        <v>0</v>
      </c>
      <c r="C2073" s="169" t="s">
        <v>172</v>
      </c>
      <c r="D2073" s="169" t="s">
        <v>172</v>
      </c>
      <c r="E2073" s="170">
        <v>44469</v>
      </c>
      <c r="F2073" s="169">
        <v>260942</v>
      </c>
      <c r="G2073" s="169" t="s">
        <v>500</v>
      </c>
      <c r="H2073" s="169"/>
      <c r="I2073" s="169"/>
      <c r="J2073" s="169">
        <v>-5311.14</v>
      </c>
      <c r="K2073" s="169"/>
      <c r="M2073" s="87">
        <f t="shared" si="95"/>
        <v>-5.3111400000000007E-4</v>
      </c>
    </row>
    <row r="2074" spans="1:13" x14ac:dyDescent="0.25">
      <c r="A2074" s="89" t="str">
        <f t="shared" si="96"/>
        <v>Y0BA0</v>
      </c>
      <c r="B2074" s="89">
        <f>VLOOKUP(F2074,Masters!B:F,5,0)</f>
        <v>0</v>
      </c>
      <c r="C2074" s="169" t="s">
        <v>172</v>
      </c>
      <c r="D2074" s="169" t="s">
        <v>172</v>
      </c>
      <c r="E2074" s="170">
        <v>44469</v>
      </c>
      <c r="F2074" s="169">
        <v>261026</v>
      </c>
      <c r="G2074" s="169" t="s">
        <v>501</v>
      </c>
      <c r="H2074" s="169"/>
      <c r="I2074" s="169"/>
      <c r="J2074" s="169">
        <v>-322583.32</v>
      </c>
      <c r="K2074" s="169"/>
      <c r="M2074" s="87">
        <f t="shared" si="95"/>
        <v>-3.2258332000000001E-2</v>
      </c>
    </row>
    <row r="2075" spans="1:13" x14ac:dyDescent="0.25">
      <c r="A2075" s="89" t="str">
        <f t="shared" si="96"/>
        <v>Y0BA0</v>
      </c>
      <c r="B2075" s="89">
        <f>VLOOKUP(F2075,Masters!B:F,5,0)</f>
        <v>0</v>
      </c>
      <c r="C2075" s="169" t="s">
        <v>172</v>
      </c>
      <c r="D2075" s="169" t="s">
        <v>172</v>
      </c>
      <c r="E2075" s="170">
        <v>44469</v>
      </c>
      <c r="F2075" s="169">
        <v>261027</v>
      </c>
      <c r="G2075" s="169" t="s">
        <v>502</v>
      </c>
      <c r="H2075" s="169"/>
      <c r="I2075" s="169"/>
      <c r="J2075" s="169">
        <v>-184869.97</v>
      </c>
      <c r="K2075" s="169"/>
      <c r="M2075" s="87">
        <f t="shared" ref="M2075:M2134" si="97">J2075/10000000</f>
        <v>-1.8486997000000002E-2</v>
      </c>
    </row>
    <row r="2076" spans="1:13" x14ac:dyDescent="0.25">
      <c r="A2076" s="89" t="str">
        <f t="shared" si="96"/>
        <v>Y0BA0</v>
      </c>
      <c r="B2076" s="89">
        <f>VLOOKUP(F2076,Masters!B:F,5,0)</f>
        <v>0</v>
      </c>
      <c r="C2076" s="169" t="s">
        <v>172</v>
      </c>
      <c r="D2076" s="169" t="s">
        <v>172</v>
      </c>
      <c r="E2076" s="170">
        <v>44469</v>
      </c>
      <c r="F2076" s="169">
        <v>261259</v>
      </c>
      <c r="G2076" s="169" t="s">
        <v>505</v>
      </c>
      <c r="H2076" s="169"/>
      <c r="I2076" s="169"/>
      <c r="J2076" s="169">
        <v>-6866.69</v>
      </c>
      <c r="K2076" s="169"/>
      <c r="M2076" s="87">
        <f t="shared" si="97"/>
        <v>-6.8666899999999999E-4</v>
      </c>
    </row>
    <row r="2077" spans="1:13" x14ac:dyDescent="0.25">
      <c r="A2077" s="89" t="str">
        <f t="shared" si="96"/>
        <v>Y0BA0</v>
      </c>
      <c r="B2077" s="89">
        <f>VLOOKUP(F2077,Masters!B:F,5,0)</f>
        <v>0</v>
      </c>
      <c r="C2077" s="169" t="s">
        <v>172</v>
      </c>
      <c r="D2077" s="169" t="s">
        <v>172</v>
      </c>
      <c r="E2077" s="170">
        <v>44469</v>
      </c>
      <c r="F2077" s="169">
        <v>261260</v>
      </c>
      <c r="G2077" s="169" t="s">
        <v>506</v>
      </c>
      <c r="H2077" s="169"/>
      <c r="I2077" s="169"/>
      <c r="J2077" s="169">
        <v>-6866.69</v>
      </c>
      <c r="K2077" s="169"/>
      <c r="M2077" s="87">
        <f t="shared" si="97"/>
        <v>-6.8666899999999999E-4</v>
      </c>
    </row>
    <row r="2078" spans="1:13" x14ac:dyDescent="0.25">
      <c r="A2078" s="89" t="str">
        <f t="shared" si="96"/>
        <v>Y0BA0</v>
      </c>
      <c r="B2078" s="89">
        <f>VLOOKUP(F2078,Masters!B:F,5,0)</f>
        <v>0</v>
      </c>
      <c r="C2078" s="169" t="s">
        <v>172</v>
      </c>
      <c r="D2078" s="169" t="s">
        <v>172</v>
      </c>
      <c r="E2078" s="170">
        <v>44469</v>
      </c>
      <c r="F2078" s="169">
        <v>261262</v>
      </c>
      <c r="G2078" s="169" t="s">
        <v>507</v>
      </c>
      <c r="H2078" s="169"/>
      <c r="I2078" s="169"/>
      <c r="J2078" s="169">
        <v>-42141.63</v>
      </c>
      <c r="K2078" s="169"/>
      <c r="M2078" s="87">
        <f t="shared" si="97"/>
        <v>-4.2141629999999999E-3</v>
      </c>
    </row>
    <row r="2079" spans="1:13" x14ac:dyDescent="0.25">
      <c r="A2079" s="89" t="str">
        <f t="shared" si="96"/>
        <v>Y0BA0</v>
      </c>
      <c r="B2079" s="89">
        <f>VLOOKUP(F2079,Masters!B:F,5,0)</f>
        <v>0</v>
      </c>
      <c r="C2079" s="169" t="s">
        <v>172</v>
      </c>
      <c r="D2079" s="169" t="s">
        <v>172</v>
      </c>
      <c r="E2079" s="170">
        <v>44469</v>
      </c>
      <c r="F2079" s="169">
        <v>281101</v>
      </c>
      <c r="G2079" s="169" t="s">
        <v>481</v>
      </c>
      <c r="H2079" s="169"/>
      <c r="I2079" s="169"/>
      <c r="J2079" s="169">
        <v>2000543238.05</v>
      </c>
      <c r="K2079" s="169"/>
      <c r="M2079" s="87">
        <f t="shared" si="97"/>
        <v>200.054323805</v>
      </c>
    </row>
    <row r="2080" spans="1:13" x14ac:dyDescent="0.25">
      <c r="A2080" s="89" t="str">
        <f t="shared" si="96"/>
        <v>Y0BA0</v>
      </c>
      <c r="B2080" s="89">
        <f>VLOOKUP(F2080,Masters!B:F,5,0)</f>
        <v>0</v>
      </c>
      <c r="C2080" s="169" t="s">
        <v>172</v>
      </c>
      <c r="D2080" s="169" t="s">
        <v>172</v>
      </c>
      <c r="E2080" s="170">
        <v>44469</v>
      </c>
      <c r="F2080" s="169">
        <v>281102</v>
      </c>
      <c r="G2080" s="169" t="s">
        <v>1058</v>
      </c>
      <c r="H2080" s="169"/>
      <c r="I2080" s="169"/>
      <c r="J2080" s="169">
        <v>-2712491907.71</v>
      </c>
      <c r="K2080" s="169"/>
      <c r="M2080" s="87">
        <f t="shared" si="97"/>
        <v>-271.24919077100003</v>
      </c>
    </row>
    <row r="2081" spans="1:13" x14ac:dyDescent="0.25">
      <c r="A2081" s="89" t="str">
        <f t="shared" si="96"/>
        <v>Y0BA0</v>
      </c>
      <c r="B2081" s="89">
        <f>VLOOKUP(F2081,Masters!B:F,5,0)</f>
        <v>0</v>
      </c>
      <c r="C2081" s="169" t="s">
        <v>172</v>
      </c>
      <c r="D2081" s="169" t="s">
        <v>172</v>
      </c>
      <c r="E2081" s="170">
        <v>44469</v>
      </c>
      <c r="F2081" s="169">
        <v>281166</v>
      </c>
      <c r="G2081" s="169" t="s">
        <v>482</v>
      </c>
      <c r="H2081" s="169"/>
      <c r="I2081" s="169"/>
      <c r="J2081" s="169">
        <v>686340583.49000001</v>
      </c>
      <c r="K2081" s="169"/>
      <c r="M2081" s="87">
        <f t="shared" si="97"/>
        <v>68.634058349</v>
      </c>
    </row>
    <row r="2082" spans="1:13" x14ac:dyDescent="0.25">
      <c r="A2082" s="89" t="str">
        <f t="shared" si="96"/>
        <v>Y0BA0</v>
      </c>
      <c r="B2082" s="89">
        <f>VLOOKUP(F2082,Masters!B:F,5,0)</f>
        <v>0</v>
      </c>
      <c r="C2082" s="169" t="s">
        <v>172</v>
      </c>
      <c r="D2082" s="169" t="s">
        <v>172</v>
      </c>
      <c r="E2082" s="170">
        <v>44469</v>
      </c>
      <c r="F2082" s="169">
        <v>281167</v>
      </c>
      <c r="G2082" s="169" t="s">
        <v>2425</v>
      </c>
      <c r="H2082" s="169"/>
      <c r="I2082" s="169"/>
      <c r="J2082" s="169">
        <v>202354379.81</v>
      </c>
      <c r="K2082" s="169"/>
      <c r="M2082" s="87">
        <f t="shared" si="97"/>
        <v>20.235437981</v>
      </c>
    </row>
    <row r="2083" spans="1:13" x14ac:dyDescent="0.25">
      <c r="A2083" s="89" t="str">
        <f t="shared" si="96"/>
        <v>Y0BA0</v>
      </c>
      <c r="B2083" s="89">
        <f>VLOOKUP(F2083,Masters!B:F,5,0)</f>
        <v>0</v>
      </c>
      <c r="C2083" s="169" t="s">
        <v>172</v>
      </c>
      <c r="D2083" s="169" t="s">
        <v>172</v>
      </c>
      <c r="E2083" s="170">
        <v>44469</v>
      </c>
      <c r="F2083" s="169">
        <v>281212</v>
      </c>
      <c r="G2083" s="169" t="s">
        <v>541</v>
      </c>
      <c r="H2083" s="169"/>
      <c r="I2083" s="169"/>
      <c r="J2083" s="169">
        <v>-213800.48</v>
      </c>
      <c r="K2083" s="169"/>
      <c r="M2083" s="87">
        <f t="shared" si="97"/>
        <v>-2.1380048000000002E-2</v>
      </c>
    </row>
    <row r="2084" spans="1:13" x14ac:dyDescent="0.25">
      <c r="A2084" s="89" t="str">
        <f t="shared" si="96"/>
        <v>Y0BA0</v>
      </c>
      <c r="B2084" s="89">
        <f>VLOOKUP(F2084,Masters!B:F,5,0)</f>
        <v>0</v>
      </c>
      <c r="C2084" s="169" t="s">
        <v>172</v>
      </c>
      <c r="D2084" s="169" t="s">
        <v>172</v>
      </c>
      <c r="E2084" s="170">
        <v>44469</v>
      </c>
      <c r="F2084" s="169">
        <v>281290</v>
      </c>
      <c r="G2084" s="169" t="s">
        <v>483</v>
      </c>
      <c r="H2084" s="169"/>
      <c r="I2084" s="169"/>
      <c r="J2084" s="169">
        <v>7314114.6799999997</v>
      </c>
      <c r="K2084" s="169"/>
      <c r="M2084" s="87">
        <f t="shared" si="97"/>
        <v>0.73141146800000001</v>
      </c>
    </row>
    <row r="2085" spans="1:13" x14ac:dyDescent="0.25">
      <c r="A2085" s="89" t="str">
        <f t="shared" ref="A2085:A2134" si="98">C2085&amp;B2085</f>
        <v>Y0BA0</v>
      </c>
      <c r="B2085" s="89">
        <f>VLOOKUP(F2085,Masters!B:F,5,0)</f>
        <v>0</v>
      </c>
      <c r="C2085" s="169" t="s">
        <v>172</v>
      </c>
      <c r="D2085" s="169" t="s">
        <v>172</v>
      </c>
      <c r="E2085" s="170">
        <v>44469</v>
      </c>
      <c r="F2085" s="169">
        <v>281292</v>
      </c>
      <c r="G2085" s="169" t="s">
        <v>484</v>
      </c>
      <c r="H2085" s="169"/>
      <c r="I2085" s="169"/>
      <c r="J2085" s="169">
        <v>171831610.59</v>
      </c>
      <c r="K2085" s="169"/>
      <c r="M2085" s="87">
        <f t="shared" si="97"/>
        <v>17.183161059</v>
      </c>
    </row>
    <row r="2086" spans="1:13" x14ac:dyDescent="0.25">
      <c r="A2086" s="89" t="str">
        <f t="shared" si="98"/>
        <v>Y0BA5.3</v>
      </c>
      <c r="B2086" s="89">
        <f>VLOOKUP(F2086,Masters!B:F,5,0)</f>
        <v>5.3</v>
      </c>
      <c r="C2086" s="169" t="s">
        <v>172</v>
      </c>
      <c r="D2086" s="169" t="s">
        <v>172</v>
      </c>
      <c r="E2086" s="170">
        <v>44469</v>
      </c>
      <c r="F2086" s="169">
        <v>301101</v>
      </c>
      <c r="G2086" s="169" t="s">
        <v>447</v>
      </c>
      <c r="H2086" s="169"/>
      <c r="I2086" s="169"/>
      <c r="J2086" s="169">
        <v>-856484077.25</v>
      </c>
      <c r="K2086" s="169"/>
      <c r="M2086" s="87">
        <f t="shared" si="97"/>
        <v>-85.648407724999998</v>
      </c>
    </row>
    <row r="2087" spans="1:13" x14ac:dyDescent="0.25">
      <c r="A2087" s="89" t="str">
        <f t="shared" si="98"/>
        <v>Y0BA5.1</v>
      </c>
      <c r="B2087" s="89">
        <f>VLOOKUP(F2087,Masters!B:F,5,0)</f>
        <v>5.0999999999999996</v>
      </c>
      <c r="C2087" s="169" t="s">
        <v>172</v>
      </c>
      <c r="D2087" s="169" t="s">
        <v>172</v>
      </c>
      <c r="E2087" s="170">
        <v>44469</v>
      </c>
      <c r="F2087" s="169">
        <v>304101</v>
      </c>
      <c r="G2087" s="169" t="s">
        <v>439</v>
      </c>
      <c r="H2087" s="169"/>
      <c r="I2087" s="169"/>
      <c r="J2087" s="169">
        <v>-75245101.109999999</v>
      </c>
      <c r="K2087" s="169"/>
      <c r="M2087" s="87">
        <f t="shared" si="97"/>
        <v>-7.5245101109999997</v>
      </c>
    </row>
    <row r="2088" spans="1:13" x14ac:dyDescent="0.25">
      <c r="A2088" s="89" t="str">
        <f t="shared" si="98"/>
        <v>Y0BA5.2</v>
      </c>
      <c r="B2088" s="89">
        <f>VLOOKUP(F2088,Masters!B:F,5,0)</f>
        <v>5.2</v>
      </c>
      <c r="C2088" s="169" t="s">
        <v>172</v>
      </c>
      <c r="D2088" s="169" t="s">
        <v>172</v>
      </c>
      <c r="E2088" s="170">
        <v>44469</v>
      </c>
      <c r="F2088" s="169">
        <v>304213</v>
      </c>
      <c r="G2088" s="169" t="s">
        <v>966</v>
      </c>
      <c r="H2088" s="169"/>
      <c r="I2088" s="169"/>
      <c r="J2088" s="169">
        <v>-1335413.8999999999</v>
      </c>
      <c r="K2088" s="169"/>
      <c r="M2088" s="87">
        <f t="shared" si="97"/>
        <v>-0.13354138999999998</v>
      </c>
    </row>
    <row r="2089" spans="1:13" x14ac:dyDescent="0.25">
      <c r="A2089" s="89" t="str">
        <f t="shared" si="98"/>
        <v>Y0BA5.2</v>
      </c>
      <c r="B2089" s="89">
        <f>VLOOKUP(F2089,Masters!B:F,5,0)</f>
        <v>5.2</v>
      </c>
      <c r="C2089" s="169" t="s">
        <v>172</v>
      </c>
      <c r="D2089" s="169" t="s">
        <v>172</v>
      </c>
      <c r="E2089" s="170">
        <v>44469</v>
      </c>
      <c r="F2089" s="169">
        <v>304232</v>
      </c>
      <c r="G2089" s="169" t="s">
        <v>440</v>
      </c>
      <c r="H2089" s="169"/>
      <c r="I2089" s="169"/>
      <c r="J2089" s="169">
        <v>-5286.15</v>
      </c>
      <c r="K2089" s="169"/>
      <c r="M2089" s="87">
        <f t="shared" si="97"/>
        <v>-5.2861499999999997E-4</v>
      </c>
    </row>
    <row r="2090" spans="1:13" x14ac:dyDescent="0.25">
      <c r="A2090" s="89" t="str">
        <f t="shared" si="98"/>
        <v>Y0BA5.5</v>
      </c>
      <c r="B2090" s="89">
        <f>VLOOKUP(F2090,Masters!B:F,5,0)</f>
        <v>5.5</v>
      </c>
      <c r="C2090" s="169" t="s">
        <v>172</v>
      </c>
      <c r="D2090" s="169" t="s">
        <v>172</v>
      </c>
      <c r="E2090" s="170">
        <v>44469</v>
      </c>
      <c r="F2090" s="169">
        <v>304302</v>
      </c>
      <c r="G2090" s="169" t="s">
        <v>441</v>
      </c>
      <c r="H2090" s="169"/>
      <c r="I2090" s="169"/>
      <c r="J2090" s="169">
        <v>-1471997.85</v>
      </c>
      <c r="K2090" s="169"/>
      <c r="M2090" s="87">
        <f t="shared" si="97"/>
        <v>-0.147199785</v>
      </c>
    </row>
    <row r="2091" spans="1:13" x14ac:dyDescent="0.25">
      <c r="A2091" s="89" t="str">
        <f t="shared" si="98"/>
        <v>Y0BA5.5</v>
      </c>
      <c r="B2091" s="89">
        <f>VLOOKUP(F2091,Masters!B:F,5,0)</f>
        <v>5.5</v>
      </c>
      <c r="C2091" s="169" t="s">
        <v>172</v>
      </c>
      <c r="D2091" s="169" t="s">
        <v>172</v>
      </c>
      <c r="E2091" s="170">
        <v>44469</v>
      </c>
      <c r="F2091" s="169">
        <v>304749</v>
      </c>
      <c r="G2091" s="169" t="s">
        <v>442</v>
      </c>
      <c r="H2091" s="169"/>
      <c r="I2091" s="169"/>
      <c r="J2091" s="169">
        <v>4062.53</v>
      </c>
      <c r="K2091" s="169"/>
      <c r="M2091" s="87">
        <f t="shared" si="97"/>
        <v>4.0625300000000003E-4</v>
      </c>
    </row>
    <row r="2092" spans="1:13" x14ac:dyDescent="0.25">
      <c r="A2092" s="89" t="str">
        <f t="shared" si="98"/>
        <v>Y0BA5.5</v>
      </c>
      <c r="B2092" s="89">
        <f>VLOOKUP(F2092,Masters!B:F,5,0)</f>
        <v>5.5</v>
      </c>
      <c r="C2092" s="169" t="s">
        <v>172</v>
      </c>
      <c r="D2092" s="169" t="s">
        <v>172</v>
      </c>
      <c r="E2092" s="170">
        <v>44469</v>
      </c>
      <c r="F2092" s="169">
        <v>304751</v>
      </c>
      <c r="G2092" s="169" t="s">
        <v>443</v>
      </c>
      <c r="H2092" s="169"/>
      <c r="I2092" s="169"/>
      <c r="J2092" s="169">
        <v>-4205.82</v>
      </c>
      <c r="K2092" s="169"/>
      <c r="M2092" s="87">
        <f t="shared" si="97"/>
        <v>-4.2058199999999997E-4</v>
      </c>
    </row>
    <row r="2093" spans="1:13" x14ac:dyDescent="0.25">
      <c r="A2093" s="89" t="str">
        <f t="shared" si="98"/>
        <v>Y0BA5.5</v>
      </c>
      <c r="B2093" s="89">
        <f>VLOOKUP(F2093,Masters!B:F,5,0)</f>
        <v>5.5</v>
      </c>
      <c r="C2093" s="169" t="s">
        <v>172</v>
      </c>
      <c r="D2093" s="169" t="s">
        <v>172</v>
      </c>
      <c r="E2093" s="170">
        <v>44469</v>
      </c>
      <c r="F2093" s="169">
        <v>305101</v>
      </c>
      <c r="G2093" s="169" t="s">
        <v>444</v>
      </c>
      <c r="H2093" s="169"/>
      <c r="I2093" s="169"/>
      <c r="J2093" s="169">
        <v>-88.16</v>
      </c>
      <c r="K2093" s="169"/>
      <c r="M2093" s="87">
        <f t="shared" si="97"/>
        <v>-8.816E-6</v>
      </c>
    </row>
    <row r="2094" spans="1:13" x14ac:dyDescent="0.25">
      <c r="A2094" s="89" t="str">
        <f t="shared" si="98"/>
        <v>Y0BA5.5</v>
      </c>
      <c r="B2094" s="89">
        <f>VLOOKUP(F2094,Masters!B:F,5,0)</f>
        <v>5.5</v>
      </c>
      <c r="C2094" s="169" t="s">
        <v>172</v>
      </c>
      <c r="D2094" s="169" t="s">
        <v>172</v>
      </c>
      <c r="E2094" s="170">
        <v>44469</v>
      </c>
      <c r="F2094" s="169">
        <v>305144</v>
      </c>
      <c r="G2094" s="169" t="s">
        <v>445</v>
      </c>
      <c r="H2094" s="169"/>
      <c r="I2094" s="169"/>
      <c r="J2094" s="169">
        <v>-58.19</v>
      </c>
      <c r="K2094" s="169"/>
      <c r="M2094" s="87">
        <f t="shared" si="97"/>
        <v>-5.8189999999999997E-6</v>
      </c>
    </row>
    <row r="2095" spans="1:13" x14ac:dyDescent="0.25">
      <c r="A2095" s="89" t="str">
        <f t="shared" si="98"/>
        <v>Y0BA5.5</v>
      </c>
      <c r="B2095" s="89">
        <f>VLOOKUP(F2095,Masters!B:F,5,0)</f>
        <v>5.5</v>
      </c>
      <c r="C2095" s="169" t="s">
        <v>172</v>
      </c>
      <c r="D2095" s="169" t="s">
        <v>172</v>
      </c>
      <c r="E2095" s="170">
        <v>44469</v>
      </c>
      <c r="F2095" s="169">
        <v>310115</v>
      </c>
      <c r="G2095" s="169" t="s">
        <v>446</v>
      </c>
      <c r="H2095" s="169"/>
      <c r="I2095" s="169"/>
      <c r="J2095" s="169">
        <v>2146.8200000000002</v>
      </c>
      <c r="K2095" s="169"/>
      <c r="M2095" s="87">
        <f t="shared" si="97"/>
        <v>2.1468200000000003E-4</v>
      </c>
    </row>
    <row r="2096" spans="1:13" x14ac:dyDescent="0.25">
      <c r="A2096" s="89" t="str">
        <f t="shared" si="98"/>
        <v>Y0BA0</v>
      </c>
      <c r="B2096" s="89">
        <f>VLOOKUP(F2096,Masters!B:F,5,0)</f>
        <v>0</v>
      </c>
      <c r="C2096" s="169" t="s">
        <v>172</v>
      </c>
      <c r="D2096" s="169" t="s">
        <v>172</v>
      </c>
      <c r="E2096" s="170">
        <v>44469</v>
      </c>
      <c r="F2096" s="169">
        <v>311501</v>
      </c>
      <c r="G2096" s="169" t="s">
        <v>448</v>
      </c>
      <c r="H2096" s="169"/>
      <c r="I2096" s="169"/>
      <c r="J2096" s="169">
        <v>-2394177009.6700001</v>
      </c>
      <c r="K2096" s="169"/>
      <c r="M2096" s="87">
        <f t="shared" si="97"/>
        <v>-239.417700967</v>
      </c>
    </row>
    <row r="2097" spans="1:13" x14ac:dyDescent="0.25">
      <c r="A2097" s="89" t="str">
        <f t="shared" si="98"/>
        <v>Y0BA6.3</v>
      </c>
      <c r="B2097" s="89">
        <f>VLOOKUP(F2097,Masters!B:F,5,0)</f>
        <v>6.3</v>
      </c>
      <c r="C2097" s="169" t="s">
        <v>172</v>
      </c>
      <c r="D2097" s="169" t="s">
        <v>172</v>
      </c>
      <c r="E2097" s="170">
        <v>44469</v>
      </c>
      <c r="F2097" s="169">
        <v>401201</v>
      </c>
      <c r="G2097" s="169" t="s">
        <v>451</v>
      </c>
      <c r="H2097" s="169"/>
      <c r="I2097" s="169"/>
      <c r="J2097" s="169">
        <v>190040.95999999999</v>
      </c>
      <c r="K2097" s="169"/>
      <c r="M2097" s="87">
        <f t="shared" si="97"/>
        <v>1.9004095999999998E-2</v>
      </c>
    </row>
    <row r="2098" spans="1:13" x14ac:dyDescent="0.25">
      <c r="A2098" s="89" t="str">
        <f t="shared" si="98"/>
        <v>Y0BA6.3</v>
      </c>
      <c r="B2098" s="89">
        <f>VLOOKUP(F2098,Masters!B:F,5,0)</f>
        <v>6.3</v>
      </c>
      <c r="C2098" s="169" t="s">
        <v>172</v>
      </c>
      <c r="D2098" s="169" t="s">
        <v>172</v>
      </c>
      <c r="E2098" s="170">
        <v>44469</v>
      </c>
      <c r="F2098" s="169">
        <v>401301</v>
      </c>
      <c r="G2098" s="169" t="s">
        <v>1000</v>
      </c>
      <c r="H2098" s="169"/>
      <c r="I2098" s="169"/>
      <c r="J2098" s="169">
        <v>3395.71</v>
      </c>
      <c r="K2098" s="169"/>
      <c r="M2098" s="87">
        <f t="shared" si="97"/>
        <v>3.3957099999999999E-4</v>
      </c>
    </row>
    <row r="2099" spans="1:13" x14ac:dyDescent="0.25">
      <c r="A2099" s="89" t="str">
        <f t="shared" si="98"/>
        <v>Y0BA6.1</v>
      </c>
      <c r="B2099" s="89">
        <f>VLOOKUP(F2099,Masters!B:F,5,0)</f>
        <v>6.1</v>
      </c>
      <c r="C2099" s="169" t="s">
        <v>172</v>
      </c>
      <c r="D2099" s="169" t="s">
        <v>172</v>
      </c>
      <c r="E2099" s="170">
        <v>44469</v>
      </c>
      <c r="F2099" s="169">
        <v>401501</v>
      </c>
      <c r="G2099" s="169" t="s">
        <v>1001</v>
      </c>
      <c r="H2099" s="169"/>
      <c r="I2099" s="169"/>
      <c r="J2099" s="168">
        <v>52331115.630000003</v>
      </c>
      <c r="K2099" s="169"/>
      <c r="M2099" s="87">
        <f t="shared" si="97"/>
        <v>5.2331115630000005</v>
      </c>
    </row>
    <row r="2100" spans="1:13" x14ac:dyDescent="0.25">
      <c r="A2100" s="89" t="str">
        <f t="shared" si="98"/>
        <v>Y0BA6.3</v>
      </c>
      <c r="B2100" s="89">
        <f>VLOOKUP(F2100,Masters!B:F,5,0)</f>
        <v>6.3</v>
      </c>
      <c r="C2100" s="169" t="s">
        <v>172</v>
      </c>
      <c r="D2100" s="169" t="s">
        <v>172</v>
      </c>
      <c r="E2100" s="170">
        <v>44469</v>
      </c>
      <c r="F2100" s="169">
        <v>401508</v>
      </c>
      <c r="G2100" s="169" t="s">
        <v>453</v>
      </c>
      <c r="H2100" s="169"/>
      <c r="I2100" s="169"/>
      <c r="J2100" s="169">
        <v>1531203.16</v>
      </c>
      <c r="K2100" s="169"/>
      <c r="M2100" s="87">
        <f t="shared" si="97"/>
        <v>0.15312031599999998</v>
      </c>
    </row>
    <row r="2101" spans="1:13" x14ac:dyDescent="0.25">
      <c r="A2101" s="89" t="str">
        <f t="shared" si="98"/>
        <v>Y0BA6.1</v>
      </c>
      <c r="B2101" s="89">
        <f>VLOOKUP(F2101,Masters!B:F,5,0)</f>
        <v>6.1</v>
      </c>
      <c r="C2101" s="169" t="s">
        <v>172</v>
      </c>
      <c r="D2101" s="169" t="s">
        <v>172</v>
      </c>
      <c r="E2101" s="170">
        <v>44469</v>
      </c>
      <c r="F2101" s="169">
        <v>401509</v>
      </c>
      <c r="G2101" s="169" t="s">
        <v>454</v>
      </c>
      <c r="H2101" s="169"/>
      <c r="I2101" s="169"/>
      <c r="J2101" s="168">
        <v>3108491.43</v>
      </c>
      <c r="K2101" s="169"/>
      <c r="M2101" s="87">
        <f t="shared" si="97"/>
        <v>0.31084914299999999</v>
      </c>
    </row>
    <row r="2102" spans="1:13" x14ac:dyDescent="0.25">
      <c r="A2102" s="89" t="str">
        <f t="shared" si="98"/>
        <v>Y0BA6.3</v>
      </c>
      <c r="B2102" s="89">
        <f>VLOOKUP(F2102,Masters!B:F,5,0)</f>
        <v>6.3</v>
      </c>
      <c r="C2102" s="169" t="s">
        <v>172</v>
      </c>
      <c r="D2102" s="169" t="s">
        <v>172</v>
      </c>
      <c r="E2102" s="170">
        <v>44469</v>
      </c>
      <c r="F2102" s="169">
        <v>401702</v>
      </c>
      <c r="G2102" s="169" t="s">
        <v>455</v>
      </c>
      <c r="H2102" s="169"/>
      <c r="I2102" s="169"/>
      <c r="J2102" s="169">
        <v>-7810.96</v>
      </c>
      <c r="K2102" s="169"/>
      <c r="M2102" s="87">
        <f t="shared" si="97"/>
        <v>-7.81096E-4</v>
      </c>
    </row>
    <row r="2103" spans="1:13" x14ac:dyDescent="0.25">
      <c r="A2103" s="89" t="str">
        <f t="shared" si="98"/>
        <v>Y0BA6.3</v>
      </c>
      <c r="B2103" s="89">
        <f>VLOOKUP(F2103,Masters!B:F,5,0)</f>
        <v>6.3</v>
      </c>
      <c r="C2103" s="169" t="s">
        <v>172</v>
      </c>
      <c r="D2103" s="169" t="s">
        <v>172</v>
      </c>
      <c r="E2103" s="170">
        <v>44469</v>
      </c>
      <c r="F2103" s="169">
        <v>401703</v>
      </c>
      <c r="G2103" s="169" t="s">
        <v>456</v>
      </c>
      <c r="H2103" s="169"/>
      <c r="I2103" s="169"/>
      <c r="J2103" s="169">
        <v>-7810.96</v>
      </c>
      <c r="K2103" s="169"/>
      <c r="M2103" s="87">
        <f t="shared" si="97"/>
        <v>-7.81096E-4</v>
      </c>
    </row>
    <row r="2104" spans="1:13" x14ac:dyDescent="0.25">
      <c r="A2104" s="89" t="str">
        <f t="shared" si="98"/>
        <v>Y0BA6.3</v>
      </c>
      <c r="B2104" s="89">
        <f>VLOOKUP(F2104,Masters!B:F,5,0)</f>
        <v>6.3</v>
      </c>
      <c r="C2104" s="169" t="s">
        <v>172</v>
      </c>
      <c r="D2104" s="169" t="s">
        <v>172</v>
      </c>
      <c r="E2104" s="170">
        <v>44469</v>
      </c>
      <c r="F2104" s="169">
        <v>401707</v>
      </c>
      <c r="G2104" s="169" t="s">
        <v>457</v>
      </c>
      <c r="H2104" s="169"/>
      <c r="I2104" s="169"/>
      <c r="J2104" s="169">
        <v>0</v>
      </c>
      <c r="K2104" s="169"/>
      <c r="M2104" s="87">
        <f t="shared" si="97"/>
        <v>0</v>
      </c>
    </row>
    <row r="2105" spans="1:13" x14ac:dyDescent="0.25">
      <c r="A2105" s="89" t="str">
        <f t="shared" si="98"/>
        <v>Y0BA6.3</v>
      </c>
      <c r="B2105" s="89">
        <f>VLOOKUP(F2105,Masters!B:F,5,0)</f>
        <v>6.3</v>
      </c>
      <c r="C2105" s="169" t="s">
        <v>172</v>
      </c>
      <c r="D2105" s="169" t="s">
        <v>172</v>
      </c>
      <c r="E2105" s="170">
        <v>44469</v>
      </c>
      <c r="F2105" s="169">
        <v>401708</v>
      </c>
      <c r="G2105" s="169" t="s">
        <v>458</v>
      </c>
      <c r="H2105" s="169"/>
      <c r="I2105" s="169"/>
      <c r="J2105" s="169">
        <v>0</v>
      </c>
      <c r="K2105" s="169"/>
      <c r="M2105" s="87">
        <f t="shared" si="97"/>
        <v>0</v>
      </c>
    </row>
    <row r="2106" spans="1:13" x14ac:dyDescent="0.25">
      <c r="A2106" s="89" t="str">
        <f t="shared" si="98"/>
        <v>Y0BA6.3</v>
      </c>
      <c r="B2106" s="89">
        <f>VLOOKUP(F2106,Masters!B:F,5,0)</f>
        <v>6.3</v>
      </c>
      <c r="C2106" s="169" t="s">
        <v>172</v>
      </c>
      <c r="D2106" s="169" t="s">
        <v>172</v>
      </c>
      <c r="E2106" s="170">
        <v>44469</v>
      </c>
      <c r="F2106" s="169">
        <v>402103</v>
      </c>
      <c r="G2106" s="169" t="s">
        <v>459</v>
      </c>
      <c r="H2106" s="169"/>
      <c r="I2106" s="169"/>
      <c r="J2106" s="169">
        <v>1311.62</v>
      </c>
      <c r="K2106" s="169"/>
      <c r="M2106" s="87">
        <f t="shared" si="97"/>
        <v>1.3116199999999999E-4</v>
      </c>
    </row>
    <row r="2107" spans="1:13" x14ac:dyDescent="0.25">
      <c r="A2107" s="89" t="str">
        <f t="shared" si="98"/>
        <v>Y0BA6.2</v>
      </c>
      <c r="B2107" s="89">
        <f>VLOOKUP(F2107,Masters!B:F,5,0)</f>
        <v>6.2</v>
      </c>
      <c r="C2107" s="169" t="s">
        <v>172</v>
      </c>
      <c r="D2107" s="169" t="s">
        <v>172</v>
      </c>
      <c r="E2107" s="170">
        <v>44469</v>
      </c>
      <c r="F2107" s="169">
        <v>402106</v>
      </c>
      <c r="G2107" s="169" t="s">
        <v>93</v>
      </c>
      <c r="H2107" s="169"/>
      <c r="I2107" s="169"/>
      <c r="J2107" s="168">
        <v>22805.119999999999</v>
      </c>
      <c r="K2107" s="169"/>
      <c r="M2107" s="87">
        <f t="shared" si="97"/>
        <v>2.2805119999999997E-3</v>
      </c>
    </row>
    <row r="2108" spans="1:13" x14ac:dyDescent="0.25">
      <c r="A2108" s="89" t="str">
        <f t="shared" si="98"/>
        <v>Y0BA6.3</v>
      </c>
      <c r="B2108" s="89">
        <f>VLOOKUP(F2108,Masters!B:F,5,0)</f>
        <v>6.3</v>
      </c>
      <c r="C2108" s="169" t="s">
        <v>172</v>
      </c>
      <c r="D2108" s="169" t="s">
        <v>172</v>
      </c>
      <c r="E2108" s="170">
        <v>44469</v>
      </c>
      <c r="F2108" s="169">
        <v>402113</v>
      </c>
      <c r="G2108" s="169" t="s">
        <v>460</v>
      </c>
      <c r="H2108" s="169"/>
      <c r="I2108" s="169"/>
      <c r="J2108" s="169">
        <v>3678306.68</v>
      </c>
      <c r="K2108" s="169"/>
      <c r="M2108" s="87">
        <f t="shared" si="97"/>
        <v>0.36783066800000003</v>
      </c>
    </row>
    <row r="2109" spans="1:13" x14ac:dyDescent="0.25">
      <c r="A2109" s="89" t="str">
        <f t="shared" si="98"/>
        <v>Y0BA6.3</v>
      </c>
      <c r="B2109" s="89">
        <f>VLOOKUP(F2109,Masters!B:F,5,0)</f>
        <v>6.3</v>
      </c>
      <c r="C2109" s="169" t="s">
        <v>172</v>
      </c>
      <c r="D2109" s="169" t="s">
        <v>172</v>
      </c>
      <c r="E2109" s="170">
        <v>44469</v>
      </c>
      <c r="F2109" s="169">
        <v>402125</v>
      </c>
      <c r="G2109" s="169" t="s">
        <v>2442</v>
      </c>
      <c r="H2109" s="169"/>
      <c r="I2109" s="169"/>
      <c r="J2109" s="169">
        <v>762476.69</v>
      </c>
      <c r="K2109" s="169"/>
      <c r="M2109" s="87">
        <f t="shared" si="97"/>
        <v>7.624766899999999E-2</v>
      </c>
    </row>
    <row r="2110" spans="1:13" x14ac:dyDescent="0.25">
      <c r="A2110" s="89" t="str">
        <f t="shared" si="98"/>
        <v>Y0BA6.3</v>
      </c>
      <c r="B2110" s="89">
        <f>VLOOKUP(F2110,Masters!B:F,5,0)</f>
        <v>6.3</v>
      </c>
      <c r="C2110" s="169" t="s">
        <v>172</v>
      </c>
      <c r="D2110" s="169" t="s">
        <v>172</v>
      </c>
      <c r="E2110" s="170">
        <v>44469</v>
      </c>
      <c r="F2110" s="169">
        <v>402128</v>
      </c>
      <c r="G2110" s="169" t="s">
        <v>766</v>
      </c>
      <c r="H2110" s="169"/>
      <c r="I2110" s="169"/>
      <c r="J2110" s="169">
        <v>51617928.149999999</v>
      </c>
      <c r="K2110" s="169"/>
      <c r="M2110" s="87">
        <f t="shared" si="97"/>
        <v>5.1617928150000001</v>
      </c>
    </row>
    <row r="2111" spans="1:13" x14ac:dyDescent="0.25">
      <c r="A2111" s="89" t="str">
        <f t="shared" si="98"/>
        <v>Y0BA6.3</v>
      </c>
      <c r="B2111" s="89">
        <f>VLOOKUP(F2111,Masters!B:F,5,0)</f>
        <v>6.3</v>
      </c>
      <c r="C2111" s="169" t="s">
        <v>172</v>
      </c>
      <c r="D2111" s="169" t="s">
        <v>172</v>
      </c>
      <c r="E2111" s="170">
        <v>44469</v>
      </c>
      <c r="F2111" s="169">
        <v>402132</v>
      </c>
      <c r="G2111" s="169" t="s">
        <v>461</v>
      </c>
      <c r="H2111" s="169"/>
      <c r="I2111" s="169"/>
      <c r="J2111" s="169">
        <v>0</v>
      </c>
      <c r="K2111" s="169"/>
      <c r="M2111" s="87">
        <f t="shared" si="97"/>
        <v>0</v>
      </c>
    </row>
    <row r="2112" spans="1:13" x14ac:dyDescent="0.25">
      <c r="A2112" s="89" t="str">
        <f t="shared" si="98"/>
        <v>Y0BA6.3</v>
      </c>
      <c r="B2112" s="89">
        <f>VLOOKUP(F2112,Masters!B:F,5,0)</f>
        <v>6.3</v>
      </c>
      <c r="C2112" s="169" t="s">
        <v>172</v>
      </c>
      <c r="D2112" s="169" t="s">
        <v>172</v>
      </c>
      <c r="E2112" s="170">
        <v>44469</v>
      </c>
      <c r="F2112" s="169">
        <v>402201</v>
      </c>
      <c r="G2112" s="169" t="s">
        <v>668</v>
      </c>
      <c r="H2112" s="169"/>
      <c r="I2112" s="169"/>
      <c r="J2112" s="169">
        <v>-0.03</v>
      </c>
      <c r="K2112" s="169"/>
      <c r="M2112" s="87">
        <f t="shared" si="97"/>
        <v>-3E-9</v>
      </c>
    </row>
    <row r="2113" spans="1:13" x14ac:dyDescent="0.25">
      <c r="A2113" s="89" t="str">
        <f t="shared" si="98"/>
        <v>Y0BA6.3</v>
      </c>
      <c r="B2113" s="89">
        <f>VLOOKUP(F2113,Masters!B:F,5,0)</f>
        <v>6.3</v>
      </c>
      <c r="C2113" s="169" t="s">
        <v>172</v>
      </c>
      <c r="D2113" s="169" t="s">
        <v>172</v>
      </c>
      <c r="E2113" s="170">
        <v>44469</v>
      </c>
      <c r="F2113" s="169">
        <v>402233</v>
      </c>
      <c r="G2113" s="169" t="s">
        <v>462</v>
      </c>
      <c r="H2113" s="169"/>
      <c r="I2113" s="169"/>
      <c r="J2113" s="169">
        <v>22632.94</v>
      </c>
      <c r="K2113" s="169"/>
      <c r="M2113" s="87">
        <f t="shared" si="97"/>
        <v>2.2632939999999999E-3</v>
      </c>
    </row>
    <row r="2114" spans="1:13" x14ac:dyDescent="0.25">
      <c r="A2114" s="89" t="str">
        <f t="shared" si="98"/>
        <v>Y0BA6.3</v>
      </c>
      <c r="B2114" s="89">
        <f>VLOOKUP(F2114,Masters!B:F,5,0)</f>
        <v>6.3</v>
      </c>
      <c r="C2114" s="169" t="s">
        <v>172</v>
      </c>
      <c r="D2114" s="169" t="s">
        <v>172</v>
      </c>
      <c r="E2114" s="170">
        <v>44469</v>
      </c>
      <c r="F2114" s="169">
        <v>402235</v>
      </c>
      <c r="G2114" s="169" t="s">
        <v>463</v>
      </c>
      <c r="H2114" s="169"/>
      <c r="I2114" s="169"/>
      <c r="J2114" s="169">
        <v>18694.87</v>
      </c>
      <c r="K2114" s="169"/>
      <c r="M2114" s="87">
        <f t="shared" si="97"/>
        <v>1.869487E-3</v>
      </c>
    </row>
    <row r="2115" spans="1:13" x14ac:dyDescent="0.25">
      <c r="A2115" s="89" t="str">
        <f t="shared" si="98"/>
        <v>Y0BA6.1</v>
      </c>
      <c r="B2115" s="89">
        <f>VLOOKUP(F2115,Masters!B:F,5,0)</f>
        <v>6.1</v>
      </c>
      <c r="C2115" s="169" t="s">
        <v>172</v>
      </c>
      <c r="D2115" s="169" t="s">
        <v>172</v>
      </c>
      <c r="E2115" s="170">
        <v>44469</v>
      </c>
      <c r="F2115" s="169">
        <v>402257</v>
      </c>
      <c r="G2115" s="169" t="s">
        <v>464</v>
      </c>
      <c r="H2115" s="169"/>
      <c r="I2115" s="169"/>
      <c r="J2115" s="168">
        <v>0</v>
      </c>
      <c r="K2115" s="169"/>
      <c r="M2115" s="87">
        <f t="shared" si="97"/>
        <v>0</v>
      </c>
    </row>
    <row r="2116" spans="1:13" x14ac:dyDescent="0.25">
      <c r="A2116" s="89" t="str">
        <f t="shared" si="98"/>
        <v>Y0BA6.3</v>
      </c>
      <c r="B2116" s="89">
        <f>VLOOKUP(F2116,Masters!B:F,5,0)</f>
        <v>6.3</v>
      </c>
      <c r="C2116" s="169" t="s">
        <v>172</v>
      </c>
      <c r="D2116" s="169" t="s">
        <v>172</v>
      </c>
      <c r="E2116" s="170">
        <v>44469</v>
      </c>
      <c r="F2116" s="169">
        <v>402404</v>
      </c>
      <c r="G2116" s="169" t="s">
        <v>468</v>
      </c>
      <c r="H2116" s="169"/>
      <c r="I2116" s="169"/>
      <c r="J2116" s="169">
        <v>23539.32</v>
      </c>
      <c r="K2116" s="169"/>
      <c r="M2116" s="87">
        <f t="shared" si="97"/>
        <v>2.353932E-3</v>
      </c>
    </row>
    <row r="2117" spans="1:13" x14ac:dyDescent="0.25">
      <c r="A2117" s="89" t="str">
        <f t="shared" si="98"/>
        <v>Y0BA5.3</v>
      </c>
      <c r="B2117" s="89">
        <f>VLOOKUP(F2117,Masters!B:F,5,0)</f>
        <v>5.3</v>
      </c>
      <c r="C2117" s="169" t="s">
        <v>172</v>
      </c>
      <c r="D2117" s="169" t="s">
        <v>172</v>
      </c>
      <c r="E2117" s="170">
        <v>44469</v>
      </c>
      <c r="F2117" s="169">
        <v>440101</v>
      </c>
      <c r="G2117" s="169" t="s">
        <v>449</v>
      </c>
      <c r="H2117" s="169"/>
      <c r="I2117" s="169"/>
      <c r="J2117" s="169">
        <v>85645610.569999993</v>
      </c>
      <c r="K2117" s="169"/>
      <c r="M2117" s="87">
        <f t="shared" si="97"/>
        <v>8.5645610569999988</v>
      </c>
    </row>
    <row r="2118" spans="1:13" x14ac:dyDescent="0.25">
      <c r="A2118" s="89" t="str">
        <f t="shared" si="98"/>
        <v>Y0BA5.5</v>
      </c>
      <c r="B2118" s="89">
        <f>VLOOKUP(F2118,Masters!B:F,5,0)</f>
        <v>5.5</v>
      </c>
      <c r="C2118" s="169" t="s">
        <v>172</v>
      </c>
      <c r="D2118" s="169" t="s">
        <v>172</v>
      </c>
      <c r="E2118" s="170">
        <v>44469</v>
      </c>
      <c r="F2118" s="169">
        <v>440225</v>
      </c>
      <c r="G2118" s="169" t="s">
        <v>450</v>
      </c>
      <c r="H2118" s="169"/>
      <c r="I2118" s="169"/>
      <c r="J2118" s="169">
        <v>-1945.34</v>
      </c>
      <c r="K2118" s="169"/>
      <c r="M2118" s="87">
        <f t="shared" si="97"/>
        <v>-1.94534E-4</v>
      </c>
    </row>
    <row r="2119" spans="1:13" x14ac:dyDescent="0.25">
      <c r="A2119" s="89" t="str">
        <f t="shared" si="98"/>
        <v>Y0BA6.3</v>
      </c>
      <c r="B2119" s="89">
        <f>VLOOKUP(F2119,Masters!B:F,5,0)</f>
        <v>6.3</v>
      </c>
      <c r="C2119" s="169" t="s">
        <v>172</v>
      </c>
      <c r="D2119" s="169" t="s">
        <v>172</v>
      </c>
      <c r="E2119" s="170">
        <v>44469</v>
      </c>
      <c r="F2119" s="169">
        <v>440325</v>
      </c>
      <c r="G2119" s="169" t="s">
        <v>732</v>
      </c>
      <c r="H2119" s="169"/>
      <c r="I2119" s="169"/>
      <c r="J2119" s="169">
        <v>0</v>
      </c>
      <c r="K2119" s="169"/>
      <c r="M2119" s="87">
        <f t="shared" si="97"/>
        <v>0</v>
      </c>
    </row>
    <row r="2120" spans="1:13" x14ac:dyDescent="0.25">
      <c r="A2120" s="89" t="str">
        <f t="shared" si="98"/>
        <v>Y0BA6.3</v>
      </c>
      <c r="B2120" s="89">
        <f>VLOOKUP(F2120,Masters!B:F,5,0)</f>
        <v>6.3</v>
      </c>
      <c r="C2120" s="169" t="s">
        <v>172</v>
      </c>
      <c r="D2120" s="169" t="s">
        <v>172</v>
      </c>
      <c r="E2120" s="170">
        <v>44469</v>
      </c>
      <c r="F2120" s="169">
        <v>440341</v>
      </c>
      <c r="G2120" s="169" t="s">
        <v>469</v>
      </c>
      <c r="H2120" s="169"/>
      <c r="I2120" s="169"/>
      <c r="J2120" s="169">
        <v>4997371.2300000004</v>
      </c>
      <c r="K2120" s="169"/>
      <c r="M2120" s="87">
        <f t="shared" si="97"/>
        <v>0.49973712300000006</v>
      </c>
    </row>
    <row r="2121" spans="1:13" x14ac:dyDescent="0.25">
      <c r="A2121" s="89" t="str">
        <f t="shared" si="98"/>
        <v>Y0BA6.3</v>
      </c>
      <c r="B2121" s="89">
        <f>VLOOKUP(F2121,Masters!B:F,5,0)</f>
        <v>6.3</v>
      </c>
      <c r="C2121" s="169" t="s">
        <v>172</v>
      </c>
      <c r="D2121" s="169" t="s">
        <v>172</v>
      </c>
      <c r="E2121" s="170">
        <v>44469</v>
      </c>
      <c r="F2121" s="169">
        <v>440342</v>
      </c>
      <c r="G2121" s="169" t="s">
        <v>470</v>
      </c>
      <c r="H2121" s="169"/>
      <c r="I2121" s="169"/>
      <c r="J2121" s="169">
        <v>4997371.2300000004</v>
      </c>
      <c r="K2121" s="169"/>
      <c r="M2121" s="87">
        <f t="shared" si="97"/>
        <v>0.49973712300000006</v>
      </c>
    </row>
    <row r="2122" spans="1:13" x14ac:dyDescent="0.25">
      <c r="A2122" s="89" t="str">
        <f t="shared" si="98"/>
        <v>Y0BA6.3</v>
      </c>
      <c r="B2122" s="89">
        <f>VLOOKUP(F2122,Masters!B:F,5,0)</f>
        <v>6.3</v>
      </c>
      <c r="C2122" s="169" t="s">
        <v>172</v>
      </c>
      <c r="D2122" s="169" t="s">
        <v>172</v>
      </c>
      <c r="E2122" s="170">
        <v>44469</v>
      </c>
      <c r="F2122" s="169">
        <v>440416</v>
      </c>
      <c r="G2122" s="169" t="s">
        <v>471</v>
      </c>
      <c r="H2122" s="169"/>
      <c r="I2122" s="169"/>
      <c r="J2122" s="169">
        <v>2115477.2999999998</v>
      </c>
      <c r="K2122" s="169"/>
      <c r="M2122" s="87">
        <f t="shared" si="97"/>
        <v>0.21154772999999999</v>
      </c>
    </row>
    <row r="2123" spans="1:13" x14ac:dyDescent="0.25">
      <c r="A2123" s="89" t="str">
        <f t="shared" si="98"/>
        <v>Y0BA6.3</v>
      </c>
      <c r="B2123" s="89">
        <f>VLOOKUP(F2123,Masters!B:F,5,0)</f>
        <v>6.3</v>
      </c>
      <c r="C2123" s="169" t="s">
        <v>172</v>
      </c>
      <c r="D2123" s="169" t="s">
        <v>172</v>
      </c>
      <c r="E2123" s="170">
        <v>44469</v>
      </c>
      <c r="F2123" s="169">
        <v>440485</v>
      </c>
      <c r="G2123" s="169" t="s">
        <v>732</v>
      </c>
      <c r="H2123" s="169"/>
      <c r="I2123" s="169"/>
      <c r="J2123" s="169">
        <v>0</v>
      </c>
      <c r="K2123" s="169"/>
      <c r="M2123" s="87">
        <f t="shared" si="97"/>
        <v>0</v>
      </c>
    </row>
    <row r="2124" spans="1:13" x14ac:dyDescent="0.25">
      <c r="A2124" s="89" t="str">
        <f t="shared" si="98"/>
        <v>Y0BA6.3</v>
      </c>
      <c r="B2124" s="89">
        <f>VLOOKUP(F2124,Masters!B:F,5,0)</f>
        <v>6.3</v>
      </c>
      <c r="C2124" s="169" t="s">
        <v>172</v>
      </c>
      <c r="D2124" s="169" t="s">
        <v>172</v>
      </c>
      <c r="E2124" s="170">
        <v>44469</v>
      </c>
      <c r="F2124" s="169">
        <v>440509</v>
      </c>
      <c r="G2124" s="169" t="s">
        <v>472</v>
      </c>
      <c r="H2124" s="169"/>
      <c r="I2124" s="169"/>
      <c r="J2124" s="169">
        <v>1243396.6399999999</v>
      </c>
      <c r="K2124" s="169"/>
      <c r="M2124" s="87">
        <f t="shared" si="97"/>
        <v>0.12433966399999999</v>
      </c>
    </row>
    <row r="2125" spans="1:13" x14ac:dyDescent="0.25">
      <c r="A2125" s="89" t="str">
        <f t="shared" si="98"/>
        <v>Y0BB0</v>
      </c>
      <c r="B2125" s="89">
        <f>VLOOKUP(F2125,Masters!B:F,5,0)</f>
        <v>0</v>
      </c>
      <c r="C2125" s="169" t="s">
        <v>173</v>
      </c>
      <c r="D2125" s="169" t="s">
        <v>173</v>
      </c>
      <c r="E2125" s="170">
        <v>44469</v>
      </c>
      <c r="F2125" s="169">
        <v>101101</v>
      </c>
      <c r="G2125" s="169" t="s">
        <v>436</v>
      </c>
      <c r="H2125" s="169"/>
      <c r="I2125" s="169"/>
      <c r="J2125" s="169">
        <v>38639597890.449997</v>
      </c>
      <c r="K2125" s="169"/>
      <c r="M2125" s="87">
        <f t="shared" si="97"/>
        <v>3863.9597890449995</v>
      </c>
    </row>
    <row r="2126" spans="1:13" x14ac:dyDescent="0.25">
      <c r="A2126" s="89" t="str">
        <f t="shared" si="98"/>
        <v>Y0BB0</v>
      </c>
      <c r="B2126" s="89">
        <f>VLOOKUP(F2126,Masters!B:F,5,0)</f>
        <v>0</v>
      </c>
      <c r="C2126" s="169" t="s">
        <v>173</v>
      </c>
      <c r="D2126" s="169" t="s">
        <v>173</v>
      </c>
      <c r="E2126" s="170">
        <v>44469</v>
      </c>
      <c r="F2126" s="169">
        <v>102104</v>
      </c>
      <c r="G2126" s="169" t="s">
        <v>437</v>
      </c>
      <c r="H2126" s="169"/>
      <c r="I2126" s="169"/>
      <c r="J2126" s="169">
        <v>1742363855.8900001</v>
      </c>
      <c r="K2126" s="169"/>
      <c r="M2126" s="87">
        <f t="shared" si="97"/>
        <v>174.23638558900001</v>
      </c>
    </row>
    <row r="2127" spans="1:13" x14ac:dyDescent="0.25">
      <c r="A2127" s="89" t="str">
        <f t="shared" si="98"/>
        <v>Y0BB0</v>
      </c>
      <c r="B2127" s="89">
        <f>VLOOKUP(F2127,Masters!B:F,5,0)</f>
        <v>0</v>
      </c>
      <c r="C2127" s="169" t="s">
        <v>173</v>
      </c>
      <c r="D2127" s="169" t="s">
        <v>173</v>
      </c>
      <c r="E2127" s="170">
        <v>44469</v>
      </c>
      <c r="F2127" s="169">
        <v>106103</v>
      </c>
      <c r="G2127" s="169" t="s">
        <v>2428</v>
      </c>
      <c r="H2127" s="169"/>
      <c r="I2127" s="169"/>
      <c r="J2127" s="169">
        <v>7594574.2199999997</v>
      </c>
      <c r="K2127" s="169"/>
      <c r="M2127" s="87">
        <f t="shared" si="97"/>
        <v>0.75945742199999999</v>
      </c>
    </row>
    <row r="2128" spans="1:13" x14ac:dyDescent="0.25">
      <c r="A2128" s="89" t="str">
        <f t="shared" si="98"/>
        <v>Y0BB0</v>
      </c>
      <c r="B2128" s="89">
        <f>VLOOKUP(F2128,Masters!B:F,5,0)</f>
        <v>0</v>
      </c>
      <c r="C2128" s="169" t="s">
        <v>173</v>
      </c>
      <c r="D2128" s="169" t="s">
        <v>173</v>
      </c>
      <c r="E2128" s="170">
        <v>44469</v>
      </c>
      <c r="F2128" s="169">
        <v>107106</v>
      </c>
      <c r="G2128" s="169" t="s">
        <v>1913</v>
      </c>
      <c r="H2128" s="169"/>
      <c r="I2128" s="169"/>
      <c r="J2128" s="169">
        <v>33609.760000000002</v>
      </c>
      <c r="K2128" s="169"/>
      <c r="M2128" s="87">
        <f t="shared" si="97"/>
        <v>3.3609760000000003E-3</v>
      </c>
    </row>
    <row r="2129" spans="1:13" x14ac:dyDescent="0.25">
      <c r="A2129" s="89" t="str">
        <f t="shared" si="98"/>
        <v>Y0BB0</v>
      </c>
      <c r="B2129" s="89">
        <f>VLOOKUP(F2129,Masters!B:F,5,0)</f>
        <v>0</v>
      </c>
      <c r="C2129" s="169" t="s">
        <v>173</v>
      </c>
      <c r="D2129" s="169" t="s">
        <v>173</v>
      </c>
      <c r="E2129" s="170">
        <v>44469</v>
      </c>
      <c r="F2129" s="169">
        <v>107111</v>
      </c>
      <c r="G2129" s="169" t="s">
        <v>485</v>
      </c>
      <c r="H2129" s="169"/>
      <c r="I2129" s="169"/>
      <c r="J2129" s="169">
        <v>100805200</v>
      </c>
      <c r="K2129" s="169"/>
      <c r="M2129" s="87">
        <f t="shared" si="97"/>
        <v>10.08052</v>
      </c>
    </row>
    <row r="2130" spans="1:13" x14ac:dyDescent="0.25">
      <c r="A2130" s="89" t="str">
        <f t="shared" si="98"/>
        <v>Y0BB0</v>
      </c>
      <c r="B2130" s="89">
        <f>VLOOKUP(F2130,Masters!B:F,5,0)</f>
        <v>0</v>
      </c>
      <c r="C2130" s="169" t="s">
        <v>173</v>
      </c>
      <c r="D2130" s="169" t="s">
        <v>173</v>
      </c>
      <c r="E2130" s="170">
        <v>44469</v>
      </c>
      <c r="F2130" s="169">
        <v>111103</v>
      </c>
      <c r="G2130" s="169" t="s">
        <v>486</v>
      </c>
      <c r="H2130" s="169"/>
      <c r="I2130" s="169"/>
      <c r="J2130" s="169">
        <v>-0.01</v>
      </c>
      <c r="K2130" s="169"/>
      <c r="M2130" s="87">
        <f t="shared" si="97"/>
        <v>-1.0000000000000001E-9</v>
      </c>
    </row>
    <row r="2131" spans="1:13" x14ac:dyDescent="0.25">
      <c r="A2131" s="89" t="str">
        <f t="shared" si="98"/>
        <v>Y0BB0</v>
      </c>
      <c r="B2131" s="89">
        <f>VLOOKUP(F2131,Masters!B:F,5,0)</f>
        <v>0</v>
      </c>
      <c r="C2131" s="169" t="s">
        <v>173</v>
      </c>
      <c r="D2131" s="169" t="s">
        <v>173</v>
      </c>
      <c r="E2131" s="170">
        <v>44469</v>
      </c>
      <c r="F2131" s="169">
        <v>111126</v>
      </c>
      <c r="G2131" s="169" t="s">
        <v>438</v>
      </c>
      <c r="H2131" s="169"/>
      <c r="I2131" s="169"/>
      <c r="J2131" s="169">
        <v>158020.88</v>
      </c>
      <c r="K2131" s="169"/>
      <c r="M2131" s="87">
        <f t="shared" si="97"/>
        <v>1.5802087999999999E-2</v>
      </c>
    </row>
    <row r="2132" spans="1:13" x14ac:dyDescent="0.25">
      <c r="A2132" s="89" t="str">
        <f t="shared" si="98"/>
        <v>Y0BB0</v>
      </c>
      <c r="B2132" s="89">
        <f>VLOOKUP(F2132,Masters!B:F,5,0)</f>
        <v>0</v>
      </c>
      <c r="C2132" s="169" t="s">
        <v>173</v>
      </c>
      <c r="D2132" s="169" t="s">
        <v>173</v>
      </c>
      <c r="E2132" s="170">
        <v>44469</v>
      </c>
      <c r="F2132" s="169">
        <v>111181</v>
      </c>
      <c r="G2132" s="169" t="s">
        <v>488</v>
      </c>
      <c r="H2132" s="169"/>
      <c r="I2132" s="169"/>
      <c r="J2132" s="169">
        <v>5608094.2999999998</v>
      </c>
      <c r="K2132" s="169"/>
      <c r="M2132" s="87">
        <f t="shared" si="97"/>
        <v>0.56080942999999994</v>
      </c>
    </row>
    <row r="2133" spans="1:13" x14ac:dyDescent="0.25">
      <c r="A2133" s="89" t="str">
        <f t="shared" si="98"/>
        <v>Y0BB0</v>
      </c>
      <c r="B2133" s="89">
        <f>VLOOKUP(F2133,Masters!B:F,5,0)</f>
        <v>0</v>
      </c>
      <c r="C2133" s="169" t="s">
        <v>173</v>
      </c>
      <c r="D2133" s="169" t="s">
        <v>173</v>
      </c>
      <c r="E2133" s="170">
        <v>44469</v>
      </c>
      <c r="F2133" s="169">
        <v>111182</v>
      </c>
      <c r="G2133" s="169" t="s">
        <v>489</v>
      </c>
      <c r="H2133" s="169"/>
      <c r="I2133" s="169"/>
      <c r="J2133" s="169">
        <v>727894.65</v>
      </c>
      <c r="K2133" s="169"/>
      <c r="M2133" s="87">
        <f t="shared" si="97"/>
        <v>7.2789464999999998E-2</v>
      </c>
    </row>
    <row r="2134" spans="1:13" x14ac:dyDescent="0.25">
      <c r="A2134" s="89" t="str">
        <f t="shared" si="98"/>
        <v>Y0BB0</v>
      </c>
      <c r="B2134" s="89">
        <f>VLOOKUP(F2134,Masters!B:F,5,0)</f>
        <v>0</v>
      </c>
      <c r="C2134" s="169" t="s">
        <v>173</v>
      </c>
      <c r="D2134" s="169" t="s">
        <v>173</v>
      </c>
      <c r="E2134" s="170">
        <v>44469</v>
      </c>
      <c r="F2134" s="169">
        <v>111183</v>
      </c>
      <c r="G2134" s="169" t="s">
        <v>490</v>
      </c>
      <c r="H2134" s="169"/>
      <c r="I2134" s="169"/>
      <c r="J2134" s="169">
        <v>2514752.0699999998</v>
      </c>
      <c r="K2134" s="169"/>
      <c r="M2134" s="87">
        <f t="shared" si="97"/>
        <v>0.25147520699999998</v>
      </c>
    </row>
    <row r="2135" spans="1:13" x14ac:dyDescent="0.25">
      <c r="A2135" s="89" t="str">
        <f t="shared" ref="A2135:A2193" si="99">C2135&amp;B2135</f>
        <v>Y0BB0</v>
      </c>
      <c r="B2135" s="89">
        <f>VLOOKUP(F2135,Masters!B:F,5,0)</f>
        <v>0</v>
      </c>
      <c r="C2135" s="169" t="s">
        <v>173</v>
      </c>
      <c r="D2135" s="169" t="s">
        <v>173</v>
      </c>
      <c r="E2135" s="170">
        <v>44469</v>
      </c>
      <c r="F2135" s="169">
        <v>111184</v>
      </c>
      <c r="G2135" s="169" t="s">
        <v>491</v>
      </c>
      <c r="H2135" s="169"/>
      <c r="I2135" s="169"/>
      <c r="J2135" s="169">
        <v>1789286.91</v>
      </c>
      <c r="K2135" s="169"/>
      <c r="M2135" s="87">
        <f t="shared" ref="M2135:M2195" si="100">J2135/10000000</f>
        <v>0.178928691</v>
      </c>
    </row>
    <row r="2136" spans="1:13" x14ac:dyDescent="0.25">
      <c r="A2136" s="89" t="str">
        <f t="shared" si="99"/>
        <v>Y0BB0</v>
      </c>
      <c r="B2136" s="89">
        <f>VLOOKUP(F2136,Masters!B:F,5,0)</f>
        <v>0</v>
      </c>
      <c r="C2136" s="169" t="s">
        <v>173</v>
      </c>
      <c r="D2136" s="169" t="s">
        <v>173</v>
      </c>
      <c r="E2136" s="170">
        <v>44469</v>
      </c>
      <c r="F2136" s="169">
        <v>111220</v>
      </c>
      <c r="G2136" s="169" t="s">
        <v>492</v>
      </c>
      <c r="H2136" s="169"/>
      <c r="I2136" s="169"/>
      <c r="J2136" s="169">
        <v>13259022.189999999</v>
      </c>
      <c r="K2136" s="169"/>
      <c r="M2136" s="87">
        <f t="shared" si="100"/>
        <v>1.325902219</v>
      </c>
    </row>
    <row r="2137" spans="1:13" x14ac:dyDescent="0.25">
      <c r="A2137" s="89" t="str">
        <f t="shared" si="99"/>
        <v>Y0BB0</v>
      </c>
      <c r="B2137" s="89">
        <f>VLOOKUP(F2137,Masters!B:F,5,0)</f>
        <v>0</v>
      </c>
      <c r="C2137" s="169" t="s">
        <v>173</v>
      </c>
      <c r="D2137" s="169" t="s">
        <v>173</v>
      </c>
      <c r="E2137" s="170">
        <v>44469</v>
      </c>
      <c r="F2137" s="169">
        <v>111221</v>
      </c>
      <c r="G2137" s="169" t="s">
        <v>493</v>
      </c>
      <c r="H2137" s="169"/>
      <c r="I2137" s="169"/>
      <c r="J2137" s="169">
        <v>-13259022.189999999</v>
      </c>
      <c r="K2137" s="169"/>
      <c r="M2137" s="87">
        <f t="shared" si="100"/>
        <v>-1.325902219</v>
      </c>
    </row>
    <row r="2138" spans="1:13" x14ac:dyDescent="0.25">
      <c r="A2138" s="89" t="str">
        <f t="shared" si="99"/>
        <v>Y0BB0</v>
      </c>
      <c r="B2138" s="89">
        <f>VLOOKUP(F2138,Masters!B:F,5,0)</f>
        <v>0</v>
      </c>
      <c r="C2138" s="169" t="s">
        <v>173</v>
      </c>
      <c r="D2138" s="169" t="s">
        <v>173</v>
      </c>
      <c r="E2138" s="170">
        <v>44469</v>
      </c>
      <c r="F2138" s="169">
        <v>141017</v>
      </c>
      <c r="G2138" s="169" t="s">
        <v>788</v>
      </c>
      <c r="H2138" s="169"/>
      <c r="I2138" s="169"/>
      <c r="J2138" s="169">
        <v>0</v>
      </c>
      <c r="K2138" s="169"/>
      <c r="M2138" s="87">
        <f t="shared" si="100"/>
        <v>0</v>
      </c>
    </row>
    <row r="2139" spans="1:13" x14ac:dyDescent="0.25">
      <c r="A2139" s="89" t="str">
        <f t="shared" si="99"/>
        <v>Y0BB0</v>
      </c>
      <c r="B2139" s="89">
        <f>VLOOKUP(F2139,Masters!B:F,5,0)</f>
        <v>0</v>
      </c>
      <c r="C2139" s="169" t="s">
        <v>173</v>
      </c>
      <c r="D2139" s="169" t="s">
        <v>173</v>
      </c>
      <c r="E2139" s="170">
        <v>44469</v>
      </c>
      <c r="F2139" s="169">
        <v>141280</v>
      </c>
      <c r="G2139" s="169" t="s">
        <v>789</v>
      </c>
      <c r="H2139" s="169"/>
      <c r="I2139" s="169"/>
      <c r="J2139" s="169">
        <v>513068910.01999998</v>
      </c>
      <c r="K2139" s="169"/>
      <c r="M2139" s="87">
        <f t="shared" si="100"/>
        <v>51.306891002</v>
      </c>
    </row>
    <row r="2140" spans="1:13" x14ac:dyDescent="0.25">
      <c r="A2140" s="89" t="str">
        <f t="shared" si="99"/>
        <v>Y0BB0</v>
      </c>
      <c r="B2140" s="89">
        <f>VLOOKUP(F2140,Masters!B:F,5,0)</f>
        <v>0</v>
      </c>
      <c r="C2140" s="169" t="s">
        <v>173</v>
      </c>
      <c r="D2140" s="169" t="s">
        <v>173</v>
      </c>
      <c r="E2140" s="170">
        <v>44469</v>
      </c>
      <c r="F2140" s="169">
        <v>141294</v>
      </c>
      <c r="G2140" s="169" t="s">
        <v>792</v>
      </c>
      <c r="H2140" s="169"/>
      <c r="I2140" s="169"/>
      <c r="J2140" s="169">
        <v>0</v>
      </c>
      <c r="K2140" s="169"/>
      <c r="M2140" s="87">
        <f t="shared" si="100"/>
        <v>0</v>
      </c>
    </row>
    <row r="2141" spans="1:13" x14ac:dyDescent="0.25">
      <c r="A2141" s="89" t="str">
        <f t="shared" si="99"/>
        <v>Y0BB0</v>
      </c>
      <c r="B2141" s="89">
        <f>VLOOKUP(F2141,Masters!B:F,5,0)</f>
        <v>0</v>
      </c>
      <c r="C2141" s="169" t="s">
        <v>173</v>
      </c>
      <c r="D2141" s="169" t="s">
        <v>173</v>
      </c>
      <c r="E2141" s="170">
        <v>44469</v>
      </c>
      <c r="F2141" s="169">
        <v>141321</v>
      </c>
      <c r="G2141" s="169" t="s">
        <v>1052</v>
      </c>
      <c r="H2141" s="169"/>
      <c r="I2141" s="169"/>
      <c r="J2141" s="169">
        <v>0</v>
      </c>
      <c r="K2141" s="169"/>
      <c r="M2141" s="87">
        <f t="shared" si="100"/>
        <v>0</v>
      </c>
    </row>
    <row r="2142" spans="1:13" x14ac:dyDescent="0.25">
      <c r="A2142" s="89" t="str">
        <f t="shared" si="99"/>
        <v>Y0BB0</v>
      </c>
      <c r="B2142" s="89">
        <f>VLOOKUP(F2142,Masters!B:F,5,0)</f>
        <v>0</v>
      </c>
      <c r="C2142" s="169" t="s">
        <v>173</v>
      </c>
      <c r="D2142" s="169" t="s">
        <v>173</v>
      </c>
      <c r="E2142" s="170">
        <v>44469</v>
      </c>
      <c r="F2142" s="169">
        <v>141349</v>
      </c>
      <c r="G2142" s="169" t="s">
        <v>799</v>
      </c>
      <c r="H2142" s="169"/>
      <c r="I2142" s="169"/>
      <c r="J2142" s="169">
        <v>-200000</v>
      </c>
      <c r="K2142" s="169"/>
      <c r="M2142" s="87">
        <f t="shared" si="100"/>
        <v>-0.02</v>
      </c>
    </row>
    <row r="2143" spans="1:13" x14ac:dyDescent="0.25">
      <c r="A2143" s="89" t="str">
        <f t="shared" si="99"/>
        <v>Y0BB0</v>
      </c>
      <c r="B2143" s="89">
        <f>VLOOKUP(F2143,Masters!B:F,5,0)</f>
        <v>0</v>
      </c>
      <c r="C2143" s="169" t="s">
        <v>173</v>
      </c>
      <c r="D2143" s="169" t="s">
        <v>173</v>
      </c>
      <c r="E2143" s="170">
        <v>44469</v>
      </c>
      <c r="F2143" s="169">
        <v>141366</v>
      </c>
      <c r="G2143" s="169" t="s">
        <v>767</v>
      </c>
      <c r="H2143" s="169"/>
      <c r="I2143" s="169"/>
      <c r="J2143" s="169">
        <v>25588.9</v>
      </c>
      <c r="K2143" s="169"/>
      <c r="M2143" s="87">
        <f t="shared" si="100"/>
        <v>2.5588900000000003E-3</v>
      </c>
    </row>
    <row r="2144" spans="1:13" x14ac:dyDescent="0.25">
      <c r="A2144" s="89" t="str">
        <f t="shared" si="99"/>
        <v>Y0BB0</v>
      </c>
      <c r="B2144" s="89">
        <f>VLOOKUP(F2144,Masters!B:F,5,0)</f>
        <v>0</v>
      </c>
      <c r="C2144" s="169" t="s">
        <v>173</v>
      </c>
      <c r="D2144" s="169" t="s">
        <v>173</v>
      </c>
      <c r="E2144" s="170">
        <v>44469</v>
      </c>
      <c r="F2144" s="169">
        <v>141379</v>
      </c>
      <c r="G2144" s="169" t="s">
        <v>2430</v>
      </c>
      <c r="H2144" s="169"/>
      <c r="I2144" s="169"/>
      <c r="J2144" s="169">
        <v>-1349904</v>
      </c>
      <c r="K2144" s="169"/>
      <c r="M2144" s="87">
        <f t="shared" si="100"/>
        <v>-0.13499040000000001</v>
      </c>
    </row>
    <row r="2145" spans="1:13" x14ac:dyDescent="0.25">
      <c r="A2145" s="89" t="str">
        <f t="shared" si="99"/>
        <v>Y0BB0</v>
      </c>
      <c r="B2145" s="89">
        <f>VLOOKUP(F2145,Masters!B:F,5,0)</f>
        <v>0</v>
      </c>
      <c r="C2145" s="169" t="s">
        <v>173</v>
      </c>
      <c r="D2145" s="169" t="s">
        <v>173</v>
      </c>
      <c r="E2145" s="170">
        <v>44469</v>
      </c>
      <c r="F2145" s="169">
        <v>141382</v>
      </c>
      <c r="G2145" s="169" t="s">
        <v>508</v>
      </c>
      <c r="H2145" s="169"/>
      <c r="I2145" s="169"/>
      <c r="J2145" s="169">
        <v>0.02</v>
      </c>
      <c r="K2145" s="169"/>
      <c r="M2145" s="87">
        <f t="shared" si="100"/>
        <v>2.0000000000000001E-9</v>
      </c>
    </row>
    <row r="2146" spans="1:13" x14ac:dyDescent="0.25">
      <c r="A2146" s="89" t="str">
        <f t="shared" si="99"/>
        <v>Y0BB0</v>
      </c>
      <c r="B2146" s="89">
        <f>VLOOKUP(F2146,Masters!B:F,5,0)</f>
        <v>0</v>
      </c>
      <c r="C2146" s="169" t="s">
        <v>173</v>
      </c>
      <c r="D2146" s="169" t="s">
        <v>173</v>
      </c>
      <c r="E2146" s="170">
        <v>44469</v>
      </c>
      <c r="F2146" s="169">
        <v>141398</v>
      </c>
      <c r="G2146" s="169" t="s">
        <v>2431</v>
      </c>
      <c r="H2146" s="169"/>
      <c r="I2146" s="169"/>
      <c r="J2146" s="169">
        <v>0.23</v>
      </c>
      <c r="K2146" s="169"/>
      <c r="M2146" s="87">
        <f t="shared" si="100"/>
        <v>2.3000000000000001E-8</v>
      </c>
    </row>
    <row r="2147" spans="1:13" x14ac:dyDescent="0.25">
      <c r="A2147" s="89" t="str">
        <f t="shared" si="99"/>
        <v>Y0BB0</v>
      </c>
      <c r="B2147" s="89">
        <f>VLOOKUP(F2147,Masters!B:F,5,0)</f>
        <v>0</v>
      </c>
      <c r="C2147" s="169" t="s">
        <v>173</v>
      </c>
      <c r="D2147" s="169" t="s">
        <v>173</v>
      </c>
      <c r="E2147" s="170">
        <v>44469</v>
      </c>
      <c r="F2147" s="169">
        <v>141399</v>
      </c>
      <c r="G2147" s="169" t="s">
        <v>2432</v>
      </c>
      <c r="H2147" s="169"/>
      <c r="I2147" s="169"/>
      <c r="J2147" s="169">
        <v>-15000</v>
      </c>
      <c r="K2147" s="169"/>
      <c r="M2147" s="87">
        <f t="shared" si="100"/>
        <v>-1.5E-3</v>
      </c>
    </row>
    <row r="2148" spans="1:13" x14ac:dyDescent="0.25">
      <c r="A2148" s="89" t="str">
        <f t="shared" si="99"/>
        <v>Y0BB0</v>
      </c>
      <c r="B2148" s="89">
        <f>VLOOKUP(F2148,Masters!B:F,5,0)</f>
        <v>0</v>
      </c>
      <c r="C2148" s="169" t="s">
        <v>173</v>
      </c>
      <c r="D2148" s="169" t="s">
        <v>173</v>
      </c>
      <c r="E2148" s="170">
        <v>44469</v>
      </c>
      <c r="F2148" s="169">
        <v>141524</v>
      </c>
      <c r="G2148" s="169" t="s">
        <v>509</v>
      </c>
      <c r="H2148" s="169"/>
      <c r="I2148" s="169"/>
      <c r="J2148" s="169">
        <v>0</v>
      </c>
      <c r="K2148" s="169"/>
      <c r="M2148" s="87">
        <f t="shared" si="100"/>
        <v>0</v>
      </c>
    </row>
    <row r="2149" spans="1:13" x14ac:dyDescent="0.25">
      <c r="A2149" s="89" t="str">
        <f t="shared" si="99"/>
        <v>Y0BB0</v>
      </c>
      <c r="B2149" s="89">
        <f>VLOOKUP(F2149,Masters!B:F,5,0)</f>
        <v>0</v>
      </c>
      <c r="C2149" s="169" t="s">
        <v>173</v>
      </c>
      <c r="D2149" s="169" t="s">
        <v>173</v>
      </c>
      <c r="E2149" s="170">
        <v>44469</v>
      </c>
      <c r="F2149" s="169">
        <v>141527</v>
      </c>
      <c r="G2149" s="169" t="s">
        <v>552</v>
      </c>
      <c r="H2149" s="169"/>
      <c r="I2149" s="169"/>
      <c r="J2149" s="169">
        <v>0</v>
      </c>
      <c r="K2149" s="169"/>
      <c r="M2149" s="87">
        <f t="shared" si="100"/>
        <v>0</v>
      </c>
    </row>
    <row r="2150" spans="1:13" x14ac:dyDescent="0.25">
      <c r="A2150" s="89" t="str">
        <f t="shared" si="99"/>
        <v>Y0BB0</v>
      </c>
      <c r="B2150" s="89">
        <f>VLOOKUP(F2150,Masters!B:F,5,0)</f>
        <v>0</v>
      </c>
      <c r="C2150" s="169" t="s">
        <v>173</v>
      </c>
      <c r="D2150" s="169" t="s">
        <v>173</v>
      </c>
      <c r="E2150" s="170">
        <v>44469</v>
      </c>
      <c r="F2150" s="169">
        <v>141554</v>
      </c>
      <c r="G2150" s="169" t="s">
        <v>819</v>
      </c>
      <c r="H2150" s="169"/>
      <c r="I2150" s="169"/>
      <c r="J2150" s="169">
        <v>0</v>
      </c>
      <c r="K2150" s="169"/>
      <c r="M2150" s="87">
        <f t="shared" si="100"/>
        <v>0</v>
      </c>
    </row>
    <row r="2151" spans="1:13" x14ac:dyDescent="0.25">
      <c r="A2151" s="89" t="str">
        <f t="shared" si="99"/>
        <v>Y0BB0</v>
      </c>
      <c r="B2151" s="89">
        <f>VLOOKUP(F2151,Masters!B:F,5,0)</f>
        <v>0</v>
      </c>
      <c r="C2151" s="169" t="s">
        <v>173</v>
      </c>
      <c r="D2151" s="169" t="s">
        <v>173</v>
      </c>
      <c r="E2151" s="170">
        <v>44469</v>
      </c>
      <c r="F2151" s="169">
        <v>141555</v>
      </c>
      <c r="G2151" s="169" t="s">
        <v>820</v>
      </c>
      <c r="H2151" s="169"/>
      <c r="I2151" s="169"/>
      <c r="J2151" s="169">
        <v>0</v>
      </c>
      <c r="K2151" s="169"/>
      <c r="M2151" s="87">
        <f t="shared" si="100"/>
        <v>0</v>
      </c>
    </row>
    <row r="2152" spans="1:13" x14ac:dyDescent="0.25">
      <c r="A2152" s="89" t="str">
        <f t="shared" si="99"/>
        <v>Y0BB0</v>
      </c>
      <c r="B2152" s="89">
        <f>VLOOKUP(F2152,Masters!B:F,5,0)</f>
        <v>0</v>
      </c>
      <c r="C2152" s="169" t="s">
        <v>173</v>
      </c>
      <c r="D2152" s="169" t="s">
        <v>173</v>
      </c>
      <c r="E2152" s="170">
        <v>44469</v>
      </c>
      <c r="F2152" s="169">
        <v>141627</v>
      </c>
      <c r="G2152" s="169" t="s">
        <v>511</v>
      </c>
      <c r="H2152" s="169"/>
      <c r="I2152" s="169"/>
      <c r="J2152" s="169">
        <v>0</v>
      </c>
      <c r="K2152" s="169"/>
      <c r="M2152" s="87">
        <f t="shared" si="100"/>
        <v>0</v>
      </c>
    </row>
    <row r="2153" spans="1:13" x14ac:dyDescent="0.25">
      <c r="A2153" s="89" t="str">
        <f t="shared" si="99"/>
        <v>Y0BB0</v>
      </c>
      <c r="B2153" s="89">
        <f>VLOOKUP(F2153,Masters!B:F,5,0)</f>
        <v>0</v>
      </c>
      <c r="C2153" s="169" t="s">
        <v>173</v>
      </c>
      <c r="D2153" s="169" t="s">
        <v>173</v>
      </c>
      <c r="E2153" s="170">
        <v>44469</v>
      </c>
      <c r="F2153" s="169">
        <v>141647</v>
      </c>
      <c r="G2153" s="169" t="s">
        <v>821</v>
      </c>
      <c r="H2153" s="169"/>
      <c r="I2153" s="169"/>
      <c r="J2153" s="169">
        <v>-1731000</v>
      </c>
      <c r="K2153" s="169"/>
      <c r="M2153" s="87">
        <f t="shared" si="100"/>
        <v>-0.1731</v>
      </c>
    </row>
    <row r="2154" spans="1:13" x14ac:dyDescent="0.25">
      <c r="A2154" s="89" t="str">
        <f t="shared" si="99"/>
        <v>Y0BB0</v>
      </c>
      <c r="B2154" s="89">
        <f>VLOOKUP(F2154,Masters!B:F,5,0)</f>
        <v>0</v>
      </c>
      <c r="C2154" s="169" t="s">
        <v>173</v>
      </c>
      <c r="D2154" s="169" t="s">
        <v>173</v>
      </c>
      <c r="E2154" s="170">
        <v>44469</v>
      </c>
      <c r="F2154" s="169">
        <v>141653</v>
      </c>
      <c r="G2154" s="169" t="s">
        <v>512</v>
      </c>
      <c r="H2154" s="169"/>
      <c r="I2154" s="169"/>
      <c r="J2154" s="169">
        <v>48480</v>
      </c>
      <c r="K2154" s="169"/>
      <c r="M2154" s="87">
        <f t="shared" si="100"/>
        <v>4.8479999999999999E-3</v>
      </c>
    </row>
    <row r="2155" spans="1:13" x14ac:dyDescent="0.25">
      <c r="A2155" s="89" t="str">
        <f t="shared" si="99"/>
        <v>Y0BB0</v>
      </c>
      <c r="B2155" s="89">
        <f>VLOOKUP(F2155,Masters!B:F,5,0)</f>
        <v>0</v>
      </c>
      <c r="C2155" s="169" t="s">
        <v>173</v>
      </c>
      <c r="D2155" s="169" t="s">
        <v>173</v>
      </c>
      <c r="E2155" s="170">
        <v>44469</v>
      </c>
      <c r="F2155" s="169">
        <v>141679</v>
      </c>
      <c r="G2155" s="169" t="s">
        <v>822</v>
      </c>
      <c r="H2155" s="169"/>
      <c r="I2155" s="169"/>
      <c r="J2155" s="169">
        <v>0</v>
      </c>
      <c r="K2155" s="169"/>
      <c r="M2155" s="87">
        <f t="shared" si="100"/>
        <v>0</v>
      </c>
    </row>
    <row r="2156" spans="1:13" x14ac:dyDescent="0.25">
      <c r="A2156" s="89" t="str">
        <f t="shared" si="99"/>
        <v>Y0BB0</v>
      </c>
      <c r="B2156" s="89">
        <f>VLOOKUP(F2156,Masters!B:F,5,0)</f>
        <v>0</v>
      </c>
      <c r="C2156" s="169" t="s">
        <v>173</v>
      </c>
      <c r="D2156" s="169" t="s">
        <v>173</v>
      </c>
      <c r="E2156" s="170">
        <v>44469</v>
      </c>
      <c r="F2156" s="169">
        <v>141724</v>
      </c>
      <c r="G2156" s="169" t="s">
        <v>513</v>
      </c>
      <c r="H2156" s="169"/>
      <c r="I2156" s="169"/>
      <c r="J2156" s="169">
        <v>-969282</v>
      </c>
      <c r="K2156" s="169"/>
      <c r="M2156" s="87">
        <f t="shared" si="100"/>
        <v>-9.6928200000000006E-2</v>
      </c>
    </row>
    <row r="2157" spans="1:13" x14ac:dyDescent="0.25">
      <c r="A2157" s="89" t="str">
        <f t="shared" si="99"/>
        <v>Y0BB0</v>
      </c>
      <c r="B2157" s="89">
        <f>VLOOKUP(F2157,Masters!B:F,5,0)</f>
        <v>0</v>
      </c>
      <c r="C2157" s="169" t="s">
        <v>173</v>
      </c>
      <c r="D2157" s="169" t="s">
        <v>173</v>
      </c>
      <c r="E2157" s="170">
        <v>44469</v>
      </c>
      <c r="F2157" s="169">
        <v>141744</v>
      </c>
      <c r="G2157" s="169" t="s">
        <v>514</v>
      </c>
      <c r="H2157" s="169"/>
      <c r="I2157" s="169"/>
      <c r="J2157" s="169">
        <v>100000.02</v>
      </c>
      <c r="K2157" s="169"/>
      <c r="M2157" s="87">
        <f t="shared" si="100"/>
        <v>1.0000002000000001E-2</v>
      </c>
    </row>
    <row r="2158" spans="1:13" x14ac:dyDescent="0.25">
      <c r="A2158" s="89" t="str">
        <f t="shared" si="99"/>
        <v>Y0BB0</v>
      </c>
      <c r="B2158" s="89">
        <f>VLOOKUP(F2158,Masters!B:F,5,0)</f>
        <v>0</v>
      </c>
      <c r="C2158" s="169" t="s">
        <v>173</v>
      </c>
      <c r="D2158" s="169" t="s">
        <v>173</v>
      </c>
      <c r="E2158" s="170">
        <v>44469</v>
      </c>
      <c r="F2158" s="169">
        <v>141749</v>
      </c>
      <c r="G2158" s="169" t="s">
        <v>516</v>
      </c>
      <c r="H2158" s="169"/>
      <c r="I2158" s="169"/>
      <c r="J2158" s="169">
        <v>0</v>
      </c>
      <c r="K2158" s="169"/>
      <c r="M2158" s="87">
        <f t="shared" si="100"/>
        <v>0</v>
      </c>
    </row>
    <row r="2159" spans="1:13" x14ac:dyDescent="0.25">
      <c r="A2159" s="89" t="str">
        <f t="shared" si="99"/>
        <v>Y0BB0</v>
      </c>
      <c r="B2159" s="89">
        <f>VLOOKUP(F2159,Masters!B:F,5,0)</f>
        <v>0</v>
      </c>
      <c r="C2159" s="169" t="s">
        <v>173</v>
      </c>
      <c r="D2159" s="169" t="s">
        <v>173</v>
      </c>
      <c r="E2159" s="170">
        <v>44469</v>
      </c>
      <c r="F2159" s="169">
        <v>141754</v>
      </c>
      <c r="G2159" s="169" t="s">
        <v>517</v>
      </c>
      <c r="H2159" s="169"/>
      <c r="I2159" s="169"/>
      <c r="J2159" s="169">
        <v>28700</v>
      </c>
      <c r="K2159" s="169"/>
      <c r="M2159" s="87">
        <f t="shared" si="100"/>
        <v>2.8700000000000002E-3</v>
      </c>
    </row>
    <row r="2160" spans="1:13" x14ac:dyDescent="0.25">
      <c r="A2160" s="89" t="str">
        <f t="shared" si="99"/>
        <v>Y0BB0</v>
      </c>
      <c r="B2160" s="89">
        <f>VLOOKUP(F2160,Masters!B:F,5,0)</f>
        <v>0</v>
      </c>
      <c r="C2160" s="169" t="s">
        <v>173</v>
      </c>
      <c r="D2160" s="169" t="s">
        <v>173</v>
      </c>
      <c r="E2160" s="170">
        <v>44469</v>
      </c>
      <c r="F2160" s="169">
        <v>141755</v>
      </c>
      <c r="G2160" s="169" t="s">
        <v>518</v>
      </c>
      <c r="H2160" s="169"/>
      <c r="I2160" s="169"/>
      <c r="J2160" s="169">
        <v>0</v>
      </c>
      <c r="K2160" s="169"/>
      <c r="M2160" s="87">
        <f t="shared" si="100"/>
        <v>0</v>
      </c>
    </row>
    <row r="2161" spans="1:13" x14ac:dyDescent="0.25">
      <c r="A2161" s="89" t="str">
        <f t="shared" si="99"/>
        <v>Y0BB0</v>
      </c>
      <c r="B2161" s="89">
        <f>VLOOKUP(F2161,Masters!B:F,5,0)</f>
        <v>0</v>
      </c>
      <c r="C2161" s="169" t="s">
        <v>173</v>
      </c>
      <c r="D2161" s="169" t="s">
        <v>173</v>
      </c>
      <c r="E2161" s="170">
        <v>44469</v>
      </c>
      <c r="F2161" s="169">
        <v>141769</v>
      </c>
      <c r="G2161" s="169" t="s">
        <v>843</v>
      </c>
      <c r="H2161" s="169"/>
      <c r="I2161" s="169"/>
      <c r="J2161" s="169">
        <v>0</v>
      </c>
      <c r="K2161" s="169"/>
      <c r="M2161" s="87">
        <f t="shared" si="100"/>
        <v>0</v>
      </c>
    </row>
    <row r="2162" spans="1:13" x14ac:dyDescent="0.25">
      <c r="A2162" s="89" t="str">
        <f t="shared" si="99"/>
        <v>Y0BB0</v>
      </c>
      <c r="B2162" s="89">
        <f>VLOOKUP(F2162,Masters!B:F,5,0)</f>
        <v>0</v>
      </c>
      <c r="C2162" s="169" t="s">
        <v>173</v>
      </c>
      <c r="D2162" s="169" t="s">
        <v>173</v>
      </c>
      <c r="E2162" s="170">
        <v>44469</v>
      </c>
      <c r="F2162" s="169">
        <v>141779</v>
      </c>
      <c r="G2162" s="169" t="s">
        <v>852</v>
      </c>
      <c r="H2162" s="169"/>
      <c r="I2162" s="169"/>
      <c r="J2162" s="169">
        <v>-717800</v>
      </c>
      <c r="K2162" s="169"/>
      <c r="M2162" s="87">
        <f t="shared" si="100"/>
        <v>-7.1779999999999997E-2</v>
      </c>
    </row>
    <row r="2163" spans="1:13" x14ac:dyDescent="0.25">
      <c r="A2163" s="89" t="str">
        <f t="shared" si="99"/>
        <v>Y0BB0</v>
      </c>
      <c r="B2163" s="89">
        <f>VLOOKUP(F2163,Masters!B:F,5,0)</f>
        <v>0</v>
      </c>
      <c r="C2163" s="169" t="s">
        <v>173</v>
      </c>
      <c r="D2163" s="169" t="s">
        <v>173</v>
      </c>
      <c r="E2163" s="170">
        <v>44469</v>
      </c>
      <c r="F2163" s="169">
        <v>141785</v>
      </c>
      <c r="G2163" s="169" t="s">
        <v>856</v>
      </c>
      <c r="H2163" s="169"/>
      <c r="I2163" s="169"/>
      <c r="J2163" s="169">
        <v>0</v>
      </c>
      <c r="K2163" s="169"/>
      <c r="M2163" s="87">
        <f t="shared" si="100"/>
        <v>0</v>
      </c>
    </row>
    <row r="2164" spans="1:13" x14ac:dyDescent="0.25">
      <c r="A2164" s="89" t="str">
        <f t="shared" si="99"/>
        <v>Y0BB0</v>
      </c>
      <c r="B2164" s="89">
        <f>VLOOKUP(F2164,Masters!B:F,5,0)</f>
        <v>0</v>
      </c>
      <c r="C2164" s="169" t="s">
        <v>173</v>
      </c>
      <c r="D2164" s="169" t="s">
        <v>173</v>
      </c>
      <c r="E2164" s="170">
        <v>44469</v>
      </c>
      <c r="F2164" s="169">
        <v>141789</v>
      </c>
      <c r="G2164" s="169" t="s">
        <v>860</v>
      </c>
      <c r="H2164" s="169"/>
      <c r="I2164" s="169"/>
      <c r="J2164" s="169">
        <v>0</v>
      </c>
      <c r="K2164" s="169"/>
      <c r="M2164" s="87">
        <f t="shared" si="100"/>
        <v>0</v>
      </c>
    </row>
    <row r="2165" spans="1:13" x14ac:dyDescent="0.25">
      <c r="A2165" s="89" t="str">
        <f t="shared" si="99"/>
        <v>Y0BB0</v>
      </c>
      <c r="B2165" s="89">
        <f>VLOOKUP(F2165,Masters!B:F,5,0)</f>
        <v>0</v>
      </c>
      <c r="C2165" s="169" t="s">
        <v>173</v>
      </c>
      <c r="D2165" s="169" t="s">
        <v>173</v>
      </c>
      <c r="E2165" s="170">
        <v>44469</v>
      </c>
      <c r="F2165" s="169">
        <v>141790</v>
      </c>
      <c r="G2165" s="169" t="s">
        <v>861</v>
      </c>
      <c r="H2165" s="169"/>
      <c r="I2165" s="169"/>
      <c r="J2165" s="169">
        <v>-1000</v>
      </c>
      <c r="K2165" s="169"/>
      <c r="M2165" s="87">
        <f t="shared" si="100"/>
        <v>-1E-4</v>
      </c>
    </row>
    <row r="2166" spans="1:13" x14ac:dyDescent="0.25">
      <c r="A2166" s="89" t="str">
        <f t="shared" si="99"/>
        <v>Y0BB0</v>
      </c>
      <c r="B2166" s="89">
        <f>VLOOKUP(F2166,Masters!B:F,5,0)</f>
        <v>0</v>
      </c>
      <c r="C2166" s="169" t="s">
        <v>173</v>
      </c>
      <c r="D2166" s="169" t="s">
        <v>173</v>
      </c>
      <c r="E2166" s="170">
        <v>44469</v>
      </c>
      <c r="F2166" s="169">
        <v>141793</v>
      </c>
      <c r="G2166" s="169" t="s">
        <v>863</v>
      </c>
      <c r="H2166" s="169"/>
      <c r="I2166" s="169"/>
      <c r="J2166" s="169">
        <v>0</v>
      </c>
      <c r="K2166" s="169"/>
      <c r="M2166" s="87">
        <f t="shared" si="100"/>
        <v>0</v>
      </c>
    </row>
    <row r="2167" spans="1:13" x14ac:dyDescent="0.25">
      <c r="A2167" s="89" t="str">
        <f t="shared" si="99"/>
        <v>Y0BB0</v>
      </c>
      <c r="B2167" s="89">
        <f>VLOOKUP(F2167,Masters!B:F,5,0)</f>
        <v>0</v>
      </c>
      <c r="C2167" s="169" t="s">
        <v>173</v>
      </c>
      <c r="D2167" s="169" t="s">
        <v>173</v>
      </c>
      <c r="E2167" s="170">
        <v>44469</v>
      </c>
      <c r="F2167" s="169">
        <v>141871</v>
      </c>
      <c r="G2167" s="169" t="s">
        <v>1100</v>
      </c>
      <c r="H2167" s="169"/>
      <c r="I2167" s="169"/>
      <c r="J2167" s="169">
        <v>0</v>
      </c>
      <c r="K2167" s="169"/>
      <c r="M2167" s="87">
        <f t="shared" si="100"/>
        <v>0</v>
      </c>
    </row>
    <row r="2168" spans="1:13" x14ac:dyDescent="0.25">
      <c r="A2168" s="89" t="str">
        <f t="shared" si="99"/>
        <v>Y0BB0</v>
      </c>
      <c r="B2168" s="89">
        <f>VLOOKUP(F2168,Masters!B:F,5,0)</f>
        <v>0</v>
      </c>
      <c r="C2168" s="169" t="s">
        <v>173</v>
      </c>
      <c r="D2168" s="169" t="s">
        <v>173</v>
      </c>
      <c r="E2168" s="170">
        <v>44469</v>
      </c>
      <c r="F2168" s="169">
        <v>142036</v>
      </c>
      <c r="G2168" s="169" t="s">
        <v>865</v>
      </c>
      <c r="H2168" s="169"/>
      <c r="I2168" s="169"/>
      <c r="J2168" s="169">
        <v>100000</v>
      </c>
      <c r="K2168" s="169"/>
      <c r="M2168" s="87">
        <f t="shared" si="100"/>
        <v>0.01</v>
      </c>
    </row>
    <row r="2169" spans="1:13" x14ac:dyDescent="0.25">
      <c r="A2169" s="89" t="str">
        <f t="shared" si="99"/>
        <v>Y0BB0</v>
      </c>
      <c r="B2169" s="89">
        <f>VLOOKUP(F2169,Masters!B:F,5,0)</f>
        <v>0</v>
      </c>
      <c r="C2169" s="169" t="s">
        <v>173</v>
      </c>
      <c r="D2169" s="169" t="s">
        <v>173</v>
      </c>
      <c r="E2169" s="170">
        <v>44469</v>
      </c>
      <c r="F2169" s="169">
        <v>142038</v>
      </c>
      <c r="G2169" s="169" t="s">
        <v>866</v>
      </c>
      <c r="H2169" s="169"/>
      <c r="I2169" s="169"/>
      <c r="J2169" s="169">
        <v>0</v>
      </c>
      <c r="K2169" s="169"/>
      <c r="M2169" s="87">
        <f t="shared" si="100"/>
        <v>0</v>
      </c>
    </row>
    <row r="2170" spans="1:13" x14ac:dyDescent="0.25">
      <c r="A2170" s="89" t="str">
        <f t="shared" si="99"/>
        <v>Y0BB0</v>
      </c>
      <c r="B2170" s="89">
        <f>VLOOKUP(F2170,Masters!B:F,5,0)</f>
        <v>0</v>
      </c>
      <c r="C2170" s="169" t="s">
        <v>173</v>
      </c>
      <c r="D2170" s="169" t="s">
        <v>173</v>
      </c>
      <c r="E2170" s="170">
        <v>44469</v>
      </c>
      <c r="F2170" s="169">
        <v>142043</v>
      </c>
      <c r="G2170" s="169" t="s">
        <v>1133</v>
      </c>
      <c r="H2170" s="169"/>
      <c r="I2170" s="169"/>
      <c r="J2170" s="169">
        <v>0</v>
      </c>
      <c r="K2170" s="169"/>
      <c r="M2170" s="87">
        <f t="shared" si="100"/>
        <v>0</v>
      </c>
    </row>
    <row r="2171" spans="1:13" x14ac:dyDescent="0.25">
      <c r="A2171" s="89" t="str">
        <f t="shared" si="99"/>
        <v>Y0BB0</v>
      </c>
      <c r="B2171" s="89">
        <f>VLOOKUP(F2171,Masters!B:F,5,0)</f>
        <v>0</v>
      </c>
      <c r="C2171" s="169" t="s">
        <v>173</v>
      </c>
      <c r="D2171" s="169" t="s">
        <v>173</v>
      </c>
      <c r="E2171" s="170">
        <v>44469</v>
      </c>
      <c r="F2171" s="169">
        <v>142044</v>
      </c>
      <c r="G2171" s="169" t="s">
        <v>870</v>
      </c>
      <c r="H2171" s="169"/>
      <c r="I2171" s="169"/>
      <c r="J2171" s="169">
        <v>-150000</v>
      </c>
      <c r="K2171" s="169"/>
      <c r="M2171" s="87">
        <f t="shared" si="100"/>
        <v>-1.4999999999999999E-2</v>
      </c>
    </row>
    <row r="2172" spans="1:13" x14ac:dyDescent="0.25">
      <c r="A2172" s="89" t="str">
        <f t="shared" si="99"/>
        <v>Y0BB0</v>
      </c>
      <c r="B2172" s="89">
        <f>VLOOKUP(F2172,Masters!B:F,5,0)</f>
        <v>0</v>
      </c>
      <c r="C2172" s="169" t="s">
        <v>173</v>
      </c>
      <c r="D2172" s="169" t="s">
        <v>173</v>
      </c>
      <c r="E2172" s="170">
        <v>44469</v>
      </c>
      <c r="F2172" s="169">
        <v>142046</v>
      </c>
      <c r="G2172" s="169" t="s">
        <v>871</v>
      </c>
      <c r="H2172" s="169"/>
      <c r="I2172" s="169"/>
      <c r="J2172" s="169">
        <v>0</v>
      </c>
      <c r="K2172" s="169"/>
      <c r="M2172" s="87">
        <f t="shared" si="100"/>
        <v>0</v>
      </c>
    </row>
    <row r="2173" spans="1:13" x14ac:dyDescent="0.25">
      <c r="A2173" s="89" t="str">
        <f t="shared" si="99"/>
        <v>Y0BB0</v>
      </c>
      <c r="B2173" s="89">
        <f>VLOOKUP(F2173,Masters!B:F,5,0)</f>
        <v>0</v>
      </c>
      <c r="C2173" s="169" t="s">
        <v>173</v>
      </c>
      <c r="D2173" s="169" t="s">
        <v>173</v>
      </c>
      <c r="E2173" s="170">
        <v>44469</v>
      </c>
      <c r="F2173" s="169">
        <v>142048</v>
      </c>
      <c r="G2173" s="169" t="s">
        <v>1125</v>
      </c>
      <c r="H2173" s="169"/>
      <c r="I2173" s="169"/>
      <c r="J2173" s="169">
        <v>0</v>
      </c>
      <c r="K2173" s="169"/>
      <c r="M2173" s="87">
        <f t="shared" si="100"/>
        <v>0</v>
      </c>
    </row>
    <row r="2174" spans="1:13" x14ac:dyDescent="0.25">
      <c r="A2174" s="89" t="str">
        <f t="shared" si="99"/>
        <v>Y0BB0</v>
      </c>
      <c r="B2174" s="89">
        <f>VLOOKUP(F2174,Masters!B:F,5,0)</f>
        <v>0</v>
      </c>
      <c r="C2174" s="169" t="s">
        <v>173</v>
      </c>
      <c r="D2174" s="169" t="s">
        <v>173</v>
      </c>
      <c r="E2174" s="170">
        <v>44469</v>
      </c>
      <c r="F2174" s="169">
        <v>142075</v>
      </c>
      <c r="G2174" s="169" t="s">
        <v>1059</v>
      </c>
      <c r="H2174" s="169"/>
      <c r="I2174" s="169"/>
      <c r="J2174" s="169">
        <v>0.06</v>
      </c>
      <c r="K2174" s="169"/>
      <c r="M2174" s="87">
        <f t="shared" si="100"/>
        <v>6E-9</v>
      </c>
    </row>
    <row r="2175" spans="1:13" x14ac:dyDescent="0.25">
      <c r="A2175" s="89" t="str">
        <f t="shared" si="99"/>
        <v>Y0BB0</v>
      </c>
      <c r="B2175" s="89">
        <f>VLOOKUP(F2175,Masters!B:F,5,0)</f>
        <v>0</v>
      </c>
      <c r="C2175" s="169" t="s">
        <v>173</v>
      </c>
      <c r="D2175" s="169" t="s">
        <v>173</v>
      </c>
      <c r="E2175" s="170">
        <v>44469</v>
      </c>
      <c r="F2175" s="169">
        <v>142087</v>
      </c>
      <c r="G2175" s="169" t="s">
        <v>881</v>
      </c>
      <c r="H2175" s="169"/>
      <c r="I2175" s="169"/>
      <c r="J2175" s="169">
        <v>0</v>
      </c>
      <c r="K2175" s="169"/>
      <c r="M2175" s="87">
        <f t="shared" si="100"/>
        <v>0</v>
      </c>
    </row>
    <row r="2176" spans="1:13" x14ac:dyDescent="0.25">
      <c r="A2176" s="89" t="str">
        <f t="shared" si="99"/>
        <v>Y0BB0</v>
      </c>
      <c r="B2176" s="89">
        <f>VLOOKUP(F2176,Masters!B:F,5,0)</f>
        <v>0</v>
      </c>
      <c r="C2176" s="169" t="s">
        <v>173</v>
      </c>
      <c r="D2176" s="169" t="s">
        <v>173</v>
      </c>
      <c r="E2176" s="170">
        <v>44469</v>
      </c>
      <c r="F2176" s="169">
        <v>142186</v>
      </c>
      <c r="G2176" s="169" t="s">
        <v>1083</v>
      </c>
      <c r="H2176" s="169"/>
      <c r="I2176" s="169"/>
      <c r="J2176" s="169">
        <v>180000</v>
      </c>
      <c r="K2176" s="169"/>
      <c r="M2176" s="87">
        <f t="shared" si="100"/>
        <v>1.7999999999999999E-2</v>
      </c>
    </row>
    <row r="2177" spans="1:13" x14ac:dyDescent="0.25">
      <c r="A2177" s="89" t="str">
        <f t="shared" si="99"/>
        <v>Y0BB0</v>
      </c>
      <c r="B2177" s="89">
        <f>VLOOKUP(F2177,Masters!B:F,5,0)</f>
        <v>0</v>
      </c>
      <c r="C2177" s="169" t="s">
        <v>173</v>
      </c>
      <c r="D2177" s="169" t="s">
        <v>173</v>
      </c>
      <c r="E2177" s="170">
        <v>44469</v>
      </c>
      <c r="F2177" s="169">
        <v>160101</v>
      </c>
      <c r="G2177" s="169" t="s">
        <v>887</v>
      </c>
      <c r="H2177" s="169"/>
      <c r="I2177" s="169"/>
      <c r="J2177" s="169">
        <v>251081641.28</v>
      </c>
      <c r="K2177" s="169"/>
      <c r="M2177" s="87">
        <f t="shared" si="100"/>
        <v>25.108164127999999</v>
      </c>
    </row>
    <row r="2178" spans="1:13" x14ac:dyDescent="0.25">
      <c r="A2178" s="89" t="str">
        <f t="shared" si="99"/>
        <v>Y0BB0</v>
      </c>
      <c r="B2178" s="89">
        <f>VLOOKUP(F2178,Masters!B:F,5,0)</f>
        <v>0</v>
      </c>
      <c r="C2178" s="169" t="s">
        <v>173</v>
      </c>
      <c r="D2178" s="169" t="s">
        <v>173</v>
      </c>
      <c r="E2178" s="170">
        <v>44469</v>
      </c>
      <c r="F2178" s="169">
        <v>160118</v>
      </c>
      <c r="G2178" s="169" t="s">
        <v>890</v>
      </c>
      <c r="H2178" s="169"/>
      <c r="I2178" s="169"/>
      <c r="J2178" s="169">
        <v>0</v>
      </c>
      <c r="K2178" s="169"/>
      <c r="M2178" s="87">
        <f t="shared" si="100"/>
        <v>0</v>
      </c>
    </row>
    <row r="2179" spans="1:13" x14ac:dyDescent="0.25">
      <c r="A2179" s="89" t="str">
        <f t="shared" si="99"/>
        <v>Y0BB0</v>
      </c>
      <c r="B2179" s="89">
        <f>VLOOKUP(F2179,Masters!B:F,5,0)</f>
        <v>0</v>
      </c>
      <c r="C2179" s="169" t="s">
        <v>173</v>
      </c>
      <c r="D2179" s="169" t="s">
        <v>173</v>
      </c>
      <c r="E2179" s="170">
        <v>44469</v>
      </c>
      <c r="F2179" s="169">
        <v>160202</v>
      </c>
      <c r="G2179" s="169" t="s">
        <v>896</v>
      </c>
      <c r="H2179" s="169"/>
      <c r="I2179" s="169"/>
      <c r="J2179" s="169">
        <v>0</v>
      </c>
      <c r="K2179" s="169"/>
      <c r="M2179" s="87">
        <f t="shared" si="100"/>
        <v>0</v>
      </c>
    </row>
    <row r="2180" spans="1:13" x14ac:dyDescent="0.25">
      <c r="A2180" s="89" t="str">
        <f t="shared" si="99"/>
        <v>Y0BB0</v>
      </c>
      <c r="B2180" s="89">
        <f>VLOOKUP(F2180,Masters!B:F,5,0)</f>
        <v>0</v>
      </c>
      <c r="C2180" s="169" t="s">
        <v>173</v>
      </c>
      <c r="D2180" s="169" t="s">
        <v>173</v>
      </c>
      <c r="E2180" s="170">
        <v>44469</v>
      </c>
      <c r="F2180" s="169">
        <v>160206</v>
      </c>
      <c r="G2180" s="169" t="s">
        <v>897</v>
      </c>
      <c r="H2180" s="169"/>
      <c r="I2180" s="169"/>
      <c r="J2180" s="169">
        <v>112219933.05</v>
      </c>
      <c r="K2180" s="169"/>
      <c r="M2180" s="87">
        <f t="shared" si="100"/>
        <v>11.221993305</v>
      </c>
    </row>
    <row r="2181" spans="1:13" x14ac:dyDescent="0.25">
      <c r="A2181" s="89" t="str">
        <f t="shared" si="99"/>
        <v>Y0BB0</v>
      </c>
      <c r="B2181" s="89">
        <f>VLOOKUP(F2181,Masters!B:F,5,0)</f>
        <v>0</v>
      </c>
      <c r="C2181" s="169" t="s">
        <v>173</v>
      </c>
      <c r="D2181" s="169" t="s">
        <v>173</v>
      </c>
      <c r="E2181" s="170">
        <v>44469</v>
      </c>
      <c r="F2181" s="169">
        <v>160207</v>
      </c>
      <c r="G2181" s="169" t="s">
        <v>898</v>
      </c>
      <c r="H2181" s="169"/>
      <c r="I2181" s="169"/>
      <c r="J2181" s="169">
        <v>-0.12</v>
      </c>
      <c r="K2181" s="169"/>
      <c r="M2181" s="87">
        <f t="shared" si="100"/>
        <v>-1.2E-8</v>
      </c>
    </row>
    <row r="2182" spans="1:13" x14ac:dyDescent="0.25">
      <c r="A2182" s="89" t="str">
        <f t="shared" si="99"/>
        <v>Y0BB0</v>
      </c>
      <c r="B2182" s="89">
        <f>VLOOKUP(F2182,Masters!B:F,5,0)</f>
        <v>0</v>
      </c>
      <c r="C2182" s="169" t="s">
        <v>173</v>
      </c>
      <c r="D2182" s="169" t="s">
        <v>173</v>
      </c>
      <c r="E2182" s="170">
        <v>44469</v>
      </c>
      <c r="F2182" s="169">
        <v>160214</v>
      </c>
      <c r="G2182" s="169" t="s">
        <v>659</v>
      </c>
      <c r="H2182" s="169"/>
      <c r="I2182" s="169"/>
      <c r="J2182" s="169">
        <v>0</v>
      </c>
      <c r="K2182" s="169"/>
      <c r="M2182" s="87">
        <f t="shared" si="100"/>
        <v>0</v>
      </c>
    </row>
    <row r="2183" spans="1:13" x14ac:dyDescent="0.25">
      <c r="A2183" s="89" t="str">
        <f t="shared" si="99"/>
        <v>Y0BB0</v>
      </c>
      <c r="B2183" s="89">
        <f>VLOOKUP(F2183,Masters!B:F,5,0)</f>
        <v>0</v>
      </c>
      <c r="C2183" s="169" t="s">
        <v>173</v>
      </c>
      <c r="D2183" s="169" t="s">
        <v>173</v>
      </c>
      <c r="E2183" s="170">
        <v>44469</v>
      </c>
      <c r="F2183" s="169">
        <v>170101</v>
      </c>
      <c r="G2183" s="169" t="s">
        <v>901</v>
      </c>
      <c r="H2183" s="169"/>
      <c r="I2183" s="169"/>
      <c r="J2183" s="169">
        <v>30350912333.16</v>
      </c>
      <c r="K2183" s="169"/>
      <c r="M2183" s="87">
        <f t="shared" si="100"/>
        <v>3035.0912333159999</v>
      </c>
    </row>
    <row r="2184" spans="1:13" x14ac:dyDescent="0.25">
      <c r="A2184" s="89" t="str">
        <f t="shared" si="99"/>
        <v>Y0BB0</v>
      </c>
      <c r="B2184" s="89">
        <f>VLOOKUP(F2184,Masters!B:F,5,0)</f>
        <v>0</v>
      </c>
      <c r="C2184" s="169" t="s">
        <v>173</v>
      </c>
      <c r="D2184" s="169" t="s">
        <v>173</v>
      </c>
      <c r="E2184" s="170">
        <v>44469</v>
      </c>
      <c r="F2184" s="169">
        <v>201276</v>
      </c>
      <c r="G2184" s="169" t="s">
        <v>473</v>
      </c>
      <c r="H2184" s="169"/>
      <c r="I2184" s="169"/>
      <c r="J2184" s="169">
        <v>-2560375979.52</v>
      </c>
      <c r="K2184" s="169"/>
      <c r="M2184" s="87">
        <f t="shared" si="100"/>
        <v>-256.037597952</v>
      </c>
    </row>
    <row r="2185" spans="1:13" x14ac:dyDescent="0.25">
      <c r="A2185" s="89" t="str">
        <f t="shared" si="99"/>
        <v>Y0BB1.2</v>
      </c>
      <c r="B2185" s="89">
        <f>VLOOKUP(F2185,Masters!B:F,5,0)</f>
        <v>1.2</v>
      </c>
      <c r="C2185" s="169" t="s">
        <v>173</v>
      </c>
      <c r="D2185" s="169" t="s">
        <v>173</v>
      </c>
      <c r="E2185" s="170">
        <v>44469</v>
      </c>
      <c r="F2185" s="169">
        <v>201277</v>
      </c>
      <c r="G2185" s="169" t="s">
        <v>474</v>
      </c>
      <c r="H2185" s="169"/>
      <c r="I2185" s="169"/>
      <c r="J2185" s="169">
        <v>-2560073888.3600001</v>
      </c>
      <c r="K2185" s="169"/>
      <c r="M2185" s="87">
        <f t="shared" si="100"/>
        <v>-256.00738883600002</v>
      </c>
    </row>
    <row r="2186" spans="1:13" x14ac:dyDescent="0.25">
      <c r="A2186" s="89" t="str">
        <f t="shared" si="99"/>
        <v>Y0BB0</v>
      </c>
      <c r="B2186" s="89">
        <f>VLOOKUP(F2186,Masters!B:F,5,0)</f>
        <v>0</v>
      </c>
      <c r="C2186" s="169" t="s">
        <v>173</v>
      </c>
      <c r="D2186" s="169" t="s">
        <v>173</v>
      </c>
      <c r="E2186" s="170">
        <v>44469</v>
      </c>
      <c r="F2186" s="169">
        <v>201297</v>
      </c>
      <c r="G2186" s="169" t="s">
        <v>475</v>
      </c>
      <c r="H2186" s="169"/>
      <c r="I2186" s="169"/>
      <c r="J2186" s="169">
        <v>449488416.27999997</v>
      </c>
      <c r="K2186" s="169"/>
      <c r="M2186" s="87">
        <f t="shared" si="100"/>
        <v>44.948841627999997</v>
      </c>
    </row>
    <row r="2187" spans="1:13" x14ac:dyDescent="0.25">
      <c r="A2187" s="89" t="str">
        <f t="shared" si="99"/>
        <v>Y0BB1.2</v>
      </c>
      <c r="B2187" s="89">
        <f>VLOOKUP(F2187,Masters!B:F,5,0)</f>
        <v>1.2</v>
      </c>
      <c r="C2187" s="169" t="s">
        <v>173</v>
      </c>
      <c r="D2187" s="169" t="s">
        <v>173</v>
      </c>
      <c r="E2187" s="170">
        <v>44469</v>
      </c>
      <c r="F2187" s="169">
        <v>201298</v>
      </c>
      <c r="G2187" s="169" t="s">
        <v>476</v>
      </c>
      <c r="H2187" s="169"/>
      <c r="I2187" s="169"/>
      <c r="J2187" s="169">
        <v>-270607390.13999999</v>
      </c>
      <c r="K2187" s="169"/>
      <c r="M2187" s="87">
        <f t="shared" si="100"/>
        <v>-27.060739013999999</v>
      </c>
    </row>
    <row r="2188" spans="1:13" x14ac:dyDescent="0.25">
      <c r="A2188" s="89" t="str">
        <f t="shared" si="99"/>
        <v>Y0BB0</v>
      </c>
      <c r="B2188" s="89">
        <f>VLOOKUP(F2188,Masters!B:F,5,0)</f>
        <v>0</v>
      </c>
      <c r="C2188" s="169" t="s">
        <v>173</v>
      </c>
      <c r="D2188" s="169" t="s">
        <v>173</v>
      </c>
      <c r="E2188" s="170">
        <v>44469</v>
      </c>
      <c r="F2188" s="169">
        <v>201349</v>
      </c>
      <c r="G2188" s="169" t="s">
        <v>477</v>
      </c>
      <c r="H2188" s="169"/>
      <c r="I2188" s="169"/>
      <c r="J2188" s="169">
        <v>6023153.8899999997</v>
      </c>
      <c r="K2188" s="169"/>
      <c r="M2188" s="87">
        <f t="shared" si="100"/>
        <v>0.60231538899999992</v>
      </c>
    </row>
    <row r="2189" spans="1:13" x14ac:dyDescent="0.25">
      <c r="A2189" s="89" t="str">
        <f t="shared" si="99"/>
        <v>Y0BB0</v>
      </c>
      <c r="B2189" s="89">
        <f>VLOOKUP(F2189,Masters!B:F,5,0)</f>
        <v>0</v>
      </c>
      <c r="C2189" s="169" t="s">
        <v>173</v>
      </c>
      <c r="D2189" s="169" t="s">
        <v>173</v>
      </c>
      <c r="E2189" s="170">
        <v>44469</v>
      </c>
      <c r="F2189" s="169">
        <v>201351</v>
      </c>
      <c r="G2189" s="169" t="s">
        <v>478</v>
      </c>
      <c r="H2189" s="169"/>
      <c r="I2189" s="169"/>
      <c r="J2189" s="169">
        <v>-2354672809.0599999</v>
      </c>
      <c r="K2189" s="169"/>
      <c r="M2189" s="87">
        <f t="shared" si="100"/>
        <v>-235.46728090599998</v>
      </c>
    </row>
    <row r="2190" spans="1:13" x14ac:dyDescent="0.25">
      <c r="A2190" s="89" t="str">
        <f t="shared" si="99"/>
        <v>Y0BB1.2</v>
      </c>
      <c r="B2190" s="89">
        <f>VLOOKUP(F2190,Masters!B:F,5,0)</f>
        <v>1.2</v>
      </c>
      <c r="C2190" s="169" t="s">
        <v>173</v>
      </c>
      <c r="D2190" s="169" t="s">
        <v>173</v>
      </c>
      <c r="E2190" s="170">
        <v>44469</v>
      </c>
      <c r="F2190" s="169">
        <v>201364</v>
      </c>
      <c r="G2190" s="169" t="s">
        <v>479</v>
      </c>
      <c r="H2190" s="169"/>
      <c r="I2190" s="169"/>
      <c r="J2190" s="169">
        <v>-38705304.079999998</v>
      </c>
      <c r="K2190" s="169"/>
      <c r="M2190" s="87">
        <f t="shared" si="100"/>
        <v>-3.870530408</v>
      </c>
    </row>
    <row r="2191" spans="1:13" x14ac:dyDescent="0.25">
      <c r="A2191" s="89" t="str">
        <f t="shared" si="99"/>
        <v>Y0BB1.2</v>
      </c>
      <c r="B2191" s="89">
        <f>VLOOKUP(F2191,Masters!B:F,5,0)</f>
        <v>1.2</v>
      </c>
      <c r="C2191" s="169" t="s">
        <v>173</v>
      </c>
      <c r="D2191" s="169" t="s">
        <v>173</v>
      </c>
      <c r="E2191" s="170">
        <v>44469</v>
      </c>
      <c r="F2191" s="169">
        <v>201366</v>
      </c>
      <c r="G2191" s="169" t="s">
        <v>480</v>
      </c>
      <c r="H2191" s="169"/>
      <c r="I2191" s="169"/>
      <c r="J2191" s="169">
        <v>-669217788.42999995</v>
      </c>
      <c r="K2191" s="169"/>
      <c r="M2191" s="87">
        <f t="shared" si="100"/>
        <v>-66.921778842999998</v>
      </c>
    </row>
    <row r="2192" spans="1:13" x14ac:dyDescent="0.25">
      <c r="A2192" s="89" t="str">
        <f t="shared" si="99"/>
        <v>Y0BB0</v>
      </c>
      <c r="B2192" s="89">
        <f>VLOOKUP(F2192,Masters!B:F,5,0)</f>
        <v>0</v>
      </c>
      <c r="C2192" s="169" t="s">
        <v>173</v>
      </c>
      <c r="D2192" s="169" t="s">
        <v>173</v>
      </c>
      <c r="E2192" s="170">
        <v>44469</v>
      </c>
      <c r="F2192" s="169">
        <v>210103</v>
      </c>
      <c r="G2192" s="169" t="s">
        <v>521</v>
      </c>
      <c r="H2192" s="169"/>
      <c r="I2192" s="169"/>
      <c r="J2192" s="169">
        <v>0</v>
      </c>
      <c r="K2192" s="169"/>
      <c r="M2192" s="87">
        <f t="shared" si="100"/>
        <v>0</v>
      </c>
    </row>
    <row r="2193" spans="1:13" x14ac:dyDescent="0.25">
      <c r="A2193" s="89" t="str">
        <f t="shared" si="99"/>
        <v>Y0BB0</v>
      </c>
      <c r="B2193" s="89">
        <f>VLOOKUP(F2193,Masters!B:F,5,0)</f>
        <v>0</v>
      </c>
      <c r="C2193" s="169" t="s">
        <v>173</v>
      </c>
      <c r="D2193" s="169" t="s">
        <v>173</v>
      </c>
      <c r="E2193" s="170">
        <v>44469</v>
      </c>
      <c r="F2193" s="169">
        <v>210117</v>
      </c>
      <c r="G2193" s="169" t="s">
        <v>523</v>
      </c>
      <c r="H2193" s="169"/>
      <c r="I2193" s="169"/>
      <c r="J2193" s="169">
        <v>-5710673.29</v>
      </c>
      <c r="K2193" s="169"/>
      <c r="M2193" s="87">
        <f t="shared" si="100"/>
        <v>-0.57106732900000001</v>
      </c>
    </row>
    <row r="2194" spans="1:13" x14ac:dyDescent="0.25">
      <c r="A2194" s="89" t="str">
        <f t="shared" ref="A2194:A2197" si="101">C2194&amp;B2194</f>
        <v>Y0BB0</v>
      </c>
      <c r="B2194" s="89">
        <f>VLOOKUP(F2194,Masters!B:F,5,0)</f>
        <v>0</v>
      </c>
      <c r="C2194" s="169" t="s">
        <v>173</v>
      </c>
      <c r="D2194" s="169" t="s">
        <v>173</v>
      </c>
      <c r="E2194" s="170">
        <v>44469</v>
      </c>
      <c r="F2194" s="169">
        <v>210132</v>
      </c>
      <c r="G2194" s="169" t="s">
        <v>916</v>
      </c>
      <c r="H2194" s="169"/>
      <c r="I2194" s="169"/>
      <c r="J2194" s="169">
        <v>0</v>
      </c>
      <c r="K2194" s="169"/>
      <c r="M2194" s="87">
        <f t="shared" si="100"/>
        <v>0</v>
      </c>
    </row>
    <row r="2195" spans="1:13" x14ac:dyDescent="0.25">
      <c r="A2195" s="89" t="str">
        <f t="shared" si="101"/>
        <v>Y0BB0</v>
      </c>
      <c r="B2195" s="89">
        <f>VLOOKUP(F2195,Masters!B:F,5,0)</f>
        <v>0</v>
      </c>
      <c r="C2195" s="169" t="s">
        <v>173</v>
      </c>
      <c r="D2195" s="169" t="s">
        <v>173</v>
      </c>
      <c r="E2195" s="170">
        <v>44469</v>
      </c>
      <c r="F2195" s="169">
        <v>210138</v>
      </c>
      <c r="G2195" s="169" t="s">
        <v>2441</v>
      </c>
      <c r="H2195" s="169"/>
      <c r="I2195" s="169"/>
      <c r="J2195" s="169">
        <v>0</v>
      </c>
      <c r="K2195" s="169"/>
      <c r="M2195" s="87">
        <f t="shared" si="100"/>
        <v>0</v>
      </c>
    </row>
    <row r="2196" spans="1:13" x14ac:dyDescent="0.25">
      <c r="A2196" s="89" t="str">
        <f t="shared" si="101"/>
        <v>Y0BB0</v>
      </c>
      <c r="B2196" s="89">
        <f>VLOOKUP(F2196,Masters!B:F,5,0)</f>
        <v>0</v>
      </c>
      <c r="C2196" s="169" t="s">
        <v>173</v>
      </c>
      <c r="D2196" s="169" t="s">
        <v>173</v>
      </c>
      <c r="E2196" s="170">
        <v>44469</v>
      </c>
      <c r="F2196" s="169">
        <v>210140</v>
      </c>
      <c r="G2196" s="169" t="s">
        <v>525</v>
      </c>
      <c r="H2196" s="169"/>
      <c r="I2196" s="169"/>
      <c r="J2196" s="169">
        <v>0</v>
      </c>
      <c r="K2196" s="169"/>
      <c r="M2196" s="87">
        <f t="shared" ref="M2196:M2259" si="102">J2196/10000000</f>
        <v>0</v>
      </c>
    </row>
    <row r="2197" spans="1:13" x14ac:dyDescent="0.25">
      <c r="A2197" s="89" t="str">
        <f t="shared" si="101"/>
        <v>Y0BB0</v>
      </c>
      <c r="B2197" s="89">
        <f>VLOOKUP(F2197,Masters!B:F,5,0)</f>
        <v>0</v>
      </c>
      <c r="C2197" s="169" t="s">
        <v>173</v>
      </c>
      <c r="D2197" s="169" t="s">
        <v>173</v>
      </c>
      <c r="E2197" s="170">
        <v>44469</v>
      </c>
      <c r="F2197" s="169">
        <v>210210</v>
      </c>
      <c r="G2197" s="169" t="s">
        <v>526</v>
      </c>
      <c r="H2197" s="169"/>
      <c r="I2197" s="169"/>
      <c r="J2197" s="169">
        <v>-67994474.140000001</v>
      </c>
      <c r="K2197" s="169"/>
      <c r="M2197" s="87">
        <f t="shared" si="102"/>
        <v>-6.7994474140000003</v>
      </c>
    </row>
    <row r="2198" spans="1:13" x14ac:dyDescent="0.25">
      <c r="A2198" s="89" t="str">
        <f t="shared" ref="A2198:A2261" si="103">C2198&amp;B2198</f>
        <v>Y0BB0</v>
      </c>
      <c r="B2198" s="89">
        <f>VLOOKUP(F2198,Masters!B:F,5,0)</f>
        <v>0</v>
      </c>
      <c r="C2198" s="169" t="s">
        <v>173</v>
      </c>
      <c r="D2198" s="169" t="s">
        <v>173</v>
      </c>
      <c r="E2198" s="170">
        <v>44469</v>
      </c>
      <c r="F2198" s="169">
        <v>210667</v>
      </c>
      <c r="G2198" s="169" t="s">
        <v>528</v>
      </c>
      <c r="H2198" s="169"/>
      <c r="I2198" s="169"/>
      <c r="J2198" s="169">
        <v>-6879.52</v>
      </c>
      <c r="K2198" s="169"/>
      <c r="M2198" s="168">
        <f t="shared" si="102"/>
        <v>-6.8795200000000003E-4</v>
      </c>
    </row>
    <row r="2199" spans="1:13" x14ac:dyDescent="0.25">
      <c r="A2199" s="89" t="str">
        <f t="shared" si="103"/>
        <v>Y0BB0</v>
      </c>
      <c r="B2199" s="89">
        <f>VLOOKUP(F2199,Masters!B:F,5,0)</f>
        <v>0</v>
      </c>
      <c r="C2199" s="169" t="s">
        <v>173</v>
      </c>
      <c r="D2199" s="169" t="s">
        <v>173</v>
      </c>
      <c r="E2199" s="170">
        <v>44469</v>
      </c>
      <c r="F2199" s="169">
        <v>210766</v>
      </c>
      <c r="G2199" s="169" t="s">
        <v>1614</v>
      </c>
      <c r="H2199" s="169"/>
      <c r="I2199" s="169"/>
      <c r="J2199" s="169">
        <v>-27507.15</v>
      </c>
      <c r="K2199" s="169"/>
      <c r="M2199" s="168">
        <f t="shared" si="102"/>
        <v>-2.7507149999999999E-3</v>
      </c>
    </row>
    <row r="2200" spans="1:13" x14ac:dyDescent="0.25">
      <c r="A2200" s="89" t="str">
        <f t="shared" si="103"/>
        <v>Y0BB0</v>
      </c>
      <c r="B2200" s="89">
        <f>VLOOKUP(F2200,Masters!B:F,5,0)</f>
        <v>0</v>
      </c>
      <c r="C2200" s="169" t="s">
        <v>173</v>
      </c>
      <c r="D2200" s="169" t="s">
        <v>173</v>
      </c>
      <c r="E2200" s="170">
        <v>44469</v>
      </c>
      <c r="F2200" s="169">
        <v>211103</v>
      </c>
      <c r="G2200" s="169" t="s">
        <v>529</v>
      </c>
      <c r="H2200" s="169"/>
      <c r="I2200" s="169"/>
      <c r="J2200" s="169">
        <v>-13772.39</v>
      </c>
      <c r="K2200" s="169"/>
      <c r="M2200" s="168">
        <f t="shared" si="102"/>
        <v>-1.3772389999999999E-3</v>
      </c>
    </row>
    <row r="2201" spans="1:13" x14ac:dyDescent="0.25">
      <c r="A2201" s="89" t="str">
        <f t="shared" si="103"/>
        <v>Y0BB0</v>
      </c>
      <c r="B2201" s="89">
        <f>VLOOKUP(F2201,Masters!B:F,5,0)</f>
        <v>0</v>
      </c>
      <c r="C2201" s="169" t="s">
        <v>173</v>
      </c>
      <c r="D2201" s="169" t="s">
        <v>173</v>
      </c>
      <c r="E2201" s="170">
        <v>44469</v>
      </c>
      <c r="F2201" s="169">
        <v>211106</v>
      </c>
      <c r="G2201" s="169" t="s">
        <v>530</v>
      </c>
      <c r="H2201" s="169"/>
      <c r="I2201" s="169"/>
      <c r="J2201" s="169">
        <v>-3262758.28</v>
      </c>
      <c r="K2201" s="169"/>
      <c r="M2201" s="168">
        <f t="shared" si="102"/>
        <v>-0.32627582799999999</v>
      </c>
    </row>
    <row r="2202" spans="1:13" x14ac:dyDescent="0.25">
      <c r="A2202" s="89" t="str">
        <f t="shared" si="103"/>
        <v>Y0BB0</v>
      </c>
      <c r="B2202" s="89">
        <f>VLOOKUP(F2202,Masters!B:F,5,0)</f>
        <v>0</v>
      </c>
      <c r="C2202" s="169" t="s">
        <v>173</v>
      </c>
      <c r="D2202" s="169" t="s">
        <v>173</v>
      </c>
      <c r="E2202" s="170">
        <v>44469</v>
      </c>
      <c r="F2202" s="169">
        <v>211120</v>
      </c>
      <c r="G2202" s="169" t="s">
        <v>531</v>
      </c>
      <c r="H2202" s="169"/>
      <c r="I2202" s="169"/>
      <c r="J2202" s="169">
        <v>-0.06</v>
      </c>
      <c r="K2202" s="169"/>
      <c r="M2202" s="168">
        <f t="shared" si="102"/>
        <v>-6E-9</v>
      </c>
    </row>
    <row r="2203" spans="1:13" x14ac:dyDescent="0.25">
      <c r="A2203" s="89" t="str">
        <f t="shared" si="103"/>
        <v>Y0BB0</v>
      </c>
      <c r="B2203" s="89">
        <f>VLOOKUP(F2203,Masters!B:F,5,0)</f>
        <v>0</v>
      </c>
      <c r="C2203" s="169" t="s">
        <v>173</v>
      </c>
      <c r="D2203" s="169" t="s">
        <v>173</v>
      </c>
      <c r="E2203" s="170">
        <v>44469</v>
      </c>
      <c r="F2203" s="169">
        <v>211121</v>
      </c>
      <c r="G2203" s="169" t="s">
        <v>532</v>
      </c>
      <c r="H2203" s="169"/>
      <c r="I2203" s="169"/>
      <c r="J2203" s="169">
        <v>-5891770.0099999998</v>
      </c>
      <c r="K2203" s="169"/>
      <c r="M2203" s="168">
        <f t="shared" si="102"/>
        <v>-0.58917700099999992</v>
      </c>
    </row>
    <row r="2204" spans="1:13" x14ac:dyDescent="0.25">
      <c r="A2204" s="89" t="str">
        <f t="shared" si="103"/>
        <v>Y0BB0</v>
      </c>
      <c r="B2204" s="89">
        <f>VLOOKUP(F2204,Masters!B:F,5,0)</f>
        <v>0</v>
      </c>
      <c r="C2204" s="169" t="s">
        <v>173</v>
      </c>
      <c r="D2204" s="169" t="s">
        <v>173</v>
      </c>
      <c r="E2204" s="170">
        <v>44469</v>
      </c>
      <c r="F2204" s="169">
        <v>211122</v>
      </c>
      <c r="G2204" s="169" t="s">
        <v>533</v>
      </c>
      <c r="H2204" s="169"/>
      <c r="I2204" s="169"/>
      <c r="J2204" s="169">
        <v>-18568.95</v>
      </c>
      <c r="K2204" s="169"/>
      <c r="M2204" s="168">
        <f t="shared" si="102"/>
        <v>-1.8568950000000001E-3</v>
      </c>
    </row>
    <row r="2205" spans="1:13" x14ac:dyDescent="0.25">
      <c r="A2205" s="89" t="str">
        <f t="shared" si="103"/>
        <v>Y0BB0</v>
      </c>
      <c r="B2205" s="89">
        <f>VLOOKUP(F2205,Masters!B:F,5,0)</f>
        <v>0</v>
      </c>
      <c r="C2205" s="169" t="s">
        <v>173</v>
      </c>
      <c r="D2205" s="169" t="s">
        <v>173</v>
      </c>
      <c r="E2205" s="170">
        <v>44469</v>
      </c>
      <c r="F2205" s="169">
        <v>211146</v>
      </c>
      <c r="G2205" s="169" t="s">
        <v>1615</v>
      </c>
      <c r="H2205" s="169"/>
      <c r="I2205" s="169"/>
      <c r="J2205" s="169">
        <v>0</v>
      </c>
      <c r="K2205" s="169"/>
      <c r="M2205" s="168">
        <f t="shared" si="102"/>
        <v>0</v>
      </c>
    </row>
    <row r="2206" spans="1:13" x14ac:dyDescent="0.25">
      <c r="A2206" s="89" t="str">
        <f t="shared" si="103"/>
        <v>Y0BB0</v>
      </c>
      <c r="B2206" s="89">
        <f>VLOOKUP(F2206,Masters!B:F,5,0)</f>
        <v>0</v>
      </c>
      <c r="C2206" s="169" t="s">
        <v>173</v>
      </c>
      <c r="D2206" s="169" t="s">
        <v>173</v>
      </c>
      <c r="E2206" s="170">
        <v>44469</v>
      </c>
      <c r="F2206" s="169">
        <v>211172</v>
      </c>
      <c r="G2206" s="169" t="s">
        <v>535</v>
      </c>
      <c r="H2206" s="169"/>
      <c r="I2206" s="169"/>
      <c r="J2206" s="169">
        <v>-15351513.65</v>
      </c>
      <c r="K2206" s="169"/>
      <c r="M2206" s="168">
        <f t="shared" si="102"/>
        <v>-1.5351513649999999</v>
      </c>
    </row>
    <row r="2207" spans="1:13" x14ac:dyDescent="0.25">
      <c r="A2207" s="89" t="str">
        <f t="shared" si="103"/>
        <v>Y0BB0</v>
      </c>
      <c r="B2207" s="89">
        <f>VLOOKUP(F2207,Masters!B:F,5,0)</f>
        <v>0</v>
      </c>
      <c r="C2207" s="169" t="s">
        <v>173</v>
      </c>
      <c r="D2207" s="169" t="s">
        <v>173</v>
      </c>
      <c r="E2207" s="170">
        <v>44469</v>
      </c>
      <c r="F2207" s="169">
        <v>211176</v>
      </c>
      <c r="G2207" s="169" t="s">
        <v>536</v>
      </c>
      <c r="H2207" s="169"/>
      <c r="I2207" s="169"/>
      <c r="J2207" s="169">
        <v>-727894.65</v>
      </c>
      <c r="K2207" s="169"/>
      <c r="M2207" s="168">
        <f t="shared" si="102"/>
        <v>-7.2789464999999998E-2</v>
      </c>
    </row>
    <row r="2208" spans="1:13" x14ac:dyDescent="0.25">
      <c r="A2208" s="89" t="str">
        <f t="shared" si="103"/>
        <v>Y0BB0</v>
      </c>
      <c r="B2208" s="89">
        <f>VLOOKUP(F2208,Masters!B:F,5,0)</f>
        <v>0</v>
      </c>
      <c r="C2208" s="169" t="s">
        <v>173</v>
      </c>
      <c r="D2208" s="169" t="s">
        <v>173</v>
      </c>
      <c r="E2208" s="170">
        <v>44469</v>
      </c>
      <c r="F2208" s="169">
        <v>211177</v>
      </c>
      <c r="G2208" s="169" t="s">
        <v>537</v>
      </c>
      <c r="H2208" s="169"/>
      <c r="I2208" s="169"/>
      <c r="J2208" s="169">
        <v>-1789286.91</v>
      </c>
      <c r="K2208" s="169"/>
      <c r="M2208" s="168">
        <f t="shared" si="102"/>
        <v>-0.178928691</v>
      </c>
    </row>
    <row r="2209" spans="1:13" x14ac:dyDescent="0.25">
      <c r="A2209" s="89" t="str">
        <f t="shared" si="103"/>
        <v>Y0BB0</v>
      </c>
      <c r="B2209" s="89">
        <f>VLOOKUP(F2209,Masters!B:F,5,0)</f>
        <v>0</v>
      </c>
      <c r="C2209" s="169" t="s">
        <v>173</v>
      </c>
      <c r="D2209" s="169" t="s">
        <v>173</v>
      </c>
      <c r="E2209" s="170">
        <v>44469</v>
      </c>
      <c r="F2209" s="169">
        <v>211632</v>
      </c>
      <c r="G2209" s="169" t="s">
        <v>538</v>
      </c>
      <c r="H2209" s="169"/>
      <c r="I2209" s="169"/>
      <c r="J2209" s="169">
        <v>-2329566.37</v>
      </c>
      <c r="K2209" s="169"/>
      <c r="M2209" s="168">
        <f t="shared" si="102"/>
        <v>-0.23295663700000002</v>
      </c>
    </row>
    <row r="2210" spans="1:13" x14ac:dyDescent="0.25">
      <c r="A2210" s="89" t="str">
        <f t="shared" si="103"/>
        <v>Y0BB0</v>
      </c>
      <c r="B2210" s="89">
        <f>VLOOKUP(F2210,Masters!B:F,5,0)</f>
        <v>0</v>
      </c>
      <c r="C2210" s="169" t="s">
        <v>173</v>
      </c>
      <c r="D2210" s="169" t="s">
        <v>173</v>
      </c>
      <c r="E2210" s="170">
        <v>44469</v>
      </c>
      <c r="F2210" s="169">
        <v>260101</v>
      </c>
      <c r="G2210" s="169" t="s">
        <v>926</v>
      </c>
      <c r="H2210" s="169"/>
      <c r="I2210" s="169"/>
      <c r="J2210" s="169">
        <v>-501099849.81999999</v>
      </c>
      <c r="K2210" s="169"/>
      <c r="M2210" s="168">
        <f t="shared" si="102"/>
        <v>-50.109984982</v>
      </c>
    </row>
    <row r="2211" spans="1:13" x14ac:dyDescent="0.25">
      <c r="A2211" s="89" t="str">
        <f t="shared" si="103"/>
        <v>Y0BB0</v>
      </c>
      <c r="B2211" s="89">
        <f>VLOOKUP(F2211,Masters!B:F,5,0)</f>
        <v>0</v>
      </c>
      <c r="C2211" s="169" t="s">
        <v>173</v>
      </c>
      <c r="D2211" s="169" t="s">
        <v>173</v>
      </c>
      <c r="E2211" s="170">
        <v>44469</v>
      </c>
      <c r="F2211" s="169">
        <v>260118</v>
      </c>
      <c r="G2211" s="169" t="s">
        <v>930</v>
      </c>
      <c r="H2211" s="169"/>
      <c r="I2211" s="169"/>
      <c r="J2211" s="169">
        <v>0</v>
      </c>
      <c r="K2211" s="169"/>
      <c r="M2211" s="168">
        <f t="shared" si="102"/>
        <v>0</v>
      </c>
    </row>
    <row r="2212" spans="1:13" x14ac:dyDescent="0.25">
      <c r="A2212" s="89" t="str">
        <f t="shared" si="103"/>
        <v>Y0BB0</v>
      </c>
      <c r="B2212" s="89">
        <f>VLOOKUP(F2212,Masters!B:F,5,0)</f>
        <v>0</v>
      </c>
      <c r="C2212" s="169" t="s">
        <v>173</v>
      </c>
      <c r="D2212" s="169" t="s">
        <v>173</v>
      </c>
      <c r="E2212" s="170">
        <v>44469</v>
      </c>
      <c r="F2212" s="169">
        <v>260202</v>
      </c>
      <c r="G2212" s="169" t="s">
        <v>936</v>
      </c>
      <c r="H2212" s="169"/>
      <c r="I2212" s="169"/>
      <c r="J2212" s="169">
        <v>0</v>
      </c>
      <c r="K2212" s="169"/>
      <c r="M2212" s="168">
        <f t="shared" si="102"/>
        <v>0</v>
      </c>
    </row>
    <row r="2213" spans="1:13" x14ac:dyDescent="0.25">
      <c r="A2213" s="89" t="str">
        <f t="shared" si="103"/>
        <v>Y0BB0</v>
      </c>
      <c r="B2213" s="89">
        <f>VLOOKUP(F2213,Masters!B:F,5,0)</f>
        <v>0</v>
      </c>
      <c r="C2213" s="169" t="s">
        <v>173</v>
      </c>
      <c r="D2213" s="169" t="s">
        <v>173</v>
      </c>
      <c r="E2213" s="170">
        <v>44469</v>
      </c>
      <c r="F2213" s="169">
        <v>260221</v>
      </c>
      <c r="G2213" s="169" t="s">
        <v>937</v>
      </c>
      <c r="H2213" s="169"/>
      <c r="I2213" s="169"/>
      <c r="J2213" s="169">
        <v>-162774152.44</v>
      </c>
      <c r="K2213" s="169"/>
      <c r="M2213" s="168">
        <f t="shared" si="102"/>
        <v>-16.277415244</v>
      </c>
    </row>
    <row r="2214" spans="1:13" x14ac:dyDescent="0.25">
      <c r="A2214" s="89" t="str">
        <f t="shared" si="103"/>
        <v>Y0BB0</v>
      </c>
      <c r="B2214" s="89">
        <f>VLOOKUP(F2214,Masters!B:F,5,0)</f>
        <v>0</v>
      </c>
      <c r="C2214" s="169" t="s">
        <v>173</v>
      </c>
      <c r="D2214" s="169" t="s">
        <v>173</v>
      </c>
      <c r="E2214" s="170">
        <v>44469</v>
      </c>
      <c r="F2214" s="169">
        <v>260222</v>
      </c>
      <c r="G2214" s="169" t="s">
        <v>938</v>
      </c>
      <c r="H2214" s="169"/>
      <c r="I2214" s="169"/>
      <c r="J2214" s="169">
        <v>-117037759.11</v>
      </c>
      <c r="K2214" s="169"/>
      <c r="M2214" s="168">
        <f t="shared" si="102"/>
        <v>-11.703775910999999</v>
      </c>
    </row>
    <row r="2215" spans="1:13" x14ac:dyDescent="0.25">
      <c r="A2215" s="89" t="str">
        <f t="shared" si="103"/>
        <v>Y0BB0</v>
      </c>
      <c r="B2215" s="89">
        <f>VLOOKUP(F2215,Masters!B:F,5,0)</f>
        <v>0</v>
      </c>
      <c r="C2215" s="169" t="s">
        <v>173</v>
      </c>
      <c r="D2215" s="169" t="s">
        <v>173</v>
      </c>
      <c r="E2215" s="170">
        <v>44469</v>
      </c>
      <c r="F2215" s="169">
        <v>260802</v>
      </c>
      <c r="G2215" s="169" t="s">
        <v>939</v>
      </c>
      <c r="H2215" s="169"/>
      <c r="I2215" s="169"/>
      <c r="J2215" s="169">
        <v>15.36</v>
      </c>
      <c r="K2215" s="169"/>
      <c r="M2215" s="168">
        <f t="shared" si="102"/>
        <v>1.536E-6</v>
      </c>
    </row>
    <row r="2216" spans="1:13" x14ac:dyDescent="0.25">
      <c r="A2216" s="89" t="str">
        <f t="shared" si="103"/>
        <v>Y0BB0</v>
      </c>
      <c r="B2216" s="89">
        <f>VLOOKUP(F2216,Masters!B:F,5,0)</f>
        <v>0</v>
      </c>
      <c r="C2216" s="169" t="s">
        <v>173</v>
      </c>
      <c r="D2216" s="169" t="s">
        <v>173</v>
      </c>
      <c r="E2216" s="170">
        <v>44469</v>
      </c>
      <c r="F2216" s="169">
        <v>260815</v>
      </c>
      <c r="G2216" s="169" t="s">
        <v>495</v>
      </c>
      <c r="H2216" s="169"/>
      <c r="I2216" s="169"/>
      <c r="J2216" s="169">
        <v>-5608094.2999999998</v>
      </c>
      <c r="K2216" s="169"/>
      <c r="M2216" s="168">
        <f t="shared" si="102"/>
        <v>-0.56080942999999994</v>
      </c>
    </row>
    <row r="2217" spans="1:13" x14ac:dyDescent="0.25">
      <c r="A2217" s="89" t="str">
        <f t="shared" si="103"/>
        <v>Y0BB0</v>
      </c>
      <c r="B2217" s="89">
        <f>VLOOKUP(F2217,Masters!B:F,5,0)</f>
        <v>0</v>
      </c>
      <c r="C2217" s="169" t="s">
        <v>173</v>
      </c>
      <c r="D2217" s="169" t="s">
        <v>173</v>
      </c>
      <c r="E2217" s="170">
        <v>44469</v>
      </c>
      <c r="F2217" s="169">
        <v>260836</v>
      </c>
      <c r="G2217" s="169" t="s">
        <v>496</v>
      </c>
      <c r="H2217" s="169"/>
      <c r="I2217" s="169"/>
      <c r="J2217" s="169">
        <v>-854329.77</v>
      </c>
      <c r="K2217" s="169"/>
      <c r="M2217" s="168">
        <f t="shared" si="102"/>
        <v>-8.5432977000000007E-2</v>
      </c>
    </row>
    <row r="2218" spans="1:13" x14ac:dyDescent="0.25">
      <c r="A2218" s="89" t="str">
        <f t="shared" si="103"/>
        <v>Y0BB0</v>
      </c>
      <c r="B2218" s="89">
        <f>VLOOKUP(F2218,Masters!B:F,5,0)</f>
        <v>0</v>
      </c>
      <c r="C2218" s="169" t="s">
        <v>173</v>
      </c>
      <c r="D2218" s="169" t="s">
        <v>173</v>
      </c>
      <c r="E2218" s="170">
        <v>44469</v>
      </c>
      <c r="F2218" s="169">
        <v>260837</v>
      </c>
      <c r="G2218" s="169" t="s">
        <v>497</v>
      </c>
      <c r="H2218" s="169"/>
      <c r="I2218" s="169"/>
      <c r="J2218" s="169">
        <v>-854329.77</v>
      </c>
      <c r="K2218" s="169"/>
      <c r="M2218" s="168">
        <f t="shared" si="102"/>
        <v>-8.5432977000000007E-2</v>
      </c>
    </row>
    <row r="2219" spans="1:13" x14ac:dyDescent="0.25">
      <c r="A2219" s="89" t="str">
        <f t="shared" si="103"/>
        <v>Y0BB0</v>
      </c>
      <c r="B2219" s="89">
        <f>VLOOKUP(F2219,Masters!B:F,5,0)</f>
        <v>0</v>
      </c>
      <c r="C2219" s="169" t="s">
        <v>173</v>
      </c>
      <c r="D2219" s="169" t="s">
        <v>173</v>
      </c>
      <c r="E2219" s="170">
        <v>44469</v>
      </c>
      <c r="F2219" s="169">
        <v>260902</v>
      </c>
      <c r="G2219" s="169" t="s">
        <v>498</v>
      </c>
      <c r="H2219" s="169"/>
      <c r="I2219" s="169"/>
      <c r="J2219" s="169">
        <v>-0.46</v>
      </c>
      <c r="K2219" s="169"/>
      <c r="M2219" s="168">
        <f t="shared" si="102"/>
        <v>-4.6000000000000002E-8</v>
      </c>
    </row>
    <row r="2220" spans="1:13" x14ac:dyDescent="0.25">
      <c r="A2220" s="89" t="str">
        <f t="shared" si="103"/>
        <v>Y0BB0</v>
      </c>
      <c r="B2220" s="89">
        <f>VLOOKUP(F2220,Masters!B:F,5,0)</f>
        <v>0</v>
      </c>
      <c r="C2220" s="169" t="s">
        <v>173</v>
      </c>
      <c r="D2220" s="169" t="s">
        <v>173</v>
      </c>
      <c r="E2220" s="170">
        <v>44469</v>
      </c>
      <c r="F2220" s="169">
        <v>260905</v>
      </c>
      <c r="G2220" s="169" t="s">
        <v>499</v>
      </c>
      <c r="H2220" s="169"/>
      <c r="I2220" s="169"/>
      <c r="J2220" s="169">
        <v>-2514752.0699999998</v>
      </c>
      <c r="K2220" s="169"/>
      <c r="M2220" s="168">
        <f t="shared" si="102"/>
        <v>-0.25147520699999998</v>
      </c>
    </row>
    <row r="2221" spans="1:13" x14ac:dyDescent="0.25">
      <c r="A2221" s="89" t="str">
        <f t="shared" si="103"/>
        <v>Y0BB0</v>
      </c>
      <c r="B2221" s="89">
        <f>VLOOKUP(F2221,Masters!B:F,5,0)</f>
        <v>0</v>
      </c>
      <c r="C2221" s="169" t="s">
        <v>173</v>
      </c>
      <c r="D2221" s="169" t="s">
        <v>173</v>
      </c>
      <c r="E2221" s="170">
        <v>44469</v>
      </c>
      <c r="F2221" s="169">
        <v>260930</v>
      </c>
      <c r="G2221" s="169" t="s">
        <v>735</v>
      </c>
      <c r="H2221" s="169"/>
      <c r="I2221" s="169"/>
      <c r="J2221" s="169">
        <v>0</v>
      </c>
      <c r="K2221" s="169"/>
      <c r="M2221" s="168">
        <f t="shared" si="102"/>
        <v>0</v>
      </c>
    </row>
    <row r="2222" spans="1:13" x14ac:dyDescent="0.25">
      <c r="A2222" s="89" t="str">
        <f t="shared" si="103"/>
        <v>Y0BB0</v>
      </c>
      <c r="B2222" s="89">
        <f>VLOOKUP(F2222,Masters!B:F,5,0)</f>
        <v>0</v>
      </c>
      <c r="C2222" s="169" t="s">
        <v>173</v>
      </c>
      <c r="D2222" s="169" t="s">
        <v>173</v>
      </c>
      <c r="E2222" s="170">
        <v>44469</v>
      </c>
      <c r="F2222" s="169">
        <v>260942</v>
      </c>
      <c r="G2222" s="169" t="s">
        <v>500</v>
      </c>
      <c r="H2222" s="169"/>
      <c r="I2222" s="169"/>
      <c r="J2222" s="169">
        <v>-20190.650000000001</v>
      </c>
      <c r="K2222" s="169"/>
      <c r="M2222" s="168">
        <f t="shared" si="102"/>
        <v>-2.019065E-3</v>
      </c>
    </row>
    <row r="2223" spans="1:13" x14ac:dyDescent="0.25">
      <c r="A2223" s="89" t="str">
        <f t="shared" si="103"/>
        <v>Y0BB0</v>
      </c>
      <c r="B2223" s="89">
        <f>VLOOKUP(F2223,Masters!B:F,5,0)</f>
        <v>0</v>
      </c>
      <c r="C2223" s="169" t="s">
        <v>173</v>
      </c>
      <c r="D2223" s="169" t="s">
        <v>173</v>
      </c>
      <c r="E2223" s="170">
        <v>44469</v>
      </c>
      <c r="F2223" s="169">
        <v>261026</v>
      </c>
      <c r="G2223" s="169" t="s">
        <v>501</v>
      </c>
      <c r="H2223" s="169"/>
      <c r="I2223" s="169"/>
      <c r="J2223" s="169">
        <v>-8663180.9199999999</v>
      </c>
      <c r="K2223" s="169"/>
      <c r="M2223" s="168">
        <f t="shared" si="102"/>
        <v>-0.86631809199999998</v>
      </c>
    </row>
    <row r="2224" spans="1:13" x14ac:dyDescent="0.25">
      <c r="A2224" s="89" t="str">
        <f t="shared" si="103"/>
        <v>Y0BB0</v>
      </c>
      <c r="B2224" s="89">
        <f>VLOOKUP(F2224,Masters!B:F,5,0)</f>
        <v>0</v>
      </c>
      <c r="C2224" s="169" t="s">
        <v>173</v>
      </c>
      <c r="D2224" s="169" t="s">
        <v>173</v>
      </c>
      <c r="E2224" s="170">
        <v>44469</v>
      </c>
      <c r="F2224" s="169">
        <v>261027</v>
      </c>
      <c r="G2224" s="169" t="s">
        <v>502</v>
      </c>
      <c r="H2224" s="169"/>
      <c r="I2224" s="169"/>
      <c r="J2224" s="169">
        <v>-2827416.3</v>
      </c>
      <c r="K2224" s="169"/>
      <c r="M2224" s="168">
        <f t="shared" si="102"/>
        <v>-0.28274162999999997</v>
      </c>
    </row>
    <row r="2225" spans="1:13" x14ac:dyDescent="0.25">
      <c r="A2225" s="89" t="str">
        <f t="shared" si="103"/>
        <v>Y0BB0</v>
      </c>
      <c r="B2225" s="89">
        <f>VLOOKUP(F2225,Masters!B:F,5,0)</f>
        <v>0</v>
      </c>
      <c r="C2225" s="169" t="s">
        <v>173</v>
      </c>
      <c r="D2225" s="169" t="s">
        <v>173</v>
      </c>
      <c r="E2225" s="170">
        <v>44469</v>
      </c>
      <c r="F2225" s="169">
        <v>261259</v>
      </c>
      <c r="G2225" s="169" t="s">
        <v>505</v>
      </c>
      <c r="H2225" s="169"/>
      <c r="I2225" s="169"/>
      <c r="J2225" s="169">
        <v>-34612.93</v>
      </c>
      <c r="K2225" s="169"/>
      <c r="M2225" s="168">
        <f t="shared" si="102"/>
        <v>-3.4612929999999998E-3</v>
      </c>
    </row>
    <row r="2226" spans="1:13" x14ac:dyDescent="0.25">
      <c r="A2226" s="89" t="str">
        <f t="shared" si="103"/>
        <v>Y0BB0</v>
      </c>
      <c r="B2226" s="89">
        <f>VLOOKUP(F2226,Masters!B:F,5,0)</f>
        <v>0</v>
      </c>
      <c r="C2226" s="169" t="s">
        <v>173</v>
      </c>
      <c r="D2226" s="169" t="s">
        <v>173</v>
      </c>
      <c r="E2226" s="170">
        <v>44469</v>
      </c>
      <c r="F2226" s="169">
        <v>261260</v>
      </c>
      <c r="G2226" s="169" t="s">
        <v>506</v>
      </c>
      <c r="H2226" s="169"/>
      <c r="I2226" s="169"/>
      <c r="J2226" s="169">
        <v>-34612.51</v>
      </c>
      <c r="K2226" s="169"/>
      <c r="M2226" s="168">
        <f t="shared" si="102"/>
        <v>-3.4612510000000003E-3</v>
      </c>
    </row>
    <row r="2227" spans="1:13" x14ac:dyDescent="0.25">
      <c r="A2227" s="89" t="str">
        <f t="shared" si="103"/>
        <v>Y0BB0</v>
      </c>
      <c r="B2227" s="89">
        <f>VLOOKUP(F2227,Masters!B:F,5,0)</f>
        <v>0</v>
      </c>
      <c r="C2227" s="169" t="s">
        <v>173</v>
      </c>
      <c r="D2227" s="169" t="s">
        <v>173</v>
      </c>
      <c r="E2227" s="170">
        <v>44469</v>
      </c>
      <c r="F2227" s="169">
        <v>261262</v>
      </c>
      <c r="G2227" s="169" t="s">
        <v>507</v>
      </c>
      <c r="H2227" s="169"/>
      <c r="I2227" s="169"/>
      <c r="J2227" s="169">
        <v>-179917.02</v>
      </c>
      <c r="K2227" s="169"/>
      <c r="M2227" s="168">
        <f t="shared" si="102"/>
        <v>-1.7991701999999998E-2</v>
      </c>
    </row>
    <row r="2228" spans="1:13" x14ac:dyDescent="0.25">
      <c r="A2228" s="89" t="str">
        <f t="shared" si="103"/>
        <v>Y0BB0</v>
      </c>
      <c r="B2228" s="89">
        <f>VLOOKUP(F2228,Masters!B:F,5,0)</f>
        <v>0</v>
      </c>
      <c r="C2228" s="169" t="s">
        <v>173</v>
      </c>
      <c r="D2228" s="169" t="s">
        <v>173</v>
      </c>
      <c r="E2228" s="170">
        <v>44469</v>
      </c>
      <c r="F2228" s="169">
        <v>281101</v>
      </c>
      <c r="G2228" s="169" t="s">
        <v>481</v>
      </c>
      <c r="H2228" s="169"/>
      <c r="I2228" s="169"/>
      <c r="J2228" s="169">
        <v>2342573609.4899998</v>
      </c>
      <c r="K2228" s="169"/>
      <c r="M2228" s="168">
        <f t="shared" si="102"/>
        <v>234.25736094899997</v>
      </c>
    </row>
    <row r="2229" spans="1:13" x14ac:dyDescent="0.25">
      <c r="A2229" s="89" t="str">
        <f t="shared" si="103"/>
        <v>Y0BB0</v>
      </c>
      <c r="B2229" s="89">
        <f>VLOOKUP(F2229,Masters!B:F,5,0)</f>
        <v>0</v>
      </c>
      <c r="C2229" s="169" t="s">
        <v>173</v>
      </c>
      <c r="D2229" s="169" t="s">
        <v>173</v>
      </c>
      <c r="E2229" s="170">
        <v>44469</v>
      </c>
      <c r="F2229" s="169">
        <v>281102</v>
      </c>
      <c r="G2229" s="169" t="s">
        <v>1058</v>
      </c>
      <c r="H2229" s="169"/>
      <c r="I2229" s="169"/>
      <c r="J2229" s="169">
        <v>-22672447711.529999</v>
      </c>
      <c r="K2229" s="169"/>
      <c r="M2229" s="168">
        <f t="shared" si="102"/>
        <v>-2267.2447711529999</v>
      </c>
    </row>
    <row r="2230" spans="1:13" x14ac:dyDescent="0.25">
      <c r="A2230" s="89" t="str">
        <f t="shared" si="103"/>
        <v>Y0BB0</v>
      </c>
      <c r="B2230" s="89">
        <f>VLOOKUP(F2230,Masters!B:F,5,0)</f>
        <v>0</v>
      </c>
      <c r="C2230" s="169" t="s">
        <v>173</v>
      </c>
      <c r="D2230" s="169" t="s">
        <v>173</v>
      </c>
      <c r="E2230" s="170">
        <v>44469</v>
      </c>
      <c r="F2230" s="169">
        <v>281114</v>
      </c>
      <c r="G2230" s="169" t="s">
        <v>659</v>
      </c>
      <c r="H2230" s="169"/>
      <c r="I2230" s="169"/>
      <c r="J2230" s="169">
        <v>0</v>
      </c>
      <c r="K2230" s="169"/>
      <c r="M2230" s="168">
        <f t="shared" si="102"/>
        <v>0</v>
      </c>
    </row>
    <row r="2231" spans="1:13" x14ac:dyDescent="0.25">
      <c r="A2231" s="89" t="str">
        <f t="shared" si="103"/>
        <v>Y0BB0</v>
      </c>
      <c r="B2231" s="89">
        <f>VLOOKUP(F2231,Masters!B:F,5,0)</f>
        <v>0</v>
      </c>
      <c r="C2231" s="169" t="s">
        <v>173</v>
      </c>
      <c r="D2231" s="169" t="s">
        <v>173</v>
      </c>
      <c r="E2231" s="170">
        <v>44469</v>
      </c>
      <c r="F2231" s="169">
        <v>281166</v>
      </c>
      <c r="G2231" s="169" t="s">
        <v>482</v>
      </c>
      <c r="H2231" s="169"/>
      <c r="I2231" s="169"/>
      <c r="J2231" s="169">
        <v>-24072248009.810001</v>
      </c>
      <c r="K2231" s="169"/>
      <c r="M2231" s="168">
        <f t="shared" si="102"/>
        <v>-2407.224800981</v>
      </c>
    </row>
    <row r="2232" spans="1:13" x14ac:dyDescent="0.25">
      <c r="A2232" s="89" t="str">
        <f t="shared" si="103"/>
        <v>Y0BB0</v>
      </c>
      <c r="B2232" s="89">
        <f>VLOOKUP(F2232,Masters!B:F,5,0)</f>
        <v>0</v>
      </c>
      <c r="C2232" s="169" t="s">
        <v>173</v>
      </c>
      <c r="D2232" s="169" t="s">
        <v>173</v>
      </c>
      <c r="E2232" s="170">
        <v>44469</v>
      </c>
      <c r="F2232" s="169">
        <v>281167</v>
      </c>
      <c r="G2232" s="169" t="s">
        <v>2425</v>
      </c>
      <c r="H2232" s="169"/>
      <c r="I2232" s="169"/>
      <c r="J2232" s="169">
        <v>-480939013.55000001</v>
      </c>
      <c r="K2232" s="169"/>
      <c r="M2232" s="168">
        <f t="shared" si="102"/>
        <v>-48.093901355</v>
      </c>
    </row>
    <row r="2233" spans="1:13" x14ac:dyDescent="0.25">
      <c r="A2233" s="89" t="str">
        <f t="shared" si="103"/>
        <v>Y0BB0</v>
      </c>
      <c r="B2233" s="89">
        <f>VLOOKUP(F2233,Masters!B:F,5,0)</f>
        <v>0</v>
      </c>
      <c r="C2233" s="169" t="s">
        <v>173</v>
      </c>
      <c r="D2233" s="169" t="s">
        <v>173</v>
      </c>
      <c r="E2233" s="170">
        <v>44469</v>
      </c>
      <c r="F2233" s="169">
        <v>281212</v>
      </c>
      <c r="G2233" s="169" t="s">
        <v>541</v>
      </c>
      <c r="H2233" s="169"/>
      <c r="I2233" s="169"/>
      <c r="J2233" s="169">
        <v>-1164651.81</v>
      </c>
      <c r="K2233" s="169"/>
      <c r="M2233" s="168">
        <f t="shared" si="102"/>
        <v>-0.116465181</v>
      </c>
    </row>
    <row r="2234" spans="1:13" x14ac:dyDescent="0.25">
      <c r="A2234" s="89" t="str">
        <f t="shared" si="103"/>
        <v>Y0BB0</v>
      </c>
      <c r="B2234" s="89">
        <f>VLOOKUP(F2234,Masters!B:F,5,0)</f>
        <v>0</v>
      </c>
      <c r="C2234" s="169" t="s">
        <v>173</v>
      </c>
      <c r="D2234" s="169" t="s">
        <v>173</v>
      </c>
      <c r="E2234" s="170">
        <v>44469</v>
      </c>
      <c r="F2234" s="169">
        <v>281290</v>
      </c>
      <c r="G2234" s="169" t="s">
        <v>483</v>
      </c>
      <c r="H2234" s="169"/>
      <c r="I2234" s="169"/>
      <c r="J2234" s="169">
        <v>-184610393.24000001</v>
      </c>
      <c r="K2234" s="169"/>
      <c r="M2234" s="168">
        <f t="shared" si="102"/>
        <v>-18.461039324000001</v>
      </c>
    </row>
    <row r="2235" spans="1:13" x14ac:dyDescent="0.25">
      <c r="A2235" s="89" t="str">
        <f t="shared" si="103"/>
        <v>Y0BB0</v>
      </c>
      <c r="B2235" s="89">
        <f>VLOOKUP(F2235,Masters!B:F,5,0)</f>
        <v>0</v>
      </c>
      <c r="C2235" s="169" t="s">
        <v>173</v>
      </c>
      <c r="D2235" s="169" t="s">
        <v>173</v>
      </c>
      <c r="E2235" s="170">
        <v>44469</v>
      </c>
      <c r="F2235" s="169">
        <v>281292</v>
      </c>
      <c r="G2235" s="169" t="s">
        <v>484</v>
      </c>
      <c r="H2235" s="169"/>
      <c r="I2235" s="169"/>
      <c r="J2235" s="169">
        <v>-5483294417.8800001</v>
      </c>
      <c r="K2235" s="169"/>
      <c r="M2235" s="168">
        <f t="shared" si="102"/>
        <v>-548.32944178800005</v>
      </c>
    </row>
    <row r="2236" spans="1:13" x14ac:dyDescent="0.25">
      <c r="A2236" s="89" t="str">
        <f t="shared" si="103"/>
        <v>Y0BB5.3</v>
      </c>
      <c r="B2236" s="89">
        <f>VLOOKUP(F2236,Masters!B:F,5,0)</f>
        <v>5.3</v>
      </c>
      <c r="C2236" s="169" t="s">
        <v>173</v>
      </c>
      <c r="D2236" s="169" t="s">
        <v>173</v>
      </c>
      <c r="E2236" s="170">
        <v>44469</v>
      </c>
      <c r="F2236" s="169">
        <v>301101</v>
      </c>
      <c r="G2236" s="169" t="s">
        <v>447</v>
      </c>
      <c r="H2236" s="169"/>
      <c r="I2236" s="169"/>
      <c r="J2236" s="169">
        <v>-4907448605.3500004</v>
      </c>
      <c r="K2236" s="169"/>
      <c r="M2236" s="168">
        <f t="shared" si="102"/>
        <v>-490.74486053500004</v>
      </c>
    </row>
    <row r="2237" spans="1:13" x14ac:dyDescent="0.25">
      <c r="A2237" s="89" t="str">
        <f t="shared" si="103"/>
        <v>Y0BB5.1</v>
      </c>
      <c r="B2237" s="89">
        <f>VLOOKUP(F2237,Masters!B:F,5,0)</f>
        <v>5.0999999999999996</v>
      </c>
      <c r="C2237" s="169" t="s">
        <v>173</v>
      </c>
      <c r="D2237" s="169" t="s">
        <v>173</v>
      </c>
      <c r="E2237" s="170">
        <v>44469</v>
      </c>
      <c r="F2237" s="169">
        <v>304101</v>
      </c>
      <c r="G2237" s="169" t="s">
        <v>439</v>
      </c>
      <c r="H2237" s="169"/>
      <c r="I2237" s="169"/>
      <c r="J2237" s="169">
        <v>-386406401.5</v>
      </c>
      <c r="K2237" s="169"/>
      <c r="M2237" s="168">
        <f t="shared" si="102"/>
        <v>-38.640640150000003</v>
      </c>
    </row>
    <row r="2238" spans="1:13" x14ac:dyDescent="0.25">
      <c r="A2238" s="89" t="str">
        <f t="shared" si="103"/>
        <v>Y0BB5.2</v>
      </c>
      <c r="B2238" s="89">
        <f>VLOOKUP(F2238,Masters!B:F,5,0)</f>
        <v>5.2</v>
      </c>
      <c r="C2238" s="169" t="s">
        <v>173</v>
      </c>
      <c r="D2238" s="169" t="s">
        <v>173</v>
      </c>
      <c r="E2238" s="170">
        <v>44469</v>
      </c>
      <c r="F2238" s="169">
        <v>304213</v>
      </c>
      <c r="G2238" s="169" t="s">
        <v>966</v>
      </c>
      <c r="H2238" s="169"/>
      <c r="I2238" s="169"/>
      <c r="J2238" s="169">
        <v>-26029818.260000002</v>
      </c>
      <c r="K2238" s="169"/>
      <c r="M2238" s="168">
        <f t="shared" si="102"/>
        <v>-2.6029818260000002</v>
      </c>
    </row>
    <row r="2239" spans="1:13" x14ac:dyDescent="0.25">
      <c r="A2239" s="89" t="str">
        <f t="shared" si="103"/>
        <v>Y0BB5.2</v>
      </c>
      <c r="B2239" s="89">
        <f>VLOOKUP(F2239,Masters!B:F,5,0)</f>
        <v>5.2</v>
      </c>
      <c r="C2239" s="169" t="s">
        <v>173</v>
      </c>
      <c r="D2239" s="169" t="s">
        <v>173</v>
      </c>
      <c r="E2239" s="170">
        <v>44469</v>
      </c>
      <c r="F2239" s="169">
        <v>304232</v>
      </c>
      <c r="G2239" s="169" t="s">
        <v>440</v>
      </c>
      <c r="H2239" s="169"/>
      <c r="I2239" s="169"/>
      <c r="J2239" s="169">
        <v>-108035.31</v>
      </c>
      <c r="K2239" s="169"/>
      <c r="M2239" s="168">
        <f t="shared" si="102"/>
        <v>-1.0803531E-2</v>
      </c>
    </row>
    <row r="2240" spans="1:13" x14ac:dyDescent="0.25">
      <c r="A2240" s="89" t="str">
        <f t="shared" si="103"/>
        <v>Y0BB5.5</v>
      </c>
      <c r="B2240" s="89">
        <f>VLOOKUP(F2240,Masters!B:F,5,0)</f>
        <v>5.5</v>
      </c>
      <c r="C2240" s="169" t="s">
        <v>173</v>
      </c>
      <c r="D2240" s="169" t="s">
        <v>173</v>
      </c>
      <c r="E2240" s="170">
        <v>44469</v>
      </c>
      <c r="F2240" s="169">
        <v>304302</v>
      </c>
      <c r="G2240" s="169" t="s">
        <v>441</v>
      </c>
      <c r="H2240" s="169"/>
      <c r="I2240" s="169"/>
      <c r="J2240" s="169">
        <v>-8385949.3600000003</v>
      </c>
      <c r="K2240" s="169"/>
      <c r="M2240" s="168">
        <f t="shared" si="102"/>
        <v>-0.83859493600000001</v>
      </c>
    </row>
    <row r="2241" spans="1:13" x14ac:dyDescent="0.25">
      <c r="A2241" s="89" t="str">
        <f t="shared" si="103"/>
        <v>Y0BB5.5</v>
      </c>
      <c r="B2241" s="89">
        <f>VLOOKUP(F2241,Masters!B:F,5,0)</f>
        <v>5.5</v>
      </c>
      <c r="C2241" s="169" t="s">
        <v>173</v>
      </c>
      <c r="D2241" s="169" t="s">
        <v>173</v>
      </c>
      <c r="E2241" s="170">
        <v>44469</v>
      </c>
      <c r="F2241" s="169">
        <v>304749</v>
      </c>
      <c r="G2241" s="169" t="s">
        <v>442</v>
      </c>
      <c r="H2241" s="169"/>
      <c r="I2241" s="169"/>
      <c r="J2241" s="169">
        <v>10.41</v>
      </c>
      <c r="K2241" s="169"/>
      <c r="M2241" s="168">
        <f t="shared" si="102"/>
        <v>1.0410000000000001E-6</v>
      </c>
    </row>
    <row r="2242" spans="1:13" x14ac:dyDescent="0.25">
      <c r="A2242" s="89" t="str">
        <f t="shared" si="103"/>
        <v>Y0BB5.5</v>
      </c>
      <c r="B2242" s="89">
        <f>VLOOKUP(F2242,Masters!B:F,5,0)</f>
        <v>5.5</v>
      </c>
      <c r="C2242" s="169" t="s">
        <v>173</v>
      </c>
      <c r="D2242" s="169" t="s">
        <v>173</v>
      </c>
      <c r="E2242" s="170">
        <v>44469</v>
      </c>
      <c r="F2242" s="169">
        <v>304751</v>
      </c>
      <c r="G2242" s="169" t="s">
        <v>443</v>
      </c>
      <c r="H2242" s="169"/>
      <c r="I2242" s="169"/>
      <c r="J2242" s="169">
        <v>3409.42</v>
      </c>
      <c r="K2242" s="169"/>
      <c r="M2242" s="168">
        <f t="shared" si="102"/>
        <v>3.40942E-4</v>
      </c>
    </row>
    <row r="2243" spans="1:13" x14ac:dyDescent="0.25">
      <c r="A2243" s="89" t="str">
        <f t="shared" si="103"/>
        <v>Y0BB5.5</v>
      </c>
      <c r="B2243" s="89">
        <f>VLOOKUP(F2243,Masters!B:F,5,0)</f>
        <v>5.5</v>
      </c>
      <c r="C2243" s="169" t="s">
        <v>173</v>
      </c>
      <c r="D2243" s="169" t="s">
        <v>173</v>
      </c>
      <c r="E2243" s="170">
        <v>44469</v>
      </c>
      <c r="F2243" s="169">
        <v>305101</v>
      </c>
      <c r="G2243" s="169" t="s">
        <v>444</v>
      </c>
      <c r="H2243" s="169"/>
      <c r="I2243" s="169"/>
      <c r="J2243" s="169">
        <v>-681.54</v>
      </c>
      <c r="K2243" s="169"/>
      <c r="M2243" s="168">
        <f t="shared" si="102"/>
        <v>-6.8153999999999998E-5</v>
      </c>
    </row>
    <row r="2244" spans="1:13" x14ac:dyDescent="0.25">
      <c r="A2244" s="89" t="str">
        <f t="shared" si="103"/>
        <v>Y0BB5.5</v>
      </c>
      <c r="B2244" s="89">
        <f>VLOOKUP(F2244,Masters!B:F,5,0)</f>
        <v>5.5</v>
      </c>
      <c r="C2244" s="169" t="s">
        <v>173</v>
      </c>
      <c r="D2244" s="169" t="s">
        <v>173</v>
      </c>
      <c r="E2244" s="170">
        <v>44469</v>
      </c>
      <c r="F2244" s="169">
        <v>305105</v>
      </c>
      <c r="G2244" s="169" t="s">
        <v>1139</v>
      </c>
      <c r="H2244" s="169"/>
      <c r="I2244" s="169"/>
      <c r="J2244" s="169">
        <v>-95897.64</v>
      </c>
      <c r="K2244" s="169"/>
      <c r="M2244" s="168">
        <f t="shared" si="102"/>
        <v>-9.5897640000000006E-3</v>
      </c>
    </row>
    <row r="2245" spans="1:13" x14ac:dyDescent="0.25">
      <c r="A2245" s="89" t="str">
        <f t="shared" si="103"/>
        <v>Y0BB5.5</v>
      </c>
      <c r="B2245" s="89">
        <f>VLOOKUP(F2245,Masters!B:F,5,0)</f>
        <v>5.5</v>
      </c>
      <c r="C2245" s="169" t="s">
        <v>173</v>
      </c>
      <c r="D2245" s="169" t="s">
        <v>173</v>
      </c>
      <c r="E2245" s="170">
        <v>44469</v>
      </c>
      <c r="F2245" s="169">
        <v>305144</v>
      </c>
      <c r="G2245" s="169" t="s">
        <v>445</v>
      </c>
      <c r="H2245" s="169"/>
      <c r="I2245" s="169"/>
      <c r="J2245" s="169">
        <v>94427.57</v>
      </c>
      <c r="K2245" s="169"/>
      <c r="M2245" s="168">
        <f t="shared" si="102"/>
        <v>9.4427570000000013E-3</v>
      </c>
    </row>
    <row r="2246" spans="1:13" x14ac:dyDescent="0.25">
      <c r="A2246" s="89" t="str">
        <f t="shared" si="103"/>
        <v>Y0BB5.5</v>
      </c>
      <c r="B2246" s="89">
        <f>VLOOKUP(F2246,Masters!B:F,5,0)</f>
        <v>5.5</v>
      </c>
      <c r="C2246" s="169" t="s">
        <v>173</v>
      </c>
      <c r="D2246" s="169" t="s">
        <v>173</v>
      </c>
      <c r="E2246" s="170">
        <v>44469</v>
      </c>
      <c r="F2246" s="169">
        <v>310115</v>
      </c>
      <c r="G2246" s="169" t="s">
        <v>446</v>
      </c>
      <c r="H2246" s="169"/>
      <c r="I2246" s="169"/>
      <c r="J2246" s="169">
        <v>46480.800000000003</v>
      </c>
      <c r="K2246" s="169"/>
      <c r="M2246" s="168">
        <f t="shared" si="102"/>
        <v>4.6480800000000006E-3</v>
      </c>
    </row>
    <row r="2247" spans="1:13" x14ac:dyDescent="0.25">
      <c r="A2247" s="89" t="str">
        <f t="shared" si="103"/>
        <v>Y0BB0</v>
      </c>
      <c r="B2247" s="89">
        <f>VLOOKUP(F2247,Masters!B:F,5,0)</f>
        <v>0</v>
      </c>
      <c r="C2247" s="169" t="s">
        <v>173</v>
      </c>
      <c r="D2247" s="169" t="s">
        <v>173</v>
      </c>
      <c r="E2247" s="170">
        <v>44469</v>
      </c>
      <c r="F2247" s="169">
        <v>311501</v>
      </c>
      <c r="G2247" s="169" t="s">
        <v>448</v>
      </c>
      <c r="H2247" s="169"/>
      <c r="I2247" s="169"/>
      <c r="J2247" s="169">
        <v>-7678464621.6300001</v>
      </c>
      <c r="K2247" s="169"/>
      <c r="M2247" s="168">
        <f t="shared" si="102"/>
        <v>-767.84646216299996</v>
      </c>
    </row>
    <row r="2248" spans="1:13" x14ac:dyDescent="0.25">
      <c r="A2248" s="89" t="str">
        <f t="shared" si="103"/>
        <v>Y0BB6.3</v>
      </c>
      <c r="B2248" s="89">
        <f>VLOOKUP(F2248,Masters!B:F,5,0)</f>
        <v>6.3</v>
      </c>
      <c r="C2248" s="169" t="s">
        <v>173</v>
      </c>
      <c r="D2248" s="169" t="s">
        <v>173</v>
      </c>
      <c r="E2248" s="170">
        <v>44469</v>
      </c>
      <c r="F2248" s="169">
        <v>401201</v>
      </c>
      <c r="G2248" s="169" t="s">
        <v>451</v>
      </c>
      <c r="H2248" s="169"/>
      <c r="I2248" s="169"/>
      <c r="J2248" s="169">
        <v>951982.04</v>
      </c>
      <c r="K2248" s="169"/>
      <c r="M2248" s="168">
        <f t="shared" si="102"/>
        <v>9.5198204000000008E-2</v>
      </c>
    </row>
    <row r="2249" spans="1:13" x14ac:dyDescent="0.25">
      <c r="A2249" s="89" t="str">
        <f t="shared" si="103"/>
        <v>Y0BB0</v>
      </c>
      <c r="B2249" s="89">
        <f>VLOOKUP(F2249,Masters!B:F,5,0)</f>
        <v>0</v>
      </c>
      <c r="C2249" s="169" t="s">
        <v>173</v>
      </c>
      <c r="D2249" s="169" t="s">
        <v>173</v>
      </c>
      <c r="E2249" s="170">
        <v>44469</v>
      </c>
      <c r="F2249" s="169">
        <v>401237</v>
      </c>
      <c r="G2249" s="169" t="s">
        <v>452</v>
      </c>
      <c r="H2249" s="169"/>
      <c r="I2249" s="169"/>
      <c r="J2249" s="169">
        <v>14682762.140000001</v>
      </c>
      <c r="K2249" s="169"/>
      <c r="M2249" s="168">
        <f t="shared" si="102"/>
        <v>1.4682762140000001</v>
      </c>
    </row>
    <row r="2250" spans="1:13" x14ac:dyDescent="0.25">
      <c r="A2250" s="89" t="str">
        <f t="shared" si="103"/>
        <v>Y0BB6.3</v>
      </c>
      <c r="B2250" s="89">
        <f>VLOOKUP(F2250,Masters!B:F,5,0)</f>
        <v>6.3</v>
      </c>
      <c r="C2250" s="169" t="s">
        <v>173</v>
      </c>
      <c r="D2250" s="169" t="s">
        <v>173</v>
      </c>
      <c r="E2250" s="170">
        <v>44469</v>
      </c>
      <c r="F2250" s="169">
        <v>401301</v>
      </c>
      <c r="G2250" s="169" t="s">
        <v>1000</v>
      </c>
      <c r="H2250" s="169"/>
      <c r="I2250" s="169"/>
      <c r="J2250" s="169">
        <v>21356.07</v>
      </c>
      <c r="K2250" s="169"/>
      <c r="M2250" s="168">
        <f t="shared" si="102"/>
        <v>2.1356069999999999E-3</v>
      </c>
    </row>
    <row r="2251" spans="1:13" x14ac:dyDescent="0.25">
      <c r="A2251" s="89" t="str">
        <f t="shared" si="103"/>
        <v>Y0BB6.1</v>
      </c>
      <c r="B2251" s="89">
        <f>VLOOKUP(F2251,Masters!B:F,5,0)</f>
        <v>6.1</v>
      </c>
      <c r="C2251" s="169" t="s">
        <v>173</v>
      </c>
      <c r="D2251" s="169" t="s">
        <v>173</v>
      </c>
      <c r="E2251" s="170">
        <v>44469</v>
      </c>
      <c r="F2251" s="169">
        <v>401501</v>
      </c>
      <c r="G2251" s="169" t="s">
        <v>1001</v>
      </c>
      <c r="H2251" s="169"/>
      <c r="I2251" s="169"/>
      <c r="J2251" s="168">
        <v>142172392.5</v>
      </c>
      <c r="K2251" s="169"/>
      <c r="M2251" s="168">
        <f t="shared" si="102"/>
        <v>14.21723925</v>
      </c>
    </row>
    <row r="2252" spans="1:13" x14ac:dyDescent="0.25">
      <c r="A2252" s="89" t="str">
        <f t="shared" si="103"/>
        <v>Y0BB6.3</v>
      </c>
      <c r="B2252" s="89">
        <f>VLOOKUP(F2252,Masters!B:F,5,0)</f>
        <v>6.3</v>
      </c>
      <c r="C2252" s="169" t="s">
        <v>173</v>
      </c>
      <c r="D2252" s="169" t="s">
        <v>173</v>
      </c>
      <c r="E2252" s="170">
        <v>44469</v>
      </c>
      <c r="F2252" s="169">
        <v>401508</v>
      </c>
      <c r="G2252" s="169" t="s">
        <v>453</v>
      </c>
      <c r="H2252" s="169"/>
      <c r="I2252" s="169"/>
      <c r="J2252" s="169">
        <v>16418634.619999999</v>
      </c>
      <c r="K2252" s="169"/>
      <c r="M2252" s="168">
        <f t="shared" si="102"/>
        <v>1.6418634619999999</v>
      </c>
    </row>
    <row r="2253" spans="1:13" x14ac:dyDescent="0.25">
      <c r="A2253" s="89" t="str">
        <f t="shared" si="103"/>
        <v>Y0BB6.1</v>
      </c>
      <c r="B2253" s="89">
        <f>VLOOKUP(F2253,Masters!B:F,5,0)</f>
        <v>6.1</v>
      </c>
      <c r="C2253" s="169" t="s">
        <v>173</v>
      </c>
      <c r="D2253" s="169" t="s">
        <v>173</v>
      </c>
      <c r="E2253" s="170">
        <v>44469</v>
      </c>
      <c r="F2253" s="169">
        <v>401509</v>
      </c>
      <c r="G2253" s="169" t="s">
        <v>454</v>
      </c>
      <c r="H2253" s="169"/>
      <c r="I2253" s="169"/>
      <c r="J2253" s="168">
        <v>16873510.640000001</v>
      </c>
      <c r="K2253" s="169"/>
      <c r="M2253" s="168">
        <f t="shared" si="102"/>
        <v>1.687351064</v>
      </c>
    </row>
    <row r="2254" spans="1:13" x14ac:dyDescent="0.25">
      <c r="A2254" s="89" t="str">
        <f t="shared" si="103"/>
        <v>Y0BB6.3</v>
      </c>
      <c r="B2254" s="89">
        <f>VLOOKUP(F2254,Masters!B:F,5,0)</f>
        <v>6.3</v>
      </c>
      <c r="C2254" s="169" t="s">
        <v>173</v>
      </c>
      <c r="D2254" s="169" t="s">
        <v>173</v>
      </c>
      <c r="E2254" s="170">
        <v>44469</v>
      </c>
      <c r="F2254" s="169">
        <v>401702</v>
      </c>
      <c r="G2254" s="169" t="s">
        <v>455</v>
      </c>
      <c r="H2254" s="169"/>
      <c r="I2254" s="169"/>
      <c r="J2254" s="169">
        <v>-5738.08</v>
      </c>
      <c r="K2254" s="169"/>
      <c r="M2254" s="168">
        <f t="shared" si="102"/>
        <v>-5.7380799999999998E-4</v>
      </c>
    </row>
    <row r="2255" spans="1:13" x14ac:dyDescent="0.25">
      <c r="A2255" s="89" t="str">
        <f t="shared" si="103"/>
        <v>Y0BB6.3</v>
      </c>
      <c r="B2255" s="89">
        <f>VLOOKUP(F2255,Masters!B:F,5,0)</f>
        <v>6.3</v>
      </c>
      <c r="C2255" s="169" t="s">
        <v>173</v>
      </c>
      <c r="D2255" s="169" t="s">
        <v>173</v>
      </c>
      <c r="E2255" s="170">
        <v>44469</v>
      </c>
      <c r="F2255" s="169">
        <v>401703</v>
      </c>
      <c r="G2255" s="169" t="s">
        <v>456</v>
      </c>
      <c r="H2255" s="169"/>
      <c r="I2255" s="169"/>
      <c r="J2255" s="169">
        <v>-5738.08</v>
      </c>
      <c r="K2255" s="169"/>
      <c r="M2255" s="168">
        <f t="shared" si="102"/>
        <v>-5.7380799999999998E-4</v>
      </c>
    </row>
    <row r="2256" spans="1:13" x14ac:dyDescent="0.25">
      <c r="A2256" s="89" t="str">
        <f t="shared" si="103"/>
        <v>Y0BB6.3</v>
      </c>
      <c r="B2256" s="89">
        <f>VLOOKUP(F2256,Masters!B:F,5,0)</f>
        <v>6.3</v>
      </c>
      <c r="C2256" s="169" t="s">
        <v>173</v>
      </c>
      <c r="D2256" s="169" t="s">
        <v>173</v>
      </c>
      <c r="E2256" s="170">
        <v>44469</v>
      </c>
      <c r="F2256" s="169">
        <v>401707</v>
      </c>
      <c r="G2256" s="169" t="s">
        <v>457</v>
      </c>
      <c r="H2256" s="169"/>
      <c r="I2256" s="169"/>
      <c r="J2256" s="169">
        <v>381355.93</v>
      </c>
      <c r="K2256" s="169"/>
      <c r="M2256" s="168">
        <f t="shared" si="102"/>
        <v>3.8135593000000002E-2</v>
      </c>
    </row>
    <row r="2257" spans="1:13" x14ac:dyDescent="0.25">
      <c r="A2257" s="89" t="str">
        <f t="shared" si="103"/>
        <v>Y0BB6.3</v>
      </c>
      <c r="B2257" s="89">
        <f>VLOOKUP(F2257,Masters!B:F,5,0)</f>
        <v>6.3</v>
      </c>
      <c r="C2257" s="169" t="s">
        <v>173</v>
      </c>
      <c r="D2257" s="169" t="s">
        <v>173</v>
      </c>
      <c r="E2257" s="170">
        <v>44469</v>
      </c>
      <c r="F2257" s="169">
        <v>401708</v>
      </c>
      <c r="G2257" s="169" t="s">
        <v>458</v>
      </c>
      <c r="H2257" s="169"/>
      <c r="I2257" s="169"/>
      <c r="J2257" s="169">
        <v>381355.93</v>
      </c>
      <c r="K2257" s="169"/>
      <c r="M2257" s="168">
        <f t="shared" si="102"/>
        <v>3.8135593000000002E-2</v>
      </c>
    </row>
    <row r="2258" spans="1:13" x14ac:dyDescent="0.25">
      <c r="A2258" s="89" t="str">
        <f t="shared" si="103"/>
        <v>Y0BB6.3</v>
      </c>
      <c r="B2258" s="89">
        <f>VLOOKUP(F2258,Masters!B:F,5,0)</f>
        <v>6.3</v>
      </c>
      <c r="C2258" s="169" t="s">
        <v>173</v>
      </c>
      <c r="D2258" s="169" t="s">
        <v>173</v>
      </c>
      <c r="E2258" s="170">
        <v>44469</v>
      </c>
      <c r="F2258" s="169">
        <v>402103</v>
      </c>
      <c r="G2258" s="169" t="s">
        <v>459</v>
      </c>
      <c r="H2258" s="169"/>
      <c r="I2258" s="169"/>
      <c r="J2258" s="169">
        <v>7086.95</v>
      </c>
      <c r="K2258" s="169"/>
      <c r="M2258" s="168">
        <f t="shared" si="102"/>
        <v>7.0869499999999996E-4</v>
      </c>
    </row>
    <row r="2259" spans="1:13" x14ac:dyDescent="0.25">
      <c r="A2259" s="89" t="str">
        <f t="shared" si="103"/>
        <v>Y0BB6.2</v>
      </c>
      <c r="B2259" s="89">
        <f>VLOOKUP(F2259,Masters!B:F,5,0)</f>
        <v>6.2</v>
      </c>
      <c r="C2259" s="169" t="s">
        <v>173</v>
      </c>
      <c r="D2259" s="169" t="s">
        <v>173</v>
      </c>
      <c r="E2259" s="170">
        <v>44469</v>
      </c>
      <c r="F2259" s="169">
        <v>402106</v>
      </c>
      <c r="G2259" s="169" t="s">
        <v>93</v>
      </c>
      <c r="H2259" s="169"/>
      <c r="I2259" s="169"/>
      <c r="J2259" s="168">
        <v>122030.2</v>
      </c>
      <c r="K2259" s="169"/>
      <c r="M2259" s="168">
        <f t="shared" si="102"/>
        <v>1.220302E-2</v>
      </c>
    </row>
    <row r="2260" spans="1:13" x14ac:dyDescent="0.25">
      <c r="A2260" s="89" t="str">
        <f t="shared" si="103"/>
        <v>Y0BB6.3</v>
      </c>
      <c r="B2260" s="89">
        <f>VLOOKUP(F2260,Masters!B:F,5,0)</f>
        <v>6.3</v>
      </c>
      <c r="C2260" s="169" t="s">
        <v>173</v>
      </c>
      <c r="D2260" s="169" t="s">
        <v>173</v>
      </c>
      <c r="E2260" s="170">
        <v>44469</v>
      </c>
      <c r="F2260" s="169">
        <v>402113</v>
      </c>
      <c r="G2260" s="169" t="s">
        <v>460</v>
      </c>
      <c r="H2260" s="169"/>
      <c r="I2260" s="169"/>
      <c r="J2260" s="169">
        <v>20036449.649999999</v>
      </c>
      <c r="K2260" s="169"/>
      <c r="M2260" s="168">
        <f t="shared" ref="M2260:M2270" si="104">J2260/10000000</f>
        <v>2.0036449649999999</v>
      </c>
    </row>
    <row r="2261" spans="1:13" x14ac:dyDescent="0.25">
      <c r="A2261" s="89" t="str">
        <f t="shared" si="103"/>
        <v>Y0BB6.3</v>
      </c>
      <c r="B2261" s="89">
        <f>VLOOKUP(F2261,Masters!B:F,5,0)</f>
        <v>6.3</v>
      </c>
      <c r="C2261" s="169" t="s">
        <v>173</v>
      </c>
      <c r="D2261" s="169" t="s">
        <v>173</v>
      </c>
      <c r="E2261" s="170">
        <v>44469</v>
      </c>
      <c r="F2261" s="169">
        <v>402125</v>
      </c>
      <c r="G2261" s="169" t="s">
        <v>2442</v>
      </c>
      <c r="H2261" s="169"/>
      <c r="I2261" s="169"/>
      <c r="J2261" s="169">
        <v>5036107.72</v>
      </c>
      <c r="K2261" s="169"/>
      <c r="M2261" s="168">
        <f t="shared" si="104"/>
        <v>0.50361077199999993</v>
      </c>
    </row>
    <row r="2262" spans="1:13" x14ac:dyDescent="0.25">
      <c r="A2262" s="89" t="str">
        <f t="shared" ref="A2262:A2270" si="105">C2262&amp;B2262</f>
        <v>Y0BB6.3</v>
      </c>
      <c r="B2262" s="89">
        <f>VLOOKUP(F2262,Masters!B:F,5,0)</f>
        <v>6.3</v>
      </c>
      <c r="C2262" s="169" t="s">
        <v>173</v>
      </c>
      <c r="D2262" s="169" t="s">
        <v>173</v>
      </c>
      <c r="E2262" s="170">
        <v>44469</v>
      </c>
      <c r="F2262" s="169">
        <v>402128</v>
      </c>
      <c r="G2262" s="169" t="s">
        <v>766</v>
      </c>
      <c r="H2262" s="169"/>
      <c r="I2262" s="169"/>
      <c r="J2262" s="169">
        <v>285228423.31999999</v>
      </c>
      <c r="K2262" s="169"/>
      <c r="M2262" s="168">
        <f t="shared" si="104"/>
        <v>28.522842332</v>
      </c>
    </row>
    <row r="2263" spans="1:13" x14ac:dyDescent="0.25">
      <c r="A2263" s="89" t="str">
        <f t="shared" si="105"/>
        <v>Y0BB6.3</v>
      </c>
      <c r="B2263" s="89">
        <f>VLOOKUP(F2263,Masters!B:F,5,0)</f>
        <v>6.3</v>
      </c>
      <c r="C2263" s="169" t="s">
        <v>173</v>
      </c>
      <c r="D2263" s="169" t="s">
        <v>173</v>
      </c>
      <c r="E2263" s="170">
        <v>44469</v>
      </c>
      <c r="F2263" s="169">
        <v>402132</v>
      </c>
      <c r="G2263" s="169" t="s">
        <v>461</v>
      </c>
      <c r="H2263" s="169"/>
      <c r="I2263" s="169"/>
      <c r="J2263" s="169">
        <v>0</v>
      </c>
      <c r="K2263" s="169"/>
      <c r="M2263" s="168">
        <f t="shared" si="104"/>
        <v>0</v>
      </c>
    </row>
    <row r="2264" spans="1:13" x14ac:dyDescent="0.25">
      <c r="A2264" s="89" t="str">
        <f t="shared" si="105"/>
        <v>Y0BB6.3</v>
      </c>
      <c r="B2264" s="89">
        <f>VLOOKUP(F2264,Masters!B:F,5,0)</f>
        <v>6.3</v>
      </c>
      <c r="C2264" s="169" t="s">
        <v>173</v>
      </c>
      <c r="D2264" s="169" t="s">
        <v>173</v>
      </c>
      <c r="E2264" s="170">
        <v>44469</v>
      </c>
      <c r="F2264" s="169">
        <v>402233</v>
      </c>
      <c r="G2264" s="169" t="s">
        <v>462</v>
      </c>
      <c r="H2264" s="169"/>
      <c r="I2264" s="169"/>
      <c r="J2264" s="169">
        <v>50731.37</v>
      </c>
      <c r="K2264" s="169"/>
      <c r="M2264" s="168">
        <f t="shared" si="104"/>
        <v>5.0731370000000001E-3</v>
      </c>
    </row>
    <row r="2265" spans="1:13" x14ac:dyDescent="0.25">
      <c r="A2265" s="89" t="str">
        <f t="shared" si="105"/>
        <v>Y0BB6.3</v>
      </c>
      <c r="B2265" s="89">
        <f>VLOOKUP(F2265,Masters!B:F,5,0)</f>
        <v>6.3</v>
      </c>
      <c r="C2265" s="169" t="s">
        <v>173</v>
      </c>
      <c r="D2265" s="169" t="s">
        <v>173</v>
      </c>
      <c r="E2265" s="170">
        <v>44469</v>
      </c>
      <c r="F2265" s="169">
        <v>402235</v>
      </c>
      <c r="G2265" s="169" t="s">
        <v>463</v>
      </c>
      <c r="H2265" s="169"/>
      <c r="I2265" s="169"/>
      <c r="J2265" s="169">
        <v>43558.68</v>
      </c>
      <c r="K2265" s="169"/>
      <c r="M2265" s="168">
        <f t="shared" si="104"/>
        <v>4.3558679999999997E-3</v>
      </c>
    </row>
    <row r="2266" spans="1:13" x14ac:dyDescent="0.25">
      <c r="A2266" s="89" t="str">
        <f t="shared" si="105"/>
        <v>Y0BB6.1</v>
      </c>
      <c r="B2266" s="89">
        <f>VLOOKUP(F2266,Masters!B:F,5,0)</f>
        <v>6.1</v>
      </c>
      <c r="C2266" s="169" t="s">
        <v>173</v>
      </c>
      <c r="D2266" s="169" t="s">
        <v>173</v>
      </c>
      <c r="E2266" s="170">
        <v>44469</v>
      </c>
      <c r="F2266" s="169">
        <v>402257</v>
      </c>
      <c r="G2266" s="169" t="s">
        <v>464</v>
      </c>
      <c r="H2266" s="169"/>
      <c r="I2266" s="169"/>
      <c r="J2266" s="168">
        <v>4237288.1399999997</v>
      </c>
      <c r="K2266" s="169"/>
      <c r="M2266" s="168">
        <f t="shared" si="104"/>
        <v>0.42372881399999995</v>
      </c>
    </row>
    <row r="2267" spans="1:13" x14ac:dyDescent="0.25">
      <c r="A2267" s="89" t="str">
        <f t="shared" si="105"/>
        <v>Y0BB0</v>
      </c>
      <c r="B2267" s="89">
        <f>VLOOKUP(F2267,Masters!B:F,5,0)</f>
        <v>0</v>
      </c>
      <c r="C2267" s="169" t="s">
        <v>173</v>
      </c>
      <c r="D2267" s="169" t="s">
        <v>173</v>
      </c>
      <c r="E2267" s="170">
        <v>44469</v>
      </c>
      <c r="F2267" s="169">
        <v>402328</v>
      </c>
      <c r="G2267" s="169" t="s">
        <v>465</v>
      </c>
      <c r="H2267" s="169"/>
      <c r="I2267" s="169"/>
      <c r="J2267" s="169">
        <v>96653868.480000004</v>
      </c>
      <c r="K2267" s="169"/>
      <c r="M2267" s="168">
        <f t="shared" si="104"/>
        <v>9.6653868480000007</v>
      </c>
    </row>
    <row r="2268" spans="1:13" x14ac:dyDescent="0.25">
      <c r="A2268" s="89" t="str">
        <f t="shared" si="105"/>
        <v>Y0BB6.3</v>
      </c>
      <c r="B2268" s="89">
        <f>VLOOKUP(F2268,Masters!B:F,5,0)</f>
        <v>6.3</v>
      </c>
      <c r="C2268" s="169" t="s">
        <v>173</v>
      </c>
      <c r="D2268" s="169" t="s">
        <v>173</v>
      </c>
      <c r="E2268" s="170">
        <v>44469</v>
      </c>
      <c r="F2268" s="169">
        <v>402404</v>
      </c>
      <c r="G2268" s="169" t="s">
        <v>468</v>
      </c>
      <c r="H2268" s="169"/>
      <c r="I2268" s="169"/>
      <c r="J2268" s="169">
        <v>156952.85999999999</v>
      </c>
      <c r="K2268" s="169"/>
      <c r="M2268" s="168">
        <f t="shared" si="104"/>
        <v>1.5695285999999999E-2</v>
      </c>
    </row>
    <row r="2269" spans="1:13" x14ac:dyDescent="0.25">
      <c r="A2269" s="89" t="str">
        <f t="shared" si="105"/>
        <v>Y0BB5.3</v>
      </c>
      <c r="B2269" s="89">
        <f>VLOOKUP(F2269,Masters!B:F,5,0)</f>
        <v>5.3</v>
      </c>
      <c r="C2269" s="169" t="s">
        <v>173</v>
      </c>
      <c r="D2269" s="169" t="s">
        <v>173</v>
      </c>
      <c r="E2269" s="170">
        <v>44469</v>
      </c>
      <c r="F2269" s="169">
        <v>440101</v>
      </c>
      <c r="G2269" s="169" t="s">
        <v>449</v>
      </c>
      <c r="H2269" s="169"/>
      <c r="I2269" s="169"/>
      <c r="J2269" s="169">
        <v>84847563.75</v>
      </c>
      <c r="K2269" s="169"/>
      <c r="M2269" s="168">
        <f t="shared" si="104"/>
        <v>8.4847563749999999</v>
      </c>
    </row>
    <row r="2270" spans="1:13" x14ac:dyDescent="0.25">
      <c r="A2270" s="89" t="str">
        <f t="shared" si="105"/>
        <v>Y0BB5.5</v>
      </c>
      <c r="B2270" s="89">
        <f>VLOOKUP(F2270,Masters!B:F,5,0)</f>
        <v>5.5</v>
      </c>
      <c r="C2270" s="169" t="s">
        <v>173</v>
      </c>
      <c r="D2270" s="169" t="s">
        <v>173</v>
      </c>
      <c r="E2270" s="170">
        <v>44469</v>
      </c>
      <c r="F2270" s="169">
        <v>440225</v>
      </c>
      <c r="G2270" s="169" t="s">
        <v>450</v>
      </c>
      <c r="H2270" s="169"/>
      <c r="I2270" s="169"/>
      <c r="J2270" s="169">
        <v>-161746.68</v>
      </c>
      <c r="K2270" s="169"/>
      <c r="M2270" s="168">
        <f t="shared" si="104"/>
        <v>-1.6174668E-2</v>
      </c>
    </row>
    <row r="2271" spans="1:13" x14ac:dyDescent="0.25">
      <c r="A2271" s="89" t="str">
        <f t="shared" ref="A2271:A2316" si="106">C2271&amp;B2271</f>
        <v>Y0BB6.3</v>
      </c>
      <c r="B2271" s="89">
        <f>VLOOKUP(F2271,Masters!B:F,5,0)</f>
        <v>6.3</v>
      </c>
      <c r="C2271" s="169" t="s">
        <v>173</v>
      </c>
      <c r="D2271" s="169" t="s">
        <v>173</v>
      </c>
      <c r="E2271" s="170">
        <v>44469</v>
      </c>
      <c r="F2271" s="169">
        <v>440325</v>
      </c>
      <c r="G2271" s="169" t="s">
        <v>732</v>
      </c>
      <c r="H2271" s="169"/>
      <c r="I2271" s="169"/>
      <c r="J2271" s="169">
        <v>0</v>
      </c>
      <c r="K2271" s="169"/>
      <c r="M2271" s="168">
        <f t="shared" ref="M2271:M2314" si="107">J2271/10000000</f>
        <v>0</v>
      </c>
    </row>
    <row r="2272" spans="1:13" x14ac:dyDescent="0.25">
      <c r="A2272" s="89" t="str">
        <f t="shared" si="106"/>
        <v>Y0BB6.3</v>
      </c>
      <c r="B2272" s="89">
        <f>VLOOKUP(F2272,Masters!B:F,5,0)</f>
        <v>6.3</v>
      </c>
      <c r="C2272" s="169" t="s">
        <v>173</v>
      </c>
      <c r="D2272" s="169" t="s">
        <v>173</v>
      </c>
      <c r="E2272" s="170">
        <v>44469</v>
      </c>
      <c r="F2272" s="169">
        <v>440341</v>
      </c>
      <c r="G2272" s="169" t="s">
        <v>469</v>
      </c>
      <c r="H2272" s="169"/>
      <c r="I2272" s="169"/>
      <c r="J2272" s="169">
        <v>14319911.41</v>
      </c>
      <c r="K2272" s="169"/>
      <c r="M2272" s="168">
        <f t="shared" si="107"/>
        <v>1.4319911409999999</v>
      </c>
    </row>
    <row r="2273" spans="1:13" x14ac:dyDescent="0.25">
      <c r="A2273" s="89" t="str">
        <f t="shared" si="106"/>
        <v>Y0BB6.3</v>
      </c>
      <c r="B2273" s="89">
        <f>VLOOKUP(F2273,Masters!B:F,5,0)</f>
        <v>6.3</v>
      </c>
      <c r="C2273" s="169" t="s">
        <v>173</v>
      </c>
      <c r="D2273" s="169" t="s">
        <v>173</v>
      </c>
      <c r="E2273" s="170">
        <v>44469</v>
      </c>
      <c r="F2273" s="169">
        <v>440342</v>
      </c>
      <c r="G2273" s="169" t="s">
        <v>470</v>
      </c>
      <c r="H2273" s="169"/>
      <c r="I2273" s="169"/>
      <c r="J2273" s="169">
        <v>14319911.41</v>
      </c>
      <c r="K2273" s="169"/>
      <c r="M2273" s="168">
        <f t="shared" si="107"/>
        <v>1.4319911409999999</v>
      </c>
    </row>
    <row r="2274" spans="1:13" x14ac:dyDescent="0.25">
      <c r="A2274" s="89" t="str">
        <f t="shared" si="106"/>
        <v>Y0BB6.3</v>
      </c>
      <c r="B2274" s="89">
        <f>VLOOKUP(F2274,Masters!B:F,5,0)</f>
        <v>6.3</v>
      </c>
      <c r="C2274" s="169" t="s">
        <v>173</v>
      </c>
      <c r="D2274" s="169" t="s">
        <v>173</v>
      </c>
      <c r="E2274" s="170">
        <v>44469</v>
      </c>
      <c r="F2274" s="169">
        <v>440416</v>
      </c>
      <c r="G2274" s="169" t="s">
        <v>471</v>
      </c>
      <c r="H2274" s="169"/>
      <c r="I2274" s="169"/>
      <c r="J2274" s="169">
        <v>15351513.25</v>
      </c>
      <c r="K2274" s="169"/>
      <c r="M2274" s="168">
        <f t="shared" si="107"/>
        <v>1.535151325</v>
      </c>
    </row>
    <row r="2275" spans="1:13" x14ac:dyDescent="0.25">
      <c r="A2275" s="89" t="str">
        <f t="shared" si="106"/>
        <v>Y0BB6.3</v>
      </c>
      <c r="B2275" s="89">
        <f>VLOOKUP(F2275,Masters!B:F,5,0)</f>
        <v>6.3</v>
      </c>
      <c r="C2275" s="169" t="s">
        <v>173</v>
      </c>
      <c r="D2275" s="169" t="s">
        <v>173</v>
      </c>
      <c r="E2275" s="170">
        <v>44469</v>
      </c>
      <c r="F2275" s="169">
        <v>440485</v>
      </c>
      <c r="G2275" s="169" t="s">
        <v>732</v>
      </c>
      <c r="H2275" s="169"/>
      <c r="I2275" s="169"/>
      <c r="J2275" s="169">
        <v>0</v>
      </c>
      <c r="K2275" s="169"/>
      <c r="M2275" s="168">
        <f t="shared" si="107"/>
        <v>0</v>
      </c>
    </row>
    <row r="2276" spans="1:13" x14ac:dyDescent="0.25">
      <c r="A2276" s="89" t="str">
        <f t="shared" si="106"/>
        <v>Y0BB6.3</v>
      </c>
      <c r="B2276" s="89">
        <f>VLOOKUP(F2276,Masters!B:F,5,0)</f>
        <v>6.3</v>
      </c>
      <c r="C2276" s="169" t="s">
        <v>173</v>
      </c>
      <c r="D2276" s="169" t="s">
        <v>173</v>
      </c>
      <c r="E2276" s="170">
        <v>44469</v>
      </c>
      <c r="F2276" s="169">
        <v>440509</v>
      </c>
      <c r="G2276" s="169" t="s">
        <v>472</v>
      </c>
      <c r="H2276" s="169"/>
      <c r="I2276" s="169"/>
      <c r="J2276" s="169">
        <v>6749404.2599999998</v>
      </c>
      <c r="K2276" s="169"/>
      <c r="M2276" s="168">
        <f t="shared" si="107"/>
        <v>0.67494042599999993</v>
      </c>
    </row>
    <row r="2277" spans="1:13" x14ac:dyDescent="0.25">
      <c r="A2277" s="89" t="str">
        <f t="shared" si="106"/>
        <v>Y0BF0</v>
      </c>
      <c r="B2277" s="89">
        <f>VLOOKUP(F2277,Masters!B:F,5,0)</f>
        <v>0</v>
      </c>
      <c r="C2277" s="169" t="s">
        <v>176</v>
      </c>
      <c r="D2277" s="169" t="s">
        <v>176</v>
      </c>
      <c r="E2277" s="170">
        <v>44469</v>
      </c>
      <c r="F2277" s="169">
        <v>102103</v>
      </c>
      <c r="G2277" s="169" t="s">
        <v>561</v>
      </c>
      <c r="H2277" s="169"/>
      <c r="I2277" s="169"/>
      <c r="J2277" s="169">
        <v>23128543931.68</v>
      </c>
      <c r="K2277" s="169"/>
      <c r="M2277" s="168">
        <f t="shared" si="107"/>
        <v>2312.8543931680001</v>
      </c>
    </row>
    <row r="2278" spans="1:13" x14ac:dyDescent="0.25">
      <c r="A2278" s="89" t="str">
        <f t="shared" si="106"/>
        <v>Y0BF0</v>
      </c>
      <c r="B2278" s="89">
        <f>VLOOKUP(F2278,Masters!B:F,5,0)</f>
        <v>0</v>
      </c>
      <c r="C2278" s="169" t="s">
        <v>176</v>
      </c>
      <c r="D2278" s="169" t="s">
        <v>176</v>
      </c>
      <c r="E2278" s="170">
        <v>44469</v>
      </c>
      <c r="F2278" s="169">
        <v>102104</v>
      </c>
      <c r="G2278" s="169" t="s">
        <v>437</v>
      </c>
      <c r="H2278" s="169"/>
      <c r="I2278" s="169"/>
      <c r="J2278" s="169">
        <v>4440709837.9899998</v>
      </c>
      <c r="K2278" s="169"/>
      <c r="M2278" s="168">
        <f t="shared" si="107"/>
        <v>444.07098379899998</v>
      </c>
    </row>
    <row r="2279" spans="1:13" x14ac:dyDescent="0.25">
      <c r="A2279" s="89" t="str">
        <f t="shared" si="106"/>
        <v>Y0BF0</v>
      </c>
      <c r="B2279" s="89">
        <f>VLOOKUP(F2279,Masters!B:F,5,0)</f>
        <v>0</v>
      </c>
      <c r="C2279" s="169" t="s">
        <v>176</v>
      </c>
      <c r="D2279" s="169" t="s">
        <v>176</v>
      </c>
      <c r="E2279" s="170">
        <v>44469</v>
      </c>
      <c r="F2279" s="169">
        <v>102109</v>
      </c>
      <c r="G2279" s="169" t="s">
        <v>562</v>
      </c>
      <c r="H2279" s="169"/>
      <c r="I2279" s="169"/>
      <c r="J2279" s="169">
        <v>59053197446.510002</v>
      </c>
      <c r="K2279" s="169"/>
      <c r="M2279" s="168">
        <f t="shared" si="107"/>
        <v>5905.3197446510003</v>
      </c>
    </row>
    <row r="2280" spans="1:13" x14ac:dyDescent="0.25">
      <c r="A2280" s="89" t="str">
        <f t="shared" si="106"/>
        <v>Y0BF0</v>
      </c>
      <c r="B2280" s="89">
        <f>VLOOKUP(F2280,Masters!B:F,5,0)</f>
        <v>0</v>
      </c>
      <c r="C2280" s="169" t="s">
        <v>176</v>
      </c>
      <c r="D2280" s="169" t="s">
        <v>176</v>
      </c>
      <c r="E2280" s="170">
        <v>44469</v>
      </c>
      <c r="F2280" s="169">
        <v>106103</v>
      </c>
      <c r="G2280" s="169" t="s">
        <v>2428</v>
      </c>
      <c r="H2280" s="169"/>
      <c r="I2280" s="169"/>
      <c r="J2280" s="169">
        <v>38725371.710000001</v>
      </c>
      <c r="K2280" s="169"/>
      <c r="M2280" s="168">
        <f t="shared" si="107"/>
        <v>3.8725371710000003</v>
      </c>
    </row>
    <row r="2281" spans="1:13" x14ac:dyDescent="0.25">
      <c r="A2281" s="89" t="str">
        <f t="shared" si="106"/>
        <v>Y0BF0</v>
      </c>
      <c r="B2281" s="89">
        <f>VLOOKUP(F2281,Masters!B:F,5,0)</f>
        <v>0</v>
      </c>
      <c r="C2281" s="169" t="s">
        <v>176</v>
      </c>
      <c r="D2281" s="169" t="s">
        <v>176</v>
      </c>
      <c r="E2281" s="170">
        <v>44469</v>
      </c>
      <c r="F2281" s="169">
        <v>107102</v>
      </c>
      <c r="G2281" s="169" t="s">
        <v>778</v>
      </c>
      <c r="H2281" s="169"/>
      <c r="I2281" s="169"/>
      <c r="J2281" s="169">
        <v>0</v>
      </c>
      <c r="K2281" s="169"/>
      <c r="M2281" s="168">
        <f t="shared" si="107"/>
        <v>0</v>
      </c>
    </row>
    <row r="2282" spans="1:13" x14ac:dyDescent="0.25">
      <c r="A2282" s="89" t="str">
        <f t="shared" si="106"/>
        <v>Y0BF0</v>
      </c>
      <c r="B2282" s="89">
        <f>VLOOKUP(F2282,Masters!B:F,5,0)</f>
        <v>0</v>
      </c>
      <c r="C2282" s="169" t="s">
        <v>176</v>
      </c>
      <c r="D2282" s="169" t="s">
        <v>176</v>
      </c>
      <c r="E2282" s="170">
        <v>44469</v>
      </c>
      <c r="F2282" s="169">
        <v>107106</v>
      </c>
      <c r="G2282" s="169" t="s">
        <v>1913</v>
      </c>
      <c r="H2282" s="169"/>
      <c r="I2282" s="169"/>
      <c r="J2282" s="169">
        <v>112250.97</v>
      </c>
      <c r="K2282" s="169"/>
      <c r="M2282" s="168">
        <f t="shared" si="107"/>
        <v>1.1225097E-2</v>
      </c>
    </row>
    <row r="2283" spans="1:13" x14ac:dyDescent="0.25">
      <c r="A2283" s="89" t="str">
        <f t="shared" si="106"/>
        <v>Y0BF0</v>
      </c>
      <c r="B2283" s="89">
        <f>VLOOKUP(F2283,Masters!B:F,5,0)</f>
        <v>0</v>
      </c>
      <c r="C2283" s="169" t="s">
        <v>176</v>
      </c>
      <c r="D2283" s="169" t="s">
        <v>176</v>
      </c>
      <c r="E2283" s="170">
        <v>44469</v>
      </c>
      <c r="F2283" s="169">
        <v>111126</v>
      </c>
      <c r="G2283" s="169" t="s">
        <v>438</v>
      </c>
      <c r="H2283" s="169"/>
      <c r="I2283" s="169"/>
      <c r="J2283" s="169">
        <v>402743.03</v>
      </c>
      <c r="K2283" s="169"/>
      <c r="M2283" s="168">
        <f t="shared" si="107"/>
        <v>4.0274303000000004E-2</v>
      </c>
    </row>
    <row r="2284" spans="1:13" x14ac:dyDescent="0.25">
      <c r="A2284" s="89" t="str">
        <f t="shared" si="106"/>
        <v>Y0BF0</v>
      </c>
      <c r="B2284" s="89">
        <f>VLOOKUP(F2284,Masters!B:F,5,0)</f>
        <v>0</v>
      </c>
      <c r="C2284" s="169" t="s">
        <v>176</v>
      </c>
      <c r="D2284" s="169" t="s">
        <v>176</v>
      </c>
      <c r="E2284" s="170">
        <v>44469</v>
      </c>
      <c r="F2284" s="169">
        <v>111137</v>
      </c>
      <c r="G2284" s="169" t="s">
        <v>487</v>
      </c>
      <c r="H2284" s="169"/>
      <c r="I2284" s="169"/>
      <c r="J2284" s="169">
        <v>0.04</v>
      </c>
      <c r="K2284" s="169"/>
      <c r="M2284" s="168">
        <f t="shared" si="107"/>
        <v>4.0000000000000002E-9</v>
      </c>
    </row>
    <row r="2285" spans="1:13" x14ac:dyDescent="0.25">
      <c r="A2285" s="89" t="str">
        <f t="shared" si="106"/>
        <v>Y0BF0</v>
      </c>
      <c r="B2285" s="89">
        <f>VLOOKUP(F2285,Masters!B:F,5,0)</f>
        <v>0</v>
      </c>
      <c r="C2285" s="169" t="s">
        <v>176</v>
      </c>
      <c r="D2285" s="169" t="s">
        <v>176</v>
      </c>
      <c r="E2285" s="170">
        <v>44469</v>
      </c>
      <c r="F2285" s="169">
        <v>111181</v>
      </c>
      <c r="G2285" s="169" t="s">
        <v>488</v>
      </c>
      <c r="H2285" s="169"/>
      <c r="I2285" s="169"/>
      <c r="J2285" s="169">
        <v>385276.36</v>
      </c>
      <c r="K2285" s="169"/>
      <c r="M2285" s="168">
        <f t="shared" si="107"/>
        <v>3.8527635999999997E-2</v>
      </c>
    </row>
    <row r="2286" spans="1:13" x14ac:dyDescent="0.25">
      <c r="A2286" s="89" t="str">
        <f t="shared" si="106"/>
        <v>Y0BF0</v>
      </c>
      <c r="B2286" s="89">
        <f>VLOOKUP(F2286,Masters!B:F,5,0)</f>
        <v>0</v>
      </c>
      <c r="C2286" s="169" t="s">
        <v>176</v>
      </c>
      <c r="D2286" s="169" t="s">
        <v>176</v>
      </c>
      <c r="E2286" s="170">
        <v>44469</v>
      </c>
      <c r="F2286" s="169">
        <v>111182</v>
      </c>
      <c r="G2286" s="169" t="s">
        <v>489</v>
      </c>
      <c r="H2286" s="169"/>
      <c r="I2286" s="169"/>
      <c r="J2286" s="169">
        <v>82022.59</v>
      </c>
      <c r="K2286" s="169"/>
      <c r="M2286" s="168">
        <f t="shared" si="107"/>
        <v>8.2022589999999999E-3</v>
      </c>
    </row>
    <row r="2287" spans="1:13" x14ac:dyDescent="0.25">
      <c r="A2287" s="89" t="str">
        <f t="shared" si="106"/>
        <v>Y0BF0</v>
      </c>
      <c r="B2287" s="89">
        <f>VLOOKUP(F2287,Masters!B:F,5,0)</f>
        <v>0</v>
      </c>
      <c r="C2287" s="169" t="s">
        <v>176</v>
      </c>
      <c r="D2287" s="169" t="s">
        <v>176</v>
      </c>
      <c r="E2287" s="170">
        <v>44469</v>
      </c>
      <c r="F2287" s="169">
        <v>111183</v>
      </c>
      <c r="G2287" s="169" t="s">
        <v>490</v>
      </c>
      <c r="H2287" s="169"/>
      <c r="I2287" s="169"/>
      <c r="J2287" s="169">
        <v>587464.63</v>
      </c>
      <c r="K2287" s="169"/>
      <c r="M2287" s="168">
        <f t="shared" si="107"/>
        <v>5.8746462999999999E-2</v>
      </c>
    </row>
    <row r="2288" spans="1:13" x14ac:dyDescent="0.25">
      <c r="A2288" s="89" t="str">
        <f t="shared" si="106"/>
        <v>Y0BF0</v>
      </c>
      <c r="B2288" s="89">
        <f>VLOOKUP(F2288,Masters!B:F,5,0)</f>
        <v>0</v>
      </c>
      <c r="C2288" s="169" t="s">
        <v>176</v>
      </c>
      <c r="D2288" s="169" t="s">
        <v>176</v>
      </c>
      <c r="E2288" s="170">
        <v>44469</v>
      </c>
      <c r="F2288" s="169">
        <v>111184</v>
      </c>
      <c r="G2288" s="169" t="s">
        <v>491</v>
      </c>
      <c r="H2288" s="169"/>
      <c r="I2288" s="169"/>
      <c r="J2288" s="169">
        <v>698746.1</v>
      </c>
      <c r="K2288" s="169"/>
      <c r="M2288" s="168">
        <f t="shared" si="107"/>
        <v>6.9874610000000004E-2</v>
      </c>
    </row>
    <row r="2289" spans="1:13" x14ac:dyDescent="0.25">
      <c r="A2289" s="89" t="str">
        <f t="shared" si="106"/>
        <v>Y0BF0</v>
      </c>
      <c r="B2289" s="89">
        <f>VLOOKUP(F2289,Masters!B:F,5,0)</f>
        <v>0</v>
      </c>
      <c r="C2289" s="169" t="s">
        <v>176</v>
      </c>
      <c r="D2289" s="169" t="s">
        <v>176</v>
      </c>
      <c r="E2289" s="170">
        <v>44469</v>
      </c>
      <c r="F2289" s="169">
        <v>111220</v>
      </c>
      <c r="G2289" s="169" t="s">
        <v>492</v>
      </c>
      <c r="H2289" s="169"/>
      <c r="I2289" s="169"/>
      <c r="J2289" s="169">
        <v>8391049.2400000002</v>
      </c>
      <c r="K2289" s="169"/>
      <c r="M2289" s="168">
        <f t="shared" si="107"/>
        <v>0.83910492400000003</v>
      </c>
    </row>
    <row r="2290" spans="1:13" x14ac:dyDescent="0.25">
      <c r="A2290" s="89" t="str">
        <f t="shared" si="106"/>
        <v>Y0BF0</v>
      </c>
      <c r="B2290" s="89">
        <f>VLOOKUP(F2290,Masters!B:F,5,0)</f>
        <v>0</v>
      </c>
      <c r="C2290" s="169" t="s">
        <v>176</v>
      </c>
      <c r="D2290" s="169" t="s">
        <v>176</v>
      </c>
      <c r="E2290" s="170">
        <v>44469</v>
      </c>
      <c r="F2290" s="169">
        <v>111221</v>
      </c>
      <c r="G2290" s="169" t="s">
        <v>493</v>
      </c>
      <c r="H2290" s="169"/>
      <c r="I2290" s="169"/>
      <c r="J2290" s="169">
        <v>-8391049.2400000002</v>
      </c>
      <c r="K2290" s="169"/>
      <c r="M2290" s="168">
        <f t="shared" si="107"/>
        <v>-0.83910492400000003</v>
      </c>
    </row>
    <row r="2291" spans="1:13" x14ac:dyDescent="0.25">
      <c r="A2291" s="89" t="str">
        <f t="shared" si="106"/>
        <v>Y0BF0</v>
      </c>
      <c r="B2291" s="89">
        <f>VLOOKUP(F2291,Masters!B:F,5,0)</f>
        <v>0</v>
      </c>
      <c r="C2291" s="169" t="s">
        <v>176</v>
      </c>
      <c r="D2291" s="169" t="s">
        <v>176</v>
      </c>
      <c r="E2291" s="170">
        <v>44469</v>
      </c>
      <c r="F2291" s="169">
        <v>121116</v>
      </c>
      <c r="G2291" s="169" t="s">
        <v>563</v>
      </c>
      <c r="H2291" s="169"/>
      <c r="I2291" s="169"/>
      <c r="J2291" s="169">
        <v>435956611.06999999</v>
      </c>
      <c r="K2291" s="169"/>
      <c r="M2291" s="168">
        <f t="shared" si="107"/>
        <v>43.595661106999998</v>
      </c>
    </row>
    <row r="2292" spans="1:13" x14ac:dyDescent="0.25">
      <c r="A2292" s="89" t="str">
        <f t="shared" si="106"/>
        <v>Y0BF0</v>
      </c>
      <c r="B2292" s="89">
        <f>VLOOKUP(F2292,Masters!B:F,5,0)</f>
        <v>0</v>
      </c>
      <c r="C2292" s="169" t="s">
        <v>176</v>
      </c>
      <c r="D2292" s="169" t="s">
        <v>176</v>
      </c>
      <c r="E2292" s="170">
        <v>44469</v>
      </c>
      <c r="F2292" s="169">
        <v>121117</v>
      </c>
      <c r="G2292" s="169" t="s">
        <v>787</v>
      </c>
      <c r="H2292" s="169"/>
      <c r="I2292" s="169"/>
      <c r="J2292" s="169">
        <v>1708672555.8900001</v>
      </c>
      <c r="K2292" s="169"/>
      <c r="M2292" s="168">
        <f t="shared" si="107"/>
        <v>170.86725558900002</v>
      </c>
    </row>
    <row r="2293" spans="1:13" x14ac:dyDescent="0.25">
      <c r="A2293" s="89" t="str">
        <f t="shared" si="106"/>
        <v>Y0BF0</v>
      </c>
      <c r="B2293" s="89">
        <f>VLOOKUP(F2293,Masters!B:F,5,0)</f>
        <v>0</v>
      </c>
      <c r="C2293" s="169" t="s">
        <v>176</v>
      </c>
      <c r="D2293" s="169" t="s">
        <v>176</v>
      </c>
      <c r="E2293" s="170">
        <v>44469</v>
      </c>
      <c r="F2293" s="169">
        <v>141017</v>
      </c>
      <c r="G2293" s="169" t="s">
        <v>788</v>
      </c>
      <c r="H2293" s="169"/>
      <c r="I2293" s="169"/>
      <c r="J2293" s="169">
        <v>0</v>
      </c>
      <c r="K2293" s="169"/>
      <c r="M2293" s="168">
        <f t="shared" si="107"/>
        <v>0</v>
      </c>
    </row>
    <row r="2294" spans="1:13" x14ac:dyDescent="0.25">
      <c r="A2294" s="89" t="str">
        <f t="shared" si="106"/>
        <v>Y0BF0</v>
      </c>
      <c r="B2294" s="89">
        <f>VLOOKUP(F2294,Masters!B:F,5,0)</f>
        <v>0</v>
      </c>
      <c r="C2294" s="169" t="s">
        <v>176</v>
      </c>
      <c r="D2294" s="169" t="s">
        <v>176</v>
      </c>
      <c r="E2294" s="170">
        <v>44469</v>
      </c>
      <c r="F2294" s="169">
        <v>141280</v>
      </c>
      <c r="G2294" s="169" t="s">
        <v>789</v>
      </c>
      <c r="H2294" s="169"/>
      <c r="I2294" s="169"/>
      <c r="J2294" s="169">
        <v>576617.41</v>
      </c>
      <c r="K2294" s="169"/>
      <c r="M2294" s="168">
        <f t="shared" si="107"/>
        <v>5.7661741000000002E-2</v>
      </c>
    </row>
    <row r="2295" spans="1:13" x14ac:dyDescent="0.25">
      <c r="A2295" s="89" t="str">
        <f t="shared" si="106"/>
        <v>Y0BF0</v>
      </c>
      <c r="B2295" s="89">
        <f>VLOOKUP(F2295,Masters!B:F,5,0)</f>
        <v>0</v>
      </c>
      <c r="C2295" s="169" t="s">
        <v>176</v>
      </c>
      <c r="D2295" s="169" t="s">
        <v>176</v>
      </c>
      <c r="E2295" s="170">
        <v>44469</v>
      </c>
      <c r="F2295" s="169">
        <v>141294</v>
      </c>
      <c r="G2295" s="169" t="s">
        <v>792</v>
      </c>
      <c r="H2295" s="169"/>
      <c r="I2295" s="169"/>
      <c r="J2295" s="169">
        <v>0</v>
      </c>
      <c r="K2295" s="169"/>
      <c r="M2295" s="168">
        <f t="shared" si="107"/>
        <v>0</v>
      </c>
    </row>
    <row r="2296" spans="1:13" x14ac:dyDescent="0.25">
      <c r="A2296" s="89" t="str">
        <f t="shared" si="106"/>
        <v>Y0BF0</v>
      </c>
      <c r="B2296" s="89">
        <f>VLOOKUP(F2296,Masters!B:F,5,0)</f>
        <v>0</v>
      </c>
      <c r="C2296" s="169" t="s">
        <v>176</v>
      </c>
      <c r="D2296" s="169" t="s">
        <v>176</v>
      </c>
      <c r="E2296" s="170">
        <v>44469</v>
      </c>
      <c r="F2296" s="169">
        <v>141296</v>
      </c>
      <c r="G2296" s="169" t="s">
        <v>793</v>
      </c>
      <c r="H2296" s="169"/>
      <c r="I2296" s="169"/>
      <c r="J2296" s="169">
        <v>99996.12</v>
      </c>
      <c r="K2296" s="169"/>
      <c r="M2296" s="168">
        <f t="shared" si="107"/>
        <v>9.9996119999999997E-3</v>
      </c>
    </row>
    <row r="2297" spans="1:13" x14ac:dyDescent="0.25">
      <c r="A2297" s="89" t="str">
        <f t="shared" si="106"/>
        <v>Y0BF0</v>
      </c>
      <c r="B2297" s="89">
        <f>VLOOKUP(F2297,Masters!B:F,5,0)</f>
        <v>0</v>
      </c>
      <c r="C2297" s="169" t="s">
        <v>176</v>
      </c>
      <c r="D2297" s="169" t="s">
        <v>176</v>
      </c>
      <c r="E2297" s="170">
        <v>44469</v>
      </c>
      <c r="F2297" s="169">
        <v>141321</v>
      </c>
      <c r="G2297" s="169" t="s">
        <v>1052</v>
      </c>
      <c r="H2297" s="169"/>
      <c r="I2297" s="169"/>
      <c r="J2297" s="169">
        <v>0</v>
      </c>
      <c r="K2297" s="169"/>
      <c r="M2297" s="168">
        <f t="shared" si="107"/>
        <v>0</v>
      </c>
    </row>
    <row r="2298" spans="1:13" x14ac:dyDescent="0.25">
      <c r="A2298" s="89" t="str">
        <f t="shared" si="106"/>
        <v>Y0BF0</v>
      </c>
      <c r="B2298" s="89">
        <f>VLOOKUP(F2298,Masters!B:F,5,0)</f>
        <v>0</v>
      </c>
      <c r="C2298" s="169" t="s">
        <v>176</v>
      </c>
      <c r="D2298" s="169" t="s">
        <v>176</v>
      </c>
      <c r="E2298" s="170">
        <v>44469</v>
      </c>
      <c r="F2298" s="169">
        <v>141349</v>
      </c>
      <c r="G2298" s="169" t="s">
        <v>799</v>
      </c>
      <c r="H2298" s="169"/>
      <c r="I2298" s="169"/>
      <c r="J2298" s="169">
        <v>0</v>
      </c>
      <c r="K2298" s="169"/>
      <c r="M2298" s="168">
        <f t="shared" si="107"/>
        <v>0</v>
      </c>
    </row>
    <row r="2299" spans="1:13" x14ac:dyDescent="0.25">
      <c r="A2299" s="89" t="str">
        <f t="shared" si="106"/>
        <v>Y0BF0</v>
      </c>
      <c r="B2299" s="89">
        <f>VLOOKUP(F2299,Masters!B:F,5,0)</f>
        <v>0</v>
      </c>
      <c r="C2299" s="169" t="s">
        <v>176</v>
      </c>
      <c r="D2299" s="169" t="s">
        <v>176</v>
      </c>
      <c r="E2299" s="170">
        <v>44469</v>
      </c>
      <c r="F2299" s="169">
        <v>141366</v>
      </c>
      <c r="G2299" s="169" t="s">
        <v>767</v>
      </c>
      <c r="H2299" s="169"/>
      <c r="I2299" s="169"/>
      <c r="J2299" s="169">
        <v>494.53</v>
      </c>
      <c r="K2299" s="169"/>
      <c r="M2299" s="168">
        <f t="shared" si="107"/>
        <v>4.9452999999999996E-5</v>
      </c>
    </row>
    <row r="2300" spans="1:13" x14ac:dyDescent="0.25">
      <c r="A2300" s="89" t="str">
        <f t="shared" si="106"/>
        <v>Y0BF0</v>
      </c>
      <c r="B2300" s="89">
        <f>VLOOKUP(F2300,Masters!B:F,5,0)</f>
        <v>0</v>
      </c>
      <c r="C2300" s="169" t="s">
        <v>176</v>
      </c>
      <c r="D2300" s="169" t="s">
        <v>176</v>
      </c>
      <c r="E2300" s="170">
        <v>44469</v>
      </c>
      <c r="F2300" s="169">
        <v>141379</v>
      </c>
      <c r="G2300" s="169" t="s">
        <v>2430</v>
      </c>
      <c r="H2300" s="169"/>
      <c r="I2300" s="169"/>
      <c r="J2300" s="169">
        <v>-1600852</v>
      </c>
      <c r="K2300" s="169"/>
      <c r="M2300" s="168">
        <f t="shared" si="107"/>
        <v>-0.16008520000000001</v>
      </c>
    </row>
    <row r="2301" spans="1:13" x14ac:dyDescent="0.25">
      <c r="A2301" s="89" t="str">
        <f t="shared" si="106"/>
        <v>Y0BF0</v>
      </c>
      <c r="B2301" s="89">
        <f>VLOOKUP(F2301,Masters!B:F,5,0)</f>
        <v>0</v>
      </c>
      <c r="C2301" s="169" t="s">
        <v>176</v>
      </c>
      <c r="D2301" s="169" t="s">
        <v>176</v>
      </c>
      <c r="E2301" s="170">
        <v>44469</v>
      </c>
      <c r="F2301" s="169">
        <v>141382</v>
      </c>
      <c r="G2301" s="169" t="s">
        <v>508</v>
      </c>
      <c r="H2301" s="169"/>
      <c r="I2301" s="169"/>
      <c r="J2301" s="169">
        <v>0</v>
      </c>
      <c r="K2301" s="169"/>
      <c r="M2301" s="168">
        <f t="shared" si="107"/>
        <v>0</v>
      </c>
    </row>
    <row r="2302" spans="1:13" x14ac:dyDescent="0.25">
      <c r="A2302" s="89" t="str">
        <f t="shared" si="106"/>
        <v>Y0BF0</v>
      </c>
      <c r="B2302" s="89">
        <f>VLOOKUP(F2302,Masters!B:F,5,0)</f>
        <v>0</v>
      </c>
      <c r="C2302" s="169" t="s">
        <v>176</v>
      </c>
      <c r="D2302" s="169" t="s">
        <v>176</v>
      </c>
      <c r="E2302" s="170">
        <v>44469</v>
      </c>
      <c r="F2302" s="169">
        <v>141398</v>
      </c>
      <c r="G2302" s="169" t="s">
        <v>2431</v>
      </c>
      <c r="H2302" s="169"/>
      <c r="I2302" s="169"/>
      <c r="J2302" s="169">
        <v>0</v>
      </c>
      <c r="K2302" s="169"/>
      <c r="M2302" s="168">
        <f t="shared" si="107"/>
        <v>0</v>
      </c>
    </row>
    <row r="2303" spans="1:13" x14ac:dyDescent="0.25">
      <c r="A2303" s="89" t="str">
        <f t="shared" si="106"/>
        <v>Y0BF0</v>
      </c>
      <c r="B2303" s="89">
        <f>VLOOKUP(F2303,Masters!B:F,5,0)</f>
        <v>0</v>
      </c>
      <c r="C2303" s="169" t="s">
        <v>176</v>
      </c>
      <c r="D2303" s="169" t="s">
        <v>176</v>
      </c>
      <c r="E2303" s="170">
        <v>44469</v>
      </c>
      <c r="F2303" s="169">
        <v>141399</v>
      </c>
      <c r="G2303" s="169" t="s">
        <v>2432</v>
      </c>
      <c r="H2303" s="169"/>
      <c r="I2303" s="169"/>
      <c r="J2303" s="169">
        <v>-320000000</v>
      </c>
      <c r="K2303" s="169"/>
      <c r="M2303" s="168">
        <f t="shared" si="107"/>
        <v>-32</v>
      </c>
    </row>
    <row r="2304" spans="1:13" x14ac:dyDescent="0.25">
      <c r="A2304" s="89" t="str">
        <f t="shared" si="106"/>
        <v>Y0BF0</v>
      </c>
      <c r="B2304" s="89">
        <f>VLOOKUP(F2304,Masters!B:F,5,0)</f>
        <v>0</v>
      </c>
      <c r="C2304" s="169" t="s">
        <v>176</v>
      </c>
      <c r="D2304" s="169" t="s">
        <v>176</v>
      </c>
      <c r="E2304" s="170">
        <v>44469</v>
      </c>
      <c r="F2304" s="169">
        <v>141524</v>
      </c>
      <c r="G2304" s="169" t="s">
        <v>509</v>
      </c>
      <c r="H2304" s="169"/>
      <c r="I2304" s="169"/>
      <c r="J2304" s="169">
        <v>0</v>
      </c>
      <c r="K2304" s="169"/>
      <c r="M2304" s="168">
        <f t="shared" si="107"/>
        <v>0</v>
      </c>
    </row>
    <row r="2305" spans="1:13" x14ac:dyDescent="0.25">
      <c r="A2305" s="89" t="str">
        <f t="shared" si="106"/>
        <v>Y0BF0</v>
      </c>
      <c r="B2305" s="89">
        <f>VLOOKUP(F2305,Masters!B:F,5,0)</f>
        <v>0</v>
      </c>
      <c r="C2305" s="169" t="s">
        <v>176</v>
      </c>
      <c r="D2305" s="169" t="s">
        <v>176</v>
      </c>
      <c r="E2305" s="170">
        <v>44469</v>
      </c>
      <c r="F2305" s="169">
        <v>141526</v>
      </c>
      <c r="G2305" s="169" t="s">
        <v>510</v>
      </c>
      <c r="H2305" s="169"/>
      <c r="I2305" s="169"/>
      <c r="J2305" s="169">
        <v>0</v>
      </c>
      <c r="K2305" s="169"/>
      <c r="M2305" s="168">
        <f t="shared" si="107"/>
        <v>0</v>
      </c>
    </row>
    <row r="2306" spans="1:13" x14ac:dyDescent="0.25">
      <c r="A2306" s="89" t="str">
        <f t="shared" si="106"/>
        <v>Y0BF0</v>
      </c>
      <c r="B2306" s="89">
        <f>VLOOKUP(F2306,Masters!B:F,5,0)</f>
        <v>0</v>
      </c>
      <c r="C2306" s="169" t="s">
        <v>176</v>
      </c>
      <c r="D2306" s="169" t="s">
        <v>176</v>
      </c>
      <c r="E2306" s="170">
        <v>44469</v>
      </c>
      <c r="F2306" s="169">
        <v>141527</v>
      </c>
      <c r="G2306" s="169" t="s">
        <v>552</v>
      </c>
      <c r="H2306" s="169"/>
      <c r="I2306" s="169"/>
      <c r="J2306" s="169">
        <v>0</v>
      </c>
      <c r="K2306" s="169"/>
      <c r="M2306" s="168">
        <f t="shared" si="107"/>
        <v>0</v>
      </c>
    </row>
    <row r="2307" spans="1:13" x14ac:dyDescent="0.25">
      <c r="A2307" s="89" t="str">
        <f t="shared" si="106"/>
        <v>Y0BF0</v>
      </c>
      <c r="B2307" s="89">
        <f>VLOOKUP(F2307,Masters!B:F,5,0)</f>
        <v>0</v>
      </c>
      <c r="C2307" s="169" t="s">
        <v>176</v>
      </c>
      <c r="D2307" s="169" t="s">
        <v>176</v>
      </c>
      <c r="E2307" s="170">
        <v>44469</v>
      </c>
      <c r="F2307" s="169">
        <v>141627</v>
      </c>
      <c r="G2307" s="169" t="s">
        <v>511</v>
      </c>
      <c r="H2307" s="169"/>
      <c r="I2307" s="169"/>
      <c r="J2307" s="169">
        <v>0</v>
      </c>
      <c r="K2307" s="169"/>
      <c r="M2307" s="168">
        <f t="shared" si="107"/>
        <v>0</v>
      </c>
    </row>
    <row r="2308" spans="1:13" x14ac:dyDescent="0.25">
      <c r="A2308" s="89" t="str">
        <f t="shared" si="106"/>
        <v>Y0BF0</v>
      </c>
      <c r="B2308" s="89">
        <f>VLOOKUP(F2308,Masters!B:F,5,0)</f>
        <v>0</v>
      </c>
      <c r="C2308" s="169" t="s">
        <v>176</v>
      </c>
      <c r="D2308" s="169" t="s">
        <v>176</v>
      </c>
      <c r="E2308" s="170">
        <v>44469</v>
      </c>
      <c r="F2308" s="169">
        <v>141647</v>
      </c>
      <c r="G2308" s="169" t="s">
        <v>821</v>
      </c>
      <c r="H2308" s="169"/>
      <c r="I2308" s="169"/>
      <c r="J2308" s="169">
        <v>-3100000</v>
      </c>
      <c r="K2308" s="169"/>
      <c r="M2308" s="168">
        <f t="shared" si="107"/>
        <v>-0.31</v>
      </c>
    </row>
    <row r="2309" spans="1:13" x14ac:dyDescent="0.25">
      <c r="A2309" s="89" t="str">
        <f t="shared" si="106"/>
        <v>Y0BF0</v>
      </c>
      <c r="B2309" s="89">
        <f>VLOOKUP(F2309,Masters!B:F,5,0)</f>
        <v>0</v>
      </c>
      <c r="C2309" s="169" t="s">
        <v>176</v>
      </c>
      <c r="D2309" s="169" t="s">
        <v>176</v>
      </c>
      <c r="E2309" s="170">
        <v>44469</v>
      </c>
      <c r="F2309" s="169">
        <v>141653</v>
      </c>
      <c r="G2309" s="169" t="s">
        <v>512</v>
      </c>
      <c r="H2309" s="169"/>
      <c r="I2309" s="169"/>
      <c r="J2309" s="169">
        <v>52000</v>
      </c>
      <c r="K2309" s="169"/>
      <c r="M2309" s="168">
        <f t="shared" si="107"/>
        <v>5.1999999999999998E-3</v>
      </c>
    </row>
    <row r="2310" spans="1:13" x14ac:dyDescent="0.25">
      <c r="A2310" s="89" t="str">
        <f t="shared" si="106"/>
        <v>Y0BF0</v>
      </c>
      <c r="B2310" s="89">
        <f>VLOOKUP(F2310,Masters!B:F,5,0)</f>
        <v>0</v>
      </c>
      <c r="C2310" s="169" t="s">
        <v>176</v>
      </c>
      <c r="D2310" s="169" t="s">
        <v>176</v>
      </c>
      <c r="E2310" s="170">
        <v>44469</v>
      </c>
      <c r="F2310" s="169">
        <v>141679</v>
      </c>
      <c r="G2310" s="169" t="s">
        <v>822</v>
      </c>
      <c r="H2310" s="169"/>
      <c r="I2310" s="169"/>
      <c r="J2310" s="169">
        <v>0</v>
      </c>
      <c r="K2310" s="169"/>
      <c r="M2310" s="168">
        <f t="shared" si="107"/>
        <v>0</v>
      </c>
    </row>
    <row r="2311" spans="1:13" x14ac:dyDescent="0.25">
      <c r="A2311" s="89" t="str">
        <f t="shared" si="106"/>
        <v>Y0BF0</v>
      </c>
      <c r="B2311" s="89">
        <f>VLOOKUP(F2311,Masters!B:F,5,0)</f>
        <v>0</v>
      </c>
      <c r="C2311" s="169" t="s">
        <v>176</v>
      </c>
      <c r="D2311" s="169" t="s">
        <v>176</v>
      </c>
      <c r="E2311" s="170">
        <v>44469</v>
      </c>
      <c r="F2311" s="169">
        <v>141724</v>
      </c>
      <c r="G2311" s="169" t="s">
        <v>513</v>
      </c>
      <c r="H2311" s="169"/>
      <c r="I2311" s="169"/>
      <c r="J2311" s="169">
        <v>-106111</v>
      </c>
      <c r="K2311" s="169"/>
      <c r="M2311" s="168">
        <f t="shared" si="107"/>
        <v>-1.06111E-2</v>
      </c>
    </row>
    <row r="2312" spans="1:13" x14ac:dyDescent="0.25">
      <c r="A2312" s="89" t="str">
        <f t="shared" si="106"/>
        <v>Y0BF0</v>
      </c>
      <c r="B2312" s="89">
        <f>VLOOKUP(F2312,Masters!B:F,5,0)</f>
        <v>0</v>
      </c>
      <c r="C2312" s="169" t="s">
        <v>176</v>
      </c>
      <c r="D2312" s="169" t="s">
        <v>176</v>
      </c>
      <c r="E2312" s="170">
        <v>44469</v>
      </c>
      <c r="F2312" s="169">
        <v>141744</v>
      </c>
      <c r="G2312" s="169" t="s">
        <v>514</v>
      </c>
      <c r="H2312" s="169"/>
      <c r="I2312" s="169"/>
      <c r="J2312" s="169">
        <v>100410.94</v>
      </c>
      <c r="K2312" s="169"/>
      <c r="M2312" s="168">
        <f t="shared" si="107"/>
        <v>1.0041094E-2</v>
      </c>
    </row>
    <row r="2313" spans="1:13" x14ac:dyDescent="0.25">
      <c r="A2313" s="89" t="str">
        <f t="shared" si="106"/>
        <v>Y0BF0</v>
      </c>
      <c r="B2313" s="89">
        <f>VLOOKUP(F2313,Masters!B:F,5,0)</f>
        <v>0</v>
      </c>
      <c r="C2313" s="169" t="s">
        <v>176</v>
      </c>
      <c r="D2313" s="169" t="s">
        <v>176</v>
      </c>
      <c r="E2313" s="170">
        <v>44469</v>
      </c>
      <c r="F2313" s="169">
        <v>141754</v>
      </c>
      <c r="G2313" s="169" t="s">
        <v>517</v>
      </c>
      <c r="H2313" s="169"/>
      <c r="I2313" s="169"/>
      <c r="J2313" s="169">
        <v>0</v>
      </c>
      <c r="K2313" s="169"/>
      <c r="M2313" s="168">
        <f t="shared" si="107"/>
        <v>0</v>
      </c>
    </row>
    <row r="2314" spans="1:13" x14ac:dyDescent="0.25">
      <c r="A2314" s="89" t="str">
        <f t="shared" si="106"/>
        <v>Y0BF0</v>
      </c>
      <c r="B2314" s="89">
        <f>VLOOKUP(F2314,Masters!B:F,5,0)</f>
        <v>0</v>
      </c>
      <c r="C2314" s="169" t="s">
        <v>176</v>
      </c>
      <c r="D2314" s="169" t="s">
        <v>176</v>
      </c>
      <c r="E2314" s="170">
        <v>44469</v>
      </c>
      <c r="F2314" s="169">
        <v>141755</v>
      </c>
      <c r="G2314" s="169" t="s">
        <v>518</v>
      </c>
      <c r="H2314" s="169"/>
      <c r="I2314" s="169"/>
      <c r="J2314" s="169">
        <v>0</v>
      </c>
      <c r="K2314" s="169"/>
      <c r="M2314" s="168">
        <f t="shared" si="107"/>
        <v>0</v>
      </c>
    </row>
    <row r="2315" spans="1:13" x14ac:dyDescent="0.25">
      <c r="A2315" s="89" t="str">
        <f t="shared" si="106"/>
        <v>Y0BF0</v>
      </c>
      <c r="B2315" s="89">
        <f>VLOOKUP(F2315,Masters!B:F,5,0)</f>
        <v>0</v>
      </c>
      <c r="C2315" s="169" t="s">
        <v>176</v>
      </c>
      <c r="D2315" s="169" t="s">
        <v>176</v>
      </c>
      <c r="E2315" s="170">
        <v>44469</v>
      </c>
      <c r="F2315" s="169">
        <v>141769</v>
      </c>
      <c r="G2315" s="169" t="s">
        <v>843</v>
      </c>
      <c r="H2315" s="169"/>
      <c r="I2315" s="169"/>
      <c r="J2315" s="169">
        <v>0</v>
      </c>
      <c r="K2315" s="169"/>
      <c r="M2315" s="168">
        <f t="shared" ref="M2315:M2378" si="108">J2315/10000000</f>
        <v>0</v>
      </c>
    </row>
    <row r="2316" spans="1:13" x14ac:dyDescent="0.25">
      <c r="A2316" s="89" t="str">
        <f t="shared" si="106"/>
        <v>Y0BF0</v>
      </c>
      <c r="B2316" s="89">
        <f>VLOOKUP(F2316,Masters!B:F,5,0)</f>
        <v>0</v>
      </c>
      <c r="C2316" s="169" t="s">
        <v>176</v>
      </c>
      <c r="D2316" s="169" t="s">
        <v>176</v>
      </c>
      <c r="E2316" s="170">
        <v>44469</v>
      </c>
      <c r="F2316" s="169">
        <v>141779</v>
      </c>
      <c r="G2316" s="169" t="s">
        <v>852</v>
      </c>
      <c r="H2316" s="169"/>
      <c r="I2316" s="169"/>
      <c r="J2316" s="169">
        <v>0</v>
      </c>
      <c r="K2316" s="169"/>
      <c r="M2316" s="168">
        <f t="shared" si="108"/>
        <v>0</v>
      </c>
    </row>
    <row r="2317" spans="1:13" x14ac:dyDescent="0.25">
      <c r="A2317" s="89" t="str">
        <f t="shared" ref="A2317:A2380" si="109">C2317&amp;B2317</f>
        <v>Y0BF0</v>
      </c>
      <c r="B2317" s="89">
        <f>VLOOKUP(F2317,Masters!B:F,5,0)</f>
        <v>0</v>
      </c>
      <c r="C2317" s="169" t="s">
        <v>176</v>
      </c>
      <c r="D2317" s="169" t="s">
        <v>176</v>
      </c>
      <c r="E2317" s="170">
        <v>44469</v>
      </c>
      <c r="F2317" s="169">
        <v>141785</v>
      </c>
      <c r="G2317" s="169" t="s">
        <v>856</v>
      </c>
      <c r="H2317" s="169"/>
      <c r="I2317" s="169"/>
      <c r="J2317" s="169">
        <v>0</v>
      </c>
      <c r="K2317" s="169"/>
      <c r="M2317" s="168">
        <f t="shared" si="108"/>
        <v>0</v>
      </c>
    </row>
    <row r="2318" spans="1:13" x14ac:dyDescent="0.25">
      <c r="A2318" s="89" t="str">
        <f t="shared" si="109"/>
        <v>Y0BF0</v>
      </c>
      <c r="B2318" s="89">
        <f>VLOOKUP(F2318,Masters!B:F,5,0)</f>
        <v>0</v>
      </c>
      <c r="C2318" s="169" t="s">
        <v>176</v>
      </c>
      <c r="D2318" s="169" t="s">
        <v>176</v>
      </c>
      <c r="E2318" s="170">
        <v>44469</v>
      </c>
      <c r="F2318" s="169">
        <v>141789</v>
      </c>
      <c r="G2318" s="169" t="s">
        <v>860</v>
      </c>
      <c r="H2318" s="169"/>
      <c r="I2318" s="169"/>
      <c r="J2318" s="169">
        <v>0</v>
      </c>
      <c r="K2318" s="169"/>
      <c r="M2318" s="168">
        <f t="shared" si="108"/>
        <v>0</v>
      </c>
    </row>
    <row r="2319" spans="1:13" x14ac:dyDescent="0.25">
      <c r="A2319" s="89" t="str">
        <f t="shared" si="109"/>
        <v>Y0BF0</v>
      </c>
      <c r="B2319" s="89">
        <f>VLOOKUP(F2319,Masters!B:F,5,0)</f>
        <v>0</v>
      </c>
      <c r="C2319" s="169" t="s">
        <v>176</v>
      </c>
      <c r="D2319" s="169" t="s">
        <v>176</v>
      </c>
      <c r="E2319" s="170">
        <v>44469</v>
      </c>
      <c r="F2319" s="169">
        <v>141790</v>
      </c>
      <c r="G2319" s="169" t="s">
        <v>861</v>
      </c>
      <c r="H2319" s="169"/>
      <c r="I2319" s="169"/>
      <c r="J2319" s="169">
        <v>0</v>
      </c>
      <c r="K2319" s="169"/>
      <c r="M2319" s="168">
        <f t="shared" si="108"/>
        <v>0</v>
      </c>
    </row>
    <row r="2320" spans="1:13" x14ac:dyDescent="0.25">
      <c r="A2320" s="89" t="str">
        <f t="shared" si="109"/>
        <v>Y0BF0</v>
      </c>
      <c r="B2320" s="89">
        <f>VLOOKUP(F2320,Masters!B:F,5,0)</f>
        <v>0</v>
      </c>
      <c r="C2320" s="169" t="s">
        <v>176</v>
      </c>
      <c r="D2320" s="169" t="s">
        <v>176</v>
      </c>
      <c r="E2320" s="170">
        <v>44469</v>
      </c>
      <c r="F2320" s="169">
        <v>142036</v>
      </c>
      <c r="G2320" s="169" t="s">
        <v>865</v>
      </c>
      <c r="H2320" s="169"/>
      <c r="I2320" s="169"/>
      <c r="J2320" s="169">
        <v>-54900000</v>
      </c>
      <c r="K2320" s="169"/>
      <c r="M2320" s="168">
        <f t="shared" si="108"/>
        <v>-5.49</v>
      </c>
    </row>
    <row r="2321" spans="1:13" x14ac:dyDescent="0.25">
      <c r="A2321" s="89" t="str">
        <f t="shared" si="109"/>
        <v>Y0BF0</v>
      </c>
      <c r="B2321" s="89">
        <f>VLOOKUP(F2321,Masters!B:F,5,0)</f>
        <v>0</v>
      </c>
      <c r="C2321" s="169" t="s">
        <v>176</v>
      </c>
      <c r="D2321" s="169" t="s">
        <v>176</v>
      </c>
      <c r="E2321" s="170">
        <v>44469</v>
      </c>
      <c r="F2321" s="169">
        <v>142038</v>
      </c>
      <c r="G2321" s="169" t="s">
        <v>866</v>
      </c>
      <c r="H2321" s="169"/>
      <c r="I2321" s="169"/>
      <c r="J2321" s="169">
        <v>0</v>
      </c>
      <c r="K2321" s="169"/>
      <c r="M2321" s="168">
        <f t="shared" si="108"/>
        <v>0</v>
      </c>
    </row>
    <row r="2322" spans="1:13" x14ac:dyDescent="0.25">
      <c r="A2322" s="89" t="str">
        <f t="shared" si="109"/>
        <v>Y0BF0</v>
      </c>
      <c r="B2322" s="89">
        <f>VLOOKUP(F2322,Masters!B:F,5,0)</f>
        <v>0</v>
      </c>
      <c r="C2322" s="169" t="s">
        <v>176</v>
      </c>
      <c r="D2322" s="169" t="s">
        <v>176</v>
      </c>
      <c r="E2322" s="170">
        <v>44469</v>
      </c>
      <c r="F2322" s="169">
        <v>142043</v>
      </c>
      <c r="G2322" s="169" t="s">
        <v>1133</v>
      </c>
      <c r="H2322" s="169"/>
      <c r="I2322" s="169"/>
      <c r="J2322" s="169">
        <v>0</v>
      </c>
      <c r="K2322" s="169"/>
      <c r="M2322" s="168">
        <f t="shared" si="108"/>
        <v>0</v>
      </c>
    </row>
    <row r="2323" spans="1:13" x14ac:dyDescent="0.25">
      <c r="A2323" s="89" t="str">
        <f t="shared" si="109"/>
        <v>Y0BF0</v>
      </c>
      <c r="B2323" s="89">
        <f>VLOOKUP(F2323,Masters!B:F,5,0)</f>
        <v>0</v>
      </c>
      <c r="C2323" s="169" t="s">
        <v>176</v>
      </c>
      <c r="D2323" s="169" t="s">
        <v>176</v>
      </c>
      <c r="E2323" s="170">
        <v>44469</v>
      </c>
      <c r="F2323" s="169">
        <v>142044</v>
      </c>
      <c r="G2323" s="169" t="s">
        <v>870</v>
      </c>
      <c r="H2323" s="169"/>
      <c r="I2323" s="169"/>
      <c r="J2323" s="169">
        <v>0</v>
      </c>
      <c r="K2323" s="169"/>
      <c r="M2323" s="168">
        <f t="shared" si="108"/>
        <v>0</v>
      </c>
    </row>
    <row r="2324" spans="1:13" x14ac:dyDescent="0.25">
      <c r="A2324" s="89" t="str">
        <f t="shared" si="109"/>
        <v>Y0BF0</v>
      </c>
      <c r="B2324" s="89">
        <f>VLOOKUP(F2324,Masters!B:F,5,0)</f>
        <v>0</v>
      </c>
      <c r="C2324" s="169" t="s">
        <v>176</v>
      </c>
      <c r="D2324" s="169" t="s">
        <v>176</v>
      </c>
      <c r="E2324" s="170">
        <v>44469</v>
      </c>
      <c r="F2324" s="169">
        <v>142087</v>
      </c>
      <c r="G2324" s="169" t="s">
        <v>881</v>
      </c>
      <c r="H2324" s="169"/>
      <c r="I2324" s="169"/>
      <c r="J2324" s="169">
        <v>0.05</v>
      </c>
      <c r="K2324" s="169"/>
      <c r="M2324" s="168">
        <f t="shared" si="108"/>
        <v>5.0000000000000001E-9</v>
      </c>
    </row>
    <row r="2325" spans="1:13" x14ac:dyDescent="0.25">
      <c r="A2325" s="89" t="str">
        <f t="shared" si="109"/>
        <v>Y0BF0</v>
      </c>
      <c r="B2325" s="89">
        <f>VLOOKUP(F2325,Masters!B:F,5,0)</f>
        <v>0</v>
      </c>
      <c r="C2325" s="169" t="s">
        <v>176</v>
      </c>
      <c r="D2325" s="169" t="s">
        <v>176</v>
      </c>
      <c r="E2325" s="170">
        <v>44469</v>
      </c>
      <c r="F2325" s="169">
        <v>160118</v>
      </c>
      <c r="G2325" s="169" t="s">
        <v>890</v>
      </c>
      <c r="H2325" s="169"/>
      <c r="I2325" s="169"/>
      <c r="J2325" s="169">
        <v>0</v>
      </c>
      <c r="K2325" s="169"/>
      <c r="M2325" s="168">
        <f t="shared" si="108"/>
        <v>0</v>
      </c>
    </row>
    <row r="2326" spans="1:13" x14ac:dyDescent="0.25">
      <c r="A2326" s="89" t="str">
        <f t="shared" si="109"/>
        <v>Y0BF0</v>
      </c>
      <c r="B2326" s="89">
        <f>VLOOKUP(F2326,Masters!B:F,5,0)</f>
        <v>0</v>
      </c>
      <c r="C2326" s="169" t="s">
        <v>176</v>
      </c>
      <c r="D2326" s="169" t="s">
        <v>176</v>
      </c>
      <c r="E2326" s="170">
        <v>44469</v>
      </c>
      <c r="F2326" s="169">
        <v>160123</v>
      </c>
      <c r="G2326" s="169" t="s">
        <v>894</v>
      </c>
      <c r="H2326" s="169"/>
      <c r="I2326" s="169"/>
      <c r="J2326" s="169">
        <v>0</v>
      </c>
      <c r="K2326" s="169"/>
      <c r="M2326" s="168">
        <f t="shared" si="108"/>
        <v>0</v>
      </c>
    </row>
    <row r="2327" spans="1:13" x14ac:dyDescent="0.25">
      <c r="A2327" s="89" t="str">
        <f t="shared" si="109"/>
        <v>Y0BF0</v>
      </c>
      <c r="B2327" s="89">
        <f>VLOOKUP(F2327,Masters!B:F,5,0)</f>
        <v>0</v>
      </c>
      <c r="C2327" s="169" t="s">
        <v>176</v>
      </c>
      <c r="D2327" s="169" t="s">
        <v>176</v>
      </c>
      <c r="E2327" s="170">
        <v>44469</v>
      </c>
      <c r="F2327" s="169">
        <v>160202</v>
      </c>
      <c r="G2327" s="169" t="s">
        <v>896</v>
      </c>
      <c r="H2327" s="169"/>
      <c r="I2327" s="169"/>
      <c r="J2327" s="169">
        <v>0</v>
      </c>
      <c r="K2327" s="169"/>
      <c r="M2327" s="168">
        <f t="shared" si="108"/>
        <v>0</v>
      </c>
    </row>
    <row r="2328" spans="1:13" x14ac:dyDescent="0.25">
      <c r="A2328" s="89" t="str">
        <f t="shared" si="109"/>
        <v>Y0BF0</v>
      </c>
      <c r="B2328" s="89">
        <f>VLOOKUP(F2328,Masters!B:F,5,0)</f>
        <v>0</v>
      </c>
      <c r="C2328" s="169" t="s">
        <v>176</v>
      </c>
      <c r="D2328" s="169" t="s">
        <v>176</v>
      </c>
      <c r="E2328" s="170">
        <v>44469</v>
      </c>
      <c r="F2328" s="169">
        <v>160206</v>
      </c>
      <c r="G2328" s="169" t="s">
        <v>897</v>
      </c>
      <c r="H2328" s="169"/>
      <c r="I2328" s="169"/>
      <c r="J2328" s="169">
        <v>8217180.8499999996</v>
      </c>
      <c r="K2328" s="169"/>
      <c r="M2328" s="168">
        <f t="shared" si="108"/>
        <v>0.82171808499999999</v>
      </c>
    </row>
    <row r="2329" spans="1:13" x14ac:dyDescent="0.25">
      <c r="A2329" s="89" t="str">
        <f t="shared" si="109"/>
        <v>Y0BF0</v>
      </c>
      <c r="B2329" s="89">
        <f>VLOOKUP(F2329,Masters!B:F,5,0)</f>
        <v>0</v>
      </c>
      <c r="C2329" s="169" t="s">
        <v>176</v>
      </c>
      <c r="D2329" s="169" t="s">
        <v>176</v>
      </c>
      <c r="E2329" s="170">
        <v>44469</v>
      </c>
      <c r="F2329" s="169">
        <v>160207</v>
      </c>
      <c r="G2329" s="169" t="s">
        <v>898</v>
      </c>
      <c r="H2329" s="169"/>
      <c r="I2329" s="169"/>
      <c r="J2329" s="169">
        <v>0</v>
      </c>
      <c r="K2329" s="169"/>
      <c r="M2329" s="168">
        <f t="shared" si="108"/>
        <v>0</v>
      </c>
    </row>
    <row r="2330" spans="1:13" x14ac:dyDescent="0.25">
      <c r="A2330" s="89" t="str">
        <f t="shared" si="109"/>
        <v>Y0BF0</v>
      </c>
      <c r="B2330" s="89">
        <f>VLOOKUP(F2330,Masters!B:F,5,0)</f>
        <v>0</v>
      </c>
      <c r="C2330" s="169" t="s">
        <v>176</v>
      </c>
      <c r="D2330" s="169" t="s">
        <v>176</v>
      </c>
      <c r="E2330" s="170">
        <v>44469</v>
      </c>
      <c r="F2330" s="169">
        <v>170125</v>
      </c>
      <c r="G2330" s="169" t="s">
        <v>560</v>
      </c>
      <c r="H2330" s="169"/>
      <c r="I2330" s="169"/>
      <c r="J2330" s="169">
        <v>1512171060.49</v>
      </c>
      <c r="K2330" s="169"/>
      <c r="M2330" s="168">
        <f t="shared" si="108"/>
        <v>151.21710604899999</v>
      </c>
    </row>
    <row r="2331" spans="1:13" x14ac:dyDescent="0.25">
      <c r="A2331" s="89" t="str">
        <f t="shared" si="109"/>
        <v>Y0BF0</v>
      </c>
      <c r="B2331" s="89">
        <f>VLOOKUP(F2331,Masters!B:F,5,0)</f>
        <v>0</v>
      </c>
      <c r="C2331" s="169" t="s">
        <v>176</v>
      </c>
      <c r="D2331" s="169" t="s">
        <v>176</v>
      </c>
      <c r="E2331" s="170">
        <v>44469</v>
      </c>
      <c r="F2331" s="169">
        <v>170129</v>
      </c>
      <c r="G2331" s="169" t="s">
        <v>564</v>
      </c>
      <c r="H2331" s="169"/>
      <c r="I2331" s="169"/>
      <c r="J2331" s="169">
        <v>-66408231.68</v>
      </c>
      <c r="K2331" s="169"/>
      <c r="M2331" s="168">
        <f t="shared" si="108"/>
        <v>-6.6408231679999998</v>
      </c>
    </row>
    <row r="2332" spans="1:13" x14ac:dyDescent="0.25">
      <c r="A2332" s="89" t="str">
        <f t="shared" si="109"/>
        <v>Y0BF1.2</v>
      </c>
      <c r="B2332" s="89">
        <f>VLOOKUP(F2332,Masters!B:F,5,0)</f>
        <v>1.2</v>
      </c>
      <c r="C2332" s="169" t="s">
        <v>176</v>
      </c>
      <c r="D2332" s="169" t="s">
        <v>176</v>
      </c>
      <c r="E2332" s="170">
        <v>44469</v>
      </c>
      <c r="F2332" s="169">
        <v>201224</v>
      </c>
      <c r="G2332" s="169" t="s">
        <v>699</v>
      </c>
      <c r="H2332" s="169"/>
      <c r="I2332" s="169"/>
      <c r="J2332" s="169">
        <v>-473566.85</v>
      </c>
      <c r="K2332" s="169"/>
      <c r="M2332" s="168">
        <f t="shared" si="108"/>
        <v>-4.7356684999999996E-2</v>
      </c>
    </row>
    <row r="2333" spans="1:13" x14ac:dyDescent="0.25">
      <c r="A2333" s="89" t="str">
        <f t="shared" si="109"/>
        <v>Y0BF0</v>
      </c>
      <c r="B2333" s="89">
        <f>VLOOKUP(F2333,Masters!B:F,5,0)</f>
        <v>0</v>
      </c>
      <c r="C2333" s="169" t="s">
        <v>176</v>
      </c>
      <c r="D2333" s="169" t="s">
        <v>176</v>
      </c>
      <c r="E2333" s="170">
        <v>44469</v>
      </c>
      <c r="F2333" s="169">
        <v>201225</v>
      </c>
      <c r="G2333" s="169" t="s">
        <v>700</v>
      </c>
      <c r="H2333" s="169"/>
      <c r="I2333" s="169"/>
      <c r="J2333" s="169">
        <v>-1831490960.3099999</v>
      </c>
      <c r="K2333" s="169"/>
      <c r="M2333" s="168">
        <f t="shared" si="108"/>
        <v>-183.149096031</v>
      </c>
    </row>
    <row r="2334" spans="1:13" x14ac:dyDescent="0.25">
      <c r="A2334" s="89" t="str">
        <f t="shared" si="109"/>
        <v>Y0BF1.2</v>
      </c>
      <c r="B2334" s="89">
        <f>VLOOKUP(F2334,Masters!B:F,5,0)</f>
        <v>1.2</v>
      </c>
      <c r="C2334" s="169" t="s">
        <v>176</v>
      </c>
      <c r="D2334" s="169" t="s">
        <v>176</v>
      </c>
      <c r="E2334" s="170">
        <v>44469</v>
      </c>
      <c r="F2334" s="169">
        <v>201232</v>
      </c>
      <c r="G2334" s="169" t="s">
        <v>699</v>
      </c>
      <c r="H2334" s="169"/>
      <c r="I2334" s="169"/>
      <c r="J2334" s="169">
        <v>-47366331.240000002</v>
      </c>
      <c r="K2334" s="169"/>
      <c r="M2334" s="168">
        <f t="shared" si="108"/>
        <v>-4.7366331239999999</v>
      </c>
    </row>
    <row r="2335" spans="1:13" x14ac:dyDescent="0.25">
      <c r="A2335" s="89" t="str">
        <f t="shared" si="109"/>
        <v>Y0BF0</v>
      </c>
      <c r="B2335" s="89">
        <f>VLOOKUP(F2335,Masters!B:F,5,0)</f>
        <v>0</v>
      </c>
      <c r="C2335" s="169" t="s">
        <v>176</v>
      </c>
      <c r="D2335" s="169" t="s">
        <v>176</v>
      </c>
      <c r="E2335" s="170">
        <v>44469</v>
      </c>
      <c r="F2335" s="169">
        <v>201246</v>
      </c>
      <c r="G2335" s="169" t="s">
        <v>585</v>
      </c>
      <c r="H2335" s="169"/>
      <c r="I2335" s="169"/>
      <c r="J2335" s="169">
        <v>-3225539.17</v>
      </c>
      <c r="K2335" s="169"/>
      <c r="M2335" s="168">
        <f t="shared" si="108"/>
        <v>-0.32255391699999997</v>
      </c>
    </row>
    <row r="2336" spans="1:13" x14ac:dyDescent="0.25">
      <c r="A2336" s="89" t="str">
        <f t="shared" si="109"/>
        <v>Y0BF0</v>
      </c>
      <c r="B2336" s="89">
        <f>VLOOKUP(F2336,Masters!B:F,5,0)</f>
        <v>0</v>
      </c>
      <c r="C2336" s="169" t="s">
        <v>176</v>
      </c>
      <c r="D2336" s="169" t="s">
        <v>176</v>
      </c>
      <c r="E2336" s="170">
        <v>44469</v>
      </c>
      <c r="F2336" s="169">
        <v>201274</v>
      </c>
      <c r="G2336" s="169" t="s">
        <v>701</v>
      </c>
      <c r="H2336" s="169"/>
      <c r="I2336" s="169"/>
      <c r="J2336" s="169">
        <v>25567614.449999999</v>
      </c>
      <c r="K2336" s="169"/>
      <c r="M2336" s="168">
        <f t="shared" si="108"/>
        <v>2.5567614449999998</v>
      </c>
    </row>
    <row r="2337" spans="1:13" x14ac:dyDescent="0.25">
      <c r="A2337" s="89" t="str">
        <f t="shared" si="109"/>
        <v>Y0BF1.2</v>
      </c>
      <c r="B2337" s="89">
        <f>VLOOKUP(F2337,Masters!B:F,5,0)</f>
        <v>1.2</v>
      </c>
      <c r="C2337" s="169" t="s">
        <v>176</v>
      </c>
      <c r="D2337" s="169" t="s">
        <v>176</v>
      </c>
      <c r="E2337" s="170">
        <v>44469</v>
      </c>
      <c r="F2337" s="169">
        <v>201275</v>
      </c>
      <c r="G2337" s="169" t="s">
        <v>702</v>
      </c>
      <c r="H2337" s="169"/>
      <c r="I2337" s="169"/>
      <c r="J2337" s="169">
        <v>-126138979.66</v>
      </c>
      <c r="K2337" s="169"/>
      <c r="M2337" s="168">
        <f t="shared" si="108"/>
        <v>-12.613897966</v>
      </c>
    </row>
    <row r="2338" spans="1:13" x14ac:dyDescent="0.25">
      <c r="A2338" s="89" t="str">
        <f t="shared" si="109"/>
        <v>Y0BF0</v>
      </c>
      <c r="B2338" s="89">
        <f>VLOOKUP(F2338,Masters!B:F,5,0)</f>
        <v>0</v>
      </c>
      <c r="C2338" s="169" t="s">
        <v>176</v>
      </c>
      <c r="D2338" s="169" t="s">
        <v>176</v>
      </c>
      <c r="E2338" s="170">
        <v>44469</v>
      </c>
      <c r="F2338" s="169">
        <v>201276</v>
      </c>
      <c r="G2338" s="169" t="s">
        <v>473</v>
      </c>
      <c r="H2338" s="169"/>
      <c r="I2338" s="169"/>
      <c r="J2338" s="169">
        <v>-5737031433.46</v>
      </c>
      <c r="K2338" s="169"/>
      <c r="M2338" s="168">
        <f t="shared" si="108"/>
        <v>-573.70314334600005</v>
      </c>
    </row>
    <row r="2339" spans="1:13" x14ac:dyDescent="0.25">
      <c r="A2339" s="89" t="str">
        <f t="shared" si="109"/>
        <v>Y0BF1.2</v>
      </c>
      <c r="B2339" s="89">
        <f>VLOOKUP(F2339,Masters!B:F,5,0)</f>
        <v>1.2</v>
      </c>
      <c r="C2339" s="169" t="s">
        <v>176</v>
      </c>
      <c r="D2339" s="169" t="s">
        <v>176</v>
      </c>
      <c r="E2339" s="170">
        <v>44469</v>
      </c>
      <c r="F2339" s="169">
        <v>201277</v>
      </c>
      <c r="G2339" s="169" t="s">
        <v>474</v>
      </c>
      <c r="H2339" s="169"/>
      <c r="I2339" s="169"/>
      <c r="J2339" s="169">
        <v>-3931649470.4299998</v>
      </c>
      <c r="K2339" s="169"/>
      <c r="M2339" s="168">
        <f t="shared" si="108"/>
        <v>-393.16494704299998</v>
      </c>
    </row>
    <row r="2340" spans="1:13" x14ac:dyDescent="0.25">
      <c r="A2340" s="89" t="str">
        <f t="shared" si="109"/>
        <v>Y0BF0</v>
      </c>
      <c r="B2340" s="89">
        <f>VLOOKUP(F2340,Masters!B:F,5,0)</f>
        <v>0</v>
      </c>
      <c r="C2340" s="169" t="s">
        <v>176</v>
      </c>
      <c r="D2340" s="169" t="s">
        <v>176</v>
      </c>
      <c r="E2340" s="170">
        <v>44469</v>
      </c>
      <c r="F2340" s="169">
        <v>201331</v>
      </c>
      <c r="G2340" s="169" t="s">
        <v>703</v>
      </c>
      <c r="H2340" s="169"/>
      <c r="I2340" s="169"/>
      <c r="J2340" s="169">
        <v>-5418376.6799999997</v>
      </c>
      <c r="K2340" s="169"/>
      <c r="M2340" s="168">
        <f t="shared" si="108"/>
        <v>-0.54183766799999999</v>
      </c>
    </row>
    <row r="2341" spans="1:13" x14ac:dyDescent="0.25">
      <c r="A2341" s="89" t="str">
        <f t="shared" si="109"/>
        <v>Y0BF1.2</v>
      </c>
      <c r="B2341" s="89">
        <f>VLOOKUP(F2341,Masters!B:F,5,0)</f>
        <v>1.2</v>
      </c>
      <c r="C2341" s="169" t="s">
        <v>176</v>
      </c>
      <c r="D2341" s="169" t="s">
        <v>176</v>
      </c>
      <c r="E2341" s="170">
        <v>44469</v>
      </c>
      <c r="F2341" s="169">
        <v>201333</v>
      </c>
      <c r="G2341" s="169" t="s">
        <v>704</v>
      </c>
      <c r="H2341" s="169"/>
      <c r="I2341" s="169"/>
      <c r="J2341" s="169">
        <v>-10673447.27</v>
      </c>
      <c r="K2341" s="169"/>
      <c r="M2341" s="168">
        <f t="shared" si="108"/>
        <v>-1.067344727</v>
      </c>
    </row>
    <row r="2342" spans="1:13" x14ac:dyDescent="0.25">
      <c r="A2342" s="89" t="str">
        <f t="shared" si="109"/>
        <v>Y0BF0</v>
      </c>
      <c r="B2342" s="89">
        <f>VLOOKUP(F2342,Masters!B:F,5,0)</f>
        <v>0</v>
      </c>
      <c r="C2342" s="169" t="s">
        <v>176</v>
      </c>
      <c r="D2342" s="169" t="s">
        <v>176</v>
      </c>
      <c r="E2342" s="170">
        <v>44469</v>
      </c>
      <c r="F2342" s="169">
        <v>201342</v>
      </c>
      <c r="G2342" s="169" t="s">
        <v>586</v>
      </c>
      <c r="H2342" s="169"/>
      <c r="I2342" s="169"/>
      <c r="J2342" s="169">
        <v>-546345.06000000006</v>
      </c>
      <c r="K2342" s="169"/>
      <c r="M2342" s="168">
        <f t="shared" si="108"/>
        <v>-5.4634506000000006E-2</v>
      </c>
    </row>
    <row r="2343" spans="1:13" x14ac:dyDescent="0.25">
      <c r="A2343" s="89" t="str">
        <f t="shared" si="109"/>
        <v>Y0BF0</v>
      </c>
      <c r="B2343" s="89">
        <f>VLOOKUP(F2343,Masters!B:F,5,0)</f>
        <v>0</v>
      </c>
      <c r="C2343" s="169" t="s">
        <v>176</v>
      </c>
      <c r="D2343" s="169" t="s">
        <v>176</v>
      </c>
      <c r="E2343" s="170">
        <v>44469</v>
      </c>
      <c r="F2343" s="169">
        <v>201351</v>
      </c>
      <c r="G2343" s="169" t="s">
        <v>478</v>
      </c>
      <c r="H2343" s="169"/>
      <c r="I2343" s="169"/>
      <c r="J2343" s="169">
        <v>-39577598830.470001</v>
      </c>
      <c r="K2343" s="169"/>
      <c r="M2343" s="168">
        <f t="shared" si="108"/>
        <v>-3957.7598830470001</v>
      </c>
    </row>
    <row r="2344" spans="1:13" x14ac:dyDescent="0.25">
      <c r="A2344" s="89" t="str">
        <f t="shared" si="109"/>
        <v>Y0BF0</v>
      </c>
      <c r="B2344" s="89">
        <f>VLOOKUP(F2344,Masters!B:F,5,0)</f>
        <v>0</v>
      </c>
      <c r="C2344" s="169" t="s">
        <v>176</v>
      </c>
      <c r="D2344" s="169" t="s">
        <v>176</v>
      </c>
      <c r="E2344" s="170">
        <v>44469</v>
      </c>
      <c r="F2344" s="169">
        <v>201353</v>
      </c>
      <c r="G2344" s="169" t="s">
        <v>705</v>
      </c>
      <c r="H2344" s="169"/>
      <c r="I2344" s="169"/>
      <c r="J2344" s="169">
        <v>162409216.88</v>
      </c>
      <c r="K2344" s="169"/>
      <c r="M2344" s="168">
        <f t="shared" si="108"/>
        <v>16.240921688</v>
      </c>
    </row>
    <row r="2345" spans="1:13" x14ac:dyDescent="0.25">
      <c r="A2345" s="89" t="str">
        <f t="shared" si="109"/>
        <v>Y0BF0</v>
      </c>
      <c r="B2345" s="89">
        <f>VLOOKUP(F2345,Masters!B:F,5,0)</f>
        <v>0</v>
      </c>
      <c r="C2345" s="169" t="s">
        <v>176</v>
      </c>
      <c r="D2345" s="169" t="s">
        <v>176</v>
      </c>
      <c r="E2345" s="170">
        <v>44469</v>
      </c>
      <c r="F2345" s="169">
        <v>201356</v>
      </c>
      <c r="G2345" s="169" t="s">
        <v>706</v>
      </c>
      <c r="H2345" s="169"/>
      <c r="I2345" s="169"/>
      <c r="J2345" s="169">
        <v>-1815217.24</v>
      </c>
      <c r="K2345" s="169"/>
      <c r="M2345" s="168">
        <f t="shared" si="108"/>
        <v>-0.181521724</v>
      </c>
    </row>
    <row r="2346" spans="1:13" x14ac:dyDescent="0.25">
      <c r="A2346" s="89" t="str">
        <f t="shared" si="109"/>
        <v>Y0BF1.2</v>
      </c>
      <c r="B2346" s="89">
        <f>VLOOKUP(F2346,Masters!B:F,5,0)</f>
        <v>1.2</v>
      </c>
      <c r="C2346" s="169" t="s">
        <v>176</v>
      </c>
      <c r="D2346" s="169" t="s">
        <v>176</v>
      </c>
      <c r="E2346" s="170">
        <v>44469</v>
      </c>
      <c r="F2346" s="169">
        <v>201357</v>
      </c>
      <c r="G2346" s="169" t="s">
        <v>587</v>
      </c>
      <c r="H2346" s="169"/>
      <c r="I2346" s="169"/>
      <c r="J2346" s="169">
        <v>-2974237.73</v>
      </c>
      <c r="K2346" s="169"/>
      <c r="M2346" s="168">
        <f t="shared" si="108"/>
        <v>-0.297423773</v>
      </c>
    </row>
    <row r="2347" spans="1:13" x14ac:dyDescent="0.25">
      <c r="A2347" s="89" t="str">
        <f t="shared" si="109"/>
        <v>Y0BF1.2</v>
      </c>
      <c r="B2347" s="89">
        <f>VLOOKUP(F2347,Masters!B:F,5,0)</f>
        <v>1.2</v>
      </c>
      <c r="C2347" s="169" t="s">
        <v>176</v>
      </c>
      <c r="D2347" s="169" t="s">
        <v>176</v>
      </c>
      <c r="E2347" s="170">
        <v>44469</v>
      </c>
      <c r="F2347" s="169">
        <v>201366</v>
      </c>
      <c r="G2347" s="169" t="s">
        <v>480</v>
      </c>
      <c r="H2347" s="169"/>
      <c r="I2347" s="169"/>
      <c r="J2347" s="169">
        <v>-10681699868.719999</v>
      </c>
      <c r="K2347" s="169"/>
      <c r="M2347" s="168">
        <f t="shared" si="108"/>
        <v>-1068.169986872</v>
      </c>
    </row>
    <row r="2348" spans="1:13" x14ac:dyDescent="0.25">
      <c r="A2348" s="89" t="str">
        <f t="shared" si="109"/>
        <v>Y0BF1.2</v>
      </c>
      <c r="B2348" s="89">
        <f>VLOOKUP(F2348,Masters!B:F,5,0)</f>
        <v>1.2</v>
      </c>
      <c r="C2348" s="169" t="s">
        <v>176</v>
      </c>
      <c r="D2348" s="169" t="s">
        <v>176</v>
      </c>
      <c r="E2348" s="170">
        <v>44469</v>
      </c>
      <c r="F2348" s="169">
        <v>201368</v>
      </c>
      <c r="G2348" s="169" t="s">
        <v>707</v>
      </c>
      <c r="H2348" s="169"/>
      <c r="I2348" s="169"/>
      <c r="J2348" s="169">
        <v>-21607279.719999999</v>
      </c>
      <c r="K2348" s="169"/>
      <c r="M2348" s="168">
        <f t="shared" si="108"/>
        <v>-2.1607279719999997</v>
      </c>
    </row>
    <row r="2349" spans="1:13" x14ac:dyDescent="0.25">
      <c r="A2349" s="89" t="str">
        <f t="shared" si="109"/>
        <v>Y0BF1.2</v>
      </c>
      <c r="B2349" s="89">
        <f>VLOOKUP(F2349,Masters!B:F,5,0)</f>
        <v>1.2</v>
      </c>
      <c r="C2349" s="169" t="s">
        <v>176</v>
      </c>
      <c r="D2349" s="169" t="s">
        <v>176</v>
      </c>
      <c r="E2349" s="170">
        <v>44469</v>
      </c>
      <c r="F2349" s="169">
        <v>201371</v>
      </c>
      <c r="G2349" s="169" t="s">
        <v>708</v>
      </c>
      <c r="H2349" s="169"/>
      <c r="I2349" s="169"/>
      <c r="J2349" s="169">
        <v>-2803571.8</v>
      </c>
      <c r="K2349" s="169"/>
      <c r="M2349" s="168">
        <f t="shared" si="108"/>
        <v>-0.28035717999999998</v>
      </c>
    </row>
    <row r="2350" spans="1:13" x14ac:dyDescent="0.25">
      <c r="A2350" s="89" t="str">
        <f t="shared" si="109"/>
        <v>Y0BF1.2</v>
      </c>
      <c r="B2350" s="89">
        <f>VLOOKUP(F2350,Masters!B:F,5,0)</f>
        <v>1.2</v>
      </c>
      <c r="C2350" s="169" t="s">
        <v>176</v>
      </c>
      <c r="D2350" s="169" t="s">
        <v>176</v>
      </c>
      <c r="E2350" s="170">
        <v>44469</v>
      </c>
      <c r="F2350" s="169">
        <v>201412</v>
      </c>
      <c r="G2350" s="169" t="s">
        <v>588</v>
      </c>
      <c r="H2350" s="169"/>
      <c r="I2350" s="169"/>
      <c r="J2350" s="169">
        <v>-18806702.84</v>
      </c>
      <c r="K2350" s="169"/>
      <c r="M2350" s="168">
        <f t="shared" si="108"/>
        <v>-1.880670284</v>
      </c>
    </row>
    <row r="2351" spans="1:13" x14ac:dyDescent="0.25">
      <c r="A2351" s="89" t="str">
        <f t="shared" si="109"/>
        <v>Y0BF0</v>
      </c>
      <c r="B2351" s="89">
        <f>VLOOKUP(F2351,Masters!B:F,5,0)</f>
        <v>0</v>
      </c>
      <c r="C2351" s="169" t="s">
        <v>176</v>
      </c>
      <c r="D2351" s="169" t="s">
        <v>176</v>
      </c>
      <c r="E2351" s="170">
        <v>44469</v>
      </c>
      <c r="F2351" s="169">
        <v>210103</v>
      </c>
      <c r="G2351" s="169" t="s">
        <v>521</v>
      </c>
      <c r="H2351" s="169"/>
      <c r="I2351" s="169"/>
      <c r="J2351" s="169">
        <v>0</v>
      </c>
      <c r="K2351" s="169"/>
      <c r="M2351" s="168">
        <f t="shared" si="108"/>
        <v>0</v>
      </c>
    </row>
    <row r="2352" spans="1:13" x14ac:dyDescent="0.25">
      <c r="A2352" s="89" t="str">
        <f t="shared" si="109"/>
        <v>Y0BF0</v>
      </c>
      <c r="B2352" s="89">
        <f>VLOOKUP(F2352,Masters!B:F,5,0)</f>
        <v>0</v>
      </c>
      <c r="C2352" s="169" t="s">
        <v>176</v>
      </c>
      <c r="D2352" s="169" t="s">
        <v>176</v>
      </c>
      <c r="E2352" s="170">
        <v>44469</v>
      </c>
      <c r="F2352" s="169">
        <v>210117</v>
      </c>
      <c r="G2352" s="169" t="s">
        <v>523</v>
      </c>
      <c r="H2352" s="169"/>
      <c r="I2352" s="169"/>
      <c r="J2352" s="169">
        <v>-5210647.3600000003</v>
      </c>
      <c r="K2352" s="169"/>
      <c r="M2352" s="168">
        <f t="shared" si="108"/>
        <v>-0.52106473600000003</v>
      </c>
    </row>
    <row r="2353" spans="1:13" x14ac:dyDescent="0.25">
      <c r="A2353" s="89" t="str">
        <f t="shared" si="109"/>
        <v>Y0BF0</v>
      </c>
      <c r="B2353" s="89">
        <f>VLOOKUP(F2353,Masters!B:F,5,0)</f>
        <v>0</v>
      </c>
      <c r="C2353" s="169" t="s">
        <v>176</v>
      </c>
      <c r="D2353" s="169" t="s">
        <v>176</v>
      </c>
      <c r="E2353" s="170">
        <v>44469</v>
      </c>
      <c r="F2353" s="169">
        <v>210132</v>
      </c>
      <c r="G2353" s="169" t="s">
        <v>916</v>
      </c>
      <c r="H2353" s="169"/>
      <c r="I2353" s="169"/>
      <c r="J2353" s="169">
        <v>0</v>
      </c>
      <c r="K2353" s="169"/>
      <c r="M2353" s="168">
        <f t="shared" si="108"/>
        <v>0</v>
      </c>
    </row>
    <row r="2354" spans="1:13" x14ac:dyDescent="0.25">
      <c r="A2354" s="89" t="str">
        <f t="shared" si="109"/>
        <v>Y0BF0</v>
      </c>
      <c r="B2354" s="89">
        <f>VLOOKUP(F2354,Masters!B:F,5,0)</f>
        <v>0</v>
      </c>
      <c r="C2354" s="169" t="s">
        <v>176</v>
      </c>
      <c r="D2354" s="169" t="s">
        <v>176</v>
      </c>
      <c r="E2354" s="170">
        <v>44469</v>
      </c>
      <c r="F2354" s="169">
        <v>210138</v>
      </c>
      <c r="G2354" s="169" t="s">
        <v>2441</v>
      </c>
      <c r="H2354" s="169"/>
      <c r="I2354" s="169"/>
      <c r="J2354" s="169">
        <v>0</v>
      </c>
      <c r="K2354" s="169"/>
      <c r="M2354" s="168">
        <f t="shared" si="108"/>
        <v>0</v>
      </c>
    </row>
    <row r="2355" spans="1:13" x14ac:dyDescent="0.25">
      <c r="A2355" s="89" t="str">
        <f t="shared" si="109"/>
        <v>Y0BF0</v>
      </c>
      <c r="B2355" s="89">
        <f>VLOOKUP(F2355,Masters!B:F,5,0)</f>
        <v>0</v>
      </c>
      <c r="C2355" s="169" t="s">
        <v>176</v>
      </c>
      <c r="D2355" s="169" t="s">
        <v>176</v>
      </c>
      <c r="E2355" s="170">
        <v>44469</v>
      </c>
      <c r="F2355" s="169">
        <v>210140</v>
      </c>
      <c r="G2355" s="169" t="s">
        <v>525</v>
      </c>
      <c r="H2355" s="169"/>
      <c r="I2355" s="169"/>
      <c r="J2355" s="169">
        <v>0</v>
      </c>
      <c r="K2355" s="169"/>
      <c r="M2355" s="168">
        <f t="shared" si="108"/>
        <v>0</v>
      </c>
    </row>
    <row r="2356" spans="1:13" x14ac:dyDescent="0.25">
      <c r="A2356" s="89" t="str">
        <f t="shared" si="109"/>
        <v>Y0BF0</v>
      </c>
      <c r="B2356" s="89">
        <f>VLOOKUP(F2356,Masters!B:F,5,0)</f>
        <v>0</v>
      </c>
      <c r="C2356" s="169" t="s">
        <v>176</v>
      </c>
      <c r="D2356" s="169" t="s">
        <v>176</v>
      </c>
      <c r="E2356" s="170">
        <v>44469</v>
      </c>
      <c r="F2356" s="169">
        <v>210210</v>
      </c>
      <c r="G2356" s="169" t="s">
        <v>526</v>
      </c>
      <c r="H2356" s="169"/>
      <c r="I2356" s="169"/>
      <c r="J2356" s="169">
        <v>-14853685.26</v>
      </c>
      <c r="K2356" s="169"/>
      <c r="M2356" s="168">
        <f t="shared" si="108"/>
        <v>-1.485368526</v>
      </c>
    </row>
    <row r="2357" spans="1:13" x14ac:dyDescent="0.25">
      <c r="A2357" s="89" t="str">
        <f t="shared" si="109"/>
        <v>Y0BF0</v>
      </c>
      <c r="B2357" s="89">
        <f>VLOOKUP(F2357,Masters!B:F,5,0)</f>
        <v>0</v>
      </c>
      <c r="C2357" s="169" t="s">
        <v>176</v>
      </c>
      <c r="D2357" s="169" t="s">
        <v>176</v>
      </c>
      <c r="E2357" s="170">
        <v>44469</v>
      </c>
      <c r="F2357" s="169">
        <v>210419</v>
      </c>
      <c r="G2357" s="169" t="s">
        <v>596</v>
      </c>
      <c r="H2357" s="169"/>
      <c r="I2357" s="169"/>
      <c r="J2357" s="169">
        <v>-10348.01</v>
      </c>
      <c r="K2357" s="169"/>
      <c r="M2357" s="168">
        <f t="shared" si="108"/>
        <v>-1.0348010000000001E-3</v>
      </c>
    </row>
    <row r="2358" spans="1:13" x14ac:dyDescent="0.25">
      <c r="A2358" s="89" t="str">
        <f t="shared" si="109"/>
        <v>Y0BF0</v>
      </c>
      <c r="B2358" s="89">
        <f>VLOOKUP(F2358,Masters!B:F,5,0)</f>
        <v>0</v>
      </c>
      <c r="C2358" s="169" t="s">
        <v>176</v>
      </c>
      <c r="D2358" s="169" t="s">
        <v>176</v>
      </c>
      <c r="E2358" s="170">
        <v>44469</v>
      </c>
      <c r="F2358" s="169">
        <v>210667</v>
      </c>
      <c r="G2358" s="169" t="s">
        <v>528</v>
      </c>
      <c r="H2358" s="169"/>
      <c r="I2358" s="169"/>
      <c r="J2358" s="169">
        <v>2851.77</v>
      </c>
      <c r="K2358" s="169"/>
      <c r="M2358" s="168">
        <f t="shared" si="108"/>
        <v>2.8517700000000001E-4</v>
      </c>
    </row>
    <row r="2359" spans="1:13" x14ac:dyDescent="0.25">
      <c r="A2359" s="89" t="str">
        <f t="shared" si="109"/>
        <v>Y0BF0</v>
      </c>
      <c r="B2359" s="89">
        <f>VLOOKUP(F2359,Masters!B:F,5,0)</f>
        <v>0</v>
      </c>
      <c r="C2359" s="169" t="s">
        <v>176</v>
      </c>
      <c r="D2359" s="169" t="s">
        <v>176</v>
      </c>
      <c r="E2359" s="170">
        <v>44469</v>
      </c>
      <c r="F2359" s="169">
        <v>210766</v>
      </c>
      <c r="G2359" s="169" t="s">
        <v>1614</v>
      </c>
      <c r="H2359" s="169"/>
      <c r="I2359" s="169"/>
      <c r="J2359" s="169">
        <v>-315475.90999999997</v>
      </c>
      <c r="K2359" s="169"/>
      <c r="M2359" s="168">
        <f t="shared" si="108"/>
        <v>-3.1547591E-2</v>
      </c>
    </row>
    <row r="2360" spans="1:13" x14ac:dyDescent="0.25">
      <c r="A2360" s="89" t="str">
        <f t="shared" si="109"/>
        <v>Y0BF0</v>
      </c>
      <c r="B2360" s="89">
        <f>VLOOKUP(F2360,Masters!B:F,5,0)</f>
        <v>0</v>
      </c>
      <c r="C2360" s="169" t="s">
        <v>176</v>
      </c>
      <c r="D2360" s="169" t="s">
        <v>176</v>
      </c>
      <c r="E2360" s="170">
        <v>44469</v>
      </c>
      <c r="F2360" s="169">
        <v>211103</v>
      </c>
      <c r="G2360" s="169" t="s">
        <v>529</v>
      </c>
      <c r="H2360" s="169"/>
      <c r="I2360" s="169"/>
      <c r="J2360" s="169">
        <v>-77068.31</v>
      </c>
      <c r="K2360" s="169"/>
      <c r="M2360" s="168">
        <f t="shared" si="108"/>
        <v>-7.7068309999999999E-3</v>
      </c>
    </row>
    <row r="2361" spans="1:13" x14ac:dyDescent="0.25">
      <c r="A2361" s="89" t="str">
        <f t="shared" si="109"/>
        <v>Y0BF0</v>
      </c>
      <c r="B2361" s="89">
        <f>VLOOKUP(F2361,Masters!B:F,5,0)</f>
        <v>0</v>
      </c>
      <c r="C2361" s="169" t="s">
        <v>176</v>
      </c>
      <c r="D2361" s="169" t="s">
        <v>176</v>
      </c>
      <c r="E2361" s="170">
        <v>44469</v>
      </c>
      <c r="F2361" s="169">
        <v>211106</v>
      </c>
      <c r="G2361" s="169" t="s">
        <v>530</v>
      </c>
      <c r="H2361" s="169"/>
      <c r="I2361" s="169"/>
      <c r="J2361" s="169">
        <v>-1738158.62</v>
      </c>
      <c r="K2361" s="169"/>
      <c r="M2361" s="168">
        <f t="shared" si="108"/>
        <v>-0.17381586200000002</v>
      </c>
    </row>
    <row r="2362" spans="1:13" x14ac:dyDescent="0.25">
      <c r="A2362" s="89" t="str">
        <f t="shared" si="109"/>
        <v>Y0BF0</v>
      </c>
      <c r="B2362" s="89">
        <f>VLOOKUP(F2362,Masters!B:F,5,0)</f>
        <v>0</v>
      </c>
      <c r="C2362" s="169" t="s">
        <v>176</v>
      </c>
      <c r="D2362" s="169" t="s">
        <v>176</v>
      </c>
      <c r="E2362" s="170">
        <v>44469</v>
      </c>
      <c r="F2362" s="169">
        <v>211121</v>
      </c>
      <c r="G2362" s="169" t="s">
        <v>532</v>
      </c>
      <c r="H2362" s="169"/>
      <c r="I2362" s="169"/>
      <c r="J2362" s="169">
        <v>-767931</v>
      </c>
      <c r="K2362" s="169"/>
      <c r="M2362" s="168">
        <f t="shared" si="108"/>
        <v>-7.6793100000000003E-2</v>
      </c>
    </row>
    <row r="2363" spans="1:13" x14ac:dyDescent="0.25">
      <c r="A2363" s="89" t="str">
        <f t="shared" si="109"/>
        <v>Y0BF0</v>
      </c>
      <c r="B2363" s="89">
        <f>VLOOKUP(F2363,Masters!B:F,5,0)</f>
        <v>0</v>
      </c>
      <c r="C2363" s="169" t="s">
        <v>176</v>
      </c>
      <c r="D2363" s="169" t="s">
        <v>176</v>
      </c>
      <c r="E2363" s="170">
        <v>44469</v>
      </c>
      <c r="F2363" s="169">
        <v>211146</v>
      </c>
      <c r="G2363" s="169" t="s">
        <v>1615</v>
      </c>
      <c r="H2363" s="169"/>
      <c r="I2363" s="169"/>
      <c r="J2363" s="169">
        <v>-400285</v>
      </c>
      <c r="K2363" s="169"/>
      <c r="M2363" s="168">
        <f t="shared" si="108"/>
        <v>-4.0028500000000002E-2</v>
      </c>
    </row>
    <row r="2364" spans="1:13" x14ac:dyDescent="0.25">
      <c r="A2364" s="89" t="str">
        <f t="shared" si="109"/>
        <v>Y0BF0</v>
      </c>
      <c r="B2364" s="89">
        <f>VLOOKUP(F2364,Masters!B:F,5,0)</f>
        <v>0</v>
      </c>
      <c r="C2364" s="169" t="s">
        <v>176</v>
      </c>
      <c r="D2364" s="169" t="s">
        <v>176</v>
      </c>
      <c r="E2364" s="170">
        <v>44469</v>
      </c>
      <c r="F2364" s="169">
        <v>211172</v>
      </c>
      <c r="G2364" s="169" t="s">
        <v>535</v>
      </c>
      <c r="H2364" s="169"/>
      <c r="I2364" s="169"/>
      <c r="J2364" s="169">
        <v>-3787662.74</v>
      </c>
      <c r="K2364" s="169"/>
      <c r="M2364" s="168">
        <f t="shared" si="108"/>
        <v>-0.37876627400000001</v>
      </c>
    </row>
    <row r="2365" spans="1:13" x14ac:dyDescent="0.25">
      <c r="A2365" s="89" t="str">
        <f t="shared" si="109"/>
        <v>Y0BF0</v>
      </c>
      <c r="B2365" s="89">
        <f>VLOOKUP(F2365,Masters!B:F,5,0)</f>
        <v>0</v>
      </c>
      <c r="C2365" s="169" t="s">
        <v>176</v>
      </c>
      <c r="D2365" s="169" t="s">
        <v>176</v>
      </c>
      <c r="E2365" s="170">
        <v>44469</v>
      </c>
      <c r="F2365" s="169">
        <v>211176</v>
      </c>
      <c r="G2365" s="169" t="s">
        <v>536</v>
      </c>
      <c r="H2365" s="169"/>
      <c r="I2365" s="169"/>
      <c r="J2365" s="169">
        <v>-82022.59</v>
      </c>
      <c r="K2365" s="169"/>
      <c r="M2365" s="168">
        <f t="shared" si="108"/>
        <v>-8.2022589999999999E-3</v>
      </c>
    </row>
    <row r="2366" spans="1:13" x14ac:dyDescent="0.25">
      <c r="A2366" s="89" t="str">
        <f t="shared" si="109"/>
        <v>Y0BF0</v>
      </c>
      <c r="B2366" s="89">
        <f>VLOOKUP(F2366,Masters!B:F,5,0)</f>
        <v>0</v>
      </c>
      <c r="C2366" s="169" t="s">
        <v>176</v>
      </c>
      <c r="D2366" s="169" t="s">
        <v>176</v>
      </c>
      <c r="E2366" s="170">
        <v>44469</v>
      </c>
      <c r="F2366" s="169">
        <v>211177</v>
      </c>
      <c r="G2366" s="169" t="s">
        <v>537</v>
      </c>
      <c r="H2366" s="169"/>
      <c r="I2366" s="169"/>
      <c r="J2366" s="169">
        <v>-698746.1</v>
      </c>
      <c r="K2366" s="169"/>
      <c r="M2366" s="168">
        <f t="shared" si="108"/>
        <v>-6.9874610000000004E-2</v>
      </c>
    </row>
    <row r="2367" spans="1:13" x14ac:dyDescent="0.25">
      <c r="A2367" s="89" t="str">
        <f t="shared" si="109"/>
        <v>Y0BF0</v>
      </c>
      <c r="B2367" s="89">
        <f>VLOOKUP(F2367,Masters!B:F,5,0)</f>
        <v>0</v>
      </c>
      <c r="C2367" s="169" t="s">
        <v>176</v>
      </c>
      <c r="D2367" s="169" t="s">
        <v>176</v>
      </c>
      <c r="E2367" s="170">
        <v>44469</v>
      </c>
      <c r="F2367" s="169">
        <v>211632</v>
      </c>
      <c r="G2367" s="169" t="s">
        <v>538</v>
      </c>
      <c r="H2367" s="169"/>
      <c r="I2367" s="169"/>
      <c r="J2367" s="169">
        <v>-248279.41</v>
      </c>
      <c r="K2367" s="169"/>
      <c r="M2367" s="168">
        <f t="shared" si="108"/>
        <v>-2.4827940999999999E-2</v>
      </c>
    </row>
    <row r="2368" spans="1:13" x14ac:dyDescent="0.25">
      <c r="A2368" s="89" t="str">
        <f t="shared" si="109"/>
        <v>Y0BF0</v>
      </c>
      <c r="B2368" s="89">
        <f>VLOOKUP(F2368,Masters!B:F,5,0)</f>
        <v>0</v>
      </c>
      <c r="C2368" s="169" t="s">
        <v>176</v>
      </c>
      <c r="D2368" s="169" t="s">
        <v>176</v>
      </c>
      <c r="E2368" s="170">
        <v>44469</v>
      </c>
      <c r="F2368" s="169">
        <v>260118</v>
      </c>
      <c r="G2368" s="169" t="s">
        <v>930</v>
      </c>
      <c r="H2368" s="169"/>
      <c r="I2368" s="169"/>
      <c r="J2368" s="169">
        <v>0</v>
      </c>
      <c r="K2368" s="169"/>
      <c r="M2368" s="168">
        <f t="shared" si="108"/>
        <v>0</v>
      </c>
    </row>
    <row r="2369" spans="1:13" x14ac:dyDescent="0.25">
      <c r="A2369" s="89" t="str">
        <f t="shared" si="109"/>
        <v>Y0BF0</v>
      </c>
      <c r="B2369" s="89">
        <f>VLOOKUP(F2369,Masters!B:F,5,0)</f>
        <v>0</v>
      </c>
      <c r="C2369" s="169" t="s">
        <v>176</v>
      </c>
      <c r="D2369" s="169" t="s">
        <v>176</v>
      </c>
      <c r="E2369" s="170">
        <v>44469</v>
      </c>
      <c r="F2369" s="169">
        <v>260124</v>
      </c>
      <c r="G2369" s="169" t="s">
        <v>934</v>
      </c>
      <c r="H2369" s="169"/>
      <c r="I2369" s="169"/>
      <c r="J2369" s="169">
        <v>0</v>
      </c>
      <c r="K2369" s="169"/>
      <c r="M2369" s="168">
        <f t="shared" si="108"/>
        <v>0</v>
      </c>
    </row>
    <row r="2370" spans="1:13" x14ac:dyDescent="0.25">
      <c r="A2370" s="89" t="str">
        <f t="shared" si="109"/>
        <v>Y0BF0</v>
      </c>
      <c r="B2370" s="89">
        <f>VLOOKUP(F2370,Masters!B:F,5,0)</f>
        <v>0</v>
      </c>
      <c r="C2370" s="169" t="s">
        <v>176</v>
      </c>
      <c r="D2370" s="169" t="s">
        <v>176</v>
      </c>
      <c r="E2370" s="170">
        <v>44469</v>
      </c>
      <c r="F2370" s="169">
        <v>260126</v>
      </c>
      <c r="G2370" s="169" t="s">
        <v>935</v>
      </c>
      <c r="H2370" s="169"/>
      <c r="I2370" s="169"/>
      <c r="J2370" s="169">
        <v>0</v>
      </c>
      <c r="K2370" s="169"/>
      <c r="M2370" s="168">
        <f t="shared" si="108"/>
        <v>0</v>
      </c>
    </row>
    <row r="2371" spans="1:13" x14ac:dyDescent="0.25">
      <c r="A2371" s="89" t="str">
        <f t="shared" si="109"/>
        <v>Y0BF0</v>
      </c>
      <c r="B2371" s="89">
        <f>VLOOKUP(F2371,Masters!B:F,5,0)</f>
        <v>0</v>
      </c>
      <c r="C2371" s="169" t="s">
        <v>176</v>
      </c>
      <c r="D2371" s="169" t="s">
        <v>176</v>
      </c>
      <c r="E2371" s="170">
        <v>44469</v>
      </c>
      <c r="F2371" s="169">
        <v>260202</v>
      </c>
      <c r="G2371" s="169" t="s">
        <v>936</v>
      </c>
      <c r="H2371" s="169"/>
      <c r="I2371" s="169"/>
      <c r="J2371" s="169">
        <v>0</v>
      </c>
      <c r="K2371" s="169"/>
      <c r="M2371" s="168">
        <f t="shared" si="108"/>
        <v>0</v>
      </c>
    </row>
    <row r="2372" spans="1:13" x14ac:dyDescent="0.25">
      <c r="A2372" s="89" t="str">
        <f t="shared" si="109"/>
        <v>Y0BF0</v>
      </c>
      <c r="B2372" s="89">
        <f>VLOOKUP(F2372,Masters!B:F,5,0)</f>
        <v>0</v>
      </c>
      <c r="C2372" s="169" t="s">
        <v>176</v>
      </c>
      <c r="D2372" s="169" t="s">
        <v>176</v>
      </c>
      <c r="E2372" s="170">
        <v>44469</v>
      </c>
      <c r="F2372" s="169">
        <v>260221</v>
      </c>
      <c r="G2372" s="169" t="s">
        <v>937</v>
      </c>
      <c r="H2372" s="169"/>
      <c r="I2372" s="169"/>
      <c r="J2372" s="169">
        <v>-8399085.2799999993</v>
      </c>
      <c r="K2372" s="169"/>
      <c r="M2372" s="168">
        <f t="shared" si="108"/>
        <v>-0.83990852799999993</v>
      </c>
    </row>
    <row r="2373" spans="1:13" x14ac:dyDescent="0.25">
      <c r="A2373" s="89" t="str">
        <f t="shared" si="109"/>
        <v>Y0BF0</v>
      </c>
      <c r="B2373" s="89">
        <f>VLOOKUP(F2373,Masters!B:F,5,0)</f>
        <v>0</v>
      </c>
      <c r="C2373" s="169" t="s">
        <v>176</v>
      </c>
      <c r="D2373" s="169" t="s">
        <v>176</v>
      </c>
      <c r="E2373" s="170">
        <v>44469</v>
      </c>
      <c r="F2373" s="169">
        <v>260222</v>
      </c>
      <c r="G2373" s="169" t="s">
        <v>938</v>
      </c>
      <c r="H2373" s="169"/>
      <c r="I2373" s="169"/>
      <c r="J2373" s="169">
        <v>-0.49</v>
      </c>
      <c r="K2373" s="169"/>
      <c r="M2373" s="168">
        <f t="shared" si="108"/>
        <v>-4.9000000000000002E-8</v>
      </c>
    </row>
    <row r="2374" spans="1:13" x14ac:dyDescent="0.25">
      <c r="A2374" s="89" t="str">
        <f t="shared" si="109"/>
        <v>Y0BF0</v>
      </c>
      <c r="B2374" s="89">
        <f>VLOOKUP(F2374,Masters!B:F,5,0)</f>
        <v>0</v>
      </c>
      <c r="C2374" s="169" t="s">
        <v>176</v>
      </c>
      <c r="D2374" s="169" t="s">
        <v>176</v>
      </c>
      <c r="E2374" s="170">
        <v>44469</v>
      </c>
      <c r="F2374" s="169">
        <v>260802</v>
      </c>
      <c r="G2374" s="169" t="s">
        <v>939</v>
      </c>
      <c r="H2374" s="169"/>
      <c r="I2374" s="169"/>
      <c r="J2374" s="169">
        <v>-411.69</v>
      </c>
      <c r="K2374" s="169"/>
      <c r="M2374" s="168">
        <f t="shared" si="108"/>
        <v>-4.1168999999999998E-5</v>
      </c>
    </row>
    <row r="2375" spans="1:13" x14ac:dyDescent="0.25">
      <c r="A2375" s="89" t="str">
        <f t="shared" si="109"/>
        <v>Y0BF0</v>
      </c>
      <c r="B2375" s="89">
        <f>VLOOKUP(F2375,Masters!B:F,5,0)</f>
        <v>0</v>
      </c>
      <c r="C2375" s="169" t="s">
        <v>176</v>
      </c>
      <c r="D2375" s="169" t="s">
        <v>176</v>
      </c>
      <c r="E2375" s="170">
        <v>44469</v>
      </c>
      <c r="F2375" s="169">
        <v>260815</v>
      </c>
      <c r="G2375" s="169" t="s">
        <v>495</v>
      </c>
      <c r="H2375" s="169"/>
      <c r="I2375" s="169"/>
      <c r="J2375" s="169">
        <v>-385276.36</v>
      </c>
      <c r="K2375" s="169"/>
      <c r="M2375" s="168">
        <f t="shared" si="108"/>
        <v>-3.8527635999999997E-2</v>
      </c>
    </row>
    <row r="2376" spans="1:13" x14ac:dyDescent="0.25">
      <c r="A2376" s="89" t="str">
        <f t="shared" si="109"/>
        <v>Y0BF0</v>
      </c>
      <c r="B2376" s="89">
        <f>VLOOKUP(F2376,Masters!B:F,5,0)</f>
        <v>0</v>
      </c>
      <c r="C2376" s="169" t="s">
        <v>176</v>
      </c>
      <c r="D2376" s="169" t="s">
        <v>176</v>
      </c>
      <c r="E2376" s="170">
        <v>44469</v>
      </c>
      <c r="F2376" s="169">
        <v>260836</v>
      </c>
      <c r="G2376" s="169" t="s">
        <v>496</v>
      </c>
      <c r="H2376" s="169"/>
      <c r="I2376" s="169"/>
      <c r="J2376" s="169">
        <v>-431309.75</v>
      </c>
      <c r="K2376" s="169"/>
      <c r="M2376" s="168">
        <f t="shared" si="108"/>
        <v>-4.3130975000000002E-2</v>
      </c>
    </row>
    <row r="2377" spans="1:13" x14ac:dyDescent="0.25">
      <c r="A2377" s="89" t="str">
        <f t="shared" si="109"/>
        <v>Y0BF0</v>
      </c>
      <c r="B2377" s="89">
        <f>VLOOKUP(F2377,Masters!B:F,5,0)</f>
        <v>0</v>
      </c>
      <c r="C2377" s="169" t="s">
        <v>176</v>
      </c>
      <c r="D2377" s="169" t="s">
        <v>176</v>
      </c>
      <c r="E2377" s="170">
        <v>44469</v>
      </c>
      <c r="F2377" s="169">
        <v>260837</v>
      </c>
      <c r="G2377" s="169" t="s">
        <v>497</v>
      </c>
      <c r="H2377" s="169"/>
      <c r="I2377" s="169"/>
      <c r="J2377" s="169">
        <v>-431309.75</v>
      </c>
      <c r="K2377" s="169"/>
      <c r="M2377" s="168">
        <f t="shared" si="108"/>
        <v>-4.3130975000000002E-2</v>
      </c>
    </row>
    <row r="2378" spans="1:13" x14ac:dyDescent="0.25">
      <c r="A2378" s="89" t="str">
        <f t="shared" si="109"/>
        <v>Y0BF0</v>
      </c>
      <c r="B2378" s="89">
        <f>VLOOKUP(F2378,Masters!B:F,5,0)</f>
        <v>0</v>
      </c>
      <c r="C2378" s="169" t="s">
        <v>176</v>
      </c>
      <c r="D2378" s="169" t="s">
        <v>176</v>
      </c>
      <c r="E2378" s="170">
        <v>44469</v>
      </c>
      <c r="F2378" s="169">
        <v>260902</v>
      </c>
      <c r="G2378" s="169" t="s">
        <v>498</v>
      </c>
      <c r="H2378" s="169"/>
      <c r="I2378" s="169"/>
      <c r="J2378" s="169">
        <v>0.02</v>
      </c>
      <c r="K2378" s="169"/>
      <c r="M2378" s="168">
        <f t="shared" si="108"/>
        <v>2.0000000000000001E-9</v>
      </c>
    </row>
    <row r="2379" spans="1:13" x14ac:dyDescent="0.25">
      <c r="A2379" s="89" t="str">
        <f t="shared" si="109"/>
        <v>Y0BF0</v>
      </c>
      <c r="B2379" s="89">
        <f>VLOOKUP(F2379,Masters!B:F,5,0)</f>
        <v>0</v>
      </c>
      <c r="C2379" s="169" t="s">
        <v>176</v>
      </c>
      <c r="D2379" s="169" t="s">
        <v>176</v>
      </c>
      <c r="E2379" s="170">
        <v>44469</v>
      </c>
      <c r="F2379" s="169">
        <v>260905</v>
      </c>
      <c r="G2379" s="169" t="s">
        <v>499</v>
      </c>
      <c r="H2379" s="169"/>
      <c r="I2379" s="169"/>
      <c r="J2379" s="169">
        <v>-587464.63</v>
      </c>
      <c r="K2379" s="169"/>
      <c r="M2379" s="168">
        <f t="shared" ref="M2379:M2409" si="110">J2379/10000000</f>
        <v>-5.8746462999999999E-2</v>
      </c>
    </row>
    <row r="2380" spans="1:13" x14ac:dyDescent="0.25">
      <c r="A2380" s="89" t="str">
        <f t="shared" si="109"/>
        <v>Y0BF0</v>
      </c>
      <c r="B2380" s="89">
        <f>VLOOKUP(F2380,Masters!B:F,5,0)</f>
        <v>0</v>
      </c>
      <c r="C2380" s="169" t="s">
        <v>176</v>
      </c>
      <c r="D2380" s="169" t="s">
        <v>176</v>
      </c>
      <c r="E2380" s="170">
        <v>44469</v>
      </c>
      <c r="F2380" s="169">
        <v>260930</v>
      </c>
      <c r="G2380" s="169" t="s">
        <v>735</v>
      </c>
      <c r="H2380" s="169"/>
      <c r="I2380" s="169"/>
      <c r="J2380" s="169">
        <v>0</v>
      </c>
      <c r="K2380" s="169"/>
      <c r="M2380" s="168">
        <f t="shared" si="110"/>
        <v>0</v>
      </c>
    </row>
    <row r="2381" spans="1:13" x14ac:dyDescent="0.25">
      <c r="A2381" s="89" t="str">
        <f t="shared" ref="A2381:A2409" si="111">C2381&amp;B2381</f>
        <v>Y0BF0</v>
      </c>
      <c r="B2381" s="89">
        <f>VLOOKUP(F2381,Masters!B:F,5,0)</f>
        <v>0</v>
      </c>
      <c r="C2381" s="169" t="s">
        <v>176</v>
      </c>
      <c r="D2381" s="169" t="s">
        <v>176</v>
      </c>
      <c r="E2381" s="170">
        <v>44469</v>
      </c>
      <c r="F2381" s="169">
        <v>260942</v>
      </c>
      <c r="G2381" s="169" t="s">
        <v>500</v>
      </c>
      <c r="H2381" s="169"/>
      <c r="I2381" s="169"/>
      <c r="J2381" s="169">
        <v>-429.47</v>
      </c>
      <c r="K2381" s="169"/>
      <c r="M2381" s="168">
        <f t="shared" si="110"/>
        <v>-4.2947000000000001E-5</v>
      </c>
    </row>
    <row r="2382" spans="1:13" x14ac:dyDescent="0.25">
      <c r="A2382" s="89" t="str">
        <f t="shared" si="111"/>
        <v>Y0BF0</v>
      </c>
      <c r="B2382" s="89">
        <f>VLOOKUP(F2382,Masters!B:F,5,0)</f>
        <v>0</v>
      </c>
      <c r="C2382" s="169" t="s">
        <v>176</v>
      </c>
      <c r="D2382" s="169" t="s">
        <v>176</v>
      </c>
      <c r="E2382" s="170">
        <v>44469</v>
      </c>
      <c r="F2382" s="169">
        <v>261027</v>
      </c>
      <c r="G2382" s="169" t="s">
        <v>502</v>
      </c>
      <c r="H2382" s="169"/>
      <c r="I2382" s="169"/>
      <c r="J2382" s="169">
        <v>902203.22</v>
      </c>
      <c r="K2382" s="169"/>
      <c r="M2382" s="168">
        <f t="shared" si="110"/>
        <v>9.0220321999999992E-2</v>
      </c>
    </row>
    <row r="2383" spans="1:13" x14ac:dyDescent="0.25">
      <c r="A2383" s="89" t="str">
        <f t="shared" si="111"/>
        <v>Y0BF0</v>
      </c>
      <c r="B2383" s="89">
        <f>VLOOKUP(F2383,Masters!B:F,5,0)</f>
        <v>0</v>
      </c>
      <c r="C2383" s="169" t="s">
        <v>176</v>
      </c>
      <c r="D2383" s="169" t="s">
        <v>176</v>
      </c>
      <c r="E2383" s="170">
        <v>44469</v>
      </c>
      <c r="F2383" s="169">
        <v>261259</v>
      </c>
      <c r="G2383" s="169" t="s">
        <v>505</v>
      </c>
      <c r="H2383" s="169"/>
      <c r="I2383" s="169"/>
      <c r="J2383" s="169">
        <v>-735.51</v>
      </c>
      <c r="K2383" s="169"/>
      <c r="M2383" s="168">
        <f t="shared" si="110"/>
        <v>-7.3551000000000001E-5</v>
      </c>
    </row>
    <row r="2384" spans="1:13" x14ac:dyDescent="0.25">
      <c r="A2384" s="89" t="str">
        <f t="shared" si="111"/>
        <v>Y0BF0</v>
      </c>
      <c r="B2384" s="89">
        <f>VLOOKUP(F2384,Masters!B:F,5,0)</f>
        <v>0</v>
      </c>
      <c r="C2384" s="169" t="s">
        <v>176</v>
      </c>
      <c r="D2384" s="169" t="s">
        <v>176</v>
      </c>
      <c r="E2384" s="170">
        <v>44469</v>
      </c>
      <c r="F2384" s="169">
        <v>261260</v>
      </c>
      <c r="G2384" s="169" t="s">
        <v>506</v>
      </c>
      <c r="H2384" s="169"/>
      <c r="I2384" s="169"/>
      <c r="J2384" s="169">
        <v>-735.51</v>
      </c>
      <c r="K2384" s="169"/>
      <c r="M2384" s="168">
        <f t="shared" si="110"/>
        <v>-7.3551000000000001E-5</v>
      </c>
    </row>
    <row r="2385" spans="1:13" x14ac:dyDescent="0.25">
      <c r="A2385" s="89" t="str">
        <f t="shared" si="111"/>
        <v>Y0BF0</v>
      </c>
      <c r="B2385" s="89">
        <f>VLOOKUP(F2385,Masters!B:F,5,0)</f>
        <v>0</v>
      </c>
      <c r="C2385" s="169" t="s">
        <v>176</v>
      </c>
      <c r="D2385" s="169" t="s">
        <v>176</v>
      </c>
      <c r="E2385" s="170">
        <v>44469</v>
      </c>
      <c r="F2385" s="169">
        <v>261262</v>
      </c>
      <c r="G2385" s="169" t="s">
        <v>507</v>
      </c>
      <c r="H2385" s="169"/>
      <c r="I2385" s="169"/>
      <c r="J2385" s="169">
        <v>-1588.88</v>
      </c>
      <c r="K2385" s="169"/>
      <c r="M2385" s="168">
        <f t="shared" si="110"/>
        <v>-1.5888800000000001E-4</v>
      </c>
    </row>
    <row r="2386" spans="1:13" x14ac:dyDescent="0.25">
      <c r="A2386" s="89" t="str">
        <f t="shared" si="111"/>
        <v>Y0BF0</v>
      </c>
      <c r="B2386" s="89">
        <f>VLOOKUP(F2386,Masters!B:F,5,0)</f>
        <v>0</v>
      </c>
      <c r="C2386" s="169" t="s">
        <v>176</v>
      </c>
      <c r="D2386" s="169" t="s">
        <v>176</v>
      </c>
      <c r="E2386" s="170">
        <v>44469</v>
      </c>
      <c r="F2386" s="169">
        <v>281101</v>
      </c>
      <c r="G2386" s="169" t="s">
        <v>481</v>
      </c>
      <c r="H2386" s="169"/>
      <c r="I2386" s="169"/>
      <c r="J2386" s="169">
        <v>-6698915670.7799997</v>
      </c>
      <c r="K2386" s="169"/>
      <c r="M2386" s="168">
        <f t="shared" si="110"/>
        <v>-669.89156707799998</v>
      </c>
    </row>
    <row r="2387" spans="1:13" x14ac:dyDescent="0.25">
      <c r="A2387" s="89" t="str">
        <f t="shared" si="111"/>
        <v>Y0BF0</v>
      </c>
      <c r="B2387" s="89">
        <f>VLOOKUP(F2387,Masters!B:F,5,0)</f>
        <v>0</v>
      </c>
      <c r="C2387" s="169" t="s">
        <v>176</v>
      </c>
      <c r="D2387" s="169" t="s">
        <v>176</v>
      </c>
      <c r="E2387" s="170">
        <v>44469</v>
      </c>
      <c r="F2387" s="169">
        <v>281102</v>
      </c>
      <c r="G2387" s="169" t="s">
        <v>1058</v>
      </c>
      <c r="H2387" s="169"/>
      <c r="I2387" s="169"/>
      <c r="J2387" s="169">
        <v>-741891077.62</v>
      </c>
      <c r="K2387" s="169"/>
      <c r="M2387" s="168">
        <f t="shared" si="110"/>
        <v>-74.189107762000006</v>
      </c>
    </row>
    <row r="2388" spans="1:13" x14ac:dyDescent="0.25">
      <c r="A2388" s="89" t="str">
        <f t="shared" si="111"/>
        <v>Y0BF0</v>
      </c>
      <c r="B2388" s="89">
        <f>VLOOKUP(F2388,Masters!B:F,5,0)</f>
        <v>0</v>
      </c>
      <c r="C2388" s="169" t="s">
        <v>176</v>
      </c>
      <c r="D2388" s="169" t="s">
        <v>176</v>
      </c>
      <c r="E2388" s="170">
        <v>44469</v>
      </c>
      <c r="F2388" s="169">
        <v>281136</v>
      </c>
      <c r="G2388" s="169" t="s">
        <v>709</v>
      </c>
      <c r="H2388" s="169"/>
      <c r="I2388" s="169"/>
      <c r="J2388" s="169">
        <v>3188985290.0900002</v>
      </c>
      <c r="K2388" s="169"/>
      <c r="M2388" s="168">
        <f t="shared" si="110"/>
        <v>318.89852900900001</v>
      </c>
    </row>
    <row r="2389" spans="1:13" x14ac:dyDescent="0.25">
      <c r="A2389" s="89" t="str">
        <f t="shared" si="111"/>
        <v>Y0BF0</v>
      </c>
      <c r="B2389" s="89">
        <f>VLOOKUP(F2389,Masters!B:F,5,0)</f>
        <v>0</v>
      </c>
      <c r="C2389" s="169" t="s">
        <v>176</v>
      </c>
      <c r="D2389" s="169" t="s">
        <v>176</v>
      </c>
      <c r="E2389" s="170">
        <v>44469</v>
      </c>
      <c r="F2389" s="169">
        <v>281138</v>
      </c>
      <c r="G2389" s="169" t="s">
        <v>592</v>
      </c>
      <c r="H2389" s="169"/>
      <c r="I2389" s="169"/>
      <c r="J2389" s="169">
        <v>-10077712748.790001</v>
      </c>
      <c r="K2389" s="169"/>
      <c r="M2389" s="168">
        <f t="shared" si="110"/>
        <v>-1007.7712748790001</v>
      </c>
    </row>
    <row r="2390" spans="1:13" x14ac:dyDescent="0.25">
      <c r="A2390" s="89" t="str">
        <f t="shared" si="111"/>
        <v>Y0BF0</v>
      </c>
      <c r="B2390" s="89">
        <f>VLOOKUP(F2390,Masters!B:F,5,0)</f>
        <v>0</v>
      </c>
      <c r="C2390" s="169" t="s">
        <v>176</v>
      </c>
      <c r="D2390" s="169" t="s">
        <v>176</v>
      </c>
      <c r="E2390" s="170">
        <v>44469</v>
      </c>
      <c r="F2390" s="169">
        <v>281140</v>
      </c>
      <c r="G2390" s="169" t="s">
        <v>710</v>
      </c>
      <c r="H2390" s="169"/>
      <c r="I2390" s="169"/>
      <c r="J2390" s="169">
        <v>-19099971.359999999</v>
      </c>
      <c r="K2390" s="169"/>
      <c r="M2390" s="168">
        <f t="shared" si="110"/>
        <v>-1.9099971359999999</v>
      </c>
    </row>
    <row r="2391" spans="1:13" x14ac:dyDescent="0.25">
      <c r="A2391" s="89" t="str">
        <f t="shared" si="111"/>
        <v>Y0BF0</v>
      </c>
      <c r="B2391" s="89">
        <f>VLOOKUP(F2391,Masters!B:F,5,0)</f>
        <v>0</v>
      </c>
      <c r="C2391" s="169" t="s">
        <v>176</v>
      </c>
      <c r="D2391" s="169" t="s">
        <v>176</v>
      </c>
      <c r="E2391" s="170">
        <v>44469</v>
      </c>
      <c r="F2391" s="169">
        <v>281155</v>
      </c>
      <c r="G2391" s="169" t="s">
        <v>682</v>
      </c>
      <c r="H2391" s="169"/>
      <c r="I2391" s="169"/>
      <c r="J2391" s="169">
        <v>782</v>
      </c>
      <c r="K2391" s="169"/>
      <c r="M2391" s="168">
        <f t="shared" si="110"/>
        <v>7.8200000000000003E-5</v>
      </c>
    </row>
    <row r="2392" spans="1:13" x14ac:dyDescent="0.25">
      <c r="A2392" s="89" t="str">
        <f t="shared" si="111"/>
        <v>Y0BF0</v>
      </c>
      <c r="B2392" s="89">
        <f>VLOOKUP(F2392,Masters!B:F,5,0)</f>
        <v>0</v>
      </c>
      <c r="C2392" s="169" t="s">
        <v>176</v>
      </c>
      <c r="D2392" s="169" t="s">
        <v>176</v>
      </c>
      <c r="E2392" s="170">
        <v>44469</v>
      </c>
      <c r="F2392" s="169">
        <v>281212</v>
      </c>
      <c r="G2392" s="169" t="s">
        <v>541</v>
      </c>
      <c r="H2392" s="169"/>
      <c r="I2392" s="169"/>
      <c r="J2392" s="169">
        <v>-1451188.52</v>
      </c>
      <c r="K2392" s="169"/>
      <c r="M2392" s="168">
        <f t="shared" si="110"/>
        <v>-0.14511885199999999</v>
      </c>
    </row>
    <row r="2393" spans="1:13" x14ac:dyDescent="0.25">
      <c r="A2393" s="89" t="str">
        <f t="shared" si="111"/>
        <v>Y0BF0</v>
      </c>
      <c r="B2393" s="89">
        <f>VLOOKUP(F2393,Masters!B:F,5,0)</f>
        <v>0</v>
      </c>
      <c r="C2393" s="169" t="s">
        <v>176</v>
      </c>
      <c r="D2393" s="169" t="s">
        <v>176</v>
      </c>
      <c r="E2393" s="170">
        <v>44469</v>
      </c>
      <c r="F2393" s="169">
        <v>281227</v>
      </c>
      <c r="G2393" s="169" t="s">
        <v>711</v>
      </c>
      <c r="H2393" s="169"/>
      <c r="I2393" s="169"/>
      <c r="J2393" s="169">
        <v>-1273373.04</v>
      </c>
      <c r="K2393" s="169"/>
      <c r="M2393" s="168">
        <f t="shared" si="110"/>
        <v>-0.12733730400000001</v>
      </c>
    </row>
    <row r="2394" spans="1:13" x14ac:dyDescent="0.25">
      <c r="A2394" s="89" t="str">
        <f t="shared" si="111"/>
        <v>Y0BF0</v>
      </c>
      <c r="B2394" s="89">
        <f>VLOOKUP(F2394,Masters!B:F,5,0)</f>
        <v>0</v>
      </c>
      <c r="C2394" s="169" t="s">
        <v>176</v>
      </c>
      <c r="D2394" s="169" t="s">
        <v>176</v>
      </c>
      <c r="E2394" s="170">
        <v>44469</v>
      </c>
      <c r="F2394" s="169">
        <v>281228</v>
      </c>
      <c r="G2394" s="169" t="s">
        <v>593</v>
      </c>
      <c r="H2394" s="169"/>
      <c r="I2394" s="169"/>
      <c r="J2394" s="169">
        <v>-243780.7</v>
      </c>
      <c r="K2394" s="169"/>
      <c r="M2394" s="168">
        <f t="shared" si="110"/>
        <v>-2.4378070000000002E-2</v>
      </c>
    </row>
    <row r="2395" spans="1:13" x14ac:dyDescent="0.25">
      <c r="A2395" s="89" t="str">
        <f t="shared" si="111"/>
        <v>Y0BF0</v>
      </c>
      <c r="B2395" s="89">
        <f>VLOOKUP(F2395,Masters!B:F,5,0)</f>
        <v>0</v>
      </c>
      <c r="C2395" s="169" t="s">
        <v>176</v>
      </c>
      <c r="D2395" s="169" t="s">
        <v>176</v>
      </c>
      <c r="E2395" s="170">
        <v>44469</v>
      </c>
      <c r="F2395" s="169">
        <v>281283</v>
      </c>
      <c r="G2395" s="169" t="s">
        <v>594</v>
      </c>
      <c r="H2395" s="169"/>
      <c r="I2395" s="169"/>
      <c r="J2395" s="169">
        <v>45515.29</v>
      </c>
      <c r="K2395" s="169"/>
      <c r="M2395" s="168">
        <f t="shared" si="110"/>
        <v>4.5515290000000003E-3</v>
      </c>
    </row>
    <row r="2396" spans="1:13" x14ac:dyDescent="0.25">
      <c r="A2396" s="89" t="str">
        <f t="shared" si="111"/>
        <v>Y0BF0</v>
      </c>
      <c r="B2396" s="89">
        <f>VLOOKUP(F2396,Masters!B:F,5,0)</f>
        <v>0</v>
      </c>
      <c r="C2396" s="169" t="s">
        <v>176</v>
      </c>
      <c r="D2396" s="169" t="s">
        <v>176</v>
      </c>
      <c r="E2396" s="170">
        <v>44469</v>
      </c>
      <c r="F2396" s="169">
        <v>281292</v>
      </c>
      <c r="G2396" s="169" t="s">
        <v>484</v>
      </c>
      <c r="H2396" s="169"/>
      <c r="I2396" s="169"/>
      <c r="J2396" s="169">
        <v>-10348504713.459999</v>
      </c>
      <c r="K2396" s="169"/>
      <c r="M2396" s="168">
        <f t="shared" si="110"/>
        <v>-1034.8504713459999</v>
      </c>
    </row>
    <row r="2397" spans="1:13" x14ac:dyDescent="0.25">
      <c r="A2397" s="89" t="str">
        <f t="shared" si="111"/>
        <v>Y0BF0</v>
      </c>
      <c r="B2397" s="89">
        <f>VLOOKUP(F2397,Masters!B:F,5,0)</f>
        <v>0</v>
      </c>
      <c r="C2397" s="169" t="s">
        <v>176</v>
      </c>
      <c r="D2397" s="169" t="s">
        <v>176</v>
      </c>
      <c r="E2397" s="170">
        <v>44469</v>
      </c>
      <c r="F2397" s="169">
        <v>281294</v>
      </c>
      <c r="G2397" s="169" t="s">
        <v>712</v>
      </c>
      <c r="H2397" s="169"/>
      <c r="I2397" s="169"/>
      <c r="J2397" s="169">
        <v>-168710524.91</v>
      </c>
      <c r="K2397" s="169"/>
      <c r="M2397" s="168">
        <f t="shared" si="110"/>
        <v>-16.871052491</v>
      </c>
    </row>
    <row r="2398" spans="1:13" x14ac:dyDescent="0.25">
      <c r="A2398" s="89" t="str">
        <f t="shared" si="111"/>
        <v>Y0BF0</v>
      </c>
      <c r="B2398" s="89">
        <f>VLOOKUP(F2398,Masters!B:F,5,0)</f>
        <v>0</v>
      </c>
      <c r="C2398" s="169" t="s">
        <v>176</v>
      </c>
      <c r="D2398" s="169" t="s">
        <v>176</v>
      </c>
      <c r="E2398" s="170">
        <v>44469</v>
      </c>
      <c r="F2398" s="169">
        <v>281297</v>
      </c>
      <c r="G2398" s="169" t="s">
        <v>713</v>
      </c>
      <c r="H2398" s="169"/>
      <c r="I2398" s="169"/>
      <c r="J2398" s="169">
        <v>8746289.3599999994</v>
      </c>
      <c r="K2398" s="169"/>
      <c r="M2398" s="168">
        <f t="shared" si="110"/>
        <v>0.87462893599999991</v>
      </c>
    </row>
    <row r="2399" spans="1:13" x14ac:dyDescent="0.25">
      <c r="A2399" s="89" t="str">
        <f t="shared" si="111"/>
        <v>Y0BF5.3</v>
      </c>
      <c r="B2399" s="89">
        <f>VLOOKUP(F2399,Masters!B:F,5,0)</f>
        <v>5.3</v>
      </c>
      <c r="C2399" s="169" t="s">
        <v>176</v>
      </c>
      <c r="D2399" s="169" t="s">
        <v>176</v>
      </c>
      <c r="E2399" s="170">
        <v>44469</v>
      </c>
      <c r="F2399" s="169">
        <v>301234</v>
      </c>
      <c r="G2399" s="169" t="s">
        <v>960</v>
      </c>
      <c r="H2399" s="169"/>
      <c r="I2399" s="169"/>
      <c r="J2399" s="169">
        <v>-40976567.460000001</v>
      </c>
      <c r="K2399" s="169"/>
      <c r="M2399" s="168">
        <f t="shared" si="110"/>
        <v>-4.0976567460000002</v>
      </c>
    </row>
    <row r="2400" spans="1:13" x14ac:dyDescent="0.25">
      <c r="A2400" s="89" t="str">
        <f t="shared" si="111"/>
        <v>Y0BF5.2</v>
      </c>
      <c r="B2400" s="89">
        <f>VLOOKUP(F2400,Masters!B:F,5,0)</f>
        <v>5.2</v>
      </c>
      <c r="C2400" s="169" t="s">
        <v>176</v>
      </c>
      <c r="D2400" s="169" t="s">
        <v>176</v>
      </c>
      <c r="E2400" s="170">
        <v>44469</v>
      </c>
      <c r="F2400" s="169">
        <v>304209</v>
      </c>
      <c r="G2400" s="169" t="s">
        <v>565</v>
      </c>
      <c r="H2400" s="169"/>
      <c r="I2400" s="169"/>
      <c r="J2400" s="169">
        <v>-720906472.19000006</v>
      </c>
      <c r="K2400" s="169"/>
      <c r="M2400" s="168">
        <f t="shared" si="110"/>
        <v>-72.090647219000004</v>
      </c>
    </row>
    <row r="2401" spans="1:13" x14ac:dyDescent="0.25">
      <c r="A2401" s="89" t="str">
        <f t="shared" si="111"/>
        <v>Y0BF5.2</v>
      </c>
      <c r="B2401" s="89">
        <f>VLOOKUP(F2401,Masters!B:F,5,0)</f>
        <v>5.2</v>
      </c>
      <c r="C2401" s="169" t="s">
        <v>176</v>
      </c>
      <c r="D2401" s="169" t="s">
        <v>176</v>
      </c>
      <c r="E2401" s="170">
        <v>44469</v>
      </c>
      <c r="F2401" s="169">
        <v>304213</v>
      </c>
      <c r="G2401" s="169" t="s">
        <v>966</v>
      </c>
      <c r="H2401" s="169"/>
      <c r="I2401" s="169"/>
      <c r="J2401" s="169">
        <v>-72724067.859999999</v>
      </c>
      <c r="K2401" s="169"/>
      <c r="M2401" s="168">
        <f t="shared" si="110"/>
        <v>-7.2724067860000003</v>
      </c>
    </row>
    <row r="2402" spans="1:13" x14ac:dyDescent="0.25">
      <c r="A2402" s="89" t="str">
        <f t="shared" si="111"/>
        <v>Y0BF5.2</v>
      </c>
      <c r="B2402" s="89">
        <f>VLOOKUP(F2402,Masters!B:F,5,0)</f>
        <v>5.2</v>
      </c>
      <c r="C2402" s="169" t="s">
        <v>176</v>
      </c>
      <c r="D2402" s="169" t="s">
        <v>176</v>
      </c>
      <c r="E2402" s="170">
        <v>44469</v>
      </c>
      <c r="F2402" s="169">
        <v>304217</v>
      </c>
      <c r="G2402" s="169" t="s">
        <v>968</v>
      </c>
      <c r="H2402" s="169"/>
      <c r="I2402" s="169"/>
      <c r="J2402" s="169">
        <v>-1919334683.5</v>
      </c>
      <c r="K2402" s="169"/>
      <c r="M2402" s="168">
        <f t="shared" si="110"/>
        <v>-191.93346835</v>
      </c>
    </row>
    <row r="2403" spans="1:13" x14ac:dyDescent="0.25">
      <c r="A2403" s="89" t="str">
        <f t="shared" si="111"/>
        <v>Y0BF5.2</v>
      </c>
      <c r="B2403" s="89">
        <f>VLOOKUP(F2403,Masters!B:F,5,0)</f>
        <v>5.2</v>
      </c>
      <c r="C2403" s="169" t="s">
        <v>176</v>
      </c>
      <c r="D2403" s="169" t="s">
        <v>176</v>
      </c>
      <c r="E2403" s="170">
        <v>44469</v>
      </c>
      <c r="F2403" s="169">
        <v>304232</v>
      </c>
      <c r="G2403" s="169" t="s">
        <v>440</v>
      </c>
      <c r="H2403" s="169"/>
      <c r="I2403" s="169"/>
      <c r="J2403" s="169">
        <v>-321071.5</v>
      </c>
      <c r="K2403" s="169"/>
      <c r="M2403" s="168">
        <f t="shared" si="110"/>
        <v>-3.2107150000000001E-2</v>
      </c>
    </row>
    <row r="2404" spans="1:13" x14ac:dyDescent="0.25">
      <c r="A2404" s="89" t="str">
        <f t="shared" si="111"/>
        <v>Y0BF5.5</v>
      </c>
      <c r="B2404" s="89">
        <f>VLOOKUP(F2404,Masters!B:F,5,0)</f>
        <v>5.5</v>
      </c>
      <c r="C2404" s="169" t="s">
        <v>176</v>
      </c>
      <c r="D2404" s="169" t="s">
        <v>176</v>
      </c>
      <c r="E2404" s="170">
        <v>44469</v>
      </c>
      <c r="F2404" s="169">
        <v>304302</v>
      </c>
      <c r="G2404" s="169" t="s">
        <v>441</v>
      </c>
      <c r="H2404" s="169"/>
      <c r="I2404" s="169"/>
      <c r="J2404" s="169">
        <v>-160231.69</v>
      </c>
      <c r="K2404" s="169"/>
      <c r="M2404" s="168">
        <f t="shared" si="110"/>
        <v>-1.6023169E-2</v>
      </c>
    </row>
    <row r="2405" spans="1:13" x14ac:dyDescent="0.25">
      <c r="A2405" s="89" t="str">
        <f t="shared" si="111"/>
        <v>Y0BF5.5</v>
      </c>
      <c r="B2405" s="89">
        <f>VLOOKUP(F2405,Masters!B:F,5,0)</f>
        <v>5.5</v>
      </c>
      <c r="C2405" s="169" t="s">
        <v>176</v>
      </c>
      <c r="D2405" s="169" t="s">
        <v>176</v>
      </c>
      <c r="E2405" s="170">
        <v>44469</v>
      </c>
      <c r="F2405" s="169">
        <v>304742</v>
      </c>
      <c r="G2405" s="169" t="s">
        <v>675</v>
      </c>
      <c r="H2405" s="169"/>
      <c r="I2405" s="169"/>
      <c r="J2405" s="169">
        <v>-2</v>
      </c>
      <c r="K2405" s="169"/>
      <c r="M2405" s="168">
        <f t="shared" si="110"/>
        <v>-1.9999999999999999E-7</v>
      </c>
    </row>
    <row r="2406" spans="1:13" x14ac:dyDescent="0.25">
      <c r="A2406" s="89" t="str">
        <f t="shared" si="111"/>
        <v>Y0BF5.5</v>
      </c>
      <c r="B2406" s="89">
        <f>VLOOKUP(F2406,Masters!B:F,5,0)</f>
        <v>5.5</v>
      </c>
      <c r="C2406" s="169" t="s">
        <v>176</v>
      </c>
      <c r="D2406" s="169" t="s">
        <v>176</v>
      </c>
      <c r="E2406" s="170">
        <v>44469</v>
      </c>
      <c r="F2406" s="169">
        <v>304751</v>
      </c>
      <c r="G2406" s="169" t="s">
        <v>443</v>
      </c>
      <c r="H2406" s="169"/>
      <c r="I2406" s="169"/>
      <c r="J2406" s="169">
        <v>-7873.76</v>
      </c>
      <c r="K2406" s="169"/>
      <c r="M2406" s="168">
        <f t="shared" si="110"/>
        <v>-7.87376E-4</v>
      </c>
    </row>
    <row r="2407" spans="1:13" x14ac:dyDescent="0.25">
      <c r="A2407" s="89" t="str">
        <f t="shared" si="111"/>
        <v>Y0BF5.5</v>
      </c>
      <c r="B2407" s="89">
        <f>VLOOKUP(F2407,Masters!B:F,5,0)</f>
        <v>5.5</v>
      </c>
      <c r="C2407" s="169" t="s">
        <v>176</v>
      </c>
      <c r="D2407" s="169" t="s">
        <v>176</v>
      </c>
      <c r="E2407" s="170">
        <v>44469</v>
      </c>
      <c r="F2407" s="169">
        <v>304753</v>
      </c>
      <c r="G2407" s="169" t="s">
        <v>714</v>
      </c>
      <c r="H2407" s="169"/>
      <c r="I2407" s="169"/>
      <c r="J2407" s="169">
        <v>-56</v>
      </c>
      <c r="K2407" s="169"/>
      <c r="M2407" s="168">
        <f t="shared" si="110"/>
        <v>-5.5999999999999997E-6</v>
      </c>
    </row>
    <row r="2408" spans="1:13" x14ac:dyDescent="0.25">
      <c r="A2408" s="89" t="str">
        <f t="shared" si="111"/>
        <v>Y0BF5.5</v>
      </c>
      <c r="B2408" s="89">
        <f>VLOOKUP(F2408,Masters!B:F,5,0)</f>
        <v>5.5</v>
      </c>
      <c r="C2408" s="169" t="s">
        <v>176</v>
      </c>
      <c r="D2408" s="169" t="s">
        <v>176</v>
      </c>
      <c r="E2408" s="170">
        <v>44469</v>
      </c>
      <c r="F2408" s="169">
        <v>304756</v>
      </c>
      <c r="G2408" s="169" t="s">
        <v>1141</v>
      </c>
      <c r="H2408" s="169"/>
      <c r="I2408" s="169"/>
      <c r="J2408" s="169">
        <v>-2</v>
      </c>
      <c r="K2408" s="169"/>
      <c r="M2408" s="168">
        <f t="shared" si="110"/>
        <v>-1.9999999999999999E-7</v>
      </c>
    </row>
    <row r="2409" spans="1:13" x14ac:dyDescent="0.25">
      <c r="A2409" s="89" t="str">
        <f t="shared" si="111"/>
        <v>Y0BF5.5</v>
      </c>
      <c r="B2409" s="89">
        <f>VLOOKUP(F2409,Masters!B:F,5,0)</f>
        <v>5.5</v>
      </c>
      <c r="C2409" s="169" t="s">
        <v>176</v>
      </c>
      <c r="D2409" s="169" t="s">
        <v>176</v>
      </c>
      <c r="E2409" s="170">
        <v>44469</v>
      </c>
      <c r="F2409" s="169">
        <v>305101</v>
      </c>
      <c r="G2409" s="169" t="s">
        <v>444</v>
      </c>
      <c r="H2409" s="169"/>
      <c r="I2409" s="169"/>
      <c r="J2409" s="169">
        <v>-118.68</v>
      </c>
      <c r="K2409" s="169"/>
      <c r="M2409" s="168">
        <f t="shared" si="110"/>
        <v>-1.1868000000000001E-5</v>
      </c>
    </row>
    <row r="2410" spans="1:13" x14ac:dyDescent="0.25">
      <c r="A2410" s="89" t="str">
        <f t="shared" ref="A2410:A2471" si="112">C2410&amp;B2410</f>
        <v>Y0BF5.5</v>
      </c>
      <c r="B2410" s="89">
        <f>VLOOKUP(F2410,Masters!B:F,5,0)</f>
        <v>5.5</v>
      </c>
      <c r="C2410" s="169" t="s">
        <v>176</v>
      </c>
      <c r="D2410" s="169" t="s">
        <v>176</v>
      </c>
      <c r="E2410" s="170">
        <v>44469</v>
      </c>
      <c r="F2410" s="169">
        <v>305120</v>
      </c>
      <c r="G2410" s="169" t="s">
        <v>688</v>
      </c>
      <c r="H2410" s="169"/>
      <c r="I2410" s="169"/>
      <c r="J2410" s="169">
        <v>-34.299999999999997</v>
      </c>
      <c r="K2410" s="169"/>
      <c r="M2410" s="168">
        <f t="shared" ref="M2410:M2469" si="113">J2410/10000000</f>
        <v>-3.4299999999999998E-6</v>
      </c>
    </row>
    <row r="2411" spans="1:13" x14ac:dyDescent="0.25">
      <c r="A2411" s="89" t="str">
        <f t="shared" si="112"/>
        <v>Y0BF5.5</v>
      </c>
      <c r="B2411" s="89">
        <f>VLOOKUP(F2411,Masters!B:F,5,0)</f>
        <v>5.5</v>
      </c>
      <c r="C2411" s="169" t="s">
        <v>176</v>
      </c>
      <c r="D2411" s="169" t="s">
        <v>176</v>
      </c>
      <c r="E2411" s="170">
        <v>44469</v>
      </c>
      <c r="F2411" s="169">
        <v>305138</v>
      </c>
      <c r="G2411" s="169" t="s">
        <v>676</v>
      </c>
      <c r="H2411" s="169"/>
      <c r="I2411" s="169"/>
      <c r="J2411" s="169">
        <v>-4</v>
      </c>
      <c r="K2411" s="169"/>
      <c r="M2411" s="168">
        <f t="shared" si="113"/>
        <v>-3.9999999999999998E-7</v>
      </c>
    </row>
    <row r="2412" spans="1:13" x14ac:dyDescent="0.25">
      <c r="A2412" s="89" t="str">
        <f t="shared" si="112"/>
        <v>Y0BF5.5</v>
      </c>
      <c r="B2412" s="89">
        <f>VLOOKUP(F2412,Masters!B:F,5,0)</f>
        <v>5.5</v>
      </c>
      <c r="C2412" s="169" t="s">
        <v>176</v>
      </c>
      <c r="D2412" s="169" t="s">
        <v>176</v>
      </c>
      <c r="E2412" s="170">
        <v>44469</v>
      </c>
      <c r="F2412" s="169">
        <v>306023</v>
      </c>
      <c r="G2412" s="169" t="s">
        <v>689</v>
      </c>
      <c r="H2412" s="169"/>
      <c r="I2412" s="169"/>
      <c r="J2412" s="169">
        <v>-4</v>
      </c>
      <c r="K2412" s="169"/>
      <c r="M2412" s="168">
        <f t="shared" si="113"/>
        <v>-3.9999999999999998E-7</v>
      </c>
    </row>
    <row r="2413" spans="1:13" x14ac:dyDescent="0.25">
      <c r="A2413" s="89" t="str">
        <f t="shared" si="112"/>
        <v>Y0BF5.5</v>
      </c>
      <c r="B2413" s="89">
        <f>VLOOKUP(F2413,Masters!B:F,5,0)</f>
        <v>5.5</v>
      </c>
      <c r="C2413" s="169" t="s">
        <v>176</v>
      </c>
      <c r="D2413" s="169" t="s">
        <v>176</v>
      </c>
      <c r="E2413" s="170">
        <v>44469</v>
      </c>
      <c r="F2413" s="169">
        <v>310115</v>
      </c>
      <c r="G2413" s="169" t="s">
        <v>446</v>
      </c>
      <c r="H2413" s="169"/>
      <c r="I2413" s="169"/>
      <c r="J2413" s="169">
        <v>-5587.38</v>
      </c>
      <c r="K2413" s="169"/>
      <c r="M2413" s="168">
        <f t="shared" si="113"/>
        <v>-5.5873800000000003E-4</v>
      </c>
    </row>
    <row r="2414" spans="1:13" x14ac:dyDescent="0.25">
      <c r="A2414" s="89" t="str">
        <f t="shared" si="112"/>
        <v>Y0BF5.5</v>
      </c>
      <c r="B2414" s="89">
        <f>VLOOKUP(F2414,Masters!B:F,5,0)</f>
        <v>5.5</v>
      </c>
      <c r="C2414" s="169" t="s">
        <v>176</v>
      </c>
      <c r="D2414" s="169" t="s">
        <v>176</v>
      </c>
      <c r="E2414" s="170">
        <v>44469</v>
      </c>
      <c r="F2414" s="169">
        <v>310118</v>
      </c>
      <c r="G2414" s="169" t="s">
        <v>690</v>
      </c>
      <c r="H2414" s="169"/>
      <c r="I2414" s="169"/>
      <c r="J2414" s="169">
        <v>-59.9</v>
      </c>
      <c r="K2414" s="169"/>
      <c r="M2414" s="168">
        <f t="shared" si="113"/>
        <v>-5.9900000000000002E-6</v>
      </c>
    </row>
    <row r="2415" spans="1:13" x14ac:dyDescent="0.25">
      <c r="A2415" s="89" t="str">
        <f t="shared" si="112"/>
        <v>Y0BF0</v>
      </c>
      <c r="B2415" s="89">
        <f>VLOOKUP(F2415,Masters!B:F,5,0)</f>
        <v>0</v>
      </c>
      <c r="C2415" s="169" t="s">
        <v>176</v>
      </c>
      <c r="D2415" s="169" t="s">
        <v>176</v>
      </c>
      <c r="E2415" s="170">
        <v>44469</v>
      </c>
      <c r="F2415" s="169">
        <v>311608</v>
      </c>
      <c r="G2415" s="169" t="s">
        <v>567</v>
      </c>
      <c r="H2415" s="169"/>
      <c r="I2415" s="169"/>
      <c r="J2415" s="169">
        <v>-315392986.16000003</v>
      </c>
      <c r="K2415" s="169"/>
      <c r="M2415" s="168">
        <f t="shared" si="113"/>
        <v>-31.539298616000004</v>
      </c>
    </row>
    <row r="2416" spans="1:13" x14ac:dyDescent="0.25">
      <c r="A2416" s="89" t="str">
        <f t="shared" si="112"/>
        <v>Y0BF0</v>
      </c>
      <c r="B2416" s="89">
        <f>VLOOKUP(F2416,Masters!B:F,5,0)</f>
        <v>0</v>
      </c>
      <c r="C2416" s="169" t="s">
        <v>176</v>
      </c>
      <c r="D2416" s="169" t="s">
        <v>176</v>
      </c>
      <c r="E2416" s="170">
        <v>44469</v>
      </c>
      <c r="F2416" s="169">
        <v>311621</v>
      </c>
      <c r="G2416" s="169" t="s">
        <v>990</v>
      </c>
      <c r="H2416" s="169"/>
      <c r="I2416" s="169"/>
      <c r="J2416" s="169">
        <v>-388478765.02999997</v>
      </c>
      <c r="K2416" s="169"/>
      <c r="M2416" s="168">
        <f t="shared" si="113"/>
        <v>-38.847876502999995</v>
      </c>
    </row>
    <row r="2417" spans="1:13" x14ac:dyDescent="0.25">
      <c r="A2417" s="89" t="str">
        <f t="shared" si="112"/>
        <v>Y0BF6.3</v>
      </c>
      <c r="B2417" s="89">
        <f>VLOOKUP(F2417,Masters!B:F,5,0)</f>
        <v>6.3</v>
      </c>
      <c r="C2417" s="169" t="s">
        <v>176</v>
      </c>
      <c r="D2417" s="169" t="s">
        <v>176</v>
      </c>
      <c r="E2417" s="170">
        <v>44469</v>
      </c>
      <c r="F2417" s="169">
        <v>401201</v>
      </c>
      <c r="G2417" s="169" t="s">
        <v>451</v>
      </c>
      <c r="H2417" s="169"/>
      <c r="I2417" s="169"/>
      <c r="J2417" s="169">
        <v>569530.91</v>
      </c>
      <c r="K2417" s="169"/>
      <c r="M2417" s="168">
        <f t="shared" si="113"/>
        <v>5.6953091000000004E-2</v>
      </c>
    </row>
    <row r="2418" spans="1:13" x14ac:dyDescent="0.25">
      <c r="A2418" s="89" t="str">
        <f t="shared" si="112"/>
        <v>Y0BF0</v>
      </c>
      <c r="B2418" s="89">
        <f>VLOOKUP(F2418,Masters!B:F,5,0)</f>
        <v>0</v>
      </c>
      <c r="C2418" s="169" t="s">
        <v>176</v>
      </c>
      <c r="D2418" s="169" t="s">
        <v>176</v>
      </c>
      <c r="E2418" s="170">
        <v>44469</v>
      </c>
      <c r="F2418" s="169">
        <v>401241</v>
      </c>
      <c r="G2418" s="169" t="s">
        <v>693</v>
      </c>
      <c r="H2418" s="169"/>
      <c r="I2418" s="169"/>
      <c r="J2418" s="169">
        <v>926802.22</v>
      </c>
      <c r="K2418" s="169"/>
      <c r="M2418" s="168">
        <f t="shared" si="113"/>
        <v>9.2680221999999993E-2</v>
      </c>
    </row>
    <row r="2419" spans="1:13" x14ac:dyDescent="0.25">
      <c r="A2419" s="89" t="str">
        <f t="shared" si="112"/>
        <v>Y0BF0</v>
      </c>
      <c r="B2419" s="89">
        <f>VLOOKUP(F2419,Masters!B:F,5,0)</f>
        <v>0</v>
      </c>
      <c r="C2419" s="169" t="s">
        <v>176</v>
      </c>
      <c r="D2419" s="169" t="s">
        <v>176</v>
      </c>
      <c r="E2419" s="170">
        <v>44469</v>
      </c>
      <c r="F2419" s="169">
        <v>401244</v>
      </c>
      <c r="G2419" s="169" t="s">
        <v>694</v>
      </c>
      <c r="H2419" s="169"/>
      <c r="I2419" s="169"/>
      <c r="J2419" s="169">
        <v>126024.47</v>
      </c>
      <c r="K2419" s="169"/>
      <c r="M2419" s="168">
        <f t="shared" si="113"/>
        <v>1.2602446999999999E-2</v>
      </c>
    </row>
    <row r="2420" spans="1:13" x14ac:dyDescent="0.25">
      <c r="A2420" s="89" t="str">
        <f t="shared" si="112"/>
        <v>Y0BF6.3</v>
      </c>
      <c r="B2420" s="89">
        <f>VLOOKUP(F2420,Masters!B:F,5,0)</f>
        <v>6.3</v>
      </c>
      <c r="C2420" s="169" t="s">
        <v>176</v>
      </c>
      <c r="D2420" s="169" t="s">
        <v>176</v>
      </c>
      <c r="E2420" s="170">
        <v>44469</v>
      </c>
      <c r="F2420" s="169">
        <v>401301</v>
      </c>
      <c r="G2420" s="169" t="s">
        <v>1000</v>
      </c>
      <c r="H2420" s="169"/>
      <c r="I2420" s="169"/>
      <c r="J2420" s="169">
        <v>17896.93</v>
      </c>
      <c r="K2420" s="169"/>
      <c r="M2420" s="168">
        <f t="shared" si="113"/>
        <v>1.789693E-3</v>
      </c>
    </row>
    <row r="2421" spans="1:13" x14ac:dyDescent="0.25">
      <c r="A2421" s="89" t="str">
        <f t="shared" si="112"/>
        <v>Y0BF6.1</v>
      </c>
      <c r="B2421" s="89">
        <f>VLOOKUP(F2421,Masters!B:F,5,0)</f>
        <v>6.1</v>
      </c>
      <c r="C2421" s="169" t="s">
        <v>176</v>
      </c>
      <c r="D2421" s="169" t="s">
        <v>176</v>
      </c>
      <c r="E2421" s="170">
        <v>44469</v>
      </c>
      <c r="F2421" s="169">
        <v>401501</v>
      </c>
      <c r="G2421" s="169" t="s">
        <v>1001</v>
      </c>
      <c r="H2421" s="169"/>
      <c r="I2421" s="169"/>
      <c r="J2421" s="168">
        <v>78465000.269999996</v>
      </c>
      <c r="K2421" s="169"/>
      <c r="M2421" s="168">
        <f t="shared" si="113"/>
        <v>7.8465000269999994</v>
      </c>
    </row>
    <row r="2422" spans="1:13" x14ac:dyDescent="0.25">
      <c r="A2422" s="89" t="str">
        <f t="shared" si="112"/>
        <v>Y0BF6.3</v>
      </c>
      <c r="B2422" s="89">
        <f>VLOOKUP(F2422,Masters!B:F,5,0)</f>
        <v>6.3</v>
      </c>
      <c r="C2422" s="169" t="s">
        <v>176</v>
      </c>
      <c r="D2422" s="169" t="s">
        <v>176</v>
      </c>
      <c r="E2422" s="170">
        <v>44469</v>
      </c>
      <c r="F2422" s="169">
        <v>401702</v>
      </c>
      <c r="G2422" s="169" t="s">
        <v>455</v>
      </c>
      <c r="H2422" s="169"/>
      <c r="I2422" s="169"/>
      <c r="J2422" s="169">
        <v>-722.52</v>
      </c>
      <c r="K2422" s="169"/>
      <c r="M2422" s="168">
        <f t="shared" si="113"/>
        <v>-7.2251999999999999E-5</v>
      </c>
    </row>
    <row r="2423" spans="1:13" x14ac:dyDescent="0.25">
      <c r="A2423" s="89" t="str">
        <f t="shared" si="112"/>
        <v>Y0BF6.3</v>
      </c>
      <c r="B2423" s="89">
        <f>VLOOKUP(F2423,Masters!B:F,5,0)</f>
        <v>6.3</v>
      </c>
      <c r="C2423" s="169" t="s">
        <v>176</v>
      </c>
      <c r="D2423" s="169" t="s">
        <v>176</v>
      </c>
      <c r="E2423" s="170">
        <v>44469</v>
      </c>
      <c r="F2423" s="169">
        <v>401703</v>
      </c>
      <c r="G2423" s="169" t="s">
        <v>456</v>
      </c>
      <c r="H2423" s="169"/>
      <c r="I2423" s="169"/>
      <c r="J2423" s="169">
        <v>-722.52</v>
      </c>
      <c r="K2423" s="169"/>
      <c r="M2423" s="168">
        <f t="shared" si="113"/>
        <v>-7.2251999999999999E-5</v>
      </c>
    </row>
    <row r="2424" spans="1:13" x14ac:dyDescent="0.25">
      <c r="A2424" s="89" t="str">
        <f t="shared" si="112"/>
        <v>Y0BF6.3</v>
      </c>
      <c r="B2424" s="89">
        <f>VLOOKUP(F2424,Masters!B:F,5,0)</f>
        <v>6.3</v>
      </c>
      <c r="C2424" s="169" t="s">
        <v>176</v>
      </c>
      <c r="D2424" s="169" t="s">
        <v>176</v>
      </c>
      <c r="E2424" s="170">
        <v>44469</v>
      </c>
      <c r="F2424" s="169">
        <v>401707</v>
      </c>
      <c r="G2424" s="169" t="s">
        <v>457</v>
      </c>
      <c r="H2424" s="169"/>
      <c r="I2424" s="169"/>
      <c r="J2424" s="169">
        <v>174474.18</v>
      </c>
      <c r="K2424" s="169"/>
      <c r="M2424" s="168">
        <f t="shared" si="113"/>
        <v>1.7447417999999999E-2</v>
      </c>
    </row>
    <row r="2425" spans="1:13" x14ac:dyDescent="0.25">
      <c r="A2425" s="89" t="str">
        <f t="shared" si="112"/>
        <v>Y0BF6.3</v>
      </c>
      <c r="B2425" s="89">
        <f>VLOOKUP(F2425,Masters!B:F,5,0)</f>
        <v>6.3</v>
      </c>
      <c r="C2425" s="169" t="s">
        <v>176</v>
      </c>
      <c r="D2425" s="169" t="s">
        <v>176</v>
      </c>
      <c r="E2425" s="170">
        <v>44469</v>
      </c>
      <c r="F2425" s="169">
        <v>401708</v>
      </c>
      <c r="G2425" s="169" t="s">
        <v>458</v>
      </c>
      <c r="H2425" s="169"/>
      <c r="I2425" s="169"/>
      <c r="J2425" s="169">
        <v>174474.18</v>
      </c>
      <c r="K2425" s="169"/>
      <c r="M2425" s="168">
        <f t="shared" si="113"/>
        <v>1.7447417999999999E-2</v>
      </c>
    </row>
    <row r="2426" spans="1:13" x14ac:dyDescent="0.25">
      <c r="A2426" s="89" t="str">
        <f t="shared" si="112"/>
        <v>Y0BF6.3</v>
      </c>
      <c r="B2426" s="89">
        <f>VLOOKUP(F2426,Masters!B:F,5,0)</f>
        <v>6.3</v>
      </c>
      <c r="C2426" s="169" t="s">
        <v>176</v>
      </c>
      <c r="D2426" s="169" t="s">
        <v>176</v>
      </c>
      <c r="E2426" s="170">
        <v>44469</v>
      </c>
      <c r="F2426" s="169">
        <v>402103</v>
      </c>
      <c r="G2426" s="169" t="s">
        <v>459</v>
      </c>
      <c r="H2426" s="169"/>
      <c r="I2426" s="169"/>
      <c r="J2426" s="169">
        <v>8556.52</v>
      </c>
      <c r="K2426" s="169"/>
      <c r="M2426" s="168">
        <f t="shared" si="113"/>
        <v>8.5565200000000004E-4</v>
      </c>
    </row>
    <row r="2427" spans="1:13" x14ac:dyDescent="0.25">
      <c r="A2427" s="89" t="str">
        <f t="shared" si="112"/>
        <v>Y0BF6.2</v>
      </c>
      <c r="B2427" s="89">
        <f>VLOOKUP(F2427,Masters!B:F,5,0)</f>
        <v>6.2</v>
      </c>
      <c r="C2427" s="169" t="s">
        <v>176</v>
      </c>
      <c r="D2427" s="169" t="s">
        <v>176</v>
      </c>
      <c r="E2427" s="170">
        <v>44469</v>
      </c>
      <c r="F2427" s="169">
        <v>402106</v>
      </c>
      <c r="G2427" s="169" t="s">
        <v>93</v>
      </c>
      <c r="H2427" s="169"/>
      <c r="I2427" s="169"/>
      <c r="J2427" s="168">
        <v>145862.15</v>
      </c>
      <c r="K2427" s="169"/>
      <c r="M2427" s="168">
        <f t="shared" si="113"/>
        <v>1.4586215E-2</v>
      </c>
    </row>
    <row r="2428" spans="1:13" x14ac:dyDescent="0.25">
      <c r="A2428" s="89" t="str">
        <f t="shared" si="112"/>
        <v>Y0BF6.3</v>
      </c>
      <c r="B2428" s="89">
        <f>VLOOKUP(F2428,Masters!B:F,5,0)</f>
        <v>6.3</v>
      </c>
      <c r="C2428" s="169" t="s">
        <v>176</v>
      </c>
      <c r="D2428" s="169" t="s">
        <v>176</v>
      </c>
      <c r="E2428" s="170">
        <v>44469</v>
      </c>
      <c r="F2428" s="169">
        <v>402113</v>
      </c>
      <c r="G2428" s="169" t="s">
        <v>460</v>
      </c>
      <c r="H2428" s="169"/>
      <c r="I2428" s="169"/>
      <c r="J2428" s="169">
        <v>9334316.7200000007</v>
      </c>
      <c r="K2428" s="169"/>
      <c r="M2428" s="168">
        <f t="shared" si="113"/>
        <v>0.9334316720000001</v>
      </c>
    </row>
    <row r="2429" spans="1:13" x14ac:dyDescent="0.25">
      <c r="A2429" s="89" t="str">
        <f t="shared" si="112"/>
        <v>Y0BF6.3</v>
      </c>
      <c r="B2429" s="89">
        <f>VLOOKUP(F2429,Masters!B:F,5,0)</f>
        <v>6.3</v>
      </c>
      <c r="C2429" s="169" t="s">
        <v>176</v>
      </c>
      <c r="D2429" s="169" t="s">
        <v>176</v>
      </c>
      <c r="E2429" s="170">
        <v>44469</v>
      </c>
      <c r="F2429" s="169">
        <v>402125</v>
      </c>
      <c r="G2429" s="169" t="s">
        <v>2442</v>
      </c>
      <c r="H2429" s="169"/>
      <c r="I2429" s="169"/>
      <c r="J2429" s="169">
        <v>142773.74</v>
      </c>
      <c r="K2429" s="169"/>
      <c r="M2429" s="168">
        <f t="shared" si="113"/>
        <v>1.4277373999999999E-2</v>
      </c>
    </row>
    <row r="2430" spans="1:13" x14ac:dyDescent="0.25">
      <c r="A2430" s="89" t="str">
        <f t="shared" si="112"/>
        <v>Y0BF6.3</v>
      </c>
      <c r="B2430" s="89">
        <f>VLOOKUP(F2430,Masters!B:F,5,0)</f>
        <v>6.3</v>
      </c>
      <c r="C2430" s="169" t="s">
        <v>176</v>
      </c>
      <c r="D2430" s="169" t="s">
        <v>176</v>
      </c>
      <c r="E2430" s="170">
        <v>44469</v>
      </c>
      <c r="F2430" s="169">
        <v>402128</v>
      </c>
      <c r="G2430" s="169" t="s">
        <v>766</v>
      </c>
      <c r="H2430" s="169"/>
      <c r="I2430" s="169"/>
      <c r="J2430" s="169">
        <v>37838185.350000001</v>
      </c>
      <c r="K2430" s="169"/>
      <c r="M2430" s="168">
        <f t="shared" si="113"/>
        <v>3.783818535</v>
      </c>
    </row>
    <row r="2431" spans="1:13" x14ac:dyDescent="0.25">
      <c r="A2431" s="89" t="str">
        <f t="shared" si="112"/>
        <v>Y0BF6.3</v>
      </c>
      <c r="B2431" s="89">
        <f>VLOOKUP(F2431,Masters!B:F,5,0)</f>
        <v>6.3</v>
      </c>
      <c r="C2431" s="169" t="s">
        <v>176</v>
      </c>
      <c r="D2431" s="169" t="s">
        <v>176</v>
      </c>
      <c r="E2431" s="170">
        <v>44469</v>
      </c>
      <c r="F2431" s="169">
        <v>402132</v>
      </c>
      <c r="G2431" s="169" t="s">
        <v>461</v>
      </c>
      <c r="H2431" s="169"/>
      <c r="I2431" s="169"/>
      <c r="J2431" s="169">
        <v>-587550.31000000006</v>
      </c>
      <c r="K2431" s="169"/>
      <c r="M2431" s="168">
        <f t="shared" si="113"/>
        <v>-5.8755031000000006E-2</v>
      </c>
    </row>
    <row r="2432" spans="1:13" x14ac:dyDescent="0.25">
      <c r="A2432" s="89" t="str">
        <f t="shared" si="112"/>
        <v>Y0BF6.3</v>
      </c>
      <c r="B2432" s="89">
        <f>VLOOKUP(F2432,Masters!B:F,5,0)</f>
        <v>6.3</v>
      </c>
      <c r="C2432" s="169" t="s">
        <v>176</v>
      </c>
      <c r="D2432" s="169" t="s">
        <v>176</v>
      </c>
      <c r="E2432" s="170">
        <v>44469</v>
      </c>
      <c r="F2432" s="169">
        <v>402233</v>
      </c>
      <c r="G2432" s="169" t="s">
        <v>462</v>
      </c>
      <c r="H2432" s="169"/>
      <c r="I2432" s="169"/>
      <c r="J2432" s="169">
        <v>20727.02</v>
      </c>
      <c r="K2432" s="169"/>
      <c r="M2432" s="168">
        <f t="shared" si="113"/>
        <v>2.0727020000000001E-3</v>
      </c>
    </row>
    <row r="2433" spans="1:13" x14ac:dyDescent="0.25">
      <c r="A2433" s="89" t="str">
        <f t="shared" si="112"/>
        <v>Y0BF6.3</v>
      </c>
      <c r="B2433" s="89">
        <f>VLOOKUP(F2433,Masters!B:F,5,0)</f>
        <v>6.3</v>
      </c>
      <c r="C2433" s="169" t="s">
        <v>176</v>
      </c>
      <c r="D2433" s="169" t="s">
        <v>176</v>
      </c>
      <c r="E2433" s="170">
        <v>44469</v>
      </c>
      <c r="F2433" s="169">
        <v>402235</v>
      </c>
      <c r="G2433" s="169" t="s">
        <v>463</v>
      </c>
      <c r="H2433" s="169"/>
      <c r="I2433" s="169"/>
      <c r="J2433" s="169">
        <v>37556.879999999997</v>
      </c>
      <c r="K2433" s="169"/>
      <c r="M2433" s="168">
        <f t="shared" si="113"/>
        <v>3.7556879999999996E-3</v>
      </c>
    </row>
    <row r="2434" spans="1:13" x14ac:dyDescent="0.25">
      <c r="A2434" s="89" t="str">
        <f t="shared" si="112"/>
        <v>Y0BF6.1</v>
      </c>
      <c r="B2434" s="89">
        <f>VLOOKUP(F2434,Masters!B:F,5,0)</f>
        <v>6.1</v>
      </c>
      <c r="C2434" s="169" t="s">
        <v>176</v>
      </c>
      <c r="D2434" s="169" t="s">
        <v>176</v>
      </c>
      <c r="E2434" s="170">
        <v>44469</v>
      </c>
      <c r="F2434" s="169">
        <v>402257</v>
      </c>
      <c r="G2434" s="169" t="s">
        <v>464</v>
      </c>
      <c r="H2434" s="169"/>
      <c r="I2434" s="169"/>
      <c r="J2434" s="168">
        <v>1938601.96</v>
      </c>
      <c r="K2434" s="169"/>
      <c r="M2434" s="168">
        <f t="shared" si="113"/>
        <v>0.19386019599999998</v>
      </c>
    </row>
    <row r="2435" spans="1:13" x14ac:dyDescent="0.25">
      <c r="A2435" s="89" t="str">
        <f t="shared" si="112"/>
        <v>Y0BF0</v>
      </c>
      <c r="B2435" s="89">
        <f>VLOOKUP(F2435,Masters!B:F,5,0)</f>
        <v>0</v>
      </c>
      <c r="C2435" s="169" t="s">
        <v>176</v>
      </c>
      <c r="D2435" s="169" t="s">
        <v>176</v>
      </c>
      <c r="E2435" s="170">
        <v>44469</v>
      </c>
      <c r="F2435" s="169">
        <v>402372</v>
      </c>
      <c r="G2435" s="169" t="s">
        <v>695</v>
      </c>
      <c r="H2435" s="169"/>
      <c r="I2435" s="169"/>
      <c r="J2435" s="169">
        <v>418831</v>
      </c>
      <c r="K2435" s="169"/>
      <c r="M2435" s="168">
        <f t="shared" si="113"/>
        <v>4.1883099999999999E-2</v>
      </c>
    </row>
    <row r="2436" spans="1:13" x14ac:dyDescent="0.25">
      <c r="A2436" s="89" t="str">
        <f t="shared" si="112"/>
        <v>Y0BF6.3</v>
      </c>
      <c r="B2436" s="89">
        <f>VLOOKUP(F2436,Masters!B:F,5,0)</f>
        <v>6.3</v>
      </c>
      <c r="C2436" s="169" t="s">
        <v>176</v>
      </c>
      <c r="D2436" s="169" t="s">
        <v>176</v>
      </c>
      <c r="E2436" s="170">
        <v>44469</v>
      </c>
      <c r="F2436" s="169">
        <v>402381</v>
      </c>
      <c r="G2436" s="169" t="s">
        <v>467</v>
      </c>
      <c r="H2436" s="169"/>
      <c r="I2436" s="169"/>
      <c r="J2436" s="169">
        <v>-1412449.68</v>
      </c>
      <c r="K2436" s="169"/>
      <c r="M2436" s="168">
        <f t="shared" si="113"/>
        <v>-0.141244968</v>
      </c>
    </row>
    <row r="2437" spans="1:13" x14ac:dyDescent="0.25">
      <c r="A2437" s="89" t="str">
        <f t="shared" si="112"/>
        <v>Y0BF6.3</v>
      </c>
      <c r="B2437" s="89">
        <f>VLOOKUP(F2437,Masters!B:F,5,0)</f>
        <v>6.3</v>
      </c>
      <c r="C2437" s="169" t="s">
        <v>176</v>
      </c>
      <c r="D2437" s="169" t="s">
        <v>176</v>
      </c>
      <c r="E2437" s="170">
        <v>44469</v>
      </c>
      <c r="F2437" s="169">
        <v>402404</v>
      </c>
      <c r="G2437" s="169" t="s">
        <v>468</v>
      </c>
      <c r="H2437" s="169"/>
      <c r="I2437" s="169"/>
      <c r="J2437" s="169">
        <v>39250.370000000003</v>
      </c>
      <c r="K2437" s="169"/>
      <c r="M2437" s="168">
        <f t="shared" si="113"/>
        <v>3.9250370000000001E-3</v>
      </c>
    </row>
    <row r="2438" spans="1:13" x14ac:dyDescent="0.25">
      <c r="A2438" s="89" t="str">
        <f t="shared" si="112"/>
        <v>Y0BF5.3</v>
      </c>
      <c r="B2438" s="89">
        <f>VLOOKUP(F2438,Masters!B:F,5,0)</f>
        <v>5.3</v>
      </c>
      <c r="C2438" s="169" t="s">
        <v>176</v>
      </c>
      <c r="D2438" s="169" t="s">
        <v>176</v>
      </c>
      <c r="E2438" s="170">
        <v>44469</v>
      </c>
      <c r="F2438" s="169">
        <v>440159</v>
      </c>
      <c r="G2438" s="169" t="s">
        <v>568</v>
      </c>
      <c r="H2438" s="169"/>
      <c r="I2438" s="169"/>
      <c r="J2438" s="169">
        <v>114320936.16</v>
      </c>
      <c r="K2438" s="169"/>
      <c r="M2438" s="168">
        <f t="shared" si="113"/>
        <v>11.432093616</v>
      </c>
    </row>
    <row r="2439" spans="1:13" x14ac:dyDescent="0.25">
      <c r="A2439" s="89" t="str">
        <f t="shared" si="112"/>
        <v>Y0BF5.3</v>
      </c>
      <c r="B2439" s="89">
        <f>VLOOKUP(F2439,Masters!B:F,5,0)</f>
        <v>5.3</v>
      </c>
      <c r="C2439" s="169" t="s">
        <v>176</v>
      </c>
      <c r="D2439" s="169" t="s">
        <v>176</v>
      </c>
      <c r="E2439" s="170">
        <v>44469</v>
      </c>
      <c r="F2439" s="169">
        <v>440161</v>
      </c>
      <c r="G2439" s="169" t="s">
        <v>569</v>
      </c>
      <c r="H2439" s="169"/>
      <c r="I2439" s="169"/>
      <c r="J2439" s="169">
        <v>8708613.5</v>
      </c>
      <c r="K2439" s="169"/>
      <c r="M2439" s="168">
        <f t="shared" si="113"/>
        <v>0.87086134999999998</v>
      </c>
    </row>
    <row r="2440" spans="1:13" x14ac:dyDescent="0.25">
      <c r="A2440" s="89" t="str">
        <f t="shared" si="112"/>
        <v>Y0BF5.5</v>
      </c>
      <c r="B2440" s="89">
        <f>VLOOKUP(F2440,Masters!B:F,5,0)</f>
        <v>5.5</v>
      </c>
      <c r="C2440" s="169" t="s">
        <v>176</v>
      </c>
      <c r="D2440" s="169" t="s">
        <v>176</v>
      </c>
      <c r="E2440" s="170">
        <v>44469</v>
      </c>
      <c r="F2440" s="169">
        <v>440225</v>
      </c>
      <c r="G2440" s="169" t="s">
        <v>450</v>
      </c>
      <c r="H2440" s="169"/>
      <c r="I2440" s="169"/>
      <c r="J2440" s="169">
        <v>-666.66</v>
      </c>
      <c r="K2440" s="169"/>
      <c r="M2440" s="168">
        <f t="shared" si="113"/>
        <v>-6.6666000000000002E-5</v>
      </c>
    </row>
    <row r="2441" spans="1:13" x14ac:dyDescent="0.25">
      <c r="A2441" s="89" t="str">
        <f t="shared" si="112"/>
        <v>Y0BF6.3</v>
      </c>
      <c r="B2441" s="89">
        <f>VLOOKUP(F2441,Masters!B:F,5,0)</f>
        <v>6.3</v>
      </c>
      <c r="C2441" s="169" t="s">
        <v>176</v>
      </c>
      <c r="D2441" s="169" t="s">
        <v>176</v>
      </c>
      <c r="E2441" s="170">
        <v>44469</v>
      </c>
      <c r="F2441" s="169">
        <v>440325</v>
      </c>
      <c r="G2441" s="169" t="s">
        <v>732</v>
      </c>
      <c r="H2441" s="169"/>
      <c r="I2441" s="169"/>
      <c r="J2441" s="169">
        <v>0</v>
      </c>
      <c r="K2441" s="169"/>
      <c r="M2441" s="168">
        <f t="shared" si="113"/>
        <v>0</v>
      </c>
    </row>
    <row r="2442" spans="1:13" x14ac:dyDescent="0.25">
      <c r="A2442" s="89" t="str">
        <f t="shared" si="112"/>
        <v>Y0BF6.3</v>
      </c>
      <c r="B2442" s="89">
        <f>VLOOKUP(F2442,Masters!B:F,5,0)</f>
        <v>6.3</v>
      </c>
      <c r="C2442" s="169" t="s">
        <v>176</v>
      </c>
      <c r="D2442" s="169" t="s">
        <v>176</v>
      </c>
      <c r="E2442" s="170">
        <v>44469</v>
      </c>
      <c r="F2442" s="169">
        <v>440341</v>
      </c>
      <c r="G2442" s="169" t="s">
        <v>469</v>
      </c>
      <c r="H2442" s="169"/>
      <c r="I2442" s="169"/>
      <c r="J2442" s="169">
        <v>7062468.04</v>
      </c>
      <c r="K2442" s="169"/>
      <c r="M2442" s="168">
        <f t="shared" si="113"/>
        <v>0.70624680399999995</v>
      </c>
    </row>
    <row r="2443" spans="1:13" x14ac:dyDescent="0.25">
      <c r="A2443" s="89" t="str">
        <f t="shared" si="112"/>
        <v>Y0BF6.3</v>
      </c>
      <c r="B2443" s="89">
        <f>VLOOKUP(F2443,Masters!B:F,5,0)</f>
        <v>6.3</v>
      </c>
      <c r="C2443" s="169" t="s">
        <v>176</v>
      </c>
      <c r="D2443" s="169" t="s">
        <v>176</v>
      </c>
      <c r="E2443" s="170">
        <v>44469</v>
      </c>
      <c r="F2443" s="169">
        <v>440342</v>
      </c>
      <c r="G2443" s="169" t="s">
        <v>470</v>
      </c>
      <c r="H2443" s="169"/>
      <c r="I2443" s="169"/>
      <c r="J2443" s="169">
        <v>7062468.04</v>
      </c>
      <c r="K2443" s="169"/>
      <c r="M2443" s="168">
        <f t="shared" si="113"/>
        <v>0.70624680399999995</v>
      </c>
    </row>
    <row r="2444" spans="1:13" x14ac:dyDescent="0.25">
      <c r="A2444" s="89" t="str">
        <f t="shared" si="112"/>
        <v>Y0BF6.3</v>
      </c>
      <c r="B2444" s="89">
        <f>VLOOKUP(F2444,Masters!B:F,5,0)</f>
        <v>6.3</v>
      </c>
      <c r="C2444" s="169" t="s">
        <v>176</v>
      </c>
      <c r="D2444" s="169" t="s">
        <v>176</v>
      </c>
      <c r="E2444" s="170">
        <v>44469</v>
      </c>
      <c r="F2444" s="169">
        <v>440350</v>
      </c>
      <c r="G2444" s="169" t="s">
        <v>575</v>
      </c>
      <c r="H2444" s="169"/>
      <c r="I2444" s="169"/>
      <c r="J2444" s="169">
        <v>107729.21</v>
      </c>
      <c r="K2444" s="169"/>
      <c r="M2444" s="168">
        <f t="shared" si="113"/>
        <v>1.0772921000000001E-2</v>
      </c>
    </row>
    <row r="2445" spans="1:13" x14ac:dyDescent="0.25">
      <c r="A2445" s="89" t="str">
        <f t="shared" si="112"/>
        <v>Y0BF6.3</v>
      </c>
      <c r="B2445" s="89">
        <f>VLOOKUP(F2445,Masters!B:F,5,0)</f>
        <v>6.3</v>
      </c>
      <c r="C2445" s="169" t="s">
        <v>176</v>
      </c>
      <c r="D2445" s="169" t="s">
        <v>176</v>
      </c>
      <c r="E2445" s="170">
        <v>44469</v>
      </c>
      <c r="F2445" s="169">
        <v>440351</v>
      </c>
      <c r="G2445" s="169" t="s">
        <v>576</v>
      </c>
      <c r="H2445" s="169"/>
      <c r="I2445" s="169"/>
      <c r="J2445" s="169">
        <v>107729.21</v>
      </c>
      <c r="K2445" s="169"/>
      <c r="M2445" s="168">
        <f t="shared" si="113"/>
        <v>1.0772921000000001E-2</v>
      </c>
    </row>
    <row r="2446" spans="1:13" x14ac:dyDescent="0.25">
      <c r="A2446" s="89" t="str">
        <f t="shared" si="112"/>
        <v>Y0BF6.3</v>
      </c>
      <c r="B2446" s="89">
        <f>VLOOKUP(F2446,Masters!B:F,5,0)</f>
        <v>6.3</v>
      </c>
      <c r="C2446" s="169" t="s">
        <v>176</v>
      </c>
      <c r="D2446" s="169" t="s">
        <v>176</v>
      </c>
      <c r="E2446" s="170">
        <v>44469</v>
      </c>
      <c r="F2446" s="169">
        <v>440416</v>
      </c>
      <c r="G2446" s="169" t="s">
        <v>471</v>
      </c>
      <c r="H2446" s="169"/>
      <c r="I2446" s="169"/>
      <c r="J2446" s="169">
        <v>5787662.8499999996</v>
      </c>
      <c r="K2446" s="169"/>
      <c r="M2446" s="168">
        <f t="shared" si="113"/>
        <v>0.57876628499999994</v>
      </c>
    </row>
    <row r="2447" spans="1:13" x14ac:dyDescent="0.25">
      <c r="A2447" s="89" t="str">
        <f t="shared" si="112"/>
        <v>Y0BF0</v>
      </c>
      <c r="B2447" s="89">
        <f>VLOOKUP(F2447,Masters!B:F,5,0)</f>
        <v>0</v>
      </c>
      <c r="C2447" s="169" t="s">
        <v>176</v>
      </c>
      <c r="D2447" s="169" t="s">
        <v>176</v>
      </c>
      <c r="E2447" s="170">
        <v>44469</v>
      </c>
      <c r="F2447" s="169">
        <v>440433</v>
      </c>
      <c r="G2447" s="169" t="s">
        <v>697</v>
      </c>
      <c r="H2447" s="169"/>
      <c r="I2447" s="169"/>
      <c r="J2447" s="169">
        <v>5240447.07</v>
      </c>
      <c r="K2447" s="169"/>
      <c r="M2447" s="168">
        <f t="shared" si="113"/>
        <v>0.52404470700000005</v>
      </c>
    </row>
    <row r="2448" spans="1:13" x14ac:dyDescent="0.25">
      <c r="A2448" s="89" t="str">
        <f t="shared" si="112"/>
        <v>Y0BF6.3</v>
      </c>
      <c r="B2448" s="89">
        <f>VLOOKUP(F2448,Masters!B:F,5,0)</f>
        <v>6.3</v>
      </c>
      <c r="C2448" s="169" t="s">
        <v>176</v>
      </c>
      <c r="D2448" s="169" t="s">
        <v>176</v>
      </c>
      <c r="E2448" s="170">
        <v>44469</v>
      </c>
      <c r="F2448" s="169">
        <v>440485</v>
      </c>
      <c r="G2448" s="169" t="s">
        <v>732</v>
      </c>
      <c r="H2448" s="169"/>
      <c r="I2448" s="169"/>
      <c r="J2448" s="169">
        <v>0</v>
      </c>
      <c r="K2448" s="169"/>
      <c r="M2448" s="168">
        <f t="shared" si="113"/>
        <v>0</v>
      </c>
    </row>
    <row r="2449" spans="1:13" x14ac:dyDescent="0.25">
      <c r="A2449" s="89" t="str">
        <f t="shared" si="112"/>
        <v>Y0BF6.3</v>
      </c>
      <c r="B2449" s="89">
        <f>VLOOKUP(F2449,Masters!B:F,5,0)</f>
        <v>6.3</v>
      </c>
      <c r="C2449" s="169" t="s">
        <v>176</v>
      </c>
      <c r="D2449" s="169" t="s">
        <v>176</v>
      </c>
      <c r="E2449" s="170">
        <v>44469</v>
      </c>
      <c r="F2449" s="169">
        <v>440509</v>
      </c>
      <c r="G2449" s="169" t="s">
        <v>472</v>
      </c>
      <c r="H2449" s="169"/>
      <c r="I2449" s="169"/>
      <c r="J2449" s="169">
        <v>8052066.9900000002</v>
      </c>
      <c r="K2449" s="169"/>
      <c r="M2449" s="168">
        <f t="shared" si="113"/>
        <v>0.80520669899999997</v>
      </c>
    </row>
    <row r="2450" spans="1:13" x14ac:dyDescent="0.25">
      <c r="A2450" s="89" t="str">
        <f t="shared" si="112"/>
        <v>Y0BF6.1</v>
      </c>
      <c r="B2450" s="89">
        <f>VLOOKUP(F2450,Masters!B:F,5,0)</f>
        <v>6.1</v>
      </c>
      <c r="C2450" s="169" t="s">
        <v>176</v>
      </c>
      <c r="D2450" s="169" t="s">
        <v>176</v>
      </c>
      <c r="E2450" s="170">
        <v>44469</v>
      </c>
      <c r="F2450" s="169">
        <v>440512</v>
      </c>
      <c r="G2450" s="169" t="s">
        <v>577</v>
      </c>
      <c r="H2450" s="169"/>
      <c r="I2450" s="169"/>
      <c r="J2450" s="168">
        <v>1196991.26</v>
      </c>
      <c r="K2450" s="169"/>
      <c r="M2450" s="168">
        <f t="shared" si="113"/>
        <v>0.119699126</v>
      </c>
    </row>
    <row r="2451" spans="1:13" x14ac:dyDescent="0.25">
      <c r="A2451" s="89" t="str">
        <f t="shared" si="112"/>
        <v>Y0BJ0</v>
      </c>
      <c r="B2451" s="89">
        <f>VLOOKUP(F2451,Masters!B:F,5,0)</f>
        <v>0</v>
      </c>
      <c r="C2451" s="169" t="s">
        <v>182</v>
      </c>
      <c r="D2451" s="169" t="s">
        <v>182</v>
      </c>
      <c r="E2451" s="170">
        <v>44469</v>
      </c>
      <c r="F2451" s="169">
        <v>101101</v>
      </c>
      <c r="G2451" s="169" t="s">
        <v>436</v>
      </c>
      <c r="H2451" s="169"/>
      <c r="I2451" s="169"/>
      <c r="J2451" s="169">
        <v>398677529.52999997</v>
      </c>
      <c r="K2451" s="169"/>
      <c r="M2451" s="168">
        <f t="shared" si="113"/>
        <v>39.867752953</v>
      </c>
    </row>
    <row r="2452" spans="1:13" x14ac:dyDescent="0.25">
      <c r="A2452" s="89" t="str">
        <f t="shared" si="112"/>
        <v>Y0BJ0</v>
      </c>
      <c r="B2452" s="89">
        <f>VLOOKUP(F2452,Masters!B:F,5,0)</f>
        <v>0</v>
      </c>
      <c r="C2452" s="169" t="s">
        <v>182</v>
      </c>
      <c r="D2452" s="169" t="s">
        <v>182</v>
      </c>
      <c r="E2452" s="170">
        <v>44469</v>
      </c>
      <c r="F2452" s="169">
        <v>102103</v>
      </c>
      <c r="G2452" s="169" t="s">
        <v>561</v>
      </c>
      <c r="H2452" s="169"/>
      <c r="I2452" s="169"/>
      <c r="J2452" s="169">
        <v>155570656.31999999</v>
      </c>
      <c r="K2452" s="169"/>
      <c r="M2452" s="168">
        <f t="shared" si="113"/>
        <v>15.557065631999999</v>
      </c>
    </row>
    <row r="2453" spans="1:13" x14ac:dyDescent="0.25">
      <c r="A2453" s="89" t="str">
        <f t="shared" si="112"/>
        <v>Y0BJ0</v>
      </c>
      <c r="B2453" s="89">
        <f>VLOOKUP(F2453,Masters!B:F,5,0)</f>
        <v>0</v>
      </c>
      <c r="C2453" s="169" t="s">
        <v>182</v>
      </c>
      <c r="D2453" s="169" t="s">
        <v>182</v>
      </c>
      <c r="E2453" s="170">
        <v>44469</v>
      </c>
      <c r="F2453" s="169">
        <v>102104</v>
      </c>
      <c r="G2453" s="169" t="s">
        <v>437</v>
      </c>
      <c r="H2453" s="169"/>
      <c r="I2453" s="169"/>
      <c r="J2453" s="169">
        <v>78503890.700000003</v>
      </c>
      <c r="K2453" s="169"/>
      <c r="M2453" s="168">
        <f t="shared" si="113"/>
        <v>7.8503890700000003</v>
      </c>
    </row>
    <row r="2454" spans="1:13" x14ac:dyDescent="0.25">
      <c r="A2454" s="89" t="str">
        <f t="shared" si="112"/>
        <v>Y0BJ0</v>
      </c>
      <c r="B2454" s="89">
        <f>VLOOKUP(F2454,Masters!B:F,5,0)</f>
        <v>0</v>
      </c>
      <c r="C2454" s="169" t="s">
        <v>182</v>
      </c>
      <c r="D2454" s="169" t="s">
        <v>182</v>
      </c>
      <c r="E2454" s="170">
        <v>44469</v>
      </c>
      <c r="F2454" s="169">
        <v>102108</v>
      </c>
      <c r="G2454" s="169" t="s">
        <v>654</v>
      </c>
      <c r="H2454" s="169"/>
      <c r="I2454" s="169"/>
      <c r="J2454" s="169">
        <v>7293747.8799999999</v>
      </c>
      <c r="K2454" s="169"/>
      <c r="M2454" s="168">
        <f t="shared" si="113"/>
        <v>0.729374788</v>
      </c>
    </row>
    <row r="2455" spans="1:13" x14ac:dyDescent="0.25">
      <c r="A2455" s="89" t="str">
        <f t="shared" si="112"/>
        <v>Y0BJ0</v>
      </c>
      <c r="B2455" s="89">
        <f>VLOOKUP(F2455,Masters!B:F,5,0)</f>
        <v>0</v>
      </c>
      <c r="C2455" s="169" t="s">
        <v>182</v>
      </c>
      <c r="D2455" s="169" t="s">
        <v>182</v>
      </c>
      <c r="E2455" s="170">
        <v>44469</v>
      </c>
      <c r="F2455" s="169">
        <v>102109</v>
      </c>
      <c r="G2455" s="169" t="s">
        <v>562</v>
      </c>
      <c r="H2455" s="169"/>
      <c r="I2455" s="169"/>
      <c r="J2455" s="169">
        <v>18594019.210000001</v>
      </c>
      <c r="K2455" s="169"/>
      <c r="M2455" s="168">
        <f t="shared" si="113"/>
        <v>1.8594019210000001</v>
      </c>
    </row>
    <row r="2456" spans="1:13" x14ac:dyDescent="0.25">
      <c r="A2456" s="89" t="str">
        <f t="shared" si="112"/>
        <v>Y0BJ0</v>
      </c>
      <c r="B2456" s="89">
        <f>VLOOKUP(F2456,Masters!B:F,5,0)</f>
        <v>0</v>
      </c>
      <c r="C2456" s="169" t="s">
        <v>182</v>
      </c>
      <c r="D2456" s="169" t="s">
        <v>182</v>
      </c>
      <c r="E2456" s="170">
        <v>44469</v>
      </c>
      <c r="F2456" s="169">
        <v>106103</v>
      </c>
      <c r="G2456" s="169" t="s">
        <v>2428</v>
      </c>
      <c r="H2456" s="169"/>
      <c r="I2456" s="169"/>
      <c r="J2456" s="169">
        <v>905672.94</v>
      </c>
      <c r="K2456" s="169"/>
      <c r="M2456" s="168">
        <f t="shared" si="113"/>
        <v>9.0567293999999993E-2</v>
      </c>
    </row>
    <row r="2457" spans="1:13" x14ac:dyDescent="0.25">
      <c r="A2457" s="89" t="str">
        <f t="shared" si="112"/>
        <v>Y0BJ0</v>
      </c>
      <c r="B2457" s="89">
        <f>VLOOKUP(F2457,Masters!B:F,5,0)</f>
        <v>0</v>
      </c>
      <c r="C2457" s="169" t="s">
        <v>182</v>
      </c>
      <c r="D2457" s="169" t="s">
        <v>182</v>
      </c>
      <c r="E2457" s="170">
        <v>44469</v>
      </c>
      <c r="F2457" s="169">
        <v>107106</v>
      </c>
      <c r="G2457" s="169" t="s">
        <v>1913</v>
      </c>
      <c r="H2457" s="169"/>
      <c r="I2457" s="169"/>
      <c r="J2457" s="169">
        <v>2405.09</v>
      </c>
      <c r="K2457" s="169"/>
      <c r="M2457" s="168">
        <f t="shared" si="113"/>
        <v>2.4050900000000002E-4</v>
      </c>
    </row>
    <row r="2458" spans="1:13" x14ac:dyDescent="0.25">
      <c r="A2458" s="89" t="str">
        <f t="shared" si="112"/>
        <v>Y0BJ0</v>
      </c>
      <c r="B2458" s="89">
        <f>VLOOKUP(F2458,Masters!B:F,5,0)</f>
        <v>0</v>
      </c>
      <c r="C2458" s="169" t="s">
        <v>182</v>
      </c>
      <c r="D2458" s="169" t="s">
        <v>182</v>
      </c>
      <c r="E2458" s="170">
        <v>44469</v>
      </c>
      <c r="F2458" s="169">
        <v>107111</v>
      </c>
      <c r="G2458" s="169" t="s">
        <v>485</v>
      </c>
      <c r="H2458" s="169"/>
      <c r="I2458" s="169"/>
      <c r="J2458" s="169">
        <v>775297</v>
      </c>
      <c r="K2458" s="169"/>
      <c r="M2458" s="168">
        <f t="shared" si="113"/>
        <v>7.7529699999999993E-2</v>
      </c>
    </row>
    <row r="2459" spans="1:13" x14ac:dyDescent="0.25">
      <c r="A2459" s="89" t="str">
        <f t="shared" si="112"/>
        <v>Y0BJ0</v>
      </c>
      <c r="B2459" s="89">
        <f>VLOOKUP(F2459,Masters!B:F,5,0)</f>
        <v>0</v>
      </c>
      <c r="C2459" s="169" t="s">
        <v>182</v>
      </c>
      <c r="D2459" s="169" t="s">
        <v>182</v>
      </c>
      <c r="E2459" s="170">
        <v>44469</v>
      </c>
      <c r="F2459" s="169">
        <v>111126</v>
      </c>
      <c r="G2459" s="169" t="s">
        <v>438</v>
      </c>
      <c r="H2459" s="169"/>
      <c r="I2459" s="169"/>
      <c r="J2459" s="169">
        <v>7119.78</v>
      </c>
      <c r="K2459" s="169"/>
      <c r="M2459" s="168">
        <f t="shared" si="113"/>
        <v>7.1197799999999994E-4</v>
      </c>
    </row>
    <row r="2460" spans="1:13" x14ac:dyDescent="0.25">
      <c r="A2460" s="89" t="str">
        <f t="shared" si="112"/>
        <v>Y0BJ0</v>
      </c>
      <c r="B2460" s="89">
        <f>VLOOKUP(F2460,Masters!B:F,5,0)</f>
        <v>0</v>
      </c>
      <c r="C2460" s="169" t="s">
        <v>182</v>
      </c>
      <c r="D2460" s="169" t="s">
        <v>182</v>
      </c>
      <c r="E2460" s="170">
        <v>44469</v>
      </c>
      <c r="F2460" s="169">
        <v>111131</v>
      </c>
      <c r="G2460" s="169" t="s">
        <v>655</v>
      </c>
      <c r="H2460" s="169"/>
      <c r="I2460" s="169"/>
      <c r="J2460" s="169">
        <v>1758456.75</v>
      </c>
      <c r="K2460" s="169"/>
      <c r="M2460" s="168">
        <f t="shared" si="113"/>
        <v>0.17584567500000001</v>
      </c>
    </row>
    <row r="2461" spans="1:13" x14ac:dyDescent="0.25">
      <c r="A2461" s="89" t="str">
        <f t="shared" si="112"/>
        <v>Y0BJ0</v>
      </c>
      <c r="B2461" s="89">
        <f>VLOOKUP(F2461,Masters!B:F,5,0)</f>
        <v>0</v>
      </c>
      <c r="C2461" s="169" t="s">
        <v>182</v>
      </c>
      <c r="D2461" s="169" t="s">
        <v>182</v>
      </c>
      <c r="E2461" s="170">
        <v>44469</v>
      </c>
      <c r="F2461" s="169">
        <v>111181</v>
      </c>
      <c r="G2461" s="169" t="s">
        <v>488</v>
      </c>
      <c r="H2461" s="169"/>
      <c r="I2461" s="169"/>
      <c r="J2461" s="169">
        <v>121130.3</v>
      </c>
      <c r="K2461" s="169"/>
      <c r="M2461" s="168">
        <f t="shared" si="113"/>
        <v>1.211303E-2</v>
      </c>
    </row>
    <row r="2462" spans="1:13" x14ac:dyDescent="0.25">
      <c r="A2462" s="89" t="str">
        <f t="shared" si="112"/>
        <v>Y0BJ0</v>
      </c>
      <c r="B2462" s="89">
        <f>VLOOKUP(F2462,Masters!B:F,5,0)</f>
        <v>0</v>
      </c>
      <c r="C2462" s="169" t="s">
        <v>182</v>
      </c>
      <c r="D2462" s="169" t="s">
        <v>182</v>
      </c>
      <c r="E2462" s="170">
        <v>44469</v>
      </c>
      <c r="F2462" s="169">
        <v>111182</v>
      </c>
      <c r="G2462" s="169" t="s">
        <v>489</v>
      </c>
      <c r="H2462" s="169"/>
      <c r="I2462" s="169"/>
      <c r="J2462" s="169">
        <v>218578.4</v>
      </c>
      <c r="K2462" s="169"/>
      <c r="M2462" s="168">
        <f t="shared" si="113"/>
        <v>2.185784E-2</v>
      </c>
    </row>
    <row r="2463" spans="1:13" x14ac:dyDescent="0.25">
      <c r="A2463" s="89" t="str">
        <f t="shared" si="112"/>
        <v>Y0BJ0</v>
      </c>
      <c r="B2463" s="89">
        <f>VLOOKUP(F2463,Masters!B:F,5,0)</f>
        <v>0</v>
      </c>
      <c r="C2463" s="169" t="s">
        <v>182</v>
      </c>
      <c r="D2463" s="169" t="s">
        <v>182</v>
      </c>
      <c r="E2463" s="170">
        <v>44469</v>
      </c>
      <c r="F2463" s="169">
        <v>111183</v>
      </c>
      <c r="G2463" s="169" t="s">
        <v>490</v>
      </c>
      <c r="H2463" s="169"/>
      <c r="I2463" s="169"/>
      <c r="J2463" s="169">
        <v>105617.34</v>
      </c>
      <c r="K2463" s="169"/>
      <c r="M2463" s="168">
        <f t="shared" si="113"/>
        <v>1.0561734E-2</v>
      </c>
    </row>
    <row r="2464" spans="1:13" x14ac:dyDescent="0.25">
      <c r="A2464" s="89" t="str">
        <f t="shared" si="112"/>
        <v>Y0BJ0</v>
      </c>
      <c r="B2464" s="89">
        <f>VLOOKUP(F2464,Masters!B:F,5,0)</f>
        <v>0</v>
      </c>
      <c r="C2464" s="169" t="s">
        <v>182</v>
      </c>
      <c r="D2464" s="169" t="s">
        <v>182</v>
      </c>
      <c r="E2464" s="170">
        <v>44469</v>
      </c>
      <c r="F2464" s="169">
        <v>111184</v>
      </c>
      <c r="G2464" s="169" t="s">
        <v>491</v>
      </c>
      <c r="H2464" s="169"/>
      <c r="I2464" s="169"/>
      <c r="J2464" s="169">
        <v>133466.66</v>
      </c>
      <c r="K2464" s="169"/>
      <c r="M2464" s="168">
        <f t="shared" si="113"/>
        <v>1.3346666E-2</v>
      </c>
    </row>
    <row r="2465" spans="1:13" x14ac:dyDescent="0.25">
      <c r="A2465" s="89" t="str">
        <f t="shared" si="112"/>
        <v>Y0BJ0</v>
      </c>
      <c r="B2465" s="89">
        <f>VLOOKUP(F2465,Masters!B:F,5,0)</f>
        <v>0</v>
      </c>
      <c r="C2465" s="169" t="s">
        <v>182</v>
      </c>
      <c r="D2465" s="169" t="s">
        <v>182</v>
      </c>
      <c r="E2465" s="170">
        <v>44469</v>
      </c>
      <c r="F2465" s="169">
        <v>111220</v>
      </c>
      <c r="G2465" s="169" t="s">
        <v>492</v>
      </c>
      <c r="H2465" s="169"/>
      <c r="I2465" s="169"/>
      <c r="J2465" s="169">
        <v>6734699.5300000003</v>
      </c>
      <c r="K2465" s="169"/>
      <c r="M2465" s="168">
        <f t="shared" si="113"/>
        <v>0.67346995300000001</v>
      </c>
    </row>
    <row r="2466" spans="1:13" x14ac:dyDescent="0.25">
      <c r="A2466" s="89" t="str">
        <f t="shared" si="112"/>
        <v>Y0BJ0</v>
      </c>
      <c r="B2466" s="89">
        <f>VLOOKUP(F2466,Masters!B:F,5,0)</f>
        <v>0</v>
      </c>
      <c r="C2466" s="169" t="s">
        <v>182</v>
      </c>
      <c r="D2466" s="169" t="s">
        <v>182</v>
      </c>
      <c r="E2466" s="170">
        <v>44469</v>
      </c>
      <c r="F2466" s="169">
        <v>111221</v>
      </c>
      <c r="G2466" s="169" t="s">
        <v>493</v>
      </c>
      <c r="H2466" s="169"/>
      <c r="I2466" s="169"/>
      <c r="J2466" s="169">
        <v>-6734699.5300000003</v>
      </c>
      <c r="K2466" s="169"/>
      <c r="M2466" s="168">
        <f t="shared" si="113"/>
        <v>-0.67346995300000001</v>
      </c>
    </row>
    <row r="2467" spans="1:13" x14ac:dyDescent="0.25">
      <c r="A2467" s="89" t="str">
        <f t="shared" si="112"/>
        <v>Y0BJ0</v>
      </c>
      <c r="B2467" s="89">
        <f>VLOOKUP(F2467,Masters!B:F,5,0)</f>
        <v>0</v>
      </c>
      <c r="C2467" s="169" t="s">
        <v>182</v>
      </c>
      <c r="D2467" s="169" t="s">
        <v>182</v>
      </c>
      <c r="E2467" s="170">
        <v>44469</v>
      </c>
      <c r="F2467" s="169">
        <v>121116</v>
      </c>
      <c r="G2467" s="169" t="s">
        <v>563</v>
      </c>
      <c r="H2467" s="169"/>
      <c r="I2467" s="169"/>
      <c r="J2467" s="169">
        <v>2669213</v>
      </c>
      <c r="K2467" s="169"/>
      <c r="M2467" s="168">
        <f t="shared" si="113"/>
        <v>0.26692129999999997</v>
      </c>
    </row>
    <row r="2468" spans="1:13" x14ac:dyDescent="0.25">
      <c r="A2468" s="89" t="str">
        <f t="shared" si="112"/>
        <v>Y0BJ0</v>
      </c>
      <c r="B2468" s="89">
        <f>VLOOKUP(F2468,Masters!B:F,5,0)</f>
        <v>0</v>
      </c>
      <c r="C2468" s="169" t="s">
        <v>182</v>
      </c>
      <c r="D2468" s="169" t="s">
        <v>182</v>
      </c>
      <c r="E2468" s="170">
        <v>44469</v>
      </c>
      <c r="F2468" s="169">
        <v>121117</v>
      </c>
      <c r="G2468" s="169" t="s">
        <v>787</v>
      </c>
      <c r="H2468" s="169"/>
      <c r="I2468" s="169"/>
      <c r="J2468" s="169">
        <v>1061267.1200000001</v>
      </c>
      <c r="K2468" s="169"/>
      <c r="M2468" s="168">
        <f t="shared" si="113"/>
        <v>0.10612671200000001</v>
      </c>
    </row>
    <row r="2469" spans="1:13" x14ac:dyDescent="0.25">
      <c r="A2469" s="89" t="str">
        <f t="shared" si="112"/>
        <v>Y0BJ0</v>
      </c>
      <c r="B2469" s="89">
        <f>VLOOKUP(F2469,Masters!B:F,5,0)</f>
        <v>0</v>
      </c>
      <c r="C2469" s="169" t="s">
        <v>182</v>
      </c>
      <c r="D2469" s="169" t="s">
        <v>182</v>
      </c>
      <c r="E2469" s="170">
        <v>44469</v>
      </c>
      <c r="F2469" s="169">
        <v>141017</v>
      </c>
      <c r="G2469" s="169" t="s">
        <v>788</v>
      </c>
      <c r="H2469" s="169"/>
      <c r="I2469" s="169"/>
      <c r="J2469" s="169">
        <v>0</v>
      </c>
      <c r="K2469" s="169"/>
      <c r="M2469" s="168">
        <f t="shared" si="113"/>
        <v>0</v>
      </c>
    </row>
    <row r="2470" spans="1:13" x14ac:dyDescent="0.25">
      <c r="A2470" s="89" t="str">
        <f t="shared" si="112"/>
        <v>Y0BJ0</v>
      </c>
      <c r="B2470" s="89">
        <f>VLOOKUP(F2470,Masters!B:F,5,0)</f>
        <v>0</v>
      </c>
      <c r="C2470" s="169" t="s">
        <v>182</v>
      </c>
      <c r="D2470" s="169" t="s">
        <v>182</v>
      </c>
      <c r="E2470" s="170">
        <v>44469</v>
      </c>
      <c r="F2470" s="169">
        <v>141280</v>
      </c>
      <c r="G2470" s="169" t="s">
        <v>789</v>
      </c>
      <c r="H2470" s="169"/>
      <c r="I2470" s="169"/>
      <c r="J2470" s="169">
        <v>307802.14</v>
      </c>
      <c r="K2470" s="169"/>
      <c r="M2470" s="168">
        <f t="shared" ref="M2470:M2533" si="114">J2470/10000000</f>
        <v>3.0780214E-2</v>
      </c>
    </row>
    <row r="2471" spans="1:13" x14ac:dyDescent="0.25">
      <c r="A2471" s="89" t="str">
        <f t="shared" si="112"/>
        <v>Y0BJ0</v>
      </c>
      <c r="B2471" s="89">
        <f>VLOOKUP(F2471,Masters!B:F,5,0)</f>
        <v>0</v>
      </c>
      <c r="C2471" s="169" t="s">
        <v>182</v>
      </c>
      <c r="D2471" s="169" t="s">
        <v>182</v>
      </c>
      <c r="E2471" s="170">
        <v>44469</v>
      </c>
      <c r="F2471" s="169">
        <v>141294</v>
      </c>
      <c r="G2471" s="169" t="s">
        <v>792</v>
      </c>
      <c r="H2471" s="169"/>
      <c r="I2471" s="169"/>
      <c r="J2471" s="169">
        <v>0</v>
      </c>
      <c r="K2471" s="169"/>
      <c r="M2471" s="168">
        <f t="shared" si="114"/>
        <v>0</v>
      </c>
    </row>
    <row r="2472" spans="1:13" x14ac:dyDescent="0.25">
      <c r="A2472" s="89" t="str">
        <f t="shared" ref="A2472:A2535" si="115">C2472&amp;B2472</f>
        <v>Y0BJ0</v>
      </c>
      <c r="B2472" s="89">
        <f>VLOOKUP(F2472,Masters!B:F,5,0)</f>
        <v>0</v>
      </c>
      <c r="C2472" s="169" t="s">
        <v>182</v>
      </c>
      <c r="D2472" s="169" t="s">
        <v>182</v>
      </c>
      <c r="E2472" s="170">
        <v>44469</v>
      </c>
      <c r="F2472" s="169">
        <v>141321</v>
      </c>
      <c r="G2472" s="169" t="s">
        <v>1052</v>
      </c>
      <c r="H2472" s="169"/>
      <c r="I2472" s="169"/>
      <c r="J2472" s="169">
        <v>0</v>
      </c>
      <c r="K2472" s="169"/>
      <c r="M2472" s="168">
        <f t="shared" si="114"/>
        <v>0</v>
      </c>
    </row>
    <row r="2473" spans="1:13" x14ac:dyDescent="0.25">
      <c r="A2473" s="89" t="str">
        <f t="shared" si="115"/>
        <v>Y0BJ0</v>
      </c>
      <c r="B2473" s="89">
        <f>VLOOKUP(F2473,Masters!B:F,5,0)</f>
        <v>0</v>
      </c>
      <c r="C2473" s="169" t="s">
        <v>182</v>
      </c>
      <c r="D2473" s="169" t="s">
        <v>182</v>
      </c>
      <c r="E2473" s="170">
        <v>44469</v>
      </c>
      <c r="F2473" s="169">
        <v>141350</v>
      </c>
      <c r="G2473" s="169" t="s">
        <v>800</v>
      </c>
      <c r="H2473" s="169"/>
      <c r="I2473" s="169"/>
      <c r="J2473" s="169">
        <v>-1416259.12</v>
      </c>
      <c r="K2473" s="169"/>
      <c r="M2473" s="168">
        <f t="shared" si="114"/>
        <v>-0.14162591200000002</v>
      </c>
    </row>
    <row r="2474" spans="1:13" x14ac:dyDescent="0.25">
      <c r="A2474" s="89" t="str">
        <f t="shared" si="115"/>
        <v>Y0BJ0</v>
      </c>
      <c r="B2474" s="89">
        <f>VLOOKUP(F2474,Masters!B:F,5,0)</f>
        <v>0</v>
      </c>
      <c r="C2474" s="169" t="s">
        <v>182</v>
      </c>
      <c r="D2474" s="169" t="s">
        <v>182</v>
      </c>
      <c r="E2474" s="170">
        <v>44469</v>
      </c>
      <c r="F2474" s="169">
        <v>141366</v>
      </c>
      <c r="G2474" s="169" t="s">
        <v>767</v>
      </c>
      <c r="H2474" s="169"/>
      <c r="I2474" s="169"/>
      <c r="J2474" s="169">
        <v>47.99</v>
      </c>
      <c r="K2474" s="169"/>
      <c r="M2474" s="168">
        <f t="shared" si="114"/>
        <v>4.7990000000000001E-6</v>
      </c>
    </row>
    <row r="2475" spans="1:13" x14ac:dyDescent="0.25">
      <c r="A2475" s="89" t="str">
        <f t="shared" si="115"/>
        <v>Y0BJ0</v>
      </c>
      <c r="B2475" s="89">
        <f>VLOOKUP(F2475,Masters!B:F,5,0)</f>
        <v>0</v>
      </c>
      <c r="C2475" s="169" t="s">
        <v>182</v>
      </c>
      <c r="D2475" s="169" t="s">
        <v>182</v>
      </c>
      <c r="E2475" s="170">
        <v>44469</v>
      </c>
      <c r="F2475" s="169">
        <v>141379</v>
      </c>
      <c r="G2475" s="169" t="s">
        <v>2430</v>
      </c>
      <c r="H2475" s="169"/>
      <c r="I2475" s="169"/>
      <c r="J2475" s="169">
        <v>0</v>
      </c>
      <c r="K2475" s="169"/>
      <c r="M2475" s="168">
        <f t="shared" si="114"/>
        <v>0</v>
      </c>
    </row>
    <row r="2476" spans="1:13" x14ac:dyDescent="0.25">
      <c r="A2476" s="89" t="str">
        <f t="shared" si="115"/>
        <v>Y0BJ0</v>
      </c>
      <c r="B2476" s="89">
        <f>VLOOKUP(F2476,Masters!B:F,5,0)</f>
        <v>0</v>
      </c>
      <c r="C2476" s="169" t="s">
        <v>182</v>
      </c>
      <c r="D2476" s="169" t="s">
        <v>182</v>
      </c>
      <c r="E2476" s="170">
        <v>44469</v>
      </c>
      <c r="F2476" s="169">
        <v>141382</v>
      </c>
      <c r="G2476" s="169" t="s">
        <v>508</v>
      </c>
      <c r="H2476" s="169"/>
      <c r="I2476" s="169"/>
      <c r="J2476" s="169">
        <v>0</v>
      </c>
      <c r="K2476" s="169"/>
      <c r="M2476" s="168">
        <f t="shared" si="114"/>
        <v>0</v>
      </c>
    </row>
    <row r="2477" spans="1:13" x14ac:dyDescent="0.25">
      <c r="A2477" s="89" t="str">
        <f t="shared" si="115"/>
        <v>Y0BJ0</v>
      </c>
      <c r="B2477" s="89">
        <f>VLOOKUP(F2477,Masters!B:F,5,0)</f>
        <v>0</v>
      </c>
      <c r="C2477" s="169" t="s">
        <v>182</v>
      </c>
      <c r="D2477" s="169" t="s">
        <v>182</v>
      </c>
      <c r="E2477" s="170">
        <v>44469</v>
      </c>
      <c r="F2477" s="169">
        <v>141398</v>
      </c>
      <c r="G2477" s="169" t="s">
        <v>2431</v>
      </c>
      <c r="H2477" s="169"/>
      <c r="I2477" s="169"/>
      <c r="J2477" s="169">
        <v>74541.09</v>
      </c>
      <c r="K2477" s="169"/>
      <c r="M2477" s="168">
        <f t="shared" si="114"/>
        <v>7.4541089999999996E-3</v>
      </c>
    </row>
    <row r="2478" spans="1:13" x14ac:dyDescent="0.25">
      <c r="A2478" s="89" t="str">
        <f t="shared" si="115"/>
        <v>Y0BJ0</v>
      </c>
      <c r="B2478" s="89">
        <f>VLOOKUP(F2478,Masters!B:F,5,0)</f>
        <v>0</v>
      </c>
      <c r="C2478" s="169" t="s">
        <v>182</v>
      </c>
      <c r="D2478" s="169" t="s">
        <v>182</v>
      </c>
      <c r="E2478" s="170">
        <v>44469</v>
      </c>
      <c r="F2478" s="169">
        <v>141399</v>
      </c>
      <c r="G2478" s="169" t="s">
        <v>2432</v>
      </c>
      <c r="H2478" s="169"/>
      <c r="I2478" s="169"/>
      <c r="J2478" s="169">
        <v>0</v>
      </c>
      <c r="K2478" s="169"/>
      <c r="M2478" s="168">
        <f t="shared" si="114"/>
        <v>0</v>
      </c>
    </row>
    <row r="2479" spans="1:13" x14ac:dyDescent="0.25">
      <c r="A2479" s="89" t="str">
        <f t="shared" si="115"/>
        <v>Y0BJ0</v>
      </c>
      <c r="B2479" s="89">
        <f>VLOOKUP(F2479,Masters!B:F,5,0)</f>
        <v>0</v>
      </c>
      <c r="C2479" s="169" t="s">
        <v>182</v>
      </c>
      <c r="D2479" s="169" t="s">
        <v>182</v>
      </c>
      <c r="E2479" s="170">
        <v>44469</v>
      </c>
      <c r="F2479" s="169">
        <v>141526</v>
      </c>
      <c r="G2479" s="169" t="s">
        <v>510</v>
      </c>
      <c r="H2479" s="169"/>
      <c r="I2479" s="169"/>
      <c r="J2479" s="169">
        <v>0</v>
      </c>
      <c r="K2479" s="169"/>
      <c r="M2479" s="168">
        <f t="shared" si="114"/>
        <v>0</v>
      </c>
    </row>
    <row r="2480" spans="1:13" x14ac:dyDescent="0.25">
      <c r="A2480" s="89" t="str">
        <f t="shared" si="115"/>
        <v>Y0BJ0</v>
      </c>
      <c r="B2480" s="89">
        <f>VLOOKUP(F2480,Masters!B:F,5,0)</f>
        <v>0</v>
      </c>
      <c r="C2480" s="169" t="s">
        <v>182</v>
      </c>
      <c r="D2480" s="169" t="s">
        <v>182</v>
      </c>
      <c r="E2480" s="170">
        <v>44469</v>
      </c>
      <c r="F2480" s="169">
        <v>141555</v>
      </c>
      <c r="G2480" s="169" t="s">
        <v>820</v>
      </c>
      <c r="H2480" s="169"/>
      <c r="I2480" s="169"/>
      <c r="J2480" s="169">
        <v>0</v>
      </c>
      <c r="K2480" s="169"/>
      <c r="M2480" s="168">
        <f t="shared" si="114"/>
        <v>0</v>
      </c>
    </row>
    <row r="2481" spans="1:13" x14ac:dyDescent="0.25">
      <c r="A2481" s="89" t="str">
        <f t="shared" si="115"/>
        <v>Y0BJ0</v>
      </c>
      <c r="B2481" s="89">
        <f>VLOOKUP(F2481,Masters!B:F,5,0)</f>
        <v>0</v>
      </c>
      <c r="C2481" s="169" t="s">
        <v>182</v>
      </c>
      <c r="D2481" s="169" t="s">
        <v>182</v>
      </c>
      <c r="E2481" s="170">
        <v>44469</v>
      </c>
      <c r="F2481" s="169">
        <v>141647</v>
      </c>
      <c r="G2481" s="169" t="s">
        <v>821</v>
      </c>
      <c r="H2481" s="169"/>
      <c r="I2481" s="169"/>
      <c r="J2481" s="169">
        <v>0</v>
      </c>
      <c r="K2481" s="169"/>
      <c r="M2481" s="168">
        <f t="shared" si="114"/>
        <v>0</v>
      </c>
    </row>
    <row r="2482" spans="1:13" x14ac:dyDescent="0.25">
      <c r="A2482" s="89" t="str">
        <f t="shared" si="115"/>
        <v>Y0BJ0</v>
      </c>
      <c r="B2482" s="89">
        <f>VLOOKUP(F2482,Masters!B:F,5,0)</f>
        <v>0</v>
      </c>
      <c r="C2482" s="169" t="s">
        <v>182</v>
      </c>
      <c r="D2482" s="169" t="s">
        <v>182</v>
      </c>
      <c r="E2482" s="170">
        <v>44469</v>
      </c>
      <c r="F2482" s="169">
        <v>141653</v>
      </c>
      <c r="G2482" s="169" t="s">
        <v>512</v>
      </c>
      <c r="H2482" s="169"/>
      <c r="I2482" s="169"/>
      <c r="J2482" s="169">
        <v>0</v>
      </c>
      <c r="K2482" s="169"/>
      <c r="M2482" s="168">
        <f t="shared" si="114"/>
        <v>0</v>
      </c>
    </row>
    <row r="2483" spans="1:13" x14ac:dyDescent="0.25">
      <c r="A2483" s="89" t="str">
        <f t="shared" si="115"/>
        <v>Y0BJ0</v>
      </c>
      <c r="B2483" s="89">
        <f>VLOOKUP(F2483,Masters!B:F,5,0)</f>
        <v>0</v>
      </c>
      <c r="C2483" s="169" t="s">
        <v>182</v>
      </c>
      <c r="D2483" s="169" t="s">
        <v>182</v>
      </c>
      <c r="E2483" s="170">
        <v>44469</v>
      </c>
      <c r="F2483" s="169">
        <v>141679</v>
      </c>
      <c r="G2483" s="169" t="s">
        <v>822</v>
      </c>
      <c r="H2483" s="169"/>
      <c r="I2483" s="169"/>
      <c r="J2483" s="169">
        <v>2</v>
      </c>
      <c r="K2483" s="169"/>
      <c r="M2483" s="168">
        <f t="shared" si="114"/>
        <v>1.9999999999999999E-7</v>
      </c>
    </row>
    <row r="2484" spans="1:13" x14ac:dyDescent="0.25">
      <c r="A2484" s="89" t="str">
        <f t="shared" si="115"/>
        <v>Y0BJ0</v>
      </c>
      <c r="B2484" s="89">
        <f>VLOOKUP(F2484,Masters!B:F,5,0)</f>
        <v>0</v>
      </c>
      <c r="C2484" s="169" t="s">
        <v>182</v>
      </c>
      <c r="D2484" s="169" t="s">
        <v>182</v>
      </c>
      <c r="E2484" s="170">
        <v>44469</v>
      </c>
      <c r="F2484" s="169">
        <v>141724</v>
      </c>
      <c r="G2484" s="169" t="s">
        <v>513</v>
      </c>
      <c r="H2484" s="169"/>
      <c r="I2484" s="169"/>
      <c r="J2484" s="169">
        <v>-1500</v>
      </c>
      <c r="K2484" s="169"/>
      <c r="M2484" s="168">
        <f t="shared" si="114"/>
        <v>-1.4999999999999999E-4</v>
      </c>
    </row>
    <row r="2485" spans="1:13" x14ac:dyDescent="0.25">
      <c r="A2485" s="89" t="str">
        <f t="shared" si="115"/>
        <v>Y0BJ0</v>
      </c>
      <c r="B2485" s="89">
        <f>VLOOKUP(F2485,Masters!B:F,5,0)</f>
        <v>0</v>
      </c>
      <c r="C2485" s="169" t="s">
        <v>182</v>
      </c>
      <c r="D2485" s="169" t="s">
        <v>182</v>
      </c>
      <c r="E2485" s="170">
        <v>44469</v>
      </c>
      <c r="F2485" s="169">
        <v>141744</v>
      </c>
      <c r="G2485" s="169" t="s">
        <v>514</v>
      </c>
      <c r="H2485" s="169"/>
      <c r="I2485" s="169"/>
      <c r="J2485" s="169">
        <v>100000.01</v>
      </c>
      <c r="K2485" s="169"/>
      <c r="M2485" s="168">
        <f t="shared" si="114"/>
        <v>1.0000001E-2</v>
      </c>
    </row>
    <row r="2486" spans="1:13" x14ac:dyDescent="0.25">
      <c r="A2486" s="89" t="str">
        <f t="shared" si="115"/>
        <v>Y0BJ0</v>
      </c>
      <c r="B2486" s="89">
        <f>VLOOKUP(F2486,Masters!B:F,5,0)</f>
        <v>0</v>
      </c>
      <c r="C2486" s="169" t="s">
        <v>182</v>
      </c>
      <c r="D2486" s="169" t="s">
        <v>182</v>
      </c>
      <c r="E2486" s="170">
        <v>44469</v>
      </c>
      <c r="F2486" s="169">
        <v>141754</v>
      </c>
      <c r="G2486" s="169" t="s">
        <v>517</v>
      </c>
      <c r="H2486" s="169"/>
      <c r="I2486" s="169"/>
      <c r="J2486" s="169">
        <v>0</v>
      </c>
      <c r="K2486" s="169"/>
      <c r="M2486" s="168">
        <f t="shared" si="114"/>
        <v>0</v>
      </c>
    </row>
    <row r="2487" spans="1:13" x14ac:dyDescent="0.25">
      <c r="A2487" s="89" t="str">
        <f t="shared" si="115"/>
        <v>Y0BJ0</v>
      </c>
      <c r="B2487" s="89">
        <f>VLOOKUP(F2487,Masters!B:F,5,0)</f>
        <v>0</v>
      </c>
      <c r="C2487" s="169" t="s">
        <v>182</v>
      </c>
      <c r="D2487" s="169" t="s">
        <v>182</v>
      </c>
      <c r="E2487" s="170">
        <v>44469</v>
      </c>
      <c r="F2487" s="169">
        <v>141769</v>
      </c>
      <c r="G2487" s="169" t="s">
        <v>843</v>
      </c>
      <c r="H2487" s="169"/>
      <c r="I2487" s="169"/>
      <c r="J2487" s="169">
        <v>0</v>
      </c>
      <c r="K2487" s="169"/>
      <c r="M2487" s="168">
        <f t="shared" si="114"/>
        <v>0</v>
      </c>
    </row>
    <row r="2488" spans="1:13" x14ac:dyDescent="0.25">
      <c r="A2488" s="89" t="str">
        <f t="shared" si="115"/>
        <v>Y0BJ0</v>
      </c>
      <c r="B2488" s="89">
        <f>VLOOKUP(F2488,Masters!B:F,5,0)</f>
        <v>0</v>
      </c>
      <c r="C2488" s="169" t="s">
        <v>182</v>
      </c>
      <c r="D2488" s="169" t="s">
        <v>182</v>
      </c>
      <c r="E2488" s="170">
        <v>44469</v>
      </c>
      <c r="F2488" s="169">
        <v>141779</v>
      </c>
      <c r="G2488" s="169" t="s">
        <v>852</v>
      </c>
      <c r="H2488" s="169"/>
      <c r="I2488" s="169"/>
      <c r="J2488" s="169">
        <v>0</v>
      </c>
      <c r="K2488" s="169"/>
      <c r="M2488" s="168">
        <f t="shared" si="114"/>
        <v>0</v>
      </c>
    </row>
    <row r="2489" spans="1:13" x14ac:dyDescent="0.25">
      <c r="A2489" s="89" t="str">
        <f t="shared" si="115"/>
        <v>Y0BJ0</v>
      </c>
      <c r="B2489" s="89">
        <f>VLOOKUP(F2489,Masters!B:F,5,0)</f>
        <v>0</v>
      </c>
      <c r="C2489" s="169" t="s">
        <v>182</v>
      </c>
      <c r="D2489" s="169" t="s">
        <v>182</v>
      </c>
      <c r="E2489" s="170">
        <v>44469</v>
      </c>
      <c r="F2489" s="169">
        <v>141785</v>
      </c>
      <c r="G2489" s="169" t="s">
        <v>856</v>
      </c>
      <c r="H2489" s="169"/>
      <c r="I2489" s="169"/>
      <c r="J2489" s="169">
        <v>0</v>
      </c>
      <c r="K2489" s="169"/>
      <c r="M2489" s="168">
        <f t="shared" si="114"/>
        <v>0</v>
      </c>
    </row>
    <row r="2490" spans="1:13" x14ac:dyDescent="0.25">
      <c r="A2490" s="89" t="str">
        <f t="shared" si="115"/>
        <v>Y0BJ0</v>
      </c>
      <c r="B2490" s="89">
        <f>VLOOKUP(F2490,Masters!B:F,5,0)</f>
        <v>0</v>
      </c>
      <c r="C2490" s="169" t="s">
        <v>182</v>
      </c>
      <c r="D2490" s="169" t="s">
        <v>182</v>
      </c>
      <c r="E2490" s="170">
        <v>44469</v>
      </c>
      <c r="F2490" s="169">
        <v>141789</v>
      </c>
      <c r="G2490" s="169" t="s">
        <v>860</v>
      </c>
      <c r="H2490" s="169"/>
      <c r="I2490" s="169"/>
      <c r="J2490" s="169">
        <v>0</v>
      </c>
      <c r="K2490" s="169"/>
      <c r="M2490" s="168">
        <f t="shared" si="114"/>
        <v>0</v>
      </c>
    </row>
    <row r="2491" spans="1:13" x14ac:dyDescent="0.25">
      <c r="A2491" s="89" t="str">
        <f t="shared" si="115"/>
        <v>Y0BJ0</v>
      </c>
      <c r="B2491" s="89">
        <f>VLOOKUP(F2491,Masters!B:F,5,0)</f>
        <v>0</v>
      </c>
      <c r="C2491" s="169" t="s">
        <v>182</v>
      </c>
      <c r="D2491" s="169" t="s">
        <v>182</v>
      </c>
      <c r="E2491" s="170">
        <v>44469</v>
      </c>
      <c r="F2491" s="169">
        <v>141790</v>
      </c>
      <c r="G2491" s="169" t="s">
        <v>861</v>
      </c>
      <c r="H2491" s="169"/>
      <c r="I2491" s="169"/>
      <c r="J2491" s="169">
        <v>0</v>
      </c>
      <c r="K2491" s="169"/>
      <c r="M2491" s="168">
        <f t="shared" si="114"/>
        <v>0</v>
      </c>
    </row>
    <row r="2492" spans="1:13" x14ac:dyDescent="0.25">
      <c r="A2492" s="89" t="str">
        <f t="shared" si="115"/>
        <v>Y0BJ0</v>
      </c>
      <c r="B2492" s="89">
        <f>VLOOKUP(F2492,Masters!B:F,5,0)</f>
        <v>0</v>
      </c>
      <c r="C2492" s="169" t="s">
        <v>182</v>
      </c>
      <c r="D2492" s="169" t="s">
        <v>182</v>
      </c>
      <c r="E2492" s="170">
        <v>44469</v>
      </c>
      <c r="F2492" s="169">
        <v>141871</v>
      </c>
      <c r="G2492" s="169" t="s">
        <v>1100</v>
      </c>
      <c r="H2492" s="169"/>
      <c r="I2492" s="169"/>
      <c r="J2492" s="169">
        <v>0</v>
      </c>
      <c r="K2492" s="169"/>
      <c r="M2492" s="168">
        <f t="shared" si="114"/>
        <v>0</v>
      </c>
    </row>
    <row r="2493" spans="1:13" x14ac:dyDescent="0.25">
      <c r="A2493" s="89" t="str">
        <f t="shared" si="115"/>
        <v>Y0BJ0</v>
      </c>
      <c r="B2493" s="89">
        <f>VLOOKUP(F2493,Masters!B:F,5,0)</f>
        <v>0</v>
      </c>
      <c r="C2493" s="169" t="s">
        <v>182</v>
      </c>
      <c r="D2493" s="169" t="s">
        <v>182</v>
      </c>
      <c r="E2493" s="170">
        <v>44469</v>
      </c>
      <c r="F2493" s="169">
        <v>142036</v>
      </c>
      <c r="G2493" s="169" t="s">
        <v>865</v>
      </c>
      <c r="H2493" s="169"/>
      <c r="I2493" s="169"/>
      <c r="J2493" s="169">
        <v>100000</v>
      </c>
      <c r="K2493" s="169"/>
      <c r="M2493" s="168">
        <f t="shared" si="114"/>
        <v>0.01</v>
      </c>
    </row>
    <row r="2494" spans="1:13" x14ac:dyDescent="0.25">
      <c r="A2494" s="89" t="str">
        <f t="shared" si="115"/>
        <v>Y0BJ0</v>
      </c>
      <c r="B2494" s="89">
        <f>VLOOKUP(F2494,Masters!B:F,5,0)</f>
        <v>0</v>
      </c>
      <c r="C2494" s="169" t="s">
        <v>182</v>
      </c>
      <c r="D2494" s="169" t="s">
        <v>182</v>
      </c>
      <c r="E2494" s="170">
        <v>44469</v>
      </c>
      <c r="F2494" s="169">
        <v>142041</v>
      </c>
      <c r="G2494" s="169" t="s">
        <v>868</v>
      </c>
      <c r="H2494" s="169"/>
      <c r="I2494" s="169"/>
      <c r="J2494" s="169">
        <v>-9500000</v>
      </c>
      <c r="K2494" s="169"/>
      <c r="M2494" s="168">
        <f t="shared" si="114"/>
        <v>-0.95</v>
      </c>
    </row>
    <row r="2495" spans="1:13" x14ac:dyDescent="0.25">
      <c r="A2495" s="89" t="str">
        <f t="shared" si="115"/>
        <v>Y0BJ0</v>
      </c>
      <c r="B2495" s="89">
        <f>VLOOKUP(F2495,Masters!B:F,5,0)</f>
        <v>0</v>
      </c>
      <c r="C2495" s="169" t="s">
        <v>182</v>
      </c>
      <c r="D2495" s="169" t="s">
        <v>182</v>
      </c>
      <c r="E2495" s="170">
        <v>44469</v>
      </c>
      <c r="F2495" s="169">
        <v>142043</v>
      </c>
      <c r="G2495" s="169" t="s">
        <v>1133</v>
      </c>
      <c r="H2495" s="169"/>
      <c r="I2495" s="169"/>
      <c r="J2495" s="169">
        <v>0</v>
      </c>
      <c r="K2495" s="169"/>
      <c r="M2495" s="168">
        <f t="shared" si="114"/>
        <v>0</v>
      </c>
    </row>
    <row r="2496" spans="1:13" x14ac:dyDescent="0.25">
      <c r="A2496" s="89" t="str">
        <f t="shared" si="115"/>
        <v>Y0BJ0</v>
      </c>
      <c r="B2496" s="89">
        <f>VLOOKUP(F2496,Masters!B:F,5,0)</f>
        <v>0</v>
      </c>
      <c r="C2496" s="169" t="s">
        <v>182</v>
      </c>
      <c r="D2496" s="169" t="s">
        <v>182</v>
      </c>
      <c r="E2496" s="170">
        <v>44469</v>
      </c>
      <c r="F2496" s="169">
        <v>142044</v>
      </c>
      <c r="G2496" s="169" t="s">
        <v>870</v>
      </c>
      <c r="H2496" s="169"/>
      <c r="I2496" s="169"/>
      <c r="J2496" s="169">
        <v>0</v>
      </c>
      <c r="K2496" s="169"/>
      <c r="M2496" s="168">
        <f t="shared" si="114"/>
        <v>0</v>
      </c>
    </row>
    <row r="2497" spans="1:13" x14ac:dyDescent="0.25">
      <c r="A2497" s="89" t="str">
        <f t="shared" si="115"/>
        <v>Y0BJ0</v>
      </c>
      <c r="B2497" s="89">
        <f>VLOOKUP(F2497,Masters!B:F,5,0)</f>
        <v>0</v>
      </c>
      <c r="C2497" s="169" t="s">
        <v>182</v>
      </c>
      <c r="D2497" s="169" t="s">
        <v>182</v>
      </c>
      <c r="E2497" s="170">
        <v>44469</v>
      </c>
      <c r="F2497" s="169">
        <v>142075</v>
      </c>
      <c r="G2497" s="169" t="s">
        <v>1059</v>
      </c>
      <c r="H2497" s="169"/>
      <c r="I2497" s="169"/>
      <c r="J2497" s="169">
        <v>4759074.87</v>
      </c>
      <c r="K2497" s="169"/>
      <c r="M2497" s="168">
        <f t="shared" si="114"/>
        <v>0.47590748700000002</v>
      </c>
    </row>
    <row r="2498" spans="1:13" x14ac:dyDescent="0.25">
      <c r="A2498" s="89" t="str">
        <f t="shared" si="115"/>
        <v>Y0BJ0</v>
      </c>
      <c r="B2498" s="89">
        <f>VLOOKUP(F2498,Masters!B:F,5,0)</f>
        <v>0</v>
      </c>
      <c r="C2498" s="169" t="s">
        <v>182</v>
      </c>
      <c r="D2498" s="169" t="s">
        <v>182</v>
      </c>
      <c r="E2498" s="170">
        <v>44469</v>
      </c>
      <c r="F2498" s="169">
        <v>142087</v>
      </c>
      <c r="G2498" s="169" t="s">
        <v>881</v>
      </c>
      <c r="H2498" s="169"/>
      <c r="I2498" s="169"/>
      <c r="J2498" s="169">
        <v>0</v>
      </c>
      <c r="K2498" s="169"/>
      <c r="M2498" s="168">
        <f t="shared" si="114"/>
        <v>0</v>
      </c>
    </row>
    <row r="2499" spans="1:13" x14ac:dyDescent="0.25">
      <c r="A2499" s="89" t="str">
        <f t="shared" si="115"/>
        <v>Y0BJ0</v>
      </c>
      <c r="B2499" s="89">
        <f>VLOOKUP(F2499,Masters!B:F,5,0)</f>
        <v>0</v>
      </c>
      <c r="C2499" s="169" t="s">
        <v>182</v>
      </c>
      <c r="D2499" s="169" t="s">
        <v>182</v>
      </c>
      <c r="E2499" s="170">
        <v>44469</v>
      </c>
      <c r="F2499" s="169">
        <v>160101</v>
      </c>
      <c r="G2499" s="169" t="s">
        <v>887</v>
      </c>
      <c r="H2499" s="169"/>
      <c r="I2499" s="169"/>
      <c r="J2499" s="169">
        <v>5156101.75</v>
      </c>
      <c r="K2499" s="169"/>
      <c r="M2499" s="168">
        <f t="shared" si="114"/>
        <v>0.51561017499999995</v>
      </c>
    </row>
    <row r="2500" spans="1:13" x14ac:dyDescent="0.25">
      <c r="A2500" s="89" t="str">
        <f t="shared" si="115"/>
        <v>Y0BJ0</v>
      </c>
      <c r="B2500" s="89">
        <f>VLOOKUP(F2500,Masters!B:F,5,0)</f>
        <v>0</v>
      </c>
      <c r="C2500" s="169" t="s">
        <v>182</v>
      </c>
      <c r="D2500" s="169" t="s">
        <v>182</v>
      </c>
      <c r="E2500" s="170">
        <v>44469</v>
      </c>
      <c r="F2500" s="169">
        <v>160108</v>
      </c>
      <c r="G2500" s="169" t="s">
        <v>1113</v>
      </c>
      <c r="H2500" s="169"/>
      <c r="I2500" s="169"/>
      <c r="J2500" s="169">
        <v>0</v>
      </c>
      <c r="K2500" s="169"/>
      <c r="M2500" s="168">
        <f t="shared" si="114"/>
        <v>0</v>
      </c>
    </row>
    <row r="2501" spans="1:13" x14ac:dyDescent="0.25">
      <c r="A2501" s="89" t="str">
        <f t="shared" si="115"/>
        <v>Y0BJ0</v>
      </c>
      <c r="B2501" s="89">
        <f>VLOOKUP(F2501,Masters!B:F,5,0)</f>
        <v>0</v>
      </c>
      <c r="C2501" s="169" t="s">
        <v>182</v>
      </c>
      <c r="D2501" s="169" t="s">
        <v>182</v>
      </c>
      <c r="E2501" s="170">
        <v>44469</v>
      </c>
      <c r="F2501" s="169">
        <v>160118</v>
      </c>
      <c r="G2501" s="169" t="s">
        <v>890</v>
      </c>
      <c r="H2501" s="169"/>
      <c r="I2501" s="169"/>
      <c r="J2501" s="169">
        <v>0</v>
      </c>
      <c r="K2501" s="169"/>
      <c r="M2501" s="168">
        <f t="shared" si="114"/>
        <v>0</v>
      </c>
    </row>
    <row r="2502" spans="1:13" x14ac:dyDescent="0.25">
      <c r="A2502" s="89" t="str">
        <f t="shared" si="115"/>
        <v>Y0BJ0</v>
      </c>
      <c r="B2502" s="89">
        <f>VLOOKUP(F2502,Masters!B:F,5,0)</f>
        <v>0</v>
      </c>
      <c r="C2502" s="169" t="s">
        <v>182</v>
      </c>
      <c r="D2502" s="169" t="s">
        <v>182</v>
      </c>
      <c r="E2502" s="170">
        <v>44469</v>
      </c>
      <c r="F2502" s="169">
        <v>160202</v>
      </c>
      <c r="G2502" s="169" t="s">
        <v>896</v>
      </c>
      <c r="H2502" s="169"/>
      <c r="I2502" s="169"/>
      <c r="J2502" s="169">
        <v>0</v>
      </c>
      <c r="K2502" s="169"/>
      <c r="M2502" s="168">
        <f t="shared" si="114"/>
        <v>0</v>
      </c>
    </row>
    <row r="2503" spans="1:13" x14ac:dyDescent="0.25">
      <c r="A2503" s="89" t="str">
        <f t="shared" si="115"/>
        <v>Y0BJ0</v>
      </c>
      <c r="B2503" s="89">
        <f>VLOOKUP(F2503,Masters!B:F,5,0)</f>
        <v>0</v>
      </c>
      <c r="C2503" s="169" t="s">
        <v>182</v>
      </c>
      <c r="D2503" s="169" t="s">
        <v>182</v>
      </c>
      <c r="E2503" s="170">
        <v>44469</v>
      </c>
      <c r="F2503" s="169">
        <v>160206</v>
      </c>
      <c r="G2503" s="169" t="s">
        <v>897</v>
      </c>
      <c r="H2503" s="169"/>
      <c r="I2503" s="169"/>
      <c r="J2503" s="169">
        <v>-297934.09000000003</v>
      </c>
      <c r="K2503" s="169"/>
      <c r="M2503" s="168">
        <f t="shared" si="114"/>
        <v>-2.9793409000000003E-2</v>
      </c>
    </row>
    <row r="2504" spans="1:13" x14ac:dyDescent="0.25">
      <c r="A2504" s="89" t="str">
        <f t="shared" si="115"/>
        <v>Y0BJ0</v>
      </c>
      <c r="B2504" s="89">
        <f>VLOOKUP(F2504,Masters!B:F,5,0)</f>
        <v>0</v>
      </c>
      <c r="C2504" s="169" t="s">
        <v>182</v>
      </c>
      <c r="D2504" s="169" t="s">
        <v>182</v>
      </c>
      <c r="E2504" s="170">
        <v>44469</v>
      </c>
      <c r="F2504" s="169">
        <v>160207</v>
      </c>
      <c r="G2504" s="169" t="s">
        <v>898</v>
      </c>
      <c r="H2504" s="169"/>
      <c r="I2504" s="169"/>
      <c r="J2504" s="169">
        <v>0</v>
      </c>
      <c r="K2504" s="169"/>
      <c r="M2504" s="168">
        <f t="shared" si="114"/>
        <v>0</v>
      </c>
    </row>
    <row r="2505" spans="1:13" x14ac:dyDescent="0.25">
      <c r="A2505" s="89" t="str">
        <f t="shared" si="115"/>
        <v>Y0BJ0</v>
      </c>
      <c r="B2505" s="89">
        <f>VLOOKUP(F2505,Masters!B:F,5,0)</f>
        <v>0</v>
      </c>
      <c r="C2505" s="169" t="s">
        <v>182</v>
      </c>
      <c r="D2505" s="169" t="s">
        <v>182</v>
      </c>
      <c r="E2505" s="170">
        <v>44469</v>
      </c>
      <c r="F2505" s="169">
        <v>170101</v>
      </c>
      <c r="G2505" s="169" t="s">
        <v>901</v>
      </c>
      <c r="H2505" s="169"/>
      <c r="I2505" s="169"/>
      <c r="J2505" s="169">
        <v>96541352.569999993</v>
      </c>
      <c r="K2505" s="169"/>
      <c r="M2505" s="168">
        <f t="shared" si="114"/>
        <v>9.6541352570000001</v>
      </c>
    </row>
    <row r="2506" spans="1:13" x14ac:dyDescent="0.25">
      <c r="A2506" s="89" t="str">
        <f t="shared" si="115"/>
        <v>Y0BJ0</v>
      </c>
      <c r="B2506" s="89">
        <f>VLOOKUP(F2506,Masters!B:F,5,0)</f>
        <v>0</v>
      </c>
      <c r="C2506" s="169" t="s">
        <v>182</v>
      </c>
      <c r="D2506" s="169" t="s">
        <v>182</v>
      </c>
      <c r="E2506" s="170">
        <v>44469</v>
      </c>
      <c r="F2506" s="169">
        <v>170125</v>
      </c>
      <c r="G2506" s="169" t="s">
        <v>560</v>
      </c>
      <c r="H2506" s="169"/>
      <c r="I2506" s="169"/>
      <c r="J2506" s="169">
        <v>451333.79</v>
      </c>
      <c r="K2506" s="169"/>
      <c r="M2506" s="168">
        <f t="shared" si="114"/>
        <v>4.5133379000000001E-2</v>
      </c>
    </row>
    <row r="2507" spans="1:13" x14ac:dyDescent="0.25">
      <c r="A2507" s="89" t="str">
        <f t="shared" si="115"/>
        <v>Y0BJ0</v>
      </c>
      <c r="B2507" s="89">
        <f>VLOOKUP(F2507,Masters!B:F,5,0)</f>
        <v>0</v>
      </c>
      <c r="C2507" s="169" t="s">
        <v>182</v>
      </c>
      <c r="D2507" s="169" t="s">
        <v>182</v>
      </c>
      <c r="E2507" s="170">
        <v>44469</v>
      </c>
      <c r="F2507" s="169">
        <v>170128</v>
      </c>
      <c r="G2507" s="169" t="s">
        <v>656</v>
      </c>
      <c r="H2507" s="169"/>
      <c r="I2507" s="169"/>
      <c r="J2507" s="169">
        <v>148350.37</v>
      </c>
      <c r="K2507" s="169"/>
      <c r="M2507" s="168">
        <f t="shared" si="114"/>
        <v>1.4835036999999999E-2</v>
      </c>
    </row>
    <row r="2508" spans="1:13" x14ac:dyDescent="0.25">
      <c r="A2508" s="89" t="str">
        <f t="shared" si="115"/>
        <v>Y0BJ0</v>
      </c>
      <c r="B2508" s="89">
        <f>VLOOKUP(F2508,Masters!B:F,5,0)</f>
        <v>0</v>
      </c>
      <c r="C2508" s="169" t="s">
        <v>182</v>
      </c>
      <c r="D2508" s="169" t="s">
        <v>182</v>
      </c>
      <c r="E2508" s="170">
        <v>44469</v>
      </c>
      <c r="F2508" s="169">
        <v>170129</v>
      </c>
      <c r="G2508" s="169" t="s">
        <v>564</v>
      </c>
      <c r="H2508" s="169"/>
      <c r="I2508" s="169"/>
      <c r="J2508" s="169">
        <v>-1211933.6200000001</v>
      </c>
      <c r="K2508" s="169"/>
      <c r="M2508" s="168">
        <f t="shared" si="114"/>
        <v>-0.12119336200000001</v>
      </c>
    </row>
    <row r="2509" spans="1:13" x14ac:dyDescent="0.25">
      <c r="A2509" s="89" t="str">
        <f t="shared" si="115"/>
        <v>Y0BJ0</v>
      </c>
      <c r="B2509" s="89">
        <f>VLOOKUP(F2509,Masters!B:F,5,0)</f>
        <v>0</v>
      </c>
      <c r="C2509" s="169" t="s">
        <v>182</v>
      </c>
      <c r="D2509" s="169" t="s">
        <v>182</v>
      </c>
      <c r="E2509" s="170">
        <v>44469</v>
      </c>
      <c r="F2509" s="169">
        <v>170201</v>
      </c>
      <c r="G2509" s="169" t="s">
        <v>1115</v>
      </c>
      <c r="H2509" s="169"/>
      <c r="I2509" s="169"/>
      <c r="J2509" s="169">
        <v>2277155.16</v>
      </c>
      <c r="K2509" s="169"/>
      <c r="M2509" s="168">
        <f t="shared" si="114"/>
        <v>0.22771551600000001</v>
      </c>
    </row>
    <row r="2510" spans="1:13" x14ac:dyDescent="0.25">
      <c r="A2510" s="89" t="str">
        <f t="shared" si="115"/>
        <v>Y0BJ0</v>
      </c>
      <c r="B2510" s="89">
        <f>VLOOKUP(F2510,Masters!B:F,5,0)</f>
        <v>0</v>
      </c>
      <c r="C2510" s="169" t="s">
        <v>182</v>
      </c>
      <c r="D2510" s="169" t="s">
        <v>182</v>
      </c>
      <c r="E2510" s="170">
        <v>44469</v>
      </c>
      <c r="F2510" s="169">
        <v>201272</v>
      </c>
      <c r="G2510" s="169" t="s">
        <v>718</v>
      </c>
      <c r="H2510" s="169"/>
      <c r="I2510" s="169"/>
      <c r="J2510" s="169">
        <v>-3470256.43</v>
      </c>
      <c r="K2510" s="169"/>
      <c r="M2510" s="168">
        <f t="shared" si="114"/>
        <v>-0.34702564299999999</v>
      </c>
    </row>
    <row r="2511" spans="1:13" x14ac:dyDescent="0.25">
      <c r="A2511" s="89" t="str">
        <f t="shared" si="115"/>
        <v>Y0BJ1.2</v>
      </c>
      <c r="B2511" s="89">
        <f>VLOOKUP(F2511,Masters!B:F,5,0)</f>
        <v>1.2</v>
      </c>
      <c r="C2511" s="169" t="s">
        <v>182</v>
      </c>
      <c r="D2511" s="169" t="s">
        <v>182</v>
      </c>
      <c r="E2511" s="170">
        <v>44469</v>
      </c>
      <c r="F2511" s="169">
        <v>201273</v>
      </c>
      <c r="G2511" s="169" t="s">
        <v>719</v>
      </c>
      <c r="H2511" s="169"/>
      <c r="I2511" s="169"/>
      <c r="J2511" s="169">
        <v>-35277012.75</v>
      </c>
      <c r="K2511" s="169"/>
      <c r="M2511" s="168">
        <f t="shared" si="114"/>
        <v>-3.5277012750000001</v>
      </c>
    </row>
    <row r="2512" spans="1:13" x14ac:dyDescent="0.25">
      <c r="A2512" s="89" t="str">
        <f t="shared" si="115"/>
        <v>Y0BJ0</v>
      </c>
      <c r="B2512" s="89">
        <f>VLOOKUP(F2512,Masters!B:F,5,0)</f>
        <v>0</v>
      </c>
      <c r="C2512" s="169" t="s">
        <v>182</v>
      </c>
      <c r="D2512" s="169" t="s">
        <v>182</v>
      </c>
      <c r="E2512" s="170">
        <v>44469</v>
      </c>
      <c r="F2512" s="169">
        <v>201274</v>
      </c>
      <c r="G2512" s="169" t="s">
        <v>701</v>
      </c>
      <c r="H2512" s="169"/>
      <c r="I2512" s="169"/>
      <c r="J2512" s="169">
        <v>4994047.9000000004</v>
      </c>
      <c r="K2512" s="169"/>
      <c r="M2512" s="168">
        <f t="shared" si="114"/>
        <v>0.49940479000000004</v>
      </c>
    </row>
    <row r="2513" spans="1:13" x14ac:dyDescent="0.25">
      <c r="A2513" s="89" t="str">
        <f t="shared" si="115"/>
        <v>Y0BJ1.2</v>
      </c>
      <c r="B2513" s="89">
        <f>VLOOKUP(F2513,Masters!B:F,5,0)</f>
        <v>1.2</v>
      </c>
      <c r="C2513" s="169" t="s">
        <v>182</v>
      </c>
      <c r="D2513" s="169" t="s">
        <v>182</v>
      </c>
      <c r="E2513" s="170">
        <v>44469</v>
      </c>
      <c r="F2513" s="169">
        <v>201275</v>
      </c>
      <c r="G2513" s="169" t="s">
        <v>702</v>
      </c>
      <c r="H2513" s="169"/>
      <c r="I2513" s="169"/>
      <c r="J2513" s="169">
        <v>-29289469.93</v>
      </c>
      <c r="K2513" s="169"/>
      <c r="M2513" s="168">
        <f t="shared" si="114"/>
        <v>-2.9289469929999998</v>
      </c>
    </row>
    <row r="2514" spans="1:13" x14ac:dyDescent="0.25">
      <c r="A2514" s="89" t="str">
        <f t="shared" si="115"/>
        <v>Y0BJ0</v>
      </c>
      <c r="B2514" s="89">
        <f>VLOOKUP(F2514,Masters!B:F,5,0)</f>
        <v>0</v>
      </c>
      <c r="C2514" s="169" t="s">
        <v>182</v>
      </c>
      <c r="D2514" s="169" t="s">
        <v>182</v>
      </c>
      <c r="E2514" s="170">
        <v>44469</v>
      </c>
      <c r="F2514" s="169">
        <v>201276</v>
      </c>
      <c r="G2514" s="169" t="s">
        <v>473</v>
      </c>
      <c r="H2514" s="169"/>
      <c r="I2514" s="169"/>
      <c r="J2514" s="169">
        <v>97730268.819999993</v>
      </c>
      <c r="K2514" s="169"/>
      <c r="M2514" s="168">
        <f t="shared" si="114"/>
        <v>9.7730268819999999</v>
      </c>
    </row>
    <row r="2515" spans="1:13" x14ac:dyDescent="0.25">
      <c r="A2515" s="89" t="str">
        <f t="shared" si="115"/>
        <v>Y0BJ1.2</v>
      </c>
      <c r="B2515" s="89">
        <f>VLOOKUP(F2515,Masters!B:F,5,0)</f>
        <v>1.2</v>
      </c>
      <c r="C2515" s="169" t="s">
        <v>182</v>
      </c>
      <c r="D2515" s="169" t="s">
        <v>182</v>
      </c>
      <c r="E2515" s="170">
        <v>44469</v>
      </c>
      <c r="F2515" s="169">
        <v>201277</v>
      </c>
      <c r="G2515" s="169" t="s">
        <v>474</v>
      </c>
      <c r="H2515" s="169"/>
      <c r="I2515" s="169"/>
      <c r="J2515" s="169">
        <v>-257964760.22</v>
      </c>
      <c r="K2515" s="169"/>
      <c r="M2515" s="168">
        <f t="shared" si="114"/>
        <v>-25.796476022</v>
      </c>
    </row>
    <row r="2516" spans="1:13" x14ac:dyDescent="0.25">
      <c r="A2516" s="89" t="str">
        <f t="shared" si="115"/>
        <v>Y0BJ0</v>
      </c>
      <c r="B2516" s="89">
        <f>VLOOKUP(F2516,Masters!B:F,5,0)</f>
        <v>0</v>
      </c>
      <c r="C2516" s="169" t="s">
        <v>182</v>
      </c>
      <c r="D2516" s="169" t="s">
        <v>182</v>
      </c>
      <c r="E2516" s="170">
        <v>44469</v>
      </c>
      <c r="F2516" s="169">
        <v>201351</v>
      </c>
      <c r="G2516" s="169" t="s">
        <v>478</v>
      </c>
      <c r="H2516" s="169"/>
      <c r="I2516" s="169"/>
      <c r="J2516" s="169">
        <v>-9541070.7799999993</v>
      </c>
      <c r="K2516" s="169"/>
      <c r="M2516" s="168">
        <f t="shared" si="114"/>
        <v>-0.95410707799999994</v>
      </c>
    </row>
    <row r="2517" spans="1:13" x14ac:dyDescent="0.25">
      <c r="A2517" s="89" t="str">
        <f t="shared" si="115"/>
        <v>Y0BJ0</v>
      </c>
      <c r="B2517" s="89">
        <f>VLOOKUP(F2517,Masters!B:F,5,0)</f>
        <v>0</v>
      </c>
      <c r="C2517" s="169" t="s">
        <v>182</v>
      </c>
      <c r="D2517" s="169" t="s">
        <v>182</v>
      </c>
      <c r="E2517" s="170">
        <v>44469</v>
      </c>
      <c r="F2517" s="169">
        <v>201352</v>
      </c>
      <c r="G2517" s="169" t="s">
        <v>636</v>
      </c>
      <c r="H2517" s="169"/>
      <c r="I2517" s="169"/>
      <c r="J2517" s="169">
        <v>-893935</v>
      </c>
      <c r="K2517" s="169"/>
      <c r="M2517" s="168">
        <f t="shared" si="114"/>
        <v>-8.9393500000000001E-2</v>
      </c>
    </row>
    <row r="2518" spans="1:13" x14ac:dyDescent="0.25">
      <c r="A2518" s="89" t="str">
        <f t="shared" si="115"/>
        <v>Y0BJ0</v>
      </c>
      <c r="B2518" s="89">
        <f>VLOOKUP(F2518,Masters!B:F,5,0)</f>
        <v>0</v>
      </c>
      <c r="C2518" s="169" t="s">
        <v>182</v>
      </c>
      <c r="D2518" s="169" t="s">
        <v>182</v>
      </c>
      <c r="E2518" s="170">
        <v>44469</v>
      </c>
      <c r="F2518" s="169">
        <v>201353</v>
      </c>
      <c r="G2518" s="169" t="s">
        <v>705</v>
      </c>
      <c r="H2518" s="169"/>
      <c r="I2518" s="169"/>
      <c r="J2518" s="169">
        <v>-628930.44999999995</v>
      </c>
      <c r="K2518" s="169"/>
      <c r="M2518" s="168">
        <f t="shared" si="114"/>
        <v>-6.2893044999999995E-2</v>
      </c>
    </row>
    <row r="2519" spans="1:13" x14ac:dyDescent="0.25">
      <c r="A2519" s="89" t="str">
        <f t="shared" si="115"/>
        <v>Y0BJ1.2</v>
      </c>
      <c r="B2519" s="89">
        <f>VLOOKUP(F2519,Masters!B:F,5,0)</f>
        <v>1.2</v>
      </c>
      <c r="C2519" s="169" t="s">
        <v>182</v>
      </c>
      <c r="D2519" s="169" t="s">
        <v>182</v>
      </c>
      <c r="E2519" s="170">
        <v>44469</v>
      </c>
      <c r="F2519" s="169">
        <v>201366</v>
      </c>
      <c r="G2519" s="169" t="s">
        <v>480</v>
      </c>
      <c r="H2519" s="169"/>
      <c r="I2519" s="169"/>
      <c r="J2519" s="169">
        <v>-21663962.219999999</v>
      </c>
      <c r="K2519" s="169"/>
      <c r="M2519" s="168">
        <f t="shared" si="114"/>
        <v>-2.1663962219999999</v>
      </c>
    </row>
    <row r="2520" spans="1:13" x14ac:dyDescent="0.25">
      <c r="A2520" s="89" t="str">
        <f t="shared" si="115"/>
        <v>Y0BJ1.2</v>
      </c>
      <c r="B2520" s="89">
        <f>VLOOKUP(F2520,Masters!B:F,5,0)</f>
        <v>1.2</v>
      </c>
      <c r="C2520" s="169" t="s">
        <v>182</v>
      </c>
      <c r="D2520" s="169" t="s">
        <v>182</v>
      </c>
      <c r="E2520" s="170">
        <v>44469</v>
      </c>
      <c r="F2520" s="169">
        <v>201367</v>
      </c>
      <c r="G2520" s="169" t="s">
        <v>639</v>
      </c>
      <c r="H2520" s="169"/>
      <c r="I2520" s="169"/>
      <c r="J2520" s="169">
        <v>-3090626.7</v>
      </c>
      <c r="K2520" s="169"/>
      <c r="M2520" s="168">
        <f t="shared" si="114"/>
        <v>-0.30906267000000004</v>
      </c>
    </row>
    <row r="2521" spans="1:13" x14ac:dyDescent="0.25">
      <c r="A2521" s="89" t="str">
        <f t="shared" si="115"/>
        <v>Y0BJ1.2</v>
      </c>
      <c r="B2521" s="89">
        <f>VLOOKUP(F2521,Masters!B:F,5,0)</f>
        <v>1.2</v>
      </c>
      <c r="C2521" s="169" t="s">
        <v>182</v>
      </c>
      <c r="D2521" s="169" t="s">
        <v>182</v>
      </c>
      <c r="E2521" s="170">
        <v>44469</v>
      </c>
      <c r="F2521" s="169">
        <v>201368</v>
      </c>
      <c r="G2521" s="169" t="s">
        <v>707</v>
      </c>
      <c r="H2521" s="169"/>
      <c r="I2521" s="169"/>
      <c r="J2521" s="169">
        <v>-2075096.42</v>
      </c>
      <c r="K2521" s="169"/>
      <c r="M2521" s="168">
        <f t="shared" si="114"/>
        <v>-0.20750964199999999</v>
      </c>
    </row>
    <row r="2522" spans="1:13" x14ac:dyDescent="0.25">
      <c r="A2522" s="89" t="str">
        <f t="shared" si="115"/>
        <v>Y0BJ0</v>
      </c>
      <c r="B2522" s="89">
        <f>VLOOKUP(F2522,Masters!B:F,5,0)</f>
        <v>0</v>
      </c>
      <c r="C2522" s="169" t="s">
        <v>182</v>
      </c>
      <c r="D2522" s="169" t="s">
        <v>182</v>
      </c>
      <c r="E2522" s="170">
        <v>44469</v>
      </c>
      <c r="F2522" s="169">
        <v>210103</v>
      </c>
      <c r="G2522" s="169" t="s">
        <v>521</v>
      </c>
      <c r="H2522" s="169"/>
      <c r="I2522" s="169"/>
      <c r="J2522" s="169">
        <v>0</v>
      </c>
      <c r="K2522" s="169"/>
      <c r="M2522" s="168">
        <f t="shared" si="114"/>
        <v>0</v>
      </c>
    </row>
    <row r="2523" spans="1:13" x14ac:dyDescent="0.25">
      <c r="A2523" s="89" t="str">
        <f t="shared" si="115"/>
        <v>Y0BJ0</v>
      </c>
      <c r="B2523" s="89">
        <f>VLOOKUP(F2523,Masters!B:F,5,0)</f>
        <v>0</v>
      </c>
      <c r="C2523" s="169" t="s">
        <v>182</v>
      </c>
      <c r="D2523" s="169" t="s">
        <v>182</v>
      </c>
      <c r="E2523" s="170">
        <v>44469</v>
      </c>
      <c r="F2523" s="169">
        <v>210117</v>
      </c>
      <c r="G2523" s="169" t="s">
        <v>523</v>
      </c>
      <c r="H2523" s="169"/>
      <c r="I2523" s="169"/>
      <c r="J2523" s="169">
        <v>-95650.98</v>
      </c>
      <c r="K2523" s="169"/>
      <c r="M2523" s="168">
        <f t="shared" si="114"/>
        <v>-9.5650979999999993E-3</v>
      </c>
    </row>
    <row r="2524" spans="1:13" x14ac:dyDescent="0.25">
      <c r="A2524" s="89" t="str">
        <f t="shared" si="115"/>
        <v>Y0BJ0</v>
      </c>
      <c r="B2524" s="89">
        <f>VLOOKUP(F2524,Masters!B:F,5,0)</f>
        <v>0</v>
      </c>
      <c r="C2524" s="169" t="s">
        <v>182</v>
      </c>
      <c r="D2524" s="169" t="s">
        <v>182</v>
      </c>
      <c r="E2524" s="170">
        <v>44469</v>
      </c>
      <c r="F2524" s="169">
        <v>210132</v>
      </c>
      <c r="G2524" s="169" t="s">
        <v>916</v>
      </c>
      <c r="H2524" s="169"/>
      <c r="I2524" s="169"/>
      <c r="J2524" s="169">
        <v>0</v>
      </c>
      <c r="K2524" s="169"/>
      <c r="M2524" s="168">
        <f t="shared" si="114"/>
        <v>0</v>
      </c>
    </row>
    <row r="2525" spans="1:13" x14ac:dyDescent="0.25">
      <c r="A2525" s="89" t="str">
        <f t="shared" si="115"/>
        <v>Y0BJ0</v>
      </c>
      <c r="B2525" s="89">
        <f>VLOOKUP(F2525,Masters!B:F,5,0)</f>
        <v>0</v>
      </c>
      <c r="C2525" s="169" t="s">
        <v>182</v>
      </c>
      <c r="D2525" s="169" t="s">
        <v>182</v>
      </c>
      <c r="E2525" s="170">
        <v>44469</v>
      </c>
      <c r="F2525" s="169">
        <v>210138</v>
      </c>
      <c r="G2525" s="169" t="s">
        <v>2441</v>
      </c>
      <c r="H2525" s="169"/>
      <c r="I2525" s="169"/>
      <c r="J2525" s="169">
        <v>0</v>
      </c>
      <c r="K2525" s="169"/>
      <c r="M2525" s="168">
        <f t="shared" si="114"/>
        <v>0</v>
      </c>
    </row>
    <row r="2526" spans="1:13" x14ac:dyDescent="0.25">
      <c r="A2526" s="89" t="str">
        <f t="shared" si="115"/>
        <v>Y0BJ0</v>
      </c>
      <c r="B2526" s="89">
        <f>VLOOKUP(F2526,Masters!B:F,5,0)</f>
        <v>0</v>
      </c>
      <c r="C2526" s="169" t="s">
        <v>182</v>
      </c>
      <c r="D2526" s="169" t="s">
        <v>182</v>
      </c>
      <c r="E2526" s="170">
        <v>44469</v>
      </c>
      <c r="F2526" s="169">
        <v>210140</v>
      </c>
      <c r="G2526" s="169" t="s">
        <v>525</v>
      </c>
      <c r="H2526" s="169"/>
      <c r="I2526" s="169"/>
      <c r="J2526" s="169">
        <v>0</v>
      </c>
      <c r="K2526" s="169"/>
      <c r="M2526" s="168">
        <f t="shared" si="114"/>
        <v>0</v>
      </c>
    </row>
    <row r="2527" spans="1:13" x14ac:dyDescent="0.25">
      <c r="A2527" s="89" t="str">
        <f t="shared" si="115"/>
        <v>Y0BJ0</v>
      </c>
      <c r="B2527" s="89">
        <f>VLOOKUP(F2527,Masters!B:F,5,0)</f>
        <v>0</v>
      </c>
      <c r="C2527" s="169" t="s">
        <v>182</v>
      </c>
      <c r="D2527" s="169" t="s">
        <v>182</v>
      </c>
      <c r="E2527" s="170">
        <v>44469</v>
      </c>
      <c r="F2527" s="169">
        <v>210210</v>
      </c>
      <c r="G2527" s="169" t="s">
        <v>526</v>
      </c>
      <c r="H2527" s="169"/>
      <c r="I2527" s="169"/>
      <c r="J2527" s="169">
        <v>-1190612.25</v>
      </c>
      <c r="K2527" s="169"/>
      <c r="M2527" s="168">
        <f t="shared" si="114"/>
        <v>-0.11906122500000001</v>
      </c>
    </row>
    <row r="2528" spans="1:13" x14ac:dyDescent="0.25">
      <c r="A2528" s="89" t="str">
        <f t="shared" si="115"/>
        <v>Y0BJ0</v>
      </c>
      <c r="B2528" s="89">
        <f>VLOOKUP(F2528,Masters!B:F,5,0)</f>
        <v>0</v>
      </c>
      <c r="C2528" s="169" t="s">
        <v>182</v>
      </c>
      <c r="D2528" s="169" t="s">
        <v>182</v>
      </c>
      <c r="E2528" s="170">
        <v>44469</v>
      </c>
      <c r="F2528" s="169">
        <v>210667</v>
      </c>
      <c r="G2528" s="169" t="s">
        <v>528</v>
      </c>
      <c r="H2528" s="169"/>
      <c r="I2528" s="169"/>
      <c r="J2528" s="169">
        <v>-254.61</v>
      </c>
      <c r="K2528" s="169"/>
      <c r="M2528" s="168">
        <f t="shared" si="114"/>
        <v>-2.5461000000000002E-5</v>
      </c>
    </row>
    <row r="2529" spans="1:13" x14ac:dyDescent="0.25">
      <c r="A2529" s="89" t="str">
        <f t="shared" si="115"/>
        <v>Y0BJ0</v>
      </c>
      <c r="B2529" s="89">
        <f>VLOOKUP(F2529,Masters!B:F,5,0)</f>
        <v>0</v>
      </c>
      <c r="C2529" s="169" t="s">
        <v>182</v>
      </c>
      <c r="D2529" s="169" t="s">
        <v>182</v>
      </c>
      <c r="E2529" s="170">
        <v>44469</v>
      </c>
      <c r="F2529" s="169">
        <v>210766</v>
      </c>
      <c r="G2529" s="169" t="s">
        <v>1614</v>
      </c>
      <c r="H2529" s="169"/>
      <c r="I2529" s="169"/>
      <c r="J2529" s="169">
        <v>9004.9699999999993</v>
      </c>
      <c r="K2529" s="169"/>
      <c r="M2529" s="168">
        <f t="shared" si="114"/>
        <v>9.0049699999999989E-4</v>
      </c>
    </row>
    <row r="2530" spans="1:13" x14ac:dyDescent="0.25">
      <c r="A2530" s="89" t="str">
        <f t="shared" si="115"/>
        <v>Y0BJ0</v>
      </c>
      <c r="B2530" s="89">
        <f>VLOOKUP(F2530,Masters!B:F,5,0)</f>
        <v>0</v>
      </c>
      <c r="C2530" s="169" t="s">
        <v>182</v>
      </c>
      <c r="D2530" s="169" t="s">
        <v>182</v>
      </c>
      <c r="E2530" s="170">
        <v>44469</v>
      </c>
      <c r="F2530" s="169">
        <v>211103</v>
      </c>
      <c r="G2530" s="169" t="s">
        <v>529</v>
      </c>
      <c r="H2530" s="169"/>
      <c r="I2530" s="169"/>
      <c r="J2530" s="169">
        <v>-523.69000000000005</v>
      </c>
      <c r="K2530" s="169"/>
      <c r="M2530" s="168">
        <f t="shared" si="114"/>
        <v>-5.2369000000000006E-5</v>
      </c>
    </row>
    <row r="2531" spans="1:13" x14ac:dyDescent="0.25">
      <c r="A2531" s="89" t="str">
        <f t="shared" si="115"/>
        <v>Y0BJ0</v>
      </c>
      <c r="B2531" s="89">
        <f>VLOOKUP(F2531,Masters!B:F,5,0)</f>
        <v>0</v>
      </c>
      <c r="C2531" s="169" t="s">
        <v>182</v>
      </c>
      <c r="D2531" s="169" t="s">
        <v>182</v>
      </c>
      <c r="E2531" s="170">
        <v>44469</v>
      </c>
      <c r="F2531" s="169">
        <v>211106</v>
      </c>
      <c r="G2531" s="169" t="s">
        <v>530</v>
      </c>
      <c r="H2531" s="169"/>
      <c r="I2531" s="169"/>
      <c r="J2531" s="169">
        <v>-21371.49</v>
      </c>
      <c r="K2531" s="169"/>
      <c r="M2531" s="168">
        <f t="shared" si="114"/>
        <v>-2.1371490000000001E-3</v>
      </c>
    </row>
    <row r="2532" spans="1:13" x14ac:dyDescent="0.25">
      <c r="A2532" s="89" t="str">
        <f t="shared" si="115"/>
        <v>Y0BJ0</v>
      </c>
      <c r="B2532" s="89">
        <f>VLOOKUP(F2532,Masters!B:F,5,0)</f>
        <v>0</v>
      </c>
      <c r="C2532" s="169" t="s">
        <v>182</v>
      </c>
      <c r="D2532" s="169" t="s">
        <v>182</v>
      </c>
      <c r="E2532" s="170">
        <v>44469</v>
      </c>
      <c r="F2532" s="169">
        <v>211119</v>
      </c>
      <c r="G2532" s="169" t="s">
        <v>683</v>
      </c>
      <c r="H2532" s="169"/>
      <c r="I2532" s="169"/>
      <c r="J2532" s="169">
        <v>-10021.24</v>
      </c>
      <c r="K2532" s="169"/>
      <c r="M2532" s="168">
        <f t="shared" si="114"/>
        <v>-1.0021240000000001E-3</v>
      </c>
    </row>
    <row r="2533" spans="1:13" x14ac:dyDescent="0.25">
      <c r="A2533" s="89" t="str">
        <f t="shared" si="115"/>
        <v>Y0BJ0</v>
      </c>
      <c r="B2533" s="89">
        <f>VLOOKUP(F2533,Masters!B:F,5,0)</f>
        <v>0</v>
      </c>
      <c r="C2533" s="169" t="s">
        <v>182</v>
      </c>
      <c r="D2533" s="169" t="s">
        <v>182</v>
      </c>
      <c r="E2533" s="170">
        <v>44469</v>
      </c>
      <c r="F2533" s="169">
        <v>211120</v>
      </c>
      <c r="G2533" s="169" t="s">
        <v>531</v>
      </c>
      <c r="H2533" s="169"/>
      <c r="I2533" s="169"/>
      <c r="J2533" s="169">
        <v>-4759074.87</v>
      </c>
      <c r="K2533" s="169"/>
      <c r="M2533" s="168">
        <f t="shared" si="114"/>
        <v>-0.47590748700000002</v>
      </c>
    </row>
    <row r="2534" spans="1:13" x14ac:dyDescent="0.25">
      <c r="A2534" s="89" t="str">
        <f t="shared" si="115"/>
        <v>Y0BJ0</v>
      </c>
      <c r="B2534" s="89">
        <f>VLOOKUP(F2534,Masters!B:F,5,0)</f>
        <v>0</v>
      </c>
      <c r="C2534" s="169" t="s">
        <v>182</v>
      </c>
      <c r="D2534" s="169" t="s">
        <v>182</v>
      </c>
      <c r="E2534" s="170">
        <v>44469</v>
      </c>
      <c r="F2534" s="169">
        <v>211121</v>
      </c>
      <c r="G2534" s="169" t="s">
        <v>532</v>
      </c>
      <c r="H2534" s="169"/>
      <c r="I2534" s="169"/>
      <c r="J2534" s="169">
        <v>-21913.63</v>
      </c>
      <c r="K2534" s="169"/>
      <c r="M2534" s="168">
        <f t="shared" ref="M2534:M2578" si="116">J2534/10000000</f>
        <v>-2.191363E-3</v>
      </c>
    </row>
    <row r="2535" spans="1:13" x14ac:dyDescent="0.25">
      <c r="A2535" s="89" t="str">
        <f t="shared" si="115"/>
        <v>Y0BJ0</v>
      </c>
      <c r="B2535" s="89">
        <f>VLOOKUP(F2535,Masters!B:F,5,0)</f>
        <v>0</v>
      </c>
      <c r="C2535" s="169" t="s">
        <v>182</v>
      </c>
      <c r="D2535" s="169" t="s">
        <v>182</v>
      </c>
      <c r="E2535" s="170">
        <v>44469</v>
      </c>
      <c r="F2535" s="169">
        <v>211122</v>
      </c>
      <c r="G2535" s="169" t="s">
        <v>533</v>
      </c>
      <c r="H2535" s="169"/>
      <c r="I2535" s="169"/>
      <c r="J2535" s="169">
        <v>-130.43</v>
      </c>
      <c r="K2535" s="169"/>
      <c r="M2535" s="168">
        <f t="shared" si="116"/>
        <v>-1.3043E-5</v>
      </c>
    </row>
    <row r="2536" spans="1:13" x14ac:dyDescent="0.25">
      <c r="A2536" s="89" t="str">
        <f t="shared" ref="A2536:A2578" si="117">C2536&amp;B2536</f>
        <v>Y0BJ0</v>
      </c>
      <c r="B2536" s="89">
        <f>VLOOKUP(F2536,Masters!B:F,5,0)</f>
        <v>0</v>
      </c>
      <c r="C2536" s="169" t="s">
        <v>182</v>
      </c>
      <c r="D2536" s="169" t="s">
        <v>182</v>
      </c>
      <c r="E2536" s="170">
        <v>44469</v>
      </c>
      <c r="F2536" s="169">
        <v>211146</v>
      </c>
      <c r="G2536" s="169" t="s">
        <v>1615</v>
      </c>
      <c r="H2536" s="169"/>
      <c r="I2536" s="169"/>
      <c r="J2536" s="169">
        <v>-85787</v>
      </c>
      <c r="K2536" s="169"/>
      <c r="M2536" s="168">
        <f t="shared" si="116"/>
        <v>-8.5786999999999999E-3</v>
      </c>
    </row>
    <row r="2537" spans="1:13" x14ac:dyDescent="0.25">
      <c r="A2537" s="89" t="str">
        <f t="shared" si="117"/>
        <v>Y0BJ0</v>
      </c>
      <c r="B2537" s="89">
        <f>VLOOKUP(F2537,Masters!B:F,5,0)</f>
        <v>0</v>
      </c>
      <c r="C2537" s="169" t="s">
        <v>182</v>
      </c>
      <c r="D2537" s="169" t="s">
        <v>182</v>
      </c>
      <c r="E2537" s="170">
        <v>44469</v>
      </c>
      <c r="F2537" s="169">
        <v>211172</v>
      </c>
      <c r="G2537" s="169" t="s">
        <v>535</v>
      </c>
      <c r="H2537" s="169"/>
      <c r="I2537" s="169"/>
      <c r="J2537" s="169">
        <v>-229955.20000000001</v>
      </c>
      <c r="K2537" s="169"/>
      <c r="M2537" s="168">
        <f t="shared" si="116"/>
        <v>-2.2995520000000002E-2</v>
      </c>
    </row>
    <row r="2538" spans="1:13" x14ac:dyDescent="0.25">
      <c r="A2538" s="89" t="str">
        <f t="shared" si="117"/>
        <v>Y0BJ0</v>
      </c>
      <c r="B2538" s="89">
        <f>VLOOKUP(F2538,Masters!B:F,5,0)</f>
        <v>0</v>
      </c>
      <c r="C2538" s="169" t="s">
        <v>182</v>
      </c>
      <c r="D2538" s="169" t="s">
        <v>182</v>
      </c>
      <c r="E2538" s="170">
        <v>44469</v>
      </c>
      <c r="F2538" s="169">
        <v>211176</v>
      </c>
      <c r="G2538" s="169" t="s">
        <v>536</v>
      </c>
      <c r="H2538" s="169"/>
      <c r="I2538" s="169"/>
      <c r="J2538" s="169">
        <v>-218578.4</v>
      </c>
      <c r="K2538" s="169"/>
      <c r="M2538" s="168">
        <f t="shared" si="116"/>
        <v>-2.185784E-2</v>
      </c>
    </row>
    <row r="2539" spans="1:13" x14ac:dyDescent="0.25">
      <c r="A2539" s="89" t="str">
        <f t="shared" si="117"/>
        <v>Y0BJ0</v>
      </c>
      <c r="B2539" s="89">
        <f>VLOOKUP(F2539,Masters!B:F,5,0)</f>
        <v>0</v>
      </c>
      <c r="C2539" s="169" t="s">
        <v>182</v>
      </c>
      <c r="D2539" s="169" t="s">
        <v>182</v>
      </c>
      <c r="E2539" s="170">
        <v>44469</v>
      </c>
      <c r="F2539" s="169">
        <v>211177</v>
      </c>
      <c r="G2539" s="169" t="s">
        <v>537</v>
      </c>
      <c r="H2539" s="169"/>
      <c r="I2539" s="169"/>
      <c r="J2539" s="169">
        <v>-133429.70000000001</v>
      </c>
      <c r="K2539" s="169"/>
      <c r="M2539" s="168">
        <f t="shared" si="116"/>
        <v>-1.3342970000000001E-2</v>
      </c>
    </row>
    <row r="2540" spans="1:13" x14ac:dyDescent="0.25">
      <c r="A2540" s="89" t="str">
        <f t="shared" si="117"/>
        <v>Y0BJ0</v>
      </c>
      <c r="B2540" s="89">
        <f>VLOOKUP(F2540,Masters!B:F,5,0)</f>
        <v>0</v>
      </c>
      <c r="C2540" s="169" t="s">
        <v>182</v>
      </c>
      <c r="D2540" s="169" t="s">
        <v>182</v>
      </c>
      <c r="E2540" s="170">
        <v>44469</v>
      </c>
      <c r="F2540" s="169">
        <v>211632</v>
      </c>
      <c r="G2540" s="169" t="s">
        <v>538</v>
      </c>
      <c r="H2540" s="169"/>
      <c r="I2540" s="169"/>
      <c r="J2540" s="169">
        <v>697.98</v>
      </c>
      <c r="K2540" s="169"/>
      <c r="M2540" s="168">
        <f t="shared" si="116"/>
        <v>6.9797999999999998E-5</v>
      </c>
    </row>
    <row r="2541" spans="1:13" x14ac:dyDescent="0.25">
      <c r="A2541" s="89" t="str">
        <f t="shared" si="117"/>
        <v>Y0BJ0</v>
      </c>
      <c r="B2541" s="89">
        <f>VLOOKUP(F2541,Masters!B:F,5,0)</f>
        <v>0</v>
      </c>
      <c r="C2541" s="169" t="s">
        <v>182</v>
      </c>
      <c r="D2541" s="169" t="s">
        <v>182</v>
      </c>
      <c r="E2541" s="170">
        <v>44469</v>
      </c>
      <c r="F2541" s="169">
        <v>260101</v>
      </c>
      <c r="G2541" s="169" t="s">
        <v>926</v>
      </c>
      <c r="H2541" s="169"/>
      <c r="I2541" s="169"/>
      <c r="J2541" s="169">
        <v>-20845568.100000001</v>
      </c>
      <c r="K2541" s="169"/>
      <c r="M2541" s="168">
        <f t="shared" si="116"/>
        <v>-2.08455681</v>
      </c>
    </row>
    <row r="2542" spans="1:13" x14ac:dyDescent="0.25">
      <c r="A2542" s="89" t="str">
        <f t="shared" si="117"/>
        <v>Y0BJ0</v>
      </c>
      <c r="B2542" s="89">
        <f>VLOOKUP(F2542,Masters!B:F,5,0)</f>
        <v>0</v>
      </c>
      <c r="C2542" s="169" t="s">
        <v>182</v>
      </c>
      <c r="D2542" s="169" t="s">
        <v>182</v>
      </c>
      <c r="E2542" s="170">
        <v>44469</v>
      </c>
      <c r="F2542" s="169">
        <v>260108</v>
      </c>
      <c r="G2542" s="169" t="s">
        <v>1128</v>
      </c>
      <c r="H2542" s="169"/>
      <c r="I2542" s="169"/>
      <c r="J2542" s="169">
        <v>0</v>
      </c>
      <c r="K2542" s="169"/>
      <c r="M2542" s="168">
        <f t="shared" si="116"/>
        <v>0</v>
      </c>
    </row>
    <row r="2543" spans="1:13" x14ac:dyDescent="0.25">
      <c r="A2543" s="89" t="str">
        <f t="shared" si="117"/>
        <v>Y0BJ0</v>
      </c>
      <c r="B2543" s="89">
        <f>VLOOKUP(F2543,Masters!B:F,5,0)</f>
        <v>0</v>
      </c>
      <c r="C2543" s="169" t="s">
        <v>182</v>
      </c>
      <c r="D2543" s="169" t="s">
        <v>182</v>
      </c>
      <c r="E2543" s="170">
        <v>44469</v>
      </c>
      <c r="F2543" s="169">
        <v>260118</v>
      </c>
      <c r="G2543" s="169" t="s">
        <v>930</v>
      </c>
      <c r="H2543" s="169"/>
      <c r="I2543" s="169"/>
      <c r="J2543" s="169">
        <v>0</v>
      </c>
      <c r="K2543" s="169"/>
      <c r="M2543" s="168">
        <f t="shared" si="116"/>
        <v>0</v>
      </c>
    </row>
    <row r="2544" spans="1:13" x14ac:dyDescent="0.25">
      <c r="A2544" s="89" t="str">
        <f t="shared" si="117"/>
        <v>Y0BJ0</v>
      </c>
      <c r="B2544" s="89">
        <f>VLOOKUP(F2544,Masters!B:F,5,0)</f>
        <v>0</v>
      </c>
      <c r="C2544" s="169" t="s">
        <v>182</v>
      </c>
      <c r="D2544" s="169" t="s">
        <v>182</v>
      </c>
      <c r="E2544" s="170">
        <v>44469</v>
      </c>
      <c r="F2544" s="169">
        <v>260202</v>
      </c>
      <c r="G2544" s="169" t="s">
        <v>936</v>
      </c>
      <c r="H2544" s="169"/>
      <c r="I2544" s="169"/>
      <c r="J2544" s="169">
        <v>-5.96</v>
      </c>
      <c r="K2544" s="169"/>
      <c r="M2544" s="168">
        <f t="shared" si="116"/>
        <v>-5.9599999999999999E-7</v>
      </c>
    </row>
    <row r="2545" spans="1:13" x14ac:dyDescent="0.25">
      <c r="A2545" s="89" t="str">
        <f t="shared" si="117"/>
        <v>Y0BJ0</v>
      </c>
      <c r="B2545" s="89">
        <f>VLOOKUP(F2545,Masters!B:F,5,0)</f>
        <v>0</v>
      </c>
      <c r="C2545" s="169" t="s">
        <v>182</v>
      </c>
      <c r="D2545" s="169" t="s">
        <v>182</v>
      </c>
      <c r="E2545" s="170">
        <v>44469</v>
      </c>
      <c r="F2545" s="169">
        <v>260221</v>
      </c>
      <c r="G2545" s="169" t="s">
        <v>937</v>
      </c>
      <c r="H2545" s="169"/>
      <c r="I2545" s="169"/>
      <c r="J2545" s="169">
        <v>-401720.72</v>
      </c>
      <c r="K2545" s="169"/>
      <c r="M2545" s="168">
        <f t="shared" si="116"/>
        <v>-4.0172071999999996E-2</v>
      </c>
    </row>
    <row r="2546" spans="1:13" x14ac:dyDescent="0.25">
      <c r="A2546" s="89" t="str">
        <f t="shared" si="117"/>
        <v>Y0BJ0</v>
      </c>
      <c r="B2546" s="89">
        <f>VLOOKUP(F2546,Masters!B:F,5,0)</f>
        <v>0</v>
      </c>
      <c r="C2546" s="169" t="s">
        <v>182</v>
      </c>
      <c r="D2546" s="169" t="s">
        <v>182</v>
      </c>
      <c r="E2546" s="170">
        <v>44469</v>
      </c>
      <c r="F2546" s="169">
        <v>260222</v>
      </c>
      <c r="G2546" s="169" t="s">
        <v>938</v>
      </c>
      <c r="H2546" s="169"/>
      <c r="I2546" s="169"/>
      <c r="J2546" s="169">
        <v>-1587542.61</v>
      </c>
      <c r="K2546" s="169"/>
      <c r="M2546" s="168">
        <f t="shared" si="116"/>
        <v>-0.15875426100000001</v>
      </c>
    </row>
    <row r="2547" spans="1:13" x14ac:dyDescent="0.25">
      <c r="A2547" s="89" t="str">
        <f t="shared" si="117"/>
        <v>Y0BJ0</v>
      </c>
      <c r="B2547" s="89">
        <f>VLOOKUP(F2547,Masters!B:F,5,0)</f>
        <v>0</v>
      </c>
      <c r="C2547" s="169" t="s">
        <v>182</v>
      </c>
      <c r="D2547" s="169" t="s">
        <v>182</v>
      </c>
      <c r="E2547" s="170">
        <v>44469</v>
      </c>
      <c r="F2547" s="169">
        <v>260802</v>
      </c>
      <c r="G2547" s="169" t="s">
        <v>939</v>
      </c>
      <c r="H2547" s="169"/>
      <c r="I2547" s="169"/>
      <c r="J2547" s="169">
        <v>-6.95</v>
      </c>
      <c r="K2547" s="169"/>
      <c r="M2547" s="168">
        <f t="shared" si="116"/>
        <v>-6.9500000000000002E-7</v>
      </c>
    </row>
    <row r="2548" spans="1:13" x14ac:dyDescent="0.25">
      <c r="A2548" s="89" t="str">
        <f t="shared" si="117"/>
        <v>Y0BJ0</v>
      </c>
      <c r="B2548" s="89">
        <f>VLOOKUP(F2548,Masters!B:F,5,0)</f>
        <v>0</v>
      </c>
      <c r="C2548" s="169" t="s">
        <v>182</v>
      </c>
      <c r="D2548" s="169" t="s">
        <v>182</v>
      </c>
      <c r="E2548" s="170">
        <v>44469</v>
      </c>
      <c r="F2548" s="169">
        <v>260815</v>
      </c>
      <c r="G2548" s="169" t="s">
        <v>495</v>
      </c>
      <c r="H2548" s="169"/>
      <c r="I2548" s="169"/>
      <c r="J2548" s="169">
        <v>-120576.65</v>
      </c>
      <c r="K2548" s="169"/>
      <c r="M2548" s="168">
        <f t="shared" si="116"/>
        <v>-1.2057664999999999E-2</v>
      </c>
    </row>
    <row r="2549" spans="1:13" x14ac:dyDescent="0.25">
      <c r="A2549" s="89" t="str">
        <f t="shared" si="117"/>
        <v>Y0BJ0</v>
      </c>
      <c r="B2549" s="89">
        <f>VLOOKUP(F2549,Masters!B:F,5,0)</f>
        <v>0</v>
      </c>
      <c r="C2549" s="169" t="s">
        <v>182</v>
      </c>
      <c r="D2549" s="169" t="s">
        <v>182</v>
      </c>
      <c r="E2549" s="170">
        <v>44469</v>
      </c>
      <c r="F2549" s="169">
        <v>260836</v>
      </c>
      <c r="G2549" s="169" t="s">
        <v>496</v>
      </c>
      <c r="H2549" s="169"/>
      <c r="I2549" s="169"/>
      <c r="J2549" s="169">
        <v>-8084.89</v>
      </c>
      <c r="K2549" s="169"/>
      <c r="M2549" s="168">
        <f t="shared" si="116"/>
        <v>-8.0848900000000002E-4</v>
      </c>
    </row>
    <row r="2550" spans="1:13" x14ac:dyDescent="0.25">
      <c r="A2550" s="89" t="str">
        <f t="shared" si="117"/>
        <v>Y0BJ0</v>
      </c>
      <c r="B2550" s="89">
        <f>VLOOKUP(F2550,Masters!B:F,5,0)</f>
        <v>0</v>
      </c>
      <c r="C2550" s="169" t="s">
        <v>182</v>
      </c>
      <c r="D2550" s="169" t="s">
        <v>182</v>
      </c>
      <c r="E2550" s="170">
        <v>44469</v>
      </c>
      <c r="F2550" s="169">
        <v>260837</v>
      </c>
      <c r="G2550" s="169" t="s">
        <v>497</v>
      </c>
      <c r="H2550" s="169"/>
      <c r="I2550" s="169"/>
      <c r="J2550" s="169">
        <v>-8085.13</v>
      </c>
      <c r="K2550" s="169"/>
      <c r="M2550" s="168">
        <f t="shared" si="116"/>
        <v>-8.0851299999999996E-4</v>
      </c>
    </row>
    <row r="2551" spans="1:13" x14ac:dyDescent="0.25">
      <c r="A2551" s="89" t="str">
        <f t="shared" si="117"/>
        <v>Y0BJ0</v>
      </c>
      <c r="B2551" s="89">
        <f>VLOOKUP(F2551,Masters!B:F,5,0)</f>
        <v>0</v>
      </c>
      <c r="C2551" s="169" t="s">
        <v>182</v>
      </c>
      <c r="D2551" s="169" t="s">
        <v>182</v>
      </c>
      <c r="E2551" s="170">
        <v>44469</v>
      </c>
      <c r="F2551" s="169">
        <v>260902</v>
      </c>
      <c r="G2551" s="169" t="s">
        <v>498</v>
      </c>
      <c r="H2551" s="169"/>
      <c r="I2551" s="169"/>
      <c r="J2551" s="169">
        <v>-0.47</v>
      </c>
      <c r="K2551" s="169"/>
      <c r="M2551" s="168">
        <f t="shared" si="116"/>
        <v>-4.6999999999999997E-8</v>
      </c>
    </row>
    <row r="2552" spans="1:13" x14ac:dyDescent="0.25">
      <c r="A2552" s="89" t="str">
        <f t="shared" si="117"/>
        <v>Y0BJ0</v>
      </c>
      <c r="B2552" s="89">
        <f>VLOOKUP(F2552,Masters!B:F,5,0)</f>
        <v>0</v>
      </c>
      <c r="C2552" s="169" t="s">
        <v>182</v>
      </c>
      <c r="D2552" s="169" t="s">
        <v>182</v>
      </c>
      <c r="E2552" s="170">
        <v>44469</v>
      </c>
      <c r="F2552" s="169">
        <v>260905</v>
      </c>
      <c r="G2552" s="169" t="s">
        <v>499</v>
      </c>
      <c r="H2552" s="169"/>
      <c r="I2552" s="169"/>
      <c r="J2552" s="169">
        <v>-105617.34</v>
      </c>
      <c r="K2552" s="169"/>
      <c r="M2552" s="168">
        <f t="shared" si="116"/>
        <v>-1.0561734E-2</v>
      </c>
    </row>
    <row r="2553" spans="1:13" x14ac:dyDescent="0.25">
      <c r="A2553" s="89" t="str">
        <f t="shared" si="117"/>
        <v>Y0BJ0</v>
      </c>
      <c r="B2553" s="89">
        <f>VLOOKUP(F2553,Masters!B:F,5,0)</f>
        <v>0</v>
      </c>
      <c r="C2553" s="169" t="s">
        <v>182</v>
      </c>
      <c r="D2553" s="169" t="s">
        <v>182</v>
      </c>
      <c r="E2553" s="170">
        <v>44469</v>
      </c>
      <c r="F2553" s="169">
        <v>260930</v>
      </c>
      <c r="G2553" s="169" t="s">
        <v>735</v>
      </c>
      <c r="H2553" s="169"/>
      <c r="I2553" s="169"/>
      <c r="J2553" s="169">
        <v>0</v>
      </c>
      <c r="K2553" s="169"/>
      <c r="M2553" s="168">
        <f t="shared" si="116"/>
        <v>0</v>
      </c>
    </row>
    <row r="2554" spans="1:13" x14ac:dyDescent="0.25">
      <c r="A2554" s="89" t="str">
        <f t="shared" si="117"/>
        <v>Y0BJ0</v>
      </c>
      <c r="B2554" s="89">
        <f>VLOOKUP(F2554,Masters!B:F,5,0)</f>
        <v>0</v>
      </c>
      <c r="C2554" s="169" t="s">
        <v>182</v>
      </c>
      <c r="D2554" s="169" t="s">
        <v>182</v>
      </c>
      <c r="E2554" s="170">
        <v>44469</v>
      </c>
      <c r="F2554" s="169">
        <v>260942</v>
      </c>
      <c r="G2554" s="169" t="s">
        <v>500</v>
      </c>
      <c r="H2554" s="169"/>
      <c r="I2554" s="169"/>
      <c r="J2554" s="169">
        <v>-101.27</v>
      </c>
      <c r="K2554" s="169"/>
      <c r="M2554" s="168">
        <f t="shared" si="116"/>
        <v>-1.0127E-5</v>
      </c>
    </row>
    <row r="2555" spans="1:13" x14ac:dyDescent="0.25">
      <c r="A2555" s="89" t="str">
        <f t="shared" si="117"/>
        <v>Y0BJ0</v>
      </c>
      <c r="B2555" s="89">
        <f>VLOOKUP(F2555,Masters!B:F,5,0)</f>
        <v>0</v>
      </c>
      <c r="C2555" s="169" t="s">
        <v>182</v>
      </c>
      <c r="D2555" s="169" t="s">
        <v>182</v>
      </c>
      <c r="E2555" s="170">
        <v>44469</v>
      </c>
      <c r="F2555" s="169">
        <v>260944</v>
      </c>
      <c r="G2555" s="169" t="s">
        <v>1580</v>
      </c>
      <c r="H2555" s="169"/>
      <c r="I2555" s="169"/>
      <c r="J2555" s="169">
        <v>-217325.64</v>
      </c>
      <c r="K2555" s="169"/>
      <c r="M2555" s="168">
        <f t="shared" si="116"/>
        <v>-2.1732564000000003E-2</v>
      </c>
    </row>
    <row r="2556" spans="1:13" x14ac:dyDescent="0.25">
      <c r="A2556" s="89" t="str">
        <f t="shared" si="117"/>
        <v>Y0BJ0</v>
      </c>
      <c r="B2556" s="89">
        <f>VLOOKUP(F2556,Masters!B:F,5,0)</f>
        <v>0</v>
      </c>
      <c r="C2556" s="169" t="s">
        <v>182</v>
      </c>
      <c r="D2556" s="169" t="s">
        <v>182</v>
      </c>
      <c r="E2556" s="170">
        <v>44469</v>
      </c>
      <c r="F2556" s="169">
        <v>261026</v>
      </c>
      <c r="G2556" s="169" t="s">
        <v>501</v>
      </c>
      <c r="H2556" s="169"/>
      <c r="I2556" s="169"/>
      <c r="J2556" s="169">
        <v>-15650.05</v>
      </c>
      <c r="K2556" s="169"/>
      <c r="M2556" s="168">
        <f t="shared" si="116"/>
        <v>-1.565005E-3</v>
      </c>
    </row>
    <row r="2557" spans="1:13" x14ac:dyDescent="0.25">
      <c r="A2557" s="89" t="str">
        <f t="shared" si="117"/>
        <v>Y0BJ0</v>
      </c>
      <c r="B2557" s="89">
        <f>VLOOKUP(F2557,Masters!B:F,5,0)</f>
        <v>0</v>
      </c>
      <c r="C2557" s="169" t="s">
        <v>182</v>
      </c>
      <c r="D2557" s="169" t="s">
        <v>182</v>
      </c>
      <c r="E2557" s="170">
        <v>44469</v>
      </c>
      <c r="F2557" s="169">
        <v>261027</v>
      </c>
      <c r="G2557" s="169" t="s">
        <v>502</v>
      </c>
      <c r="H2557" s="169"/>
      <c r="I2557" s="169"/>
      <c r="J2557" s="169">
        <v>14756.93</v>
      </c>
      <c r="K2557" s="169"/>
      <c r="M2557" s="168">
        <f t="shared" si="116"/>
        <v>1.4756929999999999E-3</v>
      </c>
    </row>
    <row r="2558" spans="1:13" x14ac:dyDescent="0.25">
      <c r="A2558" s="89" t="str">
        <f t="shared" si="117"/>
        <v>Y0BJ0</v>
      </c>
      <c r="B2558" s="89">
        <f>VLOOKUP(F2558,Masters!B:F,5,0)</f>
        <v>0</v>
      </c>
      <c r="C2558" s="169" t="s">
        <v>182</v>
      </c>
      <c r="D2558" s="169" t="s">
        <v>182</v>
      </c>
      <c r="E2558" s="170">
        <v>44469</v>
      </c>
      <c r="F2558" s="169">
        <v>261259</v>
      </c>
      <c r="G2558" s="169" t="s">
        <v>505</v>
      </c>
      <c r="H2558" s="169"/>
      <c r="I2558" s="169"/>
      <c r="J2558" s="169">
        <v>-144.32</v>
      </c>
      <c r="K2558" s="169"/>
      <c r="M2558" s="168">
        <f t="shared" si="116"/>
        <v>-1.4432E-5</v>
      </c>
    </row>
    <row r="2559" spans="1:13" x14ac:dyDescent="0.25">
      <c r="A2559" s="89" t="str">
        <f t="shared" si="117"/>
        <v>Y0BJ0</v>
      </c>
      <c r="B2559" s="89">
        <f>VLOOKUP(F2559,Masters!B:F,5,0)</f>
        <v>0</v>
      </c>
      <c r="C2559" s="169" t="s">
        <v>182</v>
      </c>
      <c r="D2559" s="169" t="s">
        <v>182</v>
      </c>
      <c r="E2559" s="170">
        <v>44469</v>
      </c>
      <c r="F2559" s="169">
        <v>261260</v>
      </c>
      <c r="G2559" s="169" t="s">
        <v>506</v>
      </c>
      <c r="H2559" s="169"/>
      <c r="I2559" s="169"/>
      <c r="J2559" s="169">
        <v>-144.32</v>
      </c>
      <c r="K2559" s="169"/>
      <c r="M2559" s="168">
        <f t="shared" si="116"/>
        <v>-1.4432E-5</v>
      </c>
    </row>
    <row r="2560" spans="1:13" x14ac:dyDescent="0.25">
      <c r="A2560" s="89" t="str">
        <f t="shared" si="117"/>
        <v>Y0BJ0</v>
      </c>
      <c r="B2560" s="89">
        <f>VLOOKUP(F2560,Masters!B:F,5,0)</f>
        <v>0</v>
      </c>
      <c r="C2560" s="169" t="s">
        <v>182</v>
      </c>
      <c r="D2560" s="169" t="s">
        <v>182</v>
      </c>
      <c r="E2560" s="170">
        <v>44469</v>
      </c>
      <c r="F2560" s="169">
        <v>261262</v>
      </c>
      <c r="G2560" s="169" t="s">
        <v>507</v>
      </c>
      <c r="H2560" s="169"/>
      <c r="I2560" s="169"/>
      <c r="J2560" s="169">
        <v>-871.97</v>
      </c>
      <c r="K2560" s="169"/>
      <c r="M2560" s="168">
        <f t="shared" si="116"/>
        <v>-8.7196999999999999E-5</v>
      </c>
    </row>
    <row r="2561" spans="1:13" x14ac:dyDescent="0.25">
      <c r="A2561" s="89" t="str">
        <f t="shared" si="117"/>
        <v>Y0BJ0</v>
      </c>
      <c r="B2561" s="89">
        <f>VLOOKUP(F2561,Masters!B:F,5,0)</f>
        <v>0</v>
      </c>
      <c r="C2561" s="169" t="s">
        <v>182</v>
      </c>
      <c r="D2561" s="169" t="s">
        <v>182</v>
      </c>
      <c r="E2561" s="170">
        <v>44469</v>
      </c>
      <c r="F2561" s="169">
        <v>281101</v>
      </c>
      <c r="G2561" s="169" t="s">
        <v>481</v>
      </c>
      <c r="H2561" s="169"/>
      <c r="I2561" s="169"/>
      <c r="J2561" s="169">
        <v>-291959070.05000001</v>
      </c>
      <c r="K2561" s="169"/>
      <c r="M2561" s="168">
        <f t="shared" si="116"/>
        <v>-29.195907005000002</v>
      </c>
    </row>
    <row r="2562" spans="1:13" x14ac:dyDescent="0.25">
      <c r="A2562" s="89" t="str">
        <f t="shared" si="117"/>
        <v>Y0BJ0</v>
      </c>
      <c r="B2562" s="89">
        <f>VLOOKUP(F2562,Masters!B:F,5,0)</f>
        <v>0</v>
      </c>
      <c r="C2562" s="169" t="s">
        <v>182</v>
      </c>
      <c r="D2562" s="169" t="s">
        <v>182</v>
      </c>
      <c r="E2562" s="170">
        <v>44469</v>
      </c>
      <c r="F2562" s="169">
        <v>281102</v>
      </c>
      <c r="G2562" s="169" t="s">
        <v>1058</v>
      </c>
      <c r="H2562" s="169"/>
      <c r="I2562" s="169"/>
      <c r="J2562" s="169">
        <v>-74497743.629999995</v>
      </c>
      <c r="K2562" s="169"/>
      <c r="M2562" s="168">
        <f t="shared" si="116"/>
        <v>-7.4497743629999995</v>
      </c>
    </row>
    <row r="2563" spans="1:13" x14ac:dyDescent="0.25">
      <c r="A2563" s="89" t="str">
        <f t="shared" si="117"/>
        <v>Y0BJ0</v>
      </c>
      <c r="B2563" s="89">
        <f>VLOOKUP(F2563,Masters!B:F,5,0)</f>
        <v>0</v>
      </c>
      <c r="C2563" s="169" t="s">
        <v>182</v>
      </c>
      <c r="D2563" s="169" t="s">
        <v>182</v>
      </c>
      <c r="E2563" s="170">
        <v>44469</v>
      </c>
      <c r="F2563" s="169">
        <v>281138</v>
      </c>
      <c r="G2563" s="169" t="s">
        <v>592</v>
      </c>
      <c r="H2563" s="169"/>
      <c r="I2563" s="169"/>
      <c r="J2563" s="169">
        <v>10406002.939999999</v>
      </c>
      <c r="K2563" s="169"/>
      <c r="M2563" s="168">
        <f t="shared" si="116"/>
        <v>1.0406002939999999</v>
      </c>
    </row>
    <row r="2564" spans="1:13" x14ac:dyDescent="0.25">
      <c r="A2564" s="89" t="str">
        <f t="shared" si="117"/>
        <v>Y0BJ0</v>
      </c>
      <c r="B2564" s="89">
        <f>VLOOKUP(F2564,Masters!B:F,5,0)</f>
        <v>0</v>
      </c>
      <c r="C2564" s="169" t="s">
        <v>182</v>
      </c>
      <c r="D2564" s="169" t="s">
        <v>182</v>
      </c>
      <c r="E2564" s="170">
        <v>44469</v>
      </c>
      <c r="F2564" s="169">
        <v>281139</v>
      </c>
      <c r="G2564" s="169" t="s">
        <v>643</v>
      </c>
      <c r="H2564" s="169"/>
      <c r="I2564" s="169"/>
      <c r="J2564" s="169">
        <v>-18628789.539999999</v>
      </c>
      <c r="K2564" s="169"/>
      <c r="M2564" s="168">
        <f t="shared" si="116"/>
        <v>-1.8628789539999999</v>
      </c>
    </row>
    <row r="2565" spans="1:13" x14ac:dyDescent="0.25">
      <c r="A2565" s="89" t="str">
        <f t="shared" si="117"/>
        <v>Y0BJ0</v>
      </c>
      <c r="B2565" s="89">
        <f>VLOOKUP(F2565,Masters!B:F,5,0)</f>
        <v>0</v>
      </c>
      <c r="C2565" s="169" t="s">
        <v>182</v>
      </c>
      <c r="D2565" s="169" t="s">
        <v>182</v>
      </c>
      <c r="E2565" s="170">
        <v>44469</v>
      </c>
      <c r="F2565" s="169">
        <v>281140</v>
      </c>
      <c r="G2565" s="169" t="s">
        <v>710</v>
      </c>
      <c r="H2565" s="169"/>
      <c r="I2565" s="169"/>
      <c r="J2565" s="169">
        <v>4975933.29</v>
      </c>
      <c r="K2565" s="169"/>
      <c r="M2565" s="168">
        <f t="shared" si="116"/>
        <v>0.49759332900000003</v>
      </c>
    </row>
    <row r="2566" spans="1:13" x14ac:dyDescent="0.25">
      <c r="A2566" s="89" t="str">
        <f t="shared" si="117"/>
        <v>Y0BJ0</v>
      </c>
      <c r="B2566" s="89">
        <f>VLOOKUP(F2566,Masters!B:F,5,0)</f>
        <v>0</v>
      </c>
      <c r="C2566" s="169" t="s">
        <v>182</v>
      </c>
      <c r="D2566" s="169" t="s">
        <v>182</v>
      </c>
      <c r="E2566" s="170">
        <v>44469</v>
      </c>
      <c r="F2566" s="169">
        <v>281166</v>
      </c>
      <c r="G2566" s="169" t="s">
        <v>482</v>
      </c>
      <c r="H2566" s="169"/>
      <c r="I2566" s="169"/>
      <c r="J2566" s="169">
        <v>-35939446.670000002</v>
      </c>
      <c r="K2566" s="169"/>
      <c r="M2566" s="168">
        <f t="shared" si="116"/>
        <v>-3.5939446670000001</v>
      </c>
    </row>
    <row r="2567" spans="1:13" x14ac:dyDescent="0.25">
      <c r="A2567" s="89" t="str">
        <f t="shared" si="117"/>
        <v>Y0BJ0</v>
      </c>
      <c r="B2567" s="89">
        <f>VLOOKUP(F2567,Masters!B:F,5,0)</f>
        <v>0</v>
      </c>
      <c r="C2567" s="169" t="s">
        <v>182</v>
      </c>
      <c r="D2567" s="169" t="s">
        <v>182</v>
      </c>
      <c r="E2567" s="170">
        <v>44469</v>
      </c>
      <c r="F2567" s="169">
        <v>281212</v>
      </c>
      <c r="G2567" s="169" t="s">
        <v>541</v>
      </c>
      <c r="H2567" s="169"/>
      <c r="I2567" s="169"/>
      <c r="J2567" s="169">
        <v>-12016.27</v>
      </c>
      <c r="K2567" s="169"/>
      <c r="M2567" s="168">
        <f t="shared" si="116"/>
        <v>-1.201627E-3</v>
      </c>
    </row>
    <row r="2568" spans="1:13" x14ac:dyDescent="0.25">
      <c r="A2568" s="89" t="str">
        <f t="shared" si="117"/>
        <v>Y0BJ0</v>
      </c>
      <c r="B2568" s="89">
        <f>VLOOKUP(F2568,Masters!B:F,5,0)</f>
        <v>0</v>
      </c>
      <c r="C2568" s="169" t="s">
        <v>182</v>
      </c>
      <c r="D2568" s="169" t="s">
        <v>182</v>
      </c>
      <c r="E2568" s="170">
        <v>44469</v>
      </c>
      <c r="F2568" s="169">
        <v>281276</v>
      </c>
      <c r="G2568" s="169" t="s">
        <v>550</v>
      </c>
      <c r="H2568" s="169"/>
      <c r="I2568" s="169"/>
      <c r="J2568" s="169">
        <v>-8418.27</v>
      </c>
      <c r="K2568" s="169"/>
      <c r="M2568" s="168">
        <f t="shared" si="116"/>
        <v>-8.4182700000000007E-4</v>
      </c>
    </row>
    <row r="2569" spans="1:13" x14ac:dyDescent="0.25">
      <c r="A2569" s="89" t="str">
        <f t="shared" si="117"/>
        <v>Y0BJ0</v>
      </c>
      <c r="B2569" s="89">
        <f>VLOOKUP(F2569,Masters!B:F,5,0)</f>
        <v>0</v>
      </c>
      <c r="C2569" s="169" t="s">
        <v>182</v>
      </c>
      <c r="D2569" s="169" t="s">
        <v>182</v>
      </c>
      <c r="E2569" s="170">
        <v>44469</v>
      </c>
      <c r="F2569" s="169">
        <v>281292</v>
      </c>
      <c r="G2569" s="169" t="s">
        <v>484</v>
      </c>
      <c r="H2569" s="169"/>
      <c r="I2569" s="169"/>
      <c r="J2569" s="169">
        <v>-1175536.04</v>
      </c>
      <c r="K2569" s="169"/>
      <c r="M2569" s="168">
        <f t="shared" si="116"/>
        <v>-0.11755360400000001</v>
      </c>
    </row>
    <row r="2570" spans="1:13" x14ac:dyDescent="0.25">
      <c r="A2570" s="89" t="str">
        <f t="shared" si="117"/>
        <v>Y0BJ0</v>
      </c>
      <c r="B2570" s="89">
        <f>VLOOKUP(F2570,Masters!B:F,5,0)</f>
        <v>0</v>
      </c>
      <c r="C2570" s="169" t="s">
        <v>182</v>
      </c>
      <c r="D2570" s="169" t="s">
        <v>182</v>
      </c>
      <c r="E2570" s="170">
        <v>44469</v>
      </c>
      <c r="F2570" s="169">
        <v>281293</v>
      </c>
      <c r="G2570" s="169" t="s">
        <v>651</v>
      </c>
      <c r="H2570" s="169"/>
      <c r="I2570" s="169"/>
      <c r="J2570" s="169">
        <v>-471535.8</v>
      </c>
      <c r="K2570" s="169"/>
      <c r="M2570" s="168">
        <f t="shared" si="116"/>
        <v>-4.715358E-2</v>
      </c>
    </row>
    <row r="2571" spans="1:13" x14ac:dyDescent="0.25">
      <c r="A2571" s="89" t="str">
        <f t="shared" si="117"/>
        <v>Y0BJ0</v>
      </c>
      <c r="B2571" s="89">
        <f>VLOOKUP(F2571,Masters!B:F,5,0)</f>
        <v>0</v>
      </c>
      <c r="C2571" s="169" t="s">
        <v>182</v>
      </c>
      <c r="D2571" s="169" t="s">
        <v>182</v>
      </c>
      <c r="E2571" s="170">
        <v>44469</v>
      </c>
      <c r="F2571" s="169">
        <v>281294</v>
      </c>
      <c r="G2571" s="169" t="s">
        <v>712</v>
      </c>
      <c r="H2571" s="169"/>
      <c r="I2571" s="169"/>
      <c r="J2571" s="169">
        <v>-128218.17</v>
      </c>
      <c r="K2571" s="169"/>
      <c r="M2571" s="168">
        <f t="shared" si="116"/>
        <v>-1.2821816999999999E-2</v>
      </c>
    </row>
    <row r="2572" spans="1:13" x14ac:dyDescent="0.25">
      <c r="A2572" s="89" t="str">
        <f t="shared" si="117"/>
        <v>Y0BJ5.3</v>
      </c>
      <c r="B2572" s="89">
        <f>VLOOKUP(F2572,Masters!B:F,5,0)</f>
        <v>5.3</v>
      </c>
      <c r="C2572" s="169" t="s">
        <v>182</v>
      </c>
      <c r="D2572" s="169" t="s">
        <v>182</v>
      </c>
      <c r="E2572" s="170">
        <v>44469</v>
      </c>
      <c r="F2572" s="169">
        <v>301101</v>
      </c>
      <c r="G2572" s="169" t="s">
        <v>447</v>
      </c>
      <c r="H2572" s="169"/>
      <c r="I2572" s="169"/>
      <c r="J2572" s="169">
        <v>-97926385.170000002</v>
      </c>
      <c r="K2572" s="169"/>
      <c r="M2572" s="168">
        <f t="shared" si="116"/>
        <v>-9.7926385170000003</v>
      </c>
    </row>
    <row r="2573" spans="1:13" x14ac:dyDescent="0.25">
      <c r="A2573" s="89" t="str">
        <f t="shared" si="117"/>
        <v>Y0BJ5.3</v>
      </c>
      <c r="B2573" s="89">
        <f>VLOOKUP(F2573,Masters!B:F,5,0)</f>
        <v>5.3</v>
      </c>
      <c r="C2573" s="169" t="s">
        <v>182</v>
      </c>
      <c r="D2573" s="169" t="s">
        <v>182</v>
      </c>
      <c r="E2573" s="170">
        <v>44469</v>
      </c>
      <c r="F2573" s="169">
        <v>301105</v>
      </c>
      <c r="G2573" s="169" t="s">
        <v>954</v>
      </c>
      <c r="H2573" s="169"/>
      <c r="I2573" s="169"/>
      <c r="J2573" s="169">
        <v>-273061.09000000003</v>
      </c>
      <c r="K2573" s="169"/>
      <c r="M2573" s="168">
        <f t="shared" si="116"/>
        <v>-2.7306109000000002E-2</v>
      </c>
    </row>
    <row r="2574" spans="1:13" x14ac:dyDescent="0.25">
      <c r="A2574" s="89" t="str">
        <f t="shared" si="117"/>
        <v>Y0BJ5.3</v>
      </c>
      <c r="B2574" s="89">
        <f>VLOOKUP(F2574,Masters!B:F,5,0)</f>
        <v>5.3</v>
      </c>
      <c r="C2574" s="169" t="s">
        <v>182</v>
      </c>
      <c r="D2574" s="169" t="s">
        <v>182</v>
      </c>
      <c r="E2574" s="170">
        <v>44469</v>
      </c>
      <c r="F2574" s="169">
        <v>302203</v>
      </c>
      <c r="G2574" s="169" t="s">
        <v>961</v>
      </c>
      <c r="H2574" s="169"/>
      <c r="I2574" s="169"/>
      <c r="J2574" s="169">
        <v>-0.2</v>
      </c>
      <c r="K2574" s="169"/>
      <c r="M2574" s="168">
        <f t="shared" si="116"/>
        <v>-2E-8</v>
      </c>
    </row>
    <row r="2575" spans="1:13" x14ac:dyDescent="0.25">
      <c r="A2575" s="89" t="str">
        <f t="shared" si="117"/>
        <v>Y0BJ5.1</v>
      </c>
      <c r="B2575" s="89">
        <f>VLOOKUP(F2575,Masters!B:F,5,0)</f>
        <v>5.0999999999999996</v>
      </c>
      <c r="C2575" s="169" t="s">
        <v>182</v>
      </c>
      <c r="D2575" s="169" t="s">
        <v>182</v>
      </c>
      <c r="E2575" s="170">
        <v>44469</v>
      </c>
      <c r="F2575" s="169">
        <v>304101</v>
      </c>
      <c r="G2575" s="169" t="s">
        <v>439</v>
      </c>
      <c r="H2575" s="169"/>
      <c r="I2575" s="169"/>
      <c r="J2575" s="169">
        <v>-4174722</v>
      </c>
      <c r="K2575" s="169"/>
      <c r="M2575" s="168">
        <f t="shared" si="116"/>
        <v>-0.41747220000000002</v>
      </c>
    </row>
    <row r="2576" spans="1:13" x14ac:dyDescent="0.25">
      <c r="A2576" s="89" t="str">
        <f t="shared" si="117"/>
        <v>Y0BJ5.2</v>
      </c>
      <c r="B2576" s="89">
        <f>VLOOKUP(F2576,Masters!B:F,5,0)</f>
        <v>5.2</v>
      </c>
      <c r="C2576" s="169" t="s">
        <v>182</v>
      </c>
      <c r="D2576" s="169" t="s">
        <v>182</v>
      </c>
      <c r="E2576" s="170">
        <v>44469</v>
      </c>
      <c r="F2576" s="169">
        <v>304209</v>
      </c>
      <c r="G2576" s="169" t="s">
        <v>565</v>
      </c>
      <c r="H2576" s="169"/>
      <c r="I2576" s="169"/>
      <c r="J2576" s="169">
        <v>-3218437.33</v>
      </c>
      <c r="K2576" s="169"/>
      <c r="M2576" s="168">
        <f t="shared" si="116"/>
        <v>-0.32184373300000002</v>
      </c>
    </row>
    <row r="2577" spans="1:13" x14ac:dyDescent="0.25">
      <c r="A2577" s="89" t="str">
        <f t="shared" si="117"/>
        <v>Y0BJ5.2</v>
      </c>
      <c r="B2577" s="89">
        <f>VLOOKUP(F2577,Masters!B:F,5,0)</f>
        <v>5.2</v>
      </c>
      <c r="C2577" s="169" t="s">
        <v>182</v>
      </c>
      <c r="D2577" s="169" t="s">
        <v>182</v>
      </c>
      <c r="E2577" s="170">
        <v>44469</v>
      </c>
      <c r="F2577" s="169">
        <v>304213</v>
      </c>
      <c r="G2577" s="169" t="s">
        <v>966</v>
      </c>
      <c r="H2577" s="169"/>
      <c r="I2577" s="169"/>
      <c r="J2577" s="169">
        <v>-1387030.13</v>
      </c>
      <c r="K2577" s="169"/>
      <c r="M2577" s="168">
        <f t="shared" si="116"/>
        <v>-0.13870301299999999</v>
      </c>
    </row>
    <row r="2578" spans="1:13" x14ac:dyDescent="0.25">
      <c r="A2578" s="89" t="str">
        <f t="shared" si="117"/>
        <v>Y0BJ5.2</v>
      </c>
      <c r="B2578" s="89">
        <f>VLOOKUP(F2578,Masters!B:F,5,0)</f>
        <v>5.2</v>
      </c>
      <c r="C2578" s="169" t="s">
        <v>182</v>
      </c>
      <c r="D2578" s="169" t="s">
        <v>182</v>
      </c>
      <c r="E2578" s="170">
        <v>44469</v>
      </c>
      <c r="F2578" s="169">
        <v>304217</v>
      </c>
      <c r="G2578" s="169" t="s">
        <v>968</v>
      </c>
      <c r="H2578" s="169"/>
      <c r="I2578" s="169"/>
      <c r="J2578" s="169">
        <v>-833527.39</v>
      </c>
      <c r="K2578" s="169"/>
      <c r="M2578" s="168">
        <f t="shared" si="116"/>
        <v>-8.3352738999999995E-2</v>
      </c>
    </row>
    <row r="2579" spans="1:13" x14ac:dyDescent="0.25">
      <c r="A2579" s="89" t="str">
        <f t="shared" ref="A2579:A2615" si="118">C2579&amp;B2579</f>
        <v>Y0BJ5.2</v>
      </c>
      <c r="B2579" s="89">
        <f>VLOOKUP(F2579,Masters!B:F,5,0)</f>
        <v>5.2</v>
      </c>
      <c r="C2579" s="169" t="s">
        <v>182</v>
      </c>
      <c r="D2579" s="169" t="s">
        <v>182</v>
      </c>
      <c r="E2579" s="170">
        <v>44469</v>
      </c>
      <c r="F2579" s="169">
        <v>304232</v>
      </c>
      <c r="G2579" s="169" t="s">
        <v>440</v>
      </c>
      <c r="H2579" s="169"/>
      <c r="I2579" s="169"/>
      <c r="J2579" s="169">
        <v>-5873.32</v>
      </c>
      <c r="K2579" s="169"/>
      <c r="M2579" s="168">
        <f t="shared" ref="M2579:M2613" si="119">J2579/10000000</f>
        <v>-5.8733199999999998E-4</v>
      </c>
    </row>
    <row r="2580" spans="1:13" x14ac:dyDescent="0.25">
      <c r="A2580" s="89" t="str">
        <f t="shared" si="118"/>
        <v>Y0BJ5.2</v>
      </c>
      <c r="B2580" s="89">
        <f>VLOOKUP(F2580,Masters!B:F,5,0)</f>
        <v>5.2</v>
      </c>
      <c r="C2580" s="169" t="s">
        <v>182</v>
      </c>
      <c r="D2580" s="169" t="s">
        <v>182</v>
      </c>
      <c r="E2580" s="170">
        <v>44469</v>
      </c>
      <c r="F2580" s="169">
        <v>304233</v>
      </c>
      <c r="G2580" s="169" t="s">
        <v>658</v>
      </c>
      <c r="H2580" s="169"/>
      <c r="I2580" s="169"/>
      <c r="J2580" s="169">
        <v>-347513.59999999998</v>
      </c>
      <c r="K2580" s="169"/>
      <c r="M2580" s="168">
        <f t="shared" si="119"/>
        <v>-3.4751359999999995E-2</v>
      </c>
    </row>
    <row r="2581" spans="1:13" x14ac:dyDescent="0.25">
      <c r="A2581" s="89" t="str">
        <f t="shared" si="118"/>
        <v>Y0BJ5.5</v>
      </c>
      <c r="B2581" s="89">
        <f>VLOOKUP(F2581,Masters!B:F,5,0)</f>
        <v>5.5</v>
      </c>
      <c r="C2581" s="169" t="s">
        <v>182</v>
      </c>
      <c r="D2581" s="169" t="s">
        <v>182</v>
      </c>
      <c r="E2581" s="170">
        <v>44469</v>
      </c>
      <c r="F2581" s="169">
        <v>304302</v>
      </c>
      <c r="G2581" s="169" t="s">
        <v>441</v>
      </c>
      <c r="H2581" s="169"/>
      <c r="I2581" s="169"/>
      <c r="J2581" s="169">
        <v>-51187.97</v>
      </c>
      <c r="K2581" s="169"/>
      <c r="M2581" s="168">
        <f t="shared" si="119"/>
        <v>-5.1187970000000005E-3</v>
      </c>
    </row>
    <row r="2582" spans="1:13" x14ac:dyDescent="0.25">
      <c r="A2582" s="89" t="str">
        <f t="shared" si="118"/>
        <v>Y0BJ5.5</v>
      </c>
      <c r="B2582" s="89">
        <f>VLOOKUP(F2582,Masters!B:F,5,0)</f>
        <v>5.5</v>
      </c>
      <c r="C2582" s="169" t="s">
        <v>182</v>
      </c>
      <c r="D2582" s="169" t="s">
        <v>182</v>
      </c>
      <c r="E2582" s="170">
        <v>44469</v>
      </c>
      <c r="F2582" s="169">
        <v>304751</v>
      </c>
      <c r="G2582" s="169" t="s">
        <v>443</v>
      </c>
      <c r="H2582" s="169"/>
      <c r="I2582" s="169"/>
      <c r="J2582" s="169">
        <v>-4246.47</v>
      </c>
      <c r="K2582" s="169"/>
      <c r="M2582" s="168">
        <f t="shared" si="119"/>
        <v>-4.24647E-4</v>
      </c>
    </row>
    <row r="2583" spans="1:13" x14ac:dyDescent="0.25">
      <c r="A2583" s="89" t="str">
        <f t="shared" si="118"/>
        <v>Y0BJ5.5</v>
      </c>
      <c r="B2583" s="89">
        <f>VLOOKUP(F2583,Masters!B:F,5,0)</f>
        <v>5.5</v>
      </c>
      <c r="C2583" s="169" t="s">
        <v>182</v>
      </c>
      <c r="D2583" s="169" t="s">
        <v>182</v>
      </c>
      <c r="E2583" s="170">
        <v>44469</v>
      </c>
      <c r="F2583" s="169">
        <v>304752</v>
      </c>
      <c r="G2583" s="169" t="s">
        <v>664</v>
      </c>
      <c r="H2583" s="169"/>
      <c r="I2583" s="169"/>
      <c r="J2583" s="169">
        <v>-292.52999999999997</v>
      </c>
      <c r="K2583" s="169"/>
      <c r="M2583" s="168">
        <f t="shared" si="119"/>
        <v>-2.9252999999999996E-5</v>
      </c>
    </row>
    <row r="2584" spans="1:13" x14ac:dyDescent="0.25">
      <c r="A2584" s="89" t="str">
        <f t="shared" si="118"/>
        <v>Y0BJ5.5</v>
      </c>
      <c r="B2584" s="89">
        <f>VLOOKUP(F2584,Masters!B:F,5,0)</f>
        <v>5.5</v>
      </c>
      <c r="C2584" s="169" t="s">
        <v>182</v>
      </c>
      <c r="D2584" s="169" t="s">
        <v>182</v>
      </c>
      <c r="E2584" s="170">
        <v>44469</v>
      </c>
      <c r="F2584" s="169">
        <v>304753</v>
      </c>
      <c r="G2584" s="169" t="s">
        <v>714</v>
      </c>
      <c r="H2584" s="169"/>
      <c r="I2584" s="169"/>
      <c r="J2584" s="169">
        <v>-209.2</v>
      </c>
      <c r="K2584" s="169"/>
      <c r="M2584" s="168">
        <f t="shared" si="119"/>
        <v>-2.092E-5</v>
      </c>
    </row>
    <row r="2585" spans="1:13" x14ac:dyDescent="0.25">
      <c r="A2585" s="89" t="str">
        <f t="shared" si="118"/>
        <v>Y0BJ5.5</v>
      </c>
      <c r="B2585" s="89">
        <f>VLOOKUP(F2585,Masters!B:F,5,0)</f>
        <v>5.5</v>
      </c>
      <c r="C2585" s="169" t="s">
        <v>182</v>
      </c>
      <c r="D2585" s="169" t="s">
        <v>182</v>
      </c>
      <c r="E2585" s="170">
        <v>44469</v>
      </c>
      <c r="F2585" s="169">
        <v>310113</v>
      </c>
      <c r="G2585" s="169" t="s">
        <v>715</v>
      </c>
      <c r="H2585" s="169"/>
      <c r="I2585" s="169"/>
      <c r="J2585" s="169">
        <v>-1446.28</v>
      </c>
      <c r="K2585" s="169"/>
      <c r="M2585" s="168">
        <f t="shared" si="119"/>
        <v>-1.44628E-4</v>
      </c>
    </row>
    <row r="2586" spans="1:13" x14ac:dyDescent="0.25">
      <c r="A2586" s="89" t="str">
        <f t="shared" si="118"/>
        <v>Y0BJ5.5</v>
      </c>
      <c r="B2586" s="89">
        <f>VLOOKUP(F2586,Masters!B:F,5,0)</f>
        <v>5.5</v>
      </c>
      <c r="C2586" s="169" t="s">
        <v>182</v>
      </c>
      <c r="D2586" s="169" t="s">
        <v>182</v>
      </c>
      <c r="E2586" s="170">
        <v>44469</v>
      </c>
      <c r="F2586" s="169">
        <v>310115</v>
      </c>
      <c r="G2586" s="169" t="s">
        <v>446</v>
      </c>
      <c r="H2586" s="169"/>
      <c r="I2586" s="169"/>
      <c r="J2586" s="169">
        <v>-12931.2</v>
      </c>
      <c r="K2586" s="169"/>
      <c r="M2586" s="168">
        <f t="shared" si="119"/>
        <v>-1.29312E-3</v>
      </c>
    </row>
    <row r="2587" spans="1:13" x14ac:dyDescent="0.25">
      <c r="A2587" s="89" t="str">
        <f t="shared" si="118"/>
        <v>Y0BJ5.5</v>
      </c>
      <c r="B2587" s="89">
        <f>VLOOKUP(F2587,Masters!B:F,5,0)</f>
        <v>5.5</v>
      </c>
      <c r="C2587" s="169" t="s">
        <v>182</v>
      </c>
      <c r="D2587" s="169" t="s">
        <v>182</v>
      </c>
      <c r="E2587" s="170">
        <v>44469</v>
      </c>
      <c r="F2587" s="169">
        <v>310118</v>
      </c>
      <c r="G2587" s="169" t="s">
        <v>690</v>
      </c>
      <c r="H2587" s="169"/>
      <c r="I2587" s="169"/>
      <c r="J2587" s="169">
        <v>-1049.96</v>
      </c>
      <c r="K2587" s="169"/>
      <c r="M2587" s="168">
        <f t="shared" si="119"/>
        <v>-1.0499600000000001E-4</v>
      </c>
    </row>
    <row r="2588" spans="1:13" x14ac:dyDescent="0.25">
      <c r="A2588" s="89" t="str">
        <f t="shared" si="118"/>
        <v>Y0BJ0</v>
      </c>
      <c r="B2588" s="89">
        <f>VLOOKUP(F2588,Masters!B:F,5,0)</f>
        <v>0</v>
      </c>
      <c r="C2588" s="169" t="s">
        <v>182</v>
      </c>
      <c r="D2588" s="169" t="s">
        <v>182</v>
      </c>
      <c r="E2588" s="170">
        <v>44469</v>
      </c>
      <c r="F2588" s="169">
        <v>311301</v>
      </c>
      <c r="G2588" s="169" t="s">
        <v>685</v>
      </c>
      <c r="H2588" s="169"/>
      <c r="I2588" s="169"/>
      <c r="J2588" s="169">
        <v>-1536687.01</v>
      </c>
      <c r="K2588" s="169"/>
      <c r="M2588" s="168">
        <f t="shared" si="119"/>
        <v>-0.15366870099999999</v>
      </c>
    </row>
    <row r="2589" spans="1:13" x14ac:dyDescent="0.25">
      <c r="A2589" s="89" t="str">
        <f t="shared" si="118"/>
        <v>Y0BJ0</v>
      </c>
      <c r="B2589" s="89">
        <f>VLOOKUP(F2589,Masters!B:F,5,0)</f>
        <v>0</v>
      </c>
      <c r="C2589" s="169" t="s">
        <v>182</v>
      </c>
      <c r="D2589" s="169" t="s">
        <v>182</v>
      </c>
      <c r="E2589" s="170">
        <v>44469</v>
      </c>
      <c r="F2589" s="169">
        <v>311501</v>
      </c>
      <c r="G2589" s="169" t="s">
        <v>448</v>
      </c>
      <c r="H2589" s="169"/>
      <c r="I2589" s="169"/>
      <c r="J2589" s="169">
        <v>-22562715.41</v>
      </c>
      <c r="K2589" s="169"/>
      <c r="M2589" s="168">
        <f t="shared" si="119"/>
        <v>-2.2562715409999998</v>
      </c>
    </row>
    <row r="2590" spans="1:13" x14ac:dyDescent="0.25">
      <c r="A2590" s="89" t="str">
        <f t="shared" si="118"/>
        <v>Y0BJ0</v>
      </c>
      <c r="B2590" s="89">
        <f>VLOOKUP(F2590,Masters!B:F,5,0)</f>
        <v>0</v>
      </c>
      <c r="C2590" s="169" t="s">
        <v>182</v>
      </c>
      <c r="D2590" s="169" t="s">
        <v>182</v>
      </c>
      <c r="E2590" s="170">
        <v>44469</v>
      </c>
      <c r="F2590" s="169">
        <v>311506</v>
      </c>
      <c r="G2590" s="169" t="s">
        <v>987</v>
      </c>
      <c r="H2590" s="169"/>
      <c r="I2590" s="169"/>
      <c r="J2590" s="169">
        <v>33189.56</v>
      </c>
      <c r="K2590" s="169"/>
      <c r="M2590" s="168">
        <f t="shared" si="119"/>
        <v>3.3189559999999996E-3</v>
      </c>
    </row>
    <row r="2591" spans="1:13" x14ac:dyDescent="0.25">
      <c r="A2591" s="89" t="str">
        <f t="shared" si="118"/>
        <v>Y0BJ0</v>
      </c>
      <c r="B2591" s="89">
        <f>VLOOKUP(F2591,Masters!B:F,5,0)</f>
        <v>0</v>
      </c>
      <c r="C2591" s="169" t="s">
        <v>182</v>
      </c>
      <c r="D2591" s="169" t="s">
        <v>182</v>
      </c>
      <c r="E2591" s="170">
        <v>44469</v>
      </c>
      <c r="F2591" s="169">
        <v>311608</v>
      </c>
      <c r="G2591" s="169" t="s">
        <v>567</v>
      </c>
      <c r="H2591" s="169"/>
      <c r="I2591" s="169"/>
      <c r="J2591" s="169">
        <v>250443.62</v>
      </c>
      <c r="K2591" s="169"/>
      <c r="M2591" s="168">
        <f t="shared" si="119"/>
        <v>2.5044362000000001E-2</v>
      </c>
    </row>
    <row r="2592" spans="1:13" x14ac:dyDescent="0.25">
      <c r="A2592" s="89" t="str">
        <f t="shared" si="118"/>
        <v>Y0BJ0</v>
      </c>
      <c r="B2592" s="89">
        <f>VLOOKUP(F2592,Masters!B:F,5,0)</f>
        <v>0</v>
      </c>
      <c r="C2592" s="169" t="s">
        <v>182</v>
      </c>
      <c r="D2592" s="169" t="s">
        <v>182</v>
      </c>
      <c r="E2592" s="170">
        <v>44469</v>
      </c>
      <c r="F2592" s="169">
        <v>311621</v>
      </c>
      <c r="G2592" s="169" t="s">
        <v>990</v>
      </c>
      <c r="H2592" s="169"/>
      <c r="I2592" s="169"/>
      <c r="J2592" s="169">
        <v>53447</v>
      </c>
      <c r="K2592" s="169"/>
      <c r="M2592" s="168">
        <f t="shared" si="119"/>
        <v>5.3447E-3</v>
      </c>
    </row>
    <row r="2593" spans="1:13" x14ac:dyDescent="0.25">
      <c r="A2593" s="89" t="str">
        <f t="shared" si="118"/>
        <v>Y0BJ0</v>
      </c>
      <c r="B2593" s="89">
        <f>VLOOKUP(F2593,Masters!B:F,5,0)</f>
        <v>0</v>
      </c>
      <c r="C2593" s="169" t="s">
        <v>182</v>
      </c>
      <c r="D2593" s="169" t="s">
        <v>182</v>
      </c>
      <c r="E2593" s="170">
        <v>44469</v>
      </c>
      <c r="F2593" s="169">
        <v>311624</v>
      </c>
      <c r="G2593" s="169" t="s">
        <v>2436</v>
      </c>
      <c r="H2593" s="169"/>
      <c r="I2593" s="169"/>
      <c r="J2593" s="169">
        <v>53807.6</v>
      </c>
      <c r="K2593" s="169"/>
      <c r="M2593" s="168">
        <f t="shared" si="119"/>
        <v>5.3807600000000001E-3</v>
      </c>
    </row>
    <row r="2594" spans="1:13" x14ac:dyDescent="0.25">
      <c r="A2594" s="89" t="str">
        <f t="shared" si="118"/>
        <v>Y0BJ5.3</v>
      </c>
      <c r="B2594" s="89">
        <f>VLOOKUP(F2594,Masters!B:F,5,0)</f>
        <v>5.3</v>
      </c>
      <c r="C2594" s="169" t="s">
        <v>182</v>
      </c>
      <c r="D2594" s="169" t="s">
        <v>182</v>
      </c>
      <c r="E2594" s="170">
        <v>44469</v>
      </c>
      <c r="F2594" s="169">
        <v>315101</v>
      </c>
      <c r="G2594" s="169" t="s">
        <v>992</v>
      </c>
      <c r="H2594" s="169"/>
      <c r="I2594" s="169"/>
      <c r="J2594" s="169">
        <v>-141480</v>
      </c>
      <c r="K2594" s="169"/>
      <c r="M2594" s="168">
        <f t="shared" si="119"/>
        <v>-1.4148000000000001E-2</v>
      </c>
    </row>
    <row r="2595" spans="1:13" x14ac:dyDescent="0.25">
      <c r="A2595" s="89" t="str">
        <f t="shared" si="118"/>
        <v>Y0BJ5.3</v>
      </c>
      <c r="B2595" s="89">
        <f>VLOOKUP(F2595,Masters!B:F,5,0)</f>
        <v>5.3</v>
      </c>
      <c r="C2595" s="169" t="s">
        <v>182</v>
      </c>
      <c r="D2595" s="169" t="s">
        <v>182</v>
      </c>
      <c r="E2595" s="170">
        <v>44469</v>
      </c>
      <c r="F2595" s="169">
        <v>315111</v>
      </c>
      <c r="G2595" s="169" t="s">
        <v>1118</v>
      </c>
      <c r="H2595" s="169"/>
      <c r="I2595" s="169"/>
      <c r="J2595" s="169">
        <v>-12804279.67</v>
      </c>
      <c r="K2595" s="169"/>
      <c r="M2595" s="168">
        <f t="shared" si="119"/>
        <v>-1.2804279670000001</v>
      </c>
    </row>
    <row r="2596" spans="1:13" x14ac:dyDescent="0.25">
      <c r="A2596" s="89" t="str">
        <f t="shared" si="118"/>
        <v>Y0BJ6.3</v>
      </c>
      <c r="B2596" s="89">
        <f>VLOOKUP(F2596,Masters!B:F,5,0)</f>
        <v>6.3</v>
      </c>
      <c r="C2596" s="169" t="s">
        <v>182</v>
      </c>
      <c r="D2596" s="169" t="s">
        <v>182</v>
      </c>
      <c r="E2596" s="170">
        <v>44469</v>
      </c>
      <c r="F2596" s="169">
        <v>401201</v>
      </c>
      <c r="G2596" s="169" t="s">
        <v>451</v>
      </c>
      <c r="H2596" s="169"/>
      <c r="I2596" s="169"/>
      <c r="J2596" s="168">
        <v>18616.75</v>
      </c>
      <c r="K2596" s="169"/>
      <c r="M2596" s="168">
        <f t="shared" si="119"/>
        <v>1.8616749999999999E-3</v>
      </c>
    </row>
    <row r="2597" spans="1:13" x14ac:dyDescent="0.25">
      <c r="A2597" s="89" t="str">
        <f t="shared" si="118"/>
        <v>Y0BJ0</v>
      </c>
      <c r="B2597" s="89">
        <f>VLOOKUP(F2597,Masters!B:F,5,0)</f>
        <v>0</v>
      </c>
      <c r="C2597" s="169" t="s">
        <v>182</v>
      </c>
      <c r="D2597" s="169" t="s">
        <v>182</v>
      </c>
      <c r="E2597" s="170">
        <v>44469</v>
      </c>
      <c r="F2597" s="169">
        <v>401240</v>
      </c>
      <c r="G2597" s="169" t="s">
        <v>614</v>
      </c>
      <c r="H2597" s="169"/>
      <c r="I2597" s="169"/>
      <c r="J2597" s="169">
        <v>90783.77</v>
      </c>
      <c r="K2597" s="169"/>
      <c r="M2597" s="168">
        <f t="shared" si="119"/>
        <v>9.0783770000000003E-3</v>
      </c>
    </row>
    <row r="2598" spans="1:13" x14ac:dyDescent="0.25">
      <c r="A2598" s="89" t="str">
        <f t="shared" si="118"/>
        <v>Y0BJ0</v>
      </c>
      <c r="B2598" s="89">
        <f>VLOOKUP(F2598,Masters!B:F,5,0)</f>
        <v>0</v>
      </c>
      <c r="C2598" s="169" t="s">
        <v>182</v>
      </c>
      <c r="D2598" s="169" t="s">
        <v>182</v>
      </c>
      <c r="E2598" s="170">
        <v>44469</v>
      </c>
      <c r="F2598" s="169">
        <v>401241</v>
      </c>
      <c r="G2598" s="169" t="s">
        <v>693</v>
      </c>
      <c r="H2598" s="169"/>
      <c r="I2598" s="169"/>
      <c r="J2598" s="169">
        <v>72955.710000000006</v>
      </c>
      <c r="K2598" s="169"/>
      <c r="M2598" s="168">
        <f t="shared" si="119"/>
        <v>7.2955710000000007E-3</v>
      </c>
    </row>
    <row r="2599" spans="1:13" x14ac:dyDescent="0.25">
      <c r="A2599" s="89" t="str">
        <f t="shared" si="118"/>
        <v>Y0BJ6.3</v>
      </c>
      <c r="B2599" s="89">
        <f>VLOOKUP(F2599,Masters!B:F,5,0)</f>
        <v>6.3</v>
      </c>
      <c r="C2599" s="169" t="s">
        <v>182</v>
      </c>
      <c r="D2599" s="169" t="s">
        <v>182</v>
      </c>
      <c r="E2599" s="170">
        <v>44469</v>
      </c>
      <c r="F2599" s="169">
        <v>401301</v>
      </c>
      <c r="G2599" s="169" t="s">
        <v>1000</v>
      </c>
      <c r="H2599" s="169"/>
      <c r="I2599" s="169"/>
      <c r="J2599" s="168">
        <v>1000.79</v>
      </c>
      <c r="K2599" s="169"/>
      <c r="M2599" s="168">
        <f t="shared" si="119"/>
        <v>1.00079E-4</v>
      </c>
    </row>
    <row r="2600" spans="1:13" x14ac:dyDescent="0.25">
      <c r="A2600" s="89" t="str">
        <f t="shared" si="118"/>
        <v>Y0BJ6.1</v>
      </c>
      <c r="B2600" s="89">
        <f>VLOOKUP(F2600,Masters!B:F,5,0)</f>
        <v>6.1</v>
      </c>
      <c r="C2600" s="169" t="s">
        <v>182</v>
      </c>
      <c r="D2600" s="169" t="s">
        <v>182</v>
      </c>
      <c r="E2600" s="170">
        <v>44469</v>
      </c>
      <c r="F2600" s="169">
        <v>401501</v>
      </c>
      <c r="G2600" s="169" t="s">
        <v>1001</v>
      </c>
      <c r="H2600" s="169"/>
      <c r="I2600" s="169"/>
      <c r="J2600" s="168">
        <v>1368052.67</v>
      </c>
      <c r="K2600" s="169"/>
      <c r="M2600" s="168">
        <f t="shared" si="119"/>
        <v>0.13680526699999998</v>
      </c>
    </row>
    <row r="2601" spans="1:13" x14ac:dyDescent="0.25">
      <c r="A2601" s="89" t="str">
        <f t="shared" si="118"/>
        <v>Y0BJ6.3</v>
      </c>
      <c r="B2601" s="89">
        <f>VLOOKUP(F2601,Masters!B:F,5,0)</f>
        <v>6.3</v>
      </c>
      <c r="C2601" s="169" t="s">
        <v>182</v>
      </c>
      <c r="D2601" s="169" t="s">
        <v>182</v>
      </c>
      <c r="E2601" s="170">
        <v>44469</v>
      </c>
      <c r="F2601" s="169">
        <v>401508</v>
      </c>
      <c r="G2601" s="169" t="s">
        <v>453</v>
      </c>
      <c r="H2601" s="169"/>
      <c r="I2601" s="169"/>
      <c r="J2601" s="168">
        <v>-18884.8</v>
      </c>
      <c r="K2601" s="169"/>
      <c r="M2601" s="168">
        <f t="shared" si="119"/>
        <v>-1.8884799999999999E-3</v>
      </c>
    </row>
    <row r="2602" spans="1:13" x14ac:dyDescent="0.25">
      <c r="A2602" s="89" t="str">
        <f t="shared" si="118"/>
        <v>Y0BJ6.3</v>
      </c>
      <c r="B2602" s="89">
        <f>VLOOKUP(F2602,Masters!B:F,5,0)</f>
        <v>6.3</v>
      </c>
      <c r="C2602" s="169" t="s">
        <v>182</v>
      </c>
      <c r="D2602" s="169" t="s">
        <v>182</v>
      </c>
      <c r="E2602" s="170">
        <v>44469</v>
      </c>
      <c r="F2602" s="169">
        <v>401702</v>
      </c>
      <c r="G2602" s="169" t="s">
        <v>455</v>
      </c>
      <c r="H2602" s="169"/>
      <c r="I2602" s="169"/>
      <c r="J2602" s="168">
        <v>-3729.62</v>
      </c>
      <c r="K2602" s="169"/>
      <c r="M2602" s="168">
        <f t="shared" si="119"/>
        <v>-3.7296200000000001E-4</v>
      </c>
    </row>
    <row r="2603" spans="1:13" x14ac:dyDescent="0.25">
      <c r="A2603" s="89" t="str">
        <f t="shared" si="118"/>
        <v>Y0BJ6.3</v>
      </c>
      <c r="B2603" s="89">
        <f>VLOOKUP(F2603,Masters!B:F,5,0)</f>
        <v>6.3</v>
      </c>
      <c r="C2603" s="169" t="s">
        <v>182</v>
      </c>
      <c r="D2603" s="169" t="s">
        <v>182</v>
      </c>
      <c r="E2603" s="170">
        <v>44469</v>
      </c>
      <c r="F2603" s="169">
        <v>401703</v>
      </c>
      <c r="G2603" s="169" t="s">
        <v>456</v>
      </c>
      <c r="H2603" s="169"/>
      <c r="I2603" s="169"/>
      <c r="J2603" s="168">
        <v>-3729.62</v>
      </c>
      <c r="K2603" s="169"/>
      <c r="M2603" s="168">
        <f t="shared" si="119"/>
        <v>-3.7296200000000001E-4</v>
      </c>
    </row>
    <row r="2604" spans="1:13" x14ac:dyDescent="0.25">
      <c r="A2604" s="89" t="str">
        <f t="shared" si="118"/>
        <v>Y0BJ6.3</v>
      </c>
      <c r="B2604" s="89">
        <f>VLOOKUP(F2604,Masters!B:F,5,0)</f>
        <v>6.3</v>
      </c>
      <c r="C2604" s="169" t="s">
        <v>182</v>
      </c>
      <c r="D2604" s="169" t="s">
        <v>182</v>
      </c>
      <c r="E2604" s="170">
        <v>44469</v>
      </c>
      <c r="F2604" s="169">
        <v>401707</v>
      </c>
      <c r="G2604" s="169" t="s">
        <v>457</v>
      </c>
      <c r="H2604" s="169"/>
      <c r="I2604" s="169"/>
      <c r="J2604" s="168">
        <v>0.01</v>
      </c>
      <c r="K2604" s="169"/>
      <c r="M2604" s="168">
        <f t="shared" si="119"/>
        <v>1.0000000000000001E-9</v>
      </c>
    </row>
    <row r="2605" spans="1:13" x14ac:dyDescent="0.25">
      <c r="A2605" s="89" t="str">
        <f t="shared" si="118"/>
        <v>Y0BJ6.3</v>
      </c>
      <c r="B2605" s="89">
        <f>VLOOKUP(F2605,Masters!B:F,5,0)</f>
        <v>6.3</v>
      </c>
      <c r="C2605" s="169" t="s">
        <v>182</v>
      </c>
      <c r="D2605" s="169" t="s">
        <v>182</v>
      </c>
      <c r="E2605" s="170">
        <v>44469</v>
      </c>
      <c r="F2605" s="169">
        <v>401708</v>
      </c>
      <c r="G2605" s="169" t="s">
        <v>458</v>
      </c>
      <c r="H2605" s="169"/>
      <c r="I2605" s="169"/>
      <c r="J2605" s="168">
        <v>0.01</v>
      </c>
      <c r="K2605" s="169"/>
      <c r="M2605" s="168">
        <f t="shared" si="119"/>
        <v>1.0000000000000001E-9</v>
      </c>
    </row>
    <row r="2606" spans="1:13" x14ac:dyDescent="0.25">
      <c r="A2606" s="89" t="str">
        <f t="shared" si="118"/>
        <v>Y0BJ6.3</v>
      </c>
      <c r="B2606" s="89">
        <f>VLOOKUP(F2606,Masters!B:F,5,0)</f>
        <v>6.3</v>
      </c>
      <c r="C2606" s="169" t="s">
        <v>182</v>
      </c>
      <c r="D2606" s="169" t="s">
        <v>182</v>
      </c>
      <c r="E2606" s="170">
        <v>44469</v>
      </c>
      <c r="F2606" s="169">
        <v>402103</v>
      </c>
      <c r="G2606" s="169" t="s">
        <v>459</v>
      </c>
      <c r="H2606" s="169"/>
      <c r="I2606" s="169"/>
      <c r="J2606" s="168">
        <v>74.47</v>
      </c>
      <c r="K2606" s="169"/>
      <c r="M2606" s="168">
        <f t="shared" si="119"/>
        <v>7.447E-6</v>
      </c>
    </row>
    <row r="2607" spans="1:13" x14ac:dyDescent="0.25">
      <c r="A2607" s="89" t="str">
        <f t="shared" si="118"/>
        <v>Y0BJ6.2</v>
      </c>
      <c r="B2607" s="89">
        <f>VLOOKUP(F2607,Masters!B:F,5,0)</f>
        <v>6.2</v>
      </c>
      <c r="C2607" s="169" t="s">
        <v>182</v>
      </c>
      <c r="D2607" s="169" t="s">
        <v>182</v>
      </c>
      <c r="E2607" s="170">
        <v>44469</v>
      </c>
      <c r="F2607" s="169">
        <v>402106</v>
      </c>
      <c r="G2607" s="169" t="s">
        <v>93</v>
      </c>
      <c r="H2607" s="169"/>
      <c r="I2607" s="169"/>
      <c r="J2607" s="168">
        <v>1277.93</v>
      </c>
      <c r="K2607" s="169"/>
      <c r="M2607" s="168">
        <f t="shared" si="119"/>
        <v>1.2779300000000001E-4</v>
      </c>
    </row>
    <row r="2608" spans="1:13" x14ac:dyDescent="0.25">
      <c r="A2608" s="89" t="str">
        <f t="shared" si="118"/>
        <v>Y0BJ6.3</v>
      </c>
      <c r="B2608" s="89">
        <f>VLOOKUP(F2608,Masters!B:F,5,0)</f>
        <v>6.3</v>
      </c>
      <c r="C2608" s="169" t="s">
        <v>182</v>
      </c>
      <c r="D2608" s="169" t="s">
        <v>182</v>
      </c>
      <c r="E2608" s="170">
        <v>44469</v>
      </c>
      <c r="F2608" s="169">
        <v>402113</v>
      </c>
      <c r="G2608" s="169" t="s">
        <v>460</v>
      </c>
      <c r="H2608" s="169"/>
      <c r="I2608" s="169"/>
      <c r="J2608" s="168">
        <v>207201.93</v>
      </c>
      <c r="K2608" s="169"/>
      <c r="M2608" s="168">
        <f t="shared" si="119"/>
        <v>2.0720192999999998E-2</v>
      </c>
    </row>
    <row r="2609" spans="1:13" x14ac:dyDescent="0.25">
      <c r="A2609" s="89" t="str">
        <f t="shared" si="118"/>
        <v>Y0BJ6.3</v>
      </c>
      <c r="B2609" s="89">
        <f>VLOOKUP(F2609,Masters!B:F,5,0)</f>
        <v>6.3</v>
      </c>
      <c r="C2609" s="169" t="s">
        <v>182</v>
      </c>
      <c r="D2609" s="169" t="s">
        <v>182</v>
      </c>
      <c r="E2609" s="170">
        <v>44469</v>
      </c>
      <c r="F2609" s="169">
        <v>402125</v>
      </c>
      <c r="G2609" s="169" t="s">
        <v>2442</v>
      </c>
      <c r="H2609" s="169"/>
      <c r="I2609" s="169"/>
      <c r="J2609" s="168">
        <v>50731.77</v>
      </c>
      <c r="K2609" s="169"/>
      <c r="M2609" s="168">
        <f t="shared" si="119"/>
        <v>5.0731769999999999E-3</v>
      </c>
    </row>
    <row r="2610" spans="1:13" x14ac:dyDescent="0.25">
      <c r="A2610" s="89" t="str">
        <f t="shared" si="118"/>
        <v>Y0BJ6.3</v>
      </c>
      <c r="B2610" s="89">
        <f>VLOOKUP(F2610,Masters!B:F,5,0)</f>
        <v>6.3</v>
      </c>
      <c r="C2610" s="169" t="s">
        <v>182</v>
      </c>
      <c r="D2610" s="169" t="s">
        <v>182</v>
      </c>
      <c r="E2610" s="170">
        <v>44469</v>
      </c>
      <c r="F2610" s="169">
        <v>402128</v>
      </c>
      <c r="G2610" s="169" t="s">
        <v>766</v>
      </c>
      <c r="H2610" s="169"/>
      <c r="I2610" s="169"/>
      <c r="J2610" s="168">
        <v>2910679.23</v>
      </c>
      <c r="K2610" s="169"/>
      <c r="M2610" s="168">
        <f t="shared" si="119"/>
        <v>0.29106792300000001</v>
      </c>
    </row>
    <row r="2611" spans="1:13" x14ac:dyDescent="0.25">
      <c r="A2611" s="89" t="str">
        <f t="shared" si="118"/>
        <v>Y0BJ6.3</v>
      </c>
      <c r="B2611" s="89">
        <f>VLOOKUP(F2611,Masters!B:F,5,0)</f>
        <v>6.3</v>
      </c>
      <c r="C2611" s="169" t="s">
        <v>182</v>
      </c>
      <c r="D2611" s="169" t="s">
        <v>182</v>
      </c>
      <c r="E2611" s="170">
        <v>44469</v>
      </c>
      <c r="F2611" s="169">
        <v>402132</v>
      </c>
      <c r="G2611" s="169" t="s">
        <v>461</v>
      </c>
      <c r="H2611" s="169"/>
      <c r="I2611" s="169"/>
      <c r="J2611" s="168">
        <v>-3816.07</v>
      </c>
      <c r="K2611" s="169"/>
      <c r="M2611" s="168">
        <f t="shared" si="119"/>
        <v>-3.8160700000000001E-4</v>
      </c>
    </row>
    <row r="2612" spans="1:13" x14ac:dyDescent="0.25">
      <c r="A2612" s="89" t="str">
        <f t="shared" si="118"/>
        <v>Y0BJ6.3</v>
      </c>
      <c r="B2612" s="89">
        <f>VLOOKUP(F2612,Masters!B:F,5,0)</f>
        <v>6.3</v>
      </c>
      <c r="C2612" s="169" t="s">
        <v>182</v>
      </c>
      <c r="D2612" s="169" t="s">
        <v>182</v>
      </c>
      <c r="E2612" s="170">
        <v>44469</v>
      </c>
      <c r="F2612" s="169">
        <v>402233</v>
      </c>
      <c r="G2612" s="169" t="s">
        <v>462</v>
      </c>
      <c r="H2612" s="169"/>
      <c r="I2612" s="169"/>
      <c r="J2612" s="168">
        <v>136050.78</v>
      </c>
      <c r="K2612" s="169"/>
      <c r="M2612" s="168">
        <f t="shared" si="119"/>
        <v>1.3605078E-2</v>
      </c>
    </row>
    <row r="2613" spans="1:13" x14ac:dyDescent="0.25">
      <c r="A2613" s="89" t="str">
        <f t="shared" si="118"/>
        <v>Y0BJ6.3</v>
      </c>
      <c r="B2613" s="89">
        <f>VLOOKUP(F2613,Masters!B:F,5,0)</f>
        <v>6.3</v>
      </c>
      <c r="C2613" s="169" t="s">
        <v>182</v>
      </c>
      <c r="D2613" s="169" t="s">
        <v>182</v>
      </c>
      <c r="E2613" s="170">
        <v>44469</v>
      </c>
      <c r="F2613" s="169">
        <v>402235</v>
      </c>
      <c r="G2613" s="169" t="s">
        <v>463</v>
      </c>
      <c r="H2613" s="169"/>
      <c r="I2613" s="169"/>
      <c r="J2613" s="168">
        <v>12847.83</v>
      </c>
      <c r="K2613" s="169"/>
      <c r="M2613" s="168">
        <f t="shared" si="119"/>
        <v>1.2847830000000001E-3</v>
      </c>
    </row>
    <row r="2614" spans="1:13" x14ac:dyDescent="0.25">
      <c r="A2614" s="89" t="str">
        <f t="shared" si="118"/>
        <v>Y0BJ5.3</v>
      </c>
      <c r="B2614" s="89">
        <f>VLOOKUP(F2614,Masters!B:F,5,0)</f>
        <v>5.3</v>
      </c>
      <c r="C2614" s="169" t="s">
        <v>182</v>
      </c>
      <c r="D2614" s="169" t="s">
        <v>182</v>
      </c>
      <c r="E2614" s="170">
        <v>44469</v>
      </c>
      <c r="F2614" s="169">
        <v>402244</v>
      </c>
      <c r="G2614" s="169" t="s">
        <v>677</v>
      </c>
      <c r="H2614" s="169"/>
      <c r="I2614" s="169"/>
      <c r="J2614" s="169">
        <v>27466.53</v>
      </c>
      <c r="K2614" s="169"/>
      <c r="M2614" s="168">
        <f t="shared" ref="M2614:M2677" si="120">J2614/10000000</f>
        <v>2.7466529999999999E-3</v>
      </c>
    </row>
    <row r="2615" spans="1:13" x14ac:dyDescent="0.25">
      <c r="A2615" s="89" t="str">
        <f t="shared" si="118"/>
        <v>Y0BJ6.1</v>
      </c>
      <c r="B2615" s="89">
        <f>VLOOKUP(F2615,Masters!B:F,5,0)</f>
        <v>6.1</v>
      </c>
      <c r="C2615" s="169" t="s">
        <v>182</v>
      </c>
      <c r="D2615" s="169" t="s">
        <v>182</v>
      </c>
      <c r="E2615" s="170">
        <v>44469</v>
      </c>
      <c r="F2615" s="169">
        <v>402257</v>
      </c>
      <c r="G2615" s="169" t="s">
        <v>464</v>
      </c>
      <c r="H2615" s="169"/>
      <c r="I2615" s="169"/>
      <c r="J2615" s="168">
        <v>0</v>
      </c>
      <c r="K2615" s="169"/>
      <c r="M2615" s="168">
        <f t="shared" si="120"/>
        <v>0</v>
      </c>
    </row>
    <row r="2616" spans="1:13" x14ac:dyDescent="0.25">
      <c r="A2616" s="89" t="str">
        <f t="shared" ref="A2616:A2679" si="121">C2616&amp;B2616</f>
        <v>Y0BJ6.3</v>
      </c>
      <c r="B2616" s="89">
        <f>VLOOKUP(F2616,Masters!B:F,5,0)</f>
        <v>6.3</v>
      </c>
      <c r="C2616" s="169" t="s">
        <v>182</v>
      </c>
      <c r="D2616" s="169" t="s">
        <v>182</v>
      </c>
      <c r="E2616" s="170">
        <v>44469</v>
      </c>
      <c r="F2616" s="169">
        <v>402381</v>
      </c>
      <c r="G2616" s="169" t="s">
        <v>467</v>
      </c>
      <c r="H2616" s="169"/>
      <c r="I2616" s="169"/>
      <c r="J2616" s="168">
        <v>-364.49</v>
      </c>
      <c r="K2616" s="169"/>
      <c r="M2616" s="168">
        <f t="shared" si="120"/>
        <v>-3.6449000000000003E-5</v>
      </c>
    </row>
    <row r="2617" spans="1:13" x14ac:dyDescent="0.25">
      <c r="A2617" s="89" t="str">
        <f t="shared" si="121"/>
        <v>Y0BJ6.3</v>
      </c>
      <c r="B2617" s="89">
        <f>VLOOKUP(F2617,Masters!B:F,5,0)</f>
        <v>6.3</v>
      </c>
      <c r="C2617" s="169" t="s">
        <v>182</v>
      </c>
      <c r="D2617" s="169" t="s">
        <v>182</v>
      </c>
      <c r="E2617" s="170">
        <v>44469</v>
      </c>
      <c r="F2617" s="169">
        <v>402404</v>
      </c>
      <c r="G2617" s="169" t="s">
        <v>468</v>
      </c>
      <c r="H2617" s="169"/>
      <c r="I2617" s="169"/>
      <c r="J2617" s="168">
        <v>6118.63</v>
      </c>
      <c r="K2617" s="169"/>
      <c r="M2617" s="168">
        <f t="shared" si="120"/>
        <v>6.1186300000000003E-4</v>
      </c>
    </row>
    <row r="2618" spans="1:13" x14ac:dyDescent="0.25">
      <c r="A2618" s="89" t="str">
        <f t="shared" si="121"/>
        <v>Y0BJ5.3</v>
      </c>
      <c r="B2618" s="89">
        <f>VLOOKUP(F2618,Masters!B:F,5,0)</f>
        <v>5.3</v>
      </c>
      <c r="C2618" s="169" t="s">
        <v>182</v>
      </c>
      <c r="D2618" s="169" t="s">
        <v>182</v>
      </c>
      <c r="E2618" s="170">
        <v>44469</v>
      </c>
      <c r="F2618" s="169">
        <v>412511</v>
      </c>
      <c r="G2618" s="169" t="s">
        <v>681</v>
      </c>
      <c r="H2618" s="169"/>
      <c r="I2618" s="169"/>
      <c r="J2618" s="169">
        <v>612769.59</v>
      </c>
      <c r="K2618" s="169"/>
      <c r="M2618" s="168">
        <f t="shared" si="120"/>
        <v>6.1276958999999999E-2</v>
      </c>
    </row>
    <row r="2619" spans="1:13" x14ac:dyDescent="0.25">
      <c r="A2619" s="89" t="str">
        <f t="shared" si="121"/>
        <v>Y0BJ5.3</v>
      </c>
      <c r="B2619" s="89">
        <f>VLOOKUP(F2619,Masters!B:F,5,0)</f>
        <v>5.3</v>
      </c>
      <c r="C2619" s="169" t="s">
        <v>182</v>
      </c>
      <c r="D2619" s="169" t="s">
        <v>182</v>
      </c>
      <c r="E2619" s="170">
        <v>44469</v>
      </c>
      <c r="F2619" s="169">
        <v>440101</v>
      </c>
      <c r="G2619" s="169" t="s">
        <v>449</v>
      </c>
      <c r="H2619" s="169"/>
      <c r="I2619" s="169"/>
      <c r="J2619" s="169">
        <v>21772102.449999999</v>
      </c>
      <c r="K2619" s="169"/>
      <c r="M2619" s="168">
        <f t="shared" si="120"/>
        <v>2.1772102449999999</v>
      </c>
    </row>
    <row r="2620" spans="1:13" x14ac:dyDescent="0.25">
      <c r="A2620" s="89" t="str">
        <f t="shared" si="121"/>
        <v>Y0BJ5.3</v>
      </c>
      <c r="B2620" s="89">
        <f>VLOOKUP(F2620,Masters!B:F,5,0)</f>
        <v>5.3</v>
      </c>
      <c r="C2620" s="169" t="s">
        <v>182</v>
      </c>
      <c r="D2620" s="169" t="s">
        <v>182</v>
      </c>
      <c r="E2620" s="170">
        <v>44469</v>
      </c>
      <c r="F2620" s="169">
        <v>440118</v>
      </c>
      <c r="G2620" s="169" t="s">
        <v>1119</v>
      </c>
      <c r="H2620" s="169"/>
      <c r="I2620" s="169"/>
      <c r="J2620" s="169">
        <v>49499161.560000002</v>
      </c>
      <c r="K2620" s="169"/>
      <c r="M2620" s="168">
        <f t="shared" si="120"/>
        <v>4.9499161560000005</v>
      </c>
    </row>
    <row r="2621" spans="1:13" x14ac:dyDescent="0.25">
      <c r="A2621" s="89" t="str">
        <f t="shared" si="121"/>
        <v>Y0BJ5.5</v>
      </c>
      <c r="B2621" s="89">
        <f>VLOOKUP(F2621,Masters!B:F,5,0)</f>
        <v>5.5</v>
      </c>
      <c r="C2621" s="169" t="s">
        <v>182</v>
      </c>
      <c r="D2621" s="169" t="s">
        <v>182</v>
      </c>
      <c r="E2621" s="170">
        <v>44469</v>
      </c>
      <c r="F2621" s="169">
        <v>440225</v>
      </c>
      <c r="G2621" s="169" t="s">
        <v>450</v>
      </c>
      <c r="H2621" s="169"/>
      <c r="I2621" s="169"/>
      <c r="J2621" s="169">
        <v>-2091.71</v>
      </c>
      <c r="K2621" s="169"/>
      <c r="M2621" s="168">
        <f t="shared" si="120"/>
        <v>-2.0917099999999999E-4</v>
      </c>
    </row>
    <row r="2622" spans="1:13" x14ac:dyDescent="0.25">
      <c r="A2622" s="89" t="str">
        <f t="shared" si="121"/>
        <v>Y0BJ6.3</v>
      </c>
      <c r="B2622" s="89">
        <f>VLOOKUP(F2622,Masters!B:F,5,0)</f>
        <v>6.3</v>
      </c>
      <c r="C2622" s="169" t="s">
        <v>182</v>
      </c>
      <c r="D2622" s="169" t="s">
        <v>182</v>
      </c>
      <c r="E2622" s="170">
        <v>44469</v>
      </c>
      <c r="F2622" s="169">
        <v>440325</v>
      </c>
      <c r="G2622" s="169" t="s">
        <v>732</v>
      </c>
      <c r="H2622" s="169"/>
      <c r="I2622" s="169"/>
      <c r="J2622" s="168">
        <v>0</v>
      </c>
      <c r="K2622" s="169"/>
      <c r="M2622" s="168">
        <f t="shared" si="120"/>
        <v>0</v>
      </c>
    </row>
    <row r="2623" spans="1:13" x14ac:dyDescent="0.25">
      <c r="A2623" s="89" t="str">
        <f t="shared" si="121"/>
        <v>Y0BJ6.3</v>
      </c>
      <c r="B2623" s="89">
        <f>VLOOKUP(F2623,Masters!B:F,5,0)</f>
        <v>6.3</v>
      </c>
      <c r="C2623" s="169" t="s">
        <v>182</v>
      </c>
      <c r="D2623" s="169" t="s">
        <v>182</v>
      </c>
      <c r="E2623" s="170">
        <v>44469</v>
      </c>
      <c r="F2623" s="169">
        <v>440341</v>
      </c>
      <c r="G2623" s="169" t="s">
        <v>469</v>
      </c>
      <c r="H2623" s="169"/>
      <c r="I2623" s="169"/>
      <c r="J2623" s="168">
        <v>126855.45</v>
      </c>
      <c r="K2623" s="169"/>
      <c r="M2623" s="168">
        <f t="shared" si="120"/>
        <v>1.2685544999999999E-2</v>
      </c>
    </row>
    <row r="2624" spans="1:13" x14ac:dyDescent="0.25">
      <c r="A2624" s="89" t="str">
        <f t="shared" si="121"/>
        <v>Y0BJ6.3</v>
      </c>
      <c r="B2624" s="89">
        <f>VLOOKUP(F2624,Masters!B:F,5,0)</f>
        <v>6.3</v>
      </c>
      <c r="C2624" s="169" t="s">
        <v>182</v>
      </c>
      <c r="D2624" s="169" t="s">
        <v>182</v>
      </c>
      <c r="E2624" s="170">
        <v>44469</v>
      </c>
      <c r="F2624" s="169">
        <v>440342</v>
      </c>
      <c r="G2624" s="169" t="s">
        <v>470</v>
      </c>
      <c r="H2624" s="169"/>
      <c r="I2624" s="169"/>
      <c r="J2624" s="168">
        <v>126855.69</v>
      </c>
      <c r="K2624" s="169"/>
      <c r="M2624" s="168">
        <f t="shared" si="120"/>
        <v>1.2685569000000001E-2</v>
      </c>
    </row>
    <row r="2625" spans="1:13" x14ac:dyDescent="0.25">
      <c r="A2625" s="89" t="str">
        <f t="shared" si="121"/>
        <v>Y0BJ6.3</v>
      </c>
      <c r="B2625" s="89">
        <f>VLOOKUP(F2625,Masters!B:F,5,0)</f>
        <v>6.3</v>
      </c>
      <c r="C2625" s="169" t="s">
        <v>182</v>
      </c>
      <c r="D2625" s="169" t="s">
        <v>182</v>
      </c>
      <c r="E2625" s="170">
        <v>44469</v>
      </c>
      <c r="F2625" s="169">
        <v>440350</v>
      </c>
      <c r="G2625" s="169" t="s">
        <v>575</v>
      </c>
      <c r="H2625" s="169"/>
      <c r="I2625" s="169"/>
      <c r="J2625" s="168">
        <v>-0.01</v>
      </c>
      <c r="K2625" s="169"/>
      <c r="M2625" s="168">
        <f t="shared" si="120"/>
        <v>-1.0000000000000001E-9</v>
      </c>
    </row>
    <row r="2626" spans="1:13" x14ac:dyDescent="0.25">
      <c r="A2626" s="89" t="str">
        <f t="shared" si="121"/>
        <v>Y0BJ6.3</v>
      </c>
      <c r="B2626" s="89">
        <f>VLOOKUP(F2626,Masters!B:F,5,0)</f>
        <v>6.3</v>
      </c>
      <c r="C2626" s="169" t="s">
        <v>182</v>
      </c>
      <c r="D2626" s="169" t="s">
        <v>182</v>
      </c>
      <c r="E2626" s="170">
        <v>44469</v>
      </c>
      <c r="F2626" s="169">
        <v>440351</v>
      </c>
      <c r="G2626" s="169" t="s">
        <v>576</v>
      </c>
      <c r="H2626" s="169"/>
      <c r="I2626" s="169"/>
      <c r="J2626" s="168">
        <v>-0.01</v>
      </c>
      <c r="K2626" s="169"/>
      <c r="M2626" s="168">
        <f t="shared" si="120"/>
        <v>-1.0000000000000001E-9</v>
      </c>
    </row>
    <row r="2627" spans="1:13" x14ac:dyDescent="0.25">
      <c r="A2627" s="89" t="str">
        <f t="shared" si="121"/>
        <v>Y0BJ6.3</v>
      </c>
      <c r="B2627" s="89">
        <f>VLOOKUP(F2627,Masters!B:F,5,0)</f>
        <v>6.3</v>
      </c>
      <c r="C2627" s="169" t="s">
        <v>182</v>
      </c>
      <c r="D2627" s="169" t="s">
        <v>182</v>
      </c>
      <c r="E2627" s="170">
        <v>44469</v>
      </c>
      <c r="F2627" s="169">
        <v>440416</v>
      </c>
      <c r="G2627" s="169" t="s">
        <v>471</v>
      </c>
      <c r="H2627" s="169"/>
      <c r="I2627" s="169"/>
      <c r="J2627" s="168">
        <v>234135.18</v>
      </c>
      <c r="K2627" s="169"/>
      <c r="M2627" s="168">
        <f t="shared" si="120"/>
        <v>2.3413517999999998E-2</v>
      </c>
    </row>
    <row r="2628" spans="1:13" x14ac:dyDescent="0.25">
      <c r="A2628" s="89" t="str">
        <f t="shared" si="121"/>
        <v>Y0BJ0</v>
      </c>
      <c r="B2628" s="89">
        <f>VLOOKUP(F2628,Masters!B:F,5,0)</f>
        <v>0</v>
      </c>
      <c r="C2628" s="169" t="s">
        <v>182</v>
      </c>
      <c r="D2628" s="169" t="s">
        <v>182</v>
      </c>
      <c r="E2628" s="170">
        <v>44469</v>
      </c>
      <c r="F2628" s="169">
        <v>440425</v>
      </c>
      <c r="G2628" s="169" t="s">
        <v>716</v>
      </c>
      <c r="H2628" s="169"/>
      <c r="I2628" s="169"/>
      <c r="J2628" s="169">
        <v>1283575.3700000001</v>
      </c>
      <c r="K2628" s="169"/>
      <c r="M2628" s="168">
        <f t="shared" si="120"/>
        <v>0.12835753700000002</v>
      </c>
    </row>
    <row r="2629" spans="1:13" x14ac:dyDescent="0.25">
      <c r="A2629" s="89" t="str">
        <f t="shared" si="121"/>
        <v>Y0BJ0</v>
      </c>
      <c r="B2629" s="89">
        <f>VLOOKUP(F2629,Masters!B:F,5,0)</f>
        <v>0</v>
      </c>
      <c r="C2629" s="169" t="s">
        <v>182</v>
      </c>
      <c r="D2629" s="169" t="s">
        <v>182</v>
      </c>
      <c r="E2629" s="170">
        <v>44469</v>
      </c>
      <c r="F2629" s="169">
        <v>440433</v>
      </c>
      <c r="G2629" s="169" t="s">
        <v>697</v>
      </c>
      <c r="H2629" s="169"/>
      <c r="I2629" s="169"/>
      <c r="J2629" s="169">
        <v>1072793.77</v>
      </c>
      <c r="K2629" s="169"/>
      <c r="M2629" s="168">
        <f t="shared" si="120"/>
        <v>0.107279377</v>
      </c>
    </row>
    <row r="2630" spans="1:13" x14ac:dyDescent="0.25">
      <c r="A2630" s="89" t="str">
        <f t="shared" si="121"/>
        <v>Y0BJ6.3</v>
      </c>
      <c r="B2630" s="89">
        <f>VLOOKUP(F2630,Masters!B:F,5,0)</f>
        <v>6.3</v>
      </c>
      <c r="C2630" s="169" t="s">
        <v>182</v>
      </c>
      <c r="D2630" s="169" t="s">
        <v>182</v>
      </c>
      <c r="E2630" s="170">
        <v>44469</v>
      </c>
      <c r="F2630" s="169">
        <v>440485</v>
      </c>
      <c r="G2630" s="169" t="s">
        <v>732</v>
      </c>
      <c r="H2630" s="169"/>
      <c r="I2630" s="169"/>
      <c r="J2630" s="168">
        <v>0</v>
      </c>
      <c r="K2630" s="169"/>
      <c r="M2630" s="168">
        <f t="shared" si="120"/>
        <v>0</v>
      </c>
    </row>
    <row r="2631" spans="1:13" x14ac:dyDescent="0.25">
      <c r="A2631" s="89" t="str">
        <f t="shared" si="121"/>
        <v>Y0BJ6.3</v>
      </c>
      <c r="B2631" s="89">
        <f>VLOOKUP(F2631,Masters!B:F,5,0)</f>
        <v>6.3</v>
      </c>
      <c r="C2631" s="169" t="s">
        <v>182</v>
      </c>
      <c r="D2631" s="169" t="s">
        <v>182</v>
      </c>
      <c r="E2631" s="170">
        <v>44469</v>
      </c>
      <c r="F2631" s="169">
        <v>440509</v>
      </c>
      <c r="G2631" s="169" t="s">
        <v>472</v>
      </c>
      <c r="H2631" s="169"/>
      <c r="I2631" s="169"/>
      <c r="J2631" s="168">
        <v>70426.070000000007</v>
      </c>
      <c r="K2631" s="169"/>
      <c r="M2631" s="168">
        <f t="shared" si="120"/>
        <v>7.0426070000000011E-3</v>
      </c>
    </row>
    <row r="2632" spans="1:13" x14ac:dyDescent="0.25">
      <c r="A2632" s="89" t="str">
        <f t="shared" si="121"/>
        <v>Y0BJ0</v>
      </c>
      <c r="B2632" s="89">
        <f>VLOOKUP(F2632,Masters!B:F,5,0)</f>
        <v>0</v>
      </c>
      <c r="C2632" s="169" t="s">
        <v>182</v>
      </c>
      <c r="D2632" s="169" t="s">
        <v>182</v>
      </c>
      <c r="E2632" s="170">
        <v>44469</v>
      </c>
      <c r="F2632" s="169">
        <v>601201</v>
      </c>
      <c r="G2632" s="169" t="s">
        <v>684</v>
      </c>
      <c r="H2632" s="169"/>
      <c r="I2632" s="169"/>
      <c r="J2632" s="169">
        <v>359829444.91000003</v>
      </c>
      <c r="K2632" s="169"/>
      <c r="M2632" s="168">
        <f t="shared" si="120"/>
        <v>35.982944491000005</v>
      </c>
    </row>
    <row r="2633" spans="1:13" x14ac:dyDescent="0.25">
      <c r="A2633" s="89" t="str">
        <f t="shared" si="121"/>
        <v>Y0BJ0</v>
      </c>
      <c r="B2633" s="89">
        <f>VLOOKUP(F2633,Masters!B:F,5,0)</f>
        <v>0</v>
      </c>
      <c r="C2633" s="169" t="s">
        <v>182</v>
      </c>
      <c r="D2633" s="169" t="s">
        <v>182</v>
      </c>
      <c r="E2633" s="170">
        <v>44469</v>
      </c>
      <c r="F2633" s="169">
        <v>601202</v>
      </c>
      <c r="G2633" s="169" t="s">
        <v>1116</v>
      </c>
      <c r="H2633" s="169"/>
      <c r="I2633" s="169"/>
      <c r="J2633" s="169">
        <v>-359829444.91000003</v>
      </c>
      <c r="K2633" s="169"/>
      <c r="M2633" s="168">
        <f t="shared" si="120"/>
        <v>-35.982944491000005</v>
      </c>
    </row>
    <row r="2634" spans="1:13" x14ac:dyDescent="0.25">
      <c r="A2634" s="89" t="str">
        <f t="shared" si="121"/>
        <v>Y0BK0</v>
      </c>
      <c r="B2634" s="89">
        <f>VLOOKUP(F2634,Masters!B:F,5,0)</f>
        <v>0</v>
      </c>
      <c r="C2634" s="169" t="s">
        <v>184</v>
      </c>
      <c r="D2634" s="169" t="s">
        <v>184</v>
      </c>
      <c r="E2634" s="170">
        <v>44469</v>
      </c>
      <c r="F2634" s="169">
        <v>101101</v>
      </c>
      <c r="G2634" s="169" t="s">
        <v>436</v>
      </c>
      <c r="H2634" s="169"/>
      <c r="I2634" s="169"/>
      <c r="J2634" s="169">
        <v>64463523.149999999</v>
      </c>
      <c r="K2634" s="169"/>
      <c r="M2634" s="168">
        <f t="shared" si="120"/>
        <v>6.4463523149999995</v>
      </c>
    </row>
    <row r="2635" spans="1:13" x14ac:dyDescent="0.25">
      <c r="A2635" s="89" t="str">
        <f t="shared" si="121"/>
        <v>Y0BK0</v>
      </c>
      <c r="B2635" s="89">
        <f>VLOOKUP(F2635,Masters!B:F,5,0)</f>
        <v>0</v>
      </c>
      <c r="C2635" s="169" t="s">
        <v>184</v>
      </c>
      <c r="D2635" s="169" t="s">
        <v>184</v>
      </c>
      <c r="E2635" s="170">
        <v>44469</v>
      </c>
      <c r="F2635" s="169">
        <v>102103</v>
      </c>
      <c r="G2635" s="169" t="s">
        <v>561</v>
      </c>
      <c r="H2635" s="169"/>
      <c r="I2635" s="169"/>
      <c r="J2635" s="169">
        <v>202079914.91</v>
      </c>
      <c r="K2635" s="169"/>
      <c r="M2635" s="168">
        <f t="shared" si="120"/>
        <v>20.207991491000001</v>
      </c>
    </row>
    <row r="2636" spans="1:13" x14ac:dyDescent="0.25">
      <c r="A2636" s="89" t="str">
        <f t="shared" si="121"/>
        <v>Y0BK0</v>
      </c>
      <c r="B2636" s="89">
        <f>VLOOKUP(F2636,Masters!B:F,5,0)</f>
        <v>0</v>
      </c>
      <c r="C2636" s="169" t="s">
        <v>184</v>
      </c>
      <c r="D2636" s="169" t="s">
        <v>184</v>
      </c>
      <c r="E2636" s="170">
        <v>44469</v>
      </c>
      <c r="F2636" s="169">
        <v>102104</v>
      </c>
      <c r="G2636" s="169" t="s">
        <v>437</v>
      </c>
      <c r="H2636" s="169"/>
      <c r="I2636" s="169"/>
      <c r="J2636" s="169">
        <v>18895621.059999999</v>
      </c>
      <c r="K2636" s="169"/>
      <c r="M2636" s="168">
        <f t="shared" si="120"/>
        <v>1.8895621059999999</v>
      </c>
    </row>
    <row r="2637" spans="1:13" x14ac:dyDescent="0.25">
      <c r="A2637" s="89" t="str">
        <f t="shared" si="121"/>
        <v>Y0BK0</v>
      </c>
      <c r="B2637" s="89">
        <f>VLOOKUP(F2637,Masters!B:F,5,0)</f>
        <v>0</v>
      </c>
      <c r="C2637" s="169" t="s">
        <v>184</v>
      </c>
      <c r="D2637" s="169" t="s">
        <v>184</v>
      </c>
      <c r="E2637" s="170">
        <v>44469</v>
      </c>
      <c r="F2637" s="169">
        <v>102109</v>
      </c>
      <c r="G2637" s="169" t="s">
        <v>562</v>
      </c>
      <c r="H2637" s="169"/>
      <c r="I2637" s="169"/>
      <c r="J2637" s="169">
        <v>60197100.020000003</v>
      </c>
      <c r="K2637" s="169"/>
      <c r="M2637" s="168">
        <f t="shared" si="120"/>
        <v>6.0197100020000001</v>
      </c>
    </row>
    <row r="2638" spans="1:13" x14ac:dyDescent="0.25">
      <c r="A2638" s="89" t="str">
        <f t="shared" si="121"/>
        <v>Y0BK0</v>
      </c>
      <c r="B2638" s="89">
        <f>VLOOKUP(F2638,Masters!B:F,5,0)</f>
        <v>0</v>
      </c>
      <c r="C2638" s="169" t="s">
        <v>184</v>
      </c>
      <c r="D2638" s="169" t="s">
        <v>184</v>
      </c>
      <c r="E2638" s="170">
        <v>44469</v>
      </c>
      <c r="F2638" s="169">
        <v>106103</v>
      </c>
      <c r="G2638" s="169" t="s">
        <v>2428</v>
      </c>
      <c r="H2638" s="169"/>
      <c r="I2638" s="169"/>
      <c r="J2638" s="169">
        <v>450647.78</v>
      </c>
      <c r="K2638" s="169"/>
      <c r="M2638" s="168">
        <f t="shared" si="120"/>
        <v>4.5064778E-2</v>
      </c>
    </row>
    <row r="2639" spans="1:13" x14ac:dyDescent="0.25">
      <c r="A2639" s="89" t="str">
        <f t="shared" si="121"/>
        <v>Y0BK0</v>
      </c>
      <c r="B2639" s="89">
        <f>VLOOKUP(F2639,Masters!B:F,5,0)</f>
        <v>0</v>
      </c>
      <c r="C2639" s="169" t="s">
        <v>184</v>
      </c>
      <c r="D2639" s="169" t="s">
        <v>184</v>
      </c>
      <c r="E2639" s="170">
        <v>44469</v>
      </c>
      <c r="F2639" s="169">
        <v>107106</v>
      </c>
      <c r="G2639" s="169" t="s">
        <v>1913</v>
      </c>
      <c r="H2639" s="169"/>
      <c r="I2639" s="169"/>
      <c r="J2639" s="169">
        <v>1417.87</v>
      </c>
      <c r="K2639" s="169"/>
      <c r="M2639" s="168">
        <f t="shared" si="120"/>
        <v>1.4178699999999999E-4</v>
      </c>
    </row>
    <row r="2640" spans="1:13" x14ac:dyDescent="0.25">
      <c r="A2640" s="89" t="str">
        <f t="shared" si="121"/>
        <v>Y0BK0</v>
      </c>
      <c r="B2640" s="89">
        <f>VLOOKUP(F2640,Masters!B:F,5,0)</f>
        <v>0</v>
      </c>
      <c r="C2640" s="169" t="s">
        <v>184</v>
      </c>
      <c r="D2640" s="169" t="s">
        <v>184</v>
      </c>
      <c r="E2640" s="170">
        <v>44469</v>
      </c>
      <c r="F2640" s="169">
        <v>107111</v>
      </c>
      <c r="G2640" s="169" t="s">
        <v>485</v>
      </c>
      <c r="H2640" s="169"/>
      <c r="I2640" s="169"/>
      <c r="J2640" s="169">
        <v>2400</v>
      </c>
      <c r="K2640" s="169"/>
      <c r="M2640" s="168">
        <f t="shared" si="120"/>
        <v>2.4000000000000001E-4</v>
      </c>
    </row>
    <row r="2641" spans="1:13" x14ac:dyDescent="0.25">
      <c r="A2641" s="89" t="str">
        <f t="shared" si="121"/>
        <v>Y0BK0</v>
      </c>
      <c r="B2641" s="89">
        <f>VLOOKUP(F2641,Masters!B:F,5,0)</f>
        <v>0</v>
      </c>
      <c r="C2641" s="169" t="s">
        <v>184</v>
      </c>
      <c r="D2641" s="169" t="s">
        <v>184</v>
      </c>
      <c r="E2641" s="170">
        <v>44469</v>
      </c>
      <c r="F2641" s="169">
        <v>111126</v>
      </c>
      <c r="G2641" s="169" t="s">
        <v>438</v>
      </c>
      <c r="H2641" s="169"/>
      <c r="I2641" s="169"/>
      <c r="J2641" s="169">
        <v>1713.71</v>
      </c>
      <c r="K2641" s="169"/>
      <c r="M2641" s="168">
        <f t="shared" si="120"/>
        <v>1.71371E-4</v>
      </c>
    </row>
    <row r="2642" spans="1:13" x14ac:dyDescent="0.25">
      <c r="A2642" s="89" t="str">
        <f t="shared" si="121"/>
        <v>Y0BK0</v>
      </c>
      <c r="B2642" s="89">
        <f>VLOOKUP(F2642,Masters!B:F,5,0)</f>
        <v>0</v>
      </c>
      <c r="C2642" s="169" t="s">
        <v>184</v>
      </c>
      <c r="D2642" s="169" t="s">
        <v>184</v>
      </c>
      <c r="E2642" s="170">
        <v>44469</v>
      </c>
      <c r="F2642" s="169">
        <v>111181</v>
      </c>
      <c r="G2642" s="169" t="s">
        <v>488</v>
      </c>
      <c r="H2642" s="169"/>
      <c r="I2642" s="169"/>
      <c r="J2642" s="169">
        <v>333732.92</v>
      </c>
      <c r="K2642" s="169"/>
      <c r="M2642" s="168">
        <f t="shared" si="120"/>
        <v>3.3373291999999999E-2</v>
      </c>
    </row>
    <row r="2643" spans="1:13" x14ac:dyDescent="0.25">
      <c r="A2643" s="89" t="str">
        <f t="shared" si="121"/>
        <v>Y0BK0</v>
      </c>
      <c r="B2643" s="89">
        <f>VLOOKUP(F2643,Masters!B:F,5,0)</f>
        <v>0</v>
      </c>
      <c r="C2643" s="169" t="s">
        <v>184</v>
      </c>
      <c r="D2643" s="169" t="s">
        <v>184</v>
      </c>
      <c r="E2643" s="170">
        <v>44469</v>
      </c>
      <c r="F2643" s="169">
        <v>111182</v>
      </c>
      <c r="G2643" s="169" t="s">
        <v>489</v>
      </c>
      <c r="H2643" s="169"/>
      <c r="I2643" s="169"/>
      <c r="J2643" s="169">
        <v>50887.25</v>
      </c>
      <c r="K2643" s="169"/>
      <c r="M2643" s="168">
        <f t="shared" si="120"/>
        <v>5.0887249999999997E-3</v>
      </c>
    </row>
    <row r="2644" spans="1:13" x14ac:dyDescent="0.25">
      <c r="A2644" s="89" t="str">
        <f t="shared" si="121"/>
        <v>Y0BK0</v>
      </c>
      <c r="B2644" s="89">
        <f>VLOOKUP(F2644,Masters!B:F,5,0)</f>
        <v>0</v>
      </c>
      <c r="C2644" s="169" t="s">
        <v>184</v>
      </c>
      <c r="D2644" s="169" t="s">
        <v>184</v>
      </c>
      <c r="E2644" s="170">
        <v>44469</v>
      </c>
      <c r="F2644" s="169">
        <v>111183</v>
      </c>
      <c r="G2644" s="169" t="s">
        <v>490</v>
      </c>
      <c r="H2644" s="169"/>
      <c r="I2644" s="169"/>
      <c r="J2644" s="169">
        <v>543039.36</v>
      </c>
      <c r="K2644" s="169"/>
      <c r="M2644" s="168">
        <f t="shared" si="120"/>
        <v>5.4303935999999997E-2</v>
      </c>
    </row>
    <row r="2645" spans="1:13" x14ac:dyDescent="0.25">
      <c r="A2645" s="89" t="str">
        <f t="shared" si="121"/>
        <v>Y0BK0</v>
      </c>
      <c r="B2645" s="89">
        <f>VLOOKUP(F2645,Masters!B:F,5,0)</f>
        <v>0</v>
      </c>
      <c r="C2645" s="169" t="s">
        <v>184</v>
      </c>
      <c r="D2645" s="169" t="s">
        <v>184</v>
      </c>
      <c r="E2645" s="170">
        <v>44469</v>
      </c>
      <c r="F2645" s="169">
        <v>111184</v>
      </c>
      <c r="G2645" s="169" t="s">
        <v>491</v>
      </c>
      <c r="H2645" s="169"/>
      <c r="I2645" s="169"/>
      <c r="J2645" s="169">
        <v>262353.88</v>
      </c>
      <c r="K2645" s="169"/>
      <c r="M2645" s="168">
        <f t="shared" si="120"/>
        <v>2.6235388000000002E-2</v>
      </c>
    </row>
    <row r="2646" spans="1:13" x14ac:dyDescent="0.25">
      <c r="A2646" s="89" t="str">
        <f t="shared" si="121"/>
        <v>Y0BK0</v>
      </c>
      <c r="B2646" s="89">
        <f>VLOOKUP(F2646,Masters!B:F,5,0)</f>
        <v>0</v>
      </c>
      <c r="C2646" s="169" t="s">
        <v>184</v>
      </c>
      <c r="D2646" s="169" t="s">
        <v>184</v>
      </c>
      <c r="E2646" s="170">
        <v>44469</v>
      </c>
      <c r="F2646" s="169">
        <v>111220</v>
      </c>
      <c r="G2646" s="169" t="s">
        <v>492</v>
      </c>
      <c r="H2646" s="169"/>
      <c r="I2646" s="169"/>
      <c r="J2646" s="169">
        <v>8110144.71</v>
      </c>
      <c r="K2646" s="169"/>
      <c r="M2646" s="168">
        <f t="shared" si="120"/>
        <v>0.81101447100000001</v>
      </c>
    </row>
    <row r="2647" spans="1:13" x14ac:dyDescent="0.25">
      <c r="A2647" s="89" t="str">
        <f t="shared" si="121"/>
        <v>Y0BK0</v>
      </c>
      <c r="B2647" s="89">
        <f>VLOOKUP(F2647,Masters!B:F,5,0)</f>
        <v>0</v>
      </c>
      <c r="C2647" s="169" t="s">
        <v>184</v>
      </c>
      <c r="D2647" s="169" t="s">
        <v>184</v>
      </c>
      <c r="E2647" s="170">
        <v>44469</v>
      </c>
      <c r="F2647" s="169">
        <v>111221</v>
      </c>
      <c r="G2647" s="169" t="s">
        <v>493</v>
      </c>
      <c r="H2647" s="169"/>
      <c r="I2647" s="169"/>
      <c r="J2647" s="169">
        <v>-8110144.71</v>
      </c>
      <c r="K2647" s="169"/>
      <c r="M2647" s="168">
        <f t="shared" si="120"/>
        <v>-0.81101447100000001</v>
      </c>
    </row>
    <row r="2648" spans="1:13" x14ac:dyDescent="0.25">
      <c r="A2648" s="89" t="str">
        <f t="shared" si="121"/>
        <v>Y0BK0</v>
      </c>
      <c r="B2648" s="89">
        <f>VLOOKUP(F2648,Masters!B:F,5,0)</f>
        <v>0</v>
      </c>
      <c r="C2648" s="169" t="s">
        <v>184</v>
      </c>
      <c r="D2648" s="169" t="s">
        <v>184</v>
      </c>
      <c r="E2648" s="170">
        <v>44469</v>
      </c>
      <c r="F2648" s="169">
        <v>121116</v>
      </c>
      <c r="G2648" s="169" t="s">
        <v>563</v>
      </c>
      <c r="H2648" s="169"/>
      <c r="I2648" s="169"/>
      <c r="J2648" s="169">
        <v>4144125.26</v>
      </c>
      <c r="K2648" s="169"/>
      <c r="M2648" s="168">
        <f t="shared" si="120"/>
        <v>0.414412526</v>
      </c>
    </row>
    <row r="2649" spans="1:13" x14ac:dyDescent="0.25">
      <c r="A2649" s="89" t="str">
        <f t="shared" si="121"/>
        <v>Y0BK0</v>
      </c>
      <c r="B2649" s="89">
        <f>VLOOKUP(F2649,Masters!B:F,5,0)</f>
        <v>0</v>
      </c>
      <c r="C2649" s="169" t="s">
        <v>184</v>
      </c>
      <c r="D2649" s="169" t="s">
        <v>184</v>
      </c>
      <c r="E2649" s="170">
        <v>44469</v>
      </c>
      <c r="F2649" s="169">
        <v>121117</v>
      </c>
      <c r="G2649" s="169" t="s">
        <v>787</v>
      </c>
      <c r="H2649" s="169"/>
      <c r="I2649" s="169"/>
      <c r="J2649" s="169">
        <v>3130635.61</v>
      </c>
      <c r="K2649" s="169"/>
      <c r="M2649" s="168">
        <f t="shared" si="120"/>
        <v>0.31306356099999999</v>
      </c>
    </row>
    <row r="2650" spans="1:13" x14ac:dyDescent="0.25">
      <c r="A2650" s="89" t="str">
        <f t="shared" si="121"/>
        <v>Y0BK0</v>
      </c>
      <c r="B2650" s="89">
        <f>VLOOKUP(F2650,Masters!B:F,5,0)</f>
        <v>0</v>
      </c>
      <c r="C2650" s="169" t="s">
        <v>184</v>
      </c>
      <c r="D2650" s="169" t="s">
        <v>184</v>
      </c>
      <c r="E2650" s="170">
        <v>44469</v>
      </c>
      <c r="F2650" s="169">
        <v>141017</v>
      </c>
      <c r="G2650" s="169" t="s">
        <v>788</v>
      </c>
      <c r="H2650" s="169"/>
      <c r="I2650" s="169"/>
      <c r="J2650" s="169">
        <v>0</v>
      </c>
      <c r="K2650" s="169"/>
      <c r="M2650" s="168">
        <f t="shared" si="120"/>
        <v>0</v>
      </c>
    </row>
    <row r="2651" spans="1:13" x14ac:dyDescent="0.25">
      <c r="A2651" s="89" t="str">
        <f t="shared" si="121"/>
        <v>Y0BK0</v>
      </c>
      <c r="B2651" s="89">
        <f>VLOOKUP(F2651,Masters!B:F,5,0)</f>
        <v>0</v>
      </c>
      <c r="C2651" s="169" t="s">
        <v>184</v>
      </c>
      <c r="D2651" s="169" t="s">
        <v>184</v>
      </c>
      <c r="E2651" s="170">
        <v>44469</v>
      </c>
      <c r="F2651" s="169">
        <v>141280</v>
      </c>
      <c r="G2651" s="169" t="s">
        <v>789</v>
      </c>
      <c r="H2651" s="169"/>
      <c r="I2651" s="169"/>
      <c r="J2651" s="169">
        <v>302019.14</v>
      </c>
      <c r="K2651" s="169"/>
      <c r="M2651" s="168">
        <f t="shared" si="120"/>
        <v>3.0201914E-2</v>
      </c>
    </row>
    <row r="2652" spans="1:13" x14ac:dyDescent="0.25">
      <c r="A2652" s="89" t="str">
        <f t="shared" si="121"/>
        <v>Y0BK0</v>
      </c>
      <c r="B2652" s="89">
        <f>VLOOKUP(F2652,Masters!B:F,5,0)</f>
        <v>0</v>
      </c>
      <c r="C2652" s="169" t="s">
        <v>184</v>
      </c>
      <c r="D2652" s="169" t="s">
        <v>184</v>
      </c>
      <c r="E2652" s="170">
        <v>44469</v>
      </c>
      <c r="F2652" s="169">
        <v>141294</v>
      </c>
      <c r="G2652" s="169" t="s">
        <v>792</v>
      </c>
      <c r="H2652" s="169"/>
      <c r="I2652" s="169"/>
      <c r="J2652" s="169">
        <v>0</v>
      </c>
      <c r="K2652" s="169"/>
      <c r="M2652" s="168">
        <f t="shared" si="120"/>
        <v>0</v>
      </c>
    </row>
    <row r="2653" spans="1:13" x14ac:dyDescent="0.25">
      <c r="A2653" s="89" t="str">
        <f t="shared" si="121"/>
        <v>Y0BK0</v>
      </c>
      <c r="B2653" s="89">
        <f>VLOOKUP(F2653,Masters!B:F,5,0)</f>
        <v>0</v>
      </c>
      <c r="C2653" s="169" t="s">
        <v>184</v>
      </c>
      <c r="D2653" s="169" t="s">
        <v>184</v>
      </c>
      <c r="E2653" s="170">
        <v>44469</v>
      </c>
      <c r="F2653" s="169">
        <v>141321</v>
      </c>
      <c r="G2653" s="169" t="s">
        <v>1052</v>
      </c>
      <c r="H2653" s="169"/>
      <c r="I2653" s="169"/>
      <c r="J2653" s="169">
        <v>0</v>
      </c>
      <c r="K2653" s="169"/>
      <c r="M2653" s="168">
        <f t="shared" si="120"/>
        <v>0</v>
      </c>
    </row>
    <row r="2654" spans="1:13" x14ac:dyDescent="0.25">
      <c r="A2654" s="89" t="str">
        <f t="shared" si="121"/>
        <v>Y0BK0</v>
      </c>
      <c r="B2654" s="89">
        <f>VLOOKUP(F2654,Masters!B:F,5,0)</f>
        <v>0</v>
      </c>
      <c r="C2654" s="169" t="s">
        <v>184</v>
      </c>
      <c r="D2654" s="169" t="s">
        <v>184</v>
      </c>
      <c r="E2654" s="170">
        <v>44469</v>
      </c>
      <c r="F2654" s="169">
        <v>141366</v>
      </c>
      <c r="G2654" s="169" t="s">
        <v>767</v>
      </c>
      <c r="H2654" s="169"/>
      <c r="I2654" s="169"/>
      <c r="J2654" s="169">
        <v>0</v>
      </c>
      <c r="K2654" s="169"/>
      <c r="M2654" s="168">
        <f t="shared" si="120"/>
        <v>0</v>
      </c>
    </row>
    <row r="2655" spans="1:13" x14ac:dyDescent="0.25">
      <c r="A2655" s="89" t="str">
        <f t="shared" si="121"/>
        <v>Y0BK0</v>
      </c>
      <c r="B2655" s="89">
        <f>VLOOKUP(F2655,Masters!B:F,5,0)</f>
        <v>0</v>
      </c>
      <c r="C2655" s="169" t="s">
        <v>184</v>
      </c>
      <c r="D2655" s="169" t="s">
        <v>184</v>
      </c>
      <c r="E2655" s="170">
        <v>44469</v>
      </c>
      <c r="F2655" s="169">
        <v>141379</v>
      </c>
      <c r="G2655" s="169" t="s">
        <v>2430</v>
      </c>
      <c r="H2655" s="169"/>
      <c r="I2655" s="169"/>
      <c r="J2655" s="169">
        <v>0</v>
      </c>
      <c r="K2655" s="169"/>
      <c r="M2655" s="168">
        <f t="shared" si="120"/>
        <v>0</v>
      </c>
    </row>
    <row r="2656" spans="1:13" x14ac:dyDescent="0.25">
      <c r="A2656" s="89" t="str">
        <f t="shared" si="121"/>
        <v>Y0BK0</v>
      </c>
      <c r="B2656" s="89">
        <f>VLOOKUP(F2656,Masters!B:F,5,0)</f>
        <v>0</v>
      </c>
      <c r="C2656" s="169" t="s">
        <v>184</v>
      </c>
      <c r="D2656" s="169" t="s">
        <v>184</v>
      </c>
      <c r="E2656" s="170">
        <v>44469</v>
      </c>
      <c r="F2656" s="169">
        <v>141382</v>
      </c>
      <c r="G2656" s="169" t="s">
        <v>508</v>
      </c>
      <c r="H2656" s="169"/>
      <c r="I2656" s="169"/>
      <c r="J2656" s="169">
        <v>0</v>
      </c>
      <c r="K2656" s="169"/>
      <c r="M2656" s="168">
        <f t="shared" si="120"/>
        <v>0</v>
      </c>
    </row>
    <row r="2657" spans="1:13" x14ac:dyDescent="0.25">
      <c r="A2657" s="89" t="str">
        <f t="shared" si="121"/>
        <v>Y0BK0</v>
      </c>
      <c r="B2657" s="89">
        <f>VLOOKUP(F2657,Masters!B:F,5,0)</f>
        <v>0</v>
      </c>
      <c r="C2657" s="169" t="s">
        <v>184</v>
      </c>
      <c r="D2657" s="169" t="s">
        <v>184</v>
      </c>
      <c r="E2657" s="170">
        <v>44469</v>
      </c>
      <c r="F2657" s="169">
        <v>141398</v>
      </c>
      <c r="G2657" s="169" t="s">
        <v>2431</v>
      </c>
      <c r="H2657" s="169"/>
      <c r="I2657" s="169"/>
      <c r="J2657" s="169">
        <v>4979.54</v>
      </c>
      <c r="K2657" s="169"/>
      <c r="M2657" s="168">
        <f t="shared" si="120"/>
        <v>4.97954E-4</v>
      </c>
    </row>
    <row r="2658" spans="1:13" x14ac:dyDescent="0.25">
      <c r="A2658" s="89" t="str">
        <f t="shared" si="121"/>
        <v>Y0BK0</v>
      </c>
      <c r="B2658" s="89">
        <f>VLOOKUP(F2658,Masters!B:F,5,0)</f>
        <v>0</v>
      </c>
      <c r="C2658" s="169" t="s">
        <v>184</v>
      </c>
      <c r="D2658" s="169" t="s">
        <v>184</v>
      </c>
      <c r="E2658" s="170">
        <v>44469</v>
      </c>
      <c r="F2658" s="169">
        <v>141399</v>
      </c>
      <c r="G2658" s="169" t="s">
        <v>2432</v>
      </c>
      <c r="H2658" s="169"/>
      <c r="I2658" s="169"/>
      <c r="J2658" s="169">
        <v>0</v>
      </c>
      <c r="K2658" s="169"/>
      <c r="M2658" s="168">
        <f t="shared" si="120"/>
        <v>0</v>
      </c>
    </row>
    <row r="2659" spans="1:13" x14ac:dyDescent="0.25">
      <c r="A2659" s="89" t="str">
        <f t="shared" si="121"/>
        <v>Y0BK0</v>
      </c>
      <c r="B2659" s="89">
        <f>VLOOKUP(F2659,Masters!B:F,5,0)</f>
        <v>0</v>
      </c>
      <c r="C2659" s="169" t="s">
        <v>184</v>
      </c>
      <c r="D2659" s="169" t="s">
        <v>184</v>
      </c>
      <c r="E2659" s="170">
        <v>44469</v>
      </c>
      <c r="F2659" s="169">
        <v>141526</v>
      </c>
      <c r="G2659" s="169" t="s">
        <v>510</v>
      </c>
      <c r="H2659" s="169"/>
      <c r="I2659" s="169"/>
      <c r="J2659" s="169">
        <v>0</v>
      </c>
      <c r="K2659" s="169"/>
      <c r="M2659" s="168">
        <f t="shared" si="120"/>
        <v>0</v>
      </c>
    </row>
    <row r="2660" spans="1:13" x14ac:dyDescent="0.25">
      <c r="A2660" s="89" t="str">
        <f t="shared" si="121"/>
        <v>Y0BK0</v>
      </c>
      <c r="B2660" s="89">
        <f>VLOOKUP(F2660,Masters!B:F,5,0)</f>
        <v>0</v>
      </c>
      <c r="C2660" s="169" t="s">
        <v>184</v>
      </c>
      <c r="D2660" s="169" t="s">
        <v>184</v>
      </c>
      <c r="E2660" s="170">
        <v>44469</v>
      </c>
      <c r="F2660" s="169">
        <v>141554</v>
      </c>
      <c r="G2660" s="169" t="s">
        <v>819</v>
      </c>
      <c r="H2660" s="169"/>
      <c r="I2660" s="169"/>
      <c r="J2660" s="169">
        <v>0</v>
      </c>
      <c r="K2660" s="169"/>
      <c r="M2660" s="168">
        <f t="shared" si="120"/>
        <v>0</v>
      </c>
    </row>
    <row r="2661" spans="1:13" x14ac:dyDescent="0.25">
      <c r="A2661" s="89" t="str">
        <f t="shared" si="121"/>
        <v>Y0BK0</v>
      </c>
      <c r="B2661" s="89">
        <f>VLOOKUP(F2661,Masters!B:F,5,0)</f>
        <v>0</v>
      </c>
      <c r="C2661" s="169" t="s">
        <v>184</v>
      </c>
      <c r="D2661" s="169" t="s">
        <v>184</v>
      </c>
      <c r="E2661" s="170">
        <v>44469</v>
      </c>
      <c r="F2661" s="169">
        <v>141647</v>
      </c>
      <c r="G2661" s="169" t="s">
        <v>821</v>
      </c>
      <c r="H2661" s="169"/>
      <c r="I2661" s="169"/>
      <c r="J2661" s="169">
        <v>0</v>
      </c>
      <c r="K2661" s="169"/>
      <c r="M2661" s="168">
        <f t="shared" si="120"/>
        <v>0</v>
      </c>
    </row>
    <row r="2662" spans="1:13" x14ac:dyDescent="0.25">
      <c r="A2662" s="89" t="str">
        <f t="shared" si="121"/>
        <v>Y0BK0</v>
      </c>
      <c r="B2662" s="89">
        <f>VLOOKUP(F2662,Masters!B:F,5,0)</f>
        <v>0</v>
      </c>
      <c r="C2662" s="169" t="s">
        <v>184</v>
      </c>
      <c r="D2662" s="169" t="s">
        <v>184</v>
      </c>
      <c r="E2662" s="170">
        <v>44469</v>
      </c>
      <c r="F2662" s="169">
        <v>141653</v>
      </c>
      <c r="G2662" s="169" t="s">
        <v>512</v>
      </c>
      <c r="H2662" s="169"/>
      <c r="I2662" s="169"/>
      <c r="J2662" s="169">
        <v>0</v>
      </c>
      <c r="K2662" s="169"/>
      <c r="M2662" s="168">
        <f t="shared" si="120"/>
        <v>0</v>
      </c>
    </row>
    <row r="2663" spans="1:13" x14ac:dyDescent="0.25">
      <c r="A2663" s="89" t="str">
        <f t="shared" si="121"/>
        <v>Y0BK0</v>
      </c>
      <c r="B2663" s="89">
        <f>VLOOKUP(F2663,Masters!B:F,5,0)</f>
        <v>0</v>
      </c>
      <c r="C2663" s="169" t="s">
        <v>184</v>
      </c>
      <c r="D2663" s="169" t="s">
        <v>184</v>
      </c>
      <c r="E2663" s="170">
        <v>44469</v>
      </c>
      <c r="F2663" s="169">
        <v>141679</v>
      </c>
      <c r="G2663" s="169" t="s">
        <v>822</v>
      </c>
      <c r="H2663" s="169"/>
      <c r="I2663" s="169"/>
      <c r="J2663" s="169">
        <v>0</v>
      </c>
      <c r="K2663" s="169"/>
      <c r="M2663" s="168">
        <f t="shared" si="120"/>
        <v>0</v>
      </c>
    </row>
    <row r="2664" spans="1:13" x14ac:dyDescent="0.25">
      <c r="A2664" s="89" t="str">
        <f t="shared" si="121"/>
        <v>Y0BK0</v>
      </c>
      <c r="B2664" s="89">
        <f>VLOOKUP(F2664,Masters!B:F,5,0)</f>
        <v>0</v>
      </c>
      <c r="C2664" s="169" t="s">
        <v>184</v>
      </c>
      <c r="D2664" s="169" t="s">
        <v>184</v>
      </c>
      <c r="E2664" s="170">
        <v>44469</v>
      </c>
      <c r="F2664" s="169">
        <v>141724</v>
      </c>
      <c r="G2664" s="169" t="s">
        <v>513</v>
      </c>
      <c r="H2664" s="169"/>
      <c r="I2664" s="169"/>
      <c r="J2664" s="169">
        <v>0</v>
      </c>
      <c r="K2664" s="169"/>
      <c r="M2664" s="168">
        <f t="shared" si="120"/>
        <v>0</v>
      </c>
    </row>
    <row r="2665" spans="1:13" x14ac:dyDescent="0.25">
      <c r="A2665" s="89" t="str">
        <f t="shared" si="121"/>
        <v>Y0BK0</v>
      </c>
      <c r="B2665" s="89">
        <f>VLOOKUP(F2665,Masters!B:F,5,0)</f>
        <v>0</v>
      </c>
      <c r="C2665" s="169" t="s">
        <v>184</v>
      </c>
      <c r="D2665" s="169" t="s">
        <v>184</v>
      </c>
      <c r="E2665" s="170">
        <v>44469</v>
      </c>
      <c r="F2665" s="169">
        <v>141744</v>
      </c>
      <c r="G2665" s="169" t="s">
        <v>514</v>
      </c>
      <c r="H2665" s="169"/>
      <c r="I2665" s="169"/>
      <c r="J2665" s="169">
        <v>99999.98</v>
      </c>
      <c r="K2665" s="169"/>
      <c r="M2665" s="168">
        <f t="shared" si="120"/>
        <v>9.9999979999999995E-3</v>
      </c>
    </row>
    <row r="2666" spans="1:13" x14ac:dyDescent="0.25">
      <c r="A2666" s="89" t="str">
        <f t="shared" si="121"/>
        <v>Y0BK0</v>
      </c>
      <c r="B2666" s="89">
        <f>VLOOKUP(F2666,Masters!B:F,5,0)</f>
        <v>0</v>
      </c>
      <c r="C2666" s="169" t="s">
        <v>184</v>
      </c>
      <c r="D2666" s="169" t="s">
        <v>184</v>
      </c>
      <c r="E2666" s="170">
        <v>44469</v>
      </c>
      <c r="F2666" s="169">
        <v>141754</v>
      </c>
      <c r="G2666" s="169" t="s">
        <v>517</v>
      </c>
      <c r="H2666" s="169"/>
      <c r="I2666" s="169"/>
      <c r="J2666" s="169">
        <v>0</v>
      </c>
      <c r="K2666" s="169"/>
      <c r="M2666" s="168">
        <f t="shared" si="120"/>
        <v>0</v>
      </c>
    </row>
    <row r="2667" spans="1:13" x14ac:dyDescent="0.25">
      <c r="A2667" s="89" t="str">
        <f t="shared" si="121"/>
        <v>Y0BK0</v>
      </c>
      <c r="B2667" s="89">
        <f>VLOOKUP(F2667,Masters!B:F,5,0)</f>
        <v>0</v>
      </c>
      <c r="C2667" s="169" t="s">
        <v>184</v>
      </c>
      <c r="D2667" s="169" t="s">
        <v>184</v>
      </c>
      <c r="E2667" s="170">
        <v>44469</v>
      </c>
      <c r="F2667" s="169">
        <v>141755</v>
      </c>
      <c r="G2667" s="169" t="s">
        <v>518</v>
      </c>
      <c r="H2667" s="169"/>
      <c r="I2667" s="169"/>
      <c r="J2667" s="169">
        <v>0</v>
      </c>
      <c r="K2667" s="169"/>
      <c r="M2667" s="168">
        <f t="shared" si="120"/>
        <v>0</v>
      </c>
    </row>
    <row r="2668" spans="1:13" x14ac:dyDescent="0.25">
      <c r="A2668" s="89" t="str">
        <f t="shared" si="121"/>
        <v>Y0BK0</v>
      </c>
      <c r="B2668" s="89">
        <f>VLOOKUP(F2668,Masters!B:F,5,0)</f>
        <v>0</v>
      </c>
      <c r="C2668" s="169" t="s">
        <v>184</v>
      </c>
      <c r="D2668" s="169" t="s">
        <v>184</v>
      </c>
      <c r="E2668" s="170">
        <v>44469</v>
      </c>
      <c r="F2668" s="169">
        <v>141769</v>
      </c>
      <c r="G2668" s="169" t="s">
        <v>843</v>
      </c>
      <c r="H2668" s="169"/>
      <c r="I2668" s="169"/>
      <c r="J2668" s="169">
        <v>0</v>
      </c>
      <c r="K2668" s="169"/>
      <c r="M2668" s="168">
        <f t="shared" si="120"/>
        <v>0</v>
      </c>
    </row>
    <row r="2669" spans="1:13" x14ac:dyDescent="0.25">
      <c r="A2669" s="89" t="str">
        <f t="shared" si="121"/>
        <v>Y0BK0</v>
      </c>
      <c r="B2669" s="89">
        <f>VLOOKUP(F2669,Masters!B:F,5,0)</f>
        <v>0</v>
      </c>
      <c r="C2669" s="169" t="s">
        <v>184</v>
      </c>
      <c r="D2669" s="169" t="s">
        <v>184</v>
      </c>
      <c r="E2669" s="170">
        <v>44469</v>
      </c>
      <c r="F2669" s="169">
        <v>141779</v>
      </c>
      <c r="G2669" s="169" t="s">
        <v>852</v>
      </c>
      <c r="H2669" s="169"/>
      <c r="I2669" s="169"/>
      <c r="J2669" s="169">
        <v>0</v>
      </c>
      <c r="K2669" s="169"/>
      <c r="M2669" s="168">
        <f t="shared" si="120"/>
        <v>0</v>
      </c>
    </row>
    <row r="2670" spans="1:13" x14ac:dyDescent="0.25">
      <c r="A2670" s="89" t="str">
        <f t="shared" si="121"/>
        <v>Y0BK0</v>
      </c>
      <c r="B2670" s="89">
        <f>VLOOKUP(F2670,Masters!B:F,5,0)</f>
        <v>0</v>
      </c>
      <c r="C2670" s="169" t="s">
        <v>184</v>
      </c>
      <c r="D2670" s="169" t="s">
        <v>184</v>
      </c>
      <c r="E2670" s="170">
        <v>44469</v>
      </c>
      <c r="F2670" s="169">
        <v>141785</v>
      </c>
      <c r="G2670" s="169" t="s">
        <v>856</v>
      </c>
      <c r="H2670" s="169"/>
      <c r="I2670" s="169"/>
      <c r="J2670" s="169">
        <v>0</v>
      </c>
      <c r="K2670" s="169"/>
      <c r="M2670" s="168">
        <f t="shared" si="120"/>
        <v>0</v>
      </c>
    </row>
    <row r="2671" spans="1:13" x14ac:dyDescent="0.25">
      <c r="A2671" s="89" t="str">
        <f t="shared" si="121"/>
        <v>Y0BK0</v>
      </c>
      <c r="B2671" s="89">
        <f>VLOOKUP(F2671,Masters!B:F,5,0)</f>
        <v>0</v>
      </c>
      <c r="C2671" s="169" t="s">
        <v>184</v>
      </c>
      <c r="D2671" s="169" t="s">
        <v>184</v>
      </c>
      <c r="E2671" s="170">
        <v>44469</v>
      </c>
      <c r="F2671" s="169">
        <v>141789</v>
      </c>
      <c r="G2671" s="169" t="s">
        <v>860</v>
      </c>
      <c r="H2671" s="169"/>
      <c r="I2671" s="169"/>
      <c r="J2671" s="169">
        <v>0</v>
      </c>
      <c r="K2671" s="169"/>
      <c r="M2671" s="168">
        <f t="shared" si="120"/>
        <v>0</v>
      </c>
    </row>
    <row r="2672" spans="1:13" x14ac:dyDescent="0.25">
      <c r="A2672" s="89" t="str">
        <f t="shared" si="121"/>
        <v>Y0BK0</v>
      </c>
      <c r="B2672" s="89">
        <f>VLOOKUP(F2672,Masters!B:F,5,0)</f>
        <v>0</v>
      </c>
      <c r="C2672" s="169" t="s">
        <v>184</v>
      </c>
      <c r="D2672" s="169" t="s">
        <v>184</v>
      </c>
      <c r="E2672" s="170">
        <v>44469</v>
      </c>
      <c r="F2672" s="169">
        <v>141790</v>
      </c>
      <c r="G2672" s="169" t="s">
        <v>861</v>
      </c>
      <c r="H2672" s="169"/>
      <c r="I2672" s="169"/>
      <c r="J2672" s="169">
        <v>0</v>
      </c>
      <c r="K2672" s="169"/>
      <c r="M2672" s="168">
        <f t="shared" si="120"/>
        <v>0</v>
      </c>
    </row>
    <row r="2673" spans="1:13" x14ac:dyDescent="0.25">
      <c r="A2673" s="89" t="str">
        <f t="shared" si="121"/>
        <v>Y0BK0</v>
      </c>
      <c r="B2673" s="89">
        <f>VLOOKUP(F2673,Masters!B:F,5,0)</f>
        <v>0</v>
      </c>
      <c r="C2673" s="169" t="s">
        <v>184</v>
      </c>
      <c r="D2673" s="169" t="s">
        <v>184</v>
      </c>
      <c r="E2673" s="170">
        <v>44469</v>
      </c>
      <c r="F2673" s="169">
        <v>141871</v>
      </c>
      <c r="G2673" s="169" t="s">
        <v>1100</v>
      </c>
      <c r="H2673" s="169"/>
      <c r="I2673" s="169"/>
      <c r="J2673" s="169">
        <v>0</v>
      </c>
      <c r="K2673" s="169"/>
      <c r="M2673" s="168">
        <f t="shared" si="120"/>
        <v>0</v>
      </c>
    </row>
    <row r="2674" spans="1:13" x14ac:dyDescent="0.25">
      <c r="A2674" s="89" t="str">
        <f t="shared" si="121"/>
        <v>Y0BK0</v>
      </c>
      <c r="B2674" s="89">
        <f>VLOOKUP(F2674,Masters!B:F,5,0)</f>
        <v>0</v>
      </c>
      <c r="C2674" s="169" t="s">
        <v>184</v>
      </c>
      <c r="D2674" s="169" t="s">
        <v>184</v>
      </c>
      <c r="E2674" s="170">
        <v>44469</v>
      </c>
      <c r="F2674" s="169">
        <v>142036</v>
      </c>
      <c r="G2674" s="169" t="s">
        <v>865</v>
      </c>
      <c r="H2674" s="169"/>
      <c r="I2674" s="169"/>
      <c r="J2674" s="169">
        <v>100000</v>
      </c>
      <c r="K2674" s="169"/>
      <c r="M2674" s="168">
        <f t="shared" si="120"/>
        <v>0.01</v>
      </c>
    </row>
    <row r="2675" spans="1:13" x14ac:dyDescent="0.25">
      <c r="A2675" s="89" t="str">
        <f t="shared" si="121"/>
        <v>Y0BK0</v>
      </c>
      <c r="B2675" s="89">
        <f>VLOOKUP(F2675,Masters!B:F,5,0)</f>
        <v>0</v>
      </c>
      <c r="C2675" s="169" t="s">
        <v>184</v>
      </c>
      <c r="D2675" s="169" t="s">
        <v>184</v>
      </c>
      <c r="E2675" s="170">
        <v>44469</v>
      </c>
      <c r="F2675" s="169">
        <v>142043</v>
      </c>
      <c r="G2675" s="169" t="s">
        <v>1133</v>
      </c>
      <c r="H2675" s="169"/>
      <c r="I2675" s="169"/>
      <c r="J2675" s="169">
        <v>0</v>
      </c>
      <c r="K2675" s="169"/>
      <c r="M2675" s="168">
        <f t="shared" si="120"/>
        <v>0</v>
      </c>
    </row>
    <row r="2676" spans="1:13" x14ac:dyDescent="0.25">
      <c r="A2676" s="89" t="str">
        <f t="shared" si="121"/>
        <v>Y0BK0</v>
      </c>
      <c r="B2676" s="89">
        <f>VLOOKUP(F2676,Masters!B:F,5,0)</f>
        <v>0</v>
      </c>
      <c r="C2676" s="169" t="s">
        <v>184</v>
      </c>
      <c r="D2676" s="169" t="s">
        <v>184</v>
      </c>
      <c r="E2676" s="170">
        <v>44469</v>
      </c>
      <c r="F2676" s="169">
        <v>142044</v>
      </c>
      <c r="G2676" s="169" t="s">
        <v>870</v>
      </c>
      <c r="H2676" s="169"/>
      <c r="I2676" s="169"/>
      <c r="J2676" s="169">
        <v>0</v>
      </c>
      <c r="K2676" s="169"/>
      <c r="M2676" s="168">
        <f t="shared" si="120"/>
        <v>0</v>
      </c>
    </row>
    <row r="2677" spans="1:13" x14ac:dyDescent="0.25">
      <c r="A2677" s="89" t="str">
        <f t="shared" si="121"/>
        <v>Y0BK0</v>
      </c>
      <c r="B2677" s="89">
        <f>VLOOKUP(F2677,Masters!B:F,5,0)</f>
        <v>0</v>
      </c>
      <c r="C2677" s="169" t="s">
        <v>184</v>
      </c>
      <c r="D2677" s="169" t="s">
        <v>184</v>
      </c>
      <c r="E2677" s="170">
        <v>44469</v>
      </c>
      <c r="F2677" s="169">
        <v>142075</v>
      </c>
      <c r="G2677" s="169" t="s">
        <v>1059</v>
      </c>
      <c r="H2677" s="169"/>
      <c r="I2677" s="169"/>
      <c r="J2677" s="169">
        <v>13114682.5</v>
      </c>
      <c r="K2677" s="169"/>
      <c r="M2677" s="168">
        <f t="shared" si="120"/>
        <v>1.3114682499999999</v>
      </c>
    </row>
    <row r="2678" spans="1:13" x14ac:dyDescent="0.25">
      <c r="A2678" s="89" t="str">
        <f t="shared" si="121"/>
        <v>Y0BK0</v>
      </c>
      <c r="B2678" s="89">
        <f>VLOOKUP(F2678,Masters!B:F,5,0)</f>
        <v>0</v>
      </c>
      <c r="C2678" s="169" t="s">
        <v>184</v>
      </c>
      <c r="D2678" s="169" t="s">
        <v>184</v>
      </c>
      <c r="E2678" s="170">
        <v>44469</v>
      </c>
      <c r="F2678" s="169">
        <v>142087</v>
      </c>
      <c r="G2678" s="169" t="s">
        <v>881</v>
      </c>
      <c r="H2678" s="169"/>
      <c r="I2678" s="169"/>
      <c r="J2678" s="169">
        <v>0</v>
      </c>
      <c r="K2678" s="169"/>
      <c r="M2678" s="168">
        <f t="shared" ref="M2678:M2741" si="122">J2678/10000000</f>
        <v>0</v>
      </c>
    </row>
    <row r="2679" spans="1:13" x14ac:dyDescent="0.25">
      <c r="A2679" s="89" t="str">
        <f t="shared" si="121"/>
        <v>Y0BK0</v>
      </c>
      <c r="B2679" s="89">
        <f>VLOOKUP(F2679,Masters!B:F,5,0)</f>
        <v>0</v>
      </c>
      <c r="C2679" s="169" t="s">
        <v>184</v>
      </c>
      <c r="D2679" s="169" t="s">
        <v>184</v>
      </c>
      <c r="E2679" s="170">
        <v>44469</v>
      </c>
      <c r="F2679" s="169">
        <v>160101</v>
      </c>
      <c r="G2679" s="169" t="s">
        <v>887</v>
      </c>
      <c r="H2679" s="169"/>
      <c r="I2679" s="169"/>
      <c r="J2679" s="169">
        <v>3329799.98</v>
      </c>
      <c r="K2679" s="169"/>
      <c r="M2679" s="168">
        <f t="shared" si="122"/>
        <v>0.332979998</v>
      </c>
    </row>
    <row r="2680" spans="1:13" x14ac:dyDescent="0.25">
      <c r="A2680" s="89" t="str">
        <f t="shared" ref="A2680:A2743" si="123">C2680&amp;B2680</f>
        <v>Y0BK0</v>
      </c>
      <c r="B2680" s="89">
        <f>VLOOKUP(F2680,Masters!B:F,5,0)</f>
        <v>0</v>
      </c>
      <c r="C2680" s="169" t="s">
        <v>184</v>
      </c>
      <c r="D2680" s="169" t="s">
        <v>184</v>
      </c>
      <c r="E2680" s="170">
        <v>44469</v>
      </c>
      <c r="F2680" s="169">
        <v>160118</v>
      </c>
      <c r="G2680" s="169" t="s">
        <v>890</v>
      </c>
      <c r="H2680" s="169"/>
      <c r="I2680" s="169"/>
      <c r="J2680" s="169">
        <v>0</v>
      </c>
      <c r="K2680" s="169"/>
      <c r="M2680" s="168">
        <f t="shared" si="122"/>
        <v>0</v>
      </c>
    </row>
    <row r="2681" spans="1:13" x14ac:dyDescent="0.25">
      <c r="A2681" s="89" t="str">
        <f t="shared" si="123"/>
        <v>Y0BK0</v>
      </c>
      <c r="B2681" s="89">
        <f>VLOOKUP(F2681,Masters!B:F,5,0)</f>
        <v>0</v>
      </c>
      <c r="C2681" s="169" t="s">
        <v>184</v>
      </c>
      <c r="D2681" s="169" t="s">
        <v>184</v>
      </c>
      <c r="E2681" s="170">
        <v>44469</v>
      </c>
      <c r="F2681" s="169">
        <v>160202</v>
      </c>
      <c r="G2681" s="169" t="s">
        <v>896</v>
      </c>
      <c r="H2681" s="169"/>
      <c r="I2681" s="169"/>
      <c r="J2681" s="169">
        <v>0</v>
      </c>
      <c r="K2681" s="169"/>
      <c r="M2681" s="168">
        <f t="shared" si="122"/>
        <v>0</v>
      </c>
    </row>
    <row r="2682" spans="1:13" x14ac:dyDescent="0.25">
      <c r="A2682" s="89" t="str">
        <f t="shared" si="123"/>
        <v>Y0BK0</v>
      </c>
      <c r="B2682" s="89">
        <f>VLOOKUP(F2682,Masters!B:F,5,0)</f>
        <v>0</v>
      </c>
      <c r="C2682" s="169" t="s">
        <v>184</v>
      </c>
      <c r="D2682" s="169" t="s">
        <v>184</v>
      </c>
      <c r="E2682" s="170">
        <v>44469</v>
      </c>
      <c r="F2682" s="169">
        <v>160206</v>
      </c>
      <c r="G2682" s="169" t="s">
        <v>897</v>
      </c>
      <c r="H2682" s="169"/>
      <c r="I2682" s="169"/>
      <c r="J2682" s="169">
        <v>-186009.16</v>
      </c>
      <c r="K2682" s="169"/>
      <c r="M2682" s="168">
        <f t="shared" si="122"/>
        <v>-1.8600916000000002E-2</v>
      </c>
    </row>
    <row r="2683" spans="1:13" x14ac:dyDescent="0.25">
      <c r="A2683" s="89" t="str">
        <f t="shared" si="123"/>
        <v>Y0BK0</v>
      </c>
      <c r="B2683" s="89">
        <f>VLOOKUP(F2683,Masters!B:F,5,0)</f>
        <v>0</v>
      </c>
      <c r="C2683" s="169" t="s">
        <v>184</v>
      </c>
      <c r="D2683" s="169" t="s">
        <v>184</v>
      </c>
      <c r="E2683" s="170">
        <v>44469</v>
      </c>
      <c r="F2683" s="169">
        <v>160207</v>
      </c>
      <c r="G2683" s="169" t="s">
        <v>898</v>
      </c>
      <c r="H2683" s="169"/>
      <c r="I2683" s="169"/>
      <c r="J2683" s="169">
        <v>0</v>
      </c>
      <c r="K2683" s="169"/>
      <c r="M2683" s="168">
        <f t="shared" si="122"/>
        <v>0</v>
      </c>
    </row>
    <row r="2684" spans="1:13" x14ac:dyDescent="0.25">
      <c r="A2684" s="89" t="str">
        <f t="shared" si="123"/>
        <v>Y0BK0</v>
      </c>
      <c r="B2684" s="89">
        <f>VLOOKUP(F2684,Masters!B:F,5,0)</f>
        <v>0</v>
      </c>
      <c r="C2684" s="169" t="s">
        <v>184</v>
      </c>
      <c r="D2684" s="169" t="s">
        <v>184</v>
      </c>
      <c r="E2684" s="170">
        <v>44469</v>
      </c>
      <c r="F2684" s="169">
        <v>170101</v>
      </c>
      <c r="G2684" s="169" t="s">
        <v>901</v>
      </c>
      <c r="H2684" s="169"/>
      <c r="I2684" s="169"/>
      <c r="J2684" s="169">
        <v>27558876.850000001</v>
      </c>
      <c r="K2684" s="169"/>
      <c r="M2684" s="168">
        <f t="shared" si="122"/>
        <v>2.7558876850000003</v>
      </c>
    </row>
    <row r="2685" spans="1:13" x14ac:dyDescent="0.25">
      <c r="A2685" s="89" t="str">
        <f t="shared" si="123"/>
        <v>Y0BK0</v>
      </c>
      <c r="B2685" s="89">
        <f>VLOOKUP(F2685,Masters!B:F,5,0)</f>
        <v>0</v>
      </c>
      <c r="C2685" s="169" t="s">
        <v>184</v>
      </c>
      <c r="D2685" s="169" t="s">
        <v>184</v>
      </c>
      <c r="E2685" s="170">
        <v>44469</v>
      </c>
      <c r="F2685" s="169">
        <v>170125</v>
      </c>
      <c r="G2685" s="169" t="s">
        <v>560</v>
      </c>
      <c r="H2685" s="169"/>
      <c r="I2685" s="169"/>
      <c r="J2685" s="169">
        <v>1246944.98</v>
      </c>
      <c r="K2685" s="169"/>
      <c r="M2685" s="168">
        <f t="shared" si="122"/>
        <v>0.124694498</v>
      </c>
    </row>
    <row r="2686" spans="1:13" x14ac:dyDescent="0.25">
      <c r="A2686" s="89" t="str">
        <f t="shared" si="123"/>
        <v>Y0BK0</v>
      </c>
      <c r="B2686" s="89">
        <f>VLOOKUP(F2686,Masters!B:F,5,0)</f>
        <v>0</v>
      </c>
      <c r="C2686" s="169" t="s">
        <v>184</v>
      </c>
      <c r="D2686" s="169" t="s">
        <v>184</v>
      </c>
      <c r="E2686" s="170">
        <v>44469</v>
      </c>
      <c r="F2686" s="169">
        <v>170129</v>
      </c>
      <c r="G2686" s="169" t="s">
        <v>564</v>
      </c>
      <c r="H2686" s="169"/>
      <c r="I2686" s="169"/>
      <c r="J2686" s="169">
        <v>7334185.0899999999</v>
      </c>
      <c r="K2686" s="169"/>
      <c r="M2686" s="168">
        <f t="shared" si="122"/>
        <v>0.73341850899999994</v>
      </c>
    </row>
    <row r="2687" spans="1:13" x14ac:dyDescent="0.25">
      <c r="A2687" s="89" t="str">
        <f t="shared" si="123"/>
        <v>Y0BK0</v>
      </c>
      <c r="B2687" s="89">
        <f>VLOOKUP(F2687,Masters!B:F,5,0)</f>
        <v>0</v>
      </c>
      <c r="C2687" s="169" t="s">
        <v>184</v>
      </c>
      <c r="D2687" s="169" t="s">
        <v>184</v>
      </c>
      <c r="E2687" s="170">
        <v>44469</v>
      </c>
      <c r="F2687" s="169">
        <v>201272</v>
      </c>
      <c r="G2687" s="169" t="s">
        <v>718</v>
      </c>
      <c r="H2687" s="169"/>
      <c r="I2687" s="169"/>
      <c r="J2687" s="169">
        <v>7362960.6299999999</v>
      </c>
      <c r="K2687" s="169"/>
      <c r="M2687" s="168">
        <f t="shared" si="122"/>
        <v>0.73629606299999995</v>
      </c>
    </row>
    <row r="2688" spans="1:13" x14ac:dyDescent="0.25">
      <c r="A2688" s="89" t="str">
        <f t="shared" si="123"/>
        <v>Y0BK1.2</v>
      </c>
      <c r="B2688" s="89">
        <f>VLOOKUP(F2688,Masters!B:F,5,0)</f>
        <v>1.2</v>
      </c>
      <c r="C2688" s="169" t="s">
        <v>184</v>
      </c>
      <c r="D2688" s="169" t="s">
        <v>184</v>
      </c>
      <c r="E2688" s="170">
        <v>44469</v>
      </c>
      <c r="F2688" s="169">
        <v>201273</v>
      </c>
      <c r="G2688" s="169" t="s">
        <v>719</v>
      </c>
      <c r="H2688" s="169"/>
      <c r="I2688" s="169"/>
      <c r="J2688" s="169">
        <v>-45416966.93</v>
      </c>
      <c r="K2688" s="169"/>
      <c r="M2688" s="168">
        <f t="shared" si="122"/>
        <v>-4.5416966929999996</v>
      </c>
    </row>
    <row r="2689" spans="1:13" x14ac:dyDescent="0.25">
      <c r="A2689" s="89" t="str">
        <f t="shared" si="123"/>
        <v>Y0BK0</v>
      </c>
      <c r="B2689" s="89">
        <f>VLOOKUP(F2689,Masters!B:F,5,0)</f>
        <v>0</v>
      </c>
      <c r="C2689" s="169" t="s">
        <v>184</v>
      </c>
      <c r="D2689" s="169" t="s">
        <v>184</v>
      </c>
      <c r="E2689" s="170">
        <v>44469</v>
      </c>
      <c r="F2689" s="169">
        <v>201274</v>
      </c>
      <c r="G2689" s="169" t="s">
        <v>701</v>
      </c>
      <c r="H2689" s="169"/>
      <c r="I2689" s="169"/>
      <c r="J2689" s="169">
        <v>3757542.06</v>
      </c>
      <c r="K2689" s="169"/>
      <c r="M2689" s="168">
        <f t="shared" si="122"/>
        <v>0.37575420599999998</v>
      </c>
    </row>
    <row r="2690" spans="1:13" x14ac:dyDescent="0.25">
      <c r="A2690" s="89" t="str">
        <f t="shared" si="123"/>
        <v>Y0BK1.2</v>
      </c>
      <c r="B2690" s="89">
        <f>VLOOKUP(F2690,Masters!B:F,5,0)</f>
        <v>1.2</v>
      </c>
      <c r="C2690" s="169" t="s">
        <v>184</v>
      </c>
      <c r="D2690" s="169" t="s">
        <v>184</v>
      </c>
      <c r="E2690" s="170">
        <v>44469</v>
      </c>
      <c r="F2690" s="169">
        <v>201275</v>
      </c>
      <c r="G2690" s="169" t="s">
        <v>702</v>
      </c>
      <c r="H2690" s="169"/>
      <c r="I2690" s="169"/>
      <c r="J2690" s="169">
        <v>-63716584.759999998</v>
      </c>
      <c r="K2690" s="169"/>
      <c r="M2690" s="168">
        <f t="shared" si="122"/>
        <v>-6.3716584759999995</v>
      </c>
    </row>
    <row r="2691" spans="1:13" x14ac:dyDescent="0.25">
      <c r="A2691" s="89" t="str">
        <f t="shared" si="123"/>
        <v>Y0BK0</v>
      </c>
      <c r="B2691" s="89">
        <f>VLOOKUP(F2691,Masters!B:F,5,0)</f>
        <v>0</v>
      </c>
      <c r="C2691" s="169" t="s">
        <v>184</v>
      </c>
      <c r="D2691" s="169" t="s">
        <v>184</v>
      </c>
      <c r="E2691" s="170">
        <v>44469</v>
      </c>
      <c r="F2691" s="169">
        <v>201276</v>
      </c>
      <c r="G2691" s="169" t="s">
        <v>473</v>
      </c>
      <c r="H2691" s="169"/>
      <c r="I2691" s="169"/>
      <c r="J2691" s="169">
        <v>14059473.09</v>
      </c>
      <c r="K2691" s="169"/>
      <c r="M2691" s="168">
        <f t="shared" si="122"/>
        <v>1.4059473090000001</v>
      </c>
    </row>
    <row r="2692" spans="1:13" x14ac:dyDescent="0.25">
      <c r="A2692" s="89" t="str">
        <f t="shared" si="123"/>
        <v>Y0BK1.2</v>
      </c>
      <c r="B2692" s="89">
        <f>VLOOKUP(F2692,Masters!B:F,5,0)</f>
        <v>1.2</v>
      </c>
      <c r="C2692" s="169" t="s">
        <v>184</v>
      </c>
      <c r="D2692" s="169" t="s">
        <v>184</v>
      </c>
      <c r="E2692" s="170">
        <v>44469</v>
      </c>
      <c r="F2692" s="169">
        <v>201277</v>
      </c>
      <c r="G2692" s="169" t="s">
        <v>474</v>
      </c>
      <c r="H2692" s="169"/>
      <c r="I2692" s="169"/>
      <c r="J2692" s="169">
        <v>-51546335.899999999</v>
      </c>
      <c r="K2692" s="169"/>
      <c r="M2692" s="168">
        <f t="shared" si="122"/>
        <v>-5.1546335899999995</v>
      </c>
    </row>
    <row r="2693" spans="1:13" x14ac:dyDescent="0.25">
      <c r="A2693" s="89" t="str">
        <f t="shared" si="123"/>
        <v>Y0BK0</v>
      </c>
      <c r="B2693" s="89">
        <f>VLOOKUP(F2693,Masters!B:F,5,0)</f>
        <v>0</v>
      </c>
      <c r="C2693" s="169" t="s">
        <v>184</v>
      </c>
      <c r="D2693" s="169" t="s">
        <v>184</v>
      </c>
      <c r="E2693" s="170">
        <v>44469</v>
      </c>
      <c r="F2693" s="169">
        <v>201351</v>
      </c>
      <c r="G2693" s="169" t="s">
        <v>478</v>
      </c>
      <c r="H2693" s="169"/>
      <c r="I2693" s="169"/>
      <c r="J2693" s="169">
        <v>-13243958.189999999</v>
      </c>
      <c r="K2693" s="169"/>
      <c r="M2693" s="168">
        <f t="shared" si="122"/>
        <v>-1.324395819</v>
      </c>
    </row>
    <row r="2694" spans="1:13" x14ac:dyDescent="0.25">
      <c r="A2694" s="89" t="str">
        <f t="shared" si="123"/>
        <v>Y0BK0</v>
      </c>
      <c r="B2694" s="89">
        <f>VLOOKUP(F2694,Masters!B:F,5,0)</f>
        <v>0</v>
      </c>
      <c r="C2694" s="169" t="s">
        <v>184</v>
      </c>
      <c r="D2694" s="169" t="s">
        <v>184</v>
      </c>
      <c r="E2694" s="170">
        <v>44469</v>
      </c>
      <c r="F2694" s="169">
        <v>201352</v>
      </c>
      <c r="G2694" s="169" t="s">
        <v>636</v>
      </c>
      <c r="H2694" s="169"/>
      <c r="I2694" s="169"/>
      <c r="J2694" s="169">
        <v>-125151.6</v>
      </c>
      <c r="K2694" s="169"/>
      <c r="M2694" s="168">
        <f t="shared" si="122"/>
        <v>-1.2515160000000001E-2</v>
      </c>
    </row>
    <row r="2695" spans="1:13" x14ac:dyDescent="0.25">
      <c r="A2695" s="89" t="str">
        <f t="shared" si="123"/>
        <v>Y0BK0</v>
      </c>
      <c r="B2695" s="89">
        <f>VLOOKUP(F2695,Masters!B:F,5,0)</f>
        <v>0</v>
      </c>
      <c r="C2695" s="169" t="s">
        <v>184</v>
      </c>
      <c r="D2695" s="169" t="s">
        <v>184</v>
      </c>
      <c r="E2695" s="170">
        <v>44469</v>
      </c>
      <c r="F2695" s="169">
        <v>201353</v>
      </c>
      <c r="G2695" s="169" t="s">
        <v>705</v>
      </c>
      <c r="H2695" s="169"/>
      <c r="I2695" s="169"/>
      <c r="J2695" s="169">
        <v>-29637.26</v>
      </c>
      <c r="K2695" s="169"/>
      <c r="M2695" s="168">
        <f t="shared" si="122"/>
        <v>-2.9637259999999999E-3</v>
      </c>
    </row>
    <row r="2696" spans="1:13" x14ac:dyDescent="0.25">
      <c r="A2696" s="89" t="str">
        <f t="shared" si="123"/>
        <v>Y0BK1.2</v>
      </c>
      <c r="B2696" s="89">
        <f>VLOOKUP(F2696,Masters!B:F,5,0)</f>
        <v>1.2</v>
      </c>
      <c r="C2696" s="169" t="s">
        <v>184</v>
      </c>
      <c r="D2696" s="169" t="s">
        <v>184</v>
      </c>
      <c r="E2696" s="170">
        <v>44469</v>
      </c>
      <c r="F2696" s="169">
        <v>201366</v>
      </c>
      <c r="G2696" s="169" t="s">
        <v>480</v>
      </c>
      <c r="H2696" s="169"/>
      <c r="I2696" s="169"/>
      <c r="J2696" s="169">
        <v>-8882417.7400000002</v>
      </c>
      <c r="K2696" s="169"/>
      <c r="M2696" s="168">
        <f t="shared" si="122"/>
        <v>-0.88824177400000004</v>
      </c>
    </row>
    <row r="2697" spans="1:13" x14ac:dyDescent="0.25">
      <c r="A2697" s="89" t="str">
        <f t="shared" si="123"/>
        <v>Y0BK1.2</v>
      </c>
      <c r="B2697" s="89">
        <f>VLOOKUP(F2697,Masters!B:F,5,0)</f>
        <v>1.2</v>
      </c>
      <c r="C2697" s="169" t="s">
        <v>184</v>
      </c>
      <c r="D2697" s="169" t="s">
        <v>184</v>
      </c>
      <c r="E2697" s="170">
        <v>44469</v>
      </c>
      <c r="F2697" s="169">
        <v>201367</v>
      </c>
      <c r="G2697" s="169" t="s">
        <v>639</v>
      </c>
      <c r="H2697" s="169"/>
      <c r="I2697" s="169"/>
      <c r="J2697" s="169">
        <v>-2651280.17</v>
      </c>
      <c r="K2697" s="169"/>
      <c r="M2697" s="168">
        <f t="shared" si="122"/>
        <v>-0.26512801699999999</v>
      </c>
    </row>
    <row r="2698" spans="1:13" x14ac:dyDescent="0.25">
      <c r="A2698" s="89" t="str">
        <f t="shared" si="123"/>
        <v>Y0BK1.2</v>
      </c>
      <c r="B2698" s="89">
        <f>VLOOKUP(F2698,Masters!B:F,5,0)</f>
        <v>1.2</v>
      </c>
      <c r="C2698" s="169" t="s">
        <v>184</v>
      </c>
      <c r="D2698" s="169" t="s">
        <v>184</v>
      </c>
      <c r="E2698" s="170">
        <v>44469</v>
      </c>
      <c r="F2698" s="169">
        <v>201368</v>
      </c>
      <c r="G2698" s="169" t="s">
        <v>707</v>
      </c>
      <c r="H2698" s="169"/>
      <c r="I2698" s="169"/>
      <c r="J2698" s="169">
        <v>-555514.34</v>
      </c>
      <c r="K2698" s="169"/>
      <c r="M2698" s="168">
        <f t="shared" si="122"/>
        <v>-5.5551433999999997E-2</v>
      </c>
    </row>
    <row r="2699" spans="1:13" x14ac:dyDescent="0.25">
      <c r="A2699" s="89" t="str">
        <f t="shared" si="123"/>
        <v>Y0BK0</v>
      </c>
      <c r="B2699" s="89">
        <f>VLOOKUP(F2699,Masters!B:F,5,0)</f>
        <v>0</v>
      </c>
      <c r="C2699" s="169" t="s">
        <v>184</v>
      </c>
      <c r="D2699" s="169" t="s">
        <v>184</v>
      </c>
      <c r="E2699" s="170">
        <v>44469</v>
      </c>
      <c r="F2699" s="169">
        <v>210103</v>
      </c>
      <c r="G2699" s="169" t="s">
        <v>521</v>
      </c>
      <c r="H2699" s="169"/>
      <c r="I2699" s="169"/>
      <c r="J2699" s="169">
        <v>0</v>
      </c>
      <c r="K2699" s="169"/>
      <c r="M2699" s="168">
        <f t="shared" si="122"/>
        <v>0</v>
      </c>
    </row>
    <row r="2700" spans="1:13" x14ac:dyDescent="0.25">
      <c r="A2700" s="89" t="str">
        <f t="shared" si="123"/>
        <v>Y0BK0</v>
      </c>
      <c r="B2700" s="89">
        <f>VLOOKUP(F2700,Masters!B:F,5,0)</f>
        <v>0</v>
      </c>
      <c r="C2700" s="169" t="s">
        <v>184</v>
      </c>
      <c r="D2700" s="169" t="s">
        <v>184</v>
      </c>
      <c r="E2700" s="170">
        <v>44469</v>
      </c>
      <c r="F2700" s="169">
        <v>210106</v>
      </c>
      <c r="G2700" s="169" t="s">
        <v>522</v>
      </c>
      <c r="H2700" s="169"/>
      <c r="I2700" s="169"/>
      <c r="J2700" s="169">
        <v>0</v>
      </c>
      <c r="K2700" s="169"/>
      <c r="M2700" s="168">
        <f t="shared" si="122"/>
        <v>0</v>
      </c>
    </row>
    <row r="2701" spans="1:13" x14ac:dyDescent="0.25">
      <c r="A2701" s="89" t="str">
        <f t="shared" si="123"/>
        <v>Y0BK0</v>
      </c>
      <c r="B2701" s="89">
        <f>VLOOKUP(F2701,Masters!B:F,5,0)</f>
        <v>0</v>
      </c>
      <c r="C2701" s="169" t="s">
        <v>184</v>
      </c>
      <c r="D2701" s="169" t="s">
        <v>184</v>
      </c>
      <c r="E2701" s="170">
        <v>44469</v>
      </c>
      <c r="F2701" s="169">
        <v>210117</v>
      </c>
      <c r="G2701" s="169" t="s">
        <v>523</v>
      </c>
      <c r="H2701" s="169"/>
      <c r="I2701" s="169"/>
      <c r="J2701" s="169">
        <v>-115902.47</v>
      </c>
      <c r="K2701" s="169"/>
      <c r="M2701" s="168">
        <f t="shared" si="122"/>
        <v>-1.1590247E-2</v>
      </c>
    </row>
    <row r="2702" spans="1:13" x14ac:dyDescent="0.25">
      <c r="A2702" s="89" t="str">
        <f t="shared" si="123"/>
        <v>Y0BK0</v>
      </c>
      <c r="B2702" s="89">
        <f>VLOOKUP(F2702,Masters!B:F,5,0)</f>
        <v>0</v>
      </c>
      <c r="C2702" s="169" t="s">
        <v>184</v>
      </c>
      <c r="D2702" s="169" t="s">
        <v>184</v>
      </c>
      <c r="E2702" s="170">
        <v>44469</v>
      </c>
      <c r="F2702" s="169">
        <v>210132</v>
      </c>
      <c r="G2702" s="169" t="s">
        <v>916</v>
      </c>
      <c r="H2702" s="169"/>
      <c r="I2702" s="169"/>
      <c r="J2702" s="169">
        <v>0</v>
      </c>
      <c r="K2702" s="169"/>
      <c r="M2702" s="168">
        <f t="shared" si="122"/>
        <v>0</v>
      </c>
    </row>
    <row r="2703" spans="1:13" x14ac:dyDescent="0.25">
      <c r="A2703" s="89" t="str">
        <f t="shared" si="123"/>
        <v>Y0BK0</v>
      </c>
      <c r="B2703" s="89">
        <f>VLOOKUP(F2703,Masters!B:F,5,0)</f>
        <v>0</v>
      </c>
      <c r="C2703" s="169" t="s">
        <v>184</v>
      </c>
      <c r="D2703" s="169" t="s">
        <v>184</v>
      </c>
      <c r="E2703" s="170">
        <v>44469</v>
      </c>
      <c r="F2703" s="169">
        <v>210138</v>
      </c>
      <c r="G2703" s="169" t="s">
        <v>2441</v>
      </c>
      <c r="H2703" s="169"/>
      <c r="I2703" s="169"/>
      <c r="J2703" s="169">
        <v>0</v>
      </c>
      <c r="K2703" s="169"/>
      <c r="M2703" s="168">
        <f t="shared" si="122"/>
        <v>0</v>
      </c>
    </row>
    <row r="2704" spans="1:13" x14ac:dyDescent="0.25">
      <c r="A2704" s="89" t="str">
        <f t="shared" si="123"/>
        <v>Y0BK0</v>
      </c>
      <c r="B2704" s="89">
        <f>VLOOKUP(F2704,Masters!B:F,5,0)</f>
        <v>0</v>
      </c>
      <c r="C2704" s="169" t="s">
        <v>184</v>
      </c>
      <c r="D2704" s="169" t="s">
        <v>184</v>
      </c>
      <c r="E2704" s="170">
        <v>44469</v>
      </c>
      <c r="F2704" s="169">
        <v>210140</v>
      </c>
      <c r="G2704" s="169" t="s">
        <v>525</v>
      </c>
      <c r="H2704" s="169"/>
      <c r="I2704" s="169"/>
      <c r="J2704" s="169">
        <v>0</v>
      </c>
      <c r="K2704" s="169"/>
      <c r="M2704" s="168">
        <f t="shared" si="122"/>
        <v>0</v>
      </c>
    </row>
    <row r="2705" spans="1:13" x14ac:dyDescent="0.25">
      <c r="A2705" s="89" t="str">
        <f t="shared" si="123"/>
        <v>Y0BK0</v>
      </c>
      <c r="B2705" s="89">
        <f>VLOOKUP(F2705,Masters!B:F,5,0)</f>
        <v>0</v>
      </c>
      <c r="C2705" s="169" t="s">
        <v>184</v>
      </c>
      <c r="D2705" s="169" t="s">
        <v>184</v>
      </c>
      <c r="E2705" s="170">
        <v>44469</v>
      </c>
      <c r="F2705" s="169">
        <v>210210</v>
      </c>
      <c r="G2705" s="169" t="s">
        <v>526</v>
      </c>
      <c r="H2705" s="169"/>
      <c r="I2705" s="169"/>
      <c r="J2705" s="169">
        <v>-359164.31</v>
      </c>
      <c r="K2705" s="169"/>
      <c r="M2705" s="168">
        <f t="shared" si="122"/>
        <v>-3.5916430999999999E-2</v>
      </c>
    </row>
    <row r="2706" spans="1:13" x14ac:dyDescent="0.25">
      <c r="A2706" s="89" t="str">
        <f t="shared" si="123"/>
        <v>Y0BK0</v>
      </c>
      <c r="B2706" s="89">
        <f>VLOOKUP(F2706,Masters!B:F,5,0)</f>
        <v>0</v>
      </c>
      <c r="C2706" s="169" t="s">
        <v>184</v>
      </c>
      <c r="D2706" s="169" t="s">
        <v>184</v>
      </c>
      <c r="E2706" s="170">
        <v>44469</v>
      </c>
      <c r="F2706" s="169">
        <v>210667</v>
      </c>
      <c r="G2706" s="169" t="s">
        <v>528</v>
      </c>
      <c r="H2706" s="169"/>
      <c r="I2706" s="169"/>
      <c r="J2706" s="169">
        <v>-145.94999999999999</v>
      </c>
      <c r="K2706" s="169"/>
      <c r="M2706" s="168">
        <f t="shared" si="122"/>
        <v>-1.4594999999999998E-5</v>
      </c>
    </row>
    <row r="2707" spans="1:13" x14ac:dyDescent="0.25">
      <c r="A2707" s="89" t="str">
        <f t="shared" si="123"/>
        <v>Y0BK0</v>
      </c>
      <c r="B2707" s="89">
        <f>VLOOKUP(F2707,Masters!B:F,5,0)</f>
        <v>0</v>
      </c>
      <c r="C2707" s="169" t="s">
        <v>184</v>
      </c>
      <c r="D2707" s="169" t="s">
        <v>184</v>
      </c>
      <c r="E2707" s="170">
        <v>44469</v>
      </c>
      <c r="F2707" s="169">
        <v>210766</v>
      </c>
      <c r="G2707" s="169" t="s">
        <v>1614</v>
      </c>
      <c r="H2707" s="169"/>
      <c r="I2707" s="169"/>
      <c r="J2707" s="169">
        <v>9555.0300000000007</v>
      </c>
      <c r="K2707" s="169"/>
      <c r="M2707" s="168">
        <f t="shared" si="122"/>
        <v>9.5550300000000002E-4</v>
      </c>
    </row>
    <row r="2708" spans="1:13" x14ac:dyDescent="0.25">
      <c r="A2708" s="89" t="str">
        <f t="shared" si="123"/>
        <v>Y0BK0</v>
      </c>
      <c r="B2708" s="89">
        <f>VLOOKUP(F2708,Masters!B:F,5,0)</f>
        <v>0</v>
      </c>
      <c r="C2708" s="169" t="s">
        <v>184</v>
      </c>
      <c r="D2708" s="169" t="s">
        <v>184</v>
      </c>
      <c r="E2708" s="170">
        <v>44469</v>
      </c>
      <c r="F2708" s="169">
        <v>211103</v>
      </c>
      <c r="G2708" s="169" t="s">
        <v>529</v>
      </c>
      <c r="H2708" s="169"/>
      <c r="I2708" s="169"/>
      <c r="J2708" s="169">
        <v>-148.24</v>
      </c>
      <c r="K2708" s="169"/>
      <c r="M2708" s="168">
        <f t="shared" si="122"/>
        <v>-1.4824000000000001E-5</v>
      </c>
    </row>
    <row r="2709" spans="1:13" x14ac:dyDescent="0.25">
      <c r="A2709" s="89" t="str">
        <f t="shared" si="123"/>
        <v>Y0BK0</v>
      </c>
      <c r="B2709" s="89">
        <f>VLOOKUP(F2709,Masters!B:F,5,0)</f>
        <v>0</v>
      </c>
      <c r="C2709" s="169" t="s">
        <v>184</v>
      </c>
      <c r="D2709" s="169" t="s">
        <v>184</v>
      </c>
      <c r="E2709" s="170">
        <v>44469</v>
      </c>
      <c r="F2709" s="169">
        <v>211106</v>
      </c>
      <c r="G2709" s="169" t="s">
        <v>530</v>
      </c>
      <c r="H2709" s="169"/>
      <c r="I2709" s="169"/>
      <c r="J2709" s="169">
        <v>-35605.660000000003</v>
      </c>
      <c r="K2709" s="169"/>
      <c r="M2709" s="168">
        <f t="shared" si="122"/>
        <v>-3.5605660000000003E-3</v>
      </c>
    </row>
    <row r="2710" spans="1:13" x14ac:dyDescent="0.25">
      <c r="A2710" s="89" t="str">
        <f t="shared" si="123"/>
        <v>Y0BK0</v>
      </c>
      <c r="B2710" s="89">
        <f>VLOOKUP(F2710,Masters!B:F,5,0)</f>
        <v>0</v>
      </c>
      <c r="C2710" s="169" t="s">
        <v>184</v>
      </c>
      <c r="D2710" s="169" t="s">
        <v>184</v>
      </c>
      <c r="E2710" s="170">
        <v>44469</v>
      </c>
      <c r="F2710" s="169">
        <v>211120</v>
      </c>
      <c r="G2710" s="169" t="s">
        <v>531</v>
      </c>
      <c r="H2710" s="169"/>
      <c r="I2710" s="169"/>
      <c r="J2710" s="169">
        <v>-13114682.029999999</v>
      </c>
      <c r="K2710" s="169"/>
      <c r="M2710" s="168">
        <f t="shared" si="122"/>
        <v>-1.311468203</v>
      </c>
    </row>
    <row r="2711" spans="1:13" x14ac:dyDescent="0.25">
      <c r="A2711" s="89" t="str">
        <f t="shared" si="123"/>
        <v>Y0BK0</v>
      </c>
      <c r="B2711" s="89">
        <f>VLOOKUP(F2711,Masters!B:F,5,0)</f>
        <v>0</v>
      </c>
      <c r="C2711" s="169" t="s">
        <v>184</v>
      </c>
      <c r="D2711" s="169" t="s">
        <v>184</v>
      </c>
      <c r="E2711" s="170">
        <v>44469</v>
      </c>
      <c r="F2711" s="169">
        <v>211121</v>
      </c>
      <c r="G2711" s="169" t="s">
        <v>532</v>
      </c>
      <c r="H2711" s="169"/>
      <c r="I2711" s="169"/>
      <c r="J2711" s="169">
        <v>-3251</v>
      </c>
      <c r="K2711" s="169"/>
      <c r="M2711" s="168">
        <f t="shared" si="122"/>
        <v>-3.2509999999999999E-4</v>
      </c>
    </row>
    <row r="2712" spans="1:13" x14ac:dyDescent="0.25">
      <c r="A2712" s="89" t="str">
        <f t="shared" si="123"/>
        <v>Y0BK0</v>
      </c>
      <c r="B2712" s="89">
        <f>VLOOKUP(F2712,Masters!B:F,5,0)</f>
        <v>0</v>
      </c>
      <c r="C2712" s="169" t="s">
        <v>184</v>
      </c>
      <c r="D2712" s="169" t="s">
        <v>184</v>
      </c>
      <c r="E2712" s="170">
        <v>44469</v>
      </c>
      <c r="F2712" s="169">
        <v>211146</v>
      </c>
      <c r="G2712" s="169" t="s">
        <v>1615</v>
      </c>
      <c r="H2712" s="169"/>
      <c r="I2712" s="169"/>
      <c r="J2712" s="169">
        <v>-219302</v>
      </c>
      <c r="K2712" s="169"/>
      <c r="M2712" s="168">
        <f t="shared" si="122"/>
        <v>-2.19302E-2</v>
      </c>
    </row>
    <row r="2713" spans="1:13" x14ac:dyDescent="0.25">
      <c r="A2713" s="89" t="str">
        <f t="shared" si="123"/>
        <v>Y0BK0</v>
      </c>
      <c r="B2713" s="89">
        <f>VLOOKUP(F2713,Masters!B:F,5,0)</f>
        <v>0</v>
      </c>
      <c r="C2713" s="169" t="s">
        <v>184</v>
      </c>
      <c r="D2713" s="169" t="s">
        <v>184</v>
      </c>
      <c r="E2713" s="170">
        <v>44469</v>
      </c>
      <c r="F2713" s="169">
        <v>211172</v>
      </c>
      <c r="G2713" s="169" t="s">
        <v>535</v>
      </c>
      <c r="H2713" s="169"/>
      <c r="I2713" s="169"/>
      <c r="J2713" s="169">
        <v>-145250.22</v>
      </c>
      <c r="K2713" s="169"/>
      <c r="M2713" s="168">
        <f t="shared" si="122"/>
        <v>-1.4525022E-2</v>
      </c>
    </row>
    <row r="2714" spans="1:13" x14ac:dyDescent="0.25">
      <c r="A2714" s="89" t="str">
        <f t="shared" si="123"/>
        <v>Y0BK0</v>
      </c>
      <c r="B2714" s="89">
        <f>VLOOKUP(F2714,Masters!B:F,5,0)</f>
        <v>0</v>
      </c>
      <c r="C2714" s="169" t="s">
        <v>184</v>
      </c>
      <c r="D2714" s="169" t="s">
        <v>184</v>
      </c>
      <c r="E2714" s="170">
        <v>44469</v>
      </c>
      <c r="F2714" s="169">
        <v>211176</v>
      </c>
      <c r="G2714" s="169" t="s">
        <v>536</v>
      </c>
      <c r="H2714" s="169"/>
      <c r="I2714" s="169"/>
      <c r="J2714" s="169">
        <v>-50887.25</v>
      </c>
      <c r="K2714" s="169"/>
      <c r="M2714" s="168">
        <f t="shared" si="122"/>
        <v>-5.0887249999999997E-3</v>
      </c>
    </row>
    <row r="2715" spans="1:13" x14ac:dyDescent="0.25">
      <c r="A2715" s="89" t="str">
        <f t="shared" si="123"/>
        <v>Y0BK0</v>
      </c>
      <c r="B2715" s="89">
        <f>VLOOKUP(F2715,Masters!B:F,5,0)</f>
        <v>0</v>
      </c>
      <c r="C2715" s="169" t="s">
        <v>184</v>
      </c>
      <c r="D2715" s="169" t="s">
        <v>184</v>
      </c>
      <c r="E2715" s="170">
        <v>44469</v>
      </c>
      <c r="F2715" s="169">
        <v>211177</v>
      </c>
      <c r="G2715" s="169" t="s">
        <v>537</v>
      </c>
      <c r="H2715" s="169"/>
      <c r="I2715" s="169"/>
      <c r="J2715" s="169">
        <v>-262353.88</v>
      </c>
      <c r="K2715" s="169"/>
      <c r="M2715" s="168">
        <f t="shared" si="122"/>
        <v>-2.6235388000000002E-2</v>
      </c>
    </row>
    <row r="2716" spans="1:13" x14ac:dyDescent="0.25">
      <c r="A2716" s="89" t="str">
        <f t="shared" si="123"/>
        <v>Y0BK0</v>
      </c>
      <c r="B2716" s="89">
        <f>VLOOKUP(F2716,Masters!B:F,5,0)</f>
        <v>0</v>
      </c>
      <c r="C2716" s="169" t="s">
        <v>184</v>
      </c>
      <c r="D2716" s="169" t="s">
        <v>184</v>
      </c>
      <c r="E2716" s="170">
        <v>44469</v>
      </c>
      <c r="F2716" s="169">
        <v>211632</v>
      </c>
      <c r="G2716" s="169" t="s">
        <v>538</v>
      </c>
      <c r="H2716" s="169"/>
      <c r="I2716" s="169"/>
      <c r="J2716" s="169">
        <v>40396.78</v>
      </c>
      <c r="K2716" s="169"/>
      <c r="M2716" s="168">
        <f t="shared" si="122"/>
        <v>4.0396779999999997E-3</v>
      </c>
    </row>
    <row r="2717" spans="1:13" x14ac:dyDescent="0.25">
      <c r="A2717" s="89" t="str">
        <f t="shared" si="123"/>
        <v>Y0BK0</v>
      </c>
      <c r="B2717" s="89">
        <f>VLOOKUP(F2717,Masters!B:F,5,0)</f>
        <v>0</v>
      </c>
      <c r="C2717" s="169" t="s">
        <v>184</v>
      </c>
      <c r="D2717" s="169" t="s">
        <v>184</v>
      </c>
      <c r="E2717" s="170">
        <v>44469</v>
      </c>
      <c r="F2717" s="169">
        <v>260101</v>
      </c>
      <c r="G2717" s="169" t="s">
        <v>926</v>
      </c>
      <c r="H2717" s="169"/>
      <c r="I2717" s="169"/>
      <c r="J2717" s="169">
        <v>-1840168.24</v>
      </c>
      <c r="K2717" s="169"/>
      <c r="M2717" s="168">
        <f t="shared" si="122"/>
        <v>-0.184016824</v>
      </c>
    </row>
    <row r="2718" spans="1:13" x14ac:dyDescent="0.25">
      <c r="A2718" s="89" t="str">
        <f t="shared" si="123"/>
        <v>Y0BK0</v>
      </c>
      <c r="B2718" s="89">
        <f>VLOOKUP(F2718,Masters!B:F,5,0)</f>
        <v>0</v>
      </c>
      <c r="C2718" s="169" t="s">
        <v>184</v>
      </c>
      <c r="D2718" s="169" t="s">
        <v>184</v>
      </c>
      <c r="E2718" s="170">
        <v>44469</v>
      </c>
      <c r="F2718" s="169">
        <v>260118</v>
      </c>
      <c r="G2718" s="169" t="s">
        <v>930</v>
      </c>
      <c r="H2718" s="169"/>
      <c r="I2718" s="169"/>
      <c r="J2718" s="169">
        <v>0</v>
      </c>
      <c r="K2718" s="169"/>
      <c r="M2718" s="168">
        <f t="shared" si="122"/>
        <v>0</v>
      </c>
    </row>
    <row r="2719" spans="1:13" x14ac:dyDescent="0.25">
      <c r="A2719" s="89" t="str">
        <f t="shared" si="123"/>
        <v>Y0BK0</v>
      </c>
      <c r="B2719" s="89">
        <f>VLOOKUP(F2719,Masters!B:F,5,0)</f>
        <v>0</v>
      </c>
      <c r="C2719" s="169" t="s">
        <v>184</v>
      </c>
      <c r="D2719" s="169" t="s">
        <v>184</v>
      </c>
      <c r="E2719" s="170">
        <v>44469</v>
      </c>
      <c r="F2719" s="169">
        <v>260202</v>
      </c>
      <c r="G2719" s="169" t="s">
        <v>936</v>
      </c>
      <c r="H2719" s="169"/>
      <c r="I2719" s="169"/>
      <c r="J2719" s="169">
        <v>0</v>
      </c>
      <c r="K2719" s="169"/>
      <c r="M2719" s="168">
        <f t="shared" si="122"/>
        <v>0</v>
      </c>
    </row>
    <row r="2720" spans="1:13" x14ac:dyDescent="0.25">
      <c r="A2720" s="89" t="str">
        <f t="shared" si="123"/>
        <v>Y0BK0</v>
      </c>
      <c r="B2720" s="89">
        <f>VLOOKUP(F2720,Masters!B:F,5,0)</f>
        <v>0</v>
      </c>
      <c r="C2720" s="169" t="s">
        <v>184</v>
      </c>
      <c r="D2720" s="169" t="s">
        <v>184</v>
      </c>
      <c r="E2720" s="170">
        <v>44469</v>
      </c>
      <c r="F2720" s="169">
        <v>260221</v>
      </c>
      <c r="G2720" s="169" t="s">
        <v>937</v>
      </c>
      <c r="H2720" s="169"/>
      <c r="I2720" s="169"/>
      <c r="J2720" s="169">
        <v>-968184.26</v>
      </c>
      <c r="K2720" s="169"/>
      <c r="M2720" s="168">
        <f t="shared" si="122"/>
        <v>-9.6818425999999999E-2</v>
      </c>
    </row>
    <row r="2721" spans="1:13" x14ac:dyDescent="0.25">
      <c r="A2721" s="89" t="str">
        <f t="shared" si="123"/>
        <v>Y0BK0</v>
      </c>
      <c r="B2721" s="89">
        <f>VLOOKUP(F2721,Masters!B:F,5,0)</f>
        <v>0</v>
      </c>
      <c r="C2721" s="169" t="s">
        <v>184</v>
      </c>
      <c r="D2721" s="169" t="s">
        <v>184</v>
      </c>
      <c r="E2721" s="170">
        <v>44469</v>
      </c>
      <c r="F2721" s="169">
        <v>260222</v>
      </c>
      <c r="G2721" s="169" t="s">
        <v>938</v>
      </c>
      <c r="H2721" s="169"/>
      <c r="I2721" s="169"/>
      <c r="J2721" s="169">
        <v>0</v>
      </c>
      <c r="K2721" s="169"/>
      <c r="M2721" s="168">
        <f t="shared" si="122"/>
        <v>0</v>
      </c>
    </row>
    <row r="2722" spans="1:13" x14ac:dyDescent="0.25">
      <c r="A2722" s="89" t="str">
        <f t="shared" si="123"/>
        <v>Y0BK0</v>
      </c>
      <c r="B2722" s="89">
        <f>VLOOKUP(F2722,Masters!B:F,5,0)</f>
        <v>0</v>
      </c>
      <c r="C2722" s="169" t="s">
        <v>184</v>
      </c>
      <c r="D2722" s="169" t="s">
        <v>184</v>
      </c>
      <c r="E2722" s="170">
        <v>44469</v>
      </c>
      <c r="F2722" s="169">
        <v>260802</v>
      </c>
      <c r="G2722" s="169" t="s">
        <v>939</v>
      </c>
      <c r="H2722" s="169"/>
      <c r="I2722" s="169"/>
      <c r="J2722" s="169">
        <v>-6</v>
      </c>
      <c r="K2722" s="169"/>
      <c r="M2722" s="168">
        <f t="shared" si="122"/>
        <v>-5.9999999999999997E-7</v>
      </c>
    </row>
    <row r="2723" spans="1:13" x14ac:dyDescent="0.25">
      <c r="A2723" s="89" t="str">
        <f t="shared" si="123"/>
        <v>Y0BK0</v>
      </c>
      <c r="B2723" s="89">
        <f>VLOOKUP(F2723,Masters!B:F,5,0)</f>
        <v>0</v>
      </c>
      <c r="C2723" s="169" t="s">
        <v>184</v>
      </c>
      <c r="D2723" s="169" t="s">
        <v>184</v>
      </c>
      <c r="E2723" s="170">
        <v>44469</v>
      </c>
      <c r="F2723" s="169">
        <v>260815</v>
      </c>
      <c r="G2723" s="169" t="s">
        <v>495</v>
      </c>
      <c r="H2723" s="169"/>
      <c r="I2723" s="169"/>
      <c r="J2723" s="169">
        <v>-333732.92</v>
      </c>
      <c r="K2723" s="169"/>
      <c r="M2723" s="168">
        <f t="shared" si="122"/>
        <v>-3.3373291999999999E-2</v>
      </c>
    </row>
    <row r="2724" spans="1:13" x14ac:dyDescent="0.25">
      <c r="A2724" s="89" t="str">
        <f t="shared" si="123"/>
        <v>Y0BK0</v>
      </c>
      <c r="B2724" s="89">
        <f>VLOOKUP(F2724,Masters!B:F,5,0)</f>
        <v>0</v>
      </c>
      <c r="C2724" s="169" t="s">
        <v>184</v>
      </c>
      <c r="D2724" s="169" t="s">
        <v>184</v>
      </c>
      <c r="E2724" s="170">
        <v>44469</v>
      </c>
      <c r="F2724" s="169">
        <v>260836</v>
      </c>
      <c r="G2724" s="169" t="s">
        <v>496</v>
      </c>
      <c r="H2724" s="169"/>
      <c r="I2724" s="169"/>
      <c r="J2724" s="169">
        <v>-11731.28</v>
      </c>
      <c r="K2724" s="169"/>
      <c r="M2724" s="168">
        <f t="shared" si="122"/>
        <v>-1.1731280000000001E-3</v>
      </c>
    </row>
    <row r="2725" spans="1:13" x14ac:dyDescent="0.25">
      <c r="A2725" s="89" t="str">
        <f t="shared" si="123"/>
        <v>Y0BK0</v>
      </c>
      <c r="B2725" s="89">
        <f>VLOOKUP(F2725,Masters!B:F,5,0)</f>
        <v>0</v>
      </c>
      <c r="C2725" s="169" t="s">
        <v>184</v>
      </c>
      <c r="D2725" s="169" t="s">
        <v>184</v>
      </c>
      <c r="E2725" s="170">
        <v>44469</v>
      </c>
      <c r="F2725" s="169">
        <v>260837</v>
      </c>
      <c r="G2725" s="169" t="s">
        <v>497</v>
      </c>
      <c r="H2725" s="169"/>
      <c r="I2725" s="169"/>
      <c r="J2725" s="169">
        <v>-11731.28</v>
      </c>
      <c r="K2725" s="169"/>
      <c r="M2725" s="168">
        <f t="shared" si="122"/>
        <v>-1.1731280000000001E-3</v>
      </c>
    </row>
    <row r="2726" spans="1:13" x14ac:dyDescent="0.25">
      <c r="A2726" s="89" t="str">
        <f t="shared" si="123"/>
        <v>Y0BK0</v>
      </c>
      <c r="B2726" s="89">
        <f>VLOOKUP(F2726,Masters!B:F,5,0)</f>
        <v>0</v>
      </c>
      <c r="C2726" s="169" t="s">
        <v>184</v>
      </c>
      <c r="D2726" s="169" t="s">
        <v>184</v>
      </c>
      <c r="E2726" s="170">
        <v>44469</v>
      </c>
      <c r="F2726" s="169">
        <v>260902</v>
      </c>
      <c r="G2726" s="169" t="s">
        <v>498</v>
      </c>
      <c r="H2726" s="169"/>
      <c r="I2726" s="169"/>
      <c r="J2726" s="169">
        <v>0.36</v>
      </c>
      <c r="K2726" s="169"/>
      <c r="M2726" s="168">
        <f t="shared" si="122"/>
        <v>3.5999999999999998E-8</v>
      </c>
    </row>
    <row r="2727" spans="1:13" x14ac:dyDescent="0.25">
      <c r="A2727" s="89" t="str">
        <f t="shared" si="123"/>
        <v>Y0BK0</v>
      </c>
      <c r="B2727" s="89">
        <f>VLOOKUP(F2727,Masters!B:F,5,0)</f>
        <v>0</v>
      </c>
      <c r="C2727" s="169" t="s">
        <v>184</v>
      </c>
      <c r="D2727" s="169" t="s">
        <v>184</v>
      </c>
      <c r="E2727" s="170">
        <v>44469</v>
      </c>
      <c r="F2727" s="169">
        <v>260905</v>
      </c>
      <c r="G2727" s="169" t="s">
        <v>499</v>
      </c>
      <c r="H2727" s="169"/>
      <c r="I2727" s="169"/>
      <c r="J2727" s="169">
        <v>-543039.36</v>
      </c>
      <c r="K2727" s="169"/>
      <c r="M2727" s="168">
        <f t="shared" si="122"/>
        <v>-5.4303935999999997E-2</v>
      </c>
    </row>
    <row r="2728" spans="1:13" x14ac:dyDescent="0.25">
      <c r="A2728" s="89" t="str">
        <f t="shared" si="123"/>
        <v>Y0BK0</v>
      </c>
      <c r="B2728" s="89">
        <f>VLOOKUP(F2728,Masters!B:F,5,0)</f>
        <v>0</v>
      </c>
      <c r="C2728" s="169" t="s">
        <v>184</v>
      </c>
      <c r="D2728" s="169" t="s">
        <v>184</v>
      </c>
      <c r="E2728" s="170">
        <v>44469</v>
      </c>
      <c r="F2728" s="169">
        <v>260930</v>
      </c>
      <c r="G2728" s="169" t="s">
        <v>735</v>
      </c>
      <c r="H2728" s="169"/>
      <c r="I2728" s="169"/>
      <c r="J2728" s="169">
        <v>0</v>
      </c>
      <c r="K2728" s="169"/>
      <c r="M2728" s="168">
        <f t="shared" si="122"/>
        <v>0</v>
      </c>
    </row>
    <row r="2729" spans="1:13" x14ac:dyDescent="0.25">
      <c r="A2729" s="89" t="str">
        <f t="shared" si="123"/>
        <v>Y0BK0</v>
      </c>
      <c r="B2729" s="89">
        <f>VLOOKUP(F2729,Masters!B:F,5,0)</f>
        <v>0</v>
      </c>
      <c r="C2729" s="169" t="s">
        <v>184</v>
      </c>
      <c r="D2729" s="169" t="s">
        <v>184</v>
      </c>
      <c r="E2729" s="170">
        <v>44469</v>
      </c>
      <c r="F2729" s="169">
        <v>260942</v>
      </c>
      <c r="G2729" s="169" t="s">
        <v>500</v>
      </c>
      <c r="H2729" s="169"/>
      <c r="I2729" s="169"/>
      <c r="J2729" s="169">
        <v>-230.51</v>
      </c>
      <c r="K2729" s="169"/>
      <c r="M2729" s="168">
        <f t="shared" si="122"/>
        <v>-2.3051E-5</v>
      </c>
    </row>
    <row r="2730" spans="1:13" x14ac:dyDescent="0.25">
      <c r="A2730" s="89" t="str">
        <f t="shared" si="123"/>
        <v>Y0BK0</v>
      </c>
      <c r="B2730" s="89">
        <f>VLOOKUP(F2730,Masters!B:F,5,0)</f>
        <v>0</v>
      </c>
      <c r="C2730" s="169" t="s">
        <v>184</v>
      </c>
      <c r="D2730" s="169" t="s">
        <v>184</v>
      </c>
      <c r="E2730" s="170">
        <v>44469</v>
      </c>
      <c r="F2730" s="169">
        <v>261026</v>
      </c>
      <c r="G2730" s="169" t="s">
        <v>501</v>
      </c>
      <c r="H2730" s="169"/>
      <c r="I2730" s="169"/>
      <c r="J2730" s="169">
        <v>-165009.81</v>
      </c>
      <c r="K2730" s="169"/>
      <c r="M2730" s="168">
        <f t="shared" si="122"/>
        <v>-1.6500981000000001E-2</v>
      </c>
    </row>
    <row r="2731" spans="1:13" x14ac:dyDescent="0.25">
      <c r="A2731" s="89" t="str">
        <f t="shared" si="123"/>
        <v>Y0BK0</v>
      </c>
      <c r="B2731" s="89">
        <f>VLOOKUP(F2731,Masters!B:F,5,0)</f>
        <v>0</v>
      </c>
      <c r="C2731" s="169" t="s">
        <v>184</v>
      </c>
      <c r="D2731" s="169" t="s">
        <v>184</v>
      </c>
      <c r="E2731" s="170">
        <v>44469</v>
      </c>
      <c r="F2731" s="169">
        <v>261027</v>
      </c>
      <c r="G2731" s="169" t="s">
        <v>502</v>
      </c>
      <c r="H2731" s="169"/>
      <c r="I2731" s="169"/>
      <c r="J2731" s="169">
        <v>-919.44</v>
      </c>
      <c r="K2731" s="169"/>
      <c r="M2731" s="168">
        <f t="shared" si="122"/>
        <v>-9.1943999999999999E-5</v>
      </c>
    </row>
    <row r="2732" spans="1:13" x14ac:dyDescent="0.25">
      <c r="A2732" s="89" t="str">
        <f t="shared" si="123"/>
        <v>Y0BK0</v>
      </c>
      <c r="B2732" s="89">
        <f>VLOOKUP(F2732,Masters!B:F,5,0)</f>
        <v>0</v>
      </c>
      <c r="C2732" s="169" t="s">
        <v>184</v>
      </c>
      <c r="D2732" s="169" t="s">
        <v>184</v>
      </c>
      <c r="E2732" s="170">
        <v>44469</v>
      </c>
      <c r="F2732" s="169">
        <v>261259</v>
      </c>
      <c r="G2732" s="169" t="s">
        <v>505</v>
      </c>
      <c r="H2732" s="169"/>
      <c r="I2732" s="169"/>
      <c r="J2732" s="169">
        <v>-341.89</v>
      </c>
      <c r="K2732" s="169"/>
      <c r="M2732" s="168">
        <f t="shared" si="122"/>
        <v>-3.4189000000000001E-5</v>
      </c>
    </row>
    <row r="2733" spans="1:13" x14ac:dyDescent="0.25">
      <c r="A2733" s="89" t="str">
        <f t="shared" si="123"/>
        <v>Y0BK0</v>
      </c>
      <c r="B2733" s="89">
        <f>VLOOKUP(F2733,Masters!B:F,5,0)</f>
        <v>0</v>
      </c>
      <c r="C2733" s="169" t="s">
        <v>184</v>
      </c>
      <c r="D2733" s="169" t="s">
        <v>184</v>
      </c>
      <c r="E2733" s="170">
        <v>44469</v>
      </c>
      <c r="F2733" s="169">
        <v>261260</v>
      </c>
      <c r="G2733" s="169" t="s">
        <v>506</v>
      </c>
      <c r="H2733" s="169"/>
      <c r="I2733" s="169"/>
      <c r="J2733" s="169">
        <v>-341.89</v>
      </c>
      <c r="K2733" s="169"/>
      <c r="M2733" s="168">
        <f t="shared" si="122"/>
        <v>-3.4189000000000001E-5</v>
      </c>
    </row>
    <row r="2734" spans="1:13" x14ac:dyDescent="0.25">
      <c r="A2734" s="89" t="str">
        <f t="shared" si="123"/>
        <v>Y0BK0</v>
      </c>
      <c r="B2734" s="89">
        <f>VLOOKUP(F2734,Masters!B:F,5,0)</f>
        <v>0</v>
      </c>
      <c r="C2734" s="169" t="s">
        <v>184</v>
      </c>
      <c r="D2734" s="169" t="s">
        <v>184</v>
      </c>
      <c r="E2734" s="170">
        <v>44469</v>
      </c>
      <c r="F2734" s="169">
        <v>261262</v>
      </c>
      <c r="G2734" s="169" t="s">
        <v>507</v>
      </c>
      <c r="H2734" s="169"/>
      <c r="I2734" s="169"/>
      <c r="J2734" s="169">
        <v>-350.25</v>
      </c>
      <c r="K2734" s="169"/>
      <c r="M2734" s="168">
        <f t="shared" si="122"/>
        <v>-3.5024999999999998E-5</v>
      </c>
    </row>
    <row r="2735" spans="1:13" x14ac:dyDescent="0.25">
      <c r="A2735" s="89" t="str">
        <f t="shared" si="123"/>
        <v>Y0BK0</v>
      </c>
      <c r="B2735" s="89">
        <f>VLOOKUP(F2735,Masters!B:F,5,0)</f>
        <v>0</v>
      </c>
      <c r="C2735" s="169" t="s">
        <v>184</v>
      </c>
      <c r="D2735" s="169" t="s">
        <v>184</v>
      </c>
      <c r="E2735" s="170">
        <v>44469</v>
      </c>
      <c r="F2735" s="169">
        <v>281101</v>
      </c>
      <c r="G2735" s="169" t="s">
        <v>481</v>
      </c>
      <c r="H2735" s="169"/>
      <c r="I2735" s="169"/>
      <c r="J2735" s="169">
        <v>-361056635.44999999</v>
      </c>
      <c r="K2735" s="169"/>
      <c r="M2735" s="168">
        <f t="shared" si="122"/>
        <v>-36.105663544999999</v>
      </c>
    </row>
    <row r="2736" spans="1:13" x14ac:dyDescent="0.25">
      <c r="A2736" s="89" t="str">
        <f t="shared" si="123"/>
        <v>Y0BK0</v>
      </c>
      <c r="B2736" s="89">
        <f>VLOOKUP(F2736,Masters!B:F,5,0)</f>
        <v>0</v>
      </c>
      <c r="C2736" s="169" t="s">
        <v>184</v>
      </c>
      <c r="D2736" s="169" t="s">
        <v>184</v>
      </c>
      <c r="E2736" s="170">
        <v>44469</v>
      </c>
      <c r="F2736" s="169">
        <v>281102</v>
      </c>
      <c r="G2736" s="169" t="s">
        <v>1058</v>
      </c>
      <c r="H2736" s="169"/>
      <c r="I2736" s="169"/>
      <c r="J2736" s="169">
        <v>-32772580.82</v>
      </c>
      <c r="K2736" s="169"/>
      <c r="M2736" s="168">
        <f t="shared" si="122"/>
        <v>-3.2772580819999999</v>
      </c>
    </row>
    <row r="2737" spans="1:13" x14ac:dyDescent="0.25">
      <c r="A2737" s="89" t="str">
        <f t="shared" si="123"/>
        <v>Y0BK0</v>
      </c>
      <c r="B2737" s="89">
        <f>VLOOKUP(F2737,Masters!B:F,5,0)</f>
        <v>0</v>
      </c>
      <c r="C2737" s="169" t="s">
        <v>184</v>
      </c>
      <c r="D2737" s="169" t="s">
        <v>184</v>
      </c>
      <c r="E2737" s="170">
        <v>44469</v>
      </c>
      <c r="F2737" s="169">
        <v>281138</v>
      </c>
      <c r="G2737" s="169" t="s">
        <v>592</v>
      </c>
      <c r="H2737" s="169"/>
      <c r="I2737" s="169"/>
      <c r="J2737" s="169">
        <v>174340529.36000001</v>
      </c>
      <c r="K2737" s="169"/>
      <c r="M2737" s="168">
        <f t="shared" si="122"/>
        <v>17.434052936</v>
      </c>
    </row>
    <row r="2738" spans="1:13" x14ac:dyDescent="0.25">
      <c r="A2738" s="89" t="str">
        <f t="shared" si="123"/>
        <v>Y0BK0</v>
      </c>
      <c r="B2738" s="89">
        <f>VLOOKUP(F2738,Masters!B:F,5,0)</f>
        <v>0</v>
      </c>
      <c r="C2738" s="169" t="s">
        <v>184</v>
      </c>
      <c r="D2738" s="169" t="s">
        <v>184</v>
      </c>
      <c r="E2738" s="170">
        <v>44469</v>
      </c>
      <c r="F2738" s="169">
        <v>281139</v>
      </c>
      <c r="G2738" s="169" t="s">
        <v>643</v>
      </c>
      <c r="H2738" s="169"/>
      <c r="I2738" s="169"/>
      <c r="J2738" s="169">
        <v>20538346.300000001</v>
      </c>
      <c r="K2738" s="169"/>
      <c r="M2738" s="168">
        <f t="shared" si="122"/>
        <v>2.0538346299999999</v>
      </c>
    </row>
    <row r="2739" spans="1:13" x14ac:dyDescent="0.25">
      <c r="A2739" s="89" t="str">
        <f t="shared" si="123"/>
        <v>Y0BK0</v>
      </c>
      <c r="B2739" s="89">
        <f>VLOOKUP(F2739,Masters!B:F,5,0)</f>
        <v>0</v>
      </c>
      <c r="C2739" s="169" t="s">
        <v>184</v>
      </c>
      <c r="D2739" s="169" t="s">
        <v>184</v>
      </c>
      <c r="E2739" s="170">
        <v>44469</v>
      </c>
      <c r="F2739" s="169">
        <v>281140</v>
      </c>
      <c r="G2739" s="169" t="s">
        <v>710</v>
      </c>
      <c r="H2739" s="169"/>
      <c r="I2739" s="169"/>
      <c r="J2739" s="169">
        <v>13160491.68</v>
      </c>
      <c r="K2739" s="169"/>
      <c r="M2739" s="168">
        <f t="shared" si="122"/>
        <v>1.3160491679999999</v>
      </c>
    </row>
    <row r="2740" spans="1:13" x14ac:dyDescent="0.25">
      <c r="A2740" s="89" t="str">
        <f t="shared" si="123"/>
        <v>Y0BK0</v>
      </c>
      <c r="B2740" s="89">
        <f>VLOOKUP(F2740,Masters!B:F,5,0)</f>
        <v>0</v>
      </c>
      <c r="C2740" s="169" t="s">
        <v>184</v>
      </c>
      <c r="D2740" s="169" t="s">
        <v>184</v>
      </c>
      <c r="E2740" s="170">
        <v>44469</v>
      </c>
      <c r="F2740" s="169">
        <v>281166</v>
      </c>
      <c r="G2740" s="169" t="s">
        <v>482</v>
      </c>
      <c r="H2740" s="169"/>
      <c r="I2740" s="169"/>
      <c r="J2740" s="169">
        <v>-18310559.809999999</v>
      </c>
      <c r="K2740" s="169"/>
      <c r="M2740" s="168">
        <f t="shared" si="122"/>
        <v>-1.8310559809999998</v>
      </c>
    </row>
    <row r="2741" spans="1:13" x14ac:dyDescent="0.25">
      <c r="A2741" s="89" t="str">
        <f t="shared" si="123"/>
        <v>Y0BK0</v>
      </c>
      <c r="B2741" s="89">
        <f>VLOOKUP(F2741,Masters!B:F,5,0)</f>
        <v>0</v>
      </c>
      <c r="C2741" s="169" t="s">
        <v>184</v>
      </c>
      <c r="D2741" s="169" t="s">
        <v>184</v>
      </c>
      <c r="E2741" s="170">
        <v>44469</v>
      </c>
      <c r="F2741" s="169">
        <v>281212</v>
      </c>
      <c r="G2741" s="169" t="s">
        <v>541</v>
      </c>
      <c r="H2741" s="169"/>
      <c r="I2741" s="169"/>
      <c r="J2741" s="169">
        <v>-6362.54</v>
      </c>
      <c r="K2741" s="169"/>
      <c r="M2741" s="168">
        <f t="shared" si="122"/>
        <v>-6.3625399999999994E-4</v>
      </c>
    </row>
    <row r="2742" spans="1:13" x14ac:dyDescent="0.25">
      <c r="A2742" s="89" t="str">
        <f t="shared" si="123"/>
        <v>Y0BK0</v>
      </c>
      <c r="B2742" s="89">
        <f>VLOOKUP(F2742,Masters!B:F,5,0)</f>
        <v>0</v>
      </c>
      <c r="C2742" s="169" t="s">
        <v>184</v>
      </c>
      <c r="D2742" s="169" t="s">
        <v>184</v>
      </c>
      <c r="E2742" s="170">
        <v>44469</v>
      </c>
      <c r="F2742" s="169">
        <v>281276</v>
      </c>
      <c r="G2742" s="169" t="s">
        <v>550</v>
      </c>
      <c r="H2742" s="169"/>
      <c r="I2742" s="169"/>
      <c r="J2742" s="169">
        <v>-3191.15</v>
      </c>
      <c r="K2742" s="169"/>
      <c r="M2742" s="168">
        <f t="shared" ref="M2742:M2754" si="124">J2742/10000000</f>
        <v>-3.1911500000000002E-4</v>
      </c>
    </row>
    <row r="2743" spans="1:13" x14ac:dyDescent="0.25">
      <c r="A2743" s="89" t="str">
        <f t="shared" si="123"/>
        <v>Y0BK0</v>
      </c>
      <c r="B2743" s="89">
        <f>VLOOKUP(F2743,Masters!B:F,5,0)</f>
        <v>0</v>
      </c>
      <c r="C2743" s="169" t="s">
        <v>184</v>
      </c>
      <c r="D2743" s="169" t="s">
        <v>184</v>
      </c>
      <c r="E2743" s="170">
        <v>44469</v>
      </c>
      <c r="F2743" s="169">
        <v>281292</v>
      </c>
      <c r="G2743" s="169" t="s">
        <v>484</v>
      </c>
      <c r="H2743" s="169"/>
      <c r="I2743" s="169"/>
      <c r="J2743" s="169">
        <v>-3272874.81</v>
      </c>
      <c r="K2743" s="169"/>
      <c r="M2743" s="168">
        <f t="shared" si="124"/>
        <v>-0.32728748099999999</v>
      </c>
    </row>
    <row r="2744" spans="1:13" x14ac:dyDescent="0.25">
      <c r="A2744" s="89" t="str">
        <f t="shared" ref="A2744:A2754" si="125">C2744&amp;B2744</f>
        <v>Y0BK0</v>
      </c>
      <c r="B2744" s="89">
        <f>VLOOKUP(F2744,Masters!B:F,5,0)</f>
        <v>0</v>
      </c>
      <c r="C2744" s="169" t="s">
        <v>184</v>
      </c>
      <c r="D2744" s="169" t="s">
        <v>184</v>
      </c>
      <c r="E2744" s="170">
        <v>44469</v>
      </c>
      <c r="F2744" s="169">
        <v>281293</v>
      </c>
      <c r="G2744" s="169" t="s">
        <v>651</v>
      </c>
      <c r="H2744" s="169"/>
      <c r="I2744" s="169"/>
      <c r="J2744" s="169">
        <v>-1283848.8700000001</v>
      </c>
      <c r="K2744" s="169"/>
      <c r="M2744" s="168">
        <f t="shared" si="124"/>
        <v>-0.128384887</v>
      </c>
    </row>
    <row r="2745" spans="1:13" x14ac:dyDescent="0.25">
      <c r="A2745" s="89" t="str">
        <f t="shared" si="125"/>
        <v>Y0BK0</v>
      </c>
      <c r="B2745" s="89">
        <f>VLOOKUP(F2745,Masters!B:F,5,0)</f>
        <v>0</v>
      </c>
      <c r="C2745" s="169" t="s">
        <v>184</v>
      </c>
      <c r="D2745" s="169" t="s">
        <v>184</v>
      </c>
      <c r="E2745" s="170">
        <v>44469</v>
      </c>
      <c r="F2745" s="169">
        <v>281294</v>
      </c>
      <c r="G2745" s="169" t="s">
        <v>712</v>
      </c>
      <c r="H2745" s="169"/>
      <c r="I2745" s="169"/>
      <c r="J2745" s="169">
        <v>-61607.32</v>
      </c>
      <c r="K2745" s="169"/>
      <c r="M2745" s="168">
        <f t="shared" si="124"/>
        <v>-6.1607320000000004E-3</v>
      </c>
    </row>
    <row r="2746" spans="1:13" x14ac:dyDescent="0.25">
      <c r="A2746" s="89" t="str">
        <f t="shared" si="125"/>
        <v>Y0BK5.3</v>
      </c>
      <c r="B2746" s="89">
        <f>VLOOKUP(F2746,Masters!B:F,5,0)</f>
        <v>5.3</v>
      </c>
      <c r="C2746" s="169" t="s">
        <v>184</v>
      </c>
      <c r="D2746" s="169" t="s">
        <v>184</v>
      </c>
      <c r="E2746" s="170">
        <v>44469</v>
      </c>
      <c r="F2746" s="169">
        <v>301101</v>
      </c>
      <c r="G2746" s="169" t="s">
        <v>447</v>
      </c>
      <c r="H2746" s="169"/>
      <c r="I2746" s="169"/>
      <c r="J2746" s="169">
        <v>-15251862.220000001</v>
      </c>
      <c r="K2746" s="169"/>
      <c r="M2746" s="168">
        <f t="shared" si="124"/>
        <v>-1.5251862220000001</v>
      </c>
    </row>
    <row r="2747" spans="1:13" x14ac:dyDescent="0.25">
      <c r="A2747" s="89" t="str">
        <f t="shared" si="125"/>
        <v>Y0BK5.3</v>
      </c>
      <c r="B2747" s="89">
        <f>VLOOKUP(F2747,Masters!B:F,5,0)</f>
        <v>5.3</v>
      </c>
      <c r="C2747" s="169" t="s">
        <v>184</v>
      </c>
      <c r="D2747" s="169" t="s">
        <v>184</v>
      </c>
      <c r="E2747" s="170">
        <v>44469</v>
      </c>
      <c r="F2747" s="169">
        <v>301232</v>
      </c>
      <c r="G2747" s="169" t="s">
        <v>959</v>
      </c>
      <c r="H2747" s="169"/>
      <c r="I2747" s="169"/>
      <c r="J2747" s="169">
        <v>-162028</v>
      </c>
      <c r="K2747" s="169"/>
      <c r="M2747" s="168">
        <f t="shared" si="124"/>
        <v>-1.62028E-2</v>
      </c>
    </row>
    <row r="2748" spans="1:13" x14ac:dyDescent="0.25">
      <c r="A2748" s="89" t="str">
        <f t="shared" si="125"/>
        <v>Y0BK5.1</v>
      </c>
      <c r="B2748" s="89">
        <f>VLOOKUP(F2748,Masters!B:F,5,0)</f>
        <v>5.0999999999999996</v>
      </c>
      <c r="C2748" s="169" t="s">
        <v>184</v>
      </c>
      <c r="D2748" s="169" t="s">
        <v>184</v>
      </c>
      <c r="E2748" s="170">
        <v>44469</v>
      </c>
      <c r="F2748" s="169">
        <v>304101</v>
      </c>
      <c r="G2748" s="169" t="s">
        <v>439</v>
      </c>
      <c r="H2748" s="169"/>
      <c r="I2748" s="169"/>
      <c r="J2748" s="169">
        <v>-512714.6</v>
      </c>
      <c r="K2748" s="169"/>
      <c r="M2748" s="168">
        <f t="shared" si="124"/>
        <v>-5.1271459999999998E-2</v>
      </c>
    </row>
    <row r="2749" spans="1:13" x14ac:dyDescent="0.25">
      <c r="A2749" s="89" t="str">
        <f t="shared" si="125"/>
        <v>Y0BK5.2</v>
      </c>
      <c r="B2749" s="89">
        <f>VLOOKUP(F2749,Masters!B:F,5,0)</f>
        <v>5.2</v>
      </c>
      <c r="C2749" s="169" t="s">
        <v>184</v>
      </c>
      <c r="D2749" s="169" t="s">
        <v>184</v>
      </c>
      <c r="E2749" s="170">
        <v>44469</v>
      </c>
      <c r="F2749" s="169">
        <v>304209</v>
      </c>
      <c r="G2749" s="169" t="s">
        <v>565</v>
      </c>
      <c r="H2749" s="169"/>
      <c r="I2749" s="169"/>
      <c r="J2749" s="169">
        <v>-6418166.6699999999</v>
      </c>
      <c r="K2749" s="169"/>
      <c r="M2749" s="168">
        <f t="shared" si="124"/>
        <v>-0.64181666699999995</v>
      </c>
    </row>
    <row r="2750" spans="1:13" x14ac:dyDescent="0.25">
      <c r="A2750" s="89" t="str">
        <f t="shared" si="125"/>
        <v>Y0BK5.2</v>
      </c>
      <c r="B2750" s="89">
        <f>VLOOKUP(F2750,Masters!B:F,5,0)</f>
        <v>5.2</v>
      </c>
      <c r="C2750" s="169" t="s">
        <v>184</v>
      </c>
      <c r="D2750" s="169" t="s">
        <v>184</v>
      </c>
      <c r="E2750" s="170">
        <v>44469</v>
      </c>
      <c r="F2750" s="169">
        <v>304213</v>
      </c>
      <c r="G2750" s="169" t="s">
        <v>966</v>
      </c>
      <c r="H2750" s="169"/>
      <c r="I2750" s="169"/>
      <c r="J2750" s="169">
        <v>-704010.65</v>
      </c>
      <c r="K2750" s="169"/>
      <c r="M2750" s="168">
        <f t="shared" si="124"/>
        <v>-7.0401064999999999E-2</v>
      </c>
    </row>
    <row r="2751" spans="1:13" x14ac:dyDescent="0.25">
      <c r="A2751" s="89" t="str">
        <f t="shared" si="125"/>
        <v>Y0BK5.2</v>
      </c>
      <c r="B2751" s="89">
        <f>VLOOKUP(F2751,Masters!B:F,5,0)</f>
        <v>5.2</v>
      </c>
      <c r="C2751" s="169" t="s">
        <v>184</v>
      </c>
      <c r="D2751" s="169" t="s">
        <v>184</v>
      </c>
      <c r="E2751" s="170">
        <v>44469</v>
      </c>
      <c r="F2751" s="169">
        <v>304217</v>
      </c>
      <c r="G2751" s="169" t="s">
        <v>968</v>
      </c>
      <c r="H2751" s="169"/>
      <c r="I2751" s="169"/>
      <c r="J2751" s="169">
        <v>-2362454.79</v>
      </c>
      <c r="K2751" s="169"/>
      <c r="M2751" s="168">
        <f t="shared" si="124"/>
        <v>-0.23624547900000001</v>
      </c>
    </row>
    <row r="2752" spans="1:13" x14ac:dyDescent="0.25">
      <c r="A2752" s="89" t="str">
        <f t="shared" si="125"/>
        <v>Y0BK5.2</v>
      </c>
      <c r="B2752" s="89">
        <f>VLOOKUP(F2752,Masters!B:F,5,0)</f>
        <v>5.2</v>
      </c>
      <c r="C2752" s="169" t="s">
        <v>184</v>
      </c>
      <c r="D2752" s="169" t="s">
        <v>184</v>
      </c>
      <c r="E2752" s="170">
        <v>44469</v>
      </c>
      <c r="F2752" s="169">
        <v>304232</v>
      </c>
      <c r="G2752" s="169" t="s">
        <v>440</v>
      </c>
      <c r="H2752" s="169"/>
      <c r="I2752" s="169"/>
      <c r="J2752" s="169">
        <v>-3283</v>
      </c>
      <c r="K2752" s="169"/>
      <c r="M2752" s="168">
        <f t="shared" si="124"/>
        <v>-3.2830000000000001E-4</v>
      </c>
    </row>
    <row r="2753" spans="1:13" x14ac:dyDescent="0.25">
      <c r="A2753" s="89" t="str">
        <f t="shared" si="125"/>
        <v>Y0BK5.5</v>
      </c>
      <c r="B2753" s="89">
        <f>VLOOKUP(F2753,Masters!B:F,5,0)</f>
        <v>5.5</v>
      </c>
      <c r="C2753" s="169" t="s">
        <v>184</v>
      </c>
      <c r="D2753" s="169" t="s">
        <v>184</v>
      </c>
      <c r="E2753" s="170">
        <v>44469</v>
      </c>
      <c r="F2753" s="169">
        <v>304302</v>
      </c>
      <c r="G2753" s="169" t="s">
        <v>441</v>
      </c>
      <c r="H2753" s="169"/>
      <c r="I2753" s="169"/>
      <c r="J2753" s="169">
        <v>-40211.15</v>
      </c>
      <c r="K2753" s="169"/>
      <c r="M2753" s="168">
        <f t="shared" si="124"/>
        <v>-4.0211150000000005E-3</v>
      </c>
    </row>
    <row r="2754" spans="1:13" x14ac:dyDescent="0.25">
      <c r="A2754" s="89" t="str">
        <f t="shared" si="125"/>
        <v>Y0BK5.5</v>
      </c>
      <c r="B2754" s="89">
        <f>VLOOKUP(F2754,Masters!B:F,5,0)</f>
        <v>5.5</v>
      </c>
      <c r="C2754" s="169" t="s">
        <v>184</v>
      </c>
      <c r="D2754" s="169" t="s">
        <v>184</v>
      </c>
      <c r="E2754" s="170">
        <v>44469</v>
      </c>
      <c r="F2754" s="169">
        <v>304751</v>
      </c>
      <c r="G2754" s="169" t="s">
        <v>443</v>
      </c>
      <c r="H2754" s="169"/>
      <c r="I2754" s="169"/>
      <c r="J2754" s="169">
        <v>-662.85</v>
      </c>
      <c r="K2754" s="169"/>
      <c r="M2754" s="168">
        <f t="shared" si="124"/>
        <v>-6.6285000000000007E-5</v>
      </c>
    </row>
    <row r="2755" spans="1:13" x14ac:dyDescent="0.25">
      <c r="A2755" s="89" t="str">
        <f t="shared" ref="A2755:A2764" si="126">C2755&amp;B2755</f>
        <v>Y0BK5.5</v>
      </c>
      <c r="B2755" s="89">
        <f>VLOOKUP(F2755,Masters!B:F,5,0)</f>
        <v>5.5</v>
      </c>
      <c r="C2755" s="169" t="s">
        <v>184</v>
      </c>
      <c r="D2755" s="169" t="s">
        <v>184</v>
      </c>
      <c r="E2755" s="170">
        <v>44469</v>
      </c>
      <c r="F2755" s="169">
        <v>304752</v>
      </c>
      <c r="G2755" s="169" t="s">
        <v>664</v>
      </c>
      <c r="H2755" s="169"/>
      <c r="I2755" s="169"/>
      <c r="J2755" s="169">
        <v>-94</v>
      </c>
      <c r="K2755" s="169"/>
      <c r="M2755" s="168">
        <f t="shared" ref="M2755:M2762" si="127">J2755/10000000</f>
        <v>-9.3999999999999998E-6</v>
      </c>
    </row>
    <row r="2756" spans="1:13" x14ac:dyDescent="0.25">
      <c r="A2756" s="89" t="str">
        <f t="shared" si="126"/>
        <v>Y0BK5.5</v>
      </c>
      <c r="B2756" s="89">
        <f>VLOOKUP(F2756,Masters!B:F,5,0)</f>
        <v>5.5</v>
      </c>
      <c r="C2756" s="169" t="s">
        <v>184</v>
      </c>
      <c r="D2756" s="169" t="s">
        <v>184</v>
      </c>
      <c r="E2756" s="170">
        <v>44469</v>
      </c>
      <c r="F2756" s="169">
        <v>304753</v>
      </c>
      <c r="G2756" s="169" t="s">
        <v>714</v>
      </c>
      <c r="H2756" s="169"/>
      <c r="I2756" s="169"/>
      <c r="J2756" s="169">
        <v>-20</v>
      </c>
      <c r="K2756" s="169"/>
      <c r="M2756" s="168">
        <f t="shared" si="127"/>
        <v>-1.9999999999999999E-6</v>
      </c>
    </row>
    <row r="2757" spans="1:13" x14ac:dyDescent="0.25">
      <c r="A2757" s="89" t="str">
        <f t="shared" si="126"/>
        <v>Y0BK5.5</v>
      </c>
      <c r="B2757" s="89">
        <f>VLOOKUP(F2757,Masters!B:F,5,0)</f>
        <v>5.5</v>
      </c>
      <c r="C2757" s="169" t="s">
        <v>184</v>
      </c>
      <c r="D2757" s="169" t="s">
        <v>184</v>
      </c>
      <c r="E2757" s="170">
        <v>44469</v>
      </c>
      <c r="F2757" s="169">
        <v>310113</v>
      </c>
      <c r="G2757" s="169" t="s">
        <v>715</v>
      </c>
      <c r="H2757" s="169"/>
      <c r="I2757" s="169"/>
      <c r="J2757" s="169">
        <v>-1218</v>
      </c>
      <c r="K2757" s="169"/>
      <c r="M2757" s="168">
        <f t="shared" si="127"/>
        <v>-1.2180000000000001E-4</v>
      </c>
    </row>
    <row r="2758" spans="1:13" x14ac:dyDescent="0.25">
      <c r="A2758" s="89" t="str">
        <f t="shared" si="126"/>
        <v>Y0BK5.5</v>
      </c>
      <c r="B2758" s="89">
        <f>VLOOKUP(F2758,Masters!B:F,5,0)</f>
        <v>5.5</v>
      </c>
      <c r="C2758" s="169" t="s">
        <v>184</v>
      </c>
      <c r="D2758" s="169" t="s">
        <v>184</v>
      </c>
      <c r="E2758" s="170">
        <v>44469</v>
      </c>
      <c r="F2758" s="169">
        <v>310115</v>
      </c>
      <c r="G2758" s="169" t="s">
        <v>446</v>
      </c>
      <c r="H2758" s="169"/>
      <c r="I2758" s="169"/>
      <c r="J2758" s="169">
        <v>-5429.51</v>
      </c>
      <c r="K2758" s="169"/>
      <c r="M2758" s="168">
        <f t="shared" si="127"/>
        <v>-5.4295100000000007E-4</v>
      </c>
    </row>
    <row r="2759" spans="1:13" x14ac:dyDescent="0.25">
      <c r="A2759" s="89" t="str">
        <f t="shared" si="126"/>
        <v>Y0BK5.5</v>
      </c>
      <c r="B2759" s="89">
        <f>VLOOKUP(F2759,Masters!B:F,5,0)</f>
        <v>5.5</v>
      </c>
      <c r="C2759" s="169" t="s">
        <v>184</v>
      </c>
      <c r="D2759" s="169" t="s">
        <v>184</v>
      </c>
      <c r="E2759" s="170">
        <v>44469</v>
      </c>
      <c r="F2759" s="169">
        <v>310118</v>
      </c>
      <c r="G2759" s="169" t="s">
        <v>690</v>
      </c>
      <c r="H2759" s="169"/>
      <c r="I2759" s="169"/>
      <c r="J2759" s="169">
        <v>-1950</v>
      </c>
      <c r="K2759" s="169"/>
      <c r="M2759" s="168">
        <f t="shared" si="127"/>
        <v>-1.95E-4</v>
      </c>
    </row>
    <row r="2760" spans="1:13" x14ac:dyDescent="0.25">
      <c r="A2760" s="89" t="str">
        <f t="shared" si="126"/>
        <v>Y0BK0</v>
      </c>
      <c r="B2760" s="89">
        <f>VLOOKUP(F2760,Masters!B:F,5,0)</f>
        <v>0</v>
      </c>
      <c r="C2760" s="169" t="s">
        <v>184</v>
      </c>
      <c r="D2760" s="169" t="s">
        <v>184</v>
      </c>
      <c r="E2760" s="170">
        <v>44469</v>
      </c>
      <c r="F2760" s="169">
        <v>311501</v>
      </c>
      <c r="G2760" s="169" t="s">
        <v>448</v>
      </c>
      <c r="H2760" s="169"/>
      <c r="I2760" s="169"/>
      <c r="J2760" s="169">
        <v>-4318245.0999999996</v>
      </c>
      <c r="K2760" s="169"/>
      <c r="M2760" s="168">
        <f t="shared" si="127"/>
        <v>-0.43182450999999994</v>
      </c>
    </row>
    <row r="2761" spans="1:13" x14ac:dyDescent="0.25">
      <c r="A2761" s="89" t="str">
        <f t="shared" si="126"/>
        <v>Y0BK0</v>
      </c>
      <c r="B2761" s="89">
        <f>VLOOKUP(F2761,Masters!B:F,5,0)</f>
        <v>0</v>
      </c>
      <c r="C2761" s="169" t="s">
        <v>184</v>
      </c>
      <c r="D2761" s="169" t="s">
        <v>184</v>
      </c>
      <c r="E2761" s="170">
        <v>44469</v>
      </c>
      <c r="F2761" s="169">
        <v>311608</v>
      </c>
      <c r="G2761" s="169" t="s">
        <v>567</v>
      </c>
      <c r="H2761" s="169"/>
      <c r="I2761" s="169"/>
      <c r="J2761" s="169">
        <v>65424</v>
      </c>
      <c r="K2761" s="169"/>
      <c r="M2761" s="168">
        <f t="shared" si="127"/>
        <v>6.5424000000000003E-3</v>
      </c>
    </row>
    <row r="2762" spans="1:13" x14ac:dyDescent="0.25">
      <c r="A2762" s="89" t="str">
        <f t="shared" si="126"/>
        <v>Y0BK0</v>
      </c>
      <c r="B2762" s="89">
        <f>VLOOKUP(F2762,Masters!B:F,5,0)</f>
        <v>0</v>
      </c>
      <c r="C2762" s="169" t="s">
        <v>184</v>
      </c>
      <c r="D2762" s="169" t="s">
        <v>184</v>
      </c>
      <c r="E2762" s="170">
        <v>44469</v>
      </c>
      <c r="F2762" s="169">
        <v>311621</v>
      </c>
      <c r="G2762" s="169" t="s">
        <v>990</v>
      </c>
      <c r="H2762" s="169"/>
      <c r="I2762" s="169"/>
      <c r="J2762" s="169">
        <v>885395</v>
      </c>
      <c r="K2762" s="169"/>
      <c r="M2762" s="168">
        <f t="shared" si="127"/>
        <v>8.8539499999999993E-2</v>
      </c>
    </row>
    <row r="2763" spans="1:13" x14ac:dyDescent="0.25">
      <c r="A2763" s="89" t="str">
        <f t="shared" si="126"/>
        <v>Y0BK6.3</v>
      </c>
      <c r="B2763" s="89">
        <f>VLOOKUP(F2763,Masters!B:F,5,0)</f>
        <v>6.3</v>
      </c>
      <c r="C2763" s="169" t="s">
        <v>184</v>
      </c>
      <c r="D2763" s="169" t="s">
        <v>184</v>
      </c>
      <c r="E2763" s="170">
        <v>44469</v>
      </c>
      <c r="F2763" s="169">
        <v>401201</v>
      </c>
      <c r="G2763" s="169" t="s">
        <v>451</v>
      </c>
      <c r="H2763" s="169"/>
      <c r="I2763" s="169"/>
      <c r="J2763" s="169">
        <v>12912.16</v>
      </c>
      <c r="K2763" s="169"/>
      <c r="M2763" s="168">
        <f t="shared" ref="M2763:M2826" si="128">J2763/10000000</f>
        <v>1.291216E-3</v>
      </c>
    </row>
    <row r="2764" spans="1:13" x14ac:dyDescent="0.25">
      <c r="A2764" s="89" t="str">
        <f t="shared" si="126"/>
        <v>Y0BK0</v>
      </c>
      <c r="B2764" s="89">
        <f>VLOOKUP(F2764,Masters!B:F,5,0)</f>
        <v>0</v>
      </c>
      <c r="C2764" s="169" t="s">
        <v>184</v>
      </c>
      <c r="D2764" s="169" t="s">
        <v>184</v>
      </c>
      <c r="E2764" s="170">
        <v>44469</v>
      </c>
      <c r="F2764" s="169">
        <v>401240</v>
      </c>
      <c r="G2764" s="169" t="s">
        <v>614</v>
      </c>
      <c r="H2764" s="169"/>
      <c r="I2764" s="169"/>
      <c r="J2764" s="169">
        <v>105737.41</v>
      </c>
      <c r="K2764" s="169"/>
      <c r="M2764" s="168">
        <f t="shared" si="128"/>
        <v>1.0573741000000001E-2</v>
      </c>
    </row>
    <row r="2765" spans="1:13" x14ac:dyDescent="0.25">
      <c r="A2765" s="89" t="str">
        <f t="shared" ref="A2765:A2828" si="129">C2765&amp;B2765</f>
        <v>Y0BK0</v>
      </c>
      <c r="B2765" s="89">
        <f>VLOOKUP(F2765,Masters!B:F,5,0)</f>
        <v>0</v>
      </c>
      <c r="C2765" s="169" t="s">
        <v>184</v>
      </c>
      <c r="D2765" s="169" t="s">
        <v>184</v>
      </c>
      <c r="E2765" s="170">
        <v>44469</v>
      </c>
      <c r="F2765" s="169">
        <v>401241</v>
      </c>
      <c r="G2765" s="169" t="s">
        <v>693</v>
      </c>
      <c r="H2765" s="169"/>
      <c r="I2765" s="169"/>
      <c r="J2765" s="169">
        <v>29956.14</v>
      </c>
      <c r="K2765" s="169"/>
      <c r="M2765" s="168">
        <f t="shared" si="128"/>
        <v>2.9956139999999997E-3</v>
      </c>
    </row>
    <row r="2766" spans="1:13" x14ac:dyDescent="0.25">
      <c r="A2766" s="89" t="str">
        <f t="shared" si="129"/>
        <v>Y0BK6.3</v>
      </c>
      <c r="B2766" s="89">
        <f>VLOOKUP(F2766,Masters!B:F,5,0)</f>
        <v>6.3</v>
      </c>
      <c r="C2766" s="169" t="s">
        <v>184</v>
      </c>
      <c r="D2766" s="169" t="s">
        <v>184</v>
      </c>
      <c r="E2766" s="170">
        <v>44469</v>
      </c>
      <c r="F2766" s="169">
        <v>401301</v>
      </c>
      <c r="G2766" s="169" t="s">
        <v>1000</v>
      </c>
      <c r="H2766" s="169"/>
      <c r="I2766" s="169"/>
      <c r="J2766" s="169">
        <v>943.51</v>
      </c>
      <c r="K2766" s="169"/>
      <c r="M2766" s="168">
        <f t="shared" si="128"/>
        <v>9.4351000000000005E-5</v>
      </c>
    </row>
    <row r="2767" spans="1:13" x14ac:dyDescent="0.25">
      <c r="A2767" s="89" t="str">
        <f t="shared" si="129"/>
        <v>Y0BK6.1</v>
      </c>
      <c r="B2767" s="89">
        <f>VLOOKUP(F2767,Masters!B:F,5,0)</f>
        <v>6.1</v>
      </c>
      <c r="C2767" s="169" t="s">
        <v>184</v>
      </c>
      <c r="D2767" s="169" t="s">
        <v>184</v>
      </c>
      <c r="E2767" s="170">
        <v>44469</v>
      </c>
      <c r="F2767" s="169">
        <v>401501</v>
      </c>
      <c r="G2767" s="169" t="s">
        <v>1001</v>
      </c>
      <c r="H2767" s="169"/>
      <c r="I2767" s="169"/>
      <c r="J2767" s="168">
        <v>2121738.44</v>
      </c>
      <c r="K2767" s="169"/>
      <c r="M2767" s="168">
        <f t="shared" si="128"/>
        <v>0.212173844</v>
      </c>
    </row>
    <row r="2768" spans="1:13" x14ac:dyDescent="0.25">
      <c r="A2768" s="89" t="str">
        <f t="shared" si="129"/>
        <v>Y0BK6.3</v>
      </c>
      <c r="B2768" s="89">
        <f>VLOOKUP(F2768,Masters!B:F,5,0)</f>
        <v>6.3</v>
      </c>
      <c r="C2768" s="169" t="s">
        <v>184</v>
      </c>
      <c r="D2768" s="169" t="s">
        <v>184</v>
      </c>
      <c r="E2768" s="170">
        <v>44469</v>
      </c>
      <c r="F2768" s="169">
        <v>401508</v>
      </c>
      <c r="G2768" s="169" t="s">
        <v>453</v>
      </c>
      <c r="H2768" s="169"/>
      <c r="I2768" s="169"/>
      <c r="J2768" s="169">
        <v>7317.32</v>
      </c>
      <c r="K2768" s="169"/>
      <c r="M2768" s="168">
        <f t="shared" si="128"/>
        <v>7.3173200000000002E-4</v>
      </c>
    </row>
    <row r="2769" spans="1:13" x14ac:dyDescent="0.25">
      <c r="A2769" s="89" t="str">
        <f t="shared" si="129"/>
        <v>Y0BK6.1</v>
      </c>
      <c r="B2769" s="89">
        <f>VLOOKUP(F2769,Masters!B:F,5,0)</f>
        <v>6.1</v>
      </c>
      <c r="C2769" s="169" t="s">
        <v>184</v>
      </c>
      <c r="D2769" s="169" t="s">
        <v>184</v>
      </c>
      <c r="E2769" s="170">
        <v>44469</v>
      </c>
      <c r="F2769" s="169">
        <v>401509</v>
      </c>
      <c r="G2769" s="169" t="s">
        <v>454</v>
      </c>
      <c r="H2769" s="169"/>
      <c r="I2769" s="169"/>
      <c r="J2769" s="168">
        <v>94255.9</v>
      </c>
      <c r="K2769" s="169"/>
      <c r="M2769" s="168">
        <f t="shared" si="128"/>
        <v>9.4255899999999993E-3</v>
      </c>
    </row>
    <row r="2770" spans="1:13" x14ac:dyDescent="0.25">
      <c r="A2770" s="89" t="str">
        <f t="shared" si="129"/>
        <v>Y0BK6.3</v>
      </c>
      <c r="B2770" s="89">
        <f>VLOOKUP(F2770,Masters!B:F,5,0)</f>
        <v>6.3</v>
      </c>
      <c r="C2770" s="169" t="s">
        <v>184</v>
      </c>
      <c r="D2770" s="169" t="s">
        <v>184</v>
      </c>
      <c r="E2770" s="170">
        <v>44469</v>
      </c>
      <c r="F2770" s="169">
        <v>401702</v>
      </c>
      <c r="G2770" s="169" t="s">
        <v>455</v>
      </c>
      <c r="H2770" s="169"/>
      <c r="I2770" s="169"/>
      <c r="J2770" s="169">
        <v>-4245.6499999999996</v>
      </c>
      <c r="K2770" s="169"/>
      <c r="M2770" s="168">
        <f t="shared" si="128"/>
        <v>-4.2456499999999996E-4</v>
      </c>
    </row>
    <row r="2771" spans="1:13" x14ac:dyDescent="0.25">
      <c r="A2771" s="89" t="str">
        <f t="shared" si="129"/>
        <v>Y0BK6.3</v>
      </c>
      <c r="B2771" s="89">
        <f>VLOOKUP(F2771,Masters!B:F,5,0)</f>
        <v>6.3</v>
      </c>
      <c r="C2771" s="169" t="s">
        <v>184</v>
      </c>
      <c r="D2771" s="169" t="s">
        <v>184</v>
      </c>
      <c r="E2771" s="170">
        <v>44469</v>
      </c>
      <c r="F2771" s="169">
        <v>401703</v>
      </c>
      <c r="G2771" s="169" t="s">
        <v>456</v>
      </c>
      <c r="H2771" s="169"/>
      <c r="I2771" s="169"/>
      <c r="J2771" s="169">
        <v>-4245.6499999999996</v>
      </c>
      <c r="K2771" s="169"/>
      <c r="M2771" s="168">
        <f t="shared" si="128"/>
        <v>-4.2456499999999996E-4</v>
      </c>
    </row>
    <row r="2772" spans="1:13" x14ac:dyDescent="0.25">
      <c r="A2772" s="89" t="str">
        <f t="shared" si="129"/>
        <v>Y0BK6.3</v>
      </c>
      <c r="B2772" s="89">
        <f>VLOOKUP(F2772,Masters!B:F,5,0)</f>
        <v>6.3</v>
      </c>
      <c r="C2772" s="169" t="s">
        <v>184</v>
      </c>
      <c r="D2772" s="169" t="s">
        <v>184</v>
      </c>
      <c r="E2772" s="170">
        <v>44469</v>
      </c>
      <c r="F2772" s="169">
        <v>401707</v>
      </c>
      <c r="G2772" s="169" t="s">
        <v>457</v>
      </c>
      <c r="H2772" s="169"/>
      <c r="I2772" s="169"/>
      <c r="J2772" s="169">
        <v>0</v>
      </c>
      <c r="K2772" s="169"/>
      <c r="M2772" s="168">
        <f t="shared" si="128"/>
        <v>0</v>
      </c>
    </row>
    <row r="2773" spans="1:13" x14ac:dyDescent="0.25">
      <c r="A2773" s="89" t="str">
        <f t="shared" si="129"/>
        <v>Y0BK6.3</v>
      </c>
      <c r="B2773" s="89">
        <f>VLOOKUP(F2773,Masters!B:F,5,0)</f>
        <v>6.3</v>
      </c>
      <c r="C2773" s="169" t="s">
        <v>184</v>
      </c>
      <c r="D2773" s="169" t="s">
        <v>184</v>
      </c>
      <c r="E2773" s="170">
        <v>44469</v>
      </c>
      <c r="F2773" s="169">
        <v>401708</v>
      </c>
      <c r="G2773" s="169" t="s">
        <v>458</v>
      </c>
      <c r="H2773" s="169"/>
      <c r="I2773" s="169"/>
      <c r="J2773" s="169">
        <v>0</v>
      </c>
      <c r="K2773" s="169"/>
      <c r="M2773" s="168">
        <f t="shared" si="128"/>
        <v>0</v>
      </c>
    </row>
    <row r="2774" spans="1:13" x14ac:dyDescent="0.25">
      <c r="A2774" s="89" t="str">
        <f t="shared" si="129"/>
        <v>Y0BK6.3</v>
      </c>
      <c r="B2774" s="89">
        <f>VLOOKUP(F2774,Masters!B:F,5,0)</f>
        <v>6.3</v>
      </c>
      <c r="C2774" s="169" t="s">
        <v>184</v>
      </c>
      <c r="D2774" s="169" t="s">
        <v>184</v>
      </c>
      <c r="E2774" s="170">
        <v>44469</v>
      </c>
      <c r="F2774" s="169">
        <v>402103</v>
      </c>
      <c r="G2774" s="169" t="s">
        <v>459</v>
      </c>
      <c r="H2774" s="169"/>
      <c r="I2774" s="169"/>
      <c r="J2774" s="169">
        <v>38.979999999999997</v>
      </c>
      <c r="K2774" s="169"/>
      <c r="M2774" s="168">
        <f t="shared" si="128"/>
        <v>3.8979999999999998E-6</v>
      </c>
    </row>
    <row r="2775" spans="1:13" x14ac:dyDescent="0.25">
      <c r="A2775" s="89" t="str">
        <f t="shared" si="129"/>
        <v>Y0BK6.2</v>
      </c>
      <c r="B2775" s="89">
        <f>VLOOKUP(F2775,Masters!B:F,5,0)</f>
        <v>6.2</v>
      </c>
      <c r="C2775" s="169" t="s">
        <v>184</v>
      </c>
      <c r="D2775" s="169" t="s">
        <v>184</v>
      </c>
      <c r="E2775" s="170">
        <v>44469</v>
      </c>
      <c r="F2775" s="169">
        <v>402106</v>
      </c>
      <c r="G2775" s="169" t="s">
        <v>93</v>
      </c>
      <c r="H2775" s="169"/>
      <c r="I2775" s="169"/>
      <c r="J2775" s="168">
        <v>696.92</v>
      </c>
      <c r="K2775" s="169"/>
      <c r="M2775" s="168">
        <f t="shared" si="128"/>
        <v>6.9691999999999996E-5</v>
      </c>
    </row>
    <row r="2776" spans="1:13" x14ac:dyDescent="0.25">
      <c r="A2776" s="89" t="str">
        <f t="shared" si="129"/>
        <v>Y0BK6.3</v>
      </c>
      <c r="B2776" s="89">
        <f>VLOOKUP(F2776,Masters!B:F,5,0)</f>
        <v>6.3</v>
      </c>
      <c r="C2776" s="169" t="s">
        <v>184</v>
      </c>
      <c r="D2776" s="169" t="s">
        <v>184</v>
      </c>
      <c r="E2776" s="170">
        <v>44469</v>
      </c>
      <c r="F2776" s="169">
        <v>402113</v>
      </c>
      <c r="G2776" s="169" t="s">
        <v>460</v>
      </c>
      <c r="H2776" s="169"/>
      <c r="I2776" s="169"/>
      <c r="J2776" s="169">
        <v>68601.289999999994</v>
      </c>
      <c r="K2776" s="169"/>
      <c r="M2776" s="168">
        <f t="shared" si="128"/>
        <v>6.8601289999999995E-3</v>
      </c>
    </row>
    <row r="2777" spans="1:13" x14ac:dyDescent="0.25">
      <c r="A2777" s="89" t="str">
        <f t="shared" si="129"/>
        <v>Y0BK6.3</v>
      </c>
      <c r="B2777" s="89">
        <f>VLOOKUP(F2777,Masters!B:F,5,0)</f>
        <v>6.3</v>
      </c>
      <c r="C2777" s="169" t="s">
        <v>184</v>
      </c>
      <c r="D2777" s="169" t="s">
        <v>184</v>
      </c>
      <c r="E2777" s="170">
        <v>44469</v>
      </c>
      <c r="F2777" s="169">
        <v>402125</v>
      </c>
      <c r="G2777" s="169" t="s">
        <v>2442</v>
      </c>
      <c r="H2777" s="169"/>
      <c r="I2777" s="169"/>
      <c r="J2777" s="169">
        <v>50459.199999999997</v>
      </c>
      <c r="K2777" s="169"/>
      <c r="M2777" s="168">
        <f t="shared" si="128"/>
        <v>5.0459199999999997E-3</v>
      </c>
    </row>
    <row r="2778" spans="1:13" x14ac:dyDescent="0.25">
      <c r="A2778" s="89" t="str">
        <f t="shared" si="129"/>
        <v>Y0BK6.3</v>
      </c>
      <c r="B2778" s="89">
        <f>VLOOKUP(F2778,Masters!B:F,5,0)</f>
        <v>6.3</v>
      </c>
      <c r="C2778" s="169" t="s">
        <v>184</v>
      </c>
      <c r="D2778" s="169" t="s">
        <v>184</v>
      </c>
      <c r="E2778" s="170">
        <v>44469</v>
      </c>
      <c r="F2778" s="169">
        <v>402128</v>
      </c>
      <c r="G2778" s="169" t="s">
        <v>766</v>
      </c>
      <c r="H2778" s="169"/>
      <c r="I2778" s="169"/>
      <c r="J2778" s="169">
        <v>1017726.26</v>
      </c>
      <c r="K2778" s="169"/>
      <c r="M2778" s="168">
        <f t="shared" si="128"/>
        <v>0.101772626</v>
      </c>
    </row>
    <row r="2779" spans="1:13" x14ac:dyDescent="0.25">
      <c r="A2779" s="89" t="str">
        <f t="shared" si="129"/>
        <v>Y0BK6.3</v>
      </c>
      <c r="B2779" s="89">
        <f>VLOOKUP(F2779,Masters!B:F,5,0)</f>
        <v>6.3</v>
      </c>
      <c r="C2779" s="169" t="s">
        <v>184</v>
      </c>
      <c r="D2779" s="169" t="s">
        <v>184</v>
      </c>
      <c r="E2779" s="170">
        <v>44469</v>
      </c>
      <c r="F2779" s="169">
        <v>402132</v>
      </c>
      <c r="G2779" s="169" t="s">
        <v>461</v>
      </c>
      <c r="H2779" s="169"/>
      <c r="I2779" s="169"/>
      <c r="J2779" s="169">
        <v>0</v>
      </c>
      <c r="K2779" s="169"/>
      <c r="M2779" s="168">
        <f t="shared" si="128"/>
        <v>0</v>
      </c>
    </row>
    <row r="2780" spans="1:13" x14ac:dyDescent="0.25">
      <c r="A2780" s="89" t="str">
        <f t="shared" si="129"/>
        <v>Y0BK6.3</v>
      </c>
      <c r="B2780" s="89">
        <f>VLOOKUP(F2780,Masters!B:F,5,0)</f>
        <v>6.3</v>
      </c>
      <c r="C2780" s="169" t="s">
        <v>184</v>
      </c>
      <c r="D2780" s="169" t="s">
        <v>184</v>
      </c>
      <c r="E2780" s="170">
        <v>44469</v>
      </c>
      <c r="F2780" s="169">
        <v>402201</v>
      </c>
      <c r="G2780" s="169" t="s">
        <v>668</v>
      </c>
      <c r="H2780" s="169"/>
      <c r="I2780" s="169"/>
      <c r="J2780" s="169">
        <v>-0.01</v>
      </c>
      <c r="K2780" s="169"/>
      <c r="M2780" s="168">
        <f t="shared" si="128"/>
        <v>-1.0000000000000001E-9</v>
      </c>
    </row>
    <row r="2781" spans="1:13" x14ac:dyDescent="0.25">
      <c r="A2781" s="89" t="str">
        <f t="shared" si="129"/>
        <v>Y0BK6.3</v>
      </c>
      <c r="B2781" s="89">
        <f>VLOOKUP(F2781,Masters!B:F,5,0)</f>
        <v>6.3</v>
      </c>
      <c r="C2781" s="169" t="s">
        <v>184</v>
      </c>
      <c r="D2781" s="169" t="s">
        <v>184</v>
      </c>
      <c r="E2781" s="170">
        <v>44469</v>
      </c>
      <c r="F2781" s="169">
        <v>402233</v>
      </c>
      <c r="G2781" s="169" t="s">
        <v>462</v>
      </c>
      <c r="H2781" s="169"/>
      <c r="I2781" s="169"/>
      <c r="J2781" s="169">
        <v>110787.96</v>
      </c>
      <c r="K2781" s="169"/>
      <c r="M2781" s="168">
        <f t="shared" si="128"/>
        <v>1.1078796E-2</v>
      </c>
    </row>
    <row r="2782" spans="1:13" x14ac:dyDescent="0.25">
      <c r="A2782" s="89" t="str">
        <f t="shared" si="129"/>
        <v>Y0BK6.3</v>
      </c>
      <c r="B2782" s="89">
        <f>VLOOKUP(F2782,Masters!B:F,5,0)</f>
        <v>6.3</v>
      </c>
      <c r="C2782" s="169" t="s">
        <v>184</v>
      </c>
      <c r="D2782" s="169" t="s">
        <v>184</v>
      </c>
      <c r="E2782" s="170">
        <v>44469</v>
      </c>
      <c r="F2782" s="169">
        <v>402235</v>
      </c>
      <c r="G2782" s="169" t="s">
        <v>463</v>
      </c>
      <c r="H2782" s="169"/>
      <c r="I2782" s="169"/>
      <c r="J2782" s="169">
        <v>31128.57</v>
      </c>
      <c r="K2782" s="169"/>
      <c r="M2782" s="168">
        <f t="shared" si="128"/>
        <v>3.1128570000000001E-3</v>
      </c>
    </row>
    <row r="2783" spans="1:13" x14ac:dyDescent="0.25">
      <c r="A2783" s="89" t="str">
        <f t="shared" si="129"/>
        <v>Y0BK6.1</v>
      </c>
      <c r="B2783" s="89">
        <f>VLOOKUP(F2783,Masters!B:F,5,0)</f>
        <v>6.1</v>
      </c>
      <c r="C2783" s="169" t="s">
        <v>184</v>
      </c>
      <c r="D2783" s="169" t="s">
        <v>184</v>
      </c>
      <c r="E2783" s="170">
        <v>44469</v>
      </c>
      <c r="F2783" s="169">
        <v>402257</v>
      </c>
      <c r="G2783" s="169" t="s">
        <v>464</v>
      </c>
      <c r="H2783" s="169"/>
      <c r="I2783" s="169"/>
      <c r="J2783" s="168">
        <v>0</v>
      </c>
      <c r="K2783" s="169"/>
      <c r="M2783" s="168">
        <f t="shared" si="128"/>
        <v>0</v>
      </c>
    </row>
    <row r="2784" spans="1:13" x14ac:dyDescent="0.25">
      <c r="A2784" s="89" t="str">
        <f t="shared" si="129"/>
        <v>Y0BK6.3</v>
      </c>
      <c r="B2784" s="89">
        <f>VLOOKUP(F2784,Masters!B:F,5,0)</f>
        <v>6.3</v>
      </c>
      <c r="C2784" s="169" t="s">
        <v>184</v>
      </c>
      <c r="D2784" s="169" t="s">
        <v>184</v>
      </c>
      <c r="E2784" s="170">
        <v>44469</v>
      </c>
      <c r="F2784" s="169">
        <v>402404</v>
      </c>
      <c r="G2784" s="169" t="s">
        <v>468</v>
      </c>
      <c r="H2784" s="169"/>
      <c r="I2784" s="169"/>
      <c r="J2784" s="169">
        <v>7180.95</v>
      </c>
      <c r="K2784" s="169"/>
      <c r="M2784" s="168">
        <f t="shared" si="128"/>
        <v>7.1809499999999997E-4</v>
      </c>
    </row>
    <row r="2785" spans="1:13" x14ac:dyDescent="0.25">
      <c r="A2785" s="89" t="str">
        <f t="shared" si="129"/>
        <v>Y0BK5.3</v>
      </c>
      <c r="B2785" s="89">
        <f>VLOOKUP(F2785,Masters!B:F,5,0)</f>
        <v>5.3</v>
      </c>
      <c r="C2785" s="169" t="s">
        <v>184</v>
      </c>
      <c r="D2785" s="169" t="s">
        <v>184</v>
      </c>
      <c r="E2785" s="170">
        <v>44469</v>
      </c>
      <c r="F2785" s="169">
        <v>440101</v>
      </c>
      <c r="G2785" s="169" t="s">
        <v>449</v>
      </c>
      <c r="H2785" s="169"/>
      <c r="I2785" s="169"/>
      <c r="J2785" s="169">
        <v>796708.1</v>
      </c>
      <c r="K2785" s="169"/>
      <c r="M2785" s="168">
        <f t="shared" si="128"/>
        <v>7.9670809999999995E-2</v>
      </c>
    </row>
    <row r="2786" spans="1:13" x14ac:dyDescent="0.25">
      <c r="A2786" s="89" t="str">
        <f t="shared" si="129"/>
        <v>Y0BK5.5</v>
      </c>
      <c r="B2786" s="89">
        <f>VLOOKUP(F2786,Masters!B:F,5,0)</f>
        <v>5.5</v>
      </c>
      <c r="C2786" s="169" t="s">
        <v>184</v>
      </c>
      <c r="D2786" s="169" t="s">
        <v>184</v>
      </c>
      <c r="E2786" s="170">
        <v>44469</v>
      </c>
      <c r="F2786" s="169">
        <v>440225</v>
      </c>
      <c r="G2786" s="169" t="s">
        <v>450</v>
      </c>
      <c r="H2786" s="169"/>
      <c r="I2786" s="169"/>
      <c r="J2786" s="169">
        <v>-145.63999999999999</v>
      </c>
      <c r="K2786" s="169"/>
      <c r="M2786" s="168">
        <f t="shared" si="128"/>
        <v>-1.4563999999999998E-5</v>
      </c>
    </row>
    <row r="2787" spans="1:13" x14ac:dyDescent="0.25">
      <c r="A2787" s="89" t="str">
        <f t="shared" si="129"/>
        <v>Y0BK6.3</v>
      </c>
      <c r="B2787" s="89">
        <f>VLOOKUP(F2787,Masters!B:F,5,0)</f>
        <v>6.3</v>
      </c>
      <c r="C2787" s="169" t="s">
        <v>184</v>
      </c>
      <c r="D2787" s="169" t="s">
        <v>184</v>
      </c>
      <c r="E2787" s="170">
        <v>44469</v>
      </c>
      <c r="F2787" s="169">
        <v>440325</v>
      </c>
      <c r="G2787" s="169" t="s">
        <v>732</v>
      </c>
      <c r="H2787" s="169"/>
      <c r="I2787" s="169"/>
      <c r="J2787" s="169">
        <v>0</v>
      </c>
      <c r="K2787" s="169"/>
      <c r="M2787" s="168">
        <f t="shared" si="128"/>
        <v>0</v>
      </c>
    </row>
    <row r="2788" spans="1:13" x14ac:dyDescent="0.25">
      <c r="A2788" s="89" t="str">
        <f t="shared" si="129"/>
        <v>Y0BK6.3</v>
      </c>
      <c r="B2788" s="89">
        <f>VLOOKUP(F2788,Masters!B:F,5,0)</f>
        <v>6.3</v>
      </c>
      <c r="C2788" s="169" t="s">
        <v>184</v>
      </c>
      <c r="D2788" s="169" t="s">
        <v>184</v>
      </c>
      <c r="E2788" s="170">
        <v>44469</v>
      </c>
      <c r="F2788" s="169">
        <v>440341</v>
      </c>
      <c r="G2788" s="169" t="s">
        <v>469</v>
      </c>
      <c r="H2788" s="169"/>
      <c r="I2788" s="169"/>
      <c r="J2788" s="169">
        <v>203685.58</v>
      </c>
      <c r="K2788" s="169"/>
      <c r="M2788" s="168">
        <f t="shared" si="128"/>
        <v>2.0368557999999998E-2</v>
      </c>
    </row>
    <row r="2789" spans="1:13" x14ac:dyDescent="0.25">
      <c r="A2789" s="89" t="str">
        <f t="shared" si="129"/>
        <v>Y0BK6.3</v>
      </c>
      <c r="B2789" s="89">
        <f>VLOOKUP(F2789,Masters!B:F,5,0)</f>
        <v>6.3</v>
      </c>
      <c r="C2789" s="169" t="s">
        <v>184</v>
      </c>
      <c r="D2789" s="169" t="s">
        <v>184</v>
      </c>
      <c r="E2789" s="170">
        <v>44469</v>
      </c>
      <c r="F2789" s="169">
        <v>440342</v>
      </c>
      <c r="G2789" s="169" t="s">
        <v>470</v>
      </c>
      <c r="H2789" s="169"/>
      <c r="I2789" s="169"/>
      <c r="J2789" s="169">
        <v>203685.58</v>
      </c>
      <c r="K2789" s="169"/>
      <c r="M2789" s="168">
        <f t="shared" si="128"/>
        <v>2.0368557999999998E-2</v>
      </c>
    </row>
    <row r="2790" spans="1:13" x14ac:dyDescent="0.25">
      <c r="A2790" s="89" t="str">
        <f t="shared" si="129"/>
        <v>Y0BK6.3</v>
      </c>
      <c r="B2790" s="89">
        <f>VLOOKUP(F2790,Masters!B:F,5,0)</f>
        <v>6.3</v>
      </c>
      <c r="C2790" s="169" t="s">
        <v>184</v>
      </c>
      <c r="D2790" s="169" t="s">
        <v>184</v>
      </c>
      <c r="E2790" s="170">
        <v>44469</v>
      </c>
      <c r="F2790" s="169">
        <v>440416</v>
      </c>
      <c r="G2790" s="169" t="s">
        <v>471</v>
      </c>
      <c r="H2790" s="169"/>
      <c r="I2790" s="169"/>
      <c r="J2790" s="169">
        <v>145250.15</v>
      </c>
      <c r="K2790" s="169"/>
      <c r="M2790" s="168">
        <f t="shared" si="128"/>
        <v>1.4525014999999999E-2</v>
      </c>
    </row>
    <row r="2791" spans="1:13" x14ac:dyDescent="0.25">
      <c r="A2791" s="89" t="str">
        <f t="shared" si="129"/>
        <v>Y0BK0</v>
      </c>
      <c r="B2791" s="89">
        <f>VLOOKUP(F2791,Masters!B:F,5,0)</f>
        <v>0</v>
      </c>
      <c r="C2791" s="169" t="s">
        <v>184</v>
      </c>
      <c r="D2791" s="169" t="s">
        <v>184</v>
      </c>
      <c r="E2791" s="170">
        <v>44469</v>
      </c>
      <c r="F2791" s="169">
        <v>440425</v>
      </c>
      <c r="G2791" s="169" t="s">
        <v>716</v>
      </c>
      <c r="H2791" s="169"/>
      <c r="I2791" s="169"/>
      <c r="J2791" s="169">
        <v>1385448.22</v>
      </c>
      <c r="K2791" s="169"/>
      <c r="M2791" s="168">
        <f t="shared" si="128"/>
        <v>0.13854482199999998</v>
      </c>
    </row>
    <row r="2792" spans="1:13" x14ac:dyDescent="0.25">
      <c r="A2792" s="89" t="str">
        <f t="shared" si="129"/>
        <v>Y0BK0</v>
      </c>
      <c r="B2792" s="89">
        <f>VLOOKUP(F2792,Masters!B:F,5,0)</f>
        <v>0</v>
      </c>
      <c r="C2792" s="169" t="s">
        <v>184</v>
      </c>
      <c r="D2792" s="169" t="s">
        <v>184</v>
      </c>
      <c r="E2792" s="170">
        <v>44469</v>
      </c>
      <c r="F2792" s="169">
        <v>440433</v>
      </c>
      <c r="G2792" s="169" t="s">
        <v>697</v>
      </c>
      <c r="H2792" s="169"/>
      <c r="I2792" s="169"/>
      <c r="J2792" s="169">
        <v>2794308.33</v>
      </c>
      <c r="K2792" s="169"/>
      <c r="M2792" s="168">
        <f t="shared" si="128"/>
        <v>0.27943083299999999</v>
      </c>
    </row>
    <row r="2793" spans="1:13" x14ac:dyDescent="0.25">
      <c r="A2793" s="89" t="str">
        <f t="shared" si="129"/>
        <v>Y0BK6.3</v>
      </c>
      <c r="B2793" s="89">
        <f>VLOOKUP(F2793,Masters!B:F,5,0)</f>
        <v>6.3</v>
      </c>
      <c r="C2793" s="169" t="s">
        <v>184</v>
      </c>
      <c r="D2793" s="169" t="s">
        <v>184</v>
      </c>
      <c r="E2793" s="170">
        <v>44469</v>
      </c>
      <c r="F2793" s="169">
        <v>440485</v>
      </c>
      <c r="G2793" s="169" t="s">
        <v>732</v>
      </c>
      <c r="H2793" s="169"/>
      <c r="I2793" s="169"/>
      <c r="J2793" s="169">
        <v>0</v>
      </c>
      <c r="K2793" s="169"/>
      <c r="M2793" s="168">
        <f t="shared" si="128"/>
        <v>0</v>
      </c>
    </row>
    <row r="2794" spans="1:13" x14ac:dyDescent="0.25">
      <c r="A2794" s="89" t="str">
        <f t="shared" si="129"/>
        <v>Y0BK6.3</v>
      </c>
      <c r="B2794" s="89">
        <f>VLOOKUP(F2794,Masters!B:F,5,0)</f>
        <v>6.3</v>
      </c>
      <c r="C2794" s="169" t="s">
        <v>184</v>
      </c>
      <c r="D2794" s="169" t="s">
        <v>184</v>
      </c>
      <c r="E2794" s="170">
        <v>44469</v>
      </c>
      <c r="F2794" s="169">
        <v>440509</v>
      </c>
      <c r="G2794" s="169" t="s">
        <v>472</v>
      </c>
      <c r="H2794" s="169"/>
      <c r="I2794" s="169"/>
      <c r="J2794" s="169">
        <v>37702.35</v>
      </c>
      <c r="K2794" s="169"/>
      <c r="M2794" s="168">
        <f t="shared" si="128"/>
        <v>3.7702349999999998E-3</v>
      </c>
    </row>
    <row r="2795" spans="1:13" x14ac:dyDescent="0.25">
      <c r="A2795" s="89" t="str">
        <f t="shared" si="129"/>
        <v>Y0BL0</v>
      </c>
      <c r="B2795" s="89">
        <f>VLOOKUP(F2795,Masters!B:F,5,0)</f>
        <v>0</v>
      </c>
      <c r="C2795" s="169" t="s">
        <v>185</v>
      </c>
      <c r="D2795" s="169" t="s">
        <v>185</v>
      </c>
      <c r="E2795" s="170">
        <v>44469</v>
      </c>
      <c r="F2795" s="169">
        <v>102103</v>
      </c>
      <c r="G2795" s="169" t="s">
        <v>561</v>
      </c>
      <c r="H2795" s="169"/>
      <c r="I2795" s="169"/>
      <c r="J2795" s="169">
        <v>3647720473</v>
      </c>
      <c r="K2795" s="169"/>
      <c r="M2795" s="168">
        <f t="shared" si="128"/>
        <v>364.7720473</v>
      </c>
    </row>
    <row r="2796" spans="1:13" x14ac:dyDescent="0.25">
      <c r="A2796" s="89" t="str">
        <f t="shared" si="129"/>
        <v>Y0BL0</v>
      </c>
      <c r="B2796" s="89">
        <f>VLOOKUP(F2796,Masters!B:F,5,0)</f>
        <v>0</v>
      </c>
      <c r="C2796" s="169" t="s">
        <v>185</v>
      </c>
      <c r="D2796" s="169" t="s">
        <v>185</v>
      </c>
      <c r="E2796" s="170">
        <v>44469</v>
      </c>
      <c r="F2796" s="169">
        <v>102104</v>
      </c>
      <c r="G2796" s="169" t="s">
        <v>437</v>
      </c>
      <c r="H2796" s="169"/>
      <c r="I2796" s="169"/>
      <c r="J2796" s="169">
        <v>1658650396.6199999</v>
      </c>
      <c r="K2796" s="169"/>
      <c r="M2796" s="168">
        <f t="shared" si="128"/>
        <v>165.86503966199999</v>
      </c>
    </row>
    <row r="2797" spans="1:13" x14ac:dyDescent="0.25">
      <c r="A2797" s="89" t="str">
        <f t="shared" si="129"/>
        <v>Y0BL0</v>
      </c>
      <c r="B2797" s="89">
        <f>VLOOKUP(F2797,Masters!B:F,5,0)</f>
        <v>0</v>
      </c>
      <c r="C2797" s="169" t="s">
        <v>185</v>
      </c>
      <c r="D2797" s="169" t="s">
        <v>185</v>
      </c>
      <c r="E2797" s="170">
        <v>44469</v>
      </c>
      <c r="F2797" s="169">
        <v>102105</v>
      </c>
      <c r="G2797" s="169" t="s">
        <v>739</v>
      </c>
      <c r="H2797" s="169"/>
      <c r="I2797" s="169"/>
      <c r="J2797" s="169">
        <v>441265816.5</v>
      </c>
      <c r="K2797" s="169"/>
      <c r="M2797" s="168">
        <f t="shared" si="128"/>
        <v>44.126581649999999</v>
      </c>
    </row>
    <row r="2798" spans="1:13" x14ac:dyDescent="0.25">
      <c r="A2798" s="89" t="str">
        <f t="shared" si="129"/>
        <v>Y0BL0</v>
      </c>
      <c r="B2798" s="89">
        <f>VLOOKUP(F2798,Masters!B:F,5,0)</f>
        <v>0</v>
      </c>
      <c r="C2798" s="169" t="s">
        <v>185</v>
      </c>
      <c r="D2798" s="169" t="s">
        <v>185</v>
      </c>
      <c r="E2798" s="170">
        <v>44469</v>
      </c>
      <c r="F2798" s="169">
        <v>102106</v>
      </c>
      <c r="G2798" s="169" t="s">
        <v>775</v>
      </c>
      <c r="H2798" s="169"/>
      <c r="I2798" s="169"/>
      <c r="J2798" s="169">
        <v>6597421269.25</v>
      </c>
      <c r="K2798" s="169"/>
      <c r="M2798" s="168">
        <f t="shared" si="128"/>
        <v>659.74212692499998</v>
      </c>
    </row>
    <row r="2799" spans="1:13" x14ac:dyDescent="0.25">
      <c r="A2799" s="89" t="str">
        <f t="shared" si="129"/>
        <v>Y0BL0</v>
      </c>
      <c r="B2799" s="89">
        <f>VLOOKUP(F2799,Masters!B:F,5,0)</f>
        <v>0</v>
      </c>
      <c r="C2799" s="169" t="s">
        <v>185</v>
      </c>
      <c r="D2799" s="169" t="s">
        <v>185</v>
      </c>
      <c r="E2799" s="170">
        <v>44469</v>
      </c>
      <c r="F2799" s="169">
        <v>102107</v>
      </c>
      <c r="G2799" s="169" t="s">
        <v>597</v>
      </c>
      <c r="H2799" s="169"/>
      <c r="I2799" s="169"/>
      <c r="J2799" s="169">
        <v>978670524</v>
      </c>
      <c r="K2799" s="169"/>
      <c r="M2799" s="168">
        <f t="shared" si="128"/>
        <v>97.867052400000006</v>
      </c>
    </row>
    <row r="2800" spans="1:13" x14ac:dyDescent="0.25">
      <c r="A2800" s="89" t="str">
        <f t="shared" si="129"/>
        <v>Y0BL0</v>
      </c>
      <c r="B2800" s="89">
        <f>VLOOKUP(F2800,Masters!B:F,5,0)</f>
        <v>0</v>
      </c>
      <c r="C2800" s="169" t="s">
        <v>185</v>
      </c>
      <c r="D2800" s="169" t="s">
        <v>185</v>
      </c>
      <c r="E2800" s="170">
        <v>44469</v>
      </c>
      <c r="F2800" s="169">
        <v>106103</v>
      </c>
      <c r="G2800" s="169" t="s">
        <v>2428</v>
      </c>
      <c r="H2800" s="169"/>
      <c r="I2800" s="169"/>
      <c r="J2800" s="169">
        <v>16288537.529999999</v>
      </c>
      <c r="K2800" s="169"/>
      <c r="M2800" s="168">
        <f t="shared" si="128"/>
        <v>1.628853753</v>
      </c>
    </row>
    <row r="2801" spans="1:13" x14ac:dyDescent="0.25">
      <c r="A2801" s="89" t="str">
        <f t="shared" si="129"/>
        <v>Y0BL0</v>
      </c>
      <c r="B2801" s="89">
        <f>VLOOKUP(F2801,Masters!B:F,5,0)</f>
        <v>0</v>
      </c>
      <c r="C2801" s="169" t="s">
        <v>185</v>
      </c>
      <c r="D2801" s="169" t="s">
        <v>185</v>
      </c>
      <c r="E2801" s="170">
        <v>44469</v>
      </c>
      <c r="F2801" s="169">
        <v>107102</v>
      </c>
      <c r="G2801" s="169" t="s">
        <v>778</v>
      </c>
      <c r="H2801" s="169"/>
      <c r="I2801" s="169"/>
      <c r="J2801" s="169">
        <v>0</v>
      </c>
      <c r="K2801" s="169"/>
      <c r="M2801" s="168">
        <f t="shared" si="128"/>
        <v>0</v>
      </c>
    </row>
    <row r="2802" spans="1:13" x14ac:dyDescent="0.25">
      <c r="A2802" s="89" t="str">
        <f t="shared" si="129"/>
        <v>Y0BL0</v>
      </c>
      <c r="B2802" s="89">
        <f>VLOOKUP(F2802,Masters!B:F,5,0)</f>
        <v>0</v>
      </c>
      <c r="C2802" s="169" t="s">
        <v>185</v>
      </c>
      <c r="D2802" s="169" t="s">
        <v>185</v>
      </c>
      <c r="E2802" s="170">
        <v>44469</v>
      </c>
      <c r="F2802" s="169">
        <v>107106</v>
      </c>
      <c r="G2802" s="169" t="s">
        <v>1913</v>
      </c>
      <c r="H2802" s="169"/>
      <c r="I2802" s="169"/>
      <c r="J2802" s="169">
        <v>26863.08</v>
      </c>
      <c r="K2802" s="169"/>
      <c r="M2802" s="168">
        <f t="shared" si="128"/>
        <v>2.6863080000000001E-3</v>
      </c>
    </row>
    <row r="2803" spans="1:13" x14ac:dyDescent="0.25">
      <c r="A2803" s="89" t="str">
        <f t="shared" si="129"/>
        <v>Y0BL0</v>
      </c>
      <c r="B2803" s="89">
        <f>VLOOKUP(F2803,Masters!B:F,5,0)</f>
        <v>0</v>
      </c>
      <c r="C2803" s="169" t="s">
        <v>185</v>
      </c>
      <c r="D2803" s="169" t="s">
        <v>185</v>
      </c>
      <c r="E2803" s="170">
        <v>44469</v>
      </c>
      <c r="F2803" s="169">
        <v>111108</v>
      </c>
      <c r="G2803" s="169" t="s">
        <v>783</v>
      </c>
      <c r="H2803" s="169"/>
      <c r="I2803" s="169"/>
      <c r="J2803" s="169">
        <v>0.01</v>
      </c>
      <c r="K2803" s="169"/>
      <c r="M2803" s="168">
        <f t="shared" si="128"/>
        <v>1.0000000000000001E-9</v>
      </c>
    </row>
    <row r="2804" spans="1:13" x14ac:dyDescent="0.25">
      <c r="A2804" s="89" t="str">
        <f t="shared" si="129"/>
        <v>Y0BL0</v>
      </c>
      <c r="B2804" s="89">
        <f>VLOOKUP(F2804,Masters!B:F,5,0)</f>
        <v>0</v>
      </c>
      <c r="C2804" s="169" t="s">
        <v>185</v>
      </c>
      <c r="D2804" s="169" t="s">
        <v>185</v>
      </c>
      <c r="E2804" s="170">
        <v>44469</v>
      </c>
      <c r="F2804" s="169">
        <v>111126</v>
      </c>
      <c r="G2804" s="169" t="s">
        <v>438</v>
      </c>
      <c r="H2804" s="169"/>
      <c r="I2804" s="169"/>
      <c r="J2804" s="169">
        <v>150428.63</v>
      </c>
      <c r="K2804" s="169"/>
      <c r="M2804" s="168">
        <f t="shared" si="128"/>
        <v>1.5042863E-2</v>
      </c>
    </row>
    <row r="2805" spans="1:13" x14ac:dyDescent="0.25">
      <c r="A2805" s="89" t="str">
        <f t="shared" si="129"/>
        <v>Y0BL0</v>
      </c>
      <c r="B2805" s="89">
        <f>VLOOKUP(F2805,Masters!B:F,5,0)</f>
        <v>0</v>
      </c>
      <c r="C2805" s="169" t="s">
        <v>185</v>
      </c>
      <c r="D2805" s="169" t="s">
        <v>185</v>
      </c>
      <c r="E2805" s="170">
        <v>44469</v>
      </c>
      <c r="F2805" s="169">
        <v>111127</v>
      </c>
      <c r="G2805" s="169" t="s">
        <v>784</v>
      </c>
      <c r="H2805" s="169"/>
      <c r="I2805" s="169"/>
      <c r="J2805" s="169">
        <v>1793245.5</v>
      </c>
      <c r="K2805" s="169"/>
      <c r="M2805" s="168">
        <f t="shared" si="128"/>
        <v>0.17932455</v>
      </c>
    </row>
    <row r="2806" spans="1:13" x14ac:dyDescent="0.25">
      <c r="A2806" s="89" t="str">
        <f t="shared" si="129"/>
        <v>Y0BL0</v>
      </c>
      <c r="B2806" s="89">
        <f>VLOOKUP(F2806,Masters!B:F,5,0)</f>
        <v>0</v>
      </c>
      <c r="C2806" s="169" t="s">
        <v>185</v>
      </c>
      <c r="D2806" s="169" t="s">
        <v>185</v>
      </c>
      <c r="E2806" s="170">
        <v>44469</v>
      </c>
      <c r="F2806" s="169">
        <v>111128</v>
      </c>
      <c r="G2806" s="169" t="s">
        <v>785</v>
      </c>
      <c r="H2806" s="169"/>
      <c r="I2806" s="169"/>
      <c r="J2806" s="169">
        <v>33810456.75</v>
      </c>
      <c r="K2806" s="169"/>
      <c r="M2806" s="168">
        <f t="shared" si="128"/>
        <v>3.3810456750000002</v>
      </c>
    </row>
    <row r="2807" spans="1:13" x14ac:dyDescent="0.25">
      <c r="A2807" s="89" t="str">
        <f t="shared" si="129"/>
        <v>Y0BL0</v>
      </c>
      <c r="B2807" s="89">
        <f>VLOOKUP(F2807,Masters!B:F,5,0)</f>
        <v>0</v>
      </c>
      <c r="C2807" s="169" t="s">
        <v>185</v>
      </c>
      <c r="D2807" s="169" t="s">
        <v>185</v>
      </c>
      <c r="E2807" s="170">
        <v>44469</v>
      </c>
      <c r="F2807" s="169">
        <v>111129</v>
      </c>
      <c r="G2807" s="169" t="s">
        <v>598</v>
      </c>
      <c r="H2807" s="169"/>
      <c r="I2807" s="169"/>
      <c r="J2807" s="169">
        <v>4925891</v>
      </c>
      <c r="K2807" s="169"/>
      <c r="M2807" s="168">
        <f t="shared" si="128"/>
        <v>0.4925891</v>
      </c>
    </row>
    <row r="2808" spans="1:13" x14ac:dyDescent="0.25">
      <c r="A2808" s="89" t="str">
        <f t="shared" si="129"/>
        <v>Y0BL0</v>
      </c>
      <c r="B2808" s="89">
        <f>VLOOKUP(F2808,Masters!B:F,5,0)</f>
        <v>0</v>
      </c>
      <c r="C2808" s="169" t="s">
        <v>185</v>
      </c>
      <c r="D2808" s="169" t="s">
        <v>185</v>
      </c>
      <c r="E2808" s="170">
        <v>44469</v>
      </c>
      <c r="F2808" s="169">
        <v>111181</v>
      </c>
      <c r="G2808" s="169" t="s">
        <v>488</v>
      </c>
      <c r="H2808" s="169"/>
      <c r="I2808" s="169"/>
      <c r="J2808" s="169">
        <v>765591.69</v>
      </c>
      <c r="K2808" s="169"/>
      <c r="M2808" s="168">
        <f t="shared" si="128"/>
        <v>7.6559168999999996E-2</v>
      </c>
    </row>
    <row r="2809" spans="1:13" x14ac:dyDescent="0.25">
      <c r="A2809" s="89" t="str">
        <f t="shared" si="129"/>
        <v>Y0BL0</v>
      </c>
      <c r="B2809" s="89">
        <f>VLOOKUP(F2809,Masters!B:F,5,0)</f>
        <v>0</v>
      </c>
      <c r="C2809" s="169" t="s">
        <v>185</v>
      </c>
      <c r="D2809" s="169" t="s">
        <v>185</v>
      </c>
      <c r="E2809" s="170">
        <v>44469</v>
      </c>
      <c r="F2809" s="169">
        <v>111183</v>
      </c>
      <c r="G2809" s="169" t="s">
        <v>490</v>
      </c>
      <c r="H2809" s="169"/>
      <c r="I2809" s="169"/>
      <c r="J2809" s="169">
        <v>666.36</v>
      </c>
      <c r="K2809" s="169"/>
      <c r="M2809" s="168">
        <f t="shared" si="128"/>
        <v>6.6636000000000004E-5</v>
      </c>
    </row>
    <row r="2810" spans="1:13" x14ac:dyDescent="0.25">
      <c r="A2810" s="89" t="str">
        <f t="shared" si="129"/>
        <v>Y0BL0</v>
      </c>
      <c r="B2810" s="89">
        <f>VLOOKUP(F2810,Masters!B:F,5,0)</f>
        <v>0</v>
      </c>
      <c r="C2810" s="169" t="s">
        <v>185</v>
      </c>
      <c r="D2810" s="169" t="s">
        <v>185</v>
      </c>
      <c r="E2810" s="170">
        <v>44469</v>
      </c>
      <c r="F2810" s="169">
        <v>111220</v>
      </c>
      <c r="G2810" s="169" t="s">
        <v>492</v>
      </c>
      <c r="H2810" s="169"/>
      <c r="I2810" s="169"/>
      <c r="J2810" s="169">
        <v>460472446.75</v>
      </c>
      <c r="K2810" s="169"/>
      <c r="M2810" s="168">
        <f t="shared" si="128"/>
        <v>46.047244675000002</v>
      </c>
    </row>
    <row r="2811" spans="1:13" x14ac:dyDescent="0.25">
      <c r="A2811" s="89" t="str">
        <f t="shared" si="129"/>
        <v>Y0BL0</v>
      </c>
      <c r="B2811" s="89">
        <f>VLOOKUP(F2811,Masters!B:F,5,0)</f>
        <v>0</v>
      </c>
      <c r="C2811" s="169" t="s">
        <v>185</v>
      </c>
      <c r="D2811" s="169" t="s">
        <v>185</v>
      </c>
      <c r="E2811" s="170">
        <v>44469</v>
      </c>
      <c r="F2811" s="169">
        <v>111221</v>
      </c>
      <c r="G2811" s="169" t="s">
        <v>493</v>
      </c>
      <c r="H2811" s="169"/>
      <c r="I2811" s="169"/>
      <c r="J2811" s="169">
        <v>-460472446.75</v>
      </c>
      <c r="K2811" s="169"/>
      <c r="M2811" s="168">
        <f t="shared" si="128"/>
        <v>-46.047244675000002</v>
      </c>
    </row>
    <row r="2812" spans="1:13" x14ac:dyDescent="0.25">
      <c r="A2812" s="89" t="str">
        <f t="shared" si="129"/>
        <v>Y0BL0</v>
      </c>
      <c r="B2812" s="89">
        <f>VLOOKUP(F2812,Masters!B:F,5,0)</f>
        <v>0</v>
      </c>
      <c r="C2812" s="169" t="s">
        <v>185</v>
      </c>
      <c r="D2812" s="169" t="s">
        <v>185</v>
      </c>
      <c r="E2812" s="170">
        <v>44469</v>
      </c>
      <c r="F2812" s="169">
        <v>121116</v>
      </c>
      <c r="G2812" s="169" t="s">
        <v>563</v>
      </c>
      <c r="H2812" s="169"/>
      <c r="I2812" s="169"/>
      <c r="J2812" s="169">
        <v>39693338.880000003</v>
      </c>
      <c r="K2812" s="169"/>
      <c r="M2812" s="168">
        <f t="shared" si="128"/>
        <v>3.9693338880000004</v>
      </c>
    </row>
    <row r="2813" spans="1:13" x14ac:dyDescent="0.25">
      <c r="A2813" s="89" t="str">
        <f t="shared" si="129"/>
        <v>Y0BL0</v>
      </c>
      <c r="B2813" s="89">
        <f>VLOOKUP(F2813,Masters!B:F,5,0)</f>
        <v>0</v>
      </c>
      <c r="C2813" s="169" t="s">
        <v>185</v>
      </c>
      <c r="D2813" s="169" t="s">
        <v>185</v>
      </c>
      <c r="E2813" s="170">
        <v>44469</v>
      </c>
      <c r="F2813" s="169">
        <v>141017</v>
      </c>
      <c r="G2813" s="169" t="s">
        <v>788</v>
      </c>
      <c r="H2813" s="169"/>
      <c r="I2813" s="169"/>
      <c r="J2813" s="169">
        <v>0</v>
      </c>
      <c r="K2813" s="169"/>
      <c r="M2813" s="168">
        <f t="shared" si="128"/>
        <v>0</v>
      </c>
    </row>
    <row r="2814" spans="1:13" x14ac:dyDescent="0.25">
      <c r="A2814" s="89" t="str">
        <f t="shared" si="129"/>
        <v>Y0BL0</v>
      </c>
      <c r="B2814" s="89">
        <f>VLOOKUP(F2814,Masters!B:F,5,0)</f>
        <v>0</v>
      </c>
      <c r="C2814" s="169" t="s">
        <v>185</v>
      </c>
      <c r="D2814" s="169" t="s">
        <v>185</v>
      </c>
      <c r="E2814" s="170">
        <v>44469</v>
      </c>
      <c r="F2814" s="169">
        <v>141280</v>
      </c>
      <c r="G2814" s="169" t="s">
        <v>789</v>
      </c>
      <c r="H2814" s="169"/>
      <c r="I2814" s="169"/>
      <c r="J2814" s="169">
        <v>403325.21</v>
      </c>
      <c r="K2814" s="169"/>
      <c r="M2814" s="168">
        <f t="shared" si="128"/>
        <v>4.0332521000000003E-2</v>
      </c>
    </row>
    <row r="2815" spans="1:13" x14ac:dyDescent="0.25">
      <c r="A2815" s="89" t="str">
        <f t="shared" si="129"/>
        <v>Y0BL0</v>
      </c>
      <c r="B2815" s="89">
        <f>VLOOKUP(F2815,Masters!B:F,5,0)</f>
        <v>0</v>
      </c>
      <c r="C2815" s="169" t="s">
        <v>185</v>
      </c>
      <c r="D2815" s="169" t="s">
        <v>185</v>
      </c>
      <c r="E2815" s="170">
        <v>44469</v>
      </c>
      <c r="F2815" s="169">
        <v>141321</v>
      </c>
      <c r="G2815" s="169" t="s">
        <v>1052</v>
      </c>
      <c r="H2815" s="169"/>
      <c r="I2815" s="169"/>
      <c r="J2815" s="169">
        <v>0</v>
      </c>
      <c r="K2815" s="169"/>
      <c r="M2815" s="168">
        <f t="shared" si="128"/>
        <v>0</v>
      </c>
    </row>
    <row r="2816" spans="1:13" x14ac:dyDescent="0.25">
      <c r="A2816" s="89" t="str">
        <f t="shared" si="129"/>
        <v>Y0BL0</v>
      </c>
      <c r="B2816" s="89">
        <f>VLOOKUP(F2816,Masters!B:F,5,0)</f>
        <v>0</v>
      </c>
      <c r="C2816" s="169" t="s">
        <v>185</v>
      </c>
      <c r="D2816" s="169" t="s">
        <v>185</v>
      </c>
      <c r="E2816" s="170">
        <v>44469</v>
      </c>
      <c r="F2816" s="169">
        <v>141349</v>
      </c>
      <c r="G2816" s="169" t="s">
        <v>799</v>
      </c>
      <c r="H2816" s="169"/>
      <c r="I2816" s="169"/>
      <c r="J2816" s="169">
        <v>0</v>
      </c>
      <c r="K2816" s="169"/>
      <c r="M2816" s="168">
        <f t="shared" si="128"/>
        <v>0</v>
      </c>
    </row>
    <row r="2817" spans="1:13" x14ac:dyDescent="0.25">
      <c r="A2817" s="89" t="str">
        <f t="shared" si="129"/>
        <v>Y0BL0</v>
      </c>
      <c r="B2817" s="89">
        <f>VLOOKUP(F2817,Masters!B:F,5,0)</f>
        <v>0</v>
      </c>
      <c r="C2817" s="169" t="s">
        <v>185</v>
      </c>
      <c r="D2817" s="169" t="s">
        <v>185</v>
      </c>
      <c r="E2817" s="170">
        <v>44469</v>
      </c>
      <c r="F2817" s="169">
        <v>141366</v>
      </c>
      <c r="G2817" s="169" t="s">
        <v>767</v>
      </c>
      <c r="H2817" s="169"/>
      <c r="I2817" s="169"/>
      <c r="J2817" s="169">
        <v>0.03</v>
      </c>
      <c r="K2817" s="169"/>
      <c r="M2817" s="168">
        <f t="shared" si="128"/>
        <v>3E-9</v>
      </c>
    </row>
    <row r="2818" spans="1:13" x14ac:dyDescent="0.25">
      <c r="A2818" s="89" t="str">
        <f t="shared" si="129"/>
        <v>Y0BL0</v>
      </c>
      <c r="B2818" s="89">
        <f>VLOOKUP(F2818,Masters!B:F,5,0)</f>
        <v>0</v>
      </c>
      <c r="C2818" s="169" t="s">
        <v>185</v>
      </c>
      <c r="D2818" s="169" t="s">
        <v>185</v>
      </c>
      <c r="E2818" s="170">
        <v>44469</v>
      </c>
      <c r="F2818" s="169">
        <v>141379</v>
      </c>
      <c r="G2818" s="169" t="s">
        <v>2430</v>
      </c>
      <c r="H2818" s="169"/>
      <c r="I2818" s="169"/>
      <c r="J2818" s="169">
        <v>-1000</v>
      </c>
      <c r="K2818" s="169"/>
      <c r="M2818" s="168">
        <f t="shared" si="128"/>
        <v>-1E-4</v>
      </c>
    </row>
    <row r="2819" spans="1:13" x14ac:dyDescent="0.25">
      <c r="A2819" s="89" t="str">
        <f t="shared" si="129"/>
        <v>Y0BL0</v>
      </c>
      <c r="B2819" s="89">
        <f>VLOOKUP(F2819,Masters!B:F,5,0)</f>
        <v>0</v>
      </c>
      <c r="C2819" s="169" t="s">
        <v>185</v>
      </c>
      <c r="D2819" s="169" t="s">
        <v>185</v>
      </c>
      <c r="E2819" s="170">
        <v>44469</v>
      </c>
      <c r="F2819" s="169">
        <v>141382</v>
      </c>
      <c r="G2819" s="169" t="s">
        <v>508</v>
      </c>
      <c r="H2819" s="169"/>
      <c r="I2819" s="169"/>
      <c r="J2819" s="169">
        <v>0</v>
      </c>
      <c r="K2819" s="169"/>
      <c r="M2819" s="168">
        <f t="shared" si="128"/>
        <v>0</v>
      </c>
    </row>
    <row r="2820" spans="1:13" x14ac:dyDescent="0.25">
      <c r="A2820" s="89" t="str">
        <f t="shared" si="129"/>
        <v>Y0BL0</v>
      </c>
      <c r="B2820" s="89">
        <f>VLOOKUP(F2820,Masters!B:F,5,0)</f>
        <v>0</v>
      </c>
      <c r="C2820" s="169" t="s">
        <v>185</v>
      </c>
      <c r="D2820" s="169" t="s">
        <v>185</v>
      </c>
      <c r="E2820" s="170">
        <v>44469</v>
      </c>
      <c r="F2820" s="169">
        <v>141398</v>
      </c>
      <c r="G2820" s="169" t="s">
        <v>2431</v>
      </c>
      <c r="H2820" s="169"/>
      <c r="I2820" s="169"/>
      <c r="J2820" s="169">
        <v>0</v>
      </c>
      <c r="K2820" s="169"/>
      <c r="M2820" s="168">
        <f t="shared" si="128"/>
        <v>0</v>
      </c>
    </row>
    <row r="2821" spans="1:13" x14ac:dyDescent="0.25">
      <c r="A2821" s="89" t="str">
        <f t="shared" si="129"/>
        <v>Y0BL0</v>
      </c>
      <c r="B2821" s="89">
        <f>VLOOKUP(F2821,Masters!B:F,5,0)</f>
        <v>0</v>
      </c>
      <c r="C2821" s="169" t="s">
        <v>185</v>
      </c>
      <c r="D2821" s="169" t="s">
        <v>185</v>
      </c>
      <c r="E2821" s="170">
        <v>44469</v>
      </c>
      <c r="F2821" s="169">
        <v>141399</v>
      </c>
      <c r="G2821" s="169" t="s">
        <v>2432</v>
      </c>
      <c r="H2821" s="169"/>
      <c r="I2821" s="169"/>
      <c r="J2821" s="169">
        <v>0</v>
      </c>
      <c r="K2821" s="169"/>
      <c r="M2821" s="168">
        <f t="shared" si="128"/>
        <v>0</v>
      </c>
    </row>
    <row r="2822" spans="1:13" x14ac:dyDescent="0.25">
      <c r="A2822" s="89" t="str">
        <f t="shared" si="129"/>
        <v>Y0BL0</v>
      </c>
      <c r="B2822" s="89">
        <f>VLOOKUP(F2822,Masters!B:F,5,0)</f>
        <v>0</v>
      </c>
      <c r="C2822" s="169" t="s">
        <v>185</v>
      </c>
      <c r="D2822" s="169" t="s">
        <v>185</v>
      </c>
      <c r="E2822" s="170">
        <v>44469</v>
      </c>
      <c r="F2822" s="169">
        <v>141524</v>
      </c>
      <c r="G2822" s="169" t="s">
        <v>509</v>
      </c>
      <c r="H2822" s="169"/>
      <c r="I2822" s="169"/>
      <c r="J2822" s="169">
        <v>0</v>
      </c>
      <c r="K2822" s="169"/>
      <c r="M2822" s="168">
        <f t="shared" si="128"/>
        <v>0</v>
      </c>
    </row>
    <row r="2823" spans="1:13" x14ac:dyDescent="0.25">
      <c r="A2823" s="89" t="str">
        <f t="shared" si="129"/>
        <v>Y0BL0</v>
      </c>
      <c r="B2823" s="89">
        <f>VLOOKUP(F2823,Masters!B:F,5,0)</f>
        <v>0</v>
      </c>
      <c r="C2823" s="169" t="s">
        <v>185</v>
      </c>
      <c r="D2823" s="169" t="s">
        <v>185</v>
      </c>
      <c r="E2823" s="170">
        <v>44469</v>
      </c>
      <c r="F2823" s="169">
        <v>141526</v>
      </c>
      <c r="G2823" s="169" t="s">
        <v>510</v>
      </c>
      <c r="H2823" s="169"/>
      <c r="I2823" s="169"/>
      <c r="J2823" s="169">
        <v>0</v>
      </c>
      <c r="K2823" s="169"/>
      <c r="M2823" s="168">
        <f t="shared" si="128"/>
        <v>0</v>
      </c>
    </row>
    <row r="2824" spans="1:13" x14ac:dyDescent="0.25">
      <c r="A2824" s="89" t="str">
        <f t="shared" si="129"/>
        <v>Y0BL0</v>
      </c>
      <c r="B2824" s="89">
        <f>VLOOKUP(F2824,Masters!B:F,5,0)</f>
        <v>0</v>
      </c>
      <c r="C2824" s="169" t="s">
        <v>185</v>
      </c>
      <c r="D2824" s="169" t="s">
        <v>185</v>
      </c>
      <c r="E2824" s="170">
        <v>44469</v>
      </c>
      <c r="F2824" s="169">
        <v>141555</v>
      </c>
      <c r="G2824" s="169" t="s">
        <v>820</v>
      </c>
      <c r="H2824" s="169"/>
      <c r="I2824" s="169"/>
      <c r="J2824" s="169">
        <v>0</v>
      </c>
      <c r="K2824" s="169"/>
      <c r="M2824" s="168">
        <f t="shared" si="128"/>
        <v>0</v>
      </c>
    </row>
    <row r="2825" spans="1:13" x14ac:dyDescent="0.25">
      <c r="A2825" s="89" t="str">
        <f t="shared" si="129"/>
        <v>Y0BL0</v>
      </c>
      <c r="B2825" s="89">
        <f>VLOOKUP(F2825,Masters!B:F,5,0)</f>
        <v>0</v>
      </c>
      <c r="C2825" s="169" t="s">
        <v>185</v>
      </c>
      <c r="D2825" s="169" t="s">
        <v>185</v>
      </c>
      <c r="E2825" s="170">
        <v>44469</v>
      </c>
      <c r="F2825" s="169">
        <v>141627</v>
      </c>
      <c r="G2825" s="169" t="s">
        <v>511</v>
      </c>
      <c r="H2825" s="169"/>
      <c r="I2825" s="169"/>
      <c r="J2825" s="169">
        <v>0</v>
      </c>
      <c r="K2825" s="169"/>
      <c r="M2825" s="168">
        <f t="shared" si="128"/>
        <v>0</v>
      </c>
    </row>
    <row r="2826" spans="1:13" x14ac:dyDescent="0.25">
      <c r="A2826" s="89" t="str">
        <f t="shared" si="129"/>
        <v>Y0BL0</v>
      </c>
      <c r="B2826" s="89">
        <f>VLOOKUP(F2826,Masters!B:F,5,0)</f>
        <v>0</v>
      </c>
      <c r="C2826" s="169" t="s">
        <v>185</v>
      </c>
      <c r="D2826" s="169" t="s">
        <v>185</v>
      </c>
      <c r="E2826" s="170">
        <v>44469</v>
      </c>
      <c r="F2826" s="169">
        <v>141647</v>
      </c>
      <c r="G2826" s="169" t="s">
        <v>821</v>
      </c>
      <c r="H2826" s="169"/>
      <c r="I2826" s="169"/>
      <c r="J2826" s="169">
        <v>0</v>
      </c>
      <c r="K2826" s="169"/>
      <c r="M2826" s="168">
        <f t="shared" si="128"/>
        <v>0</v>
      </c>
    </row>
    <row r="2827" spans="1:13" x14ac:dyDescent="0.25">
      <c r="A2827" s="89" t="str">
        <f t="shared" si="129"/>
        <v>Y0BL0</v>
      </c>
      <c r="B2827" s="89">
        <f>VLOOKUP(F2827,Masters!B:F,5,0)</f>
        <v>0</v>
      </c>
      <c r="C2827" s="169" t="s">
        <v>185</v>
      </c>
      <c r="D2827" s="169" t="s">
        <v>185</v>
      </c>
      <c r="E2827" s="170">
        <v>44469</v>
      </c>
      <c r="F2827" s="169">
        <v>141653</v>
      </c>
      <c r="G2827" s="169" t="s">
        <v>512</v>
      </c>
      <c r="H2827" s="169"/>
      <c r="I2827" s="169"/>
      <c r="J2827" s="169">
        <v>-400</v>
      </c>
      <c r="K2827" s="169"/>
      <c r="M2827" s="168">
        <f t="shared" ref="M2827:M2861" si="130">J2827/10000000</f>
        <v>-4.0000000000000003E-5</v>
      </c>
    </row>
    <row r="2828" spans="1:13" x14ac:dyDescent="0.25">
      <c r="A2828" s="89" t="str">
        <f t="shared" si="129"/>
        <v>Y0BL0</v>
      </c>
      <c r="B2828" s="89">
        <f>VLOOKUP(F2828,Masters!B:F,5,0)</f>
        <v>0</v>
      </c>
      <c r="C2828" s="169" t="s">
        <v>185</v>
      </c>
      <c r="D2828" s="169" t="s">
        <v>185</v>
      </c>
      <c r="E2828" s="170">
        <v>44469</v>
      </c>
      <c r="F2828" s="169">
        <v>141679</v>
      </c>
      <c r="G2828" s="169" t="s">
        <v>822</v>
      </c>
      <c r="H2828" s="169"/>
      <c r="I2828" s="169"/>
      <c r="J2828" s="169">
        <v>0</v>
      </c>
      <c r="K2828" s="169"/>
      <c r="M2828" s="168">
        <f t="shared" si="130"/>
        <v>0</v>
      </c>
    </row>
    <row r="2829" spans="1:13" x14ac:dyDescent="0.25">
      <c r="A2829" s="89" t="str">
        <f t="shared" ref="A2829:A2861" si="131">C2829&amp;B2829</f>
        <v>Y0BL0</v>
      </c>
      <c r="B2829" s="89">
        <f>VLOOKUP(F2829,Masters!B:F,5,0)</f>
        <v>0</v>
      </c>
      <c r="C2829" s="169" t="s">
        <v>185</v>
      </c>
      <c r="D2829" s="169" t="s">
        <v>185</v>
      </c>
      <c r="E2829" s="170">
        <v>44469</v>
      </c>
      <c r="F2829" s="169">
        <v>141724</v>
      </c>
      <c r="G2829" s="169" t="s">
        <v>513</v>
      </c>
      <c r="H2829" s="169"/>
      <c r="I2829" s="169"/>
      <c r="J2829" s="169">
        <v>-226990</v>
      </c>
      <c r="K2829" s="169"/>
      <c r="M2829" s="168">
        <f t="shared" si="130"/>
        <v>-2.2699E-2</v>
      </c>
    </row>
    <row r="2830" spans="1:13" x14ac:dyDescent="0.25">
      <c r="A2830" s="89" t="str">
        <f t="shared" si="131"/>
        <v>Y0BL0</v>
      </c>
      <c r="B2830" s="89">
        <f>VLOOKUP(F2830,Masters!B:F,5,0)</f>
        <v>0</v>
      </c>
      <c r="C2830" s="169" t="s">
        <v>185</v>
      </c>
      <c r="D2830" s="169" t="s">
        <v>185</v>
      </c>
      <c r="E2830" s="170">
        <v>44469</v>
      </c>
      <c r="F2830" s="169">
        <v>141744</v>
      </c>
      <c r="G2830" s="169" t="s">
        <v>514</v>
      </c>
      <c r="H2830" s="169"/>
      <c r="I2830" s="169"/>
      <c r="J2830" s="169">
        <v>75000</v>
      </c>
      <c r="K2830" s="169"/>
      <c r="M2830" s="168">
        <f t="shared" si="130"/>
        <v>7.4999999999999997E-3</v>
      </c>
    </row>
    <row r="2831" spans="1:13" x14ac:dyDescent="0.25">
      <c r="A2831" s="89" t="str">
        <f t="shared" si="131"/>
        <v>Y0BL0</v>
      </c>
      <c r="B2831" s="89">
        <f>VLOOKUP(F2831,Masters!B:F,5,0)</f>
        <v>0</v>
      </c>
      <c r="C2831" s="169" t="s">
        <v>185</v>
      </c>
      <c r="D2831" s="169" t="s">
        <v>185</v>
      </c>
      <c r="E2831" s="170">
        <v>44469</v>
      </c>
      <c r="F2831" s="169">
        <v>141754</v>
      </c>
      <c r="G2831" s="169" t="s">
        <v>517</v>
      </c>
      <c r="H2831" s="169"/>
      <c r="I2831" s="169"/>
      <c r="J2831" s="169">
        <v>0</v>
      </c>
      <c r="K2831" s="169"/>
      <c r="M2831" s="168">
        <f t="shared" si="130"/>
        <v>0</v>
      </c>
    </row>
    <row r="2832" spans="1:13" x14ac:dyDescent="0.25">
      <c r="A2832" s="89" t="str">
        <f t="shared" si="131"/>
        <v>Y0BL0</v>
      </c>
      <c r="B2832" s="89">
        <f>VLOOKUP(F2832,Masters!B:F,5,0)</f>
        <v>0</v>
      </c>
      <c r="C2832" s="169" t="s">
        <v>185</v>
      </c>
      <c r="D2832" s="169" t="s">
        <v>185</v>
      </c>
      <c r="E2832" s="170">
        <v>44469</v>
      </c>
      <c r="F2832" s="169">
        <v>141755</v>
      </c>
      <c r="G2832" s="169" t="s">
        <v>518</v>
      </c>
      <c r="H2832" s="169"/>
      <c r="I2832" s="169"/>
      <c r="J2832" s="169">
        <v>0</v>
      </c>
      <c r="K2832" s="169"/>
      <c r="M2832" s="168">
        <f t="shared" si="130"/>
        <v>0</v>
      </c>
    </row>
    <row r="2833" spans="1:13" x14ac:dyDescent="0.25">
      <c r="A2833" s="89" t="str">
        <f t="shared" si="131"/>
        <v>Y0BL0</v>
      </c>
      <c r="B2833" s="89">
        <f>VLOOKUP(F2833,Masters!B:F,5,0)</f>
        <v>0</v>
      </c>
      <c r="C2833" s="169" t="s">
        <v>185</v>
      </c>
      <c r="D2833" s="169" t="s">
        <v>185</v>
      </c>
      <c r="E2833" s="170">
        <v>44469</v>
      </c>
      <c r="F2833" s="169">
        <v>141769</v>
      </c>
      <c r="G2833" s="169" t="s">
        <v>843</v>
      </c>
      <c r="H2833" s="169"/>
      <c r="I2833" s="169"/>
      <c r="J2833" s="169">
        <v>0</v>
      </c>
      <c r="K2833" s="169"/>
      <c r="M2833" s="168">
        <f t="shared" si="130"/>
        <v>0</v>
      </c>
    </row>
    <row r="2834" spans="1:13" x14ac:dyDescent="0.25">
      <c r="A2834" s="89" t="str">
        <f t="shared" si="131"/>
        <v>Y0BL0</v>
      </c>
      <c r="B2834" s="89">
        <f>VLOOKUP(F2834,Masters!B:F,5,0)</f>
        <v>0</v>
      </c>
      <c r="C2834" s="169" t="s">
        <v>185</v>
      </c>
      <c r="D2834" s="169" t="s">
        <v>185</v>
      </c>
      <c r="E2834" s="170">
        <v>44469</v>
      </c>
      <c r="F2834" s="169">
        <v>141779</v>
      </c>
      <c r="G2834" s="169" t="s">
        <v>852</v>
      </c>
      <c r="H2834" s="169"/>
      <c r="I2834" s="169"/>
      <c r="J2834" s="169">
        <v>-5000</v>
      </c>
      <c r="K2834" s="169"/>
      <c r="M2834" s="168">
        <f t="shared" si="130"/>
        <v>-5.0000000000000001E-4</v>
      </c>
    </row>
    <row r="2835" spans="1:13" x14ac:dyDescent="0.25">
      <c r="A2835" s="89" t="str">
        <f t="shared" si="131"/>
        <v>Y0BL0</v>
      </c>
      <c r="B2835" s="89">
        <f>VLOOKUP(F2835,Masters!B:F,5,0)</f>
        <v>0</v>
      </c>
      <c r="C2835" s="169" t="s">
        <v>185</v>
      </c>
      <c r="D2835" s="169" t="s">
        <v>185</v>
      </c>
      <c r="E2835" s="170">
        <v>44469</v>
      </c>
      <c r="F2835" s="169">
        <v>141785</v>
      </c>
      <c r="G2835" s="169" t="s">
        <v>856</v>
      </c>
      <c r="H2835" s="169"/>
      <c r="I2835" s="169"/>
      <c r="J2835" s="169">
        <v>0</v>
      </c>
      <c r="K2835" s="169"/>
      <c r="M2835" s="168">
        <f t="shared" si="130"/>
        <v>0</v>
      </c>
    </row>
    <row r="2836" spans="1:13" x14ac:dyDescent="0.25">
      <c r="A2836" s="89" t="str">
        <f t="shared" si="131"/>
        <v>Y0BL0</v>
      </c>
      <c r="B2836" s="89">
        <f>VLOOKUP(F2836,Masters!B:F,5,0)</f>
        <v>0</v>
      </c>
      <c r="C2836" s="169" t="s">
        <v>185</v>
      </c>
      <c r="D2836" s="169" t="s">
        <v>185</v>
      </c>
      <c r="E2836" s="170">
        <v>44469</v>
      </c>
      <c r="F2836" s="169">
        <v>141789</v>
      </c>
      <c r="G2836" s="169" t="s">
        <v>860</v>
      </c>
      <c r="H2836" s="169"/>
      <c r="I2836" s="169"/>
      <c r="J2836" s="169">
        <v>0</v>
      </c>
      <c r="K2836" s="169"/>
      <c r="M2836" s="168">
        <f t="shared" si="130"/>
        <v>0</v>
      </c>
    </row>
    <row r="2837" spans="1:13" x14ac:dyDescent="0.25">
      <c r="A2837" s="89" t="str">
        <f t="shared" si="131"/>
        <v>Y0BL0</v>
      </c>
      <c r="B2837" s="89">
        <f>VLOOKUP(F2837,Masters!B:F,5,0)</f>
        <v>0</v>
      </c>
      <c r="C2837" s="169" t="s">
        <v>185</v>
      </c>
      <c r="D2837" s="169" t="s">
        <v>185</v>
      </c>
      <c r="E2837" s="170">
        <v>44469</v>
      </c>
      <c r="F2837" s="169">
        <v>141790</v>
      </c>
      <c r="G2837" s="169" t="s">
        <v>861</v>
      </c>
      <c r="H2837" s="169"/>
      <c r="I2837" s="169"/>
      <c r="J2837" s="169">
        <v>0</v>
      </c>
      <c r="K2837" s="169"/>
      <c r="M2837" s="168">
        <f t="shared" si="130"/>
        <v>0</v>
      </c>
    </row>
    <row r="2838" spans="1:13" x14ac:dyDescent="0.25">
      <c r="A2838" s="89" t="str">
        <f t="shared" si="131"/>
        <v>Y0BL0</v>
      </c>
      <c r="B2838" s="89">
        <f>VLOOKUP(F2838,Masters!B:F,5,0)</f>
        <v>0</v>
      </c>
      <c r="C2838" s="169" t="s">
        <v>185</v>
      </c>
      <c r="D2838" s="169" t="s">
        <v>185</v>
      </c>
      <c r="E2838" s="170">
        <v>44469</v>
      </c>
      <c r="F2838" s="169">
        <v>141871</v>
      </c>
      <c r="G2838" s="169" t="s">
        <v>1100</v>
      </c>
      <c r="H2838" s="169"/>
      <c r="I2838" s="169"/>
      <c r="J2838" s="169">
        <v>0</v>
      </c>
      <c r="K2838" s="169"/>
      <c r="M2838" s="168">
        <f t="shared" si="130"/>
        <v>0</v>
      </c>
    </row>
    <row r="2839" spans="1:13" x14ac:dyDescent="0.25">
      <c r="A2839" s="89" t="str">
        <f t="shared" si="131"/>
        <v>Y0BL0</v>
      </c>
      <c r="B2839" s="89">
        <f>VLOOKUP(F2839,Masters!B:F,5,0)</f>
        <v>0</v>
      </c>
      <c r="C2839" s="169" t="s">
        <v>185</v>
      </c>
      <c r="D2839" s="169" t="s">
        <v>185</v>
      </c>
      <c r="E2839" s="170">
        <v>44469</v>
      </c>
      <c r="F2839" s="169">
        <v>142036</v>
      </c>
      <c r="G2839" s="169" t="s">
        <v>865</v>
      </c>
      <c r="H2839" s="169"/>
      <c r="I2839" s="169"/>
      <c r="J2839" s="169">
        <v>100000</v>
      </c>
      <c r="K2839" s="169"/>
      <c r="M2839" s="168">
        <f t="shared" si="130"/>
        <v>0.01</v>
      </c>
    </row>
    <row r="2840" spans="1:13" x14ac:dyDescent="0.25">
      <c r="A2840" s="89" t="str">
        <f t="shared" si="131"/>
        <v>Y0BL0</v>
      </c>
      <c r="B2840" s="89">
        <f>VLOOKUP(F2840,Masters!B:F,5,0)</f>
        <v>0</v>
      </c>
      <c r="C2840" s="169" t="s">
        <v>185</v>
      </c>
      <c r="D2840" s="169" t="s">
        <v>185</v>
      </c>
      <c r="E2840" s="170">
        <v>44469</v>
      </c>
      <c r="F2840" s="169">
        <v>142038</v>
      </c>
      <c r="G2840" s="169" t="s">
        <v>866</v>
      </c>
      <c r="H2840" s="169"/>
      <c r="I2840" s="169"/>
      <c r="J2840" s="169">
        <v>0</v>
      </c>
      <c r="K2840" s="169"/>
      <c r="M2840" s="168">
        <f t="shared" si="130"/>
        <v>0</v>
      </c>
    </row>
    <row r="2841" spans="1:13" x14ac:dyDescent="0.25">
      <c r="A2841" s="89" t="str">
        <f t="shared" si="131"/>
        <v>Y0BL0</v>
      </c>
      <c r="B2841" s="89">
        <f>VLOOKUP(F2841,Masters!B:F,5,0)</f>
        <v>0</v>
      </c>
      <c r="C2841" s="169" t="s">
        <v>185</v>
      </c>
      <c r="D2841" s="169" t="s">
        <v>185</v>
      </c>
      <c r="E2841" s="170">
        <v>44469</v>
      </c>
      <c r="F2841" s="169">
        <v>142041</v>
      </c>
      <c r="G2841" s="169" t="s">
        <v>868</v>
      </c>
      <c r="H2841" s="169"/>
      <c r="I2841" s="169"/>
      <c r="J2841" s="169">
        <v>0</v>
      </c>
      <c r="K2841" s="169"/>
      <c r="M2841" s="168">
        <f t="shared" si="130"/>
        <v>0</v>
      </c>
    </row>
    <row r="2842" spans="1:13" x14ac:dyDescent="0.25">
      <c r="A2842" s="89" t="str">
        <f t="shared" si="131"/>
        <v>Y0BL0</v>
      </c>
      <c r="B2842" s="89">
        <f>VLOOKUP(F2842,Masters!B:F,5,0)</f>
        <v>0</v>
      </c>
      <c r="C2842" s="169" t="s">
        <v>185</v>
      </c>
      <c r="D2842" s="169" t="s">
        <v>185</v>
      </c>
      <c r="E2842" s="170">
        <v>44469</v>
      </c>
      <c r="F2842" s="169">
        <v>142043</v>
      </c>
      <c r="G2842" s="169" t="s">
        <v>1133</v>
      </c>
      <c r="H2842" s="169"/>
      <c r="I2842" s="169"/>
      <c r="J2842" s="169">
        <v>0</v>
      </c>
      <c r="K2842" s="169"/>
      <c r="M2842" s="168">
        <f t="shared" si="130"/>
        <v>0</v>
      </c>
    </row>
    <row r="2843" spans="1:13" x14ac:dyDescent="0.25">
      <c r="A2843" s="89" t="str">
        <f t="shared" si="131"/>
        <v>Y0BL0</v>
      </c>
      <c r="B2843" s="89">
        <f>VLOOKUP(F2843,Masters!B:F,5,0)</f>
        <v>0</v>
      </c>
      <c r="C2843" s="169" t="s">
        <v>185</v>
      </c>
      <c r="D2843" s="169" t="s">
        <v>185</v>
      </c>
      <c r="E2843" s="170">
        <v>44469</v>
      </c>
      <c r="F2843" s="169">
        <v>142044</v>
      </c>
      <c r="G2843" s="169" t="s">
        <v>870</v>
      </c>
      <c r="H2843" s="169"/>
      <c r="I2843" s="169"/>
      <c r="J2843" s="169">
        <v>0</v>
      </c>
      <c r="K2843" s="169"/>
      <c r="M2843" s="168">
        <f t="shared" si="130"/>
        <v>0</v>
      </c>
    </row>
    <row r="2844" spans="1:13" x14ac:dyDescent="0.25">
      <c r="A2844" s="89" t="str">
        <f t="shared" si="131"/>
        <v>Y0BL0</v>
      </c>
      <c r="B2844" s="89">
        <f>VLOOKUP(F2844,Masters!B:F,5,0)</f>
        <v>0</v>
      </c>
      <c r="C2844" s="169" t="s">
        <v>185</v>
      </c>
      <c r="D2844" s="169" t="s">
        <v>185</v>
      </c>
      <c r="E2844" s="170">
        <v>44469</v>
      </c>
      <c r="F2844" s="169">
        <v>142087</v>
      </c>
      <c r="G2844" s="169" t="s">
        <v>881</v>
      </c>
      <c r="H2844" s="169"/>
      <c r="I2844" s="169"/>
      <c r="J2844" s="169">
        <v>0</v>
      </c>
      <c r="K2844" s="169"/>
      <c r="M2844" s="168">
        <f t="shared" si="130"/>
        <v>0</v>
      </c>
    </row>
    <row r="2845" spans="1:13" x14ac:dyDescent="0.25">
      <c r="A2845" s="89" t="str">
        <f t="shared" si="131"/>
        <v>Y0BL0</v>
      </c>
      <c r="B2845" s="89">
        <f>VLOOKUP(F2845,Masters!B:F,5,0)</f>
        <v>0</v>
      </c>
      <c r="C2845" s="169" t="s">
        <v>185</v>
      </c>
      <c r="D2845" s="169" t="s">
        <v>185</v>
      </c>
      <c r="E2845" s="170">
        <v>44469</v>
      </c>
      <c r="F2845" s="169">
        <v>160118</v>
      </c>
      <c r="G2845" s="169" t="s">
        <v>890</v>
      </c>
      <c r="H2845" s="169"/>
      <c r="I2845" s="169"/>
      <c r="J2845" s="169">
        <v>0</v>
      </c>
      <c r="K2845" s="169"/>
      <c r="M2845" s="168">
        <f t="shared" si="130"/>
        <v>0</v>
      </c>
    </row>
    <row r="2846" spans="1:13" x14ac:dyDescent="0.25">
      <c r="A2846" s="89" t="str">
        <f t="shared" si="131"/>
        <v>Y0BL0</v>
      </c>
      <c r="B2846" s="89">
        <f>VLOOKUP(F2846,Masters!B:F,5,0)</f>
        <v>0</v>
      </c>
      <c r="C2846" s="169" t="s">
        <v>185</v>
      </c>
      <c r="D2846" s="169" t="s">
        <v>185</v>
      </c>
      <c r="E2846" s="170">
        <v>44469</v>
      </c>
      <c r="F2846" s="169">
        <v>160119</v>
      </c>
      <c r="G2846" s="169" t="s">
        <v>1117</v>
      </c>
      <c r="H2846" s="169"/>
      <c r="I2846" s="169"/>
      <c r="J2846" s="169">
        <v>0</v>
      </c>
      <c r="K2846" s="169"/>
      <c r="M2846" s="168">
        <f t="shared" si="130"/>
        <v>0</v>
      </c>
    </row>
    <row r="2847" spans="1:13" x14ac:dyDescent="0.25">
      <c r="A2847" s="89" t="str">
        <f t="shared" si="131"/>
        <v>Y0BL0</v>
      </c>
      <c r="B2847" s="89">
        <f>VLOOKUP(F2847,Masters!B:F,5,0)</f>
        <v>0</v>
      </c>
      <c r="C2847" s="169" t="s">
        <v>185</v>
      </c>
      <c r="D2847" s="169" t="s">
        <v>185</v>
      </c>
      <c r="E2847" s="170">
        <v>44469</v>
      </c>
      <c r="F2847" s="169">
        <v>160120</v>
      </c>
      <c r="G2847" s="169" t="s">
        <v>891</v>
      </c>
      <c r="H2847" s="169"/>
      <c r="I2847" s="169"/>
      <c r="J2847" s="169">
        <v>0</v>
      </c>
      <c r="K2847" s="169"/>
      <c r="M2847" s="168">
        <f t="shared" si="130"/>
        <v>0</v>
      </c>
    </row>
    <row r="2848" spans="1:13" x14ac:dyDescent="0.25">
      <c r="A2848" s="89" t="str">
        <f t="shared" si="131"/>
        <v>Y0BL0</v>
      </c>
      <c r="B2848" s="89">
        <f>VLOOKUP(F2848,Masters!B:F,5,0)</f>
        <v>0</v>
      </c>
      <c r="C2848" s="169" t="s">
        <v>185</v>
      </c>
      <c r="D2848" s="169" t="s">
        <v>185</v>
      </c>
      <c r="E2848" s="170">
        <v>44469</v>
      </c>
      <c r="F2848" s="169">
        <v>160123</v>
      </c>
      <c r="G2848" s="169" t="s">
        <v>894</v>
      </c>
      <c r="H2848" s="169"/>
      <c r="I2848" s="169"/>
      <c r="J2848" s="169">
        <v>0</v>
      </c>
      <c r="K2848" s="169"/>
      <c r="M2848" s="168">
        <f t="shared" si="130"/>
        <v>0</v>
      </c>
    </row>
    <row r="2849" spans="1:13" x14ac:dyDescent="0.25">
      <c r="A2849" s="89" t="str">
        <f t="shared" si="131"/>
        <v>Y0BL0</v>
      </c>
      <c r="B2849" s="89">
        <f>VLOOKUP(F2849,Masters!B:F,5,0)</f>
        <v>0</v>
      </c>
      <c r="C2849" s="169" t="s">
        <v>185</v>
      </c>
      <c r="D2849" s="169" t="s">
        <v>185</v>
      </c>
      <c r="E2849" s="170">
        <v>44469</v>
      </c>
      <c r="F2849" s="169">
        <v>160202</v>
      </c>
      <c r="G2849" s="169" t="s">
        <v>896</v>
      </c>
      <c r="H2849" s="169"/>
      <c r="I2849" s="169"/>
      <c r="J2849" s="169">
        <v>0</v>
      </c>
      <c r="K2849" s="169"/>
      <c r="M2849" s="168">
        <f t="shared" si="130"/>
        <v>0</v>
      </c>
    </row>
    <row r="2850" spans="1:13" x14ac:dyDescent="0.25">
      <c r="A2850" s="89" t="str">
        <f t="shared" si="131"/>
        <v>Y0BL0</v>
      </c>
      <c r="B2850" s="89">
        <f>VLOOKUP(F2850,Masters!B:F,5,0)</f>
        <v>0</v>
      </c>
      <c r="C2850" s="169" t="s">
        <v>185</v>
      </c>
      <c r="D2850" s="169" t="s">
        <v>185</v>
      </c>
      <c r="E2850" s="170">
        <v>44469</v>
      </c>
      <c r="F2850" s="169">
        <v>160206</v>
      </c>
      <c r="G2850" s="169" t="s">
        <v>897</v>
      </c>
      <c r="H2850" s="169"/>
      <c r="I2850" s="169"/>
      <c r="J2850" s="169">
        <v>-1880986.75</v>
      </c>
      <c r="K2850" s="169"/>
      <c r="M2850" s="168">
        <f t="shared" si="130"/>
        <v>-0.18809867499999999</v>
      </c>
    </row>
    <row r="2851" spans="1:13" x14ac:dyDescent="0.25">
      <c r="A2851" s="89" t="str">
        <f t="shared" si="131"/>
        <v>Y0BL0</v>
      </c>
      <c r="B2851" s="89">
        <f>VLOOKUP(F2851,Masters!B:F,5,0)</f>
        <v>0</v>
      </c>
      <c r="C2851" s="169" t="s">
        <v>185</v>
      </c>
      <c r="D2851" s="169" t="s">
        <v>185</v>
      </c>
      <c r="E2851" s="170">
        <v>44469</v>
      </c>
      <c r="F2851" s="169">
        <v>160207</v>
      </c>
      <c r="G2851" s="169" t="s">
        <v>898</v>
      </c>
      <c r="H2851" s="169"/>
      <c r="I2851" s="169"/>
      <c r="J2851" s="169">
        <v>0</v>
      </c>
      <c r="K2851" s="169"/>
      <c r="M2851" s="168">
        <f t="shared" si="130"/>
        <v>0</v>
      </c>
    </row>
    <row r="2852" spans="1:13" x14ac:dyDescent="0.25">
      <c r="A2852" s="89" t="str">
        <f t="shared" si="131"/>
        <v>Y0BL0</v>
      </c>
      <c r="B2852" s="89">
        <f>VLOOKUP(F2852,Masters!B:F,5,0)</f>
        <v>0</v>
      </c>
      <c r="C2852" s="169" t="s">
        <v>185</v>
      </c>
      <c r="D2852" s="169" t="s">
        <v>185</v>
      </c>
      <c r="E2852" s="170">
        <v>44469</v>
      </c>
      <c r="F2852" s="169">
        <v>170120</v>
      </c>
      <c r="G2852" s="169" t="s">
        <v>740</v>
      </c>
      <c r="H2852" s="169"/>
      <c r="I2852" s="169"/>
      <c r="J2852" s="169">
        <v>-141012</v>
      </c>
      <c r="K2852" s="169"/>
      <c r="M2852" s="168">
        <f t="shared" si="130"/>
        <v>-1.4101199999999999E-2</v>
      </c>
    </row>
    <row r="2853" spans="1:13" x14ac:dyDescent="0.25">
      <c r="A2853" s="89" t="str">
        <f t="shared" si="131"/>
        <v>Y0BL0</v>
      </c>
      <c r="B2853" s="89">
        <f>VLOOKUP(F2853,Masters!B:F,5,0)</f>
        <v>0</v>
      </c>
      <c r="C2853" s="169" t="s">
        <v>185</v>
      </c>
      <c r="D2853" s="169" t="s">
        <v>185</v>
      </c>
      <c r="E2853" s="170">
        <v>44469</v>
      </c>
      <c r="F2853" s="169">
        <v>170121</v>
      </c>
      <c r="G2853" s="169" t="s">
        <v>903</v>
      </c>
      <c r="H2853" s="169"/>
      <c r="I2853" s="169"/>
      <c r="J2853" s="169">
        <v>-1215226</v>
      </c>
      <c r="K2853" s="169"/>
      <c r="M2853" s="168">
        <f t="shared" si="130"/>
        <v>-0.12152259999999999</v>
      </c>
    </row>
    <row r="2854" spans="1:13" x14ac:dyDescent="0.25">
      <c r="A2854" s="89" t="str">
        <f t="shared" si="131"/>
        <v>Y0BL0</v>
      </c>
      <c r="B2854" s="89">
        <f>VLOOKUP(F2854,Masters!B:F,5,0)</f>
        <v>0</v>
      </c>
      <c r="C2854" s="169" t="s">
        <v>185</v>
      </c>
      <c r="D2854" s="169" t="s">
        <v>185</v>
      </c>
      <c r="E2854" s="170">
        <v>44469</v>
      </c>
      <c r="F2854" s="169">
        <v>170123</v>
      </c>
      <c r="G2854" s="169" t="s">
        <v>599</v>
      </c>
      <c r="H2854" s="169"/>
      <c r="I2854" s="169"/>
      <c r="J2854" s="169">
        <v>-91915</v>
      </c>
      <c r="K2854" s="169"/>
      <c r="M2854" s="168">
        <f t="shared" si="130"/>
        <v>-9.1915E-3</v>
      </c>
    </row>
    <row r="2855" spans="1:13" x14ac:dyDescent="0.25">
      <c r="A2855" s="89" t="str">
        <f t="shared" si="131"/>
        <v>Y0BL0</v>
      </c>
      <c r="B2855" s="89">
        <f>VLOOKUP(F2855,Masters!B:F,5,0)</f>
        <v>0</v>
      </c>
      <c r="C2855" s="169" t="s">
        <v>185</v>
      </c>
      <c r="D2855" s="169" t="s">
        <v>185</v>
      </c>
      <c r="E2855" s="170">
        <v>44469</v>
      </c>
      <c r="F2855" s="169">
        <v>170129</v>
      </c>
      <c r="G2855" s="169" t="s">
        <v>564</v>
      </c>
      <c r="H2855" s="169"/>
      <c r="I2855" s="169"/>
      <c r="J2855" s="169">
        <v>-25423163</v>
      </c>
      <c r="K2855" s="169"/>
      <c r="M2855" s="168">
        <f t="shared" si="130"/>
        <v>-2.5423163</v>
      </c>
    </row>
    <row r="2856" spans="1:13" x14ac:dyDescent="0.25">
      <c r="A2856" s="89" t="str">
        <f t="shared" si="131"/>
        <v>Y0BL0</v>
      </c>
      <c r="B2856" s="89">
        <f>VLOOKUP(F2856,Masters!B:F,5,0)</f>
        <v>0</v>
      </c>
      <c r="C2856" s="169" t="s">
        <v>185</v>
      </c>
      <c r="D2856" s="169" t="s">
        <v>185</v>
      </c>
      <c r="E2856" s="170">
        <v>44469</v>
      </c>
      <c r="F2856" s="169">
        <v>201272</v>
      </c>
      <c r="G2856" s="169" t="s">
        <v>718</v>
      </c>
      <c r="H2856" s="169"/>
      <c r="I2856" s="169"/>
      <c r="J2856" s="169">
        <v>2444511.39</v>
      </c>
      <c r="K2856" s="169"/>
      <c r="M2856" s="168">
        <f t="shared" si="130"/>
        <v>0.24445113900000001</v>
      </c>
    </row>
    <row r="2857" spans="1:13" x14ac:dyDescent="0.25">
      <c r="A2857" s="89" t="str">
        <f t="shared" si="131"/>
        <v>Y0BL1.2</v>
      </c>
      <c r="B2857" s="89">
        <f>VLOOKUP(F2857,Masters!B:F,5,0)</f>
        <v>1.2</v>
      </c>
      <c r="C2857" s="169" t="s">
        <v>185</v>
      </c>
      <c r="D2857" s="169" t="s">
        <v>185</v>
      </c>
      <c r="E2857" s="170">
        <v>44469</v>
      </c>
      <c r="F2857" s="169">
        <v>201273</v>
      </c>
      <c r="G2857" s="169" t="s">
        <v>719</v>
      </c>
      <c r="H2857" s="169"/>
      <c r="I2857" s="169"/>
      <c r="J2857" s="169">
        <v>-10841426.68</v>
      </c>
      <c r="K2857" s="169"/>
      <c r="M2857" s="168">
        <f t="shared" si="130"/>
        <v>-1.0841426679999999</v>
      </c>
    </row>
    <row r="2858" spans="1:13" x14ac:dyDescent="0.25">
      <c r="A2858" s="89" t="str">
        <f t="shared" si="131"/>
        <v>Y0BL0</v>
      </c>
      <c r="B2858" s="89">
        <f>VLOOKUP(F2858,Masters!B:F,5,0)</f>
        <v>0</v>
      </c>
      <c r="C2858" s="169" t="s">
        <v>185</v>
      </c>
      <c r="D2858" s="169" t="s">
        <v>185</v>
      </c>
      <c r="E2858" s="170">
        <v>44469</v>
      </c>
      <c r="F2858" s="169">
        <v>201276</v>
      </c>
      <c r="G2858" s="169" t="s">
        <v>473</v>
      </c>
      <c r="H2858" s="169"/>
      <c r="I2858" s="169"/>
      <c r="J2858" s="169">
        <v>1978649091.5999999</v>
      </c>
      <c r="K2858" s="169"/>
      <c r="M2858" s="168">
        <f t="shared" si="130"/>
        <v>197.86490916</v>
      </c>
    </row>
    <row r="2859" spans="1:13" x14ac:dyDescent="0.25">
      <c r="A2859" s="89" t="str">
        <f t="shared" si="131"/>
        <v>Y0BL1.2</v>
      </c>
      <c r="B2859" s="89">
        <f>VLOOKUP(F2859,Masters!B:F,5,0)</f>
        <v>1.2</v>
      </c>
      <c r="C2859" s="169" t="s">
        <v>185</v>
      </c>
      <c r="D2859" s="169" t="s">
        <v>185</v>
      </c>
      <c r="E2859" s="170">
        <v>44469</v>
      </c>
      <c r="F2859" s="169">
        <v>201277</v>
      </c>
      <c r="G2859" s="169" t="s">
        <v>474</v>
      </c>
      <c r="H2859" s="169"/>
      <c r="I2859" s="169"/>
      <c r="J2859" s="169">
        <v>-1427437795.8</v>
      </c>
      <c r="K2859" s="169"/>
      <c r="M2859" s="168">
        <f t="shared" si="130"/>
        <v>-142.74377957999999</v>
      </c>
    </row>
    <row r="2860" spans="1:13" x14ac:dyDescent="0.25">
      <c r="A2860" s="89" t="str">
        <f t="shared" si="131"/>
        <v>Y0BL0</v>
      </c>
      <c r="B2860" s="89">
        <f>VLOOKUP(F2860,Masters!B:F,5,0)</f>
        <v>0</v>
      </c>
      <c r="C2860" s="169" t="s">
        <v>185</v>
      </c>
      <c r="D2860" s="169" t="s">
        <v>185</v>
      </c>
      <c r="E2860" s="170">
        <v>44469</v>
      </c>
      <c r="F2860" s="169">
        <v>201304</v>
      </c>
      <c r="G2860" s="169" t="s">
        <v>726</v>
      </c>
      <c r="H2860" s="169"/>
      <c r="I2860" s="169"/>
      <c r="J2860" s="169">
        <v>33910067.840000004</v>
      </c>
      <c r="K2860" s="169"/>
      <c r="M2860" s="168">
        <f t="shared" si="130"/>
        <v>3.3910067840000004</v>
      </c>
    </row>
    <row r="2861" spans="1:13" x14ac:dyDescent="0.25">
      <c r="A2861" s="89" t="str">
        <f t="shared" si="131"/>
        <v>Y0BL1.2</v>
      </c>
      <c r="B2861" s="89">
        <f>VLOOKUP(F2861,Masters!B:F,5,0)</f>
        <v>1.2</v>
      </c>
      <c r="C2861" s="169" t="s">
        <v>185</v>
      </c>
      <c r="D2861" s="169" t="s">
        <v>185</v>
      </c>
      <c r="E2861" s="170">
        <v>44469</v>
      </c>
      <c r="F2861" s="169">
        <v>201305</v>
      </c>
      <c r="G2861" s="169" t="s">
        <v>727</v>
      </c>
      <c r="H2861" s="169"/>
      <c r="I2861" s="169"/>
      <c r="J2861" s="169">
        <v>-64518762.57</v>
      </c>
      <c r="K2861" s="169"/>
      <c r="M2861" s="168">
        <f t="shared" si="130"/>
        <v>-6.4518762570000003</v>
      </c>
    </row>
    <row r="2862" spans="1:13" x14ac:dyDescent="0.25">
      <c r="A2862" s="89" t="str">
        <f t="shared" ref="A2862:A2863" si="132">C2862&amp;B2862</f>
        <v>Y0BL0</v>
      </c>
      <c r="B2862" s="89">
        <f>VLOOKUP(F2862,Masters!B:F,5,0)</f>
        <v>0</v>
      </c>
      <c r="C2862" s="169" t="s">
        <v>185</v>
      </c>
      <c r="D2862" s="169" t="s">
        <v>185</v>
      </c>
      <c r="E2862" s="170">
        <v>44469</v>
      </c>
      <c r="F2862" s="169">
        <v>201306</v>
      </c>
      <c r="G2862" s="169" t="s">
        <v>728</v>
      </c>
      <c r="H2862" s="169"/>
      <c r="I2862" s="169"/>
      <c r="J2862" s="169">
        <v>11214944.640000001</v>
      </c>
      <c r="K2862" s="169"/>
      <c r="M2862" s="168">
        <f t="shared" ref="M2862:M2925" si="133">J2862/10000000</f>
        <v>1.121494464</v>
      </c>
    </row>
    <row r="2863" spans="1:13" x14ac:dyDescent="0.25">
      <c r="A2863" s="89" t="str">
        <f t="shared" si="132"/>
        <v>Y0BL1.2</v>
      </c>
      <c r="B2863" s="89">
        <f>VLOOKUP(F2863,Masters!B:F,5,0)</f>
        <v>1.2</v>
      </c>
      <c r="C2863" s="169" t="s">
        <v>185</v>
      </c>
      <c r="D2863" s="169" t="s">
        <v>185</v>
      </c>
      <c r="E2863" s="170">
        <v>44469</v>
      </c>
      <c r="F2863" s="169">
        <v>201307</v>
      </c>
      <c r="G2863" s="169" t="s">
        <v>729</v>
      </c>
      <c r="H2863" s="169"/>
      <c r="I2863" s="169"/>
      <c r="J2863" s="169">
        <v>-5478740.0700000003</v>
      </c>
      <c r="K2863" s="169"/>
      <c r="M2863" s="168">
        <f t="shared" si="133"/>
        <v>-0.547874007</v>
      </c>
    </row>
    <row r="2864" spans="1:13" x14ac:dyDescent="0.25">
      <c r="A2864" s="89" t="str">
        <f t="shared" ref="A2864:A2927" si="134">C2864&amp;B2864</f>
        <v>Y0BL0</v>
      </c>
      <c r="B2864" s="89">
        <f>VLOOKUP(F2864,Masters!B:F,5,0)</f>
        <v>0</v>
      </c>
      <c r="C2864" s="169" t="s">
        <v>185</v>
      </c>
      <c r="D2864" s="169" t="s">
        <v>185</v>
      </c>
      <c r="E2864" s="170">
        <v>44469</v>
      </c>
      <c r="F2864" s="169">
        <v>201348</v>
      </c>
      <c r="G2864" s="169" t="s">
        <v>635</v>
      </c>
      <c r="H2864" s="169"/>
      <c r="I2864" s="169"/>
      <c r="J2864" s="169">
        <v>695961.34</v>
      </c>
      <c r="K2864" s="169"/>
      <c r="M2864" s="168">
        <f t="shared" si="133"/>
        <v>6.959613399999999E-2</v>
      </c>
    </row>
    <row r="2865" spans="1:13" x14ac:dyDescent="0.25">
      <c r="A2865" s="89" t="str">
        <f t="shared" si="134"/>
        <v>Y0BL0</v>
      </c>
      <c r="B2865" s="89">
        <f>VLOOKUP(F2865,Masters!B:F,5,0)</f>
        <v>0</v>
      </c>
      <c r="C2865" s="169" t="s">
        <v>185</v>
      </c>
      <c r="D2865" s="169" t="s">
        <v>185</v>
      </c>
      <c r="E2865" s="170">
        <v>44469</v>
      </c>
      <c r="F2865" s="169">
        <v>201351</v>
      </c>
      <c r="G2865" s="169" t="s">
        <v>478</v>
      </c>
      <c r="H2865" s="169"/>
      <c r="I2865" s="169"/>
      <c r="J2865" s="169">
        <v>-2193316714.77</v>
      </c>
      <c r="K2865" s="169"/>
      <c r="M2865" s="168">
        <f t="shared" si="133"/>
        <v>-219.33167147699999</v>
      </c>
    </row>
    <row r="2866" spans="1:13" x14ac:dyDescent="0.25">
      <c r="A2866" s="89" t="str">
        <f t="shared" si="134"/>
        <v>Y0BL0</v>
      </c>
      <c r="B2866" s="89">
        <f>VLOOKUP(F2866,Masters!B:F,5,0)</f>
        <v>0</v>
      </c>
      <c r="C2866" s="169" t="s">
        <v>185</v>
      </c>
      <c r="D2866" s="169" t="s">
        <v>185</v>
      </c>
      <c r="E2866" s="170">
        <v>44469</v>
      </c>
      <c r="F2866" s="169">
        <v>201352</v>
      </c>
      <c r="G2866" s="169" t="s">
        <v>636</v>
      </c>
      <c r="H2866" s="169"/>
      <c r="I2866" s="169"/>
      <c r="J2866" s="169">
        <v>1395160.56</v>
      </c>
      <c r="K2866" s="169"/>
      <c r="M2866" s="168">
        <f t="shared" si="133"/>
        <v>0.139516056</v>
      </c>
    </row>
    <row r="2867" spans="1:13" x14ac:dyDescent="0.25">
      <c r="A2867" s="89" t="str">
        <f t="shared" si="134"/>
        <v>Y0BL0</v>
      </c>
      <c r="B2867" s="89">
        <f>VLOOKUP(F2867,Masters!B:F,5,0)</f>
        <v>0</v>
      </c>
      <c r="C2867" s="169" t="s">
        <v>185</v>
      </c>
      <c r="D2867" s="169" t="s">
        <v>185</v>
      </c>
      <c r="E2867" s="170">
        <v>44469</v>
      </c>
      <c r="F2867" s="169">
        <v>201354</v>
      </c>
      <c r="G2867" s="169" t="s">
        <v>637</v>
      </c>
      <c r="H2867" s="169"/>
      <c r="I2867" s="169"/>
      <c r="J2867" s="169">
        <v>495289.25</v>
      </c>
      <c r="K2867" s="169"/>
      <c r="M2867" s="168">
        <f t="shared" si="133"/>
        <v>4.9528925000000001E-2</v>
      </c>
    </row>
    <row r="2868" spans="1:13" x14ac:dyDescent="0.25">
      <c r="A2868" s="89" t="str">
        <f t="shared" si="134"/>
        <v>Y0BL1.2</v>
      </c>
      <c r="B2868" s="89">
        <f>VLOOKUP(F2868,Masters!B:F,5,0)</f>
        <v>1.2</v>
      </c>
      <c r="C2868" s="169" t="s">
        <v>185</v>
      </c>
      <c r="D2868" s="169" t="s">
        <v>185</v>
      </c>
      <c r="E2868" s="170">
        <v>44469</v>
      </c>
      <c r="F2868" s="169">
        <v>201363</v>
      </c>
      <c r="G2868" s="169" t="s">
        <v>638</v>
      </c>
      <c r="H2868" s="169"/>
      <c r="I2868" s="169"/>
      <c r="J2868" s="169">
        <v>-2308820.75</v>
      </c>
      <c r="K2868" s="169"/>
      <c r="M2868" s="168">
        <f t="shared" si="133"/>
        <v>-0.23088207499999999</v>
      </c>
    </row>
    <row r="2869" spans="1:13" x14ac:dyDescent="0.25">
      <c r="A2869" s="89" t="str">
        <f t="shared" si="134"/>
        <v>Y0BL1.2</v>
      </c>
      <c r="B2869" s="89">
        <f>VLOOKUP(F2869,Masters!B:F,5,0)</f>
        <v>1.2</v>
      </c>
      <c r="C2869" s="169" t="s">
        <v>185</v>
      </c>
      <c r="D2869" s="169" t="s">
        <v>185</v>
      </c>
      <c r="E2869" s="170">
        <v>44469</v>
      </c>
      <c r="F2869" s="169">
        <v>201366</v>
      </c>
      <c r="G2869" s="169" t="s">
        <v>480</v>
      </c>
      <c r="H2869" s="169"/>
      <c r="I2869" s="169"/>
      <c r="J2869" s="169">
        <v>-4427528696.25</v>
      </c>
      <c r="K2869" s="169"/>
      <c r="M2869" s="168">
        <f t="shared" si="133"/>
        <v>-442.75286962500002</v>
      </c>
    </row>
    <row r="2870" spans="1:13" x14ac:dyDescent="0.25">
      <c r="A2870" s="89" t="str">
        <f t="shared" si="134"/>
        <v>Y0BL1.2</v>
      </c>
      <c r="B2870" s="89">
        <f>VLOOKUP(F2870,Masters!B:F,5,0)</f>
        <v>1.2</v>
      </c>
      <c r="C2870" s="169" t="s">
        <v>185</v>
      </c>
      <c r="D2870" s="169" t="s">
        <v>185</v>
      </c>
      <c r="E2870" s="170">
        <v>44469</v>
      </c>
      <c r="F2870" s="169">
        <v>201367</v>
      </c>
      <c r="G2870" s="169" t="s">
        <v>639</v>
      </c>
      <c r="H2870" s="169"/>
      <c r="I2870" s="169"/>
      <c r="J2870" s="169">
        <v>-4114557.98</v>
      </c>
      <c r="K2870" s="169"/>
      <c r="M2870" s="168">
        <f t="shared" si="133"/>
        <v>-0.41145579799999998</v>
      </c>
    </row>
    <row r="2871" spans="1:13" x14ac:dyDescent="0.25">
      <c r="A2871" s="89" t="str">
        <f t="shared" si="134"/>
        <v>Y0BL1.2</v>
      </c>
      <c r="B2871" s="89">
        <f>VLOOKUP(F2871,Masters!B:F,5,0)</f>
        <v>1.2</v>
      </c>
      <c r="C2871" s="169" t="s">
        <v>185</v>
      </c>
      <c r="D2871" s="169" t="s">
        <v>185</v>
      </c>
      <c r="E2871" s="170">
        <v>44469</v>
      </c>
      <c r="F2871" s="169">
        <v>201369</v>
      </c>
      <c r="G2871" s="169" t="s">
        <v>640</v>
      </c>
      <c r="H2871" s="169"/>
      <c r="I2871" s="169"/>
      <c r="J2871" s="169">
        <v>-2176217.81</v>
      </c>
      <c r="K2871" s="169"/>
      <c r="M2871" s="168">
        <f t="shared" si="133"/>
        <v>-0.21762178100000001</v>
      </c>
    </row>
    <row r="2872" spans="1:13" x14ac:dyDescent="0.25">
      <c r="A2872" s="89" t="str">
        <f t="shared" si="134"/>
        <v>Y0BL0</v>
      </c>
      <c r="B2872" s="89">
        <f>VLOOKUP(F2872,Masters!B:F,5,0)</f>
        <v>0</v>
      </c>
      <c r="C2872" s="169" t="s">
        <v>185</v>
      </c>
      <c r="D2872" s="169" t="s">
        <v>185</v>
      </c>
      <c r="E2872" s="170">
        <v>44469</v>
      </c>
      <c r="F2872" s="169">
        <v>210103</v>
      </c>
      <c r="G2872" s="169" t="s">
        <v>521</v>
      </c>
      <c r="H2872" s="169"/>
      <c r="I2872" s="169"/>
      <c r="J2872" s="169">
        <v>0</v>
      </c>
      <c r="K2872" s="169"/>
      <c r="M2872" s="168">
        <f t="shared" si="133"/>
        <v>0</v>
      </c>
    </row>
    <row r="2873" spans="1:13" x14ac:dyDescent="0.25">
      <c r="A2873" s="89" t="str">
        <f t="shared" si="134"/>
        <v>Y0BL0</v>
      </c>
      <c r="B2873" s="89">
        <f>VLOOKUP(F2873,Masters!B:F,5,0)</f>
        <v>0</v>
      </c>
      <c r="C2873" s="169" t="s">
        <v>185</v>
      </c>
      <c r="D2873" s="169" t="s">
        <v>185</v>
      </c>
      <c r="E2873" s="170">
        <v>44469</v>
      </c>
      <c r="F2873" s="169">
        <v>210117</v>
      </c>
      <c r="G2873" s="169" t="s">
        <v>523</v>
      </c>
      <c r="H2873" s="169"/>
      <c r="I2873" s="169"/>
      <c r="J2873" s="169">
        <v>-567965.02</v>
      </c>
      <c r="K2873" s="169"/>
      <c r="M2873" s="168">
        <f t="shared" si="133"/>
        <v>-5.6796501999999999E-2</v>
      </c>
    </row>
    <row r="2874" spans="1:13" x14ac:dyDescent="0.25">
      <c r="A2874" s="89" t="str">
        <f t="shared" si="134"/>
        <v>Y0BL0</v>
      </c>
      <c r="B2874" s="89">
        <f>VLOOKUP(F2874,Masters!B:F,5,0)</f>
        <v>0</v>
      </c>
      <c r="C2874" s="169" t="s">
        <v>185</v>
      </c>
      <c r="D2874" s="169" t="s">
        <v>185</v>
      </c>
      <c r="E2874" s="170">
        <v>44469</v>
      </c>
      <c r="F2874" s="169">
        <v>210132</v>
      </c>
      <c r="G2874" s="169" t="s">
        <v>916</v>
      </c>
      <c r="H2874" s="169"/>
      <c r="I2874" s="169"/>
      <c r="J2874" s="169">
        <v>0</v>
      </c>
      <c r="K2874" s="169"/>
      <c r="M2874" s="168">
        <f t="shared" si="133"/>
        <v>0</v>
      </c>
    </row>
    <row r="2875" spans="1:13" x14ac:dyDescent="0.25">
      <c r="A2875" s="89" t="str">
        <f t="shared" si="134"/>
        <v>Y0BL0</v>
      </c>
      <c r="B2875" s="89">
        <f>VLOOKUP(F2875,Masters!B:F,5,0)</f>
        <v>0</v>
      </c>
      <c r="C2875" s="169" t="s">
        <v>185</v>
      </c>
      <c r="D2875" s="169" t="s">
        <v>185</v>
      </c>
      <c r="E2875" s="170">
        <v>44469</v>
      </c>
      <c r="F2875" s="169">
        <v>210138</v>
      </c>
      <c r="G2875" s="169" t="s">
        <v>2441</v>
      </c>
      <c r="H2875" s="169"/>
      <c r="I2875" s="169"/>
      <c r="J2875" s="169">
        <v>0</v>
      </c>
      <c r="K2875" s="169"/>
      <c r="M2875" s="168">
        <f t="shared" si="133"/>
        <v>0</v>
      </c>
    </row>
    <row r="2876" spans="1:13" x14ac:dyDescent="0.25">
      <c r="A2876" s="89" t="str">
        <f t="shared" si="134"/>
        <v>Y0BL0</v>
      </c>
      <c r="B2876" s="89">
        <f>VLOOKUP(F2876,Masters!B:F,5,0)</f>
        <v>0</v>
      </c>
      <c r="C2876" s="169" t="s">
        <v>185</v>
      </c>
      <c r="D2876" s="169" t="s">
        <v>185</v>
      </c>
      <c r="E2876" s="170">
        <v>44469</v>
      </c>
      <c r="F2876" s="169">
        <v>210140</v>
      </c>
      <c r="G2876" s="169" t="s">
        <v>525</v>
      </c>
      <c r="H2876" s="169"/>
      <c r="I2876" s="169"/>
      <c r="J2876" s="169">
        <v>0</v>
      </c>
      <c r="K2876" s="169"/>
      <c r="M2876" s="168">
        <f t="shared" si="133"/>
        <v>0</v>
      </c>
    </row>
    <row r="2877" spans="1:13" x14ac:dyDescent="0.25">
      <c r="A2877" s="89" t="str">
        <f t="shared" si="134"/>
        <v>Y0BL0</v>
      </c>
      <c r="B2877" s="89">
        <f>VLOOKUP(F2877,Masters!B:F,5,0)</f>
        <v>0</v>
      </c>
      <c r="C2877" s="169" t="s">
        <v>185</v>
      </c>
      <c r="D2877" s="169" t="s">
        <v>185</v>
      </c>
      <c r="E2877" s="170">
        <v>44469</v>
      </c>
      <c r="F2877" s="169">
        <v>210210</v>
      </c>
      <c r="G2877" s="169" t="s">
        <v>526</v>
      </c>
      <c r="H2877" s="169"/>
      <c r="I2877" s="169"/>
      <c r="J2877" s="169">
        <v>-2814426.82</v>
      </c>
      <c r="K2877" s="169"/>
      <c r="M2877" s="168">
        <f t="shared" si="133"/>
        <v>-0.281442682</v>
      </c>
    </row>
    <row r="2878" spans="1:13" x14ac:dyDescent="0.25">
      <c r="A2878" s="89" t="str">
        <f t="shared" si="134"/>
        <v>Y0BL0</v>
      </c>
      <c r="B2878" s="89">
        <f>VLOOKUP(F2878,Masters!B:F,5,0)</f>
        <v>0</v>
      </c>
      <c r="C2878" s="169" t="s">
        <v>185</v>
      </c>
      <c r="D2878" s="169" t="s">
        <v>185</v>
      </c>
      <c r="E2878" s="170">
        <v>44469</v>
      </c>
      <c r="F2878" s="169">
        <v>210419</v>
      </c>
      <c r="G2878" s="169" t="s">
        <v>596</v>
      </c>
      <c r="H2878" s="169"/>
      <c r="I2878" s="169"/>
      <c r="J2878" s="169">
        <v>-4203.75</v>
      </c>
      <c r="K2878" s="169"/>
      <c r="M2878" s="168">
        <f t="shared" si="133"/>
        <v>-4.2037500000000001E-4</v>
      </c>
    </row>
    <row r="2879" spans="1:13" x14ac:dyDescent="0.25">
      <c r="A2879" s="89" t="str">
        <f t="shared" si="134"/>
        <v>Y0BL0</v>
      </c>
      <c r="B2879" s="89">
        <f>VLOOKUP(F2879,Masters!B:F,5,0)</f>
        <v>0</v>
      </c>
      <c r="C2879" s="169" t="s">
        <v>185</v>
      </c>
      <c r="D2879" s="169" t="s">
        <v>185</v>
      </c>
      <c r="E2879" s="170">
        <v>44469</v>
      </c>
      <c r="F2879" s="169">
        <v>210667</v>
      </c>
      <c r="G2879" s="169" t="s">
        <v>528</v>
      </c>
      <c r="H2879" s="169"/>
      <c r="I2879" s="169"/>
      <c r="J2879" s="169">
        <v>209.56</v>
      </c>
      <c r="K2879" s="169"/>
      <c r="M2879" s="168">
        <f t="shared" si="133"/>
        <v>2.0956000000000001E-5</v>
      </c>
    </row>
    <row r="2880" spans="1:13" x14ac:dyDescent="0.25">
      <c r="A2880" s="89" t="str">
        <f t="shared" si="134"/>
        <v>Y0BL0</v>
      </c>
      <c r="B2880" s="89">
        <f>VLOOKUP(F2880,Masters!B:F,5,0)</f>
        <v>0</v>
      </c>
      <c r="C2880" s="169" t="s">
        <v>185</v>
      </c>
      <c r="D2880" s="169" t="s">
        <v>185</v>
      </c>
      <c r="E2880" s="170">
        <v>44469</v>
      </c>
      <c r="F2880" s="169">
        <v>210766</v>
      </c>
      <c r="G2880" s="169" t="s">
        <v>1614</v>
      </c>
      <c r="H2880" s="169"/>
      <c r="I2880" s="169"/>
      <c r="J2880" s="169">
        <v>-271629.5</v>
      </c>
      <c r="K2880" s="169"/>
      <c r="M2880" s="168">
        <f t="shared" si="133"/>
        <v>-2.7162950000000002E-2</v>
      </c>
    </row>
    <row r="2881" spans="1:13" x14ac:dyDescent="0.25">
      <c r="A2881" s="89" t="str">
        <f t="shared" si="134"/>
        <v>Y0BL0</v>
      </c>
      <c r="B2881" s="89">
        <f>VLOOKUP(F2881,Masters!B:F,5,0)</f>
        <v>0</v>
      </c>
      <c r="C2881" s="169" t="s">
        <v>185</v>
      </c>
      <c r="D2881" s="169" t="s">
        <v>185</v>
      </c>
      <c r="E2881" s="170">
        <v>44469</v>
      </c>
      <c r="F2881" s="169">
        <v>211103</v>
      </c>
      <c r="G2881" s="169" t="s">
        <v>529</v>
      </c>
      <c r="H2881" s="169"/>
      <c r="I2881" s="169"/>
      <c r="J2881" s="169">
        <v>-34122.92</v>
      </c>
      <c r="K2881" s="169"/>
      <c r="M2881" s="168">
        <f t="shared" si="133"/>
        <v>-3.4122919999999999E-3</v>
      </c>
    </row>
    <row r="2882" spans="1:13" x14ac:dyDescent="0.25">
      <c r="A2882" s="89" t="str">
        <f t="shared" si="134"/>
        <v>Y0BL0</v>
      </c>
      <c r="B2882" s="89">
        <f>VLOOKUP(F2882,Masters!B:F,5,0)</f>
        <v>0</v>
      </c>
      <c r="C2882" s="169" t="s">
        <v>185</v>
      </c>
      <c r="D2882" s="169" t="s">
        <v>185</v>
      </c>
      <c r="E2882" s="170">
        <v>44469</v>
      </c>
      <c r="F2882" s="169">
        <v>211106</v>
      </c>
      <c r="G2882" s="169" t="s">
        <v>530</v>
      </c>
      <c r="H2882" s="169"/>
      <c r="I2882" s="169"/>
      <c r="J2882" s="169">
        <v>-264522.87</v>
      </c>
      <c r="K2882" s="169"/>
      <c r="M2882" s="168">
        <f t="shared" si="133"/>
        <v>-2.6452286999999998E-2</v>
      </c>
    </row>
    <row r="2883" spans="1:13" x14ac:dyDescent="0.25">
      <c r="A2883" s="89" t="str">
        <f t="shared" si="134"/>
        <v>Y0BL0</v>
      </c>
      <c r="B2883" s="89">
        <f>VLOOKUP(F2883,Masters!B:F,5,0)</f>
        <v>0</v>
      </c>
      <c r="C2883" s="169" t="s">
        <v>185</v>
      </c>
      <c r="D2883" s="169" t="s">
        <v>185</v>
      </c>
      <c r="E2883" s="170">
        <v>44469</v>
      </c>
      <c r="F2883" s="169">
        <v>211121</v>
      </c>
      <c r="G2883" s="169" t="s">
        <v>532</v>
      </c>
      <c r="H2883" s="169"/>
      <c r="I2883" s="169"/>
      <c r="J2883" s="169">
        <v>-156733</v>
      </c>
      <c r="K2883" s="169"/>
      <c r="M2883" s="168">
        <f t="shared" si="133"/>
        <v>-1.5673300000000001E-2</v>
      </c>
    </row>
    <row r="2884" spans="1:13" x14ac:dyDescent="0.25">
      <c r="A2884" s="89" t="str">
        <f t="shared" si="134"/>
        <v>Y0BL0</v>
      </c>
      <c r="B2884" s="89">
        <f>VLOOKUP(F2884,Masters!B:F,5,0)</f>
        <v>0</v>
      </c>
      <c r="C2884" s="169" t="s">
        <v>185</v>
      </c>
      <c r="D2884" s="169" t="s">
        <v>185</v>
      </c>
      <c r="E2884" s="170">
        <v>44469</v>
      </c>
      <c r="F2884" s="169">
        <v>211146</v>
      </c>
      <c r="G2884" s="169" t="s">
        <v>1615</v>
      </c>
      <c r="H2884" s="169"/>
      <c r="I2884" s="169"/>
      <c r="J2884" s="169">
        <v>-31470</v>
      </c>
      <c r="K2884" s="169"/>
      <c r="M2884" s="168">
        <f t="shared" si="133"/>
        <v>-3.1470000000000001E-3</v>
      </c>
    </row>
    <row r="2885" spans="1:13" x14ac:dyDescent="0.25">
      <c r="A2885" s="89" t="str">
        <f t="shared" si="134"/>
        <v>Y0BL0</v>
      </c>
      <c r="B2885" s="89">
        <f>VLOOKUP(F2885,Masters!B:F,5,0)</f>
        <v>0</v>
      </c>
      <c r="C2885" s="169" t="s">
        <v>185</v>
      </c>
      <c r="D2885" s="169" t="s">
        <v>185</v>
      </c>
      <c r="E2885" s="170">
        <v>44469</v>
      </c>
      <c r="F2885" s="169">
        <v>211172</v>
      </c>
      <c r="G2885" s="169" t="s">
        <v>535</v>
      </c>
      <c r="H2885" s="169"/>
      <c r="I2885" s="169"/>
      <c r="J2885" s="169">
        <v>-490637.72</v>
      </c>
      <c r="K2885" s="169"/>
      <c r="M2885" s="168">
        <f t="shared" si="133"/>
        <v>-4.9063771999999999E-2</v>
      </c>
    </row>
    <row r="2886" spans="1:13" x14ac:dyDescent="0.25">
      <c r="A2886" s="89" t="str">
        <f t="shared" si="134"/>
        <v>Y0BL0</v>
      </c>
      <c r="B2886" s="89">
        <f>VLOOKUP(F2886,Masters!B:F,5,0)</f>
        <v>0</v>
      </c>
      <c r="C2886" s="169" t="s">
        <v>185</v>
      </c>
      <c r="D2886" s="169" t="s">
        <v>185</v>
      </c>
      <c r="E2886" s="170">
        <v>44469</v>
      </c>
      <c r="F2886" s="169">
        <v>211632</v>
      </c>
      <c r="G2886" s="169" t="s">
        <v>538</v>
      </c>
      <c r="H2886" s="169"/>
      <c r="I2886" s="169"/>
      <c r="J2886" s="169">
        <v>-223343.78</v>
      </c>
      <c r="K2886" s="169"/>
      <c r="M2886" s="168">
        <f t="shared" si="133"/>
        <v>-2.2334377999999998E-2</v>
      </c>
    </row>
    <row r="2887" spans="1:13" x14ac:dyDescent="0.25">
      <c r="A2887" s="89" t="str">
        <f t="shared" si="134"/>
        <v>Y0BL0</v>
      </c>
      <c r="B2887" s="89">
        <f>VLOOKUP(F2887,Masters!B:F,5,0)</f>
        <v>0</v>
      </c>
      <c r="C2887" s="169" t="s">
        <v>185</v>
      </c>
      <c r="D2887" s="169" t="s">
        <v>185</v>
      </c>
      <c r="E2887" s="170">
        <v>44469</v>
      </c>
      <c r="F2887" s="169">
        <v>260118</v>
      </c>
      <c r="G2887" s="169" t="s">
        <v>930</v>
      </c>
      <c r="H2887" s="169"/>
      <c r="I2887" s="169"/>
      <c r="J2887" s="169">
        <v>0</v>
      </c>
      <c r="K2887" s="169"/>
      <c r="M2887" s="168">
        <f t="shared" si="133"/>
        <v>0</v>
      </c>
    </row>
    <row r="2888" spans="1:13" x14ac:dyDescent="0.25">
      <c r="A2888" s="89" t="str">
        <f t="shared" si="134"/>
        <v>Y0BL0</v>
      </c>
      <c r="B2888" s="89">
        <f>VLOOKUP(F2888,Masters!B:F,5,0)</f>
        <v>0</v>
      </c>
      <c r="C2888" s="169" t="s">
        <v>185</v>
      </c>
      <c r="D2888" s="169" t="s">
        <v>185</v>
      </c>
      <c r="E2888" s="170">
        <v>44469</v>
      </c>
      <c r="F2888" s="169">
        <v>260120</v>
      </c>
      <c r="G2888" s="169" t="s">
        <v>931</v>
      </c>
      <c r="H2888" s="169"/>
      <c r="I2888" s="169"/>
      <c r="J2888" s="169">
        <v>0</v>
      </c>
      <c r="K2888" s="169"/>
      <c r="M2888" s="168">
        <f t="shared" si="133"/>
        <v>0</v>
      </c>
    </row>
    <row r="2889" spans="1:13" x14ac:dyDescent="0.25">
      <c r="A2889" s="89" t="str">
        <f t="shared" si="134"/>
        <v>Y0BL0</v>
      </c>
      <c r="B2889" s="89">
        <f>VLOOKUP(F2889,Masters!B:F,5,0)</f>
        <v>0</v>
      </c>
      <c r="C2889" s="169" t="s">
        <v>185</v>
      </c>
      <c r="D2889" s="169" t="s">
        <v>185</v>
      </c>
      <c r="E2889" s="170">
        <v>44469</v>
      </c>
      <c r="F2889" s="169">
        <v>260123</v>
      </c>
      <c r="G2889" s="169" t="s">
        <v>933</v>
      </c>
      <c r="H2889" s="169"/>
      <c r="I2889" s="169"/>
      <c r="J2889" s="169">
        <v>0</v>
      </c>
      <c r="K2889" s="169"/>
      <c r="M2889" s="168">
        <f t="shared" si="133"/>
        <v>0</v>
      </c>
    </row>
    <row r="2890" spans="1:13" x14ac:dyDescent="0.25">
      <c r="A2890" s="89" t="str">
        <f t="shared" si="134"/>
        <v>Y0BL0</v>
      </c>
      <c r="B2890" s="89">
        <f>VLOOKUP(F2890,Masters!B:F,5,0)</f>
        <v>0</v>
      </c>
      <c r="C2890" s="169" t="s">
        <v>185</v>
      </c>
      <c r="D2890" s="169" t="s">
        <v>185</v>
      </c>
      <c r="E2890" s="170">
        <v>44469</v>
      </c>
      <c r="F2890" s="169">
        <v>260124</v>
      </c>
      <c r="G2890" s="169" t="s">
        <v>934</v>
      </c>
      <c r="H2890" s="169"/>
      <c r="I2890" s="169"/>
      <c r="J2890" s="169">
        <v>-616221166.66999996</v>
      </c>
      <c r="K2890" s="169"/>
      <c r="M2890" s="168">
        <f t="shared" si="133"/>
        <v>-61.622116666999993</v>
      </c>
    </row>
    <row r="2891" spans="1:13" x14ac:dyDescent="0.25">
      <c r="A2891" s="89" t="str">
        <f t="shared" si="134"/>
        <v>Y0BL0</v>
      </c>
      <c r="B2891" s="89">
        <f>VLOOKUP(F2891,Masters!B:F,5,0)</f>
        <v>0</v>
      </c>
      <c r="C2891" s="169" t="s">
        <v>185</v>
      </c>
      <c r="D2891" s="169" t="s">
        <v>185</v>
      </c>
      <c r="E2891" s="170">
        <v>44469</v>
      </c>
      <c r="F2891" s="169">
        <v>260202</v>
      </c>
      <c r="G2891" s="169" t="s">
        <v>936</v>
      </c>
      <c r="H2891" s="169"/>
      <c r="I2891" s="169"/>
      <c r="J2891" s="169">
        <v>0</v>
      </c>
      <c r="K2891" s="169"/>
      <c r="M2891" s="168">
        <f t="shared" si="133"/>
        <v>0</v>
      </c>
    </row>
    <row r="2892" spans="1:13" x14ac:dyDescent="0.25">
      <c r="A2892" s="89" t="str">
        <f t="shared" si="134"/>
        <v>Y0BL0</v>
      </c>
      <c r="B2892" s="89">
        <f>VLOOKUP(F2892,Masters!B:F,5,0)</f>
        <v>0</v>
      </c>
      <c r="C2892" s="169" t="s">
        <v>185</v>
      </c>
      <c r="D2892" s="169" t="s">
        <v>185</v>
      </c>
      <c r="E2892" s="170">
        <v>44469</v>
      </c>
      <c r="F2892" s="169">
        <v>260221</v>
      </c>
      <c r="G2892" s="169" t="s">
        <v>937</v>
      </c>
      <c r="H2892" s="169"/>
      <c r="I2892" s="169"/>
      <c r="J2892" s="169">
        <v>-58910.57</v>
      </c>
      <c r="K2892" s="169"/>
      <c r="M2892" s="168">
        <f t="shared" si="133"/>
        <v>-5.8910569999999999E-3</v>
      </c>
    </row>
    <row r="2893" spans="1:13" x14ac:dyDescent="0.25">
      <c r="A2893" s="89" t="str">
        <f t="shared" si="134"/>
        <v>Y0BL0</v>
      </c>
      <c r="B2893" s="89">
        <f>VLOOKUP(F2893,Masters!B:F,5,0)</f>
        <v>0</v>
      </c>
      <c r="C2893" s="169" t="s">
        <v>185</v>
      </c>
      <c r="D2893" s="169" t="s">
        <v>185</v>
      </c>
      <c r="E2893" s="170">
        <v>44469</v>
      </c>
      <c r="F2893" s="169">
        <v>260222</v>
      </c>
      <c r="G2893" s="169" t="s">
        <v>938</v>
      </c>
      <c r="H2893" s="169"/>
      <c r="I2893" s="169"/>
      <c r="J2893" s="169">
        <v>-1.01</v>
      </c>
      <c r="K2893" s="169"/>
      <c r="M2893" s="168">
        <f t="shared" si="133"/>
        <v>-1.01E-7</v>
      </c>
    </row>
    <row r="2894" spans="1:13" x14ac:dyDescent="0.25">
      <c r="A2894" s="89" t="str">
        <f t="shared" si="134"/>
        <v>Y0BL0</v>
      </c>
      <c r="B2894" s="89">
        <f>VLOOKUP(F2894,Masters!B:F,5,0)</f>
        <v>0</v>
      </c>
      <c r="C2894" s="169" t="s">
        <v>185</v>
      </c>
      <c r="D2894" s="169" t="s">
        <v>185</v>
      </c>
      <c r="E2894" s="170">
        <v>44469</v>
      </c>
      <c r="F2894" s="169">
        <v>260802</v>
      </c>
      <c r="G2894" s="169" t="s">
        <v>939</v>
      </c>
      <c r="H2894" s="169"/>
      <c r="I2894" s="169"/>
      <c r="J2894" s="169">
        <v>-72.760000000000005</v>
      </c>
      <c r="K2894" s="169"/>
      <c r="M2894" s="168">
        <f t="shared" si="133"/>
        <v>-7.2760000000000003E-6</v>
      </c>
    </row>
    <row r="2895" spans="1:13" x14ac:dyDescent="0.25">
      <c r="A2895" s="89" t="str">
        <f t="shared" si="134"/>
        <v>Y0BL0</v>
      </c>
      <c r="B2895" s="89">
        <f>VLOOKUP(F2895,Masters!B:F,5,0)</f>
        <v>0</v>
      </c>
      <c r="C2895" s="169" t="s">
        <v>185</v>
      </c>
      <c r="D2895" s="169" t="s">
        <v>185</v>
      </c>
      <c r="E2895" s="170">
        <v>44469</v>
      </c>
      <c r="F2895" s="169">
        <v>260815</v>
      </c>
      <c r="G2895" s="169" t="s">
        <v>495</v>
      </c>
      <c r="H2895" s="169"/>
      <c r="I2895" s="169"/>
      <c r="J2895" s="169">
        <v>-765591.69</v>
      </c>
      <c r="K2895" s="169"/>
      <c r="M2895" s="168">
        <f t="shared" si="133"/>
        <v>-7.6559168999999996E-2</v>
      </c>
    </row>
    <row r="2896" spans="1:13" x14ac:dyDescent="0.25">
      <c r="A2896" s="89" t="str">
        <f t="shared" si="134"/>
        <v>Y0BL0</v>
      </c>
      <c r="B2896" s="89">
        <f>VLOOKUP(F2896,Masters!B:F,5,0)</f>
        <v>0</v>
      </c>
      <c r="C2896" s="169" t="s">
        <v>185</v>
      </c>
      <c r="D2896" s="169" t="s">
        <v>185</v>
      </c>
      <c r="E2896" s="170">
        <v>44469</v>
      </c>
      <c r="F2896" s="169">
        <v>260836</v>
      </c>
      <c r="G2896" s="169" t="s">
        <v>496</v>
      </c>
      <c r="H2896" s="169"/>
      <c r="I2896" s="169"/>
      <c r="J2896" s="169">
        <v>-46253.09</v>
      </c>
      <c r="K2896" s="169"/>
      <c r="M2896" s="168">
        <f t="shared" si="133"/>
        <v>-4.6253089999999993E-3</v>
      </c>
    </row>
    <row r="2897" spans="1:13" x14ac:dyDescent="0.25">
      <c r="A2897" s="89" t="str">
        <f t="shared" si="134"/>
        <v>Y0BL0</v>
      </c>
      <c r="B2897" s="89">
        <f>VLOOKUP(F2897,Masters!B:F,5,0)</f>
        <v>0</v>
      </c>
      <c r="C2897" s="169" t="s">
        <v>185</v>
      </c>
      <c r="D2897" s="169" t="s">
        <v>185</v>
      </c>
      <c r="E2897" s="170">
        <v>44469</v>
      </c>
      <c r="F2897" s="169">
        <v>260837</v>
      </c>
      <c r="G2897" s="169" t="s">
        <v>497</v>
      </c>
      <c r="H2897" s="169"/>
      <c r="I2897" s="169"/>
      <c r="J2897" s="169">
        <v>-46253.09</v>
      </c>
      <c r="K2897" s="169"/>
      <c r="M2897" s="168">
        <f t="shared" si="133"/>
        <v>-4.6253089999999993E-3</v>
      </c>
    </row>
    <row r="2898" spans="1:13" x14ac:dyDescent="0.25">
      <c r="A2898" s="89" t="str">
        <f t="shared" si="134"/>
        <v>Y0BL0</v>
      </c>
      <c r="B2898" s="89">
        <f>VLOOKUP(F2898,Masters!B:F,5,0)</f>
        <v>0</v>
      </c>
      <c r="C2898" s="169" t="s">
        <v>185</v>
      </c>
      <c r="D2898" s="169" t="s">
        <v>185</v>
      </c>
      <c r="E2898" s="170">
        <v>44469</v>
      </c>
      <c r="F2898" s="169">
        <v>260902</v>
      </c>
      <c r="G2898" s="169" t="s">
        <v>498</v>
      </c>
      <c r="H2898" s="169"/>
      <c r="I2898" s="169"/>
      <c r="J2898" s="169">
        <v>-0.49</v>
      </c>
      <c r="K2898" s="169"/>
      <c r="M2898" s="168">
        <f t="shared" si="133"/>
        <v>-4.9000000000000002E-8</v>
      </c>
    </row>
    <row r="2899" spans="1:13" x14ac:dyDescent="0.25">
      <c r="A2899" s="89" t="str">
        <f t="shared" si="134"/>
        <v>Y0BL0</v>
      </c>
      <c r="B2899" s="89">
        <f>VLOOKUP(F2899,Masters!B:F,5,0)</f>
        <v>0</v>
      </c>
      <c r="C2899" s="169" t="s">
        <v>185</v>
      </c>
      <c r="D2899" s="169" t="s">
        <v>185</v>
      </c>
      <c r="E2899" s="170">
        <v>44469</v>
      </c>
      <c r="F2899" s="169">
        <v>260905</v>
      </c>
      <c r="G2899" s="169" t="s">
        <v>499</v>
      </c>
      <c r="H2899" s="169"/>
      <c r="I2899" s="169"/>
      <c r="J2899" s="169">
        <v>-666.36</v>
      </c>
      <c r="K2899" s="169"/>
      <c r="M2899" s="168">
        <f t="shared" si="133"/>
        <v>-6.6636000000000004E-5</v>
      </c>
    </row>
    <row r="2900" spans="1:13" x14ac:dyDescent="0.25">
      <c r="A2900" s="89" t="str">
        <f t="shared" si="134"/>
        <v>Y0BL0</v>
      </c>
      <c r="B2900" s="89">
        <f>VLOOKUP(F2900,Masters!B:F,5,0)</f>
        <v>0</v>
      </c>
      <c r="C2900" s="169" t="s">
        <v>185</v>
      </c>
      <c r="D2900" s="169" t="s">
        <v>185</v>
      </c>
      <c r="E2900" s="170">
        <v>44469</v>
      </c>
      <c r="F2900" s="169">
        <v>260930</v>
      </c>
      <c r="G2900" s="169" t="s">
        <v>735</v>
      </c>
      <c r="H2900" s="169"/>
      <c r="I2900" s="169"/>
      <c r="J2900" s="169">
        <v>0</v>
      </c>
      <c r="K2900" s="169"/>
      <c r="M2900" s="168">
        <f t="shared" si="133"/>
        <v>0</v>
      </c>
    </row>
    <row r="2901" spans="1:13" x14ac:dyDescent="0.25">
      <c r="A2901" s="89" t="str">
        <f t="shared" si="134"/>
        <v>Y0BL0</v>
      </c>
      <c r="B2901" s="89">
        <f>VLOOKUP(F2901,Masters!B:F,5,0)</f>
        <v>0</v>
      </c>
      <c r="C2901" s="169" t="s">
        <v>185</v>
      </c>
      <c r="D2901" s="169" t="s">
        <v>185</v>
      </c>
      <c r="E2901" s="170">
        <v>44469</v>
      </c>
      <c r="F2901" s="169">
        <v>260942</v>
      </c>
      <c r="G2901" s="169" t="s">
        <v>500</v>
      </c>
      <c r="H2901" s="169"/>
      <c r="I2901" s="169"/>
      <c r="J2901" s="169">
        <v>-728.23</v>
      </c>
      <c r="K2901" s="169"/>
      <c r="M2901" s="168">
        <f t="shared" si="133"/>
        <v>-7.2823000000000004E-5</v>
      </c>
    </row>
    <row r="2902" spans="1:13" x14ac:dyDescent="0.25">
      <c r="A2902" s="89" t="str">
        <f t="shared" si="134"/>
        <v>Y0BL0</v>
      </c>
      <c r="B2902" s="89">
        <f>VLOOKUP(F2902,Masters!B:F,5,0)</f>
        <v>0</v>
      </c>
      <c r="C2902" s="169" t="s">
        <v>185</v>
      </c>
      <c r="D2902" s="169" t="s">
        <v>185</v>
      </c>
      <c r="E2902" s="170">
        <v>44469</v>
      </c>
      <c r="F2902" s="169">
        <v>261027</v>
      </c>
      <c r="G2902" s="169" t="s">
        <v>502</v>
      </c>
      <c r="H2902" s="169"/>
      <c r="I2902" s="169"/>
      <c r="J2902" s="169">
        <v>105521.13</v>
      </c>
      <c r="K2902" s="169"/>
      <c r="M2902" s="168">
        <f t="shared" si="133"/>
        <v>1.0552113E-2</v>
      </c>
    </row>
    <row r="2903" spans="1:13" x14ac:dyDescent="0.25">
      <c r="A2903" s="89" t="str">
        <f t="shared" si="134"/>
        <v>Y0BL0</v>
      </c>
      <c r="B2903" s="89">
        <f>VLOOKUP(F2903,Masters!B:F,5,0)</f>
        <v>0</v>
      </c>
      <c r="C2903" s="169" t="s">
        <v>185</v>
      </c>
      <c r="D2903" s="169" t="s">
        <v>185</v>
      </c>
      <c r="E2903" s="170">
        <v>44469</v>
      </c>
      <c r="F2903" s="169">
        <v>261262</v>
      </c>
      <c r="G2903" s="169" t="s">
        <v>507</v>
      </c>
      <c r="H2903" s="169"/>
      <c r="I2903" s="169"/>
      <c r="J2903" s="169">
        <v>94.61</v>
      </c>
      <c r="K2903" s="169"/>
      <c r="M2903" s="168">
        <f t="shared" si="133"/>
        <v>9.4609999999999997E-6</v>
      </c>
    </row>
    <row r="2904" spans="1:13" x14ac:dyDescent="0.25">
      <c r="A2904" s="89" t="str">
        <f t="shared" si="134"/>
        <v>Y0BL0</v>
      </c>
      <c r="B2904" s="89">
        <f>VLOOKUP(F2904,Masters!B:F,5,0)</f>
        <v>0</v>
      </c>
      <c r="C2904" s="169" t="s">
        <v>185</v>
      </c>
      <c r="D2904" s="169" t="s">
        <v>185</v>
      </c>
      <c r="E2904" s="170">
        <v>44469</v>
      </c>
      <c r="F2904" s="169">
        <v>281101</v>
      </c>
      <c r="G2904" s="169" t="s">
        <v>481</v>
      </c>
      <c r="H2904" s="169"/>
      <c r="I2904" s="169"/>
      <c r="J2904" s="169">
        <v>-2795575141.6599998</v>
      </c>
      <c r="K2904" s="169"/>
      <c r="M2904" s="168">
        <f t="shared" si="133"/>
        <v>-279.55751416599998</v>
      </c>
    </row>
    <row r="2905" spans="1:13" x14ac:dyDescent="0.25">
      <c r="A2905" s="89" t="str">
        <f t="shared" si="134"/>
        <v>Y0BL0</v>
      </c>
      <c r="B2905" s="89">
        <f>VLOOKUP(F2905,Masters!B:F,5,0)</f>
        <v>0</v>
      </c>
      <c r="C2905" s="169" t="s">
        <v>185</v>
      </c>
      <c r="D2905" s="169" t="s">
        <v>185</v>
      </c>
      <c r="E2905" s="170">
        <v>44469</v>
      </c>
      <c r="F2905" s="169">
        <v>281102</v>
      </c>
      <c r="G2905" s="169" t="s">
        <v>1058</v>
      </c>
      <c r="H2905" s="169"/>
      <c r="I2905" s="169"/>
      <c r="J2905" s="169">
        <v>-1859803</v>
      </c>
      <c r="K2905" s="169"/>
      <c r="M2905" s="168">
        <f t="shared" si="133"/>
        <v>-0.18598029999999999</v>
      </c>
    </row>
    <row r="2906" spans="1:13" x14ac:dyDescent="0.25">
      <c r="A2906" s="89" t="str">
        <f t="shared" si="134"/>
        <v>Y0BL0</v>
      </c>
      <c r="B2906" s="89">
        <f>VLOOKUP(F2906,Masters!B:F,5,0)</f>
        <v>0</v>
      </c>
      <c r="C2906" s="169" t="s">
        <v>185</v>
      </c>
      <c r="D2906" s="169" t="s">
        <v>185</v>
      </c>
      <c r="E2906" s="170">
        <v>44469</v>
      </c>
      <c r="F2906" s="169">
        <v>281137</v>
      </c>
      <c r="G2906" s="169" t="s">
        <v>591</v>
      </c>
      <c r="H2906" s="169"/>
      <c r="I2906" s="169"/>
      <c r="J2906" s="169">
        <v>-33956581.299999997</v>
      </c>
      <c r="K2906" s="169"/>
      <c r="M2906" s="168">
        <f t="shared" si="133"/>
        <v>-3.3956581299999997</v>
      </c>
    </row>
    <row r="2907" spans="1:13" x14ac:dyDescent="0.25">
      <c r="A2907" s="89" t="str">
        <f t="shared" si="134"/>
        <v>Y0BL0</v>
      </c>
      <c r="B2907" s="89">
        <f>VLOOKUP(F2907,Masters!B:F,5,0)</f>
        <v>0</v>
      </c>
      <c r="C2907" s="169" t="s">
        <v>185</v>
      </c>
      <c r="D2907" s="169" t="s">
        <v>185</v>
      </c>
      <c r="E2907" s="170">
        <v>44469</v>
      </c>
      <c r="F2907" s="169">
        <v>281138</v>
      </c>
      <c r="G2907" s="169" t="s">
        <v>592</v>
      </c>
      <c r="H2907" s="169"/>
      <c r="I2907" s="169"/>
      <c r="J2907" s="169">
        <v>-2158123803.3299999</v>
      </c>
      <c r="K2907" s="169"/>
      <c r="M2907" s="168">
        <f t="shared" si="133"/>
        <v>-215.81238033299999</v>
      </c>
    </row>
    <row r="2908" spans="1:13" x14ac:dyDescent="0.25">
      <c r="A2908" s="89" t="str">
        <f t="shared" si="134"/>
        <v>Y0BL0</v>
      </c>
      <c r="B2908" s="89">
        <f>VLOOKUP(F2908,Masters!B:F,5,0)</f>
        <v>0</v>
      </c>
      <c r="C2908" s="169" t="s">
        <v>185</v>
      </c>
      <c r="D2908" s="169" t="s">
        <v>185</v>
      </c>
      <c r="E2908" s="170">
        <v>44469</v>
      </c>
      <c r="F2908" s="169">
        <v>281139</v>
      </c>
      <c r="G2908" s="169" t="s">
        <v>643</v>
      </c>
      <c r="H2908" s="169"/>
      <c r="I2908" s="169"/>
      <c r="J2908" s="169">
        <v>60734.63</v>
      </c>
      <c r="K2908" s="169"/>
      <c r="M2908" s="168">
        <f t="shared" si="133"/>
        <v>6.0734629999999994E-3</v>
      </c>
    </row>
    <row r="2909" spans="1:13" x14ac:dyDescent="0.25">
      <c r="A2909" s="89" t="str">
        <f t="shared" si="134"/>
        <v>Y0BL0</v>
      </c>
      <c r="B2909" s="89">
        <f>VLOOKUP(F2909,Masters!B:F,5,0)</f>
        <v>0</v>
      </c>
      <c r="C2909" s="169" t="s">
        <v>185</v>
      </c>
      <c r="D2909" s="169" t="s">
        <v>185</v>
      </c>
      <c r="E2909" s="170">
        <v>44469</v>
      </c>
      <c r="F2909" s="169">
        <v>281141</v>
      </c>
      <c r="G2909" s="169" t="s">
        <v>644</v>
      </c>
      <c r="H2909" s="169"/>
      <c r="I2909" s="169"/>
      <c r="J2909" s="169">
        <v>-9368150.5399999991</v>
      </c>
      <c r="K2909" s="169"/>
      <c r="M2909" s="168">
        <f t="shared" si="133"/>
        <v>-0.93681505399999987</v>
      </c>
    </row>
    <row r="2910" spans="1:13" x14ac:dyDescent="0.25">
      <c r="A2910" s="89" t="str">
        <f t="shared" si="134"/>
        <v>Y0BL0</v>
      </c>
      <c r="B2910" s="89">
        <f>VLOOKUP(F2910,Masters!B:F,5,0)</f>
        <v>0</v>
      </c>
      <c r="C2910" s="169" t="s">
        <v>185</v>
      </c>
      <c r="D2910" s="169" t="s">
        <v>185</v>
      </c>
      <c r="E2910" s="170">
        <v>44469</v>
      </c>
      <c r="F2910" s="169">
        <v>281212</v>
      </c>
      <c r="G2910" s="169" t="s">
        <v>541</v>
      </c>
      <c r="H2910" s="169"/>
      <c r="I2910" s="169"/>
      <c r="J2910" s="169">
        <v>-198767.51</v>
      </c>
      <c r="K2910" s="169"/>
      <c r="M2910" s="168">
        <f t="shared" si="133"/>
        <v>-1.9876751000000002E-2</v>
      </c>
    </row>
    <row r="2911" spans="1:13" x14ac:dyDescent="0.25">
      <c r="A2911" s="89" t="str">
        <f t="shared" si="134"/>
        <v>Y0BL0</v>
      </c>
      <c r="B2911" s="89">
        <f>VLOOKUP(F2911,Masters!B:F,5,0)</f>
        <v>0</v>
      </c>
      <c r="C2911" s="169" t="s">
        <v>185</v>
      </c>
      <c r="D2911" s="169" t="s">
        <v>185</v>
      </c>
      <c r="E2911" s="170">
        <v>44469</v>
      </c>
      <c r="F2911" s="169">
        <v>281290</v>
      </c>
      <c r="G2911" s="169" t="s">
        <v>483</v>
      </c>
      <c r="H2911" s="169"/>
      <c r="I2911" s="169"/>
      <c r="J2911" s="169">
        <v>-1753273.33</v>
      </c>
      <c r="K2911" s="169"/>
      <c r="M2911" s="168">
        <f t="shared" si="133"/>
        <v>-0.175327333</v>
      </c>
    </row>
    <row r="2912" spans="1:13" x14ac:dyDescent="0.25">
      <c r="A2912" s="89" t="str">
        <f t="shared" si="134"/>
        <v>Y0BL0</v>
      </c>
      <c r="B2912" s="89">
        <f>VLOOKUP(F2912,Masters!B:F,5,0)</f>
        <v>0</v>
      </c>
      <c r="C2912" s="169" t="s">
        <v>185</v>
      </c>
      <c r="D2912" s="169" t="s">
        <v>185</v>
      </c>
      <c r="E2912" s="170">
        <v>44469</v>
      </c>
      <c r="F2912" s="169">
        <v>281292</v>
      </c>
      <c r="G2912" s="169" t="s">
        <v>484</v>
      </c>
      <c r="H2912" s="169"/>
      <c r="I2912" s="169"/>
      <c r="J2912" s="169">
        <v>-1499910335.3</v>
      </c>
      <c r="K2912" s="169"/>
      <c r="M2912" s="168">
        <f t="shared" si="133"/>
        <v>-149.99103352999998</v>
      </c>
    </row>
    <row r="2913" spans="1:13" x14ac:dyDescent="0.25">
      <c r="A2913" s="89" t="str">
        <f t="shared" si="134"/>
        <v>Y0BL0</v>
      </c>
      <c r="B2913" s="89">
        <f>VLOOKUP(F2913,Masters!B:F,5,0)</f>
        <v>0</v>
      </c>
      <c r="C2913" s="169" t="s">
        <v>185</v>
      </c>
      <c r="D2913" s="169" t="s">
        <v>185</v>
      </c>
      <c r="E2913" s="170">
        <v>44469</v>
      </c>
      <c r="F2913" s="169">
        <v>281293</v>
      </c>
      <c r="G2913" s="169" t="s">
        <v>651</v>
      </c>
      <c r="H2913" s="169"/>
      <c r="I2913" s="169"/>
      <c r="J2913" s="169">
        <v>4588629.6399999997</v>
      </c>
      <c r="K2913" s="169"/>
      <c r="M2913" s="168">
        <f t="shared" si="133"/>
        <v>0.45886296399999998</v>
      </c>
    </row>
    <row r="2914" spans="1:13" x14ac:dyDescent="0.25">
      <c r="A2914" s="89" t="str">
        <f t="shared" si="134"/>
        <v>Y0BL0</v>
      </c>
      <c r="B2914" s="89">
        <f>VLOOKUP(F2914,Masters!B:F,5,0)</f>
        <v>0</v>
      </c>
      <c r="C2914" s="169" t="s">
        <v>185</v>
      </c>
      <c r="D2914" s="169" t="s">
        <v>185</v>
      </c>
      <c r="E2914" s="170">
        <v>44469</v>
      </c>
      <c r="F2914" s="169">
        <v>281295</v>
      </c>
      <c r="G2914" s="169" t="s">
        <v>652</v>
      </c>
      <c r="H2914" s="169"/>
      <c r="I2914" s="169"/>
      <c r="J2914" s="169">
        <v>-715309.09</v>
      </c>
      <c r="K2914" s="169"/>
      <c r="M2914" s="168">
        <f t="shared" si="133"/>
        <v>-7.1530909000000004E-2</v>
      </c>
    </row>
    <row r="2915" spans="1:13" x14ac:dyDescent="0.25">
      <c r="A2915" s="89" t="str">
        <f t="shared" si="134"/>
        <v>Y0BL5.3</v>
      </c>
      <c r="B2915" s="89">
        <f>VLOOKUP(F2915,Masters!B:F,5,0)</f>
        <v>5.3</v>
      </c>
      <c r="C2915" s="169" t="s">
        <v>185</v>
      </c>
      <c r="D2915" s="169" t="s">
        <v>185</v>
      </c>
      <c r="E2915" s="170">
        <v>44469</v>
      </c>
      <c r="F2915" s="169">
        <v>301229</v>
      </c>
      <c r="G2915" s="169" t="s">
        <v>1072</v>
      </c>
      <c r="H2915" s="169"/>
      <c r="I2915" s="169"/>
      <c r="J2915" s="169">
        <v>-1483712.5</v>
      </c>
      <c r="K2915" s="169"/>
      <c r="M2915" s="168">
        <f t="shared" si="133"/>
        <v>-0.14837125000000001</v>
      </c>
    </row>
    <row r="2916" spans="1:13" x14ac:dyDescent="0.25">
      <c r="A2916" s="89" t="str">
        <f t="shared" si="134"/>
        <v>Y0BL5.3</v>
      </c>
      <c r="B2916" s="89">
        <f>VLOOKUP(F2916,Masters!B:F,5,0)</f>
        <v>5.3</v>
      </c>
      <c r="C2916" s="169" t="s">
        <v>185</v>
      </c>
      <c r="D2916" s="169" t="s">
        <v>185</v>
      </c>
      <c r="E2916" s="170">
        <v>44469</v>
      </c>
      <c r="F2916" s="169">
        <v>301230</v>
      </c>
      <c r="G2916" s="169" t="s">
        <v>957</v>
      </c>
      <c r="H2916" s="169"/>
      <c r="I2916" s="169"/>
      <c r="J2916" s="169">
        <v>-1220153</v>
      </c>
      <c r="K2916" s="169"/>
      <c r="M2916" s="168">
        <f t="shared" si="133"/>
        <v>-0.12201529999999999</v>
      </c>
    </row>
    <row r="2917" spans="1:13" x14ac:dyDescent="0.25">
      <c r="A2917" s="89" t="str">
        <f t="shared" si="134"/>
        <v>Y0BL5.3</v>
      </c>
      <c r="B2917" s="89">
        <f>VLOOKUP(F2917,Masters!B:F,5,0)</f>
        <v>5.3</v>
      </c>
      <c r="C2917" s="169" t="s">
        <v>185</v>
      </c>
      <c r="D2917" s="169" t="s">
        <v>185</v>
      </c>
      <c r="E2917" s="170">
        <v>44469</v>
      </c>
      <c r="F2917" s="169">
        <v>301231</v>
      </c>
      <c r="G2917" s="169" t="s">
        <v>958</v>
      </c>
      <c r="H2917" s="169"/>
      <c r="I2917" s="169"/>
      <c r="J2917" s="169">
        <v>-197737.5</v>
      </c>
      <c r="K2917" s="169"/>
      <c r="M2917" s="168">
        <f t="shared" si="133"/>
        <v>-1.977375E-2</v>
      </c>
    </row>
    <row r="2918" spans="1:13" x14ac:dyDescent="0.25">
      <c r="A2918" s="89" t="str">
        <f t="shared" si="134"/>
        <v>Y0BL5.2</v>
      </c>
      <c r="B2918" s="89">
        <f>VLOOKUP(F2918,Masters!B:F,5,0)</f>
        <v>5.2</v>
      </c>
      <c r="C2918" s="169" t="s">
        <v>185</v>
      </c>
      <c r="D2918" s="169" t="s">
        <v>185</v>
      </c>
      <c r="E2918" s="170">
        <v>44469</v>
      </c>
      <c r="F2918" s="169">
        <v>304209</v>
      </c>
      <c r="G2918" s="169" t="s">
        <v>565</v>
      </c>
      <c r="H2918" s="169"/>
      <c r="I2918" s="169"/>
      <c r="J2918" s="169">
        <v>-66869202.789999999</v>
      </c>
      <c r="K2918" s="169"/>
      <c r="M2918" s="168">
        <f t="shared" si="133"/>
        <v>-6.6869202789999997</v>
      </c>
    </row>
    <row r="2919" spans="1:13" x14ac:dyDescent="0.25">
      <c r="A2919" s="89" t="str">
        <f t="shared" si="134"/>
        <v>Y0BL5.2</v>
      </c>
      <c r="B2919" s="89">
        <f>VLOOKUP(F2919,Masters!B:F,5,0)</f>
        <v>5.2</v>
      </c>
      <c r="C2919" s="169" t="s">
        <v>185</v>
      </c>
      <c r="D2919" s="169" t="s">
        <v>185</v>
      </c>
      <c r="E2919" s="170">
        <v>44469</v>
      </c>
      <c r="F2919" s="169">
        <v>304213</v>
      </c>
      <c r="G2919" s="169" t="s">
        <v>966</v>
      </c>
      <c r="H2919" s="169"/>
      <c r="I2919" s="169"/>
      <c r="J2919" s="169">
        <v>-14038528.77</v>
      </c>
      <c r="K2919" s="169"/>
      <c r="M2919" s="168">
        <f t="shared" si="133"/>
        <v>-1.4038528770000001</v>
      </c>
    </row>
    <row r="2920" spans="1:13" x14ac:dyDescent="0.25">
      <c r="A2920" s="89" t="str">
        <f t="shared" si="134"/>
        <v>Y0BL5.2</v>
      </c>
      <c r="B2920" s="89">
        <f>VLOOKUP(F2920,Masters!B:F,5,0)</f>
        <v>5.2</v>
      </c>
      <c r="C2920" s="169" t="s">
        <v>185</v>
      </c>
      <c r="D2920" s="169" t="s">
        <v>185</v>
      </c>
      <c r="E2920" s="170">
        <v>44469</v>
      </c>
      <c r="F2920" s="169">
        <v>304214</v>
      </c>
      <c r="G2920" s="169" t="s">
        <v>663</v>
      </c>
      <c r="H2920" s="169"/>
      <c r="I2920" s="169"/>
      <c r="J2920" s="169">
        <v>-18318880.5</v>
      </c>
      <c r="K2920" s="169"/>
      <c r="M2920" s="168">
        <f t="shared" si="133"/>
        <v>-1.8318880500000001</v>
      </c>
    </row>
    <row r="2921" spans="1:13" x14ac:dyDescent="0.25">
      <c r="A2921" s="89" t="str">
        <f t="shared" si="134"/>
        <v>Y0BL5.2</v>
      </c>
      <c r="B2921" s="89">
        <f>VLOOKUP(F2921,Masters!B:F,5,0)</f>
        <v>5.2</v>
      </c>
      <c r="C2921" s="169" t="s">
        <v>185</v>
      </c>
      <c r="D2921" s="169" t="s">
        <v>185</v>
      </c>
      <c r="E2921" s="170">
        <v>44469</v>
      </c>
      <c r="F2921" s="169">
        <v>304215</v>
      </c>
      <c r="G2921" s="169" t="s">
        <v>600</v>
      </c>
      <c r="H2921" s="169"/>
      <c r="I2921" s="169"/>
      <c r="J2921" s="169">
        <v>-106111677</v>
      </c>
      <c r="K2921" s="169"/>
      <c r="M2921" s="168">
        <f t="shared" si="133"/>
        <v>-10.611167699999999</v>
      </c>
    </row>
    <row r="2922" spans="1:13" x14ac:dyDescent="0.25">
      <c r="A2922" s="89" t="str">
        <f t="shared" si="134"/>
        <v>Y0BL5.2</v>
      </c>
      <c r="B2922" s="89">
        <f>VLOOKUP(F2922,Masters!B:F,5,0)</f>
        <v>5.2</v>
      </c>
      <c r="C2922" s="169" t="s">
        <v>185</v>
      </c>
      <c r="D2922" s="169" t="s">
        <v>185</v>
      </c>
      <c r="E2922" s="170">
        <v>44469</v>
      </c>
      <c r="F2922" s="169">
        <v>304216</v>
      </c>
      <c r="G2922" s="169" t="s">
        <v>967</v>
      </c>
      <c r="H2922" s="169"/>
      <c r="I2922" s="169"/>
      <c r="J2922" s="169">
        <v>-19498208</v>
      </c>
      <c r="K2922" s="169"/>
      <c r="M2922" s="168">
        <f t="shared" si="133"/>
        <v>-1.9498207999999999</v>
      </c>
    </row>
    <row r="2923" spans="1:13" x14ac:dyDescent="0.25">
      <c r="A2923" s="89" t="str">
        <f t="shared" si="134"/>
        <v>Y0BL5.2</v>
      </c>
      <c r="B2923" s="89">
        <f>VLOOKUP(F2923,Masters!B:F,5,0)</f>
        <v>5.2</v>
      </c>
      <c r="C2923" s="169" t="s">
        <v>185</v>
      </c>
      <c r="D2923" s="169" t="s">
        <v>185</v>
      </c>
      <c r="E2923" s="170">
        <v>44469</v>
      </c>
      <c r="F2923" s="169">
        <v>304232</v>
      </c>
      <c r="G2923" s="169" t="s">
        <v>440</v>
      </c>
      <c r="H2923" s="169"/>
      <c r="I2923" s="169"/>
      <c r="J2923" s="169">
        <v>-72181.88</v>
      </c>
      <c r="K2923" s="169"/>
      <c r="M2923" s="168">
        <f t="shared" si="133"/>
        <v>-7.2181880000000004E-3</v>
      </c>
    </row>
    <row r="2924" spans="1:13" x14ac:dyDescent="0.25">
      <c r="A2924" s="89" t="str">
        <f t="shared" si="134"/>
        <v>Y0BL5.5</v>
      </c>
      <c r="B2924" s="89">
        <f>VLOOKUP(F2924,Masters!B:F,5,0)</f>
        <v>5.5</v>
      </c>
      <c r="C2924" s="169" t="s">
        <v>185</v>
      </c>
      <c r="D2924" s="169" t="s">
        <v>185</v>
      </c>
      <c r="E2924" s="170">
        <v>44469</v>
      </c>
      <c r="F2924" s="169">
        <v>304751</v>
      </c>
      <c r="G2924" s="169" t="s">
        <v>443</v>
      </c>
      <c r="H2924" s="169"/>
      <c r="I2924" s="169"/>
      <c r="J2924" s="169">
        <v>379.37</v>
      </c>
      <c r="K2924" s="169"/>
      <c r="M2924" s="168">
        <f t="shared" si="133"/>
        <v>3.7936999999999999E-5</v>
      </c>
    </row>
    <row r="2925" spans="1:13" x14ac:dyDescent="0.25">
      <c r="A2925" s="89" t="str">
        <f t="shared" si="134"/>
        <v>Y0BL5.5</v>
      </c>
      <c r="B2925" s="89">
        <f>VLOOKUP(F2925,Masters!B:F,5,0)</f>
        <v>5.5</v>
      </c>
      <c r="C2925" s="169" t="s">
        <v>185</v>
      </c>
      <c r="D2925" s="169" t="s">
        <v>185</v>
      </c>
      <c r="E2925" s="170">
        <v>44469</v>
      </c>
      <c r="F2925" s="169">
        <v>304752</v>
      </c>
      <c r="G2925" s="169" t="s">
        <v>664</v>
      </c>
      <c r="H2925" s="169"/>
      <c r="I2925" s="169"/>
      <c r="J2925" s="169">
        <v>-0.21</v>
      </c>
      <c r="K2925" s="169"/>
      <c r="M2925" s="168">
        <f t="shared" si="133"/>
        <v>-2.0999999999999999E-8</v>
      </c>
    </row>
    <row r="2926" spans="1:13" x14ac:dyDescent="0.25">
      <c r="A2926" s="89" t="str">
        <f t="shared" si="134"/>
        <v>Y0BL5.5</v>
      </c>
      <c r="B2926" s="89">
        <f>VLOOKUP(F2926,Masters!B:F,5,0)</f>
        <v>5.5</v>
      </c>
      <c r="C2926" s="169" t="s">
        <v>185</v>
      </c>
      <c r="D2926" s="169" t="s">
        <v>185</v>
      </c>
      <c r="E2926" s="170">
        <v>44469</v>
      </c>
      <c r="F2926" s="169">
        <v>305101</v>
      </c>
      <c r="G2926" s="169" t="s">
        <v>444</v>
      </c>
      <c r="H2926" s="169"/>
      <c r="I2926" s="169"/>
      <c r="J2926" s="169">
        <v>-59.34</v>
      </c>
      <c r="K2926" s="169"/>
      <c r="M2926" s="168">
        <f t="shared" ref="M2926:M2989" si="135">J2926/10000000</f>
        <v>-5.9340000000000003E-6</v>
      </c>
    </row>
    <row r="2927" spans="1:13" x14ac:dyDescent="0.25">
      <c r="A2927" s="89" t="str">
        <f t="shared" si="134"/>
        <v>Y0BL5.5</v>
      </c>
      <c r="B2927" s="89">
        <f>VLOOKUP(F2927,Masters!B:F,5,0)</f>
        <v>5.5</v>
      </c>
      <c r="C2927" s="169" t="s">
        <v>185</v>
      </c>
      <c r="D2927" s="169" t="s">
        <v>185</v>
      </c>
      <c r="E2927" s="170">
        <v>44469</v>
      </c>
      <c r="F2927" s="169">
        <v>305147</v>
      </c>
      <c r="G2927" s="169" t="s">
        <v>721</v>
      </c>
      <c r="H2927" s="169"/>
      <c r="I2927" s="169"/>
      <c r="J2927" s="169">
        <v>12.25</v>
      </c>
      <c r="K2927" s="169"/>
      <c r="M2927" s="168">
        <f t="shared" si="135"/>
        <v>1.2249999999999999E-6</v>
      </c>
    </row>
    <row r="2928" spans="1:13" x14ac:dyDescent="0.25">
      <c r="A2928" s="89" t="str">
        <f t="shared" ref="A2928:A2991" si="136">C2928&amp;B2928</f>
        <v>Y0BL5.5</v>
      </c>
      <c r="B2928" s="89">
        <f>VLOOKUP(F2928,Masters!B:F,5,0)</f>
        <v>5.5</v>
      </c>
      <c r="C2928" s="169" t="s">
        <v>185</v>
      </c>
      <c r="D2928" s="169" t="s">
        <v>185</v>
      </c>
      <c r="E2928" s="170">
        <v>44469</v>
      </c>
      <c r="F2928" s="169">
        <v>310115</v>
      </c>
      <c r="G2928" s="169" t="s">
        <v>446</v>
      </c>
      <c r="H2928" s="169"/>
      <c r="I2928" s="169"/>
      <c r="J2928" s="169">
        <v>9373.15</v>
      </c>
      <c r="K2928" s="169"/>
      <c r="M2928" s="168">
        <f t="shared" si="135"/>
        <v>9.3731499999999998E-4</v>
      </c>
    </row>
    <row r="2929" spans="1:13" x14ac:dyDescent="0.25">
      <c r="A2929" s="89" t="str">
        <f t="shared" si="136"/>
        <v>Y0BL0</v>
      </c>
      <c r="B2929" s="89">
        <f>VLOOKUP(F2929,Masters!B:F,5,0)</f>
        <v>0</v>
      </c>
      <c r="C2929" s="169" t="s">
        <v>185</v>
      </c>
      <c r="D2929" s="169" t="s">
        <v>185</v>
      </c>
      <c r="E2929" s="170">
        <v>44469</v>
      </c>
      <c r="F2929" s="169">
        <v>311608</v>
      </c>
      <c r="G2929" s="169" t="s">
        <v>567</v>
      </c>
      <c r="H2929" s="169"/>
      <c r="I2929" s="169"/>
      <c r="J2929" s="169">
        <v>25423163</v>
      </c>
      <c r="K2929" s="169"/>
      <c r="M2929" s="168">
        <f t="shared" si="135"/>
        <v>2.5423163</v>
      </c>
    </row>
    <row r="2930" spans="1:13" x14ac:dyDescent="0.25">
      <c r="A2930" s="89" t="str">
        <f t="shared" si="136"/>
        <v>Y0BL0</v>
      </c>
      <c r="B2930" s="89">
        <f>VLOOKUP(F2930,Masters!B:F,5,0)</f>
        <v>0</v>
      </c>
      <c r="C2930" s="169" t="s">
        <v>185</v>
      </c>
      <c r="D2930" s="169" t="s">
        <v>185</v>
      </c>
      <c r="E2930" s="170">
        <v>44469</v>
      </c>
      <c r="F2930" s="169">
        <v>311617</v>
      </c>
      <c r="G2930" s="169" t="s">
        <v>666</v>
      </c>
      <c r="H2930" s="169"/>
      <c r="I2930" s="169"/>
      <c r="J2930" s="169">
        <v>325257</v>
      </c>
      <c r="K2930" s="169"/>
      <c r="M2930" s="168">
        <f t="shared" si="135"/>
        <v>3.2525699999999998E-2</v>
      </c>
    </row>
    <row r="2931" spans="1:13" x14ac:dyDescent="0.25">
      <c r="A2931" s="89" t="str">
        <f t="shared" si="136"/>
        <v>Y0BL0</v>
      </c>
      <c r="B2931" s="89">
        <f>VLOOKUP(F2931,Masters!B:F,5,0)</f>
        <v>0</v>
      </c>
      <c r="C2931" s="169" t="s">
        <v>185</v>
      </c>
      <c r="D2931" s="169" t="s">
        <v>185</v>
      </c>
      <c r="E2931" s="170">
        <v>44469</v>
      </c>
      <c r="F2931" s="169">
        <v>311618</v>
      </c>
      <c r="G2931" s="169" t="s">
        <v>989</v>
      </c>
      <c r="H2931" s="169"/>
      <c r="I2931" s="169"/>
      <c r="J2931" s="169">
        <v>2270258.5</v>
      </c>
      <c r="K2931" s="169"/>
      <c r="M2931" s="168">
        <f t="shared" si="135"/>
        <v>0.22702585</v>
      </c>
    </row>
    <row r="2932" spans="1:13" x14ac:dyDescent="0.25">
      <c r="A2932" s="89" t="str">
        <f t="shared" si="136"/>
        <v>Y0BL0</v>
      </c>
      <c r="B2932" s="89">
        <f>VLOOKUP(F2932,Masters!B:F,5,0)</f>
        <v>0</v>
      </c>
      <c r="C2932" s="169" t="s">
        <v>185</v>
      </c>
      <c r="D2932" s="169" t="s">
        <v>185</v>
      </c>
      <c r="E2932" s="170">
        <v>44469</v>
      </c>
      <c r="F2932" s="169">
        <v>311619</v>
      </c>
      <c r="G2932" s="169" t="s">
        <v>605</v>
      </c>
      <c r="H2932" s="169"/>
      <c r="I2932" s="169"/>
      <c r="J2932" s="169">
        <v>712440.5</v>
      </c>
      <c r="K2932" s="169"/>
      <c r="M2932" s="168">
        <f t="shared" si="135"/>
        <v>7.1244050000000003E-2</v>
      </c>
    </row>
    <row r="2933" spans="1:13" x14ac:dyDescent="0.25">
      <c r="A2933" s="89" t="str">
        <f t="shared" si="136"/>
        <v>Y0BL6.3</v>
      </c>
      <c r="B2933" s="89">
        <f>VLOOKUP(F2933,Masters!B:F,5,0)</f>
        <v>6.3</v>
      </c>
      <c r="C2933" s="169" t="s">
        <v>185</v>
      </c>
      <c r="D2933" s="169" t="s">
        <v>185</v>
      </c>
      <c r="E2933" s="170">
        <v>44469</v>
      </c>
      <c r="F2933" s="169">
        <v>401201</v>
      </c>
      <c r="G2933" s="169" t="s">
        <v>451</v>
      </c>
      <c r="H2933" s="169"/>
      <c r="I2933" s="169"/>
      <c r="J2933" s="169">
        <v>82784.67</v>
      </c>
      <c r="K2933" s="169"/>
      <c r="M2933" s="168">
        <f t="shared" si="135"/>
        <v>8.2784669999999994E-3</v>
      </c>
    </row>
    <row r="2934" spans="1:13" x14ac:dyDescent="0.25">
      <c r="A2934" s="89" t="str">
        <f t="shared" si="136"/>
        <v>Y0BL0</v>
      </c>
      <c r="B2934" s="89">
        <f>VLOOKUP(F2934,Masters!B:F,5,0)</f>
        <v>0</v>
      </c>
      <c r="C2934" s="169" t="s">
        <v>185</v>
      </c>
      <c r="D2934" s="169" t="s">
        <v>185</v>
      </c>
      <c r="E2934" s="170">
        <v>44469</v>
      </c>
      <c r="F2934" s="169">
        <v>401236</v>
      </c>
      <c r="G2934" s="169" t="s">
        <v>613</v>
      </c>
      <c r="H2934" s="169"/>
      <c r="I2934" s="169"/>
      <c r="J2934" s="169">
        <v>55271.5</v>
      </c>
      <c r="K2934" s="169"/>
      <c r="M2934" s="168">
        <f t="shared" si="135"/>
        <v>5.5271499999999998E-3</v>
      </c>
    </row>
    <row r="2935" spans="1:13" x14ac:dyDescent="0.25">
      <c r="A2935" s="89" t="str">
        <f t="shared" si="136"/>
        <v>Y0BL0</v>
      </c>
      <c r="B2935" s="89">
        <f>VLOOKUP(F2935,Masters!B:F,5,0)</f>
        <v>0</v>
      </c>
      <c r="C2935" s="169" t="s">
        <v>185</v>
      </c>
      <c r="D2935" s="169" t="s">
        <v>185</v>
      </c>
      <c r="E2935" s="170">
        <v>44469</v>
      </c>
      <c r="F2935" s="169">
        <v>401240</v>
      </c>
      <c r="G2935" s="169" t="s">
        <v>614</v>
      </c>
      <c r="H2935" s="169"/>
      <c r="I2935" s="169"/>
      <c r="J2935" s="169">
        <v>91136.53</v>
      </c>
      <c r="K2935" s="169"/>
      <c r="M2935" s="168">
        <f t="shared" si="135"/>
        <v>9.1136529999999993E-3</v>
      </c>
    </row>
    <row r="2936" spans="1:13" x14ac:dyDescent="0.25">
      <c r="A2936" s="89" t="str">
        <f t="shared" si="136"/>
        <v>Y0BL0</v>
      </c>
      <c r="B2936" s="89">
        <f>VLOOKUP(F2936,Masters!B:F,5,0)</f>
        <v>0</v>
      </c>
      <c r="C2936" s="169" t="s">
        <v>185</v>
      </c>
      <c r="D2936" s="169" t="s">
        <v>185</v>
      </c>
      <c r="E2936" s="170">
        <v>44469</v>
      </c>
      <c r="F2936" s="169">
        <v>401242</v>
      </c>
      <c r="G2936" s="169" t="s">
        <v>615</v>
      </c>
      <c r="H2936" s="169"/>
      <c r="I2936" s="169"/>
      <c r="J2936" s="169">
        <v>138362.26999999999</v>
      </c>
      <c r="K2936" s="169"/>
      <c r="M2936" s="168">
        <f t="shared" si="135"/>
        <v>1.3836227E-2</v>
      </c>
    </row>
    <row r="2937" spans="1:13" x14ac:dyDescent="0.25">
      <c r="A2937" s="89" t="str">
        <f t="shared" si="136"/>
        <v>Y0BL6.3</v>
      </c>
      <c r="B2937" s="89">
        <f>VLOOKUP(F2937,Masters!B:F,5,0)</f>
        <v>6.3</v>
      </c>
      <c r="C2937" s="169" t="s">
        <v>185</v>
      </c>
      <c r="D2937" s="169" t="s">
        <v>185</v>
      </c>
      <c r="E2937" s="170">
        <v>44469</v>
      </c>
      <c r="F2937" s="169">
        <v>401301</v>
      </c>
      <c r="G2937" s="169" t="s">
        <v>1000</v>
      </c>
      <c r="H2937" s="169"/>
      <c r="I2937" s="169"/>
      <c r="J2937" s="169">
        <v>2428.25</v>
      </c>
      <c r="K2937" s="169"/>
      <c r="M2937" s="168">
        <f t="shared" si="135"/>
        <v>2.4282500000000001E-4</v>
      </c>
    </row>
    <row r="2938" spans="1:13" x14ac:dyDescent="0.25">
      <c r="A2938" s="89" t="str">
        <f t="shared" si="136"/>
        <v>Y0BL6.1</v>
      </c>
      <c r="B2938" s="89">
        <f>VLOOKUP(F2938,Masters!B:F,5,0)</f>
        <v>6.1</v>
      </c>
      <c r="C2938" s="169" t="s">
        <v>185</v>
      </c>
      <c r="D2938" s="169" t="s">
        <v>185</v>
      </c>
      <c r="E2938" s="170">
        <v>44469</v>
      </c>
      <c r="F2938" s="169">
        <v>401501</v>
      </c>
      <c r="G2938" s="169" t="s">
        <v>1001</v>
      </c>
      <c r="H2938" s="169"/>
      <c r="I2938" s="169"/>
      <c r="J2938" s="168">
        <v>-387995.33</v>
      </c>
      <c r="K2938" s="169"/>
      <c r="M2938" s="168">
        <f t="shared" si="135"/>
        <v>-3.8799533000000004E-2</v>
      </c>
    </row>
    <row r="2939" spans="1:13" x14ac:dyDescent="0.25">
      <c r="A2939" s="89" t="str">
        <f t="shared" si="136"/>
        <v>Y0BL6.3</v>
      </c>
      <c r="B2939" s="89">
        <f>VLOOKUP(F2939,Masters!B:F,5,0)</f>
        <v>6.3</v>
      </c>
      <c r="C2939" s="169" t="s">
        <v>185</v>
      </c>
      <c r="D2939" s="169" t="s">
        <v>185</v>
      </c>
      <c r="E2939" s="170">
        <v>44469</v>
      </c>
      <c r="F2939" s="169">
        <v>401702</v>
      </c>
      <c r="G2939" s="169" t="s">
        <v>455</v>
      </c>
      <c r="H2939" s="169"/>
      <c r="I2939" s="169"/>
      <c r="J2939" s="169">
        <v>-34919.01</v>
      </c>
      <c r="K2939" s="169"/>
      <c r="M2939" s="168">
        <f t="shared" si="135"/>
        <v>-3.4919010000000004E-3</v>
      </c>
    </row>
    <row r="2940" spans="1:13" x14ac:dyDescent="0.25">
      <c r="A2940" s="89" t="str">
        <f t="shared" si="136"/>
        <v>Y0BL6.3</v>
      </c>
      <c r="B2940" s="89">
        <f>VLOOKUP(F2940,Masters!B:F,5,0)</f>
        <v>6.3</v>
      </c>
      <c r="C2940" s="169" t="s">
        <v>185</v>
      </c>
      <c r="D2940" s="169" t="s">
        <v>185</v>
      </c>
      <c r="E2940" s="170">
        <v>44469</v>
      </c>
      <c r="F2940" s="169">
        <v>401703</v>
      </c>
      <c r="G2940" s="169" t="s">
        <v>456</v>
      </c>
      <c r="H2940" s="169"/>
      <c r="I2940" s="169"/>
      <c r="J2940" s="169">
        <v>-34919.01</v>
      </c>
      <c r="K2940" s="169"/>
      <c r="M2940" s="168">
        <f t="shared" si="135"/>
        <v>-3.4919010000000004E-3</v>
      </c>
    </row>
    <row r="2941" spans="1:13" x14ac:dyDescent="0.25">
      <c r="A2941" s="89" t="str">
        <f t="shared" si="136"/>
        <v>Y0BL6.3</v>
      </c>
      <c r="B2941" s="89">
        <f>VLOOKUP(F2941,Masters!B:F,5,0)</f>
        <v>6.3</v>
      </c>
      <c r="C2941" s="169" t="s">
        <v>185</v>
      </c>
      <c r="D2941" s="169" t="s">
        <v>185</v>
      </c>
      <c r="E2941" s="170">
        <v>44469</v>
      </c>
      <c r="F2941" s="169">
        <v>401707</v>
      </c>
      <c r="G2941" s="169" t="s">
        <v>457</v>
      </c>
      <c r="H2941" s="169"/>
      <c r="I2941" s="169"/>
      <c r="J2941" s="169">
        <v>352856.89</v>
      </c>
      <c r="K2941" s="169"/>
      <c r="M2941" s="168">
        <f t="shared" si="135"/>
        <v>3.5285689000000002E-2</v>
      </c>
    </row>
    <row r="2942" spans="1:13" x14ac:dyDescent="0.25">
      <c r="A2942" s="89" t="str">
        <f t="shared" si="136"/>
        <v>Y0BL6.3</v>
      </c>
      <c r="B2942" s="89">
        <f>VLOOKUP(F2942,Masters!B:F,5,0)</f>
        <v>6.3</v>
      </c>
      <c r="C2942" s="169" t="s">
        <v>185</v>
      </c>
      <c r="D2942" s="169" t="s">
        <v>185</v>
      </c>
      <c r="E2942" s="170">
        <v>44469</v>
      </c>
      <c r="F2942" s="169">
        <v>401708</v>
      </c>
      <c r="G2942" s="169" t="s">
        <v>458</v>
      </c>
      <c r="H2942" s="169"/>
      <c r="I2942" s="169"/>
      <c r="J2942" s="169">
        <v>352856.89</v>
      </c>
      <c r="K2942" s="169"/>
      <c r="M2942" s="168">
        <f t="shared" si="135"/>
        <v>3.5285689000000002E-2</v>
      </c>
    </row>
    <row r="2943" spans="1:13" x14ac:dyDescent="0.25">
      <c r="A2943" s="89" t="str">
        <f t="shared" si="136"/>
        <v>Y0BL6.3</v>
      </c>
      <c r="B2943" s="89">
        <f>VLOOKUP(F2943,Masters!B:F,5,0)</f>
        <v>6.3</v>
      </c>
      <c r="C2943" s="169" t="s">
        <v>185</v>
      </c>
      <c r="D2943" s="169" t="s">
        <v>185</v>
      </c>
      <c r="E2943" s="170">
        <v>44469</v>
      </c>
      <c r="F2943" s="169">
        <v>402103</v>
      </c>
      <c r="G2943" s="169" t="s">
        <v>459</v>
      </c>
      <c r="H2943" s="169"/>
      <c r="I2943" s="169"/>
      <c r="J2943" s="169">
        <v>975.07</v>
      </c>
      <c r="K2943" s="169"/>
      <c r="M2943" s="168">
        <f t="shared" si="135"/>
        <v>9.7507E-5</v>
      </c>
    </row>
    <row r="2944" spans="1:13" x14ac:dyDescent="0.25">
      <c r="A2944" s="89" t="str">
        <f t="shared" si="136"/>
        <v>Y0BL6.2</v>
      </c>
      <c r="B2944" s="89">
        <f>VLOOKUP(F2944,Masters!B:F,5,0)</f>
        <v>6.2</v>
      </c>
      <c r="C2944" s="169" t="s">
        <v>185</v>
      </c>
      <c r="D2944" s="169" t="s">
        <v>185</v>
      </c>
      <c r="E2944" s="170">
        <v>44469</v>
      </c>
      <c r="F2944" s="169">
        <v>402106</v>
      </c>
      <c r="G2944" s="169" t="s">
        <v>93</v>
      </c>
      <c r="H2944" s="169"/>
      <c r="I2944" s="169"/>
      <c r="J2944" s="168">
        <v>18622.37</v>
      </c>
      <c r="K2944" s="169"/>
      <c r="M2944" s="168">
        <f t="shared" si="135"/>
        <v>1.8622369999999999E-3</v>
      </c>
    </row>
    <row r="2945" spans="1:13" x14ac:dyDescent="0.25">
      <c r="A2945" s="89" t="str">
        <f t="shared" si="136"/>
        <v>Y0BL6.3</v>
      </c>
      <c r="B2945" s="89">
        <f>VLOOKUP(F2945,Masters!B:F,5,0)</f>
        <v>6.3</v>
      </c>
      <c r="C2945" s="169" t="s">
        <v>185</v>
      </c>
      <c r="D2945" s="169" t="s">
        <v>185</v>
      </c>
      <c r="E2945" s="170">
        <v>44469</v>
      </c>
      <c r="F2945" s="169">
        <v>402113</v>
      </c>
      <c r="G2945" s="169" t="s">
        <v>460</v>
      </c>
      <c r="H2945" s="169"/>
      <c r="I2945" s="169"/>
      <c r="J2945" s="169">
        <v>692300.77</v>
      </c>
      <c r="K2945" s="169"/>
      <c r="M2945" s="168">
        <f t="shared" si="135"/>
        <v>6.9230077000000001E-2</v>
      </c>
    </row>
    <row r="2946" spans="1:13" x14ac:dyDescent="0.25">
      <c r="A2946" s="89" t="str">
        <f t="shared" si="136"/>
        <v>Y0BL6.3</v>
      </c>
      <c r="B2946" s="89">
        <f>VLOOKUP(F2946,Masters!B:F,5,0)</f>
        <v>6.3</v>
      </c>
      <c r="C2946" s="169" t="s">
        <v>185</v>
      </c>
      <c r="D2946" s="169" t="s">
        <v>185</v>
      </c>
      <c r="E2946" s="170">
        <v>44469</v>
      </c>
      <c r="F2946" s="169">
        <v>402125</v>
      </c>
      <c r="G2946" s="169" t="s">
        <v>2442</v>
      </c>
      <c r="H2946" s="169"/>
      <c r="I2946" s="169"/>
      <c r="J2946" s="169">
        <v>138410.01999999999</v>
      </c>
      <c r="K2946" s="169"/>
      <c r="M2946" s="168">
        <f t="shared" si="135"/>
        <v>1.3841002E-2</v>
      </c>
    </row>
    <row r="2947" spans="1:13" x14ac:dyDescent="0.25">
      <c r="A2947" s="89" t="str">
        <f t="shared" si="136"/>
        <v>Y0BL6.3</v>
      </c>
      <c r="B2947" s="89">
        <f>VLOOKUP(F2947,Masters!B:F,5,0)</f>
        <v>6.3</v>
      </c>
      <c r="C2947" s="169" t="s">
        <v>185</v>
      </c>
      <c r="D2947" s="169" t="s">
        <v>185</v>
      </c>
      <c r="E2947" s="170">
        <v>44469</v>
      </c>
      <c r="F2947" s="169">
        <v>402128</v>
      </c>
      <c r="G2947" s="169" t="s">
        <v>766</v>
      </c>
      <c r="H2947" s="169"/>
      <c r="I2947" s="169"/>
      <c r="J2947" s="169">
        <v>7023255.8799999999</v>
      </c>
      <c r="K2947" s="169"/>
      <c r="M2947" s="168">
        <f t="shared" si="135"/>
        <v>0.702325588</v>
      </c>
    </row>
    <row r="2948" spans="1:13" x14ac:dyDescent="0.25">
      <c r="A2948" s="89" t="str">
        <f t="shared" si="136"/>
        <v>Y0BL6.3</v>
      </c>
      <c r="B2948" s="89">
        <f>VLOOKUP(F2948,Masters!B:F,5,0)</f>
        <v>6.3</v>
      </c>
      <c r="C2948" s="169" t="s">
        <v>185</v>
      </c>
      <c r="D2948" s="169" t="s">
        <v>185</v>
      </c>
      <c r="E2948" s="170">
        <v>44469</v>
      </c>
      <c r="F2948" s="169">
        <v>402132</v>
      </c>
      <c r="G2948" s="169" t="s">
        <v>461</v>
      </c>
      <c r="H2948" s="169"/>
      <c r="I2948" s="169"/>
      <c r="J2948" s="169">
        <v>513959.92</v>
      </c>
      <c r="K2948" s="169"/>
      <c r="M2948" s="168">
        <f t="shared" si="135"/>
        <v>5.1395992000000001E-2</v>
      </c>
    </row>
    <row r="2949" spans="1:13" x14ac:dyDescent="0.25">
      <c r="A2949" s="89" t="str">
        <f t="shared" si="136"/>
        <v>Y0BL6.3</v>
      </c>
      <c r="B2949" s="89">
        <f>VLOOKUP(F2949,Masters!B:F,5,0)</f>
        <v>6.3</v>
      </c>
      <c r="C2949" s="169" t="s">
        <v>185</v>
      </c>
      <c r="D2949" s="169" t="s">
        <v>185</v>
      </c>
      <c r="E2949" s="170">
        <v>44469</v>
      </c>
      <c r="F2949" s="169">
        <v>402233</v>
      </c>
      <c r="G2949" s="169" t="s">
        <v>462</v>
      </c>
      <c r="H2949" s="169"/>
      <c r="I2949" s="169"/>
      <c r="J2949" s="169">
        <v>118824.27</v>
      </c>
      <c r="K2949" s="169"/>
      <c r="M2949" s="168">
        <f t="shared" si="135"/>
        <v>1.1882427000000001E-2</v>
      </c>
    </row>
    <row r="2950" spans="1:13" x14ac:dyDescent="0.25">
      <c r="A2950" s="89" t="str">
        <f t="shared" si="136"/>
        <v>Y0BL6.3</v>
      </c>
      <c r="B2950" s="89">
        <f>VLOOKUP(F2950,Masters!B:F,5,0)</f>
        <v>6.3</v>
      </c>
      <c r="C2950" s="169" t="s">
        <v>185</v>
      </c>
      <c r="D2950" s="169" t="s">
        <v>185</v>
      </c>
      <c r="E2950" s="170">
        <v>44469</v>
      </c>
      <c r="F2950" s="169">
        <v>402235</v>
      </c>
      <c r="G2950" s="169" t="s">
        <v>463</v>
      </c>
      <c r="H2950" s="169"/>
      <c r="I2950" s="169"/>
      <c r="J2950" s="169">
        <v>11141.14</v>
      </c>
      <c r="K2950" s="169"/>
      <c r="M2950" s="168">
        <f t="shared" si="135"/>
        <v>1.114114E-3</v>
      </c>
    </row>
    <row r="2951" spans="1:13" x14ac:dyDescent="0.25">
      <c r="A2951" s="89" t="str">
        <f t="shared" si="136"/>
        <v>Y0BL6.1</v>
      </c>
      <c r="B2951" s="89">
        <f>VLOOKUP(F2951,Masters!B:F,5,0)</f>
        <v>6.1</v>
      </c>
      <c r="C2951" s="169" t="s">
        <v>185</v>
      </c>
      <c r="D2951" s="169" t="s">
        <v>185</v>
      </c>
      <c r="E2951" s="170">
        <v>44469</v>
      </c>
      <c r="F2951" s="169">
        <v>402257</v>
      </c>
      <c r="G2951" s="169" t="s">
        <v>464</v>
      </c>
      <c r="H2951" s="169"/>
      <c r="I2951" s="169"/>
      <c r="J2951" s="168">
        <v>3920668.54</v>
      </c>
      <c r="K2951" s="169"/>
      <c r="M2951" s="168">
        <f t="shared" si="135"/>
        <v>0.39206685400000002</v>
      </c>
    </row>
    <row r="2952" spans="1:13" x14ac:dyDescent="0.25">
      <c r="A2952" s="89" t="str">
        <f t="shared" si="136"/>
        <v>Y0BL6.3</v>
      </c>
      <c r="B2952" s="89">
        <f>VLOOKUP(F2952,Masters!B:F,5,0)</f>
        <v>6.3</v>
      </c>
      <c r="C2952" s="169" t="s">
        <v>185</v>
      </c>
      <c r="D2952" s="169" t="s">
        <v>185</v>
      </c>
      <c r="E2952" s="170">
        <v>44469</v>
      </c>
      <c r="F2952" s="169">
        <v>402381</v>
      </c>
      <c r="G2952" s="169" t="s">
        <v>467</v>
      </c>
      <c r="H2952" s="169"/>
      <c r="I2952" s="169"/>
      <c r="J2952" s="169">
        <v>1043863.99</v>
      </c>
      <c r="K2952" s="169"/>
      <c r="M2952" s="168">
        <f t="shared" si="135"/>
        <v>0.104386399</v>
      </c>
    </row>
    <row r="2953" spans="1:13" x14ac:dyDescent="0.25">
      <c r="A2953" s="89" t="str">
        <f t="shared" si="136"/>
        <v>Y0BL6.3</v>
      </c>
      <c r="B2953" s="89">
        <f>VLOOKUP(F2953,Masters!B:F,5,0)</f>
        <v>6.3</v>
      </c>
      <c r="C2953" s="169" t="s">
        <v>185</v>
      </c>
      <c r="D2953" s="169" t="s">
        <v>185</v>
      </c>
      <c r="E2953" s="170">
        <v>44469</v>
      </c>
      <c r="F2953" s="169">
        <v>402404</v>
      </c>
      <c r="G2953" s="169" t="s">
        <v>468</v>
      </c>
      <c r="H2953" s="169"/>
      <c r="I2953" s="169"/>
      <c r="J2953" s="169">
        <v>1700.54</v>
      </c>
      <c r="K2953" s="169"/>
      <c r="M2953" s="168">
        <f t="shared" si="135"/>
        <v>1.70054E-4</v>
      </c>
    </row>
    <row r="2954" spans="1:13" x14ac:dyDescent="0.25">
      <c r="A2954" s="89" t="str">
        <f t="shared" si="136"/>
        <v>Y0BL0</v>
      </c>
      <c r="B2954" s="89">
        <f>VLOOKUP(F2954,Masters!B:F,5,0)</f>
        <v>0</v>
      </c>
      <c r="C2954" s="169" t="s">
        <v>185</v>
      </c>
      <c r="D2954" s="169" t="s">
        <v>185</v>
      </c>
      <c r="E2954" s="170">
        <v>44469</v>
      </c>
      <c r="F2954" s="169">
        <v>403316</v>
      </c>
      <c r="G2954" s="169" t="s">
        <v>722</v>
      </c>
      <c r="H2954" s="169"/>
      <c r="I2954" s="169"/>
      <c r="J2954" s="169">
        <v>89047.38</v>
      </c>
      <c r="K2954" s="169"/>
      <c r="M2954" s="168">
        <f t="shared" si="135"/>
        <v>8.9047380000000006E-3</v>
      </c>
    </row>
    <row r="2955" spans="1:13" x14ac:dyDescent="0.25">
      <c r="A2955" s="89" t="str">
        <f t="shared" si="136"/>
        <v>Y0BL0</v>
      </c>
      <c r="B2955" s="89">
        <f>VLOOKUP(F2955,Masters!B:F,5,0)</f>
        <v>0</v>
      </c>
      <c r="C2955" s="169" t="s">
        <v>185</v>
      </c>
      <c r="D2955" s="169" t="s">
        <v>185</v>
      </c>
      <c r="E2955" s="170">
        <v>44469</v>
      </c>
      <c r="F2955" s="169">
        <v>403318</v>
      </c>
      <c r="G2955" s="169" t="s">
        <v>724</v>
      </c>
      <c r="H2955" s="169"/>
      <c r="I2955" s="169"/>
      <c r="J2955" s="169">
        <v>873936.61</v>
      </c>
      <c r="K2955" s="169"/>
      <c r="M2955" s="168">
        <f t="shared" si="135"/>
        <v>8.7393660999999997E-2</v>
      </c>
    </row>
    <row r="2956" spans="1:13" x14ac:dyDescent="0.25">
      <c r="A2956" s="89" t="str">
        <f t="shared" si="136"/>
        <v>Y0BL5.3</v>
      </c>
      <c r="B2956" s="89">
        <f>VLOOKUP(F2956,Masters!B:F,5,0)</f>
        <v>5.3</v>
      </c>
      <c r="C2956" s="169" t="s">
        <v>185</v>
      </c>
      <c r="D2956" s="169" t="s">
        <v>185</v>
      </c>
      <c r="E2956" s="170">
        <v>44469</v>
      </c>
      <c r="F2956" s="169">
        <v>440156</v>
      </c>
      <c r="G2956" s="169" t="s">
        <v>744</v>
      </c>
      <c r="H2956" s="169"/>
      <c r="I2956" s="169"/>
      <c r="J2956" s="169">
        <v>77716</v>
      </c>
      <c r="K2956" s="169"/>
      <c r="M2956" s="168">
        <f t="shared" si="135"/>
        <v>7.7716E-3</v>
      </c>
    </row>
    <row r="2957" spans="1:13" x14ac:dyDescent="0.25">
      <c r="A2957" s="89" t="str">
        <f t="shared" si="136"/>
        <v>Y0BL5.3</v>
      </c>
      <c r="B2957" s="89">
        <f>VLOOKUP(F2957,Masters!B:F,5,0)</f>
        <v>5.3</v>
      </c>
      <c r="C2957" s="169" t="s">
        <v>185</v>
      </c>
      <c r="D2957" s="169" t="s">
        <v>185</v>
      </c>
      <c r="E2957" s="170">
        <v>44469</v>
      </c>
      <c r="F2957" s="169">
        <v>440157</v>
      </c>
      <c r="G2957" s="169" t="s">
        <v>1036</v>
      </c>
      <c r="H2957" s="169"/>
      <c r="I2957" s="169"/>
      <c r="J2957" s="169">
        <v>55322.5</v>
      </c>
      <c r="K2957" s="169"/>
      <c r="M2957" s="168">
        <f t="shared" si="135"/>
        <v>5.5322499999999998E-3</v>
      </c>
    </row>
    <row r="2958" spans="1:13" x14ac:dyDescent="0.25">
      <c r="A2958" s="89" t="str">
        <f t="shared" si="136"/>
        <v>Y0BL5.3</v>
      </c>
      <c r="B2958" s="89">
        <f>VLOOKUP(F2958,Masters!B:F,5,0)</f>
        <v>5.3</v>
      </c>
      <c r="C2958" s="169" t="s">
        <v>185</v>
      </c>
      <c r="D2958" s="169" t="s">
        <v>185</v>
      </c>
      <c r="E2958" s="170">
        <v>44469</v>
      </c>
      <c r="F2958" s="169">
        <v>440158</v>
      </c>
      <c r="G2958" s="169" t="s">
        <v>607</v>
      </c>
      <c r="H2958" s="169"/>
      <c r="I2958" s="169"/>
      <c r="J2958" s="169">
        <v>31108.75</v>
      </c>
      <c r="K2958" s="169"/>
      <c r="M2958" s="168">
        <f t="shared" si="135"/>
        <v>3.1108749999999999E-3</v>
      </c>
    </row>
    <row r="2959" spans="1:13" x14ac:dyDescent="0.25">
      <c r="A2959" s="89" t="str">
        <f t="shared" si="136"/>
        <v>Y0BL5.3</v>
      </c>
      <c r="B2959" s="89">
        <f>VLOOKUP(F2959,Masters!B:F,5,0)</f>
        <v>5.3</v>
      </c>
      <c r="C2959" s="169" t="s">
        <v>185</v>
      </c>
      <c r="D2959" s="169" t="s">
        <v>185</v>
      </c>
      <c r="E2959" s="170">
        <v>44469</v>
      </c>
      <c r="F2959" s="169">
        <v>440159</v>
      </c>
      <c r="G2959" s="169" t="s">
        <v>568</v>
      </c>
      <c r="H2959" s="169"/>
      <c r="I2959" s="169"/>
      <c r="J2959" s="169">
        <v>11350025</v>
      </c>
      <c r="K2959" s="169"/>
      <c r="M2959" s="168">
        <f t="shared" si="135"/>
        <v>1.1350024999999999</v>
      </c>
    </row>
    <row r="2960" spans="1:13" x14ac:dyDescent="0.25">
      <c r="A2960" s="89" t="str">
        <f t="shared" si="136"/>
        <v>Y0BL5.5</v>
      </c>
      <c r="B2960" s="89">
        <f>VLOOKUP(F2960,Masters!B:F,5,0)</f>
        <v>5.5</v>
      </c>
      <c r="C2960" s="169" t="s">
        <v>185</v>
      </c>
      <c r="D2960" s="169" t="s">
        <v>185</v>
      </c>
      <c r="E2960" s="170">
        <v>44469</v>
      </c>
      <c r="F2960" s="169">
        <v>440225</v>
      </c>
      <c r="G2960" s="169" t="s">
        <v>450</v>
      </c>
      <c r="H2960" s="169"/>
      <c r="I2960" s="169"/>
      <c r="J2960" s="169">
        <v>-9764.56</v>
      </c>
      <c r="K2960" s="169"/>
      <c r="M2960" s="168">
        <f t="shared" si="135"/>
        <v>-9.764559999999999E-4</v>
      </c>
    </row>
    <row r="2961" spans="1:13" x14ac:dyDescent="0.25">
      <c r="A2961" s="89" t="str">
        <f t="shared" si="136"/>
        <v>Y0BL6.3</v>
      </c>
      <c r="B2961" s="89">
        <f>VLOOKUP(F2961,Masters!B:F,5,0)</f>
        <v>6.3</v>
      </c>
      <c r="C2961" s="169" t="s">
        <v>185</v>
      </c>
      <c r="D2961" s="169" t="s">
        <v>185</v>
      </c>
      <c r="E2961" s="170">
        <v>44469</v>
      </c>
      <c r="F2961" s="169">
        <v>440325</v>
      </c>
      <c r="G2961" s="169" t="s">
        <v>732</v>
      </c>
      <c r="H2961" s="169"/>
      <c r="I2961" s="169"/>
      <c r="J2961" s="169">
        <v>0</v>
      </c>
      <c r="K2961" s="169"/>
      <c r="M2961" s="168">
        <f t="shared" si="135"/>
        <v>0</v>
      </c>
    </row>
    <row r="2962" spans="1:13" x14ac:dyDescent="0.25">
      <c r="A2962" s="89" t="str">
        <f t="shared" si="136"/>
        <v>Y0BL6.3</v>
      </c>
      <c r="B2962" s="89">
        <f>VLOOKUP(F2962,Masters!B:F,5,0)</f>
        <v>6.3</v>
      </c>
      <c r="C2962" s="169" t="s">
        <v>185</v>
      </c>
      <c r="D2962" s="169" t="s">
        <v>185</v>
      </c>
      <c r="E2962" s="170">
        <v>44469</v>
      </c>
      <c r="F2962" s="169">
        <v>440350</v>
      </c>
      <c r="G2962" s="169" t="s">
        <v>575</v>
      </c>
      <c r="H2962" s="169"/>
      <c r="I2962" s="169"/>
      <c r="J2962" s="169">
        <v>530770.03</v>
      </c>
      <c r="K2962" s="169"/>
      <c r="M2962" s="168">
        <f t="shared" si="135"/>
        <v>5.3077003000000005E-2</v>
      </c>
    </row>
    <row r="2963" spans="1:13" x14ac:dyDescent="0.25">
      <c r="A2963" s="89" t="str">
        <f t="shared" si="136"/>
        <v>Y0BL6.3</v>
      </c>
      <c r="B2963" s="89">
        <f>VLOOKUP(F2963,Masters!B:F,5,0)</f>
        <v>6.3</v>
      </c>
      <c r="C2963" s="169" t="s">
        <v>185</v>
      </c>
      <c r="D2963" s="169" t="s">
        <v>185</v>
      </c>
      <c r="E2963" s="170">
        <v>44469</v>
      </c>
      <c r="F2963" s="169">
        <v>440351</v>
      </c>
      <c r="G2963" s="169" t="s">
        <v>576</v>
      </c>
      <c r="H2963" s="169"/>
      <c r="I2963" s="169"/>
      <c r="J2963" s="169">
        <v>530770.03</v>
      </c>
      <c r="K2963" s="169"/>
      <c r="M2963" s="168">
        <f t="shared" si="135"/>
        <v>5.3077003000000005E-2</v>
      </c>
    </row>
    <row r="2964" spans="1:13" x14ac:dyDescent="0.25">
      <c r="A2964" s="89" t="str">
        <f t="shared" si="136"/>
        <v>Y0BL6.3</v>
      </c>
      <c r="B2964" s="89">
        <f>VLOOKUP(F2964,Masters!B:F,5,0)</f>
        <v>6.3</v>
      </c>
      <c r="C2964" s="169" t="s">
        <v>185</v>
      </c>
      <c r="D2964" s="169" t="s">
        <v>185</v>
      </c>
      <c r="E2964" s="170">
        <v>44469</v>
      </c>
      <c r="F2964" s="169">
        <v>440416</v>
      </c>
      <c r="G2964" s="169" t="s">
        <v>471</v>
      </c>
      <c r="H2964" s="169"/>
      <c r="I2964" s="169"/>
      <c r="J2964" s="169">
        <v>-1067187.1000000001</v>
      </c>
      <c r="K2964" s="169"/>
      <c r="M2964" s="168">
        <f t="shared" si="135"/>
        <v>-0.10671871000000001</v>
      </c>
    </row>
    <row r="2965" spans="1:13" x14ac:dyDescent="0.25">
      <c r="A2965" s="89" t="str">
        <f t="shared" si="136"/>
        <v>Y0BL0</v>
      </c>
      <c r="B2965" s="89">
        <f>VLOOKUP(F2965,Masters!B:F,5,0)</f>
        <v>0</v>
      </c>
      <c r="C2965" s="169" t="s">
        <v>185</v>
      </c>
      <c r="D2965" s="169" t="s">
        <v>185</v>
      </c>
      <c r="E2965" s="170">
        <v>44469</v>
      </c>
      <c r="F2965" s="169">
        <v>440425</v>
      </c>
      <c r="G2965" s="169" t="s">
        <v>716</v>
      </c>
      <c r="H2965" s="169"/>
      <c r="I2965" s="169"/>
      <c r="J2965" s="169">
        <v>415309.12</v>
      </c>
      <c r="K2965" s="169"/>
      <c r="M2965" s="168">
        <f t="shared" si="135"/>
        <v>4.1530911999999996E-2</v>
      </c>
    </row>
    <row r="2966" spans="1:13" x14ac:dyDescent="0.25">
      <c r="A2966" s="89" t="str">
        <f t="shared" si="136"/>
        <v>Y0BL6.3</v>
      </c>
      <c r="B2966" s="89">
        <f>VLOOKUP(F2966,Masters!B:F,5,0)</f>
        <v>6.3</v>
      </c>
      <c r="C2966" s="169" t="s">
        <v>185</v>
      </c>
      <c r="D2966" s="169" t="s">
        <v>185</v>
      </c>
      <c r="E2966" s="170">
        <v>44469</v>
      </c>
      <c r="F2966" s="169">
        <v>440485</v>
      </c>
      <c r="G2966" s="169" t="s">
        <v>732</v>
      </c>
      <c r="H2966" s="169"/>
      <c r="I2966" s="169"/>
      <c r="J2966" s="169">
        <v>0</v>
      </c>
      <c r="K2966" s="169"/>
      <c r="M2966" s="168">
        <f t="shared" si="135"/>
        <v>0</v>
      </c>
    </row>
    <row r="2967" spans="1:13" x14ac:dyDescent="0.25">
      <c r="A2967" s="89" t="str">
        <f t="shared" si="136"/>
        <v>Y0BL6.3</v>
      </c>
      <c r="B2967" s="89">
        <f>VLOOKUP(F2967,Masters!B:F,5,0)</f>
        <v>6.3</v>
      </c>
      <c r="C2967" s="169" t="s">
        <v>185</v>
      </c>
      <c r="D2967" s="169" t="s">
        <v>185</v>
      </c>
      <c r="E2967" s="170">
        <v>44469</v>
      </c>
      <c r="F2967" s="169">
        <v>440509</v>
      </c>
      <c r="G2967" s="169" t="s">
        <v>472</v>
      </c>
      <c r="H2967" s="169"/>
      <c r="I2967" s="169"/>
      <c r="J2967" s="169">
        <v>1038549.23</v>
      </c>
      <c r="K2967" s="169"/>
      <c r="M2967" s="168">
        <f t="shared" si="135"/>
        <v>0.103854923</v>
      </c>
    </row>
    <row r="2968" spans="1:13" x14ac:dyDescent="0.25">
      <c r="A2968" s="89" t="str">
        <f t="shared" si="136"/>
        <v>Y0BL6.1</v>
      </c>
      <c r="B2968" s="89">
        <f>VLOOKUP(F2968,Masters!B:F,5,0)</f>
        <v>6.1</v>
      </c>
      <c r="C2968" s="169" t="s">
        <v>185</v>
      </c>
      <c r="D2968" s="169" t="s">
        <v>185</v>
      </c>
      <c r="E2968" s="170">
        <v>44469</v>
      </c>
      <c r="F2968" s="169">
        <v>440512</v>
      </c>
      <c r="G2968" s="169" t="s">
        <v>577</v>
      </c>
      <c r="H2968" s="169"/>
      <c r="I2968" s="169"/>
      <c r="J2968" s="168">
        <v>5897518.1699999999</v>
      </c>
      <c r="K2968" s="169"/>
      <c r="M2968" s="168">
        <f t="shared" si="135"/>
        <v>0.58975181700000001</v>
      </c>
    </row>
    <row r="2969" spans="1:13" x14ac:dyDescent="0.25">
      <c r="A2969" s="89" t="str">
        <f t="shared" si="136"/>
        <v>Y0BL6.3</v>
      </c>
      <c r="B2969" s="89">
        <f>VLOOKUP(F2969,Masters!B:F,5,0)</f>
        <v>6.3</v>
      </c>
      <c r="C2969" s="169" t="s">
        <v>185</v>
      </c>
      <c r="D2969" s="169" t="s">
        <v>185</v>
      </c>
      <c r="E2969" s="170">
        <v>44469</v>
      </c>
      <c r="F2969" s="169">
        <v>440515</v>
      </c>
      <c r="G2969" s="169" t="s">
        <v>1042</v>
      </c>
      <c r="H2969" s="169"/>
      <c r="I2969" s="169"/>
      <c r="J2969" s="169">
        <v>0</v>
      </c>
      <c r="K2969" s="169"/>
      <c r="M2969" s="168">
        <f t="shared" si="135"/>
        <v>0</v>
      </c>
    </row>
    <row r="2970" spans="1:13" x14ac:dyDescent="0.25">
      <c r="A2970" s="89" t="str">
        <f t="shared" si="136"/>
        <v>Y0BM0</v>
      </c>
      <c r="B2970" s="89">
        <f>VLOOKUP(F2970,Masters!B:F,5,0)</f>
        <v>0</v>
      </c>
      <c r="C2970" s="169" t="s">
        <v>188</v>
      </c>
      <c r="D2970" s="169" t="s">
        <v>188</v>
      </c>
      <c r="E2970" s="170">
        <v>44469</v>
      </c>
      <c r="F2970" s="169">
        <v>102103</v>
      </c>
      <c r="G2970" s="169" t="s">
        <v>561</v>
      </c>
      <c r="H2970" s="169"/>
      <c r="I2970" s="169"/>
      <c r="J2970" s="169">
        <v>99308430</v>
      </c>
      <c r="K2970" s="169"/>
      <c r="M2970" s="168">
        <f t="shared" si="135"/>
        <v>9.9308429999999994</v>
      </c>
    </row>
    <row r="2971" spans="1:13" x14ac:dyDescent="0.25">
      <c r="A2971" s="89" t="str">
        <f t="shared" si="136"/>
        <v>Y0BM0</v>
      </c>
      <c r="B2971" s="89">
        <f>VLOOKUP(F2971,Masters!B:F,5,0)</f>
        <v>0</v>
      </c>
      <c r="C2971" s="169" t="s">
        <v>188</v>
      </c>
      <c r="D2971" s="169" t="s">
        <v>188</v>
      </c>
      <c r="E2971" s="170">
        <v>44469</v>
      </c>
      <c r="F2971" s="169">
        <v>102104</v>
      </c>
      <c r="G2971" s="169" t="s">
        <v>437</v>
      </c>
      <c r="H2971" s="169"/>
      <c r="I2971" s="169"/>
      <c r="J2971" s="169">
        <v>309155742.95999998</v>
      </c>
      <c r="K2971" s="169"/>
      <c r="M2971" s="168">
        <f t="shared" si="135"/>
        <v>30.915574295999999</v>
      </c>
    </row>
    <row r="2972" spans="1:13" x14ac:dyDescent="0.25">
      <c r="A2972" s="89" t="str">
        <f t="shared" si="136"/>
        <v>Y0BM0</v>
      </c>
      <c r="B2972" s="89">
        <f>VLOOKUP(F2972,Masters!B:F,5,0)</f>
        <v>0</v>
      </c>
      <c r="C2972" s="169" t="s">
        <v>188</v>
      </c>
      <c r="D2972" s="169" t="s">
        <v>188</v>
      </c>
      <c r="E2972" s="170">
        <v>44469</v>
      </c>
      <c r="F2972" s="169">
        <v>102105</v>
      </c>
      <c r="G2972" s="169" t="s">
        <v>739</v>
      </c>
      <c r="H2972" s="169"/>
      <c r="I2972" s="169"/>
      <c r="J2972" s="169">
        <v>13774499.67</v>
      </c>
      <c r="K2972" s="169"/>
      <c r="M2972" s="168">
        <f t="shared" si="135"/>
        <v>1.377449967</v>
      </c>
    </row>
    <row r="2973" spans="1:13" x14ac:dyDescent="0.25">
      <c r="A2973" s="89" t="str">
        <f t="shared" si="136"/>
        <v>Y0BM0</v>
      </c>
      <c r="B2973" s="89">
        <f>VLOOKUP(F2973,Masters!B:F,5,0)</f>
        <v>0</v>
      </c>
      <c r="C2973" s="169" t="s">
        <v>188</v>
      </c>
      <c r="D2973" s="169" t="s">
        <v>188</v>
      </c>
      <c r="E2973" s="170">
        <v>44469</v>
      </c>
      <c r="F2973" s="169">
        <v>102109</v>
      </c>
      <c r="G2973" s="169" t="s">
        <v>562</v>
      </c>
      <c r="H2973" s="169"/>
      <c r="I2973" s="169"/>
      <c r="J2973" s="169">
        <v>1332118079.23</v>
      </c>
      <c r="K2973" s="169"/>
      <c r="M2973" s="168">
        <f t="shared" si="135"/>
        <v>133.21180792300001</v>
      </c>
    </row>
    <row r="2974" spans="1:13" x14ac:dyDescent="0.25">
      <c r="A2974" s="89" t="str">
        <f t="shared" si="136"/>
        <v>Y0BM0</v>
      </c>
      <c r="B2974" s="89">
        <f>VLOOKUP(F2974,Masters!B:F,5,0)</f>
        <v>0</v>
      </c>
      <c r="C2974" s="169" t="s">
        <v>188</v>
      </c>
      <c r="D2974" s="169" t="s">
        <v>188</v>
      </c>
      <c r="E2974" s="170">
        <v>44469</v>
      </c>
      <c r="F2974" s="169">
        <v>106103</v>
      </c>
      <c r="G2974" s="169" t="s">
        <v>2428</v>
      </c>
      <c r="H2974" s="169"/>
      <c r="I2974" s="169"/>
      <c r="J2974" s="169">
        <v>1543611.94</v>
      </c>
      <c r="K2974" s="169"/>
      <c r="M2974" s="168">
        <f t="shared" si="135"/>
        <v>0.15436119400000001</v>
      </c>
    </row>
    <row r="2975" spans="1:13" x14ac:dyDescent="0.25">
      <c r="A2975" s="89" t="str">
        <f t="shared" si="136"/>
        <v>Y0BM0</v>
      </c>
      <c r="B2975" s="89">
        <f>VLOOKUP(F2975,Masters!B:F,5,0)</f>
        <v>0</v>
      </c>
      <c r="C2975" s="169" t="s">
        <v>188</v>
      </c>
      <c r="D2975" s="169" t="s">
        <v>188</v>
      </c>
      <c r="E2975" s="170">
        <v>44469</v>
      </c>
      <c r="F2975" s="169">
        <v>107102</v>
      </c>
      <c r="G2975" s="169" t="s">
        <v>778</v>
      </c>
      <c r="H2975" s="169"/>
      <c r="I2975" s="169"/>
      <c r="J2975" s="169">
        <v>0</v>
      </c>
      <c r="K2975" s="169"/>
      <c r="M2975" s="168">
        <f t="shared" si="135"/>
        <v>0</v>
      </c>
    </row>
    <row r="2976" spans="1:13" x14ac:dyDescent="0.25">
      <c r="A2976" s="89" t="str">
        <f t="shared" si="136"/>
        <v>Y0BM0</v>
      </c>
      <c r="B2976" s="89">
        <f>VLOOKUP(F2976,Masters!B:F,5,0)</f>
        <v>0</v>
      </c>
      <c r="C2976" s="169" t="s">
        <v>188</v>
      </c>
      <c r="D2976" s="169" t="s">
        <v>188</v>
      </c>
      <c r="E2976" s="170">
        <v>44469</v>
      </c>
      <c r="F2976" s="169">
        <v>107106</v>
      </c>
      <c r="G2976" s="169" t="s">
        <v>1913</v>
      </c>
      <c r="H2976" s="169"/>
      <c r="I2976" s="169"/>
      <c r="J2976" s="169">
        <v>3994.1</v>
      </c>
      <c r="K2976" s="169"/>
      <c r="M2976" s="168">
        <f t="shared" si="135"/>
        <v>3.9941E-4</v>
      </c>
    </row>
    <row r="2977" spans="1:13" x14ac:dyDescent="0.25">
      <c r="A2977" s="89" t="str">
        <f t="shared" si="136"/>
        <v>Y0BM0</v>
      </c>
      <c r="B2977" s="89">
        <f>VLOOKUP(F2977,Masters!B:F,5,0)</f>
        <v>0</v>
      </c>
      <c r="C2977" s="169" t="s">
        <v>188</v>
      </c>
      <c r="D2977" s="169" t="s">
        <v>188</v>
      </c>
      <c r="E2977" s="170">
        <v>44469</v>
      </c>
      <c r="F2977" s="169">
        <v>111126</v>
      </c>
      <c r="G2977" s="169" t="s">
        <v>438</v>
      </c>
      <c r="H2977" s="169"/>
      <c r="I2977" s="169"/>
      <c r="J2977" s="169">
        <v>28038.38</v>
      </c>
      <c r="K2977" s="169"/>
      <c r="M2977" s="168">
        <f t="shared" si="135"/>
        <v>2.8038379999999999E-3</v>
      </c>
    </row>
    <row r="2978" spans="1:13" x14ac:dyDescent="0.25">
      <c r="A2978" s="89" t="str">
        <f t="shared" si="136"/>
        <v>Y0BM0</v>
      </c>
      <c r="B2978" s="89">
        <f>VLOOKUP(F2978,Masters!B:F,5,0)</f>
        <v>0</v>
      </c>
      <c r="C2978" s="169" t="s">
        <v>188</v>
      </c>
      <c r="D2978" s="169" t="s">
        <v>188</v>
      </c>
      <c r="E2978" s="170">
        <v>44469</v>
      </c>
      <c r="F2978" s="169">
        <v>111127</v>
      </c>
      <c r="G2978" s="169" t="s">
        <v>784</v>
      </c>
      <c r="H2978" s="169"/>
      <c r="I2978" s="169"/>
      <c r="J2978" s="169">
        <v>129154.01</v>
      </c>
      <c r="K2978" s="169"/>
      <c r="M2978" s="168">
        <f t="shared" si="135"/>
        <v>1.2915401E-2</v>
      </c>
    </row>
    <row r="2979" spans="1:13" x14ac:dyDescent="0.25">
      <c r="A2979" s="89" t="str">
        <f t="shared" si="136"/>
        <v>Y0BM0</v>
      </c>
      <c r="B2979" s="89">
        <f>VLOOKUP(F2979,Masters!B:F,5,0)</f>
        <v>0</v>
      </c>
      <c r="C2979" s="169" t="s">
        <v>188</v>
      </c>
      <c r="D2979" s="169" t="s">
        <v>188</v>
      </c>
      <c r="E2979" s="170">
        <v>44469</v>
      </c>
      <c r="F2979" s="169">
        <v>111137</v>
      </c>
      <c r="G2979" s="169" t="s">
        <v>487</v>
      </c>
      <c r="H2979" s="169"/>
      <c r="I2979" s="169"/>
      <c r="J2979" s="169">
        <v>-0.16</v>
      </c>
      <c r="K2979" s="169"/>
      <c r="M2979" s="168">
        <f t="shared" si="135"/>
        <v>-1.6000000000000001E-8</v>
      </c>
    </row>
    <row r="2980" spans="1:13" x14ac:dyDescent="0.25">
      <c r="A2980" s="89" t="str">
        <f t="shared" si="136"/>
        <v>Y0BM0</v>
      </c>
      <c r="B2980" s="89">
        <f>VLOOKUP(F2980,Masters!B:F,5,0)</f>
        <v>0</v>
      </c>
      <c r="C2980" s="169" t="s">
        <v>188</v>
      </c>
      <c r="D2980" s="169" t="s">
        <v>188</v>
      </c>
      <c r="E2980" s="170">
        <v>44469</v>
      </c>
      <c r="F2980" s="169">
        <v>111181</v>
      </c>
      <c r="G2980" s="169" t="s">
        <v>488</v>
      </c>
      <c r="H2980" s="169"/>
      <c r="I2980" s="169"/>
      <c r="J2980" s="169">
        <v>275002.90000000002</v>
      </c>
      <c r="K2980" s="169"/>
      <c r="M2980" s="168">
        <f t="shared" si="135"/>
        <v>2.7500290000000004E-2</v>
      </c>
    </row>
    <row r="2981" spans="1:13" x14ac:dyDescent="0.25">
      <c r="A2981" s="89" t="str">
        <f t="shared" si="136"/>
        <v>Y0BM0</v>
      </c>
      <c r="B2981" s="89">
        <f>VLOOKUP(F2981,Masters!B:F,5,0)</f>
        <v>0</v>
      </c>
      <c r="C2981" s="169" t="s">
        <v>188</v>
      </c>
      <c r="D2981" s="169" t="s">
        <v>188</v>
      </c>
      <c r="E2981" s="170">
        <v>44469</v>
      </c>
      <c r="F2981" s="169">
        <v>111183</v>
      </c>
      <c r="G2981" s="169" t="s">
        <v>490</v>
      </c>
      <c r="H2981" s="169"/>
      <c r="I2981" s="169"/>
      <c r="J2981" s="169">
        <v>15435.24</v>
      </c>
      <c r="K2981" s="169"/>
      <c r="M2981" s="168">
        <f t="shared" si="135"/>
        <v>1.5435239999999999E-3</v>
      </c>
    </row>
    <row r="2982" spans="1:13" x14ac:dyDescent="0.25">
      <c r="A2982" s="89" t="str">
        <f t="shared" si="136"/>
        <v>Y0BM0</v>
      </c>
      <c r="B2982" s="89">
        <f>VLOOKUP(F2982,Masters!B:F,5,0)</f>
        <v>0</v>
      </c>
      <c r="C2982" s="169" t="s">
        <v>188</v>
      </c>
      <c r="D2982" s="169" t="s">
        <v>188</v>
      </c>
      <c r="E2982" s="170">
        <v>44469</v>
      </c>
      <c r="F2982" s="169">
        <v>111184</v>
      </c>
      <c r="G2982" s="169" t="s">
        <v>491</v>
      </c>
      <c r="H2982" s="169"/>
      <c r="I2982" s="169"/>
      <c r="J2982" s="169">
        <v>60377.85</v>
      </c>
      <c r="K2982" s="169"/>
      <c r="M2982" s="168">
        <f t="shared" si="135"/>
        <v>6.0377849999999995E-3</v>
      </c>
    </row>
    <row r="2983" spans="1:13" x14ac:dyDescent="0.25">
      <c r="A2983" s="89" t="str">
        <f t="shared" si="136"/>
        <v>Y0BM0</v>
      </c>
      <c r="B2983" s="89">
        <f>VLOOKUP(F2983,Masters!B:F,5,0)</f>
        <v>0</v>
      </c>
      <c r="C2983" s="169" t="s">
        <v>188</v>
      </c>
      <c r="D2983" s="169" t="s">
        <v>188</v>
      </c>
      <c r="E2983" s="170">
        <v>44469</v>
      </c>
      <c r="F2983" s="169">
        <v>111220</v>
      </c>
      <c r="G2983" s="169" t="s">
        <v>492</v>
      </c>
      <c r="H2983" s="169"/>
      <c r="I2983" s="169"/>
      <c r="J2983" s="169">
        <v>7638139.3300000001</v>
      </c>
      <c r="K2983" s="169"/>
      <c r="M2983" s="168">
        <f t="shared" si="135"/>
        <v>0.763813933</v>
      </c>
    </row>
    <row r="2984" spans="1:13" x14ac:dyDescent="0.25">
      <c r="A2984" s="89" t="str">
        <f t="shared" si="136"/>
        <v>Y0BM0</v>
      </c>
      <c r="B2984" s="89">
        <f>VLOOKUP(F2984,Masters!B:F,5,0)</f>
        <v>0</v>
      </c>
      <c r="C2984" s="169" t="s">
        <v>188</v>
      </c>
      <c r="D2984" s="169" t="s">
        <v>188</v>
      </c>
      <c r="E2984" s="170">
        <v>44469</v>
      </c>
      <c r="F2984" s="169">
        <v>111221</v>
      </c>
      <c r="G2984" s="169" t="s">
        <v>493</v>
      </c>
      <c r="H2984" s="169"/>
      <c r="I2984" s="169"/>
      <c r="J2984" s="169">
        <v>-7638139.3300000001</v>
      </c>
      <c r="K2984" s="169"/>
      <c r="M2984" s="168">
        <f t="shared" si="135"/>
        <v>-0.763813933</v>
      </c>
    </row>
    <row r="2985" spans="1:13" x14ac:dyDescent="0.25">
      <c r="A2985" s="89" t="str">
        <f t="shared" si="136"/>
        <v>Y0BM0</v>
      </c>
      <c r="B2985" s="89">
        <f>VLOOKUP(F2985,Masters!B:F,5,0)</f>
        <v>0</v>
      </c>
      <c r="C2985" s="169" t="s">
        <v>188</v>
      </c>
      <c r="D2985" s="169" t="s">
        <v>188</v>
      </c>
      <c r="E2985" s="170">
        <v>44469</v>
      </c>
      <c r="F2985" s="169">
        <v>121116</v>
      </c>
      <c r="G2985" s="169" t="s">
        <v>563</v>
      </c>
      <c r="H2985" s="169"/>
      <c r="I2985" s="169"/>
      <c r="J2985" s="169">
        <v>1537000</v>
      </c>
      <c r="K2985" s="169"/>
      <c r="M2985" s="168">
        <f t="shared" si="135"/>
        <v>0.1537</v>
      </c>
    </row>
    <row r="2986" spans="1:13" x14ac:dyDescent="0.25">
      <c r="A2986" s="89" t="str">
        <f t="shared" si="136"/>
        <v>Y0BM0</v>
      </c>
      <c r="B2986" s="89">
        <f>VLOOKUP(F2986,Masters!B:F,5,0)</f>
        <v>0</v>
      </c>
      <c r="C2986" s="169" t="s">
        <v>188</v>
      </c>
      <c r="D2986" s="169" t="s">
        <v>188</v>
      </c>
      <c r="E2986" s="170">
        <v>44469</v>
      </c>
      <c r="F2986" s="169">
        <v>121117</v>
      </c>
      <c r="G2986" s="169" t="s">
        <v>787</v>
      </c>
      <c r="H2986" s="169"/>
      <c r="I2986" s="169"/>
      <c r="J2986" s="169">
        <v>45739303.82</v>
      </c>
      <c r="K2986" s="169"/>
      <c r="M2986" s="168">
        <f t="shared" si="135"/>
        <v>4.5739303820000003</v>
      </c>
    </row>
    <row r="2987" spans="1:13" x14ac:dyDescent="0.25">
      <c r="A2987" s="89" t="str">
        <f t="shared" si="136"/>
        <v>Y0BM0</v>
      </c>
      <c r="B2987" s="89">
        <f>VLOOKUP(F2987,Masters!B:F,5,0)</f>
        <v>0</v>
      </c>
      <c r="C2987" s="169" t="s">
        <v>188</v>
      </c>
      <c r="D2987" s="169" t="s">
        <v>188</v>
      </c>
      <c r="E2987" s="170">
        <v>44469</v>
      </c>
      <c r="F2987" s="169">
        <v>141280</v>
      </c>
      <c r="G2987" s="169" t="s">
        <v>789</v>
      </c>
      <c r="H2987" s="169"/>
      <c r="I2987" s="169"/>
      <c r="J2987" s="169">
        <v>13173085.07</v>
      </c>
      <c r="K2987" s="169"/>
      <c r="M2987" s="168">
        <f t="shared" si="135"/>
        <v>1.3173085070000001</v>
      </c>
    </row>
    <row r="2988" spans="1:13" x14ac:dyDescent="0.25">
      <c r="A2988" s="89" t="str">
        <f t="shared" si="136"/>
        <v>Y0BM0</v>
      </c>
      <c r="B2988" s="89">
        <f>VLOOKUP(F2988,Masters!B:F,5,0)</f>
        <v>0</v>
      </c>
      <c r="C2988" s="169" t="s">
        <v>188</v>
      </c>
      <c r="D2988" s="169" t="s">
        <v>188</v>
      </c>
      <c r="E2988" s="170">
        <v>44469</v>
      </c>
      <c r="F2988" s="169">
        <v>141294</v>
      </c>
      <c r="G2988" s="169" t="s">
        <v>792</v>
      </c>
      <c r="H2988" s="169"/>
      <c r="I2988" s="169"/>
      <c r="J2988" s="169">
        <v>0</v>
      </c>
      <c r="K2988" s="169"/>
      <c r="M2988" s="168">
        <f t="shared" si="135"/>
        <v>0</v>
      </c>
    </row>
    <row r="2989" spans="1:13" x14ac:dyDescent="0.25">
      <c r="A2989" s="89" t="str">
        <f t="shared" si="136"/>
        <v>Y0BM0</v>
      </c>
      <c r="B2989" s="89">
        <f>VLOOKUP(F2989,Masters!B:F,5,0)</f>
        <v>0</v>
      </c>
      <c r="C2989" s="169" t="s">
        <v>188</v>
      </c>
      <c r="D2989" s="169" t="s">
        <v>188</v>
      </c>
      <c r="E2989" s="170">
        <v>44469</v>
      </c>
      <c r="F2989" s="169">
        <v>141321</v>
      </c>
      <c r="G2989" s="169" t="s">
        <v>1052</v>
      </c>
      <c r="H2989" s="169"/>
      <c r="I2989" s="169"/>
      <c r="J2989" s="169">
        <v>0</v>
      </c>
      <c r="K2989" s="169"/>
      <c r="M2989" s="168">
        <f t="shared" si="135"/>
        <v>0</v>
      </c>
    </row>
    <row r="2990" spans="1:13" x14ac:dyDescent="0.25">
      <c r="A2990" s="89" t="str">
        <f t="shared" si="136"/>
        <v>Y0BM0</v>
      </c>
      <c r="B2990" s="89">
        <f>VLOOKUP(F2990,Masters!B:F,5,0)</f>
        <v>0</v>
      </c>
      <c r="C2990" s="169" t="s">
        <v>188</v>
      </c>
      <c r="D2990" s="169" t="s">
        <v>188</v>
      </c>
      <c r="E2990" s="170">
        <v>44469</v>
      </c>
      <c r="F2990" s="169">
        <v>141366</v>
      </c>
      <c r="G2990" s="169" t="s">
        <v>767</v>
      </c>
      <c r="H2990" s="169"/>
      <c r="I2990" s="169"/>
      <c r="J2990" s="169">
        <v>506.38</v>
      </c>
      <c r="K2990" s="169"/>
      <c r="M2990" s="168">
        <f t="shared" ref="M2990:M3030" si="137">J2990/10000000</f>
        <v>5.0637999999999999E-5</v>
      </c>
    </row>
    <row r="2991" spans="1:13" x14ac:dyDescent="0.25">
      <c r="A2991" s="89" t="str">
        <f t="shared" si="136"/>
        <v>Y0BM0</v>
      </c>
      <c r="B2991" s="89">
        <f>VLOOKUP(F2991,Masters!B:F,5,0)</f>
        <v>0</v>
      </c>
      <c r="C2991" s="169" t="s">
        <v>188</v>
      </c>
      <c r="D2991" s="169" t="s">
        <v>188</v>
      </c>
      <c r="E2991" s="170">
        <v>44469</v>
      </c>
      <c r="F2991" s="169">
        <v>141379</v>
      </c>
      <c r="G2991" s="169" t="s">
        <v>2430</v>
      </c>
      <c r="H2991" s="169"/>
      <c r="I2991" s="169"/>
      <c r="J2991" s="169">
        <v>0</v>
      </c>
      <c r="K2991" s="169"/>
      <c r="M2991" s="168">
        <f t="shared" si="137"/>
        <v>0</v>
      </c>
    </row>
    <row r="2992" spans="1:13" x14ac:dyDescent="0.25">
      <c r="A2992" s="89" t="str">
        <f t="shared" ref="A2992:A3032" si="138">C2992&amp;B2992</f>
        <v>Y0BM0</v>
      </c>
      <c r="B2992" s="89">
        <f>VLOOKUP(F2992,Masters!B:F,5,0)</f>
        <v>0</v>
      </c>
      <c r="C2992" s="169" t="s">
        <v>188</v>
      </c>
      <c r="D2992" s="169" t="s">
        <v>188</v>
      </c>
      <c r="E2992" s="170">
        <v>44469</v>
      </c>
      <c r="F2992" s="169">
        <v>141382</v>
      </c>
      <c r="G2992" s="169" t="s">
        <v>508</v>
      </c>
      <c r="H2992" s="169"/>
      <c r="I2992" s="169"/>
      <c r="J2992" s="169">
        <v>0</v>
      </c>
      <c r="K2992" s="169"/>
      <c r="M2992" s="168">
        <f t="shared" si="137"/>
        <v>0</v>
      </c>
    </row>
    <row r="2993" spans="1:13" x14ac:dyDescent="0.25">
      <c r="A2993" s="89" t="str">
        <f t="shared" si="138"/>
        <v>Y0BM0</v>
      </c>
      <c r="B2993" s="89">
        <f>VLOOKUP(F2993,Masters!B:F,5,0)</f>
        <v>0</v>
      </c>
      <c r="C2993" s="169" t="s">
        <v>188</v>
      </c>
      <c r="D2993" s="169" t="s">
        <v>188</v>
      </c>
      <c r="E2993" s="170">
        <v>44469</v>
      </c>
      <c r="F2993" s="169">
        <v>141398</v>
      </c>
      <c r="G2993" s="169" t="s">
        <v>2431</v>
      </c>
      <c r="H2993" s="169"/>
      <c r="I2993" s="169"/>
      <c r="J2993" s="169">
        <v>10014.59</v>
      </c>
      <c r="K2993" s="169"/>
      <c r="M2993" s="168">
        <f t="shared" si="137"/>
        <v>1.0014590000000001E-3</v>
      </c>
    </row>
    <row r="2994" spans="1:13" x14ac:dyDescent="0.25">
      <c r="A2994" s="89" t="str">
        <f t="shared" si="138"/>
        <v>Y0BM0</v>
      </c>
      <c r="B2994" s="89">
        <f>VLOOKUP(F2994,Masters!B:F,5,0)</f>
        <v>0</v>
      </c>
      <c r="C2994" s="169" t="s">
        <v>188</v>
      </c>
      <c r="D2994" s="169" t="s">
        <v>188</v>
      </c>
      <c r="E2994" s="170">
        <v>44469</v>
      </c>
      <c r="F2994" s="169">
        <v>141399</v>
      </c>
      <c r="G2994" s="169" t="s">
        <v>2432</v>
      </c>
      <c r="H2994" s="169"/>
      <c r="I2994" s="169"/>
      <c r="J2994" s="169">
        <v>0</v>
      </c>
      <c r="K2994" s="169"/>
      <c r="M2994" s="168">
        <f t="shared" si="137"/>
        <v>0</v>
      </c>
    </row>
    <row r="2995" spans="1:13" x14ac:dyDescent="0.25">
      <c r="A2995" s="89" t="str">
        <f t="shared" si="138"/>
        <v>Y0BM0</v>
      </c>
      <c r="B2995" s="89">
        <f>VLOOKUP(F2995,Masters!B:F,5,0)</f>
        <v>0</v>
      </c>
      <c r="C2995" s="169" t="s">
        <v>188</v>
      </c>
      <c r="D2995" s="169" t="s">
        <v>188</v>
      </c>
      <c r="E2995" s="170">
        <v>44469</v>
      </c>
      <c r="F2995" s="169">
        <v>141526</v>
      </c>
      <c r="G2995" s="169" t="s">
        <v>510</v>
      </c>
      <c r="H2995" s="169"/>
      <c r="I2995" s="169"/>
      <c r="J2995" s="169">
        <v>0</v>
      </c>
      <c r="K2995" s="169"/>
      <c r="M2995" s="168">
        <f t="shared" si="137"/>
        <v>0</v>
      </c>
    </row>
    <row r="2996" spans="1:13" x14ac:dyDescent="0.25">
      <c r="A2996" s="89" t="str">
        <f t="shared" si="138"/>
        <v>Y0BM0</v>
      </c>
      <c r="B2996" s="89">
        <f>VLOOKUP(F2996,Masters!B:F,5,0)</f>
        <v>0</v>
      </c>
      <c r="C2996" s="169" t="s">
        <v>188</v>
      </c>
      <c r="D2996" s="169" t="s">
        <v>188</v>
      </c>
      <c r="E2996" s="170">
        <v>44469</v>
      </c>
      <c r="F2996" s="169">
        <v>141647</v>
      </c>
      <c r="G2996" s="169" t="s">
        <v>821</v>
      </c>
      <c r="H2996" s="169"/>
      <c r="I2996" s="169"/>
      <c r="J2996" s="169">
        <v>0</v>
      </c>
      <c r="K2996" s="169"/>
      <c r="M2996" s="168">
        <f t="shared" si="137"/>
        <v>0</v>
      </c>
    </row>
    <row r="2997" spans="1:13" x14ac:dyDescent="0.25">
      <c r="A2997" s="89" t="str">
        <f t="shared" si="138"/>
        <v>Y0BM0</v>
      </c>
      <c r="B2997" s="89">
        <f>VLOOKUP(F2997,Masters!B:F,5,0)</f>
        <v>0</v>
      </c>
      <c r="C2997" s="169" t="s">
        <v>188</v>
      </c>
      <c r="D2997" s="169" t="s">
        <v>188</v>
      </c>
      <c r="E2997" s="170">
        <v>44469</v>
      </c>
      <c r="F2997" s="169">
        <v>141653</v>
      </c>
      <c r="G2997" s="169" t="s">
        <v>512</v>
      </c>
      <c r="H2997" s="169"/>
      <c r="I2997" s="169"/>
      <c r="J2997" s="169">
        <v>0</v>
      </c>
      <c r="K2997" s="169"/>
      <c r="M2997" s="168">
        <f t="shared" si="137"/>
        <v>0</v>
      </c>
    </row>
    <row r="2998" spans="1:13" x14ac:dyDescent="0.25">
      <c r="A2998" s="89" t="str">
        <f t="shared" si="138"/>
        <v>Y0BM0</v>
      </c>
      <c r="B2998" s="89">
        <f>VLOOKUP(F2998,Masters!B:F,5,0)</f>
        <v>0</v>
      </c>
      <c r="C2998" s="169" t="s">
        <v>188</v>
      </c>
      <c r="D2998" s="169" t="s">
        <v>188</v>
      </c>
      <c r="E2998" s="170">
        <v>44469</v>
      </c>
      <c r="F2998" s="169">
        <v>141679</v>
      </c>
      <c r="G2998" s="169" t="s">
        <v>822</v>
      </c>
      <c r="H2998" s="169"/>
      <c r="I2998" s="169"/>
      <c r="J2998" s="169">
        <v>0</v>
      </c>
      <c r="K2998" s="169"/>
      <c r="M2998" s="168">
        <f t="shared" si="137"/>
        <v>0</v>
      </c>
    </row>
    <row r="2999" spans="1:13" x14ac:dyDescent="0.25">
      <c r="A2999" s="89" t="str">
        <f t="shared" si="138"/>
        <v>Y0BM0</v>
      </c>
      <c r="B2999" s="89">
        <f>VLOOKUP(F2999,Masters!B:F,5,0)</f>
        <v>0</v>
      </c>
      <c r="C2999" s="169" t="s">
        <v>188</v>
      </c>
      <c r="D2999" s="169" t="s">
        <v>188</v>
      </c>
      <c r="E2999" s="170">
        <v>44469</v>
      </c>
      <c r="F2999" s="169">
        <v>141724</v>
      </c>
      <c r="G2999" s="169" t="s">
        <v>513</v>
      </c>
      <c r="H2999" s="169"/>
      <c r="I2999" s="169"/>
      <c r="J2999" s="169">
        <v>0</v>
      </c>
      <c r="K2999" s="169"/>
      <c r="M2999" s="168">
        <f t="shared" si="137"/>
        <v>0</v>
      </c>
    </row>
    <row r="3000" spans="1:13" x14ac:dyDescent="0.25">
      <c r="A3000" s="89" t="str">
        <f t="shared" si="138"/>
        <v>Y0BM0</v>
      </c>
      <c r="B3000" s="89">
        <f>VLOOKUP(F3000,Masters!B:F,5,0)</f>
        <v>0</v>
      </c>
      <c r="C3000" s="169" t="s">
        <v>188</v>
      </c>
      <c r="D3000" s="169" t="s">
        <v>188</v>
      </c>
      <c r="E3000" s="170">
        <v>44469</v>
      </c>
      <c r="F3000" s="169">
        <v>141744</v>
      </c>
      <c r="G3000" s="169" t="s">
        <v>514</v>
      </c>
      <c r="H3000" s="169"/>
      <c r="I3000" s="169"/>
      <c r="J3000" s="169">
        <v>100000.37</v>
      </c>
      <c r="K3000" s="169"/>
      <c r="M3000" s="168">
        <f t="shared" si="137"/>
        <v>1.0000037E-2</v>
      </c>
    </row>
    <row r="3001" spans="1:13" x14ac:dyDescent="0.25">
      <c r="A3001" s="89" t="str">
        <f t="shared" si="138"/>
        <v>Y0BM0</v>
      </c>
      <c r="B3001" s="89">
        <f>VLOOKUP(F3001,Masters!B:F,5,0)</f>
        <v>0</v>
      </c>
      <c r="C3001" s="169" t="s">
        <v>188</v>
      </c>
      <c r="D3001" s="169" t="s">
        <v>188</v>
      </c>
      <c r="E3001" s="170">
        <v>44469</v>
      </c>
      <c r="F3001" s="169">
        <v>141749</v>
      </c>
      <c r="G3001" s="169" t="s">
        <v>516</v>
      </c>
      <c r="H3001" s="169"/>
      <c r="I3001" s="169"/>
      <c r="J3001" s="169">
        <v>0</v>
      </c>
      <c r="K3001" s="169"/>
      <c r="M3001" s="168">
        <f t="shared" si="137"/>
        <v>0</v>
      </c>
    </row>
    <row r="3002" spans="1:13" x14ac:dyDescent="0.25">
      <c r="A3002" s="89" t="str">
        <f t="shared" si="138"/>
        <v>Y0BM0</v>
      </c>
      <c r="B3002" s="89">
        <f>VLOOKUP(F3002,Masters!B:F,5,0)</f>
        <v>0</v>
      </c>
      <c r="C3002" s="169" t="s">
        <v>188</v>
      </c>
      <c r="D3002" s="169" t="s">
        <v>188</v>
      </c>
      <c r="E3002" s="170">
        <v>44469</v>
      </c>
      <c r="F3002" s="169">
        <v>141754</v>
      </c>
      <c r="G3002" s="169" t="s">
        <v>517</v>
      </c>
      <c r="H3002" s="169"/>
      <c r="I3002" s="169"/>
      <c r="J3002" s="169">
        <v>0</v>
      </c>
      <c r="K3002" s="169"/>
      <c r="M3002" s="168">
        <f t="shared" si="137"/>
        <v>0</v>
      </c>
    </row>
    <row r="3003" spans="1:13" x14ac:dyDescent="0.25">
      <c r="A3003" s="89" t="str">
        <f t="shared" si="138"/>
        <v>Y0BM0</v>
      </c>
      <c r="B3003" s="89">
        <f>VLOOKUP(F3003,Masters!B:F,5,0)</f>
        <v>0</v>
      </c>
      <c r="C3003" s="169" t="s">
        <v>188</v>
      </c>
      <c r="D3003" s="169" t="s">
        <v>188</v>
      </c>
      <c r="E3003" s="170">
        <v>44469</v>
      </c>
      <c r="F3003" s="169">
        <v>141755</v>
      </c>
      <c r="G3003" s="169" t="s">
        <v>518</v>
      </c>
      <c r="H3003" s="169"/>
      <c r="I3003" s="169"/>
      <c r="J3003" s="169">
        <v>0</v>
      </c>
      <c r="K3003" s="169"/>
      <c r="M3003" s="168">
        <f t="shared" si="137"/>
        <v>0</v>
      </c>
    </row>
    <row r="3004" spans="1:13" x14ac:dyDescent="0.25">
      <c r="A3004" s="89" t="str">
        <f t="shared" si="138"/>
        <v>Y0BM0</v>
      </c>
      <c r="B3004" s="89">
        <f>VLOOKUP(F3004,Masters!B:F,5,0)</f>
        <v>0</v>
      </c>
      <c r="C3004" s="169" t="s">
        <v>188</v>
      </c>
      <c r="D3004" s="169" t="s">
        <v>188</v>
      </c>
      <c r="E3004" s="170">
        <v>44469</v>
      </c>
      <c r="F3004" s="169">
        <v>141769</v>
      </c>
      <c r="G3004" s="169" t="s">
        <v>843</v>
      </c>
      <c r="H3004" s="169"/>
      <c r="I3004" s="169"/>
      <c r="J3004" s="169">
        <v>0</v>
      </c>
      <c r="K3004" s="169"/>
      <c r="M3004" s="168">
        <f t="shared" si="137"/>
        <v>0</v>
      </c>
    </row>
    <row r="3005" spans="1:13" x14ac:dyDescent="0.25">
      <c r="A3005" s="89" t="str">
        <f t="shared" si="138"/>
        <v>Y0BM0</v>
      </c>
      <c r="B3005" s="89">
        <f>VLOOKUP(F3005,Masters!B:F,5,0)</f>
        <v>0</v>
      </c>
      <c r="C3005" s="169" t="s">
        <v>188</v>
      </c>
      <c r="D3005" s="169" t="s">
        <v>188</v>
      </c>
      <c r="E3005" s="170">
        <v>44469</v>
      </c>
      <c r="F3005" s="169">
        <v>141779</v>
      </c>
      <c r="G3005" s="169" t="s">
        <v>852</v>
      </c>
      <c r="H3005" s="169"/>
      <c r="I3005" s="169"/>
      <c r="J3005" s="169">
        <v>0</v>
      </c>
      <c r="K3005" s="169"/>
      <c r="M3005" s="168">
        <f t="shared" si="137"/>
        <v>0</v>
      </c>
    </row>
    <row r="3006" spans="1:13" x14ac:dyDescent="0.25">
      <c r="A3006" s="89" t="str">
        <f t="shared" si="138"/>
        <v>Y0BM0</v>
      </c>
      <c r="B3006" s="89">
        <f>VLOOKUP(F3006,Masters!B:F,5,0)</f>
        <v>0</v>
      </c>
      <c r="C3006" s="169" t="s">
        <v>188</v>
      </c>
      <c r="D3006" s="169" t="s">
        <v>188</v>
      </c>
      <c r="E3006" s="170">
        <v>44469</v>
      </c>
      <c r="F3006" s="169">
        <v>141785</v>
      </c>
      <c r="G3006" s="169" t="s">
        <v>856</v>
      </c>
      <c r="H3006" s="169"/>
      <c r="I3006" s="169"/>
      <c r="J3006" s="169">
        <v>0</v>
      </c>
      <c r="K3006" s="169"/>
      <c r="M3006" s="168">
        <f t="shared" si="137"/>
        <v>0</v>
      </c>
    </row>
    <row r="3007" spans="1:13" x14ac:dyDescent="0.25">
      <c r="A3007" s="89" t="str">
        <f t="shared" si="138"/>
        <v>Y0BM0</v>
      </c>
      <c r="B3007" s="89">
        <f>VLOOKUP(F3007,Masters!B:F,5,0)</f>
        <v>0</v>
      </c>
      <c r="C3007" s="169" t="s">
        <v>188</v>
      </c>
      <c r="D3007" s="169" t="s">
        <v>188</v>
      </c>
      <c r="E3007" s="170">
        <v>44469</v>
      </c>
      <c r="F3007" s="169">
        <v>141789</v>
      </c>
      <c r="G3007" s="169" t="s">
        <v>860</v>
      </c>
      <c r="H3007" s="169"/>
      <c r="I3007" s="169"/>
      <c r="J3007" s="169">
        <v>0</v>
      </c>
      <c r="K3007" s="169"/>
      <c r="M3007" s="168">
        <f t="shared" si="137"/>
        <v>0</v>
      </c>
    </row>
    <row r="3008" spans="1:13" x14ac:dyDescent="0.25">
      <c r="A3008" s="89" t="str">
        <f t="shared" si="138"/>
        <v>Y0BM0</v>
      </c>
      <c r="B3008" s="89">
        <f>VLOOKUP(F3008,Masters!B:F,5,0)</f>
        <v>0</v>
      </c>
      <c r="C3008" s="169" t="s">
        <v>188</v>
      </c>
      <c r="D3008" s="169" t="s">
        <v>188</v>
      </c>
      <c r="E3008" s="170">
        <v>44469</v>
      </c>
      <c r="F3008" s="169">
        <v>141871</v>
      </c>
      <c r="G3008" s="169" t="s">
        <v>1100</v>
      </c>
      <c r="H3008" s="169"/>
      <c r="I3008" s="169"/>
      <c r="J3008" s="169">
        <v>0</v>
      </c>
      <c r="K3008" s="169"/>
      <c r="M3008" s="168">
        <f t="shared" si="137"/>
        <v>0</v>
      </c>
    </row>
    <row r="3009" spans="1:13" x14ac:dyDescent="0.25">
      <c r="A3009" s="89" t="str">
        <f t="shared" si="138"/>
        <v>Y0BM0</v>
      </c>
      <c r="B3009" s="89">
        <f>VLOOKUP(F3009,Masters!B:F,5,0)</f>
        <v>0</v>
      </c>
      <c r="C3009" s="169" t="s">
        <v>188</v>
      </c>
      <c r="D3009" s="169" t="s">
        <v>188</v>
      </c>
      <c r="E3009" s="170">
        <v>44469</v>
      </c>
      <c r="F3009" s="169">
        <v>142036</v>
      </c>
      <c r="G3009" s="169" t="s">
        <v>865</v>
      </c>
      <c r="H3009" s="169"/>
      <c r="I3009" s="169"/>
      <c r="J3009" s="169">
        <v>100000</v>
      </c>
      <c r="K3009" s="169"/>
      <c r="M3009" s="168">
        <f t="shared" si="137"/>
        <v>0.01</v>
      </c>
    </row>
    <row r="3010" spans="1:13" x14ac:dyDescent="0.25">
      <c r="A3010" s="89" t="str">
        <f t="shared" si="138"/>
        <v>Y0BM0</v>
      </c>
      <c r="B3010" s="89">
        <f>VLOOKUP(F3010,Masters!B:F,5,0)</f>
        <v>0</v>
      </c>
      <c r="C3010" s="169" t="s">
        <v>188</v>
      </c>
      <c r="D3010" s="169" t="s">
        <v>188</v>
      </c>
      <c r="E3010" s="170">
        <v>44469</v>
      </c>
      <c r="F3010" s="169">
        <v>142041</v>
      </c>
      <c r="G3010" s="169" t="s">
        <v>868</v>
      </c>
      <c r="H3010" s="169"/>
      <c r="I3010" s="169"/>
      <c r="J3010" s="169">
        <v>-0.36</v>
      </c>
      <c r="K3010" s="169"/>
      <c r="M3010" s="168">
        <f t="shared" si="137"/>
        <v>-3.5999999999999998E-8</v>
      </c>
    </row>
    <row r="3011" spans="1:13" x14ac:dyDescent="0.25">
      <c r="A3011" s="89" t="str">
        <f t="shared" si="138"/>
        <v>Y0BM0</v>
      </c>
      <c r="B3011" s="89">
        <f>VLOOKUP(F3011,Masters!B:F,5,0)</f>
        <v>0</v>
      </c>
      <c r="C3011" s="169" t="s">
        <v>188</v>
      </c>
      <c r="D3011" s="169" t="s">
        <v>188</v>
      </c>
      <c r="E3011" s="170">
        <v>44469</v>
      </c>
      <c r="F3011" s="169">
        <v>142044</v>
      </c>
      <c r="G3011" s="169" t="s">
        <v>870</v>
      </c>
      <c r="H3011" s="169"/>
      <c r="I3011" s="169"/>
      <c r="J3011" s="169">
        <v>0</v>
      </c>
      <c r="K3011" s="169"/>
      <c r="M3011" s="168">
        <f t="shared" si="137"/>
        <v>0</v>
      </c>
    </row>
    <row r="3012" spans="1:13" x14ac:dyDescent="0.25">
      <c r="A3012" s="89" t="str">
        <f t="shared" si="138"/>
        <v>Y0BM0</v>
      </c>
      <c r="B3012" s="89">
        <f>VLOOKUP(F3012,Masters!B:F,5,0)</f>
        <v>0</v>
      </c>
      <c r="C3012" s="169" t="s">
        <v>188</v>
      </c>
      <c r="D3012" s="169" t="s">
        <v>188</v>
      </c>
      <c r="E3012" s="170">
        <v>44469</v>
      </c>
      <c r="F3012" s="169">
        <v>160118</v>
      </c>
      <c r="G3012" s="169" t="s">
        <v>890</v>
      </c>
      <c r="H3012" s="169"/>
      <c r="I3012" s="169"/>
      <c r="J3012" s="169">
        <v>0</v>
      </c>
      <c r="K3012" s="169"/>
      <c r="M3012" s="168">
        <f t="shared" si="137"/>
        <v>0</v>
      </c>
    </row>
    <row r="3013" spans="1:13" x14ac:dyDescent="0.25">
      <c r="A3013" s="89" t="str">
        <f t="shared" si="138"/>
        <v>Y0BM0</v>
      </c>
      <c r="B3013" s="89">
        <f>VLOOKUP(F3013,Masters!B:F,5,0)</f>
        <v>0</v>
      </c>
      <c r="C3013" s="169" t="s">
        <v>188</v>
      </c>
      <c r="D3013" s="169" t="s">
        <v>188</v>
      </c>
      <c r="E3013" s="170">
        <v>44469</v>
      </c>
      <c r="F3013" s="169">
        <v>160119</v>
      </c>
      <c r="G3013" s="169" t="s">
        <v>1117</v>
      </c>
      <c r="H3013" s="169"/>
      <c r="I3013" s="169"/>
      <c r="J3013" s="169">
        <v>0</v>
      </c>
      <c r="K3013" s="169"/>
      <c r="M3013" s="168">
        <f t="shared" si="137"/>
        <v>0</v>
      </c>
    </row>
    <row r="3014" spans="1:13" x14ac:dyDescent="0.25">
      <c r="A3014" s="89" t="str">
        <f t="shared" si="138"/>
        <v>Y0BM0</v>
      </c>
      <c r="B3014" s="89">
        <f>VLOOKUP(F3014,Masters!B:F,5,0)</f>
        <v>0</v>
      </c>
      <c r="C3014" s="169" t="s">
        <v>188</v>
      </c>
      <c r="D3014" s="169" t="s">
        <v>188</v>
      </c>
      <c r="E3014" s="170">
        <v>44469</v>
      </c>
      <c r="F3014" s="169">
        <v>160123</v>
      </c>
      <c r="G3014" s="169" t="s">
        <v>894</v>
      </c>
      <c r="H3014" s="169"/>
      <c r="I3014" s="169"/>
      <c r="J3014" s="169">
        <v>0</v>
      </c>
      <c r="K3014" s="169"/>
      <c r="M3014" s="168">
        <f t="shared" si="137"/>
        <v>0</v>
      </c>
    </row>
    <row r="3015" spans="1:13" x14ac:dyDescent="0.25">
      <c r="A3015" s="89" t="str">
        <f t="shared" si="138"/>
        <v>Y0BM0</v>
      </c>
      <c r="B3015" s="89">
        <f>VLOOKUP(F3015,Masters!B:F,5,0)</f>
        <v>0</v>
      </c>
      <c r="C3015" s="169" t="s">
        <v>188</v>
      </c>
      <c r="D3015" s="169" t="s">
        <v>188</v>
      </c>
      <c r="E3015" s="170">
        <v>44469</v>
      </c>
      <c r="F3015" s="169">
        <v>160125</v>
      </c>
      <c r="G3015" s="169" t="s">
        <v>895</v>
      </c>
      <c r="H3015" s="169"/>
      <c r="I3015" s="169"/>
      <c r="J3015" s="169">
        <v>0</v>
      </c>
      <c r="K3015" s="169"/>
      <c r="M3015" s="168">
        <f t="shared" si="137"/>
        <v>0</v>
      </c>
    </row>
    <row r="3016" spans="1:13" x14ac:dyDescent="0.25">
      <c r="A3016" s="89" t="str">
        <f t="shared" si="138"/>
        <v>Y0BM0</v>
      </c>
      <c r="B3016" s="89">
        <f>VLOOKUP(F3016,Masters!B:F,5,0)</f>
        <v>0</v>
      </c>
      <c r="C3016" s="169" t="s">
        <v>188</v>
      </c>
      <c r="D3016" s="169" t="s">
        <v>188</v>
      </c>
      <c r="E3016" s="170">
        <v>44469</v>
      </c>
      <c r="F3016" s="169">
        <v>160202</v>
      </c>
      <c r="G3016" s="169" t="s">
        <v>896</v>
      </c>
      <c r="H3016" s="169"/>
      <c r="I3016" s="169"/>
      <c r="J3016" s="169">
        <v>0</v>
      </c>
      <c r="K3016" s="169"/>
      <c r="M3016" s="168">
        <f t="shared" si="137"/>
        <v>0</v>
      </c>
    </row>
    <row r="3017" spans="1:13" x14ac:dyDescent="0.25">
      <c r="A3017" s="89" t="str">
        <f t="shared" si="138"/>
        <v>Y0BM0</v>
      </c>
      <c r="B3017" s="89">
        <f>VLOOKUP(F3017,Masters!B:F,5,0)</f>
        <v>0</v>
      </c>
      <c r="C3017" s="169" t="s">
        <v>188</v>
      </c>
      <c r="D3017" s="169" t="s">
        <v>188</v>
      </c>
      <c r="E3017" s="170">
        <v>44469</v>
      </c>
      <c r="F3017" s="169">
        <v>160206</v>
      </c>
      <c r="G3017" s="169" t="s">
        <v>897</v>
      </c>
      <c r="H3017" s="169"/>
      <c r="I3017" s="169"/>
      <c r="J3017" s="169">
        <v>-0.01</v>
      </c>
      <c r="K3017" s="169"/>
      <c r="M3017" s="168">
        <f t="shared" si="137"/>
        <v>-1.0000000000000001E-9</v>
      </c>
    </row>
    <row r="3018" spans="1:13" x14ac:dyDescent="0.25">
      <c r="A3018" s="89" t="str">
        <f t="shared" si="138"/>
        <v>Y0BM0</v>
      </c>
      <c r="B3018" s="89">
        <f>VLOOKUP(F3018,Masters!B:F,5,0)</f>
        <v>0</v>
      </c>
      <c r="C3018" s="169" t="s">
        <v>188</v>
      </c>
      <c r="D3018" s="169" t="s">
        <v>188</v>
      </c>
      <c r="E3018" s="170">
        <v>44469</v>
      </c>
      <c r="F3018" s="169">
        <v>160207</v>
      </c>
      <c r="G3018" s="169" t="s">
        <v>898</v>
      </c>
      <c r="H3018" s="169"/>
      <c r="I3018" s="169"/>
      <c r="J3018" s="169">
        <v>0</v>
      </c>
      <c r="K3018" s="169"/>
      <c r="M3018" s="168">
        <f t="shared" si="137"/>
        <v>0</v>
      </c>
    </row>
    <row r="3019" spans="1:13" x14ac:dyDescent="0.25">
      <c r="A3019" s="89" t="str">
        <f t="shared" si="138"/>
        <v>Y0BM0</v>
      </c>
      <c r="B3019" s="89">
        <f>VLOOKUP(F3019,Masters!B:F,5,0)</f>
        <v>0</v>
      </c>
      <c r="C3019" s="169" t="s">
        <v>188</v>
      </c>
      <c r="D3019" s="169" t="s">
        <v>188</v>
      </c>
      <c r="E3019" s="170">
        <v>44469</v>
      </c>
      <c r="F3019" s="169">
        <v>170120</v>
      </c>
      <c r="G3019" s="169" t="s">
        <v>740</v>
      </c>
      <c r="H3019" s="169"/>
      <c r="I3019" s="169"/>
      <c r="J3019" s="169">
        <v>8480.2900000000009</v>
      </c>
      <c r="K3019" s="169"/>
      <c r="M3019" s="168">
        <f t="shared" si="137"/>
        <v>8.4802900000000004E-4</v>
      </c>
    </row>
    <row r="3020" spans="1:13" x14ac:dyDescent="0.25">
      <c r="A3020" s="89" t="str">
        <f t="shared" si="138"/>
        <v>Y0BM0</v>
      </c>
      <c r="B3020" s="89">
        <f>VLOOKUP(F3020,Masters!B:F,5,0)</f>
        <v>0</v>
      </c>
      <c r="C3020" s="169" t="s">
        <v>188</v>
      </c>
      <c r="D3020" s="169" t="s">
        <v>188</v>
      </c>
      <c r="E3020" s="170">
        <v>44469</v>
      </c>
      <c r="F3020" s="169">
        <v>170125</v>
      </c>
      <c r="G3020" s="169" t="s">
        <v>560</v>
      </c>
      <c r="H3020" s="169"/>
      <c r="I3020" s="169"/>
      <c r="J3020" s="169">
        <v>17370807.739999998</v>
      </c>
      <c r="K3020" s="169"/>
      <c r="M3020" s="168">
        <f t="shared" si="137"/>
        <v>1.7370807739999998</v>
      </c>
    </row>
    <row r="3021" spans="1:13" x14ac:dyDescent="0.25">
      <c r="A3021" s="89" t="str">
        <f t="shared" si="138"/>
        <v>Y0BM0</v>
      </c>
      <c r="B3021" s="89">
        <f>VLOOKUP(F3021,Masters!B:F,5,0)</f>
        <v>0</v>
      </c>
      <c r="C3021" s="169" t="s">
        <v>188</v>
      </c>
      <c r="D3021" s="169" t="s">
        <v>188</v>
      </c>
      <c r="E3021" s="170">
        <v>44469</v>
      </c>
      <c r="F3021" s="169">
        <v>170129</v>
      </c>
      <c r="G3021" s="169" t="s">
        <v>564</v>
      </c>
      <c r="H3021" s="169"/>
      <c r="I3021" s="169"/>
      <c r="J3021" s="169">
        <v>368870</v>
      </c>
      <c r="K3021" s="169"/>
      <c r="M3021" s="168">
        <f t="shared" si="137"/>
        <v>3.6887000000000003E-2</v>
      </c>
    </row>
    <row r="3022" spans="1:13" x14ac:dyDescent="0.25">
      <c r="A3022" s="89" t="str">
        <f t="shared" si="138"/>
        <v>Y0BM1.2</v>
      </c>
      <c r="B3022" s="89">
        <f>VLOOKUP(F3022,Masters!B:F,5,0)</f>
        <v>1.2</v>
      </c>
      <c r="C3022" s="169" t="s">
        <v>188</v>
      </c>
      <c r="D3022" s="169" t="s">
        <v>188</v>
      </c>
      <c r="E3022" s="170">
        <v>44469</v>
      </c>
      <c r="F3022" s="169">
        <v>201151</v>
      </c>
      <c r="G3022" s="169" t="s">
        <v>733</v>
      </c>
      <c r="H3022" s="169"/>
      <c r="I3022" s="169"/>
      <c r="J3022" s="169">
        <v>-282319.87</v>
      </c>
      <c r="K3022" s="169"/>
      <c r="M3022" s="168">
        <f t="shared" si="137"/>
        <v>-2.8231987E-2</v>
      </c>
    </row>
    <row r="3023" spans="1:13" x14ac:dyDescent="0.25">
      <c r="A3023" s="89" t="str">
        <f t="shared" si="138"/>
        <v>Y0BM1.2</v>
      </c>
      <c r="B3023" s="89">
        <f>VLOOKUP(F3023,Masters!B:F,5,0)</f>
        <v>1.2</v>
      </c>
      <c r="C3023" s="169" t="s">
        <v>188</v>
      </c>
      <c r="D3023" s="169" t="s">
        <v>188</v>
      </c>
      <c r="E3023" s="170">
        <v>44469</v>
      </c>
      <c r="F3023" s="169">
        <v>201182</v>
      </c>
      <c r="G3023" s="169" t="s">
        <v>909</v>
      </c>
      <c r="H3023" s="169"/>
      <c r="I3023" s="169"/>
      <c r="J3023" s="169">
        <v>-748263607.57000005</v>
      </c>
      <c r="K3023" s="169"/>
      <c r="M3023" s="168">
        <f t="shared" si="137"/>
        <v>-74.826360757000003</v>
      </c>
    </row>
    <row r="3024" spans="1:13" x14ac:dyDescent="0.25">
      <c r="A3024" s="89" t="str">
        <f t="shared" si="138"/>
        <v>Y0BM0</v>
      </c>
      <c r="B3024" s="89">
        <f>VLOOKUP(F3024,Masters!B:F,5,0)</f>
        <v>0</v>
      </c>
      <c r="C3024" s="169" t="s">
        <v>188</v>
      </c>
      <c r="D3024" s="169" t="s">
        <v>188</v>
      </c>
      <c r="E3024" s="170">
        <v>44469</v>
      </c>
      <c r="F3024" s="169">
        <v>201187</v>
      </c>
      <c r="G3024" s="169" t="s">
        <v>580</v>
      </c>
      <c r="H3024" s="169"/>
      <c r="I3024" s="169"/>
      <c r="J3024" s="169">
        <v>78</v>
      </c>
      <c r="K3024" s="169"/>
      <c r="M3024" s="168">
        <f t="shared" si="137"/>
        <v>7.7999999999999999E-6</v>
      </c>
    </row>
    <row r="3025" spans="1:13" x14ac:dyDescent="0.25">
      <c r="A3025" s="89" t="str">
        <f t="shared" si="138"/>
        <v>Y0BM0</v>
      </c>
      <c r="B3025" s="89">
        <f>VLOOKUP(F3025,Masters!B:F,5,0)</f>
        <v>0</v>
      </c>
      <c r="C3025" s="169" t="s">
        <v>188</v>
      </c>
      <c r="D3025" s="169" t="s">
        <v>188</v>
      </c>
      <c r="E3025" s="170">
        <v>44469</v>
      </c>
      <c r="F3025" s="169">
        <v>201188</v>
      </c>
      <c r="G3025" s="169" t="s">
        <v>581</v>
      </c>
      <c r="H3025" s="169"/>
      <c r="I3025" s="169"/>
      <c r="J3025" s="169">
        <v>29.06</v>
      </c>
      <c r="K3025" s="169"/>
      <c r="M3025" s="168">
        <f t="shared" si="137"/>
        <v>2.9059999999999998E-6</v>
      </c>
    </row>
    <row r="3026" spans="1:13" x14ac:dyDescent="0.25">
      <c r="A3026" s="89" t="str">
        <f t="shared" si="138"/>
        <v>Y0BM1.2</v>
      </c>
      <c r="B3026" s="89">
        <f>VLOOKUP(F3026,Masters!B:F,5,0)</f>
        <v>1.2</v>
      </c>
      <c r="C3026" s="169" t="s">
        <v>188</v>
      </c>
      <c r="D3026" s="169" t="s">
        <v>188</v>
      </c>
      <c r="E3026" s="170">
        <v>44469</v>
      </c>
      <c r="F3026" s="169">
        <v>201189</v>
      </c>
      <c r="G3026" s="169" t="s">
        <v>582</v>
      </c>
      <c r="H3026" s="169"/>
      <c r="I3026" s="169"/>
      <c r="J3026" s="169">
        <v>-22462636.949999999</v>
      </c>
      <c r="K3026" s="169"/>
      <c r="M3026" s="168">
        <f t="shared" si="137"/>
        <v>-2.2462636950000001</v>
      </c>
    </row>
    <row r="3027" spans="1:13" x14ac:dyDescent="0.25">
      <c r="A3027" s="89" t="str">
        <f t="shared" si="138"/>
        <v>Y0BM0</v>
      </c>
      <c r="B3027" s="89">
        <f>VLOOKUP(F3027,Masters!B:F,5,0)</f>
        <v>0</v>
      </c>
      <c r="C3027" s="169" t="s">
        <v>188</v>
      </c>
      <c r="D3027" s="169" t="s">
        <v>188</v>
      </c>
      <c r="E3027" s="170">
        <v>44469</v>
      </c>
      <c r="F3027" s="169">
        <v>201191</v>
      </c>
      <c r="G3027" s="169" t="s">
        <v>583</v>
      </c>
      <c r="H3027" s="169"/>
      <c r="I3027" s="169"/>
      <c r="J3027" s="169">
        <v>8702087.1899999995</v>
      </c>
      <c r="K3027" s="169"/>
      <c r="M3027" s="168">
        <f t="shared" si="137"/>
        <v>0.87020871899999996</v>
      </c>
    </row>
    <row r="3028" spans="1:13" x14ac:dyDescent="0.25">
      <c r="A3028" s="89" t="str">
        <f t="shared" si="138"/>
        <v>Y0BM0</v>
      </c>
      <c r="B3028" s="89">
        <f>VLOOKUP(F3028,Masters!B:F,5,0)</f>
        <v>0</v>
      </c>
      <c r="C3028" s="169" t="s">
        <v>188</v>
      </c>
      <c r="D3028" s="169" t="s">
        <v>188</v>
      </c>
      <c r="E3028" s="170">
        <v>44469</v>
      </c>
      <c r="F3028" s="169">
        <v>201192</v>
      </c>
      <c r="G3028" s="169" t="s">
        <v>584</v>
      </c>
      <c r="H3028" s="169"/>
      <c r="I3028" s="169"/>
      <c r="J3028" s="169">
        <v>5034899109.7799997</v>
      </c>
      <c r="K3028" s="169"/>
      <c r="M3028" s="168">
        <f t="shared" si="137"/>
        <v>503.48991097799995</v>
      </c>
    </row>
    <row r="3029" spans="1:13" x14ac:dyDescent="0.25">
      <c r="A3029" s="89" t="str">
        <f t="shared" si="138"/>
        <v>Y0BM0</v>
      </c>
      <c r="B3029" s="89">
        <f>VLOOKUP(F3029,Masters!B:F,5,0)</f>
        <v>0</v>
      </c>
      <c r="C3029" s="169" t="s">
        <v>188</v>
      </c>
      <c r="D3029" s="169" t="s">
        <v>188</v>
      </c>
      <c r="E3029" s="170">
        <v>44469</v>
      </c>
      <c r="F3029" s="169">
        <v>201196</v>
      </c>
      <c r="G3029" s="169" t="s">
        <v>734</v>
      </c>
      <c r="H3029" s="169"/>
      <c r="I3029" s="169"/>
      <c r="J3029" s="169">
        <v>2.15</v>
      </c>
      <c r="K3029" s="169"/>
      <c r="M3029" s="168">
        <f t="shared" si="137"/>
        <v>2.1499999999999998E-7</v>
      </c>
    </row>
    <row r="3030" spans="1:13" x14ac:dyDescent="0.25">
      <c r="A3030" s="89" t="str">
        <f t="shared" si="138"/>
        <v>Y0BM1.2</v>
      </c>
      <c r="B3030" s="89">
        <f>VLOOKUP(F3030,Masters!B:F,5,0)</f>
        <v>1.2</v>
      </c>
      <c r="C3030" s="169" t="s">
        <v>188</v>
      </c>
      <c r="D3030" s="169" t="s">
        <v>188</v>
      </c>
      <c r="E3030" s="170">
        <v>44469</v>
      </c>
      <c r="F3030" s="169">
        <v>201224</v>
      </c>
      <c r="G3030" s="169" t="s">
        <v>699</v>
      </c>
      <c r="H3030" s="169"/>
      <c r="I3030" s="169"/>
      <c r="J3030" s="169">
        <v>-10000</v>
      </c>
      <c r="K3030" s="169"/>
      <c r="M3030" s="168">
        <f t="shared" si="137"/>
        <v>-1E-3</v>
      </c>
    </row>
    <row r="3031" spans="1:13" x14ac:dyDescent="0.25">
      <c r="A3031" s="89" t="str">
        <f t="shared" si="138"/>
        <v>Y0BM0</v>
      </c>
      <c r="B3031" s="89">
        <f>VLOOKUP(F3031,Masters!B:F,5,0)</f>
        <v>0</v>
      </c>
      <c r="C3031" s="169" t="s">
        <v>188</v>
      </c>
      <c r="D3031" s="169" t="s">
        <v>188</v>
      </c>
      <c r="E3031" s="170">
        <v>44469</v>
      </c>
      <c r="F3031" s="169">
        <v>201225</v>
      </c>
      <c r="G3031" s="169" t="s">
        <v>700</v>
      </c>
      <c r="H3031" s="169"/>
      <c r="I3031" s="169"/>
      <c r="J3031" s="169">
        <v>-359.75</v>
      </c>
      <c r="K3031" s="169"/>
      <c r="M3031" s="168">
        <f t="shared" ref="M3031:M3066" si="139">J3031/10000000</f>
        <v>-3.5975E-5</v>
      </c>
    </row>
    <row r="3032" spans="1:13" x14ac:dyDescent="0.25">
      <c r="A3032" s="89" t="str">
        <f t="shared" si="138"/>
        <v>Y0BM0</v>
      </c>
      <c r="B3032" s="89">
        <f>VLOOKUP(F3032,Masters!B:F,5,0)</f>
        <v>0</v>
      </c>
      <c r="C3032" s="169" t="s">
        <v>188</v>
      </c>
      <c r="D3032" s="169" t="s">
        <v>188</v>
      </c>
      <c r="E3032" s="170">
        <v>44469</v>
      </c>
      <c r="F3032" s="169">
        <v>201246</v>
      </c>
      <c r="G3032" s="169" t="s">
        <v>585</v>
      </c>
      <c r="H3032" s="169"/>
      <c r="I3032" s="169"/>
      <c r="J3032" s="169">
        <v>7354811.9199999999</v>
      </c>
      <c r="K3032" s="169"/>
      <c r="M3032" s="168">
        <f t="shared" si="139"/>
        <v>0.73548119199999995</v>
      </c>
    </row>
    <row r="3033" spans="1:13" x14ac:dyDescent="0.25">
      <c r="A3033" s="89" t="str">
        <f t="shared" ref="A3033:A3066" si="140">C3033&amp;B3033</f>
        <v>Y0BM0</v>
      </c>
      <c r="B3033" s="89">
        <f>VLOOKUP(F3033,Masters!B:F,5,0)</f>
        <v>0</v>
      </c>
      <c r="C3033" s="169" t="s">
        <v>188</v>
      </c>
      <c r="D3033" s="169" t="s">
        <v>188</v>
      </c>
      <c r="E3033" s="170">
        <v>44469</v>
      </c>
      <c r="F3033" s="169">
        <v>201342</v>
      </c>
      <c r="G3033" s="169" t="s">
        <v>586</v>
      </c>
      <c r="H3033" s="169"/>
      <c r="I3033" s="169"/>
      <c r="J3033" s="169">
        <v>134357.76999999999</v>
      </c>
      <c r="K3033" s="169"/>
      <c r="M3033" s="168">
        <f t="shared" si="139"/>
        <v>1.3435776999999999E-2</v>
      </c>
    </row>
    <row r="3034" spans="1:13" x14ac:dyDescent="0.25">
      <c r="A3034" s="89" t="str">
        <f t="shared" si="140"/>
        <v>Y0BM0</v>
      </c>
      <c r="B3034" s="89">
        <f>VLOOKUP(F3034,Masters!B:F,5,0)</f>
        <v>0</v>
      </c>
      <c r="C3034" s="169" t="s">
        <v>188</v>
      </c>
      <c r="D3034" s="169" t="s">
        <v>188</v>
      </c>
      <c r="E3034" s="170">
        <v>44469</v>
      </c>
      <c r="F3034" s="169">
        <v>201349</v>
      </c>
      <c r="G3034" s="169" t="s">
        <v>477</v>
      </c>
      <c r="H3034" s="169"/>
      <c r="I3034" s="169"/>
      <c r="J3034" s="169">
        <v>-3986.01</v>
      </c>
      <c r="K3034" s="169"/>
      <c r="M3034" s="168">
        <f t="shared" si="139"/>
        <v>-3.98601E-4</v>
      </c>
    </row>
    <row r="3035" spans="1:13" x14ac:dyDescent="0.25">
      <c r="A3035" s="89" t="str">
        <f t="shared" si="140"/>
        <v>Y0BM0</v>
      </c>
      <c r="B3035" s="89">
        <f>VLOOKUP(F3035,Masters!B:F,5,0)</f>
        <v>0</v>
      </c>
      <c r="C3035" s="169" t="s">
        <v>188</v>
      </c>
      <c r="D3035" s="169" t="s">
        <v>188</v>
      </c>
      <c r="E3035" s="170">
        <v>44469</v>
      </c>
      <c r="F3035" s="169">
        <v>201351</v>
      </c>
      <c r="G3035" s="169" t="s">
        <v>478</v>
      </c>
      <c r="H3035" s="169"/>
      <c r="I3035" s="169"/>
      <c r="J3035" s="169">
        <v>347958768.07999998</v>
      </c>
      <c r="K3035" s="169"/>
      <c r="M3035" s="168">
        <f t="shared" si="139"/>
        <v>34.795876807999996</v>
      </c>
    </row>
    <row r="3036" spans="1:13" x14ac:dyDescent="0.25">
      <c r="A3036" s="89" t="str">
        <f t="shared" si="140"/>
        <v>Y0BM1.2</v>
      </c>
      <c r="B3036" s="89">
        <f>VLOOKUP(F3036,Masters!B:F,5,0)</f>
        <v>1.2</v>
      </c>
      <c r="C3036" s="169" t="s">
        <v>188</v>
      </c>
      <c r="D3036" s="169" t="s">
        <v>188</v>
      </c>
      <c r="E3036" s="170">
        <v>44469</v>
      </c>
      <c r="F3036" s="169">
        <v>201357</v>
      </c>
      <c r="G3036" s="169" t="s">
        <v>587</v>
      </c>
      <c r="H3036" s="169"/>
      <c r="I3036" s="169"/>
      <c r="J3036" s="169">
        <v>-697987.95</v>
      </c>
      <c r="K3036" s="169"/>
      <c r="M3036" s="168">
        <f t="shared" si="139"/>
        <v>-6.9798794999999997E-2</v>
      </c>
    </row>
    <row r="3037" spans="1:13" x14ac:dyDescent="0.25">
      <c r="A3037" s="89" t="str">
        <f t="shared" si="140"/>
        <v>Y0BM1.2</v>
      </c>
      <c r="B3037" s="89">
        <f>VLOOKUP(F3037,Masters!B:F,5,0)</f>
        <v>1.2</v>
      </c>
      <c r="C3037" s="169" t="s">
        <v>188</v>
      </c>
      <c r="D3037" s="169" t="s">
        <v>188</v>
      </c>
      <c r="E3037" s="170">
        <v>44469</v>
      </c>
      <c r="F3037" s="169">
        <v>201364</v>
      </c>
      <c r="G3037" s="169" t="s">
        <v>479</v>
      </c>
      <c r="H3037" s="169"/>
      <c r="I3037" s="169"/>
      <c r="J3037" s="169">
        <v>-243241.39</v>
      </c>
      <c r="K3037" s="169"/>
      <c r="M3037" s="168">
        <f t="shared" si="139"/>
        <v>-2.4324139000000002E-2</v>
      </c>
    </row>
    <row r="3038" spans="1:13" x14ac:dyDescent="0.25">
      <c r="A3038" s="89" t="str">
        <f t="shared" si="140"/>
        <v>Y0BM1.2</v>
      </c>
      <c r="B3038" s="89">
        <f>VLOOKUP(F3038,Masters!B:F,5,0)</f>
        <v>1.2</v>
      </c>
      <c r="C3038" s="169" t="s">
        <v>188</v>
      </c>
      <c r="D3038" s="169" t="s">
        <v>188</v>
      </c>
      <c r="E3038" s="170">
        <v>44469</v>
      </c>
      <c r="F3038" s="169">
        <v>201366</v>
      </c>
      <c r="G3038" s="169" t="s">
        <v>480</v>
      </c>
      <c r="H3038" s="169"/>
      <c r="I3038" s="169"/>
      <c r="J3038" s="169">
        <v>-28071015.379999999</v>
      </c>
      <c r="K3038" s="169"/>
      <c r="M3038" s="168">
        <f t="shared" si="139"/>
        <v>-2.807101538</v>
      </c>
    </row>
    <row r="3039" spans="1:13" x14ac:dyDescent="0.25">
      <c r="A3039" s="89" t="str">
        <f t="shared" si="140"/>
        <v>Y0BM1.2</v>
      </c>
      <c r="B3039" s="89">
        <f>VLOOKUP(F3039,Masters!B:F,5,0)</f>
        <v>1.2</v>
      </c>
      <c r="C3039" s="169" t="s">
        <v>188</v>
      </c>
      <c r="D3039" s="169" t="s">
        <v>188</v>
      </c>
      <c r="E3039" s="170">
        <v>44469</v>
      </c>
      <c r="F3039" s="169">
        <v>201412</v>
      </c>
      <c r="G3039" s="169" t="s">
        <v>588</v>
      </c>
      <c r="H3039" s="169"/>
      <c r="I3039" s="169"/>
      <c r="J3039" s="169">
        <v>-487105.94</v>
      </c>
      <c r="K3039" s="169"/>
      <c r="M3039" s="168">
        <f t="shared" si="139"/>
        <v>-4.8710594000000003E-2</v>
      </c>
    </row>
    <row r="3040" spans="1:13" x14ac:dyDescent="0.25">
      <c r="A3040" s="89" t="str">
        <f t="shared" si="140"/>
        <v>Y0BM0</v>
      </c>
      <c r="B3040" s="89">
        <f>VLOOKUP(F3040,Masters!B:F,5,0)</f>
        <v>0</v>
      </c>
      <c r="C3040" s="169" t="s">
        <v>188</v>
      </c>
      <c r="D3040" s="169" t="s">
        <v>188</v>
      </c>
      <c r="E3040" s="170">
        <v>44469</v>
      </c>
      <c r="F3040" s="169">
        <v>210103</v>
      </c>
      <c r="G3040" s="169" t="s">
        <v>521</v>
      </c>
      <c r="H3040" s="169"/>
      <c r="I3040" s="169"/>
      <c r="J3040" s="169">
        <v>0</v>
      </c>
      <c r="K3040" s="169"/>
      <c r="M3040" s="168">
        <f t="shared" si="139"/>
        <v>0</v>
      </c>
    </row>
    <row r="3041" spans="1:13" x14ac:dyDescent="0.25">
      <c r="A3041" s="89" t="str">
        <f t="shared" si="140"/>
        <v>Y0BM0</v>
      </c>
      <c r="B3041" s="89">
        <f>VLOOKUP(F3041,Masters!B:F,5,0)</f>
        <v>0</v>
      </c>
      <c r="C3041" s="169" t="s">
        <v>188</v>
      </c>
      <c r="D3041" s="169" t="s">
        <v>188</v>
      </c>
      <c r="E3041" s="170">
        <v>44469</v>
      </c>
      <c r="F3041" s="169">
        <v>210117</v>
      </c>
      <c r="G3041" s="169" t="s">
        <v>523</v>
      </c>
      <c r="H3041" s="169"/>
      <c r="I3041" s="169"/>
      <c r="J3041" s="169">
        <v>-477322.42</v>
      </c>
      <c r="K3041" s="169"/>
      <c r="M3041" s="168">
        <f t="shared" si="139"/>
        <v>-4.7732242000000001E-2</v>
      </c>
    </row>
    <row r="3042" spans="1:13" x14ac:dyDescent="0.25">
      <c r="A3042" s="89" t="str">
        <f t="shared" si="140"/>
        <v>Y0BM0</v>
      </c>
      <c r="B3042" s="89">
        <f>VLOOKUP(F3042,Masters!B:F,5,0)</f>
        <v>0</v>
      </c>
      <c r="C3042" s="169" t="s">
        <v>188</v>
      </c>
      <c r="D3042" s="169" t="s">
        <v>188</v>
      </c>
      <c r="E3042" s="170">
        <v>44469</v>
      </c>
      <c r="F3042" s="169">
        <v>210132</v>
      </c>
      <c r="G3042" s="169" t="s">
        <v>916</v>
      </c>
      <c r="H3042" s="169"/>
      <c r="I3042" s="169"/>
      <c r="J3042" s="169">
        <v>0</v>
      </c>
      <c r="K3042" s="169"/>
      <c r="M3042" s="168">
        <f t="shared" si="139"/>
        <v>0</v>
      </c>
    </row>
    <row r="3043" spans="1:13" x14ac:dyDescent="0.25">
      <c r="A3043" s="89" t="str">
        <f t="shared" si="140"/>
        <v>Y0BM0</v>
      </c>
      <c r="B3043" s="89">
        <f>VLOOKUP(F3043,Masters!B:F,5,0)</f>
        <v>0</v>
      </c>
      <c r="C3043" s="169" t="s">
        <v>188</v>
      </c>
      <c r="D3043" s="169" t="s">
        <v>188</v>
      </c>
      <c r="E3043" s="170">
        <v>44469</v>
      </c>
      <c r="F3043" s="169">
        <v>210138</v>
      </c>
      <c r="G3043" s="169" t="s">
        <v>2441</v>
      </c>
      <c r="H3043" s="169"/>
      <c r="I3043" s="169"/>
      <c r="J3043" s="169">
        <v>0</v>
      </c>
      <c r="K3043" s="169"/>
      <c r="M3043" s="168">
        <f t="shared" si="139"/>
        <v>0</v>
      </c>
    </row>
    <row r="3044" spans="1:13" x14ac:dyDescent="0.25">
      <c r="A3044" s="89" t="str">
        <f t="shared" si="140"/>
        <v>Y0BM0</v>
      </c>
      <c r="B3044" s="89">
        <f>VLOOKUP(F3044,Masters!B:F,5,0)</f>
        <v>0</v>
      </c>
      <c r="C3044" s="169" t="s">
        <v>188</v>
      </c>
      <c r="D3044" s="169" t="s">
        <v>188</v>
      </c>
      <c r="E3044" s="170">
        <v>44469</v>
      </c>
      <c r="F3044" s="169">
        <v>210140</v>
      </c>
      <c r="G3044" s="169" t="s">
        <v>525</v>
      </c>
      <c r="H3044" s="169"/>
      <c r="I3044" s="169"/>
      <c r="J3044" s="169">
        <v>0</v>
      </c>
      <c r="K3044" s="169"/>
      <c r="M3044" s="168">
        <f t="shared" si="139"/>
        <v>0</v>
      </c>
    </row>
    <row r="3045" spans="1:13" x14ac:dyDescent="0.25">
      <c r="A3045" s="89" t="str">
        <f t="shared" si="140"/>
        <v>Y0BM0</v>
      </c>
      <c r="B3045" s="89">
        <f>VLOOKUP(F3045,Masters!B:F,5,0)</f>
        <v>0</v>
      </c>
      <c r="C3045" s="169" t="s">
        <v>188</v>
      </c>
      <c r="D3045" s="169" t="s">
        <v>188</v>
      </c>
      <c r="E3045" s="170">
        <v>44469</v>
      </c>
      <c r="F3045" s="169">
        <v>210210</v>
      </c>
      <c r="G3045" s="169" t="s">
        <v>526</v>
      </c>
      <c r="H3045" s="169"/>
      <c r="I3045" s="169"/>
      <c r="J3045" s="169">
        <v>-823226.47</v>
      </c>
      <c r="K3045" s="169"/>
      <c r="M3045" s="168">
        <f t="shared" si="139"/>
        <v>-8.2322646999999999E-2</v>
      </c>
    </row>
    <row r="3046" spans="1:13" x14ac:dyDescent="0.25">
      <c r="A3046" s="89" t="str">
        <f t="shared" si="140"/>
        <v>Y0BM0</v>
      </c>
      <c r="B3046" s="89">
        <f>VLOOKUP(F3046,Masters!B:F,5,0)</f>
        <v>0</v>
      </c>
      <c r="C3046" s="169" t="s">
        <v>188</v>
      </c>
      <c r="D3046" s="169" t="s">
        <v>188</v>
      </c>
      <c r="E3046" s="170">
        <v>44469</v>
      </c>
      <c r="F3046" s="169">
        <v>210315</v>
      </c>
      <c r="G3046" s="169" t="s">
        <v>653</v>
      </c>
      <c r="H3046" s="169"/>
      <c r="I3046" s="169"/>
      <c r="J3046" s="169">
        <v>-981009.08</v>
      </c>
      <c r="K3046" s="169"/>
      <c r="M3046" s="168">
        <f t="shared" si="139"/>
        <v>-9.8100908000000001E-2</v>
      </c>
    </row>
    <row r="3047" spans="1:13" x14ac:dyDescent="0.25">
      <c r="A3047" s="89" t="str">
        <f t="shared" si="140"/>
        <v>Y0BM0</v>
      </c>
      <c r="B3047" s="89">
        <f>VLOOKUP(F3047,Masters!B:F,5,0)</f>
        <v>0</v>
      </c>
      <c r="C3047" s="169" t="s">
        <v>188</v>
      </c>
      <c r="D3047" s="169" t="s">
        <v>188</v>
      </c>
      <c r="E3047" s="170">
        <v>44469</v>
      </c>
      <c r="F3047" s="169">
        <v>210419</v>
      </c>
      <c r="G3047" s="169" t="s">
        <v>596</v>
      </c>
      <c r="H3047" s="169"/>
      <c r="I3047" s="169"/>
      <c r="J3047" s="169">
        <v>-802.99</v>
      </c>
      <c r="K3047" s="169"/>
      <c r="M3047" s="168">
        <f t="shared" si="139"/>
        <v>-8.0298999999999998E-5</v>
      </c>
    </row>
    <row r="3048" spans="1:13" x14ac:dyDescent="0.25">
      <c r="A3048" s="89" t="str">
        <f t="shared" si="140"/>
        <v>Y0BM0</v>
      </c>
      <c r="B3048" s="89">
        <f>VLOOKUP(F3048,Masters!B:F,5,0)</f>
        <v>0</v>
      </c>
      <c r="C3048" s="169" t="s">
        <v>188</v>
      </c>
      <c r="D3048" s="169" t="s">
        <v>188</v>
      </c>
      <c r="E3048" s="170">
        <v>44469</v>
      </c>
      <c r="F3048" s="169">
        <v>210667</v>
      </c>
      <c r="G3048" s="169" t="s">
        <v>528</v>
      </c>
      <c r="H3048" s="169"/>
      <c r="I3048" s="169"/>
      <c r="J3048" s="169">
        <v>-1743.65</v>
      </c>
      <c r="K3048" s="169"/>
      <c r="M3048" s="168">
        <f t="shared" si="139"/>
        <v>-1.74365E-4</v>
      </c>
    </row>
    <row r="3049" spans="1:13" x14ac:dyDescent="0.25">
      <c r="A3049" s="89" t="str">
        <f t="shared" si="140"/>
        <v>Y0BM0</v>
      </c>
      <c r="B3049" s="89">
        <f>VLOOKUP(F3049,Masters!B:F,5,0)</f>
        <v>0</v>
      </c>
      <c r="C3049" s="169" t="s">
        <v>188</v>
      </c>
      <c r="D3049" s="169" t="s">
        <v>188</v>
      </c>
      <c r="E3049" s="170">
        <v>44469</v>
      </c>
      <c r="F3049" s="169">
        <v>210766</v>
      </c>
      <c r="G3049" s="169" t="s">
        <v>1614</v>
      </c>
      <c r="H3049" s="169"/>
      <c r="I3049" s="169"/>
      <c r="J3049" s="169">
        <v>9870.99</v>
      </c>
      <c r="K3049" s="169"/>
      <c r="M3049" s="168">
        <f t="shared" si="139"/>
        <v>9.8709899999999996E-4</v>
      </c>
    </row>
    <row r="3050" spans="1:13" x14ac:dyDescent="0.25">
      <c r="A3050" s="89" t="str">
        <f t="shared" si="140"/>
        <v>Y0BM0</v>
      </c>
      <c r="B3050" s="89">
        <f>VLOOKUP(F3050,Masters!B:F,5,0)</f>
        <v>0</v>
      </c>
      <c r="C3050" s="169" t="s">
        <v>188</v>
      </c>
      <c r="D3050" s="169" t="s">
        <v>188</v>
      </c>
      <c r="E3050" s="170">
        <v>44469</v>
      </c>
      <c r="F3050" s="169">
        <v>211103</v>
      </c>
      <c r="G3050" s="169" t="s">
        <v>529</v>
      </c>
      <c r="H3050" s="169"/>
      <c r="I3050" s="169"/>
      <c r="J3050" s="169">
        <v>-6705.62</v>
      </c>
      <c r="K3050" s="169"/>
      <c r="M3050" s="168">
        <f t="shared" si="139"/>
        <v>-6.7056199999999998E-4</v>
      </c>
    </row>
    <row r="3051" spans="1:13" x14ac:dyDescent="0.25">
      <c r="A3051" s="89" t="str">
        <f t="shared" si="140"/>
        <v>Y0BM0</v>
      </c>
      <c r="B3051" s="89">
        <f>VLOOKUP(F3051,Masters!B:F,5,0)</f>
        <v>0</v>
      </c>
      <c r="C3051" s="169" t="s">
        <v>188</v>
      </c>
      <c r="D3051" s="169" t="s">
        <v>188</v>
      </c>
      <c r="E3051" s="170">
        <v>44469</v>
      </c>
      <c r="F3051" s="169">
        <v>211106</v>
      </c>
      <c r="G3051" s="169" t="s">
        <v>530</v>
      </c>
      <c r="H3051" s="169"/>
      <c r="I3051" s="169"/>
      <c r="J3051" s="169">
        <v>-71967.350000000006</v>
      </c>
      <c r="K3051" s="169"/>
      <c r="M3051" s="168">
        <f t="shared" si="139"/>
        <v>-7.196735000000001E-3</v>
      </c>
    </row>
    <row r="3052" spans="1:13" x14ac:dyDescent="0.25">
      <c r="A3052" s="89" t="str">
        <f t="shared" si="140"/>
        <v>Y0BM0</v>
      </c>
      <c r="B3052" s="89">
        <f>VLOOKUP(F3052,Masters!B:F,5,0)</f>
        <v>0</v>
      </c>
      <c r="C3052" s="169" t="s">
        <v>188</v>
      </c>
      <c r="D3052" s="169" t="s">
        <v>188</v>
      </c>
      <c r="E3052" s="170">
        <v>44469</v>
      </c>
      <c r="F3052" s="169">
        <v>211121</v>
      </c>
      <c r="G3052" s="169" t="s">
        <v>532</v>
      </c>
      <c r="H3052" s="169"/>
      <c r="I3052" s="169"/>
      <c r="J3052" s="169">
        <v>-5189</v>
      </c>
      <c r="K3052" s="169"/>
      <c r="M3052" s="168">
        <f t="shared" si="139"/>
        <v>-5.1889999999999998E-4</v>
      </c>
    </row>
    <row r="3053" spans="1:13" x14ac:dyDescent="0.25">
      <c r="A3053" s="89" t="str">
        <f t="shared" si="140"/>
        <v>Y0BM0</v>
      </c>
      <c r="B3053" s="89">
        <f>VLOOKUP(F3053,Masters!B:F,5,0)</f>
        <v>0</v>
      </c>
      <c r="C3053" s="169" t="s">
        <v>188</v>
      </c>
      <c r="D3053" s="169" t="s">
        <v>188</v>
      </c>
      <c r="E3053" s="170">
        <v>44469</v>
      </c>
      <c r="F3053" s="169">
        <v>211146</v>
      </c>
      <c r="G3053" s="169" t="s">
        <v>1615</v>
      </c>
      <c r="H3053" s="169"/>
      <c r="I3053" s="169"/>
      <c r="J3053" s="169">
        <v>-12511</v>
      </c>
      <c r="K3053" s="169"/>
      <c r="M3053" s="168">
        <f t="shared" si="139"/>
        <v>-1.2511E-3</v>
      </c>
    </row>
    <row r="3054" spans="1:13" x14ac:dyDescent="0.25">
      <c r="A3054" s="89" t="str">
        <f t="shared" si="140"/>
        <v>Y0BM0</v>
      </c>
      <c r="B3054" s="89">
        <f>VLOOKUP(F3054,Masters!B:F,5,0)</f>
        <v>0</v>
      </c>
      <c r="C3054" s="169" t="s">
        <v>188</v>
      </c>
      <c r="D3054" s="169" t="s">
        <v>188</v>
      </c>
      <c r="E3054" s="170">
        <v>44469</v>
      </c>
      <c r="F3054" s="169">
        <v>211172</v>
      </c>
      <c r="G3054" s="169" t="s">
        <v>535</v>
      </c>
      <c r="H3054" s="169"/>
      <c r="I3054" s="169"/>
      <c r="J3054" s="169">
        <v>851479.1</v>
      </c>
      <c r="K3054" s="169"/>
      <c r="M3054" s="168">
        <f t="shared" si="139"/>
        <v>8.5147909999999993E-2</v>
      </c>
    </row>
    <row r="3055" spans="1:13" x14ac:dyDescent="0.25">
      <c r="A3055" s="89" t="str">
        <f t="shared" si="140"/>
        <v>Y0BM0</v>
      </c>
      <c r="B3055" s="89">
        <f>VLOOKUP(F3055,Masters!B:F,5,0)</f>
        <v>0</v>
      </c>
      <c r="C3055" s="169" t="s">
        <v>188</v>
      </c>
      <c r="D3055" s="169" t="s">
        <v>188</v>
      </c>
      <c r="E3055" s="170">
        <v>44469</v>
      </c>
      <c r="F3055" s="169">
        <v>211177</v>
      </c>
      <c r="G3055" s="169" t="s">
        <v>537</v>
      </c>
      <c r="H3055" s="169"/>
      <c r="I3055" s="169"/>
      <c r="J3055" s="169">
        <v>-60377.85</v>
      </c>
      <c r="K3055" s="169"/>
      <c r="M3055" s="168">
        <f t="shared" si="139"/>
        <v>-6.0377849999999995E-3</v>
      </c>
    </row>
    <row r="3056" spans="1:13" x14ac:dyDescent="0.25">
      <c r="A3056" s="89" t="str">
        <f t="shared" si="140"/>
        <v>Y0BM0</v>
      </c>
      <c r="B3056" s="89">
        <f>VLOOKUP(F3056,Masters!B:F,5,0)</f>
        <v>0</v>
      </c>
      <c r="C3056" s="169" t="s">
        <v>188</v>
      </c>
      <c r="D3056" s="169" t="s">
        <v>188</v>
      </c>
      <c r="E3056" s="170">
        <v>44469</v>
      </c>
      <c r="F3056" s="169">
        <v>211632</v>
      </c>
      <c r="G3056" s="169" t="s">
        <v>538</v>
      </c>
      <c r="H3056" s="169"/>
      <c r="I3056" s="169"/>
      <c r="J3056" s="169">
        <v>107113.01</v>
      </c>
      <c r="K3056" s="169"/>
      <c r="M3056" s="168">
        <f t="shared" si="139"/>
        <v>1.0711300999999999E-2</v>
      </c>
    </row>
    <row r="3057" spans="1:13" x14ac:dyDescent="0.25">
      <c r="A3057" s="89" t="str">
        <f t="shared" si="140"/>
        <v>Y0BM0</v>
      </c>
      <c r="B3057" s="89">
        <f>VLOOKUP(F3057,Masters!B:F,5,0)</f>
        <v>0</v>
      </c>
      <c r="C3057" s="169" t="s">
        <v>188</v>
      </c>
      <c r="D3057" s="169" t="s">
        <v>188</v>
      </c>
      <c r="E3057" s="170">
        <v>44469</v>
      </c>
      <c r="F3057" s="169">
        <v>260118</v>
      </c>
      <c r="G3057" s="169" t="s">
        <v>930</v>
      </c>
      <c r="H3057" s="169"/>
      <c r="I3057" s="169"/>
      <c r="J3057" s="169">
        <v>0</v>
      </c>
      <c r="K3057" s="169"/>
      <c r="M3057" s="168">
        <f t="shared" si="139"/>
        <v>0</v>
      </c>
    </row>
    <row r="3058" spans="1:13" x14ac:dyDescent="0.25">
      <c r="A3058" s="89" t="str">
        <f t="shared" si="140"/>
        <v>Y0BM0</v>
      </c>
      <c r="B3058" s="89">
        <f>VLOOKUP(F3058,Masters!B:F,5,0)</f>
        <v>0</v>
      </c>
      <c r="C3058" s="169" t="s">
        <v>188</v>
      </c>
      <c r="D3058" s="169" t="s">
        <v>188</v>
      </c>
      <c r="E3058" s="170">
        <v>44469</v>
      </c>
      <c r="F3058" s="169">
        <v>260126</v>
      </c>
      <c r="G3058" s="169" t="s">
        <v>935</v>
      </c>
      <c r="H3058" s="169"/>
      <c r="I3058" s="169"/>
      <c r="J3058" s="169">
        <v>0</v>
      </c>
      <c r="K3058" s="169"/>
      <c r="M3058" s="168">
        <f t="shared" si="139"/>
        <v>0</v>
      </c>
    </row>
    <row r="3059" spans="1:13" x14ac:dyDescent="0.25">
      <c r="A3059" s="89" t="str">
        <f t="shared" si="140"/>
        <v>Y0BM0</v>
      </c>
      <c r="B3059" s="89">
        <f>VLOOKUP(F3059,Masters!B:F,5,0)</f>
        <v>0</v>
      </c>
      <c r="C3059" s="169" t="s">
        <v>188</v>
      </c>
      <c r="D3059" s="169" t="s">
        <v>188</v>
      </c>
      <c r="E3059" s="170">
        <v>44469</v>
      </c>
      <c r="F3059" s="169">
        <v>260202</v>
      </c>
      <c r="G3059" s="169" t="s">
        <v>936</v>
      </c>
      <c r="H3059" s="169"/>
      <c r="I3059" s="169"/>
      <c r="J3059" s="169">
        <v>0</v>
      </c>
      <c r="K3059" s="169"/>
      <c r="M3059" s="168">
        <f t="shared" si="139"/>
        <v>0</v>
      </c>
    </row>
    <row r="3060" spans="1:13" x14ac:dyDescent="0.25">
      <c r="A3060" s="89" t="str">
        <f t="shared" si="140"/>
        <v>Y0BM0</v>
      </c>
      <c r="B3060" s="89">
        <f>VLOOKUP(F3060,Masters!B:F,5,0)</f>
        <v>0</v>
      </c>
      <c r="C3060" s="169" t="s">
        <v>188</v>
      </c>
      <c r="D3060" s="169" t="s">
        <v>188</v>
      </c>
      <c r="E3060" s="170">
        <v>44469</v>
      </c>
      <c r="F3060" s="169">
        <v>260221</v>
      </c>
      <c r="G3060" s="169" t="s">
        <v>937</v>
      </c>
      <c r="H3060" s="169"/>
      <c r="I3060" s="169"/>
      <c r="J3060" s="169">
        <v>-0.03</v>
      </c>
      <c r="K3060" s="169"/>
      <c r="M3060" s="168">
        <f t="shared" si="139"/>
        <v>-3E-9</v>
      </c>
    </row>
    <row r="3061" spans="1:13" x14ac:dyDescent="0.25">
      <c r="A3061" s="89" t="str">
        <f t="shared" si="140"/>
        <v>Y0BM0</v>
      </c>
      <c r="B3061" s="89">
        <f>VLOOKUP(F3061,Masters!B:F,5,0)</f>
        <v>0</v>
      </c>
      <c r="C3061" s="169" t="s">
        <v>188</v>
      </c>
      <c r="D3061" s="169" t="s">
        <v>188</v>
      </c>
      <c r="E3061" s="170">
        <v>44469</v>
      </c>
      <c r="F3061" s="169">
        <v>260222</v>
      </c>
      <c r="G3061" s="169" t="s">
        <v>938</v>
      </c>
      <c r="H3061" s="169"/>
      <c r="I3061" s="169"/>
      <c r="J3061" s="169">
        <v>4.01</v>
      </c>
      <c r="K3061" s="169"/>
      <c r="M3061" s="168">
        <f t="shared" si="139"/>
        <v>4.01E-7</v>
      </c>
    </row>
    <row r="3062" spans="1:13" x14ac:dyDescent="0.25">
      <c r="A3062" s="89" t="str">
        <f t="shared" si="140"/>
        <v>Y0BM0</v>
      </c>
      <c r="B3062" s="89">
        <f>VLOOKUP(F3062,Masters!B:F,5,0)</f>
        <v>0</v>
      </c>
      <c r="C3062" s="169" t="s">
        <v>188</v>
      </c>
      <c r="D3062" s="169" t="s">
        <v>188</v>
      </c>
      <c r="E3062" s="170">
        <v>44469</v>
      </c>
      <c r="F3062" s="169">
        <v>260802</v>
      </c>
      <c r="G3062" s="169" t="s">
        <v>939</v>
      </c>
      <c r="H3062" s="169"/>
      <c r="I3062" s="169"/>
      <c r="J3062" s="169">
        <v>2.75</v>
      </c>
      <c r="K3062" s="169"/>
      <c r="M3062" s="168">
        <f t="shared" si="139"/>
        <v>2.7500000000000001E-7</v>
      </c>
    </row>
    <row r="3063" spans="1:13" x14ac:dyDescent="0.25">
      <c r="A3063" s="89" t="str">
        <f t="shared" si="140"/>
        <v>Y0BM0</v>
      </c>
      <c r="B3063" s="89">
        <f>VLOOKUP(F3063,Masters!B:F,5,0)</f>
        <v>0</v>
      </c>
      <c r="C3063" s="169" t="s">
        <v>188</v>
      </c>
      <c r="D3063" s="169" t="s">
        <v>188</v>
      </c>
      <c r="E3063" s="170">
        <v>44469</v>
      </c>
      <c r="F3063" s="169">
        <v>260815</v>
      </c>
      <c r="G3063" s="169" t="s">
        <v>495</v>
      </c>
      <c r="H3063" s="169"/>
      <c r="I3063" s="169"/>
      <c r="J3063" s="169">
        <v>-275002.90000000002</v>
      </c>
      <c r="K3063" s="169"/>
      <c r="M3063" s="168">
        <f t="shared" si="139"/>
        <v>-2.7500290000000004E-2</v>
      </c>
    </row>
    <row r="3064" spans="1:13" x14ac:dyDescent="0.25">
      <c r="A3064" s="89" t="str">
        <f t="shared" si="140"/>
        <v>Y0BM0</v>
      </c>
      <c r="B3064" s="89">
        <f>VLOOKUP(F3064,Masters!B:F,5,0)</f>
        <v>0</v>
      </c>
      <c r="C3064" s="169" t="s">
        <v>188</v>
      </c>
      <c r="D3064" s="169" t="s">
        <v>188</v>
      </c>
      <c r="E3064" s="170">
        <v>44469</v>
      </c>
      <c r="F3064" s="169">
        <v>260836</v>
      </c>
      <c r="G3064" s="169" t="s">
        <v>496</v>
      </c>
      <c r="H3064" s="169"/>
      <c r="I3064" s="169"/>
      <c r="J3064" s="169">
        <v>96601.11</v>
      </c>
      <c r="K3064" s="169"/>
      <c r="M3064" s="168">
        <f t="shared" si="139"/>
        <v>9.6601110000000007E-3</v>
      </c>
    </row>
    <row r="3065" spans="1:13" x14ac:dyDescent="0.25">
      <c r="A3065" s="89" t="str">
        <f t="shared" si="140"/>
        <v>Y0BM0</v>
      </c>
      <c r="B3065" s="89">
        <f>VLOOKUP(F3065,Masters!B:F,5,0)</f>
        <v>0</v>
      </c>
      <c r="C3065" s="169" t="s">
        <v>188</v>
      </c>
      <c r="D3065" s="169" t="s">
        <v>188</v>
      </c>
      <c r="E3065" s="170">
        <v>44469</v>
      </c>
      <c r="F3065" s="169">
        <v>260837</v>
      </c>
      <c r="G3065" s="169" t="s">
        <v>497</v>
      </c>
      <c r="H3065" s="169"/>
      <c r="I3065" s="169"/>
      <c r="J3065" s="169">
        <v>96601.11</v>
      </c>
      <c r="K3065" s="169"/>
      <c r="M3065" s="168">
        <f t="shared" si="139"/>
        <v>9.6601110000000007E-3</v>
      </c>
    </row>
    <row r="3066" spans="1:13" x14ac:dyDescent="0.25">
      <c r="A3066" s="89" t="str">
        <f t="shared" si="140"/>
        <v>Y0BM0</v>
      </c>
      <c r="B3066" s="89">
        <f>VLOOKUP(F3066,Masters!B:F,5,0)</f>
        <v>0</v>
      </c>
      <c r="C3066" s="169" t="s">
        <v>188</v>
      </c>
      <c r="D3066" s="169" t="s">
        <v>188</v>
      </c>
      <c r="E3066" s="170">
        <v>44469</v>
      </c>
      <c r="F3066" s="169">
        <v>260902</v>
      </c>
      <c r="G3066" s="169" t="s">
        <v>498</v>
      </c>
      <c r="H3066" s="169"/>
      <c r="I3066" s="169"/>
      <c r="J3066" s="169">
        <v>-0.15</v>
      </c>
      <c r="K3066" s="169"/>
      <c r="M3066" s="168">
        <f t="shared" si="139"/>
        <v>-1.4999999999999999E-8</v>
      </c>
    </row>
    <row r="3067" spans="1:13" x14ac:dyDescent="0.25">
      <c r="A3067" s="89" t="str">
        <f t="shared" ref="A3067:A3092" si="141">C3067&amp;B3067</f>
        <v>Y0BM0</v>
      </c>
      <c r="B3067" s="89">
        <f>VLOOKUP(F3067,Masters!B:F,5,0)</f>
        <v>0</v>
      </c>
      <c r="C3067" s="169" t="s">
        <v>188</v>
      </c>
      <c r="D3067" s="169" t="s">
        <v>188</v>
      </c>
      <c r="E3067" s="170">
        <v>44469</v>
      </c>
      <c r="F3067" s="169">
        <v>260905</v>
      </c>
      <c r="G3067" s="169" t="s">
        <v>499</v>
      </c>
      <c r="H3067" s="169"/>
      <c r="I3067" s="169"/>
      <c r="J3067" s="169">
        <v>-15435.24</v>
      </c>
      <c r="K3067" s="169"/>
      <c r="M3067" s="168">
        <f t="shared" ref="M3067:M3092" si="142">J3067/10000000</f>
        <v>-1.5435239999999999E-3</v>
      </c>
    </row>
    <row r="3068" spans="1:13" x14ac:dyDescent="0.25">
      <c r="A3068" s="89" t="str">
        <f t="shared" si="141"/>
        <v>Y0BM0</v>
      </c>
      <c r="B3068" s="89">
        <f>VLOOKUP(F3068,Masters!B:F,5,0)</f>
        <v>0</v>
      </c>
      <c r="C3068" s="169" t="s">
        <v>188</v>
      </c>
      <c r="D3068" s="169" t="s">
        <v>188</v>
      </c>
      <c r="E3068" s="170">
        <v>44469</v>
      </c>
      <c r="F3068" s="169">
        <v>260930</v>
      </c>
      <c r="G3068" s="169" t="s">
        <v>735</v>
      </c>
      <c r="H3068" s="169"/>
      <c r="I3068" s="169"/>
      <c r="J3068" s="169">
        <v>-4.5199999999999996</v>
      </c>
      <c r="K3068" s="169"/>
      <c r="M3068" s="168">
        <f t="shared" si="142"/>
        <v>-4.5199999999999997E-7</v>
      </c>
    </row>
    <row r="3069" spans="1:13" x14ac:dyDescent="0.25">
      <c r="A3069" s="89" t="str">
        <f t="shared" si="141"/>
        <v>Y0BM0</v>
      </c>
      <c r="B3069" s="89">
        <f>VLOOKUP(F3069,Masters!B:F,5,0)</f>
        <v>0</v>
      </c>
      <c r="C3069" s="169" t="s">
        <v>188</v>
      </c>
      <c r="D3069" s="169" t="s">
        <v>188</v>
      </c>
      <c r="E3069" s="170">
        <v>44469</v>
      </c>
      <c r="F3069" s="169">
        <v>260942</v>
      </c>
      <c r="G3069" s="169" t="s">
        <v>500</v>
      </c>
      <c r="H3069" s="169"/>
      <c r="I3069" s="169"/>
      <c r="J3069" s="169">
        <v>-371.61</v>
      </c>
      <c r="K3069" s="169"/>
      <c r="M3069" s="168">
        <f t="shared" si="142"/>
        <v>-3.7160999999999999E-5</v>
      </c>
    </row>
    <row r="3070" spans="1:13" x14ac:dyDescent="0.25">
      <c r="A3070" s="89" t="str">
        <f t="shared" si="141"/>
        <v>Y0BM0</v>
      </c>
      <c r="B3070" s="89">
        <f>VLOOKUP(F3070,Masters!B:F,5,0)</f>
        <v>0</v>
      </c>
      <c r="C3070" s="169" t="s">
        <v>188</v>
      </c>
      <c r="D3070" s="169" t="s">
        <v>188</v>
      </c>
      <c r="E3070" s="170">
        <v>44469</v>
      </c>
      <c r="F3070" s="169">
        <v>261026</v>
      </c>
      <c r="G3070" s="169" t="s">
        <v>501</v>
      </c>
      <c r="H3070" s="169"/>
      <c r="I3070" s="169"/>
      <c r="J3070" s="169">
        <v>-873841.3</v>
      </c>
      <c r="K3070" s="169"/>
      <c r="M3070" s="168">
        <f t="shared" si="142"/>
        <v>-8.7384130000000004E-2</v>
      </c>
    </row>
    <row r="3071" spans="1:13" x14ac:dyDescent="0.25">
      <c r="A3071" s="89" t="str">
        <f t="shared" si="141"/>
        <v>Y0BM0</v>
      </c>
      <c r="B3071" s="89">
        <f>VLOOKUP(F3071,Masters!B:F,5,0)</f>
        <v>0</v>
      </c>
      <c r="C3071" s="169" t="s">
        <v>188</v>
      </c>
      <c r="D3071" s="169" t="s">
        <v>188</v>
      </c>
      <c r="E3071" s="170">
        <v>44469</v>
      </c>
      <c r="F3071" s="169">
        <v>261027</v>
      </c>
      <c r="G3071" s="169" t="s">
        <v>502</v>
      </c>
      <c r="H3071" s="169"/>
      <c r="I3071" s="169"/>
      <c r="J3071" s="169">
        <v>-65262.14</v>
      </c>
      <c r="K3071" s="169"/>
      <c r="M3071" s="168">
        <f t="shared" si="142"/>
        <v>-6.5262139999999998E-3</v>
      </c>
    </row>
    <row r="3072" spans="1:13" x14ac:dyDescent="0.25">
      <c r="A3072" s="89" t="str">
        <f t="shared" si="141"/>
        <v>Y0BM0</v>
      </c>
      <c r="B3072" s="89">
        <f>VLOOKUP(F3072,Masters!B:F,5,0)</f>
        <v>0</v>
      </c>
      <c r="C3072" s="169" t="s">
        <v>188</v>
      </c>
      <c r="D3072" s="169" t="s">
        <v>188</v>
      </c>
      <c r="E3072" s="170">
        <v>44469</v>
      </c>
      <c r="F3072" s="169">
        <v>261259</v>
      </c>
      <c r="G3072" s="169" t="s">
        <v>505</v>
      </c>
      <c r="H3072" s="169"/>
      <c r="I3072" s="169"/>
      <c r="J3072" s="169">
        <v>-176.93</v>
      </c>
      <c r="K3072" s="169"/>
      <c r="M3072" s="168">
        <f t="shared" si="142"/>
        <v>-1.7693000000000002E-5</v>
      </c>
    </row>
    <row r="3073" spans="1:13" x14ac:dyDescent="0.25">
      <c r="A3073" s="89" t="str">
        <f t="shared" si="141"/>
        <v>Y0BM0</v>
      </c>
      <c r="B3073" s="89">
        <f>VLOOKUP(F3073,Masters!B:F,5,0)</f>
        <v>0</v>
      </c>
      <c r="C3073" s="169" t="s">
        <v>188</v>
      </c>
      <c r="D3073" s="169" t="s">
        <v>188</v>
      </c>
      <c r="E3073" s="170">
        <v>44469</v>
      </c>
      <c r="F3073" s="169">
        <v>261260</v>
      </c>
      <c r="G3073" s="169" t="s">
        <v>506</v>
      </c>
      <c r="H3073" s="169"/>
      <c r="I3073" s="169"/>
      <c r="J3073" s="169">
        <v>-176.93</v>
      </c>
      <c r="K3073" s="169"/>
      <c r="M3073" s="168">
        <f t="shared" si="142"/>
        <v>-1.7693000000000002E-5</v>
      </c>
    </row>
    <row r="3074" spans="1:13" x14ac:dyDescent="0.25">
      <c r="A3074" s="89" t="str">
        <f t="shared" si="141"/>
        <v>Y0BM0</v>
      </c>
      <c r="B3074" s="89">
        <f>VLOOKUP(F3074,Masters!B:F,5,0)</f>
        <v>0</v>
      </c>
      <c r="C3074" s="169" t="s">
        <v>188</v>
      </c>
      <c r="D3074" s="169" t="s">
        <v>188</v>
      </c>
      <c r="E3074" s="170">
        <v>44469</v>
      </c>
      <c r="F3074" s="169">
        <v>261262</v>
      </c>
      <c r="G3074" s="169" t="s">
        <v>507</v>
      </c>
      <c r="H3074" s="169"/>
      <c r="I3074" s="169"/>
      <c r="J3074" s="169">
        <v>-497.32</v>
      </c>
      <c r="K3074" s="169"/>
      <c r="M3074" s="168">
        <f t="shared" si="142"/>
        <v>-4.9731999999999998E-5</v>
      </c>
    </row>
    <row r="3075" spans="1:13" x14ac:dyDescent="0.25">
      <c r="A3075" s="89" t="str">
        <f t="shared" si="141"/>
        <v>Y0BM0</v>
      </c>
      <c r="B3075" s="89">
        <f>VLOOKUP(F3075,Masters!B:F,5,0)</f>
        <v>0</v>
      </c>
      <c r="C3075" s="169" t="s">
        <v>188</v>
      </c>
      <c r="D3075" s="169" t="s">
        <v>188</v>
      </c>
      <c r="E3075" s="170">
        <v>44469</v>
      </c>
      <c r="F3075" s="169">
        <v>281101</v>
      </c>
      <c r="G3075" s="169" t="s">
        <v>481</v>
      </c>
      <c r="H3075" s="169"/>
      <c r="I3075" s="169"/>
      <c r="J3075" s="169">
        <v>-8605675277.5900002</v>
      </c>
      <c r="K3075" s="169"/>
      <c r="M3075" s="168">
        <f t="shared" si="142"/>
        <v>-860.56752775899997</v>
      </c>
    </row>
    <row r="3076" spans="1:13" x14ac:dyDescent="0.25">
      <c r="A3076" s="89" t="str">
        <f t="shared" si="141"/>
        <v>Y0BM0</v>
      </c>
      <c r="B3076" s="89">
        <f>VLOOKUP(F3076,Masters!B:F,5,0)</f>
        <v>0</v>
      </c>
      <c r="C3076" s="169" t="s">
        <v>188</v>
      </c>
      <c r="D3076" s="169" t="s">
        <v>188</v>
      </c>
      <c r="E3076" s="170">
        <v>44469</v>
      </c>
      <c r="F3076" s="169">
        <v>281102</v>
      </c>
      <c r="G3076" s="169" t="s">
        <v>1058</v>
      </c>
      <c r="H3076" s="169"/>
      <c r="I3076" s="169"/>
      <c r="J3076" s="169">
        <v>492204411.74000001</v>
      </c>
      <c r="K3076" s="169"/>
      <c r="M3076" s="168">
        <f t="shared" si="142"/>
        <v>49.220441174000001</v>
      </c>
    </row>
    <row r="3077" spans="1:13" x14ac:dyDescent="0.25">
      <c r="A3077" s="89" t="str">
        <f t="shared" si="141"/>
        <v>Y0BM0</v>
      </c>
      <c r="B3077" s="89">
        <f>VLOOKUP(F3077,Masters!B:F,5,0)</f>
        <v>0</v>
      </c>
      <c r="C3077" s="169" t="s">
        <v>188</v>
      </c>
      <c r="D3077" s="169" t="s">
        <v>188</v>
      </c>
      <c r="E3077" s="170">
        <v>44469</v>
      </c>
      <c r="F3077" s="169">
        <v>281128</v>
      </c>
      <c r="G3077" s="169" t="s">
        <v>589</v>
      </c>
      <c r="H3077" s="169"/>
      <c r="I3077" s="169"/>
      <c r="J3077" s="169">
        <v>957209875.13999999</v>
      </c>
      <c r="K3077" s="169"/>
      <c r="M3077" s="168">
        <f t="shared" si="142"/>
        <v>95.720987514000001</v>
      </c>
    </row>
    <row r="3078" spans="1:13" x14ac:dyDescent="0.25">
      <c r="A3078" s="89" t="str">
        <f t="shared" si="141"/>
        <v>Y0BM0</v>
      </c>
      <c r="B3078" s="89">
        <f>VLOOKUP(F3078,Masters!B:F,5,0)</f>
        <v>0</v>
      </c>
      <c r="C3078" s="169" t="s">
        <v>188</v>
      </c>
      <c r="D3078" s="169" t="s">
        <v>188</v>
      </c>
      <c r="E3078" s="170">
        <v>44469</v>
      </c>
      <c r="F3078" s="169">
        <v>281134</v>
      </c>
      <c r="G3078" s="169" t="s">
        <v>590</v>
      </c>
      <c r="H3078" s="169"/>
      <c r="I3078" s="169"/>
      <c r="J3078" s="169">
        <v>16911727.539999999</v>
      </c>
      <c r="K3078" s="169"/>
      <c r="M3078" s="168">
        <f t="shared" si="142"/>
        <v>1.6911727539999999</v>
      </c>
    </row>
    <row r="3079" spans="1:13" x14ac:dyDescent="0.25">
      <c r="A3079" s="89" t="str">
        <f t="shared" si="141"/>
        <v>Y0BM0</v>
      </c>
      <c r="B3079" s="89">
        <f>VLOOKUP(F3079,Masters!B:F,5,0)</f>
        <v>0</v>
      </c>
      <c r="C3079" s="169" t="s">
        <v>188</v>
      </c>
      <c r="D3079" s="169" t="s">
        <v>188</v>
      </c>
      <c r="E3079" s="170">
        <v>44469</v>
      </c>
      <c r="F3079" s="169">
        <v>281137</v>
      </c>
      <c r="G3079" s="169" t="s">
        <v>591</v>
      </c>
      <c r="H3079" s="169"/>
      <c r="I3079" s="169"/>
      <c r="J3079" s="169">
        <v>15381084</v>
      </c>
      <c r="K3079" s="169"/>
      <c r="M3079" s="168">
        <f t="shared" si="142"/>
        <v>1.5381084</v>
      </c>
    </row>
    <row r="3080" spans="1:13" x14ac:dyDescent="0.25">
      <c r="A3080" s="89" t="str">
        <f t="shared" si="141"/>
        <v>Y0BM0</v>
      </c>
      <c r="B3080" s="89">
        <f>VLOOKUP(F3080,Masters!B:F,5,0)</f>
        <v>0</v>
      </c>
      <c r="C3080" s="169" t="s">
        <v>188</v>
      </c>
      <c r="D3080" s="169" t="s">
        <v>188</v>
      </c>
      <c r="E3080" s="170">
        <v>44469</v>
      </c>
      <c r="F3080" s="169">
        <v>281138</v>
      </c>
      <c r="G3080" s="169" t="s">
        <v>592</v>
      </c>
      <c r="H3080" s="169"/>
      <c r="I3080" s="169"/>
      <c r="J3080" s="169">
        <v>80194757</v>
      </c>
      <c r="K3080" s="169"/>
      <c r="M3080" s="168">
        <f t="shared" si="142"/>
        <v>8.0194756999999992</v>
      </c>
    </row>
    <row r="3081" spans="1:13" x14ac:dyDescent="0.25">
      <c r="A3081" s="89" t="str">
        <f t="shared" si="141"/>
        <v>Y0BM0</v>
      </c>
      <c r="B3081" s="89">
        <f>VLOOKUP(F3081,Masters!B:F,5,0)</f>
        <v>0</v>
      </c>
      <c r="C3081" s="169" t="s">
        <v>188</v>
      </c>
      <c r="D3081" s="169" t="s">
        <v>188</v>
      </c>
      <c r="E3081" s="170">
        <v>44469</v>
      </c>
      <c r="F3081" s="169">
        <v>281140</v>
      </c>
      <c r="G3081" s="169" t="s">
        <v>710</v>
      </c>
      <c r="H3081" s="169"/>
      <c r="I3081" s="169"/>
      <c r="J3081" s="169">
        <v>1007812</v>
      </c>
      <c r="K3081" s="169"/>
      <c r="M3081" s="168">
        <f t="shared" si="142"/>
        <v>0.1007812</v>
      </c>
    </row>
    <row r="3082" spans="1:13" x14ac:dyDescent="0.25">
      <c r="A3082" s="89" t="str">
        <f t="shared" si="141"/>
        <v>Y0BM0</v>
      </c>
      <c r="B3082" s="89">
        <f>VLOOKUP(F3082,Masters!B:F,5,0)</f>
        <v>0</v>
      </c>
      <c r="C3082" s="169" t="s">
        <v>188</v>
      </c>
      <c r="D3082" s="169" t="s">
        <v>188</v>
      </c>
      <c r="E3082" s="170">
        <v>44469</v>
      </c>
      <c r="F3082" s="169">
        <v>281212</v>
      </c>
      <c r="G3082" s="169" t="s">
        <v>541</v>
      </c>
      <c r="H3082" s="169"/>
      <c r="I3082" s="169"/>
      <c r="J3082" s="169">
        <v>-30057</v>
      </c>
      <c r="K3082" s="169"/>
      <c r="M3082" s="168">
        <f t="shared" si="142"/>
        <v>-3.0057E-3</v>
      </c>
    </row>
    <row r="3083" spans="1:13" x14ac:dyDescent="0.25">
      <c r="A3083" s="89" t="str">
        <f t="shared" si="141"/>
        <v>Y0BM0</v>
      </c>
      <c r="B3083" s="89">
        <f>VLOOKUP(F3083,Masters!B:F,5,0)</f>
        <v>0</v>
      </c>
      <c r="C3083" s="169" t="s">
        <v>188</v>
      </c>
      <c r="D3083" s="169" t="s">
        <v>188</v>
      </c>
      <c r="E3083" s="170">
        <v>44469</v>
      </c>
      <c r="F3083" s="169">
        <v>281228</v>
      </c>
      <c r="G3083" s="169" t="s">
        <v>593</v>
      </c>
      <c r="H3083" s="169"/>
      <c r="I3083" s="169"/>
      <c r="J3083" s="169">
        <v>98323914.140000001</v>
      </c>
      <c r="K3083" s="169"/>
      <c r="M3083" s="168">
        <f t="shared" si="142"/>
        <v>9.8323914139999999</v>
      </c>
    </row>
    <row r="3084" spans="1:13" x14ac:dyDescent="0.25">
      <c r="A3084" s="89" t="str">
        <f t="shared" si="141"/>
        <v>Y0BM0</v>
      </c>
      <c r="B3084" s="89">
        <f>VLOOKUP(F3084,Masters!B:F,5,0)</f>
        <v>0</v>
      </c>
      <c r="C3084" s="169" t="s">
        <v>188</v>
      </c>
      <c r="D3084" s="169" t="s">
        <v>188</v>
      </c>
      <c r="E3084" s="170">
        <v>44469</v>
      </c>
      <c r="F3084" s="169">
        <v>281283</v>
      </c>
      <c r="G3084" s="169" t="s">
        <v>594</v>
      </c>
      <c r="H3084" s="169"/>
      <c r="I3084" s="169"/>
      <c r="J3084" s="169">
        <v>-159500.07</v>
      </c>
      <c r="K3084" s="169"/>
      <c r="M3084" s="168">
        <f t="shared" si="142"/>
        <v>-1.5950007000000002E-2</v>
      </c>
    </row>
    <row r="3085" spans="1:13" x14ac:dyDescent="0.25">
      <c r="A3085" s="89" t="str">
        <f t="shared" si="141"/>
        <v>Y0BM0</v>
      </c>
      <c r="B3085" s="89">
        <f>VLOOKUP(F3085,Masters!B:F,5,0)</f>
        <v>0</v>
      </c>
      <c r="C3085" s="169" t="s">
        <v>188</v>
      </c>
      <c r="D3085" s="169" t="s">
        <v>188</v>
      </c>
      <c r="E3085" s="170">
        <v>44469</v>
      </c>
      <c r="F3085" s="169">
        <v>281290</v>
      </c>
      <c r="G3085" s="169" t="s">
        <v>483</v>
      </c>
      <c r="H3085" s="169"/>
      <c r="I3085" s="169"/>
      <c r="J3085" s="169">
        <v>-536980.34</v>
      </c>
      <c r="K3085" s="169"/>
      <c r="M3085" s="168">
        <f t="shared" si="142"/>
        <v>-5.3698033999999999E-2</v>
      </c>
    </row>
    <row r="3086" spans="1:13" x14ac:dyDescent="0.25">
      <c r="A3086" s="89" t="str">
        <f t="shared" si="141"/>
        <v>Y0BM0</v>
      </c>
      <c r="B3086" s="89">
        <f>VLOOKUP(F3086,Masters!B:F,5,0)</f>
        <v>0</v>
      </c>
      <c r="C3086" s="169" t="s">
        <v>188</v>
      </c>
      <c r="D3086" s="169" t="s">
        <v>188</v>
      </c>
      <c r="E3086" s="170">
        <v>44469</v>
      </c>
      <c r="F3086" s="169">
        <v>281292</v>
      </c>
      <c r="G3086" s="169" t="s">
        <v>484</v>
      </c>
      <c r="H3086" s="169"/>
      <c r="I3086" s="169"/>
      <c r="J3086" s="169">
        <v>593805854.34000003</v>
      </c>
      <c r="K3086" s="169"/>
      <c r="M3086" s="168">
        <f t="shared" si="142"/>
        <v>59.380585434000004</v>
      </c>
    </row>
    <row r="3087" spans="1:13" x14ac:dyDescent="0.25">
      <c r="A3087" s="89" t="str">
        <f t="shared" si="141"/>
        <v>Y0BM5.3</v>
      </c>
      <c r="B3087" s="89">
        <f>VLOOKUP(F3087,Masters!B:F,5,0)</f>
        <v>5.3</v>
      </c>
      <c r="C3087" s="169" t="s">
        <v>188</v>
      </c>
      <c r="D3087" s="169" t="s">
        <v>188</v>
      </c>
      <c r="E3087" s="170">
        <v>44469</v>
      </c>
      <c r="F3087" s="169">
        <v>301229</v>
      </c>
      <c r="G3087" s="169" t="s">
        <v>1072</v>
      </c>
      <c r="H3087" s="169"/>
      <c r="I3087" s="169"/>
      <c r="J3087" s="169">
        <v>-159579</v>
      </c>
      <c r="K3087" s="169"/>
      <c r="M3087" s="168">
        <f t="shared" si="142"/>
        <v>-1.5957900000000001E-2</v>
      </c>
    </row>
    <row r="3088" spans="1:13" x14ac:dyDescent="0.25">
      <c r="A3088" s="89" t="str">
        <f t="shared" si="141"/>
        <v>Y0BM5.3</v>
      </c>
      <c r="B3088" s="89">
        <f>VLOOKUP(F3088,Masters!B:F,5,0)</f>
        <v>5.3</v>
      </c>
      <c r="C3088" s="169" t="s">
        <v>188</v>
      </c>
      <c r="D3088" s="169" t="s">
        <v>188</v>
      </c>
      <c r="E3088" s="170">
        <v>44469</v>
      </c>
      <c r="F3088" s="169">
        <v>301231</v>
      </c>
      <c r="G3088" s="169" t="s">
        <v>958</v>
      </c>
      <c r="H3088" s="169"/>
      <c r="I3088" s="169"/>
      <c r="J3088" s="169">
        <v>-1856366.25</v>
      </c>
      <c r="K3088" s="169"/>
      <c r="M3088" s="168">
        <f t="shared" si="142"/>
        <v>-0.185636625</v>
      </c>
    </row>
    <row r="3089" spans="1:13" x14ac:dyDescent="0.25">
      <c r="A3089" s="89" t="str">
        <f t="shared" si="141"/>
        <v>Y0BM5.3</v>
      </c>
      <c r="B3089" s="89">
        <f>VLOOKUP(F3089,Masters!B:F,5,0)</f>
        <v>5.3</v>
      </c>
      <c r="C3089" s="169" t="s">
        <v>188</v>
      </c>
      <c r="D3089" s="169" t="s">
        <v>188</v>
      </c>
      <c r="E3089" s="170">
        <v>44469</v>
      </c>
      <c r="F3089" s="169">
        <v>301232</v>
      </c>
      <c r="G3089" s="169" t="s">
        <v>959</v>
      </c>
      <c r="H3089" s="169"/>
      <c r="I3089" s="169"/>
      <c r="J3089" s="169">
        <v>-225280</v>
      </c>
      <c r="K3089" s="169"/>
      <c r="M3089" s="168">
        <f t="shared" si="142"/>
        <v>-2.2527999999999999E-2</v>
      </c>
    </row>
    <row r="3090" spans="1:13" x14ac:dyDescent="0.25">
      <c r="A3090" s="89" t="str">
        <f t="shared" si="141"/>
        <v>Y0BM5.3</v>
      </c>
      <c r="B3090" s="89">
        <f>VLOOKUP(F3090,Masters!B:F,5,0)</f>
        <v>5.3</v>
      </c>
      <c r="C3090" s="169" t="s">
        <v>188</v>
      </c>
      <c r="D3090" s="169" t="s">
        <v>188</v>
      </c>
      <c r="E3090" s="170">
        <v>44469</v>
      </c>
      <c r="F3090" s="169">
        <v>301234</v>
      </c>
      <c r="G3090" s="169" t="s">
        <v>960</v>
      </c>
      <c r="H3090" s="169"/>
      <c r="I3090" s="169"/>
      <c r="J3090" s="169">
        <v>-14543873.960000001</v>
      </c>
      <c r="K3090" s="169"/>
      <c r="M3090" s="168">
        <f t="shared" si="142"/>
        <v>-1.454387396</v>
      </c>
    </row>
    <row r="3091" spans="1:13" x14ac:dyDescent="0.25">
      <c r="A3091" s="89" t="str">
        <f t="shared" si="141"/>
        <v>Y0BM5.2</v>
      </c>
      <c r="B3091" s="89">
        <f>VLOOKUP(F3091,Masters!B:F,5,0)</f>
        <v>5.2</v>
      </c>
      <c r="C3091" s="169" t="s">
        <v>188</v>
      </c>
      <c r="D3091" s="169" t="s">
        <v>188</v>
      </c>
      <c r="E3091" s="170">
        <v>44469</v>
      </c>
      <c r="F3091" s="169">
        <v>304209</v>
      </c>
      <c r="G3091" s="169" t="s">
        <v>565</v>
      </c>
      <c r="H3091" s="169"/>
      <c r="I3091" s="169"/>
      <c r="J3091" s="169">
        <v>-5707266.6500000004</v>
      </c>
      <c r="K3091" s="169"/>
      <c r="M3091" s="168">
        <f t="shared" si="142"/>
        <v>-0.57072666500000002</v>
      </c>
    </row>
    <row r="3092" spans="1:13" x14ac:dyDescent="0.25">
      <c r="A3092" s="89" t="str">
        <f t="shared" si="141"/>
        <v>Y0BM5.2</v>
      </c>
      <c r="B3092" s="89">
        <f>VLOOKUP(F3092,Masters!B:F,5,0)</f>
        <v>5.2</v>
      </c>
      <c r="C3092" s="169" t="s">
        <v>188</v>
      </c>
      <c r="D3092" s="169" t="s">
        <v>188</v>
      </c>
      <c r="E3092" s="170">
        <v>44469</v>
      </c>
      <c r="F3092" s="169">
        <v>304213</v>
      </c>
      <c r="G3092" s="169" t="s">
        <v>966</v>
      </c>
      <c r="H3092" s="169"/>
      <c r="I3092" s="169"/>
      <c r="J3092" s="169">
        <v>-3520223.13</v>
      </c>
      <c r="K3092" s="169"/>
      <c r="M3092" s="168">
        <f t="shared" si="142"/>
        <v>-0.35202231299999998</v>
      </c>
    </row>
    <row r="3093" spans="1:13" x14ac:dyDescent="0.25">
      <c r="A3093" s="89" t="str">
        <f t="shared" ref="A3093:A3113" si="143">C3093&amp;B3093</f>
        <v>Y0BM5.2</v>
      </c>
      <c r="B3093" s="89">
        <f>VLOOKUP(F3093,Masters!B:F,5,0)</f>
        <v>5.2</v>
      </c>
      <c r="C3093" s="169" t="s">
        <v>188</v>
      </c>
      <c r="D3093" s="169" t="s">
        <v>188</v>
      </c>
      <c r="E3093" s="170">
        <v>44469</v>
      </c>
      <c r="F3093" s="169">
        <v>304214</v>
      </c>
      <c r="G3093" s="169" t="s">
        <v>663</v>
      </c>
      <c r="H3093" s="169"/>
      <c r="I3093" s="169"/>
      <c r="J3093" s="169">
        <v>-847588.01</v>
      </c>
      <c r="K3093" s="169"/>
      <c r="M3093" s="168">
        <f t="shared" ref="M3093:M3113" si="144">J3093/10000000</f>
        <v>-8.4758800999999995E-2</v>
      </c>
    </row>
    <row r="3094" spans="1:13" x14ac:dyDescent="0.25">
      <c r="A3094" s="89" t="str">
        <f t="shared" si="143"/>
        <v>Y0BM5.2</v>
      </c>
      <c r="B3094" s="89">
        <f>VLOOKUP(F3094,Masters!B:F,5,0)</f>
        <v>5.2</v>
      </c>
      <c r="C3094" s="169" t="s">
        <v>188</v>
      </c>
      <c r="D3094" s="169" t="s">
        <v>188</v>
      </c>
      <c r="E3094" s="170">
        <v>44469</v>
      </c>
      <c r="F3094" s="169">
        <v>304216</v>
      </c>
      <c r="G3094" s="169" t="s">
        <v>967</v>
      </c>
      <c r="H3094" s="169"/>
      <c r="I3094" s="169"/>
      <c r="J3094" s="169">
        <v>-638425</v>
      </c>
      <c r="K3094" s="169"/>
      <c r="M3094" s="168">
        <f t="shared" si="144"/>
        <v>-6.3842499999999996E-2</v>
      </c>
    </row>
    <row r="3095" spans="1:13" x14ac:dyDescent="0.25">
      <c r="A3095" s="89" t="str">
        <f t="shared" si="143"/>
        <v>Y0BM5.2</v>
      </c>
      <c r="B3095" s="89">
        <f>VLOOKUP(F3095,Masters!B:F,5,0)</f>
        <v>5.2</v>
      </c>
      <c r="C3095" s="169" t="s">
        <v>188</v>
      </c>
      <c r="D3095" s="169" t="s">
        <v>188</v>
      </c>
      <c r="E3095" s="170">
        <v>44469</v>
      </c>
      <c r="F3095" s="169">
        <v>304217</v>
      </c>
      <c r="G3095" s="169" t="s">
        <v>968</v>
      </c>
      <c r="H3095" s="169"/>
      <c r="I3095" s="169"/>
      <c r="J3095" s="169">
        <v>-58456640.350000001</v>
      </c>
      <c r="K3095" s="169"/>
      <c r="M3095" s="168">
        <f t="shared" si="144"/>
        <v>-5.8456640350000004</v>
      </c>
    </row>
    <row r="3096" spans="1:13" x14ac:dyDescent="0.25">
      <c r="A3096" s="89" t="str">
        <f t="shared" si="143"/>
        <v>Y0BM0</v>
      </c>
      <c r="B3096" s="89">
        <f>VLOOKUP(F3096,Masters!B:F,5,0)</f>
        <v>0</v>
      </c>
      <c r="C3096" s="169" t="s">
        <v>188</v>
      </c>
      <c r="D3096" s="169" t="s">
        <v>188</v>
      </c>
      <c r="E3096" s="170">
        <v>44469</v>
      </c>
      <c r="F3096" s="169">
        <v>304221</v>
      </c>
      <c r="G3096" s="169" t="s">
        <v>1123</v>
      </c>
      <c r="H3096" s="169"/>
      <c r="I3096" s="169"/>
      <c r="J3096" s="169">
        <v>0</v>
      </c>
      <c r="K3096" s="169"/>
      <c r="M3096" s="168">
        <f t="shared" si="144"/>
        <v>0</v>
      </c>
    </row>
    <row r="3097" spans="1:13" x14ac:dyDescent="0.25">
      <c r="A3097" s="89" t="str">
        <f t="shared" si="143"/>
        <v>Y0BM5.2</v>
      </c>
      <c r="B3097" s="89">
        <f>VLOOKUP(F3097,Masters!B:F,5,0)</f>
        <v>5.2</v>
      </c>
      <c r="C3097" s="169" t="s">
        <v>188</v>
      </c>
      <c r="D3097" s="169" t="s">
        <v>188</v>
      </c>
      <c r="E3097" s="170">
        <v>44469</v>
      </c>
      <c r="F3097" s="169">
        <v>304232</v>
      </c>
      <c r="G3097" s="169" t="s">
        <v>440</v>
      </c>
      <c r="H3097" s="169"/>
      <c r="I3097" s="169"/>
      <c r="J3097" s="169">
        <v>-20620.98</v>
      </c>
      <c r="K3097" s="169"/>
      <c r="M3097" s="168">
        <f t="shared" si="144"/>
        <v>-2.0620980000000001E-3</v>
      </c>
    </row>
    <row r="3098" spans="1:13" x14ac:dyDescent="0.25">
      <c r="A3098" s="89" t="str">
        <f t="shared" si="143"/>
        <v>Y0BM5.5</v>
      </c>
      <c r="B3098" s="89">
        <f>VLOOKUP(F3098,Masters!B:F,5,0)</f>
        <v>5.5</v>
      </c>
      <c r="C3098" s="169" t="s">
        <v>188</v>
      </c>
      <c r="D3098" s="169" t="s">
        <v>188</v>
      </c>
      <c r="E3098" s="170">
        <v>44469</v>
      </c>
      <c r="F3098" s="169">
        <v>304302</v>
      </c>
      <c r="G3098" s="169" t="s">
        <v>441</v>
      </c>
      <c r="H3098" s="169"/>
      <c r="I3098" s="169"/>
      <c r="J3098" s="169">
        <v>-24430.87</v>
      </c>
      <c r="K3098" s="169"/>
      <c r="M3098" s="168">
        <f t="shared" si="144"/>
        <v>-2.443087E-3</v>
      </c>
    </row>
    <row r="3099" spans="1:13" x14ac:dyDescent="0.25">
      <c r="A3099" s="89" t="str">
        <f t="shared" si="143"/>
        <v>Y0BM5.5</v>
      </c>
      <c r="B3099" s="89">
        <f>VLOOKUP(F3099,Masters!B:F,5,0)</f>
        <v>5.5</v>
      </c>
      <c r="C3099" s="169" t="s">
        <v>188</v>
      </c>
      <c r="D3099" s="169" t="s">
        <v>188</v>
      </c>
      <c r="E3099" s="170">
        <v>44469</v>
      </c>
      <c r="F3099" s="169">
        <v>304751</v>
      </c>
      <c r="G3099" s="169" t="s">
        <v>443</v>
      </c>
      <c r="H3099" s="169"/>
      <c r="I3099" s="169"/>
      <c r="J3099" s="169">
        <v>-32</v>
      </c>
      <c r="K3099" s="169"/>
      <c r="M3099" s="168">
        <f t="shared" si="144"/>
        <v>-3.1999999999999999E-6</v>
      </c>
    </row>
    <row r="3100" spans="1:13" x14ac:dyDescent="0.25">
      <c r="A3100" s="89" t="str">
        <f t="shared" si="143"/>
        <v>Y0BM5.5</v>
      </c>
      <c r="B3100" s="89">
        <f>VLOOKUP(F3100,Masters!B:F,5,0)</f>
        <v>5.5</v>
      </c>
      <c r="C3100" s="169" t="s">
        <v>188</v>
      </c>
      <c r="D3100" s="169" t="s">
        <v>188</v>
      </c>
      <c r="E3100" s="170">
        <v>44469</v>
      </c>
      <c r="F3100" s="169">
        <v>305111</v>
      </c>
      <c r="G3100" s="169" t="s">
        <v>566</v>
      </c>
      <c r="H3100" s="169"/>
      <c r="I3100" s="169"/>
      <c r="J3100" s="169">
        <v>-844</v>
      </c>
      <c r="K3100" s="169"/>
      <c r="M3100" s="168">
        <f t="shared" si="144"/>
        <v>-8.4400000000000005E-5</v>
      </c>
    </row>
    <row r="3101" spans="1:13" x14ac:dyDescent="0.25">
      <c r="A3101" s="89" t="str">
        <f t="shared" si="143"/>
        <v>Y0BM5.5</v>
      </c>
      <c r="B3101" s="89">
        <f>VLOOKUP(F3101,Masters!B:F,5,0)</f>
        <v>5.5</v>
      </c>
      <c r="C3101" s="169" t="s">
        <v>188</v>
      </c>
      <c r="D3101" s="169" t="s">
        <v>188</v>
      </c>
      <c r="E3101" s="170">
        <v>44469</v>
      </c>
      <c r="F3101" s="169">
        <v>305116</v>
      </c>
      <c r="G3101" s="169" t="s">
        <v>771</v>
      </c>
      <c r="H3101" s="169"/>
      <c r="I3101" s="169"/>
      <c r="J3101" s="169">
        <v>-8</v>
      </c>
      <c r="K3101" s="169"/>
      <c r="M3101" s="168">
        <f t="shared" si="144"/>
        <v>-7.9999999999999996E-7</v>
      </c>
    </row>
    <row r="3102" spans="1:13" x14ac:dyDescent="0.25">
      <c r="A3102" s="89" t="str">
        <f t="shared" si="143"/>
        <v>Y0BM0</v>
      </c>
      <c r="B3102" s="89">
        <f>VLOOKUP(F3102,Masters!B:F,5,0)</f>
        <v>0</v>
      </c>
      <c r="C3102" s="169" t="s">
        <v>188</v>
      </c>
      <c r="D3102" s="169" t="s">
        <v>188</v>
      </c>
      <c r="E3102" s="170">
        <v>44469</v>
      </c>
      <c r="F3102" s="169">
        <v>311608</v>
      </c>
      <c r="G3102" s="169" t="s">
        <v>567</v>
      </c>
      <c r="H3102" s="169"/>
      <c r="I3102" s="169"/>
      <c r="J3102" s="169">
        <v>-2437859.75</v>
      </c>
      <c r="K3102" s="169"/>
      <c r="M3102" s="168">
        <f t="shared" si="144"/>
        <v>-0.24378597499999999</v>
      </c>
    </row>
    <row r="3103" spans="1:13" x14ac:dyDescent="0.25">
      <c r="A3103" s="89" t="str">
        <f t="shared" si="143"/>
        <v>Y0BM0</v>
      </c>
      <c r="B3103" s="89">
        <f>VLOOKUP(F3103,Masters!B:F,5,0)</f>
        <v>0</v>
      </c>
      <c r="C3103" s="169" t="s">
        <v>188</v>
      </c>
      <c r="D3103" s="169" t="s">
        <v>188</v>
      </c>
      <c r="E3103" s="170">
        <v>44469</v>
      </c>
      <c r="F3103" s="169">
        <v>311617</v>
      </c>
      <c r="G3103" s="169" t="s">
        <v>666</v>
      </c>
      <c r="H3103" s="169"/>
      <c r="I3103" s="169"/>
      <c r="J3103" s="169">
        <v>-8480.2900000000009</v>
      </c>
      <c r="K3103" s="169"/>
      <c r="M3103" s="168">
        <f t="shared" si="144"/>
        <v>-8.4802900000000004E-4</v>
      </c>
    </row>
    <row r="3104" spans="1:13" x14ac:dyDescent="0.25">
      <c r="A3104" s="89" t="str">
        <f t="shared" si="143"/>
        <v>Y0BM0</v>
      </c>
      <c r="B3104" s="89">
        <f>VLOOKUP(F3104,Masters!B:F,5,0)</f>
        <v>0</v>
      </c>
      <c r="C3104" s="169" t="s">
        <v>188</v>
      </c>
      <c r="D3104" s="169" t="s">
        <v>188</v>
      </c>
      <c r="E3104" s="170">
        <v>44469</v>
      </c>
      <c r="F3104" s="169">
        <v>311619</v>
      </c>
      <c r="G3104" s="169" t="s">
        <v>605</v>
      </c>
      <c r="H3104" s="169"/>
      <c r="I3104" s="169"/>
      <c r="J3104" s="169">
        <v>2573615</v>
      </c>
      <c r="K3104" s="169"/>
      <c r="M3104" s="168">
        <f t="shared" si="144"/>
        <v>0.25736150000000002</v>
      </c>
    </row>
    <row r="3105" spans="1:13" x14ac:dyDescent="0.25">
      <c r="A3105" s="89" t="str">
        <f t="shared" si="143"/>
        <v>Y0BM0</v>
      </c>
      <c r="B3105" s="89">
        <f>VLOOKUP(F3105,Masters!B:F,5,0)</f>
        <v>0</v>
      </c>
      <c r="C3105" s="169" t="s">
        <v>188</v>
      </c>
      <c r="D3105" s="169" t="s">
        <v>188</v>
      </c>
      <c r="E3105" s="170">
        <v>44469</v>
      </c>
      <c r="F3105" s="169">
        <v>311621</v>
      </c>
      <c r="G3105" s="169" t="s">
        <v>990</v>
      </c>
      <c r="H3105" s="169"/>
      <c r="I3105" s="169"/>
      <c r="J3105" s="169">
        <v>-510079844.73000002</v>
      </c>
      <c r="K3105" s="169"/>
      <c r="M3105" s="168">
        <f t="shared" si="144"/>
        <v>-51.007984473</v>
      </c>
    </row>
    <row r="3106" spans="1:13" x14ac:dyDescent="0.25">
      <c r="A3106" s="89" t="str">
        <f t="shared" si="143"/>
        <v>Y0BM6.3</v>
      </c>
      <c r="B3106" s="89">
        <f>VLOOKUP(F3106,Masters!B:F,5,0)</f>
        <v>6.3</v>
      </c>
      <c r="C3106" s="169" t="s">
        <v>188</v>
      </c>
      <c r="D3106" s="169" t="s">
        <v>188</v>
      </c>
      <c r="E3106" s="170">
        <v>44469</v>
      </c>
      <c r="F3106" s="169">
        <v>401201</v>
      </c>
      <c r="G3106" s="169" t="s">
        <v>451</v>
      </c>
      <c r="H3106" s="169"/>
      <c r="I3106" s="169"/>
      <c r="J3106" s="169">
        <v>25976.13</v>
      </c>
      <c r="K3106" s="169"/>
      <c r="M3106" s="168">
        <f t="shared" si="144"/>
        <v>2.5976129999999999E-3</v>
      </c>
    </row>
    <row r="3107" spans="1:13" x14ac:dyDescent="0.25">
      <c r="A3107" s="89" t="str">
        <f t="shared" si="143"/>
        <v>Y0BM0</v>
      </c>
      <c r="B3107" s="89">
        <f>VLOOKUP(F3107,Masters!B:F,5,0)</f>
        <v>0</v>
      </c>
      <c r="C3107" s="169" t="s">
        <v>188</v>
      </c>
      <c r="D3107" s="169" t="s">
        <v>188</v>
      </c>
      <c r="E3107" s="170">
        <v>44469</v>
      </c>
      <c r="F3107" s="169">
        <v>401237</v>
      </c>
      <c r="G3107" s="169" t="s">
        <v>452</v>
      </c>
      <c r="H3107" s="169"/>
      <c r="I3107" s="169"/>
      <c r="J3107" s="169">
        <v>16224.14</v>
      </c>
      <c r="K3107" s="169"/>
      <c r="M3107" s="168">
        <f t="shared" si="144"/>
        <v>1.622414E-3</v>
      </c>
    </row>
    <row r="3108" spans="1:13" x14ac:dyDescent="0.25">
      <c r="A3108" s="89" t="str">
        <f t="shared" si="143"/>
        <v>Y0BM6.3</v>
      </c>
      <c r="B3108" s="89">
        <f>VLOOKUP(F3108,Masters!B:F,5,0)</f>
        <v>6.3</v>
      </c>
      <c r="C3108" s="169" t="s">
        <v>188</v>
      </c>
      <c r="D3108" s="169" t="s">
        <v>188</v>
      </c>
      <c r="E3108" s="170">
        <v>44469</v>
      </c>
      <c r="F3108" s="169">
        <v>401301</v>
      </c>
      <c r="G3108" s="169" t="s">
        <v>1000</v>
      </c>
      <c r="H3108" s="169"/>
      <c r="I3108" s="169"/>
      <c r="J3108" s="169">
        <v>596.44000000000005</v>
      </c>
      <c r="K3108" s="169"/>
      <c r="M3108" s="168">
        <f t="shared" si="144"/>
        <v>5.9644000000000007E-5</v>
      </c>
    </row>
    <row r="3109" spans="1:13" x14ac:dyDescent="0.25">
      <c r="A3109" s="89" t="str">
        <f t="shared" si="143"/>
        <v>Y0BM6.1</v>
      </c>
      <c r="B3109" s="89">
        <f>VLOOKUP(F3109,Masters!B:F,5,0)</f>
        <v>6.1</v>
      </c>
      <c r="C3109" s="169" t="s">
        <v>188</v>
      </c>
      <c r="D3109" s="169" t="s">
        <v>188</v>
      </c>
      <c r="E3109" s="170">
        <v>44469</v>
      </c>
      <c r="F3109" s="169">
        <v>401501</v>
      </c>
      <c r="G3109" s="169" t="s">
        <v>1001</v>
      </c>
      <c r="H3109" s="169"/>
      <c r="I3109" s="169"/>
      <c r="J3109" s="168">
        <v>6148710.4800000004</v>
      </c>
      <c r="K3109" s="169"/>
      <c r="M3109" s="168">
        <f t="shared" si="144"/>
        <v>0.61487104800000003</v>
      </c>
    </row>
    <row r="3110" spans="1:13" x14ac:dyDescent="0.25">
      <c r="A3110" s="89" t="str">
        <f t="shared" si="143"/>
        <v>Y0BM6.3</v>
      </c>
      <c r="B3110" s="89">
        <f>VLOOKUP(F3110,Masters!B:F,5,0)</f>
        <v>6.3</v>
      </c>
      <c r="C3110" s="169" t="s">
        <v>188</v>
      </c>
      <c r="D3110" s="169" t="s">
        <v>188</v>
      </c>
      <c r="E3110" s="170">
        <v>44469</v>
      </c>
      <c r="F3110" s="169">
        <v>401508</v>
      </c>
      <c r="G3110" s="169" t="s">
        <v>453</v>
      </c>
      <c r="H3110" s="169"/>
      <c r="I3110" s="169"/>
      <c r="J3110" s="169">
        <v>-4057.61</v>
      </c>
      <c r="K3110" s="169"/>
      <c r="M3110" s="168">
        <f t="shared" si="144"/>
        <v>-4.0576100000000003E-4</v>
      </c>
    </row>
    <row r="3111" spans="1:13" x14ac:dyDescent="0.25">
      <c r="A3111" s="89" t="str">
        <f t="shared" si="143"/>
        <v>Y0BM6.1</v>
      </c>
      <c r="B3111" s="89">
        <f>VLOOKUP(F3111,Masters!B:F,5,0)</f>
        <v>6.1</v>
      </c>
      <c r="C3111" s="169" t="s">
        <v>188</v>
      </c>
      <c r="D3111" s="169" t="s">
        <v>188</v>
      </c>
      <c r="E3111" s="170">
        <v>44469</v>
      </c>
      <c r="F3111" s="169">
        <v>401509</v>
      </c>
      <c r="G3111" s="169" t="s">
        <v>454</v>
      </c>
      <c r="H3111" s="169"/>
      <c r="I3111" s="169"/>
      <c r="J3111" s="168">
        <v>513001.56</v>
      </c>
      <c r="K3111" s="169"/>
      <c r="M3111" s="168">
        <f t="shared" si="144"/>
        <v>5.1300156E-2</v>
      </c>
    </row>
    <row r="3112" spans="1:13" x14ac:dyDescent="0.25">
      <c r="A3112" s="89" t="str">
        <f t="shared" si="143"/>
        <v>Y0BM6.3</v>
      </c>
      <c r="B3112" s="89">
        <f>VLOOKUP(F3112,Masters!B:F,5,0)</f>
        <v>6.3</v>
      </c>
      <c r="C3112" s="169" t="s">
        <v>188</v>
      </c>
      <c r="D3112" s="169" t="s">
        <v>188</v>
      </c>
      <c r="E3112" s="170">
        <v>44469</v>
      </c>
      <c r="F3112" s="169">
        <v>401702</v>
      </c>
      <c r="G3112" s="169" t="s">
        <v>455</v>
      </c>
      <c r="H3112" s="169"/>
      <c r="I3112" s="169"/>
      <c r="J3112" s="169">
        <v>-2213.65</v>
      </c>
      <c r="K3112" s="169"/>
      <c r="M3112" s="168">
        <f t="shared" si="144"/>
        <v>-2.2136500000000001E-4</v>
      </c>
    </row>
    <row r="3113" spans="1:13" x14ac:dyDescent="0.25">
      <c r="A3113" s="89" t="str">
        <f t="shared" si="143"/>
        <v>Y0BM6.3</v>
      </c>
      <c r="B3113" s="89">
        <f>VLOOKUP(F3113,Masters!B:F,5,0)</f>
        <v>6.3</v>
      </c>
      <c r="C3113" s="169" t="s">
        <v>188</v>
      </c>
      <c r="D3113" s="169" t="s">
        <v>188</v>
      </c>
      <c r="E3113" s="170">
        <v>44469</v>
      </c>
      <c r="F3113" s="169">
        <v>401703</v>
      </c>
      <c r="G3113" s="169" t="s">
        <v>456</v>
      </c>
      <c r="H3113" s="169"/>
      <c r="I3113" s="169"/>
      <c r="J3113" s="169">
        <v>-2213.65</v>
      </c>
      <c r="K3113" s="169"/>
      <c r="M3113" s="168">
        <f t="shared" si="144"/>
        <v>-2.2136500000000001E-4</v>
      </c>
    </row>
    <row r="3114" spans="1:13" x14ac:dyDescent="0.25">
      <c r="A3114" s="89" t="str">
        <f t="shared" ref="A3114:A3163" si="145">C3114&amp;B3114</f>
        <v>Y0BM6.3</v>
      </c>
      <c r="B3114" s="89">
        <f>VLOOKUP(F3114,Masters!B:F,5,0)</f>
        <v>6.3</v>
      </c>
      <c r="C3114" s="169" t="s">
        <v>188</v>
      </c>
      <c r="D3114" s="169" t="s">
        <v>188</v>
      </c>
      <c r="E3114" s="170">
        <v>44469</v>
      </c>
      <c r="F3114" s="169">
        <v>401707</v>
      </c>
      <c r="G3114" s="169" t="s">
        <v>457</v>
      </c>
      <c r="H3114" s="169"/>
      <c r="I3114" s="169"/>
      <c r="J3114" s="169">
        <v>0</v>
      </c>
      <c r="K3114" s="169"/>
      <c r="M3114" s="168">
        <f t="shared" ref="M3114:M3161" si="146">J3114/10000000</f>
        <v>0</v>
      </c>
    </row>
    <row r="3115" spans="1:13" x14ac:dyDescent="0.25">
      <c r="A3115" s="89" t="str">
        <f t="shared" si="145"/>
        <v>Y0BM6.3</v>
      </c>
      <c r="B3115" s="89">
        <f>VLOOKUP(F3115,Masters!B:F,5,0)</f>
        <v>6.3</v>
      </c>
      <c r="C3115" s="169" t="s">
        <v>188</v>
      </c>
      <c r="D3115" s="169" t="s">
        <v>188</v>
      </c>
      <c r="E3115" s="170">
        <v>44469</v>
      </c>
      <c r="F3115" s="169">
        <v>401708</v>
      </c>
      <c r="G3115" s="169" t="s">
        <v>458</v>
      </c>
      <c r="H3115" s="169"/>
      <c r="I3115" s="169"/>
      <c r="J3115" s="169">
        <v>0</v>
      </c>
      <c r="K3115" s="169"/>
      <c r="M3115" s="168">
        <f t="shared" si="146"/>
        <v>0</v>
      </c>
    </row>
    <row r="3116" spans="1:13" x14ac:dyDescent="0.25">
      <c r="A3116" s="89" t="str">
        <f t="shared" si="145"/>
        <v>Y0BM6.3</v>
      </c>
      <c r="B3116" s="89">
        <f>VLOOKUP(F3116,Masters!B:F,5,0)</f>
        <v>6.3</v>
      </c>
      <c r="C3116" s="169" t="s">
        <v>188</v>
      </c>
      <c r="D3116" s="169" t="s">
        <v>188</v>
      </c>
      <c r="E3116" s="170">
        <v>44469</v>
      </c>
      <c r="F3116" s="169">
        <v>402103</v>
      </c>
      <c r="G3116" s="169" t="s">
        <v>459</v>
      </c>
      <c r="H3116" s="169"/>
      <c r="I3116" s="169"/>
      <c r="J3116" s="169">
        <v>225.29</v>
      </c>
      <c r="K3116" s="169"/>
      <c r="M3116" s="168">
        <f t="shared" si="146"/>
        <v>2.2529000000000001E-5</v>
      </c>
    </row>
    <row r="3117" spans="1:13" x14ac:dyDescent="0.25">
      <c r="A3117" s="89" t="str">
        <f t="shared" si="145"/>
        <v>Y0BM6.2</v>
      </c>
      <c r="B3117" s="89">
        <f>VLOOKUP(F3117,Masters!B:F,5,0)</f>
        <v>6.2</v>
      </c>
      <c r="C3117" s="169" t="s">
        <v>188</v>
      </c>
      <c r="D3117" s="169" t="s">
        <v>188</v>
      </c>
      <c r="E3117" s="170">
        <v>44469</v>
      </c>
      <c r="F3117" s="169">
        <v>402106</v>
      </c>
      <c r="G3117" s="169" t="s">
        <v>93</v>
      </c>
      <c r="H3117" s="169"/>
      <c r="I3117" s="169"/>
      <c r="J3117" s="168">
        <v>4111.59</v>
      </c>
      <c r="K3117" s="169"/>
      <c r="M3117" s="168">
        <f t="shared" si="146"/>
        <v>4.1115900000000003E-4</v>
      </c>
    </row>
    <row r="3118" spans="1:13" x14ac:dyDescent="0.25">
      <c r="A3118" s="89" t="str">
        <f t="shared" si="145"/>
        <v>Y0BM6.3</v>
      </c>
      <c r="B3118" s="89">
        <f>VLOOKUP(F3118,Masters!B:F,5,0)</f>
        <v>6.3</v>
      </c>
      <c r="C3118" s="169" t="s">
        <v>188</v>
      </c>
      <c r="D3118" s="169" t="s">
        <v>188</v>
      </c>
      <c r="E3118" s="170">
        <v>44469</v>
      </c>
      <c r="F3118" s="169">
        <v>402113</v>
      </c>
      <c r="G3118" s="169" t="s">
        <v>460</v>
      </c>
      <c r="H3118" s="169"/>
      <c r="I3118" s="169"/>
      <c r="J3118" s="169">
        <v>348717.44</v>
      </c>
      <c r="K3118" s="169"/>
      <c r="M3118" s="168">
        <f t="shared" si="146"/>
        <v>3.4871744000000003E-2</v>
      </c>
    </row>
    <row r="3119" spans="1:13" x14ac:dyDescent="0.25">
      <c r="A3119" s="89" t="str">
        <f t="shared" si="145"/>
        <v>Y0BM6.3</v>
      </c>
      <c r="B3119" s="89">
        <f>VLOOKUP(F3119,Masters!B:F,5,0)</f>
        <v>6.3</v>
      </c>
      <c r="C3119" s="169" t="s">
        <v>188</v>
      </c>
      <c r="D3119" s="169" t="s">
        <v>188</v>
      </c>
      <c r="E3119" s="170">
        <v>44469</v>
      </c>
      <c r="F3119" s="169">
        <v>402125</v>
      </c>
      <c r="G3119" s="169" t="s">
        <v>2442</v>
      </c>
      <c r="H3119" s="169"/>
      <c r="I3119" s="169"/>
      <c r="J3119" s="169">
        <v>80690.37</v>
      </c>
      <c r="K3119" s="169"/>
      <c r="M3119" s="168">
        <f t="shared" si="146"/>
        <v>8.0690369999999994E-3</v>
      </c>
    </row>
    <row r="3120" spans="1:13" x14ac:dyDescent="0.25">
      <c r="A3120" s="89" t="str">
        <f t="shared" si="145"/>
        <v>Y0BM6.3</v>
      </c>
      <c r="B3120" s="89">
        <f>VLOOKUP(F3120,Masters!B:F,5,0)</f>
        <v>6.3</v>
      </c>
      <c r="C3120" s="169" t="s">
        <v>188</v>
      </c>
      <c r="D3120" s="169" t="s">
        <v>188</v>
      </c>
      <c r="E3120" s="170">
        <v>44469</v>
      </c>
      <c r="F3120" s="169">
        <v>402128</v>
      </c>
      <c r="G3120" s="169" t="s">
        <v>766</v>
      </c>
      <c r="H3120" s="169"/>
      <c r="I3120" s="169"/>
      <c r="J3120" s="169">
        <v>7941063.9900000002</v>
      </c>
      <c r="K3120" s="169"/>
      <c r="M3120" s="168">
        <f t="shared" si="146"/>
        <v>0.79410639900000002</v>
      </c>
    </row>
    <row r="3121" spans="1:13" x14ac:dyDescent="0.25">
      <c r="A3121" s="89" t="str">
        <f t="shared" si="145"/>
        <v>Y0BM6.3</v>
      </c>
      <c r="B3121" s="89">
        <f>VLOOKUP(F3121,Masters!B:F,5,0)</f>
        <v>6.3</v>
      </c>
      <c r="C3121" s="169" t="s">
        <v>188</v>
      </c>
      <c r="D3121" s="169" t="s">
        <v>188</v>
      </c>
      <c r="E3121" s="170">
        <v>44469</v>
      </c>
      <c r="F3121" s="169">
        <v>402132</v>
      </c>
      <c r="G3121" s="169" t="s">
        <v>461</v>
      </c>
      <c r="H3121" s="169"/>
      <c r="I3121" s="169"/>
      <c r="J3121" s="169">
        <v>7.32</v>
      </c>
      <c r="K3121" s="169"/>
      <c r="M3121" s="168">
        <f t="shared" si="146"/>
        <v>7.3200000000000004E-7</v>
      </c>
    </row>
    <row r="3122" spans="1:13" x14ac:dyDescent="0.25">
      <c r="A3122" s="89" t="str">
        <f t="shared" si="145"/>
        <v>Y0BM6.3</v>
      </c>
      <c r="B3122" s="89">
        <f>VLOOKUP(F3122,Masters!B:F,5,0)</f>
        <v>6.3</v>
      </c>
      <c r="C3122" s="169" t="s">
        <v>188</v>
      </c>
      <c r="D3122" s="169" t="s">
        <v>188</v>
      </c>
      <c r="E3122" s="170">
        <v>44469</v>
      </c>
      <c r="F3122" s="169">
        <v>402133</v>
      </c>
      <c r="G3122" s="169" t="s">
        <v>571</v>
      </c>
      <c r="H3122" s="169"/>
      <c r="I3122" s="169"/>
      <c r="J3122" s="169">
        <v>704777.34</v>
      </c>
      <c r="K3122" s="169"/>
      <c r="M3122" s="168">
        <f t="shared" si="146"/>
        <v>7.0477734E-2</v>
      </c>
    </row>
    <row r="3123" spans="1:13" x14ac:dyDescent="0.25">
      <c r="A3123" s="89" t="str">
        <f t="shared" si="145"/>
        <v>Y0BM6.3</v>
      </c>
      <c r="B3123" s="89">
        <f>VLOOKUP(F3123,Masters!B:F,5,0)</f>
        <v>6.3</v>
      </c>
      <c r="C3123" s="169" t="s">
        <v>188</v>
      </c>
      <c r="D3123" s="169" t="s">
        <v>188</v>
      </c>
      <c r="E3123" s="170">
        <v>44469</v>
      </c>
      <c r="F3123" s="169">
        <v>402233</v>
      </c>
      <c r="G3123" s="169" t="s">
        <v>462</v>
      </c>
      <c r="H3123" s="169"/>
      <c r="I3123" s="169"/>
      <c r="J3123" s="169">
        <v>106378.45</v>
      </c>
      <c r="K3123" s="169"/>
      <c r="M3123" s="168">
        <f t="shared" si="146"/>
        <v>1.0637845E-2</v>
      </c>
    </row>
    <row r="3124" spans="1:13" x14ac:dyDescent="0.25">
      <c r="A3124" s="89" t="str">
        <f t="shared" si="145"/>
        <v>Y0BM6.3</v>
      </c>
      <c r="B3124" s="89">
        <f>VLOOKUP(F3124,Masters!B:F,5,0)</f>
        <v>6.3</v>
      </c>
      <c r="C3124" s="169" t="s">
        <v>188</v>
      </c>
      <c r="D3124" s="169" t="s">
        <v>188</v>
      </c>
      <c r="E3124" s="170">
        <v>44469</v>
      </c>
      <c r="F3124" s="169">
        <v>402235</v>
      </c>
      <c r="G3124" s="169" t="s">
        <v>463</v>
      </c>
      <c r="H3124" s="169"/>
      <c r="I3124" s="169"/>
      <c r="J3124" s="169">
        <v>28657.43</v>
      </c>
      <c r="K3124" s="169"/>
      <c r="M3124" s="168">
        <f t="shared" si="146"/>
        <v>2.865743E-3</v>
      </c>
    </row>
    <row r="3125" spans="1:13" x14ac:dyDescent="0.25">
      <c r="A3125" s="89" t="str">
        <f t="shared" si="145"/>
        <v>Y0BM0</v>
      </c>
      <c r="B3125" s="89">
        <f>VLOOKUP(F3125,Masters!B:F,5,0)</f>
        <v>0</v>
      </c>
      <c r="C3125" s="169" t="s">
        <v>188</v>
      </c>
      <c r="D3125" s="169" t="s">
        <v>188</v>
      </c>
      <c r="E3125" s="170">
        <v>44469</v>
      </c>
      <c r="F3125" s="169">
        <v>402252</v>
      </c>
      <c r="G3125" s="169" t="s">
        <v>572</v>
      </c>
      <c r="H3125" s="169"/>
      <c r="I3125" s="169"/>
      <c r="J3125" s="169">
        <v>691986.55</v>
      </c>
      <c r="K3125" s="169"/>
      <c r="M3125" s="168">
        <f t="shared" si="146"/>
        <v>6.9198654999999998E-2</v>
      </c>
    </row>
    <row r="3126" spans="1:13" x14ac:dyDescent="0.25">
      <c r="A3126" s="89" t="str">
        <f t="shared" si="145"/>
        <v>Y0BM6.1</v>
      </c>
      <c r="B3126" s="89">
        <f>VLOOKUP(F3126,Masters!B:F,5,0)</f>
        <v>6.1</v>
      </c>
      <c r="C3126" s="169" t="s">
        <v>188</v>
      </c>
      <c r="D3126" s="169" t="s">
        <v>188</v>
      </c>
      <c r="E3126" s="170">
        <v>44469</v>
      </c>
      <c r="F3126" s="169">
        <v>402257</v>
      </c>
      <c r="G3126" s="169" t="s">
        <v>464</v>
      </c>
      <c r="H3126" s="169"/>
      <c r="I3126" s="169"/>
      <c r="J3126" s="168">
        <v>0</v>
      </c>
      <c r="K3126" s="169"/>
      <c r="M3126" s="168">
        <f t="shared" si="146"/>
        <v>0</v>
      </c>
    </row>
    <row r="3127" spans="1:13" x14ac:dyDescent="0.25">
      <c r="A3127" s="89" t="str">
        <f t="shared" si="145"/>
        <v>Y0BM6.1</v>
      </c>
      <c r="B3127" s="89">
        <f>VLOOKUP(F3127,Masters!B:F,5,0)</f>
        <v>6.1</v>
      </c>
      <c r="C3127" s="169" t="s">
        <v>188</v>
      </c>
      <c r="D3127" s="169" t="s">
        <v>188</v>
      </c>
      <c r="E3127" s="170">
        <v>44469</v>
      </c>
      <c r="F3127" s="169">
        <v>402258</v>
      </c>
      <c r="G3127" s="169" t="s">
        <v>573</v>
      </c>
      <c r="H3127" s="169"/>
      <c r="I3127" s="169"/>
      <c r="J3127" s="168">
        <v>0</v>
      </c>
      <c r="K3127" s="169"/>
      <c r="M3127" s="168">
        <f t="shared" si="146"/>
        <v>0</v>
      </c>
    </row>
    <row r="3128" spans="1:13" x14ac:dyDescent="0.25">
      <c r="A3128" s="89" t="str">
        <f t="shared" si="145"/>
        <v>Y0BM6.3</v>
      </c>
      <c r="B3128" s="89">
        <f>VLOOKUP(F3128,Masters!B:F,5,0)</f>
        <v>6.3</v>
      </c>
      <c r="C3128" s="169" t="s">
        <v>188</v>
      </c>
      <c r="D3128" s="169" t="s">
        <v>188</v>
      </c>
      <c r="E3128" s="170">
        <v>44469</v>
      </c>
      <c r="F3128" s="169">
        <v>402278</v>
      </c>
      <c r="G3128" s="169" t="s">
        <v>1018</v>
      </c>
      <c r="H3128" s="169"/>
      <c r="I3128" s="169"/>
      <c r="J3128" s="169">
        <v>0</v>
      </c>
      <c r="K3128" s="169"/>
      <c r="M3128" s="168">
        <f t="shared" si="146"/>
        <v>0</v>
      </c>
    </row>
    <row r="3129" spans="1:13" x14ac:dyDescent="0.25">
      <c r="A3129" s="89" t="str">
        <f t="shared" si="145"/>
        <v>Y0BM6.3</v>
      </c>
      <c r="B3129" s="89">
        <f>VLOOKUP(F3129,Masters!B:F,5,0)</f>
        <v>6.3</v>
      </c>
      <c r="C3129" s="169" t="s">
        <v>188</v>
      </c>
      <c r="D3129" s="169" t="s">
        <v>188</v>
      </c>
      <c r="E3129" s="170">
        <v>44469</v>
      </c>
      <c r="F3129" s="169">
        <v>402381</v>
      </c>
      <c r="G3129" s="169" t="s">
        <v>467</v>
      </c>
      <c r="H3129" s="169"/>
      <c r="I3129" s="169"/>
      <c r="J3129" s="169">
        <v>23676.92</v>
      </c>
      <c r="K3129" s="169"/>
      <c r="M3129" s="168">
        <f t="shared" si="146"/>
        <v>2.3676919999999998E-3</v>
      </c>
    </row>
    <row r="3130" spans="1:13" x14ac:dyDescent="0.25">
      <c r="A3130" s="89" t="str">
        <f t="shared" si="145"/>
        <v>Y0BM6.3</v>
      </c>
      <c r="B3130" s="89">
        <f>VLOOKUP(F3130,Masters!B:F,5,0)</f>
        <v>6.3</v>
      </c>
      <c r="C3130" s="169" t="s">
        <v>188</v>
      </c>
      <c r="D3130" s="169" t="s">
        <v>188</v>
      </c>
      <c r="E3130" s="170">
        <v>44469</v>
      </c>
      <c r="F3130" s="169">
        <v>402404</v>
      </c>
      <c r="G3130" s="169" t="s">
        <v>468</v>
      </c>
      <c r="H3130" s="169"/>
      <c r="I3130" s="169"/>
      <c r="J3130" s="169">
        <v>3579.18</v>
      </c>
      <c r="K3130" s="169"/>
      <c r="M3130" s="168">
        <f t="shared" si="146"/>
        <v>3.5791799999999998E-4</v>
      </c>
    </row>
    <row r="3131" spans="1:13" x14ac:dyDescent="0.25">
      <c r="A3131" s="89" t="str">
        <f t="shared" si="145"/>
        <v>Y0BM5.3</v>
      </c>
      <c r="B3131" s="89">
        <f>VLOOKUP(F3131,Masters!B:F,5,0)</f>
        <v>5.3</v>
      </c>
      <c r="C3131" s="169" t="s">
        <v>188</v>
      </c>
      <c r="D3131" s="169" t="s">
        <v>188</v>
      </c>
      <c r="E3131" s="170">
        <v>44469</v>
      </c>
      <c r="F3131" s="169">
        <v>440159</v>
      </c>
      <c r="G3131" s="169" t="s">
        <v>568</v>
      </c>
      <c r="H3131" s="169"/>
      <c r="I3131" s="169"/>
      <c r="J3131" s="169">
        <v>2086907.75</v>
      </c>
      <c r="K3131" s="169"/>
      <c r="M3131" s="168">
        <f t="shared" si="146"/>
        <v>0.208690775</v>
      </c>
    </row>
    <row r="3132" spans="1:13" x14ac:dyDescent="0.25">
      <c r="A3132" s="89" t="str">
        <f t="shared" si="145"/>
        <v>Y0BM5.3</v>
      </c>
      <c r="B3132" s="89">
        <f>VLOOKUP(F3132,Masters!B:F,5,0)</f>
        <v>5.3</v>
      </c>
      <c r="C3132" s="169" t="s">
        <v>188</v>
      </c>
      <c r="D3132" s="169" t="s">
        <v>188</v>
      </c>
      <c r="E3132" s="170">
        <v>44469</v>
      </c>
      <c r="F3132" s="169">
        <v>440161</v>
      </c>
      <c r="G3132" s="169" t="s">
        <v>569</v>
      </c>
      <c r="H3132" s="169"/>
      <c r="I3132" s="169"/>
      <c r="J3132" s="169">
        <v>496952048</v>
      </c>
      <c r="K3132" s="169"/>
      <c r="M3132" s="168">
        <f t="shared" si="146"/>
        <v>49.695204799999999</v>
      </c>
    </row>
    <row r="3133" spans="1:13" x14ac:dyDescent="0.25">
      <c r="A3133" s="89" t="str">
        <f t="shared" si="145"/>
        <v>Y0BM6.3</v>
      </c>
      <c r="B3133" s="89">
        <f>VLOOKUP(F3133,Masters!B:F,5,0)</f>
        <v>6.3</v>
      </c>
      <c r="C3133" s="169" t="s">
        <v>188</v>
      </c>
      <c r="D3133" s="169" t="s">
        <v>188</v>
      </c>
      <c r="E3133" s="170">
        <v>44469</v>
      </c>
      <c r="F3133" s="169">
        <v>440325</v>
      </c>
      <c r="G3133" s="169" t="s">
        <v>732</v>
      </c>
      <c r="H3133" s="169"/>
      <c r="I3133" s="169"/>
      <c r="J3133" s="169">
        <v>0</v>
      </c>
      <c r="K3133" s="169"/>
      <c r="M3133" s="168">
        <f t="shared" si="146"/>
        <v>0</v>
      </c>
    </row>
    <row r="3134" spans="1:13" x14ac:dyDescent="0.25">
      <c r="A3134" s="89" t="str">
        <f t="shared" si="145"/>
        <v>Y0BM6.3</v>
      </c>
      <c r="B3134" s="89">
        <f>VLOOKUP(F3134,Masters!B:F,5,0)</f>
        <v>6.3</v>
      </c>
      <c r="C3134" s="169" t="s">
        <v>188</v>
      </c>
      <c r="D3134" s="169" t="s">
        <v>188</v>
      </c>
      <c r="E3134" s="170">
        <v>44469</v>
      </c>
      <c r="F3134" s="169">
        <v>440341</v>
      </c>
      <c r="G3134" s="169" t="s">
        <v>469</v>
      </c>
      <c r="H3134" s="169"/>
      <c r="I3134" s="169"/>
      <c r="J3134" s="169">
        <v>601771.30000000005</v>
      </c>
      <c r="K3134" s="169"/>
      <c r="M3134" s="168">
        <f t="shared" si="146"/>
        <v>6.0177130000000002E-2</v>
      </c>
    </row>
    <row r="3135" spans="1:13" x14ac:dyDescent="0.25">
      <c r="A3135" s="89" t="str">
        <f t="shared" si="145"/>
        <v>Y0BM6.3</v>
      </c>
      <c r="B3135" s="89">
        <f>VLOOKUP(F3135,Masters!B:F,5,0)</f>
        <v>6.3</v>
      </c>
      <c r="C3135" s="169" t="s">
        <v>188</v>
      </c>
      <c r="D3135" s="169" t="s">
        <v>188</v>
      </c>
      <c r="E3135" s="170">
        <v>44469</v>
      </c>
      <c r="F3135" s="169">
        <v>440342</v>
      </c>
      <c r="G3135" s="169" t="s">
        <v>470</v>
      </c>
      <c r="H3135" s="169"/>
      <c r="I3135" s="169"/>
      <c r="J3135" s="169">
        <v>601771.30000000005</v>
      </c>
      <c r="K3135" s="169"/>
      <c r="M3135" s="168">
        <f t="shared" si="146"/>
        <v>6.0177130000000002E-2</v>
      </c>
    </row>
    <row r="3136" spans="1:13" x14ac:dyDescent="0.25">
      <c r="A3136" s="89" t="str">
        <f t="shared" si="145"/>
        <v>Y0BM6.3</v>
      </c>
      <c r="B3136" s="89">
        <f>VLOOKUP(F3136,Masters!B:F,5,0)</f>
        <v>6.3</v>
      </c>
      <c r="C3136" s="169" t="s">
        <v>188</v>
      </c>
      <c r="D3136" s="169" t="s">
        <v>188</v>
      </c>
      <c r="E3136" s="170">
        <v>44469</v>
      </c>
      <c r="F3136" s="169">
        <v>440416</v>
      </c>
      <c r="G3136" s="169" t="s">
        <v>471</v>
      </c>
      <c r="H3136" s="169"/>
      <c r="I3136" s="169"/>
      <c r="J3136" s="169">
        <v>-598932.31999999995</v>
      </c>
      <c r="K3136" s="169"/>
      <c r="M3136" s="168">
        <f t="shared" si="146"/>
        <v>-5.9893231999999998E-2</v>
      </c>
    </row>
    <row r="3137" spans="1:13" x14ac:dyDescent="0.25">
      <c r="A3137" s="89" t="str">
        <f t="shared" si="145"/>
        <v>Y0BM6.3</v>
      </c>
      <c r="B3137" s="89">
        <f>VLOOKUP(F3137,Masters!B:F,5,0)</f>
        <v>6.3</v>
      </c>
      <c r="C3137" s="169" t="s">
        <v>188</v>
      </c>
      <c r="D3137" s="169" t="s">
        <v>188</v>
      </c>
      <c r="E3137" s="170">
        <v>44469</v>
      </c>
      <c r="F3137" s="169">
        <v>440485</v>
      </c>
      <c r="G3137" s="169" t="s">
        <v>732</v>
      </c>
      <c r="H3137" s="169"/>
      <c r="I3137" s="169"/>
      <c r="J3137" s="169">
        <v>0</v>
      </c>
      <c r="K3137" s="169"/>
      <c r="M3137" s="168">
        <f t="shared" si="146"/>
        <v>0</v>
      </c>
    </row>
    <row r="3138" spans="1:13" x14ac:dyDescent="0.25">
      <c r="A3138" s="89" t="str">
        <f t="shared" si="145"/>
        <v>Y0BM6.3</v>
      </c>
      <c r="B3138" s="89">
        <f>VLOOKUP(F3138,Masters!B:F,5,0)</f>
        <v>6.3</v>
      </c>
      <c r="C3138" s="169" t="s">
        <v>188</v>
      </c>
      <c r="D3138" s="169" t="s">
        <v>188</v>
      </c>
      <c r="E3138" s="170">
        <v>44469</v>
      </c>
      <c r="F3138" s="169">
        <v>440509</v>
      </c>
      <c r="G3138" s="169" t="s">
        <v>472</v>
      </c>
      <c r="H3138" s="169"/>
      <c r="I3138" s="169"/>
      <c r="J3138" s="169">
        <v>205200.6</v>
      </c>
      <c r="K3138" s="169"/>
      <c r="M3138" s="168">
        <f t="shared" si="146"/>
        <v>2.052006E-2</v>
      </c>
    </row>
    <row r="3139" spans="1:13" x14ac:dyDescent="0.25">
      <c r="A3139" s="89" t="str">
        <f t="shared" si="145"/>
        <v>Y0BM6.1</v>
      </c>
      <c r="B3139" s="89">
        <f>VLOOKUP(F3139,Masters!B:F,5,0)</f>
        <v>6.1</v>
      </c>
      <c r="C3139" s="169" t="s">
        <v>188</v>
      </c>
      <c r="D3139" s="169" t="s">
        <v>188</v>
      </c>
      <c r="E3139" s="170">
        <v>44469</v>
      </c>
      <c r="F3139" s="169">
        <v>440512</v>
      </c>
      <c r="G3139" s="169" t="s">
        <v>577</v>
      </c>
      <c r="H3139" s="169"/>
      <c r="I3139" s="169"/>
      <c r="J3139" s="168">
        <v>0</v>
      </c>
      <c r="K3139" s="169"/>
      <c r="M3139" s="168">
        <f t="shared" si="146"/>
        <v>0</v>
      </c>
    </row>
    <row r="3140" spans="1:13" x14ac:dyDescent="0.25">
      <c r="A3140" s="89" t="str">
        <f t="shared" si="145"/>
        <v>Y0BM6.3</v>
      </c>
      <c r="B3140" s="89">
        <f>VLOOKUP(F3140,Masters!B:F,5,0)</f>
        <v>6.3</v>
      </c>
      <c r="C3140" s="169" t="s">
        <v>188</v>
      </c>
      <c r="D3140" s="169" t="s">
        <v>188</v>
      </c>
      <c r="E3140" s="170">
        <v>44469</v>
      </c>
      <c r="F3140" s="169">
        <v>440515</v>
      </c>
      <c r="G3140" s="169" t="s">
        <v>1042</v>
      </c>
      <c r="H3140" s="169"/>
      <c r="I3140" s="169"/>
      <c r="J3140" s="169">
        <v>0</v>
      </c>
      <c r="K3140" s="169"/>
      <c r="M3140" s="168">
        <f t="shared" si="146"/>
        <v>0</v>
      </c>
    </row>
    <row r="3141" spans="1:13" x14ac:dyDescent="0.25">
      <c r="A3141" s="89" t="str">
        <f t="shared" si="145"/>
        <v>Y0BN0</v>
      </c>
      <c r="B3141" s="89">
        <f>VLOOKUP(F3141,Masters!B:F,5,0)</f>
        <v>0</v>
      </c>
      <c r="C3141" s="169" t="s">
        <v>189</v>
      </c>
      <c r="D3141" s="169" t="s">
        <v>189</v>
      </c>
      <c r="E3141" s="170">
        <v>44469</v>
      </c>
      <c r="F3141" s="169">
        <v>101131</v>
      </c>
      <c r="G3141" s="169" t="s">
        <v>1572</v>
      </c>
      <c r="H3141" s="169"/>
      <c r="I3141" s="169"/>
      <c r="J3141" s="169">
        <v>867214944.14999998</v>
      </c>
      <c r="K3141" s="169"/>
      <c r="M3141" s="168">
        <f t="shared" si="146"/>
        <v>86.721494414999995</v>
      </c>
    </row>
    <row r="3142" spans="1:13" x14ac:dyDescent="0.25">
      <c r="A3142" s="89" t="str">
        <f t="shared" si="145"/>
        <v>Y0BN0</v>
      </c>
      <c r="B3142" s="89">
        <f>VLOOKUP(F3142,Masters!B:F,5,0)</f>
        <v>0</v>
      </c>
      <c r="C3142" s="169" t="s">
        <v>189</v>
      </c>
      <c r="D3142" s="169" t="s">
        <v>189</v>
      </c>
      <c r="E3142" s="170">
        <v>44469</v>
      </c>
      <c r="F3142" s="169">
        <v>102103</v>
      </c>
      <c r="G3142" s="169" t="s">
        <v>561</v>
      </c>
      <c r="H3142" s="169"/>
      <c r="I3142" s="169"/>
      <c r="J3142" s="169">
        <v>13876359878.66</v>
      </c>
      <c r="K3142" s="169"/>
      <c r="M3142" s="168">
        <f t="shared" si="146"/>
        <v>1387.6359878660001</v>
      </c>
    </row>
    <row r="3143" spans="1:13" x14ac:dyDescent="0.25">
      <c r="A3143" s="89" t="str">
        <f t="shared" si="145"/>
        <v>Y0BN0</v>
      </c>
      <c r="B3143" s="89">
        <f>VLOOKUP(F3143,Masters!B:F,5,0)</f>
        <v>0</v>
      </c>
      <c r="C3143" s="169" t="s">
        <v>189</v>
      </c>
      <c r="D3143" s="169" t="s">
        <v>189</v>
      </c>
      <c r="E3143" s="170">
        <v>44469</v>
      </c>
      <c r="F3143" s="169">
        <v>102104</v>
      </c>
      <c r="G3143" s="169" t="s">
        <v>437</v>
      </c>
      <c r="H3143" s="169"/>
      <c r="I3143" s="169"/>
      <c r="J3143" s="169">
        <v>1809891051.2</v>
      </c>
      <c r="K3143" s="169"/>
      <c r="M3143" s="168">
        <f t="shared" si="146"/>
        <v>180.98910512</v>
      </c>
    </row>
    <row r="3144" spans="1:13" x14ac:dyDescent="0.25">
      <c r="A3144" s="89" t="str">
        <f t="shared" si="145"/>
        <v>Y0BN0</v>
      </c>
      <c r="B3144" s="89">
        <f>VLOOKUP(F3144,Masters!B:F,5,0)</f>
        <v>0</v>
      </c>
      <c r="C3144" s="169" t="s">
        <v>189</v>
      </c>
      <c r="D3144" s="169" t="s">
        <v>189</v>
      </c>
      <c r="E3144" s="170">
        <v>44469</v>
      </c>
      <c r="F3144" s="169">
        <v>102106</v>
      </c>
      <c r="G3144" s="169" t="s">
        <v>775</v>
      </c>
      <c r="H3144" s="169"/>
      <c r="I3144" s="169"/>
      <c r="J3144" s="169">
        <v>976735000</v>
      </c>
      <c r="K3144" s="169"/>
      <c r="M3144" s="168">
        <f t="shared" si="146"/>
        <v>97.673500000000004</v>
      </c>
    </row>
    <row r="3145" spans="1:13" x14ac:dyDescent="0.25">
      <c r="A3145" s="89" t="str">
        <f t="shared" si="145"/>
        <v>Y0BN0</v>
      </c>
      <c r="B3145" s="89">
        <f>VLOOKUP(F3145,Masters!B:F,5,0)</f>
        <v>0</v>
      </c>
      <c r="C3145" s="169" t="s">
        <v>189</v>
      </c>
      <c r="D3145" s="169" t="s">
        <v>189</v>
      </c>
      <c r="E3145" s="170">
        <v>44469</v>
      </c>
      <c r="F3145" s="169">
        <v>102107</v>
      </c>
      <c r="G3145" s="169" t="s">
        <v>597</v>
      </c>
      <c r="H3145" s="169"/>
      <c r="I3145" s="169"/>
      <c r="J3145" s="169">
        <v>6834131583.8999996</v>
      </c>
      <c r="K3145" s="169"/>
      <c r="M3145" s="168">
        <f t="shared" si="146"/>
        <v>683.41315838999992</v>
      </c>
    </row>
    <row r="3146" spans="1:13" x14ac:dyDescent="0.25">
      <c r="A3146" s="89" t="str">
        <f t="shared" si="145"/>
        <v>Y0BN0</v>
      </c>
      <c r="B3146" s="89">
        <f>VLOOKUP(F3146,Masters!B:F,5,0)</f>
        <v>0</v>
      </c>
      <c r="C3146" s="169" t="s">
        <v>189</v>
      </c>
      <c r="D3146" s="169" t="s">
        <v>189</v>
      </c>
      <c r="E3146" s="170">
        <v>44469</v>
      </c>
      <c r="F3146" s="169">
        <v>102108</v>
      </c>
      <c r="G3146" s="169" t="s">
        <v>654</v>
      </c>
      <c r="H3146" s="169"/>
      <c r="I3146" s="169"/>
      <c r="J3146" s="169">
        <v>42311995.890000001</v>
      </c>
      <c r="K3146" s="169"/>
      <c r="M3146" s="168">
        <f t="shared" si="146"/>
        <v>4.231199589</v>
      </c>
    </row>
    <row r="3147" spans="1:13" x14ac:dyDescent="0.25">
      <c r="A3147" s="89" t="str">
        <f t="shared" si="145"/>
        <v>Y0BN0</v>
      </c>
      <c r="B3147" s="89">
        <f>VLOOKUP(F3147,Masters!B:F,5,0)</f>
        <v>0</v>
      </c>
      <c r="C3147" s="169" t="s">
        <v>189</v>
      </c>
      <c r="D3147" s="169" t="s">
        <v>189</v>
      </c>
      <c r="E3147" s="170">
        <v>44469</v>
      </c>
      <c r="F3147" s="169">
        <v>102109</v>
      </c>
      <c r="G3147" s="169" t="s">
        <v>562</v>
      </c>
      <c r="H3147" s="169"/>
      <c r="I3147" s="169"/>
      <c r="J3147" s="169">
        <v>19604466688.759998</v>
      </c>
      <c r="K3147" s="169"/>
      <c r="M3147" s="168">
        <f t="shared" si="146"/>
        <v>1960.4466688759999</v>
      </c>
    </row>
    <row r="3148" spans="1:13" x14ac:dyDescent="0.25">
      <c r="A3148" s="89" t="str">
        <f t="shared" si="145"/>
        <v>Y0BN0</v>
      </c>
      <c r="B3148" s="89">
        <f>VLOOKUP(F3148,Masters!B:F,5,0)</f>
        <v>0</v>
      </c>
      <c r="C3148" s="169" t="s">
        <v>189</v>
      </c>
      <c r="D3148" s="169" t="s">
        <v>189</v>
      </c>
      <c r="E3148" s="170">
        <v>44469</v>
      </c>
      <c r="F3148" s="169">
        <v>106103</v>
      </c>
      <c r="G3148" s="169" t="s">
        <v>2428</v>
      </c>
      <c r="H3148" s="169"/>
      <c r="I3148" s="169"/>
      <c r="J3148" s="169">
        <v>49196152.93</v>
      </c>
      <c r="K3148" s="169"/>
      <c r="M3148" s="168">
        <f t="shared" si="146"/>
        <v>4.9196152929999997</v>
      </c>
    </row>
    <row r="3149" spans="1:13" x14ac:dyDescent="0.25">
      <c r="A3149" s="89" t="str">
        <f t="shared" si="145"/>
        <v>Y0BN0</v>
      </c>
      <c r="B3149" s="89">
        <f>VLOOKUP(F3149,Masters!B:F,5,0)</f>
        <v>0</v>
      </c>
      <c r="C3149" s="169" t="s">
        <v>189</v>
      </c>
      <c r="D3149" s="169" t="s">
        <v>189</v>
      </c>
      <c r="E3149" s="170">
        <v>44469</v>
      </c>
      <c r="F3149" s="169">
        <v>107102</v>
      </c>
      <c r="G3149" s="169" t="s">
        <v>778</v>
      </c>
      <c r="H3149" s="169"/>
      <c r="I3149" s="169"/>
      <c r="J3149" s="169">
        <v>0</v>
      </c>
      <c r="K3149" s="169"/>
      <c r="M3149" s="168">
        <f t="shared" si="146"/>
        <v>0</v>
      </c>
    </row>
    <row r="3150" spans="1:13" x14ac:dyDescent="0.25">
      <c r="A3150" s="89" t="str">
        <f t="shared" si="145"/>
        <v>Y0BN0</v>
      </c>
      <c r="B3150" s="89">
        <f>VLOOKUP(F3150,Masters!B:F,5,0)</f>
        <v>0</v>
      </c>
      <c r="C3150" s="169" t="s">
        <v>189</v>
      </c>
      <c r="D3150" s="169" t="s">
        <v>189</v>
      </c>
      <c r="E3150" s="170">
        <v>44469</v>
      </c>
      <c r="F3150" s="169">
        <v>107106</v>
      </c>
      <c r="G3150" s="169" t="s">
        <v>1913</v>
      </c>
      <c r="H3150" s="169"/>
      <c r="I3150" s="169"/>
      <c r="J3150" s="169">
        <v>92750.64</v>
      </c>
      <c r="K3150" s="169"/>
      <c r="M3150" s="168">
        <f t="shared" si="146"/>
        <v>9.2750639999999995E-3</v>
      </c>
    </row>
    <row r="3151" spans="1:13" x14ac:dyDescent="0.25">
      <c r="A3151" s="89" t="str">
        <f t="shared" si="145"/>
        <v>Y0BN0</v>
      </c>
      <c r="B3151" s="89">
        <f>VLOOKUP(F3151,Masters!B:F,5,0)</f>
        <v>0</v>
      </c>
      <c r="C3151" s="169" t="s">
        <v>189</v>
      </c>
      <c r="D3151" s="169" t="s">
        <v>189</v>
      </c>
      <c r="E3151" s="170">
        <v>44469</v>
      </c>
      <c r="F3151" s="169">
        <v>111126</v>
      </c>
      <c r="G3151" s="169" t="s">
        <v>438</v>
      </c>
      <c r="H3151" s="169"/>
      <c r="I3151" s="169"/>
      <c r="J3151" s="169">
        <v>164145.15</v>
      </c>
      <c r="K3151" s="169"/>
      <c r="M3151" s="168">
        <f t="shared" si="146"/>
        <v>1.6414515000000001E-2</v>
      </c>
    </row>
    <row r="3152" spans="1:13" x14ac:dyDescent="0.25">
      <c r="A3152" s="89" t="str">
        <f t="shared" si="145"/>
        <v>Y0BN0</v>
      </c>
      <c r="B3152" s="89">
        <f>VLOOKUP(F3152,Masters!B:F,5,0)</f>
        <v>0</v>
      </c>
      <c r="C3152" s="169" t="s">
        <v>189</v>
      </c>
      <c r="D3152" s="169" t="s">
        <v>189</v>
      </c>
      <c r="E3152" s="170">
        <v>44469</v>
      </c>
      <c r="F3152" s="169">
        <v>111128</v>
      </c>
      <c r="G3152" s="169" t="s">
        <v>785</v>
      </c>
      <c r="H3152" s="169"/>
      <c r="I3152" s="169"/>
      <c r="J3152" s="169">
        <v>6676050</v>
      </c>
      <c r="K3152" s="169"/>
      <c r="M3152" s="168">
        <f t="shared" si="146"/>
        <v>0.667605</v>
      </c>
    </row>
    <row r="3153" spans="1:13" x14ac:dyDescent="0.25">
      <c r="A3153" s="89" t="str">
        <f t="shared" si="145"/>
        <v>Y0BN0</v>
      </c>
      <c r="B3153" s="89">
        <f>VLOOKUP(F3153,Masters!B:F,5,0)</f>
        <v>0</v>
      </c>
      <c r="C3153" s="169" t="s">
        <v>189</v>
      </c>
      <c r="D3153" s="169" t="s">
        <v>189</v>
      </c>
      <c r="E3153" s="170">
        <v>44469</v>
      </c>
      <c r="F3153" s="169">
        <v>111129</v>
      </c>
      <c r="G3153" s="169" t="s">
        <v>598</v>
      </c>
      <c r="H3153" s="169"/>
      <c r="I3153" s="169"/>
      <c r="J3153" s="169">
        <v>67485360.299999997</v>
      </c>
      <c r="K3153" s="169"/>
      <c r="M3153" s="168">
        <f t="shared" si="146"/>
        <v>6.7485360299999995</v>
      </c>
    </row>
    <row r="3154" spans="1:13" x14ac:dyDescent="0.25">
      <c r="A3154" s="89" t="str">
        <f t="shared" si="145"/>
        <v>Y0BN0</v>
      </c>
      <c r="B3154" s="89">
        <f>VLOOKUP(F3154,Masters!B:F,5,0)</f>
        <v>0</v>
      </c>
      <c r="C3154" s="169" t="s">
        <v>189</v>
      </c>
      <c r="D3154" s="169" t="s">
        <v>189</v>
      </c>
      <c r="E3154" s="170">
        <v>44469</v>
      </c>
      <c r="F3154" s="169">
        <v>111131</v>
      </c>
      <c r="G3154" s="169" t="s">
        <v>655</v>
      </c>
      <c r="H3154" s="169"/>
      <c r="I3154" s="169"/>
      <c r="J3154" s="169">
        <v>10730230.01</v>
      </c>
      <c r="K3154" s="169"/>
      <c r="M3154" s="168">
        <f t="shared" si="146"/>
        <v>1.0730230009999999</v>
      </c>
    </row>
    <row r="3155" spans="1:13" x14ac:dyDescent="0.25">
      <c r="A3155" s="89" t="str">
        <f t="shared" si="145"/>
        <v>Y0BN0</v>
      </c>
      <c r="B3155" s="89">
        <f>VLOOKUP(F3155,Masters!B:F,5,0)</f>
        <v>0</v>
      </c>
      <c r="C3155" s="169" t="s">
        <v>189</v>
      </c>
      <c r="D3155" s="169" t="s">
        <v>189</v>
      </c>
      <c r="E3155" s="170">
        <v>44469</v>
      </c>
      <c r="F3155" s="169">
        <v>111137</v>
      </c>
      <c r="G3155" s="169" t="s">
        <v>487</v>
      </c>
      <c r="H3155" s="169"/>
      <c r="I3155" s="169"/>
      <c r="J3155" s="169">
        <v>-3.94</v>
      </c>
      <c r="K3155" s="169"/>
      <c r="M3155" s="168">
        <f t="shared" si="146"/>
        <v>-3.9400000000000001E-7</v>
      </c>
    </row>
    <row r="3156" spans="1:13" x14ac:dyDescent="0.25">
      <c r="A3156" s="89" t="str">
        <f t="shared" si="145"/>
        <v>Y0BN0</v>
      </c>
      <c r="B3156" s="89">
        <f>VLOOKUP(F3156,Masters!B:F,5,0)</f>
        <v>0</v>
      </c>
      <c r="C3156" s="169" t="s">
        <v>189</v>
      </c>
      <c r="D3156" s="169" t="s">
        <v>189</v>
      </c>
      <c r="E3156" s="170">
        <v>44469</v>
      </c>
      <c r="F3156" s="169">
        <v>111139</v>
      </c>
      <c r="G3156" s="169" t="s">
        <v>1573</v>
      </c>
      <c r="H3156" s="169"/>
      <c r="I3156" s="169"/>
      <c r="J3156" s="169">
        <v>0.01</v>
      </c>
      <c r="K3156" s="169"/>
      <c r="M3156" s="168">
        <f t="shared" si="146"/>
        <v>1.0000000000000001E-9</v>
      </c>
    </row>
    <row r="3157" spans="1:13" x14ac:dyDescent="0.25">
      <c r="A3157" s="89" t="str">
        <f t="shared" si="145"/>
        <v>Y0BN0</v>
      </c>
      <c r="B3157" s="89">
        <f>VLOOKUP(F3157,Masters!B:F,5,0)</f>
        <v>0</v>
      </c>
      <c r="C3157" s="169" t="s">
        <v>189</v>
      </c>
      <c r="D3157" s="169" t="s">
        <v>189</v>
      </c>
      <c r="E3157" s="170">
        <v>44469</v>
      </c>
      <c r="F3157" s="169">
        <v>111181</v>
      </c>
      <c r="G3157" s="169" t="s">
        <v>488</v>
      </c>
      <c r="H3157" s="169"/>
      <c r="I3157" s="169"/>
      <c r="J3157" s="169">
        <v>147445.14000000001</v>
      </c>
      <c r="K3157" s="169"/>
      <c r="M3157" s="168">
        <f t="shared" si="146"/>
        <v>1.4744514000000002E-2</v>
      </c>
    </row>
    <row r="3158" spans="1:13" x14ac:dyDescent="0.25">
      <c r="A3158" s="89" t="str">
        <f t="shared" si="145"/>
        <v>Y0BN0</v>
      </c>
      <c r="B3158" s="89">
        <f>VLOOKUP(F3158,Masters!B:F,5,0)</f>
        <v>0</v>
      </c>
      <c r="C3158" s="169" t="s">
        <v>189</v>
      </c>
      <c r="D3158" s="169" t="s">
        <v>189</v>
      </c>
      <c r="E3158" s="170">
        <v>44469</v>
      </c>
      <c r="F3158" s="169">
        <v>111182</v>
      </c>
      <c r="G3158" s="169" t="s">
        <v>489</v>
      </c>
      <c r="H3158" s="169"/>
      <c r="I3158" s="169"/>
      <c r="J3158" s="169">
        <v>8575.2900000000009</v>
      </c>
      <c r="K3158" s="169"/>
      <c r="M3158" s="168">
        <f t="shared" si="146"/>
        <v>8.575290000000001E-4</v>
      </c>
    </row>
    <row r="3159" spans="1:13" x14ac:dyDescent="0.25">
      <c r="A3159" s="89" t="str">
        <f t="shared" si="145"/>
        <v>Y0BN0</v>
      </c>
      <c r="B3159" s="89">
        <f>VLOOKUP(F3159,Masters!B:F,5,0)</f>
        <v>0</v>
      </c>
      <c r="C3159" s="169" t="s">
        <v>189</v>
      </c>
      <c r="D3159" s="169" t="s">
        <v>189</v>
      </c>
      <c r="E3159" s="170">
        <v>44469</v>
      </c>
      <c r="F3159" s="169">
        <v>111183</v>
      </c>
      <c r="G3159" s="169" t="s">
        <v>490</v>
      </c>
      <c r="H3159" s="169"/>
      <c r="I3159" s="169"/>
      <c r="J3159" s="169">
        <v>694.88</v>
      </c>
      <c r="K3159" s="169"/>
      <c r="M3159" s="168">
        <f t="shared" si="146"/>
        <v>6.9487999999999996E-5</v>
      </c>
    </row>
    <row r="3160" spans="1:13" x14ac:dyDescent="0.25">
      <c r="A3160" s="89" t="str">
        <f t="shared" si="145"/>
        <v>Y0BN0</v>
      </c>
      <c r="B3160" s="89">
        <f>VLOOKUP(F3160,Masters!B:F,5,0)</f>
        <v>0</v>
      </c>
      <c r="C3160" s="169" t="s">
        <v>189</v>
      </c>
      <c r="D3160" s="169" t="s">
        <v>189</v>
      </c>
      <c r="E3160" s="170">
        <v>44469</v>
      </c>
      <c r="F3160" s="169">
        <v>111184</v>
      </c>
      <c r="G3160" s="169" t="s">
        <v>491</v>
      </c>
      <c r="H3160" s="169"/>
      <c r="I3160" s="169"/>
      <c r="J3160" s="169">
        <v>421.44</v>
      </c>
      <c r="K3160" s="169"/>
      <c r="M3160" s="168">
        <f t="shared" si="146"/>
        <v>4.2144000000000002E-5</v>
      </c>
    </row>
    <row r="3161" spans="1:13" x14ac:dyDescent="0.25">
      <c r="A3161" s="89" t="str">
        <f t="shared" si="145"/>
        <v>Y0BN0</v>
      </c>
      <c r="B3161" s="89">
        <f>VLOOKUP(F3161,Masters!B:F,5,0)</f>
        <v>0</v>
      </c>
      <c r="C3161" s="169" t="s">
        <v>189</v>
      </c>
      <c r="D3161" s="169" t="s">
        <v>189</v>
      </c>
      <c r="E3161" s="170">
        <v>44469</v>
      </c>
      <c r="F3161" s="169">
        <v>111220</v>
      </c>
      <c r="G3161" s="169" t="s">
        <v>492</v>
      </c>
      <c r="H3161" s="169"/>
      <c r="I3161" s="169"/>
      <c r="J3161" s="169">
        <v>8184106.1500000004</v>
      </c>
      <c r="K3161" s="169"/>
      <c r="M3161" s="168">
        <f t="shared" si="146"/>
        <v>0.81841061500000001</v>
      </c>
    </row>
    <row r="3162" spans="1:13" x14ac:dyDescent="0.25">
      <c r="A3162" s="89" t="str">
        <f t="shared" si="145"/>
        <v>Y0BN0</v>
      </c>
      <c r="B3162" s="89">
        <f>VLOOKUP(F3162,Masters!B:F,5,0)</f>
        <v>0</v>
      </c>
      <c r="C3162" s="169" t="s">
        <v>189</v>
      </c>
      <c r="D3162" s="169" t="s">
        <v>189</v>
      </c>
      <c r="E3162" s="170">
        <v>44469</v>
      </c>
      <c r="F3162" s="169">
        <v>111221</v>
      </c>
      <c r="G3162" s="169" t="s">
        <v>493</v>
      </c>
      <c r="H3162" s="169"/>
      <c r="I3162" s="169"/>
      <c r="J3162" s="169">
        <v>-8184106.1500000004</v>
      </c>
      <c r="K3162" s="169"/>
      <c r="M3162" s="168">
        <f t="shared" ref="M3162:M3225" si="147">J3162/10000000</f>
        <v>-0.81841061500000001</v>
      </c>
    </row>
    <row r="3163" spans="1:13" x14ac:dyDescent="0.25">
      <c r="A3163" s="89" t="str">
        <f t="shared" si="145"/>
        <v>Y0BN0</v>
      </c>
      <c r="B3163" s="89">
        <f>VLOOKUP(F3163,Masters!B:F,5,0)</f>
        <v>0</v>
      </c>
      <c r="C3163" s="169" t="s">
        <v>189</v>
      </c>
      <c r="D3163" s="169" t="s">
        <v>189</v>
      </c>
      <c r="E3163" s="170">
        <v>44469</v>
      </c>
      <c r="F3163" s="169">
        <v>111248</v>
      </c>
      <c r="G3163" s="169" t="s">
        <v>1574</v>
      </c>
      <c r="H3163" s="169"/>
      <c r="I3163" s="169"/>
      <c r="J3163" s="169">
        <v>131828886.84999999</v>
      </c>
      <c r="K3163" s="169"/>
      <c r="M3163" s="168">
        <f t="shared" si="147"/>
        <v>13.182888685</v>
      </c>
    </row>
    <row r="3164" spans="1:13" x14ac:dyDescent="0.25">
      <c r="A3164" s="89" t="str">
        <f t="shared" ref="A3164:A3227" si="148">C3164&amp;B3164</f>
        <v>Y0BN0</v>
      </c>
      <c r="B3164" s="89">
        <f>VLOOKUP(F3164,Masters!B:F,5,0)</f>
        <v>0</v>
      </c>
      <c r="C3164" s="169" t="s">
        <v>189</v>
      </c>
      <c r="D3164" s="169" t="s">
        <v>189</v>
      </c>
      <c r="E3164" s="170">
        <v>44469</v>
      </c>
      <c r="F3164" s="169">
        <v>121116</v>
      </c>
      <c r="G3164" s="169" t="s">
        <v>563</v>
      </c>
      <c r="H3164" s="169"/>
      <c r="I3164" s="169"/>
      <c r="J3164" s="169">
        <v>276967729.50999999</v>
      </c>
      <c r="K3164" s="169"/>
      <c r="M3164" s="168">
        <f t="shared" si="147"/>
        <v>27.696772951</v>
      </c>
    </row>
    <row r="3165" spans="1:13" x14ac:dyDescent="0.25">
      <c r="A3165" s="89" t="str">
        <f t="shared" si="148"/>
        <v>Y0BN0</v>
      </c>
      <c r="B3165" s="89">
        <f>VLOOKUP(F3165,Masters!B:F,5,0)</f>
        <v>0</v>
      </c>
      <c r="C3165" s="169" t="s">
        <v>189</v>
      </c>
      <c r="D3165" s="169" t="s">
        <v>189</v>
      </c>
      <c r="E3165" s="170">
        <v>44469</v>
      </c>
      <c r="F3165" s="169">
        <v>121117</v>
      </c>
      <c r="G3165" s="169" t="s">
        <v>787</v>
      </c>
      <c r="H3165" s="169"/>
      <c r="I3165" s="169"/>
      <c r="J3165" s="169">
        <v>632493726.75999999</v>
      </c>
      <c r="K3165" s="169"/>
      <c r="M3165" s="168">
        <f t="shared" si="147"/>
        <v>63.249372676</v>
      </c>
    </row>
    <row r="3166" spans="1:13" x14ac:dyDescent="0.25">
      <c r="A3166" s="89" t="str">
        <f t="shared" si="148"/>
        <v>Y0BN0</v>
      </c>
      <c r="B3166" s="89">
        <f>VLOOKUP(F3166,Masters!B:F,5,0)</f>
        <v>0</v>
      </c>
      <c r="C3166" s="169" t="s">
        <v>189</v>
      </c>
      <c r="D3166" s="169" t="s">
        <v>189</v>
      </c>
      <c r="E3166" s="170">
        <v>44469</v>
      </c>
      <c r="F3166" s="169">
        <v>141017</v>
      </c>
      <c r="G3166" s="169" t="s">
        <v>788</v>
      </c>
      <c r="H3166" s="169"/>
      <c r="I3166" s="169"/>
      <c r="J3166" s="169">
        <v>0</v>
      </c>
      <c r="K3166" s="169"/>
      <c r="M3166" s="168">
        <f t="shared" si="147"/>
        <v>0</v>
      </c>
    </row>
    <row r="3167" spans="1:13" x14ac:dyDescent="0.25">
      <c r="A3167" s="89" t="str">
        <f t="shared" si="148"/>
        <v>Y0BN0</v>
      </c>
      <c r="B3167" s="89">
        <f>VLOOKUP(F3167,Masters!B:F,5,0)</f>
        <v>0</v>
      </c>
      <c r="C3167" s="169" t="s">
        <v>189</v>
      </c>
      <c r="D3167" s="169" t="s">
        <v>189</v>
      </c>
      <c r="E3167" s="170">
        <v>44469</v>
      </c>
      <c r="F3167" s="169">
        <v>141280</v>
      </c>
      <c r="G3167" s="169" t="s">
        <v>789</v>
      </c>
      <c r="H3167" s="169"/>
      <c r="I3167" s="169"/>
      <c r="J3167" s="169">
        <v>412754.64</v>
      </c>
      <c r="K3167" s="169"/>
      <c r="M3167" s="168">
        <f t="shared" si="147"/>
        <v>4.1275464000000005E-2</v>
      </c>
    </row>
    <row r="3168" spans="1:13" x14ac:dyDescent="0.25">
      <c r="A3168" s="89" t="str">
        <f t="shared" si="148"/>
        <v>Y0BN0</v>
      </c>
      <c r="B3168" s="89">
        <f>VLOOKUP(F3168,Masters!B:F,5,0)</f>
        <v>0</v>
      </c>
      <c r="C3168" s="169" t="s">
        <v>189</v>
      </c>
      <c r="D3168" s="169" t="s">
        <v>189</v>
      </c>
      <c r="E3168" s="170">
        <v>44469</v>
      </c>
      <c r="F3168" s="169">
        <v>141294</v>
      </c>
      <c r="G3168" s="169" t="s">
        <v>792</v>
      </c>
      <c r="H3168" s="169"/>
      <c r="I3168" s="169"/>
      <c r="J3168" s="169">
        <v>0</v>
      </c>
      <c r="K3168" s="169"/>
      <c r="M3168" s="168">
        <f t="shared" si="147"/>
        <v>0</v>
      </c>
    </row>
    <row r="3169" spans="1:13" x14ac:dyDescent="0.25">
      <c r="A3169" s="89" t="str">
        <f t="shared" si="148"/>
        <v>Y0BN0</v>
      </c>
      <c r="B3169" s="89">
        <f>VLOOKUP(F3169,Masters!B:F,5,0)</f>
        <v>0</v>
      </c>
      <c r="C3169" s="169" t="s">
        <v>189</v>
      </c>
      <c r="D3169" s="169" t="s">
        <v>189</v>
      </c>
      <c r="E3169" s="170">
        <v>44469</v>
      </c>
      <c r="F3169" s="169">
        <v>141321</v>
      </c>
      <c r="G3169" s="169" t="s">
        <v>1052</v>
      </c>
      <c r="H3169" s="169"/>
      <c r="I3169" s="169"/>
      <c r="J3169" s="169">
        <v>0</v>
      </c>
      <c r="K3169" s="169"/>
      <c r="M3169" s="168">
        <f t="shared" si="147"/>
        <v>0</v>
      </c>
    </row>
    <row r="3170" spans="1:13" x14ac:dyDescent="0.25">
      <c r="A3170" s="89" t="str">
        <f t="shared" si="148"/>
        <v>Y0BN0</v>
      </c>
      <c r="B3170" s="89">
        <f>VLOOKUP(F3170,Masters!B:F,5,0)</f>
        <v>0</v>
      </c>
      <c r="C3170" s="169" t="s">
        <v>189</v>
      </c>
      <c r="D3170" s="169" t="s">
        <v>189</v>
      </c>
      <c r="E3170" s="170">
        <v>44469</v>
      </c>
      <c r="F3170" s="169">
        <v>141349</v>
      </c>
      <c r="G3170" s="169" t="s">
        <v>799</v>
      </c>
      <c r="H3170" s="169"/>
      <c r="I3170" s="169"/>
      <c r="J3170" s="169">
        <v>0</v>
      </c>
      <c r="K3170" s="169"/>
      <c r="M3170" s="168">
        <f t="shared" si="147"/>
        <v>0</v>
      </c>
    </row>
    <row r="3171" spans="1:13" x14ac:dyDescent="0.25">
      <c r="A3171" s="89" t="str">
        <f t="shared" si="148"/>
        <v>Y0BN0</v>
      </c>
      <c r="B3171" s="89">
        <f>VLOOKUP(F3171,Masters!B:F,5,0)</f>
        <v>0</v>
      </c>
      <c r="C3171" s="169" t="s">
        <v>189</v>
      </c>
      <c r="D3171" s="169" t="s">
        <v>189</v>
      </c>
      <c r="E3171" s="170">
        <v>44469</v>
      </c>
      <c r="F3171" s="169">
        <v>141366</v>
      </c>
      <c r="G3171" s="169" t="s">
        <v>767</v>
      </c>
      <c r="H3171" s="169"/>
      <c r="I3171" s="169"/>
      <c r="J3171" s="169">
        <v>0</v>
      </c>
      <c r="K3171" s="169"/>
      <c r="M3171" s="168">
        <f t="shared" si="147"/>
        <v>0</v>
      </c>
    </row>
    <row r="3172" spans="1:13" x14ac:dyDescent="0.25">
      <c r="A3172" s="89" t="str">
        <f t="shared" si="148"/>
        <v>Y0BN0</v>
      </c>
      <c r="B3172" s="89">
        <f>VLOOKUP(F3172,Masters!B:F,5,0)</f>
        <v>0</v>
      </c>
      <c r="C3172" s="169" t="s">
        <v>189</v>
      </c>
      <c r="D3172" s="169" t="s">
        <v>189</v>
      </c>
      <c r="E3172" s="170">
        <v>44469</v>
      </c>
      <c r="F3172" s="169">
        <v>141379</v>
      </c>
      <c r="G3172" s="169" t="s">
        <v>2430</v>
      </c>
      <c r="H3172" s="169"/>
      <c r="I3172" s="169"/>
      <c r="J3172" s="169">
        <v>-15000</v>
      </c>
      <c r="K3172" s="169"/>
      <c r="M3172" s="168">
        <f t="shared" si="147"/>
        <v>-1.5E-3</v>
      </c>
    </row>
    <row r="3173" spans="1:13" x14ac:dyDescent="0.25">
      <c r="A3173" s="89" t="str">
        <f t="shared" si="148"/>
        <v>Y0BN0</v>
      </c>
      <c r="B3173" s="89">
        <f>VLOOKUP(F3173,Masters!B:F,5,0)</f>
        <v>0</v>
      </c>
      <c r="C3173" s="169" t="s">
        <v>189</v>
      </c>
      <c r="D3173" s="169" t="s">
        <v>189</v>
      </c>
      <c r="E3173" s="170">
        <v>44469</v>
      </c>
      <c r="F3173" s="169">
        <v>141382</v>
      </c>
      <c r="G3173" s="169" t="s">
        <v>508</v>
      </c>
      <c r="H3173" s="169"/>
      <c r="I3173" s="169"/>
      <c r="J3173" s="169">
        <v>0</v>
      </c>
      <c r="K3173" s="169"/>
      <c r="M3173" s="168">
        <f t="shared" si="147"/>
        <v>0</v>
      </c>
    </row>
    <row r="3174" spans="1:13" x14ac:dyDescent="0.25">
      <c r="A3174" s="89" t="str">
        <f t="shared" si="148"/>
        <v>Y0BN0</v>
      </c>
      <c r="B3174" s="89">
        <f>VLOOKUP(F3174,Masters!B:F,5,0)</f>
        <v>0</v>
      </c>
      <c r="C3174" s="169" t="s">
        <v>189</v>
      </c>
      <c r="D3174" s="169" t="s">
        <v>189</v>
      </c>
      <c r="E3174" s="170">
        <v>44469</v>
      </c>
      <c r="F3174" s="169">
        <v>141398</v>
      </c>
      <c r="G3174" s="169" t="s">
        <v>2431</v>
      </c>
      <c r="H3174" s="169"/>
      <c r="I3174" s="169"/>
      <c r="J3174" s="169">
        <v>0</v>
      </c>
      <c r="K3174" s="169"/>
      <c r="M3174" s="168">
        <f t="shared" si="147"/>
        <v>0</v>
      </c>
    </row>
    <row r="3175" spans="1:13" x14ac:dyDescent="0.25">
      <c r="A3175" s="89" t="str">
        <f t="shared" si="148"/>
        <v>Y0BN0</v>
      </c>
      <c r="B3175" s="89">
        <f>VLOOKUP(F3175,Masters!B:F,5,0)</f>
        <v>0</v>
      </c>
      <c r="C3175" s="169" t="s">
        <v>189</v>
      </c>
      <c r="D3175" s="169" t="s">
        <v>189</v>
      </c>
      <c r="E3175" s="170">
        <v>44469</v>
      </c>
      <c r="F3175" s="169">
        <v>141399</v>
      </c>
      <c r="G3175" s="169" t="s">
        <v>2432</v>
      </c>
      <c r="H3175" s="169"/>
      <c r="I3175" s="169"/>
      <c r="J3175" s="169">
        <v>0</v>
      </c>
      <c r="K3175" s="169"/>
      <c r="M3175" s="168">
        <f t="shared" si="147"/>
        <v>0</v>
      </c>
    </row>
    <row r="3176" spans="1:13" x14ac:dyDescent="0.25">
      <c r="A3176" s="89" t="str">
        <f t="shared" si="148"/>
        <v>Y0BN0</v>
      </c>
      <c r="B3176" s="89">
        <f>VLOOKUP(F3176,Masters!B:F,5,0)</f>
        <v>0</v>
      </c>
      <c r="C3176" s="169" t="s">
        <v>189</v>
      </c>
      <c r="D3176" s="169" t="s">
        <v>189</v>
      </c>
      <c r="E3176" s="170">
        <v>44469</v>
      </c>
      <c r="F3176" s="169">
        <v>141524</v>
      </c>
      <c r="G3176" s="169" t="s">
        <v>509</v>
      </c>
      <c r="H3176" s="169"/>
      <c r="I3176" s="169"/>
      <c r="J3176" s="169">
        <v>0</v>
      </c>
      <c r="K3176" s="169"/>
      <c r="M3176" s="168">
        <f t="shared" si="147"/>
        <v>0</v>
      </c>
    </row>
    <row r="3177" spans="1:13" x14ac:dyDescent="0.25">
      <c r="A3177" s="89" t="str">
        <f t="shared" si="148"/>
        <v>Y0BN0</v>
      </c>
      <c r="B3177" s="89">
        <f>VLOOKUP(F3177,Masters!B:F,5,0)</f>
        <v>0</v>
      </c>
      <c r="C3177" s="169" t="s">
        <v>189</v>
      </c>
      <c r="D3177" s="169" t="s">
        <v>189</v>
      </c>
      <c r="E3177" s="170">
        <v>44469</v>
      </c>
      <c r="F3177" s="169">
        <v>141526</v>
      </c>
      <c r="G3177" s="169" t="s">
        <v>510</v>
      </c>
      <c r="H3177" s="169"/>
      <c r="I3177" s="169"/>
      <c r="J3177" s="169">
        <v>0</v>
      </c>
      <c r="K3177" s="169"/>
      <c r="M3177" s="168">
        <f t="shared" si="147"/>
        <v>0</v>
      </c>
    </row>
    <row r="3178" spans="1:13" x14ac:dyDescent="0.25">
      <c r="A3178" s="89" t="str">
        <f t="shared" si="148"/>
        <v>Y0BN0</v>
      </c>
      <c r="B3178" s="89">
        <f>VLOOKUP(F3178,Masters!B:F,5,0)</f>
        <v>0</v>
      </c>
      <c r="C3178" s="169" t="s">
        <v>189</v>
      </c>
      <c r="D3178" s="169" t="s">
        <v>189</v>
      </c>
      <c r="E3178" s="170">
        <v>44469</v>
      </c>
      <c r="F3178" s="169">
        <v>141527</v>
      </c>
      <c r="G3178" s="169" t="s">
        <v>552</v>
      </c>
      <c r="H3178" s="169"/>
      <c r="I3178" s="169"/>
      <c r="J3178" s="169">
        <v>0</v>
      </c>
      <c r="K3178" s="169"/>
      <c r="M3178" s="168">
        <f t="shared" si="147"/>
        <v>0</v>
      </c>
    </row>
    <row r="3179" spans="1:13" x14ac:dyDescent="0.25">
      <c r="A3179" s="89" t="str">
        <f t="shared" si="148"/>
        <v>Y0BN0</v>
      </c>
      <c r="B3179" s="89">
        <f>VLOOKUP(F3179,Masters!B:F,5,0)</f>
        <v>0</v>
      </c>
      <c r="C3179" s="169" t="s">
        <v>189</v>
      </c>
      <c r="D3179" s="169" t="s">
        <v>189</v>
      </c>
      <c r="E3179" s="170">
        <v>44469</v>
      </c>
      <c r="F3179" s="169">
        <v>141627</v>
      </c>
      <c r="G3179" s="169" t="s">
        <v>511</v>
      </c>
      <c r="H3179" s="169"/>
      <c r="I3179" s="169"/>
      <c r="J3179" s="169">
        <v>0</v>
      </c>
      <c r="K3179" s="169"/>
      <c r="M3179" s="168">
        <f t="shared" si="147"/>
        <v>0</v>
      </c>
    </row>
    <row r="3180" spans="1:13" x14ac:dyDescent="0.25">
      <c r="A3180" s="89" t="str">
        <f t="shared" si="148"/>
        <v>Y0BN0</v>
      </c>
      <c r="B3180" s="89">
        <f>VLOOKUP(F3180,Masters!B:F,5,0)</f>
        <v>0</v>
      </c>
      <c r="C3180" s="169" t="s">
        <v>189</v>
      </c>
      <c r="D3180" s="169" t="s">
        <v>189</v>
      </c>
      <c r="E3180" s="170">
        <v>44469</v>
      </c>
      <c r="F3180" s="169">
        <v>141647</v>
      </c>
      <c r="G3180" s="169" t="s">
        <v>821</v>
      </c>
      <c r="H3180" s="169"/>
      <c r="I3180" s="169"/>
      <c r="J3180" s="169">
        <v>-100000</v>
      </c>
      <c r="K3180" s="169"/>
      <c r="M3180" s="168">
        <f t="shared" si="147"/>
        <v>-0.01</v>
      </c>
    </row>
    <row r="3181" spans="1:13" x14ac:dyDescent="0.25">
      <c r="A3181" s="89" t="str">
        <f t="shared" si="148"/>
        <v>Y0BN0</v>
      </c>
      <c r="B3181" s="89">
        <f>VLOOKUP(F3181,Masters!B:F,5,0)</f>
        <v>0</v>
      </c>
      <c r="C3181" s="169" t="s">
        <v>189</v>
      </c>
      <c r="D3181" s="169" t="s">
        <v>189</v>
      </c>
      <c r="E3181" s="170">
        <v>44469</v>
      </c>
      <c r="F3181" s="169">
        <v>141653</v>
      </c>
      <c r="G3181" s="169" t="s">
        <v>512</v>
      </c>
      <c r="H3181" s="169"/>
      <c r="I3181" s="169"/>
      <c r="J3181" s="169">
        <v>0</v>
      </c>
      <c r="K3181" s="169"/>
      <c r="M3181" s="168">
        <f t="shared" si="147"/>
        <v>0</v>
      </c>
    </row>
    <row r="3182" spans="1:13" x14ac:dyDescent="0.25">
      <c r="A3182" s="89" t="str">
        <f t="shared" si="148"/>
        <v>Y0BN0</v>
      </c>
      <c r="B3182" s="89">
        <f>VLOOKUP(F3182,Masters!B:F,5,0)</f>
        <v>0</v>
      </c>
      <c r="C3182" s="169" t="s">
        <v>189</v>
      </c>
      <c r="D3182" s="169" t="s">
        <v>189</v>
      </c>
      <c r="E3182" s="170">
        <v>44469</v>
      </c>
      <c r="F3182" s="169">
        <v>141679</v>
      </c>
      <c r="G3182" s="169" t="s">
        <v>822</v>
      </c>
      <c r="H3182" s="169"/>
      <c r="I3182" s="169"/>
      <c r="J3182" s="169">
        <v>0</v>
      </c>
      <c r="K3182" s="169"/>
      <c r="M3182" s="168">
        <f t="shared" si="147"/>
        <v>0</v>
      </c>
    </row>
    <row r="3183" spans="1:13" x14ac:dyDescent="0.25">
      <c r="A3183" s="89" t="str">
        <f t="shared" si="148"/>
        <v>Y0BN0</v>
      </c>
      <c r="B3183" s="89">
        <f>VLOOKUP(F3183,Masters!B:F,5,0)</f>
        <v>0</v>
      </c>
      <c r="C3183" s="169" t="s">
        <v>189</v>
      </c>
      <c r="D3183" s="169" t="s">
        <v>189</v>
      </c>
      <c r="E3183" s="170">
        <v>44469</v>
      </c>
      <c r="F3183" s="169">
        <v>141724</v>
      </c>
      <c r="G3183" s="169" t="s">
        <v>513</v>
      </c>
      <c r="H3183" s="169"/>
      <c r="I3183" s="169"/>
      <c r="J3183" s="169">
        <v>-1000</v>
      </c>
      <c r="K3183" s="169"/>
      <c r="M3183" s="168">
        <f t="shared" si="147"/>
        <v>-1E-4</v>
      </c>
    </row>
    <row r="3184" spans="1:13" x14ac:dyDescent="0.25">
      <c r="A3184" s="89" t="str">
        <f t="shared" si="148"/>
        <v>Y0BN0</v>
      </c>
      <c r="B3184" s="89">
        <f>VLOOKUP(F3184,Masters!B:F,5,0)</f>
        <v>0</v>
      </c>
      <c r="C3184" s="169" t="s">
        <v>189</v>
      </c>
      <c r="D3184" s="169" t="s">
        <v>189</v>
      </c>
      <c r="E3184" s="170">
        <v>44469</v>
      </c>
      <c r="F3184" s="169">
        <v>141744</v>
      </c>
      <c r="G3184" s="169" t="s">
        <v>514</v>
      </c>
      <c r="H3184" s="169"/>
      <c r="I3184" s="169"/>
      <c r="J3184" s="169">
        <v>99999.99</v>
      </c>
      <c r="K3184" s="169"/>
      <c r="M3184" s="168">
        <f t="shared" si="147"/>
        <v>9.9999990000000007E-3</v>
      </c>
    </row>
    <row r="3185" spans="1:13" x14ac:dyDescent="0.25">
      <c r="A3185" s="89" t="str">
        <f t="shared" si="148"/>
        <v>Y0BN0</v>
      </c>
      <c r="B3185" s="89">
        <f>VLOOKUP(F3185,Masters!B:F,5,0)</f>
        <v>0</v>
      </c>
      <c r="C3185" s="169" t="s">
        <v>189</v>
      </c>
      <c r="D3185" s="169" t="s">
        <v>189</v>
      </c>
      <c r="E3185" s="170">
        <v>44469</v>
      </c>
      <c r="F3185" s="169">
        <v>141754</v>
      </c>
      <c r="G3185" s="169" t="s">
        <v>517</v>
      </c>
      <c r="H3185" s="169"/>
      <c r="I3185" s="169"/>
      <c r="J3185" s="169">
        <v>0</v>
      </c>
      <c r="K3185" s="169"/>
      <c r="M3185" s="168">
        <f t="shared" si="147"/>
        <v>0</v>
      </c>
    </row>
    <row r="3186" spans="1:13" x14ac:dyDescent="0.25">
      <c r="A3186" s="89" t="str">
        <f t="shared" si="148"/>
        <v>Y0BN0</v>
      </c>
      <c r="B3186" s="89">
        <f>VLOOKUP(F3186,Masters!B:F,5,0)</f>
        <v>0</v>
      </c>
      <c r="C3186" s="169" t="s">
        <v>189</v>
      </c>
      <c r="D3186" s="169" t="s">
        <v>189</v>
      </c>
      <c r="E3186" s="170">
        <v>44469</v>
      </c>
      <c r="F3186" s="169">
        <v>141755</v>
      </c>
      <c r="G3186" s="169" t="s">
        <v>518</v>
      </c>
      <c r="H3186" s="169"/>
      <c r="I3186" s="169"/>
      <c r="J3186" s="169">
        <v>0</v>
      </c>
      <c r="K3186" s="169"/>
      <c r="M3186" s="168">
        <f t="shared" si="147"/>
        <v>0</v>
      </c>
    </row>
    <row r="3187" spans="1:13" x14ac:dyDescent="0.25">
      <c r="A3187" s="89" t="str">
        <f t="shared" si="148"/>
        <v>Y0BN0</v>
      </c>
      <c r="B3187" s="89">
        <f>VLOOKUP(F3187,Masters!B:F,5,0)</f>
        <v>0</v>
      </c>
      <c r="C3187" s="169" t="s">
        <v>189</v>
      </c>
      <c r="D3187" s="169" t="s">
        <v>189</v>
      </c>
      <c r="E3187" s="170">
        <v>44469</v>
      </c>
      <c r="F3187" s="169">
        <v>141769</v>
      </c>
      <c r="G3187" s="169" t="s">
        <v>843</v>
      </c>
      <c r="H3187" s="169"/>
      <c r="I3187" s="169"/>
      <c r="J3187" s="169">
        <v>0</v>
      </c>
      <c r="K3187" s="169"/>
      <c r="M3187" s="168">
        <f t="shared" si="147"/>
        <v>0</v>
      </c>
    </row>
    <row r="3188" spans="1:13" x14ac:dyDescent="0.25">
      <c r="A3188" s="89" t="str">
        <f t="shared" si="148"/>
        <v>Y0BN0</v>
      </c>
      <c r="B3188" s="89">
        <f>VLOOKUP(F3188,Masters!B:F,5,0)</f>
        <v>0</v>
      </c>
      <c r="C3188" s="169" t="s">
        <v>189</v>
      </c>
      <c r="D3188" s="169" t="s">
        <v>189</v>
      </c>
      <c r="E3188" s="170">
        <v>44469</v>
      </c>
      <c r="F3188" s="169">
        <v>141779</v>
      </c>
      <c r="G3188" s="169" t="s">
        <v>852</v>
      </c>
      <c r="H3188" s="169"/>
      <c r="I3188" s="169"/>
      <c r="J3188" s="169">
        <v>0</v>
      </c>
      <c r="K3188" s="169"/>
      <c r="M3188" s="168">
        <f t="shared" si="147"/>
        <v>0</v>
      </c>
    </row>
    <row r="3189" spans="1:13" x14ac:dyDescent="0.25">
      <c r="A3189" s="89" t="str">
        <f t="shared" si="148"/>
        <v>Y0BN0</v>
      </c>
      <c r="B3189" s="89">
        <f>VLOOKUP(F3189,Masters!B:F,5,0)</f>
        <v>0</v>
      </c>
      <c r="C3189" s="169" t="s">
        <v>189</v>
      </c>
      <c r="D3189" s="169" t="s">
        <v>189</v>
      </c>
      <c r="E3189" s="170">
        <v>44469</v>
      </c>
      <c r="F3189" s="169">
        <v>141785</v>
      </c>
      <c r="G3189" s="169" t="s">
        <v>856</v>
      </c>
      <c r="H3189" s="169"/>
      <c r="I3189" s="169"/>
      <c r="J3189" s="169">
        <v>0</v>
      </c>
      <c r="K3189" s="169"/>
      <c r="M3189" s="168">
        <f t="shared" si="147"/>
        <v>0</v>
      </c>
    </row>
    <row r="3190" spans="1:13" x14ac:dyDescent="0.25">
      <c r="A3190" s="89" t="str">
        <f t="shared" si="148"/>
        <v>Y0BN0</v>
      </c>
      <c r="B3190" s="89">
        <f>VLOOKUP(F3190,Masters!B:F,5,0)</f>
        <v>0</v>
      </c>
      <c r="C3190" s="169" t="s">
        <v>189</v>
      </c>
      <c r="D3190" s="169" t="s">
        <v>189</v>
      </c>
      <c r="E3190" s="170">
        <v>44469</v>
      </c>
      <c r="F3190" s="169">
        <v>141789</v>
      </c>
      <c r="G3190" s="169" t="s">
        <v>860</v>
      </c>
      <c r="H3190" s="169"/>
      <c r="I3190" s="169"/>
      <c r="J3190" s="169">
        <v>0</v>
      </c>
      <c r="K3190" s="169"/>
      <c r="M3190" s="168">
        <f t="shared" si="147"/>
        <v>0</v>
      </c>
    </row>
    <row r="3191" spans="1:13" x14ac:dyDescent="0.25">
      <c r="A3191" s="89" t="str">
        <f t="shared" si="148"/>
        <v>Y0BN0</v>
      </c>
      <c r="B3191" s="89">
        <f>VLOOKUP(F3191,Masters!B:F,5,0)</f>
        <v>0</v>
      </c>
      <c r="C3191" s="169" t="s">
        <v>189</v>
      </c>
      <c r="D3191" s="169" t="s">
        <v>189</v>
      </c>
      <c r="E3191" s="170">
        <v>44469</v>
      </c>
      <c r="F3191" s="169">
        <v>141790</v>
      </c>
      <c r="G3191" s="169" t="s">
        <v>861</v>
      </c>
      <c r="H3191" s="169"/>
      <c r="I3191" s="169"/>
      <c r="J3191" s="169">
        <v>-50000</v>
      </c>
      <c r="K3191" s="169"/>
      <c r="M3191" s="168">
        <f t="shared" si="147"/>
        <v>-5.0000000000000001E-3</v>
      </c>
    </row>
    <row r="3192" spans="1:13" x14ac:dyDescent="0.25">
      <c r="A3192" s="89" t="str">
        <f t="shared" si="148"/>
        <v>Y0BN0</v>
      </c>
      <c r="B3192" s="89">
        <f>VLOOKUP(F3192,Masters!B:F,5,0)</f>
        <v>0</v>
      </c>
      <c r="C3192" s="169" t="s">
        <v>189</v>
      </c>
      <c r="D3192" s="169" t="s">
        <v>189</v>
      </c>
      <c r="E3192" s="170">
        <v>44469</v>
      </c>
      <c r="F3192" s="169">
        <v>141793</v>
      </c>
      <c r="G3192" s="169" t="s">
        <v>863</v>
      </c>
      <c r="H3192" s="169"/>
      <c r="I3192" s="169"/>
      <c r="J3192" s="169">
        <v>0</v>
      </c>
      <c r="K3192" s="169"/>
      <c r="M3192" s="168">
        <f t="shared" si="147"/>
        <v>0</v>
      </c>
    </row>
    <row r="3193" spans="1:13" x14ac:dyDescent="0.25">
      <c r="A3193" s="89" t="str">
        <f t="shared" si="148"/>
        <v>Y0BN0</v>
      </c>
      <c r="B3193" s="89">
        <f>VLOOKUP(F3193,Masters!B:F,5,0)</f>
        <v>0</v>
      </c>
      <c r="C3193" s="169" t="s">
        <v>189</v>
      </c>
      <c r="D3193" s="169" t="s">
        <v>189</v>
      </c>
      <c r="E3193" s="170">
        <v>44469</v>
      </c>
      <c r="F3193" s="169">
        <v>141871</v>
      </c>
      <c r="G3193" s="169" t="s">
        <v>1100</v>
      </c>
      <c r="H3193" s="169"/>
      <c r="I3193" s="169"/>
      <c r="J3193" s="169">
        <v>0</v>
      </c>
      <c r="K3193" s="169"/>
      <c r="M3193" s="168">
        <f t="shared" si="147"/>
        <v>0</v>
      </c>
    </row>
    <row r="3194" spans="1:13" x14ac:dyDescent="0.25">
      <c r="A3194" s="89" t="str">
        <f t="shared" si="148"/>
        <v>Y0BN0</v>
      </c>
      <c r="B3194" s="89">
        <f>VLOOKUP(F3194,Masters!B:F,5,0)</f>
        <v>0</v>
      </c>
      <c r="C3194" s="169" t="s">
        <v>189</v>
      </c>
      <c r="D3194" s="169" t="s">
        <v>189</v>
      </c>
      <c r="E3194" s="170">
        <v>44469</v>
      </c>
      <c r="F3194" s="169">
        <v>142036</v>
      </c>
      <c r="G3194" s="169" t="s">
        <v>865</v>
      </c>
      <c r="H3194" s="169"/>
      <c r="I3194" s="169"/>
      <c r="J3194" s="169">
        <v>-99900000</v>
      </c>
      <c r="K3194" s="169"/>
      <c r="M3194" s="168">
        <f t="shared" si="147"/>
        <v>-9.99</v>
      </c>
    </row>
    <row r="3195" spans="1:13" x14ac:dyDescent="0.25">
      <c r="A3195" s="89" t="str">
        <f t="shared" si="148"/>
        <v>Y0BN0</v>
      </c>
      <c r="B3195" s="89">
        <f>VLOOKUP(F3195,Masters!B:F,5,0)</f>
        <v>0</v>
      </c>
      <c r="C3195" s="169" t="s">
        <v>189</v>
      </c>
      <c r="D3195" s="169" t="s">
        <v>189</v>
      </c>
      <c r="E3195" s="170">
        <v>44469</v>
      </c>
      <c r="F3195" s="169">
        <v>142038</v>
      </c>
      <c r="G3195" s="169" t="s">
        <v>866</v>
      </c>
      <c r="H3195" s="169"/>
      <c r="I3195" s="169"/>
      <c r="J3195" s="169">
        <v>0</v>
      </c>
      <c r="K3195" s="169"/>
      <c r="M3195" s="168">
        <f t="shared" si="147"/>
        <v>0</v>
      </c>
    </row>
    <row r="3196" spans="1:13" x14ac:dyDescent="0.25">
      <c r="A3196" s="89" t="str">
        <f t="shared" si="148"/>
        <v>Y0BN0</v>
      </c>
      <c r="B3196" s="89">
        <f>VLOOKUP(F3196,Masters!B:F,5,0)</f>
        <v>0</v>
      </c>
      <c r="C3196" s="169" t="s">
        <v>189</v>
      </c>
      <c r="D3196" s="169" t="s">
        <v>189</v>
      </c>
      <c r="E3196" s="170">
        <v>44469</v>
      </c>
      <c r="F3196" s="169">
        <v>142039</v>
      </c>
      <c r="G3196" s="169" t="s">
        <v>1062</v>
      </c>
      <c r="H3196" s="169"/>
      <c r="I3196" s="169"/>
      <c r="J3196" s="169">
        <v>0</v>
      </c>
      <c r="K3196" s="169"/>
      <c r="M3196" s="168">
        <f t="shared" si="147"/>
        <v>0</v>
      </c>
    </row>
    <row r="3197" spans="1:13" x14ac:dyDescent="0.25">
      <c r="A3197" s="89" t="str">
        <f t="shared" si="148"/>
        <v>Y0BN0</v>
      </c>
      <c r="B3197" s="89">
        <f>VLOOKUP(F3197,Masters!B:F,5,0)</f>
        <v>0</v>
      </c>
      <c r="C3197" s="169" t="s">
        <v>189</v>
      </c>
      <c r="D3197" s="169" t="s">
        <v>189</v>
      </c>
      <c r="E3197" s="170">
        <v>44469</v>
      </c>
      <c r="F3197" s="169">
        <v>142041</v>
      </c>
      <c r="G3197" s="169" t="s">
        <v>868</v>
      </c>
      <c r="H3197" s="169"/>
      <c r="I3197" s="169"/>
      <c r="J3197" s="169">
        <v>0.33</v>
      </c>
      <c r="K3197" s="169"/>
      <c r="M3197" s="168">
        <f t="shared" si="147"/>
        <v>3.3000000000000004E-8</v>
      </c>
    </row>
    <row r="3198" spans="1:13" x14ac:dyDescent="0.25">
      <c r="A3198" s="89" t="str">
        <f t="shared" si="148"/>
        <v>Y0BN0</v>
      </c>
      <c r="B3198" s="89">
        <f>VLOOKUP(F3198,Masters!B:F,5,0)</f>
        <v>0</v>
      </c>
      <c r="C3198" s="169" t="s">
        <v>189</v>
      </c>
      <c r="D3198" s="169" t="s">
        <v>189</v>
      </c>
      <c r="E3198" s="170">
        <v>44469</v>
      </c>
      <c r="F3198" s="169">
        <v>142042</v>
      </c>
      <c r="G3198" s="169" t="s">
        <v>869</v>
      </c>
      <c r="H3198" s="169"/>
      <c r="I3198" s="169"/>
      <c r="J3198" s="169">
        <v>0</v>
      </c>
      <c r="K3198" s="169"/>
      <c r="M3198" s="168">
        <f t="shared" si="147"/>
        <v>0</v>
      </c>
    </row>
    <row r="3199" spans="1:13" x14ac:dyDescent="0.25">
      <c r="A3199" s="89" t="str">
        <f t="shared" si="148"/>
        <v>Y0BN0</v>
      </c>
      <c r="B3199" s="89">
        <f>VLOOKUP(F3199,Masters!B:F,5,0)</f>
        <v>0</v>
      </c>
      <c r="C3199" s="169" t="s">
        <v>189</v>
      </c>
      <c r="D3199" s="169" t="s">
        <v>189</v>
      </c>
      <c r="E3199" s="170">
        <v>44469</v>
      </c>
      <c r="F3199" s="169">
        <v>142043</v>
      </c>
      <c r="G3199" s="169" t="s">
        <v>1133</v>
      </c>
      <c r="H3199" s="169"/>
      <c r="I3199" s="169"/>
      <c r="J3199" s="169">
        <v>0</v>
      </c>
      <c r="K3199" s="169"/>
      <c r="M3199" s="168">
        <f t="shared" si="147"/>
        <v>0</v>
      </c>
    </row>
    <row r="3200" spans="1:13" x14ac:dyDescent="0.25">
      <c r="A3200" s="89" t="str">
        <f t="shared" si="148"/>
        <v>Y0BN0</v>
      </c>
      <c r="B3200" s="89">
        <f>VLOOKUP(F3200,Masters!B:F,5,0)</f>
        <v>0</v>
      </c>
      <c r="C3200" s="169" t="s">
        <v>189</v>
      </c>
      <c r="D3200" s="169" t="s">
        <v>189</v>
      </c>
      <c r="E3200" s="170">
        <v>44469</v>
      </c>
      <c r="F3200" s="169">
        <v>142044</v>
      </c>
      <c r="G3200" s="169" t="s">
        <v>870</v>
      </c>
      <c r="H3200" s="169"/>
      <c r="I3200" s="169"/>
      <c r="J3200" s="169">
        <v>0</v>
      </c>
      <c r="K3200" s="169"/>
      <c r="M3200" s="168">
        <f t="shared" si="147"/>
        <v>0</v>
      </c>
    </row>
    <row r="3201" spans="1:13" x14ac:dyDescent="0.25">
      <c r="A3201" s="89" t="str">
        <f t="shared" si="148"/>
        <v>Y0BN0</v>
      </c>
      <c r="B3201" s="89">
        <f>VLOOKUP(F3201,Masters!B:F,5,0)</f>
        <v>0</v>
      </c>
      <c r="C3201" s="169" t="s">
        <v>189</v>
      </c>
      <c r="D3201" s="169" t="s">
        <v>189</v>
      </c>
      <c r="E3201" s="170">
        <v>44469</v>
      </c>
      <c r="F3201" s="169">
        <v>142087</v>
      </c>
      <c r="G3201" s="169" t="s">
        <v>881</v>
      </c>
      <c r="H3201" s="169"/>
      <c r="I3201" s="169"/>
      <c r="J3201" s="169">
        <v>0</v>
      </c>
      <c r="K3201" s="169"/>
      <c r="M3201" s="168">
        <f t="shared" si="147"/>
        <v>0</v>
      </c>
    </row>
    <row r="3202" spans="1:13" x14ac:dyDescent="0.25">
      <c r="A3202" s="89" t="str">
        <f t="shared" si="148"/>
        <v>Y0BN0</v>
      </c>
      <c r="B3202" s="89">
        <f>VLOOKUP(F3202,Masters!B:F,5,0)</f>
        <v>0</v>
      </c>
      <c r="C3202" s="169" t="s">
        <v>189</v>
      </c>
      <c r="D3202" s="169" t="s">
        <v>189</v>
      </c>
      <c r="E3202" s="170">
        <v>44469</v>
      </c>
      <c r="F3202" s="169">
        <v>142186</v>
      </c>
      <c r="G3202" s="169" t="s">
        <v>1083</v>
      </c>
      <c r="H3202" s="169"/>
      <c r="I3202" s="169"/>
      <c r="J3202" s="169">
        <v>0</v>
      </c>
      <c r="K3202" s="169"/>
      <c r="M3202" s="168">
        <f t="shared" si="147"/>
        <v>0</v>
      </c>
    </row>
    <row r="3203" spans="1:13" x14ac:dyDescent="0.25">
      <c r="A3203" s="89" t="str">
        <f t="shared" si="148"/>
        <v>Y0BN0</v>
      </c>
      <c r="B3203" s="89">
        <f>VLOOKUP(F3203,Masters!B:F,5,0)</f>
        <v>0</v>
      </c>
      <c r="C3203" s="169" t="s">
        <v>189</v>
      </c>
      <c r="D3203" s="169" t="s">
        <v>189</v>
      </c>
      <c r="E3203" s="170">
        <v>44469</v>
      </c>
      <c r="F3203" s="169">
        <v>160118</v>
      </c>
      <c r="G3203" s="169" t="s">
        <v>890</v>
      </c>
      <c r="H3203" s="169"/>
      <c r="I3203" s="169"/>
      <c r="J3203" s="169">
        <v>0</v>
      </c>
      <c r="K3203" s="169"/>
      <c r="M3203" s="168">
        <f t="shared" si="147"/>
        <v>0</v>
      </c>
    </row>
    <row r="3204" spans="1:13" x14ac:dyDescent="0.25">
      <c r="A3204" s="89" t="str">
        <f t="shared" si="148"/>
        <v>Y0BN0</v>
      </c>
      <c r="B3204" s="89">
        <f>VLOOKUP(F3204,Masters!B:F,5,0)</f>
        <v>0</v>
      </c>
      <c r="C3204" s="169" t="s">
        <v>189</v>
      </c>
      <c r="D3204" s="169" t="s">
        <v>189</v>
      </c>
      <c r="E3204" s="170">
        <v>44469</v>
      </c>
      <c r="F3204" s="169">
        <v>160120</v>
      </c>
      <c r="G3204" s="169" t="s">
        <v>891</v>
      </c>
      <c r="H3204" s="169"/>
      <c r="I3204" s="169"/>
      <c r="J3204" s="169">
        <v>0</v>
      </c>
      <c r="K3204" s="169"/>
      <c r="M3204" s="168">
        <f t="shared" si="147"/>
        <v>0</v>
      </c>
    </row>
    <row r="3205" spans="1:13" x14ac:dyDescent="0.25">
      <c r="A3205" s="89" t="str">
        <f t="shared" si="148"/>
        <v>Y0BN0</v>
      </c>
      <c r="B3205" s="89">
        <f>VLOOKUP(F3205,Masters!B:F,5,0)</f>
        <v>0</v>
      </c>
      <c r="C3205" s="169" t="s">
        <v>189</v>
      </c>
      <c r="D3205" s="169" t="s">
        <v>189</v>
      </c>
      <c r="E3205" s="170">
        <v>44469</v>
      </c>
      <c r="F3205" s="169">
        <v>160123</v>
      </c>
      <c r="G3205" s="169" t="s">
        <v>894</v>
      </c>
      <c r="H3205" s="169"/>
      <c r="I3205" s="169"/>
      <c r="J3205" s="169">
        <v>0</v>
      </c>
      <c r="K3205" s="169"/>
      <c r="M3205" s="168">
        <f t="shared" si="147"/>
        <v>0</v>
      </c>
    </row>
    <row r="3206" spans="1:13" x14ac:dyDescent="0.25">
      <c r="A3206" s="89" t="str">
        <f t="shared" si="148"/>
        <v>Y0BN0</v>
      </c>
      <c r="B3206" s="89">
        <f>VLOOKUP(F3206,Masters!B:F,5,0)</f>
        <v>0</v>
      </c>
      <c r="C3206" s="169" t="s">
        <v>189</v>
      </c>
      <c r="D3206" s="169" t="s">
        <v>189</v>
      </c>
      <c r="E3206" s="170">
        <v>44469</v>
      </c>
      <c r="F3206" s="169">
        <v>160125</v>
      </c>
      <c r="G3206" s="169" t="s">
        <v>895</v>
      </c>
      <c r="H3206" s="169"/>
      <c r="I3206" s="169"/>
      <c r="J3206" s="169">
        <v>0</v>
      </c>
      <c r="K3206" s="169"/>
      <c r="M3206" s="168">
        <f t="shared" si="147"/>
        <v>0</v>
      </c>
    </row>
    <row r="3207" spans="1:13" x14ac:dyDescent="0.25">
      <c r="A3207" s="89" t="str">
        <f t="shared" si="148"/>
        <v>Y0BN0</v>
      </c>
      <c r="B3207" s="89">
        <f>VLOOKUP(F3207,Masters!B:F,5,0)</f>
        <v>0</v>
      </c>
      <c r="C3207" s="169" t="s">
        <v>189</v>
      </c>
      <c r="D3207" s="169" t="s">
        <v>189</v>
      </c>
      <c r="E3207" s="170">
        <v>44469</v>
      </c>
      <c r="F3207" s="169">
        <v>160202</v>
      </c>
      <c r="G3207" s="169" t="s">
        <v>896</v>
      </c>
      <c r="H3207" s="169"/>
      <c r="I3207" s="169"/>
      <c r="J3207" s="169">
        <v>0</v>
      </c>
      <c r="K3207" s="169"/>
      <c r="M3207" s="168">
        <f t="shared" si="147"/>
        <v>0</v>
      </c>
    </row>
    <row r="3208" spans="1:13" x14ac:dyDescent="0.25">
      <c r="A3208" s="89" t="str">
        <f t="shared" si="148"/>
        <v>Y0BN0</v>
      </c>
      <c r="B3208" s="89">
        <f>VLOOKUP(F3208,Masters!B:F,5,0)</f>
        <v>0</v>
      </c>
      <c r="C3208" s="169" t="s">
        <v>189</v>
      </c>
      <c r="D3208" s="169" t="s">
        <v>189</v>
      </c>
      <c r="E3208" s="170">
        <v>44469</v>
      </c>
      <c r="F3208" s="169">
        <v>160206</v>
      </c>
      <c r="G3208" s="169" t="s">
        <v>897</v>
      </c>
      <c r="H3208" s="169"/>
      <c r="I3208" s="169"/>
      <c r="J3208" s="169">
        <v>-1531585.09</v>
      </c>
      <c r="K3208" s="169"/>
      <c r="M3208" s="168">
        <f t="shared" si="147"/>
        <v>-0.153158509</v>
      </c>
    </row>
    <row r="3209" spans="1:13" x14ac:dyDescent="0.25">
      <c r="A3209" s="89" t="str">
        <f t="shared" si="148"/>
        <v>Y0BN0</v>
      </c>
      <c r="B3209" s="89">
        <f>VLOOKUP(F3209,Masters!B:F,5,0)</f>
        <v>0</v>
      </c>
      <c r="C3209" s="169" t="s">
        <v>189</v>
      </c>
      <c r="D3209" s="169" t="s">
        <v>189</v>
      </c>
      <c r="E3209" s="170">
        <v>44469</v>
      </c>
      <c r="F3209" s="169">
        <v>160207</v>
      </c>
      <c r="G3209" s="169" t="s">
        <v>898</v>
      </c>
      <c r="H3209" s="169"/>
      <c r="I3209" s="169"/>
      <c r="J3209" s="169">
        <v>0</v>
      </c>
      <c r="K3209" s="169"/>
      <c r="M3209" s="168">
        <f t="shared" si="147"/>
        <v>0</v>
      </c>
    </row>
    <row r="3210" spans="1:13" x14ac:dyDescent="0.25">
      <c r="A3210" s="89" t="str">
        <f t="shared" si="148"/>
        <v>Y0BN0</v>
      </c>
      <c r="B3210" s="89">
        <f>VLOOKUP(F3210,Masters!B:F,5,0)</f>
        <v>0</v>
      </c>
      <c r="C3210" s="169" t="s">
        <v>189</v>
      </c>
      <c r="D3210" s="169" t="s">
        <v>189</v>
      </c>
      <c r="E3210" s="170">
        <v>44469</v>
      </c>
      <c r="F3210" s="169">
        <v>170121</v>
      </c>
      <c r="G3210" s="169" t="s">
        <v>903</v>
      </c>
      <c r="H3210" s="169"/>
      <c r="I3210" s="169"/>
      <c r="J3210" s="169">
        <v>18950</v>
      </c>
      <c r="K3210" s="169"/>
      <c r="M3210" s="168">
        <f t="shared" si="147"/>
        <v>1.895E-3</v>
      </c>
    </row>
    <row r="3211" spans="1:13" x14ac:dyDescent="0.25">
      <c r="A3211" s="89" t="str">
        <f t="shared" si="148"/>
        <v>Y0BN0</v>
      </c>
      <c r="B3211" s="89">
        <f>VLOOKUP(F3211,Masters!B:F,5,0)</f>
        <v>0</v>
      </c>
      <c r="C3211" s="169" t="s">
        <v>189</v>
      </c>
      <c r="D3211" s="169" t="s">
        <v>189</v>
      </c>
      <c r="E3211" s="170">
        <v>44469</v>
      </c>
      <c r="F3211" s="169">
        <v>170123</v>
      </c>
      <c r="G3211" s="169" t="s">
        <v>599</v>
      </c>
      <c r="H3211" s="169"/>
      <c r="I3211" s="169"/>
      <c r="J3211" s="169">
        <v>-3264909.2</v>
      </c>
      <c r="K3211" s="169"/>
      <c r="M3211" s="168">
        <f t="shared" si="147"/>
        <v>-0.32649092000000002</v>
      </c>
    </row>
    <row r="3212" spans="1:13" x14ac:dyDescent="0.25">
      <c r="A3212" s="89" t="str">
        <f t="shared" si="148"/>
        <v>Y0BN0</v>
      </c>
      <c r="B3212" s="89">
        <f>VLOOKUP(F3212,Masters!B:F,5,0)</f>
        <v>0</v>
      </c>
      <c r="C3212" s="169" t="s">
        <v>189</v>
      </c>
      <c r="D3212" s="169" t="s">
        <v>189</v>
      </c>
      <c r="E3212" s="170">
        <v>44469</v>
      </c>
      <c r="F3212" s="169">
        <v>170125</v>
      </c>
      <c r="G3212" s="169" t="s">
        <v>560</v>
      </c>
      <c r="H3212" s="169"/>
      <c r="I3212" s="169"/>
      <c r="J3212" s="169">
        <v>181787255.24000001</v>
      </c>
      <c r="K3212" s="169"/>
      <c r="M3212" s="168">
        <f t="shared" si="147"/>
        <v>18.178725524000001</v>
      </c>
    </row>
    <row r="3213" spans="1:13" x14ac:dyDescent="0.25">
      <c r="A3213" s="89" t="str">
        <f t="shared" si="148"/>
        <v>Y0BN0</v>
      </c>
      <c r="B3213" s="89">
        <f>VLOOKUP(F3213,Masters!B:F,5,0)</f>
        <v>0</v>
      </c>
      <c r="C3213" s="169" t="s">
        <v>189</v>
      </c>
      <c r="D3213" s="169" t="s">
        <v>189</v>
      </c>
      <c r="E3213" s="170">
        <v>44469</v>
      </c>
      <c r="F3213" s="169">
        <v>170128</v>
      </c>
      <c r="G3213" s="169" t="s">
        <v>656</v>
      </c>
      <c r="H3213" s="169"/>
      <c r="I3213" s="169"/>
      <c r="J3213" s="169">
        <v>905982.1</v>
      </c>
      <c r="K3213" s="169"/>
      <c r="M3213" s="168">
        <f t="shared" si="147"/>
        <v>9.0598209999999998E-2</v>
      </c>
    </row>
    <row r="3214" spans="1:13" x14ac:dyDescent="0.25">
      <c r="A3214" s="89" t="str">
        <f t="shared" si="148"/>
        <v>Y0BN0</v>
      </c>
      <c r="B3214" s="89">
        <f>VLOOKUP(F3214,Masters!B:F,5,0)</f>
        <v>0</v>
      </c>
      <c r="C3214" s="169" t="s">
        <v>189</v>
      </c>
      <c r="D3214" s="169" t="s">
        <v>189</v>
      </c>
      <c r="E3214" s="170">
        <v>44469</v>
      </c>
      <c r="F3214" s="169">
        <v>170129</v>
      </c>
      <c r="G3214" s="169" t="s">
        <v>564</v>
      </c>
      <c r="H3214" s="169"/>
      <c r="I3214" s="169"/>
      <c r="J3214" s="169">
        <v>-14064652.279999999</v>
      </c>
      <c r="K3214" s="169"/>
      <c r="M3214" s="168">
        <f t="shared" si="147"/>
        <v>-1.4064652279999998</v>
      </c>
    </row>
    <row r="3215" spans="1:13" x14ac:dyDescent="0.25">
      <c r="A3215" s="89" t="str">
        <f t="shared" si="148"/>
        <v>Y0BN0</v>
      </c>
      <c r="B3215" s="89">
        <f>VLOOKUP(F3215,Masters!B:F,5,0)</f>
        <v>0</v>
      </c>
      <c r="C3215" s="169" t="s">
        <v>189</v>
      </c>
      <c r="D3215" s="169" t="s">
        <v>189</v>
      </c>
      <c r="E3215" s="170">
        <v>44469</v>
      </c>
      <c r="F3215" s="169">
        <v>170151</v>
      </c>
      <c r="G3215" s="169" t="s">
        <v>1575</v>
      </c>
      <c r="H3215" s="169"/>
      <c r="I3215" s="169"/>
      <c r="J3215" s="169">
        <v>28088849</v>
      </c>
      <c r="K3215" s="169"/>
      <c r="M3215" s="168">
        <f t="shared" si="147"/>
        <v>2.8088848999999998</v>
      </c>
    </row>
    <row r="3216" spans="1:13" x14ac:dyDescent="0.25">
      <c r="A3216" s="89" t="str">
        <f t="shared" si="148"/>
        <v>Y0BN0</v>
      </c>
      <c r="B3216" s="89">
        <f>VLOOKUP(F3216,Masters!B:F,5,0)</f>
        <v>0</v>
      </c>
      <c r="C3216" s="169" t="s">
        <v>189</v>
      </c>
      <c r="D3216" s="169" t="s">
        <v>189</v>
      </c>
      <c r="E3216" s="170">
        <v>44469</v>
      </c>
      <c r="F3216" s="169">
        <v>201246</v>
      </c>
      <c r="G3216" s="169" t="s">
        <v>585</v>
      </c>
      <c r="H3216" s="169"/>
      <c r="I3216" s="169"/>
      <c r="J3216" s="169">
        <v>2788974.97</v>
      </c>
      <c r="K3216" s="169"/>
      <c r="M3216" s="168">
        <f t="shared" si="147"/>
        <v>0.27889749699999999</v>
      </c>
    </row>
    <row r="3217" spans="1:13" x14ac:dyDescent="0.25">
      <c r="A3217" s="89" t="str">
        <f t="shared" si="148"/>
        <v>Y0BN0</v>
      </c>
      <c r="B3217" s="89">
        <f>VLOOKUP(F3217,Masters!B:F,5,0)</f>
        <v>0</v>
      </c>
      <c r="C3217" s="169" t="s">
        <v>189</v>
      </c>
      <c r="D3217" s="169" t="s">
        <v>189</v>
      </c>
      <c r="E3217" s="170">
        <v>44469</v>
      </c>
      <c r="F3217" s="169">
        <v>201272</v>
      </c>
      <c r="G3217" s="169" t="s">
        <v>718</v>
      </c>
      <c r="H3217" s="169"/>
      <c r="I3217" s="169"/>
      <c r="J3217" s="169">
        <v>9740223.0899999999</v>
      </c>
      <c r="K3217" s="169"/>
      <c r="M3217" s="168">
        <f t="shared" si="147"/>
        <v>0.97402230899999998</v>
      </c>
    </row>
    <row r="3218" spans="1:13" x14ac:dyDescent="0.25">
      <c r="A3218" s="89" t="str">
        <f t="shared" si="148"/>
        <v>Y0BN1.2</v>
      </c>
      <c r="B3218" s="89">
        <f>VLOOKUP(F3218,Masters!B:F,5,0)</f>
        <v>1.2</v>
      </c>
      <c r="C3218" s="169" t="s">
        <v>189</v>
      </c>
      <c r="D3218" s="169" t="s">
        <v>189</v>
      </c>
      <c r="E3218" s="170">
        <v>44469</v>
      </c>
      <c r="F3218" s="169">
        <v>201273</v>
      </c>
      <c r="G3218" s="169" t="s">
        <v>719</v>
      </c>
      <c r="H3218" s="169"/>
      <c r="I3218" s="169"/>
      <c r="J3218" s="169">
        <v>-28188922.530000001</v>
      </c>
      <c r="K3218" s="169"/>
      <c r="M3218" s="168">
        <f t="shared" si="147"/>
        <v>-2.818892253</v>
      </c>
    </row>
    <row r="3219" spans="1:13" x14ac:dyDescent="0.25">
      <c r="A3219" s="89" t="str">
        <f t="shared" si="148"/>
        <v>Y0BN0</v>
      </c>
      <c r="B3219" s="89">
        <f>VLOOKUP(F3219,Masters!B:F,5,0)</f>
        <v>0</v>
      </c>
      <c r="C3219" s="169" t="s">
        <v>189</v>
      </c>
      <c r="D3219" s="169" t="s">
        <v>189</v>
      </c>
      <c r="E3219" s="170">
        <v>44469</v>
      </c>
      <c r="F3219" s="169">
        <v>201274</v>
      </c>
      <c r="G3219" s="169" t="s">
        <v>701</v>
      </c>
      <c r="H3219" s="169"/>
      <c r="I3219" s="169"/>
      <c r="J3219" s="169">
        <v>20390880</v>
      </c>
      <c r="K3219" s="169"/>
      <c r="M3219" s="168">
        <f t="shared" si="147"/>
        <v>2.039088</v>
      </c>
    </row>
    <row r="3220" spans="1:13" x14ac:dyDescent="0.25">
      <c r="A3220" s="89" t="str">
        <f t="shared" si="148"/>
        <v>Y0BN1.2</v>
      </c>
      <c r="B3220" s="89">
        <f>VLOOKUP(F3220,Masters!B:F,5,0)</f>
        <v>1.2</v>
      </c>
      <c r="C3220" s="169" t="s">
        <v>189</v>
      </c>
      <c r="D3220" s="169" t="s">
        <v>189</v>
      </c>
      <c r="E3220" s="170">
        <v>44469</v>
      </c>
      <c r="F3220" s="169">
        <v>201275</v>
      </c>
      <c r="G3220" s="169" t="s">
        <v>702</v>
      </c>
      <c r="H3220" s="169"/>
      <c r="I3220" s="169"/>
      <c r="J3220" s="169">
        <v>-96228511.030000001</v>
      </c>
      <c r="K3220" s="169"/>
      <c r="M3220" s="168">
        <f t="shared" si="147"/>
        <v>-9.6228511030000004</v>
      </c>
    </row>
    <row r="3221" spans="1:13" x14ac:dyDescent="0.25">
      <c r="A3221" s="89" t="str">
        <f t="shared" si="148"/>
        <v>Y0BN0</v>
      </c>
      <c r="B3221" s="89">
        <f>VLOOKUP(F3221,Masters!B:F,5,0)</f>
        <v>0</v>
      </c>
      <c r="C3221" s="169" t="s">
        <v>189</v>
      </c>
      <c r="D3221" s="169" t="s">
        <v>189</v>
      </c>
      <c r="E3221" s="170">
        <v>44469</v>
      </c>
      <c r="F3221" s="169">
        <v>201276</v>
      </c>
      <c r="G3221" s="169" t="s">
        <v>473</v>
      </c>
      <c r="H3221" s="169"/>
      <c r="I3221" s="169"/>
      <c r="J3221" s="169">
        <v>-350186850.58999997</v>
      </c>
      <c r="K3221" s="169"/>
      <c r="M3221" s="168">
        <f t="shared" si="147"/>
        <v>-35.018685058999999</v>
      </c>
    </row>
    <row r="3222" spans="1:13" x14ac:dyDescent="0.25">
      <c r="A3222" s="89" t="str">
        <f t="shared" si="148"/>
        <v>Y0BN1.2</v>
      </c>
      <c r="B3222" s="89">
        <f>VLOOKUP(F3222,Masters!B:F,5,0)</f>
        <v>1.2</v>
      </c>
      <c r="C3222" s="169" t="s">
        <v>189</v>
      </c>
      <c r="D3222" s="169" t="s">
        <v>189</v>
      </c>
      <c r="E3222" s="170">
        <v>44469</v>
      </c>
      <c r="F3222" s="169">
        <v>201277</v>
      </c>
      <c r="G3222" s="169" t="s">
        <v>474</v>
      </c>
      <c r="H3222" s="169"/>
      <c r="I3222" s="169"/>
      <c r="J3222" s="169">
        <v>-5320037729.0699997</v>
      </c>
      <c r="K3222" s="169"/>
      <c r="M3222" s="168">
        <f t="shared" si="147"/>
        <v>-532.00377290699998</v>
      </c>
    </row>
    <row r="3223" spans="1:13" x14ac:dyDescent="0.25">
      <c r="A3223" s="89" t="str">
        <f t="shared" si="148"/>
        <v>Y0BN0</v>
      </c>
      <c r="B3223" s="89">
        <f>VLOOKUP(F3223,Masters!B:F,5,0)</f>
        <v>0</v>
      </c>
      <c r="C3223" s="169" t="s">
        <v>189</v>
      </c>
      <c r="D3223" s="169" t="s">
        <v>189</v>
      </c>
      <c r="E3223" s="170">
        <v>44469</v>
      </c>
      <c r="F3223" s="169">
        <v>201330</v>
      </c>
      <c r="G3223" s="169" t="s">
        <v>2437</v>
      </c>
      <c r="H3223" s="169"/>
      <c r="I3223" s="169"/>
      <c r="J3223" s="169">
        <v>30331.73</v>
      </c>
      <c r="K3223" s="169"/>
      <c r="M3223" s="168">
        <f t="shared" si="147"/>
        <v>3.0331730000000001E-3</v>
      </c>
    </row>
    <row r="3224" spans="1:13" x14ac:dyDescent="0.25">
      <c r="A3224" s="89" t="str">
        <f t="shared" si="148"/>
        <v>Y0BN1.2</v>
      </c>
      <c r="B3224" s="89">
        <f>VLOOKUP(F3224,Masters!B:F,5,0)</f>
        <v>1.2</v>
      </c>
      <c r="C3224" s="169" t="s">
        <v>189</v>
      </c>
      <c r="D3224" s="169" t="s">
        <v>189</v>
      </c>
      <c r="E3224" s="170">
        <v>44469</v>
      </c>
      <c r="F3224" s="169">
        <v>201332</v>
      </c>
      <c r="G3224" s="169" t="s">
        <v>2438</v>
      </c>
      <c r="H3224" s="169"/>
      <c r="I3224" s="169"/>
      <c r="J3224" s="169">
        <v>-35000</v>
      </c>
      <c r="K3224" s="169"/>
      <c r="M3224" s="168">
        <f t="shared" si="147"/>
        <v>-3.5000000000000001E-3</v>
      </c>
    </row>
    <row r="3225" spans="1:13" x14ac:dyDescent="0.25">
      <c r="A3225" s="89" t="str">
        <f t="shared" si="148"/>
        <v>Y0BN0</v>
      </c>
      <c r="B3225" s="89">
        <f>VLOOKUP(F3225,Masters!B:F,5,0)</f>
        <v>0</v>
      </c>
      <c r="C3225" s="169" t="s">
        <v>189</v>
      </c>
      <c r="D3225" s="169" t="s">
        <v>189</v>
      </c>
      <c r="E3225" s="170">
        <v>44469</v>
      </c>
      <c r="F3225" s="169">
        <v>201342</v>
      </c>
      <c r="G3225" s="169" t="s">
        <v>586</v>
      </c>
      <c r="H3225" s="169"/>
      <c r="I3225" s="169"/>
      <c r="J3225" s="169">
        <v>-38405.14</v>
      </c>
      <c r="K3225" s="169"/>
      <c r="M3225" s="168">
        <f t="shared" si="147"/>
        <v>-3.8405139999999997E-3</v>
      </c>
    </row>
    <row r="3226" spans="1:13" x14ac:dyDescent="0.25">
      <c r="A3226" s="89" t="str">
        <f t="shared" si="148"/>
        <v>Y0BN0</v>
      </c>
      <c r="B3226" s="89">
        <f>VLOOKUP(F3226,Masters!B:F,5,0)</f>
        <v>0</v>
      </c>
      <c r="C3226" s="169" t="s">
        <v>189</v>
      </c>
      <c r="D3226" s="169" t="s">
        <v>189</v>
      </c>
      <c r="E3226" s="170">
        <v>44469</v>
      </c>
      <c r="F3226" s="169">
        <v>201351</v>
      </c>
      <c r="G3226" s="169" t="s">
        <v>478</v>
      </c>
      <c r="H3226" s="169"/>
      <c r="I3226" s="169"/>
      <c r="J3226" s="169">
        <v>3084467657.8899999</v>
      </c>
      <c r="K3226" s="169"/>
      <c r="M3226" s="168">
        <f t="shared" ref="M3226:M3227" si="149">J3226/10000000</f>
        <v>308.44676578899998</v>
      </c>
    </row>
    <row r="3227" spans="1:13" x14ac:dyDescent="0.25">
      <c r="A3227" s="89" t="str">
        <f t="shared" si="148"/>
        <v>Y0BN0</v>
      </c>
      <c r="B3227" s="89">
        <f>VLOOKUP(F3227,Masters!B:F,5,0)</f>
        <v>0</v>
      </c>
      <c r="C3227" s="169" t="s">
        <v>189</v>
      </c>
      <c r="D3227" s="169" t="s">
        <v>189</v>
      </c>
      <c r="E3227" s="170">
        <v>44469</v>
      </c>
      <c r="F3227" s="169">
        <v>201352</v>
      </c>
      <c r="G3227" s="169" t="s">
        <v>636</v>
      </c>
      <c r="H3227" s="169"/>
      <c r="I3227" s="169"/>
      <c r="J3227" s="169">
        <v>8627246.0899999999</v>
      </c>
      <c r="K3227" s="169"/>
      <c r="M3227" s="168">
        <f t="shared" si="149"/>
        <v>0.86272460900000003</v>
      </c>
    </row>
    <row r="3228" spans="1:13" x14ac:dyDescent="0.25">
      <c r="A3228" s="89" t="str">
        <f t="shared" ref="A3228:A3249" si="150">C3228&amp;B3228</f>
        <v>Y0BN0</v>
      </c>
      <c r="B3228" s="89">
        <f>VLOOKUP(F3228,Masters!B:F,5,0)</f>
        <v>0</v>
      </c>
      <c r="C3228" s="169" t="s">
        <v>189</v>
      </c>
      <c r="D3228" s="169" t="s">
        <v>189</v>
      </c>
      <c r="E3228" s="170">
        <v>44469</v>
      </c>
      <c r="F3228" s="169">
        <v>201353</v>
      </c>
      <c r="G3228" s="169" t="s">
        <v>705</v>
      </c>
      <c r="H3228" s="169"/>
      <c r="I3228" s="169"/>
      <c r="J3228" s="169">
        <v>1439165.3</v>
      </c>
      <c r="K3228" s="169"/>
      <c r="M3228" s="168">
        <f t="shared" ref="M3228:M3247" si="151">J3228/10000000</f>
        <v>0.14391653000000001</v>
      </c>
    </row>
    <row r="3229" spans="1:13" x14ac:dyDescent="0.25">
      <c r="A3229" s="89" t="str">
        <f t="shared" si="150"/>
        <v>Y0BN0</v>
      </c>
      <c r="B3229" s="89">
        <f>VLOOKUP(F3229,Masters!B:F,5,0)</f>
        <v>0</v>
      </c>
      <c r="C3229" s="169" t="s">
        <v>189</v>
      </c>
      <c r="D3229" s="169" t="s">
        <v>189</v>
      </c>
      <c r="E3229" s="170">
        <v>44469</v>
      </c>
      <c r="F3229" s="169">
        <v>201355</v>
      </c>
      <c r="G3229" s="169" t="s">
        <v>737</v>
      </c>
      <c r="H3229" s="169"/>
      <c r="I3229" s="169"/>
      <c r="J3229" s="169">
        <v>-0.34</v>
      </c>
      <c r="K3229" s="169"/>
      <c r="M3229" s="168">
        <f t="shared" si="151"/>
        <v>-3.4E-8</v>
      </c>
    </row>
    <row r="3230" spans="1:13" x14ac:dyDescent="0.25">
      <c r="A3230" s="89" t="str">
        <f t="shared" si="150"/>
        <v>Y0BN1.2</v>
      </c>
      <c r="B3230" s="89">
        <f>VLOOKUP(F3230,Masters!B:F,5,0)</f>
        <v>1.2</v>
      </c>
      <c r="C3230" s="169" t="s">
        <v>189</v>
      </c>
      <c r="D3230" s="169" t="s">
        <v>189</v>
      </c>
      <c r="E3230" s="170">
        <v>44469</v>
      </c>
      <c r="F3230" s="169">
        <v>201357</v>
      </c>
      <c r="G3230" s="169" t="s">
        <v>587</v>
      </c>
      <c r="H3230" s="169"/>
      <c r="I3230" s="169"/>
      <c r="J3230" s="169">
        <v>-502073.06</v>
      </c>
      <c r="K3230" s="169"/>
      <c r="M3230" s="168">
        <f t="shared" si="151"/>
        <v>-5.0207306E-2</v>
      </c>
    </row>
    <row r="3231" spans="1:13" x14ac:dyDescent="0.25">
      <c r="A3231" s="89" t="str">
        <f t="shared" si="150"/>
        <v>Y0BN1.2</v>
      </c>
      <c r="B3231" s="89">
        <f>VLOOKUP(F3231,Masters!B:F,5,0)</f>
        <v>1.2</v>
      </c>
      <c r="C3231" s="169" t="s">
        <v>189</v>
      </c>
      <c r="D3231" s="169" t="s">
        <v>189</v>
      </c>
      <c r="E3231" s="170">
        <v>44469</v>
      </c>
      <c r="F3231" s="169">
        <v>201366</v>
      </c>
      <c r="G3231" s="169" t="s">
        <v>480</v>
      </c>
      <c r="H3231" s="169"/>
      <c r="I3231" s="169"/>
      <c r="J3231" s="169">
        <v>-15171421086.23</v>
      </c>
      <c r="K3231" s="169"/>
      <c r="M3231" s="168">
        <f t="shared" si="151"/>
        <v>-1517.142108623</v>
      </c>
    </row>
    <row r="3232" spans="1:13" x14ac:dyDescent="0.25">
      <c r="A3232" s="89" t="str">
        <f t="shared" si="150"/>
        <v>Y0BN1.2</v>
      </c>
      <c r="B3232" s="89">
        <f>VLOOKUP(F3232,Masters!B:F,5,0)</f>
        <v>1.2</v>
      </c>
      <c r="C3232" s="169" t="s">
        <v>189</v>
      </c>
      <c r="D3232" s="169" t="s">
        <v>189</v>
      </c>
      <c r="E3232" s="170">
        <v>44469</v>
      </c>
      <c r="F3232" s="169">
        <v>201367</v>
      </c>
      <c r="G3232" s="169" t="s">
        <v>639</v>
      </c>
      <c r="H3232" s="169"/>
      <c r="I3232" s="169"/>
      <c r="J3232" s="169">
        <v>-10458448.4</v>
      </c>
      <c r="K3232" s="169"/>
      <c r="M3232" s="168">
        <f t="shared" si="151"/>
        <v>-1.04584484</v>
      </c>
    </row>
    <row r="3233" spans="1:13" x14ac:dyDescent="0.25">
      <c r="A3233" s="89" t="str">
        <f t="shared" si="150"/>
        <v>Y0BN1.2</v>
      </c>
      <c r="B3233" s="89">
        <f>VLOOKUP(F3233,Masters!B:F,5,0)</f>
        <v>1.2</v>
      </c>
      <c r="C3233" s="169" t="s">
        <v>189</v>
      </c>
      <c r="D3233" s="169" t="s">
        <v>189</v>
      </c>
      <c r="E3233" s="170">
        <v>44469</v>
      </c>
      <c r="F3233" s="169">
        <v>201368</v>
      </c>
      <c r="G3233" s="169" t="s">
        <v>707</v>
      </c>
      <c r="H3233" s="169"/>
      <c r="I3233" s="169"/>
      <c r="J3233" s="169">
        <v>-1238420.56</v>
      </c>
      <c r="K3233" s="169"/>
      <c r="M3233" s="168">
        <f t="shared" si="151"/>
        <v>-0.12384205600000001</v>
      </c>
    </row>
    <row r="3234" spans="1:13" x14ac:dyDescent="0.25">
      <c r="A3234" s="89" t="str">
        <f t="shared" si="150"/>
        <v>Y0BN1.2</v>
      </c>
      <c r="B3234" s="89">
        <f>VLOOKUP(F3234,Masters!B:F,5,0)</f>
        <v>1.2</v>
      </c>
      <c r="C3234" s="169" t="s">
        <v>189</v>
      </c>
      <c r="D3234" s="169" t="s">
        <v>189</v>
      </c>
      <c r="E3234" s="170">
        <v>44469</v>
      </c>
      <c r="F3234" s="169">
        <v>201412</v>
      </c>
      <c r="G3234" s="169" t="s">
        <v>588</v>
      </c>
      <c r="H3234" s="169"/>
      <c r="I3234" s="169"/>
      <c r="J3234" s="169">
        <v>-14938146.9</v>
      </c>
      <c r="K3234" s="169"/>
      <c r="M3234" s="168">
        <f t="shared" si="151"/>
        <v>-1.49381469</v>
      </c>
    </row>
    <row r="3235" spans="1:13" x14ac:dyDescent="0.25">
      <c r="A3235" s="89" t="str">
        <f t="shared" si="150"/>
        <v>Y0BN0</v>
      </c>
      <c r="B3235" s="89">
        <f>VLOOKUP(F3235,Masters!B:F,5,0)</f>
        <v>0</v>
      </c>
      <c r="C3235" s="169" t="s">
        <v>189</v>
      </c>
      <c r="D3235" s="169" t="s">
        <v>189</v>
      </c>
      <c r="E3235" s="170">
        <v>44469</v>
      </c>
      <c r="F3235" s="169">
        <v>210103</v>
      </c>
      <c r="G3235" s="169" t="s">
        <v>521</v>
      </c>
      <c r="H3235" s="169"/>
      <c r="I3235" s="169"/>
      <c r="J3235" s="169">
        <v>0</v>
      </c>
      <c r="K3235" s="169"/>
      <c r="M3235" s="168">
        <f t="shared" si="151"/>
        <v>0</v>
      </c>
    </row>
    <row r="3236" spans="1:13" x14ac:dyDescent="0.25">
      <c r="A3236" s="89" t="str">
        <f t="shared" si="150"/>
        <v>Y0BN0</v>
      </c>
      <c r="B3236" s="89">
        <f>VLOOKUP(F3236,Masters!B:F,5,0)</f>
        <v>0</v>
      </c>
      <c r="C3236" s="169" t="s">
        <v>189</v>
      </c>
      <c r="D3236" s="169" t="s">
        <v>189</v>
      </c>
      <c r="E3236" s="170">
        <v>44469</v>
      </c>
      <c r="F3236" s="169">
        <v>210106</v>
      </c>
      <c r="G3236" s="169" t="s">
        <v>522</v>
      </c>
      <c r="H3236" s="169"/>
      <c r="I3236" s="169"/>
      <c r="J3236" s="169">
        <v>-11402326.26</v>
      </c>
      <c r="K3236" s="169"/>
      <c r="M3236" s="168">
        <f t="shared" si="151"/>
        <v>-1.140232626</v>
      </c>
    </row>
    <row r="3237" spans="1:13" x14ac:dyDescent="0.25">
      <c r="A3237" s="89" t="str">
        <f t="shared" si="150"/>
        <v>Y0BN0</v>
      </c>
      <c r="B3237" s="89">
        <f>VLOOKUP(F3237,Masters!B:F,5,0)</f>
        <v>0</v>
      </c>
      <c r="C3237" s="169" t="s">
        <v>189</v>
      </c>
      <c r="D3237" s="169" t="s">
        <v>189</v>
      </c>
      <c r="E3237" s="170">
        <v>44469</v>
      </c>
      <c r="F3237" s="169">
        <v>210117</v>
      </c>
      <c r="G3237" s="169" t="s">
        <v>523</v>
      </c>
      <c r="H3237" s="169"/>
      <c r="I3237" s="169"/>
      <c r="J3237" s="169">
        <v>-2642877.48</v>
      </c>
      <c r="K3237" s="169"/>
      <c r="M3237" s="168">
        <f t="shared" si="151"/>
        <v>-0.26428774799999999</v>
      </c>
    </row>
    <row r="3238" spans="1:13" x14ac:dyDescent="0.25">
      <c r="A3238" s="89" t="str">
        <f t="shared" si="150"/>
        <v>Y0BN0</v>
      </c>
      <c r="B3238" s="89">
        <f>VLOOKUP(F3238,Masters!B:F,5,0)</f>
        <v>0</v>
      </c>
      <c r="C3238" s="169" t="s">
        <v>189</v>
      </c>
      <c r="D3238" s="169" t="s">
        <v>189</v>
      </c>
      <c r="E3238" s="170">
        <v>44469</v>
      </c>
      <c r="F3238" s="169">
        <v>210132</v>
      </c>
      <c r="G3238" s="169" t="s">
        <v>916</v>
      </c>
      <c r="H3238" s="169"/>
      <c r="I3238" s="169"/>
      <c r="J3238" s="169">
        <v>0</v>
      </c>
      <c r="K3238" s="169"/>
      <c r="M3238" s="168">
        <f t="shared" si="151"/>
        <v>0</v>
      </c>
    </row>
    <row r="3239" spans="1:13" x14ac:dyDescent="0.25">
      <c r="A3239" s="89" t="str">
        <f t="shared" si="150"/>
        <v>Y0BN0</v>
      </c>
      <c r="B3239" s="89">
        <f>VLOOKUP(F3239,Masters!B:F,5,0)</f>
        <v>0</v>
      </c>
      <c r="C3239" s="169" t="s">
        <v>189</v>
      </c>
      <c r="D3239" s="169" t="s">
        <v>189</v>
      </c>
      <c r="E3239" s="170">
        <v>44469</v>
      </c>
      <c r="F3239" s="169">
        <v>210138</v>
      </c>
      <c r="G3239" s="169" t="s">
        <v>2441</v>
      </c>
      <c r="H3239" s="169"/>
      <c r="I3239" s="169"/>
      <c r="J3239" s="169">
        <v>0</v>
      </c>
      <c r="K3239" s="169"/>
      <c r="M3239" s="168">
        <f t="shared" si="151"/>
        <v>0</v>
      </c>
    </row>
    <row r="3240" spans="1:13" x14ac:dyDescent="0.25">
      <c r="A3240" s="89" t="str">
        <f t="shared" si="150"/>
        <v>Y0BN0</v>
      </c>
      <c r="B3240" s="89">
        <f>VLOOKUP(F3240,Masters!B:F,5,0)</f>
        <v>0</v>
      </c>
      <c r="C3240" s="169" t="s">
        <v>189</v>
      </c>
      <c r="D3240" s="169" t="s">
        <v>189</v>
      </c>
      <c r="E3240" s="170">
        <v>44469</v>
      </c>
      <c r="F3240" s="169">
        <v>210140</v>
      </c>
      <c r="G3240" s="169" t="s">
        <v>525</v>
      </c>
      <c r="H3240" s="169"/>
      <c r="I3240" s="169"/>
      <c r="J3240" s="169">
        <v>0</v>
      </c>
      <c r="K3240" s="169"/>
      <c r="M3240" s="168">
        <f t="shared" si="151"/>
        <v>0</v>
      </c>
    </row>
    <row r="3241" spans="1:13" x14ac:dyDescent="0.25">
      <c r="A3241" s="89" t="str">
        <f t="shared" si="150"/>
        <v>Y0BN0</v>
      </c>
      <c r="B3241" s="89">
        <f>VLOOKUP(F3241,Masters!B:F,5,0)</f>
        <v>0</v>
      </c>
      <c r="C3241" s="169" t="s">
        <v>189</v>
      </c>
      <c r="D3241" s="169" t="s">
        <v>189</v>
      </c>
      <c r="E3241" s="170">
        <v>44469</v>
      </c>
      <c r="F3241" s="169">
        <v>210210</v>
      </c>
      <c r="G3241" s="169" t="s">
        <v>526</v>
      </c>
      <c r="H3241" s="169"/>
      <c r="I3241" s="169"/>
      <c r="J3241" s="169">
        <v>-6574717.1600000001</v>
      </c>
      <c r="K3241" s="169"/>
      <c r="M3241" s="168">
        <f t="shared" si="151"/>
        <v>-0.65747171599999998</v>
      </c>
    </row>
    <row r="3242" spans="1:13" x14ac:dyDescent="0.25">
      <c r="A3242" s="89" t="str">
        <f t="shared" si="150"/>
        <v>Y0BN0</v>
      </c>
      <c r="B3242" s="89">
        <f>VLOOKUP(F3242,Masters!B:F,5,0)</f>
        <v>0</v>
      </c>
      <c r="C3242" s="169" t="s">
        <v>189</v>
      </c>
      <c r="D3242" s="169" t="s">
        <v>189</v>
      </c>
      <c r="E3242" s="170">
        <v>44469</v>
      </c>
      <c r="F3242" s="169">
        <v>210315</v>
      </c>
      <c r="G3242" s="169" t="s">
        <v>653</v>
      </c>
      <c r="H3242" s="169"/>
      <c r="I3242" s="169"/>
      <c r="J3242" s="169">
        <v>-36573960.259999998</v>
      </c>
      <c r="K3242" s="169"/>
      <c r="M3242" s="168">
        <f t="shared" si="151"/>
        <v>-3.6573960259999998</v>
      </c>
    </row>
    <row r="3243" spans="1:13" x14ac:dyDescent="0.25">
      <c r="A3243" s="89" t="str">
        <f t="shared" si="150"/>
        <v>Y0BN0</v>
      </c>
      <c r="B3243" s="89">
        <f>VLOOKUP(F3243,Masters!B:F,5,0)</f>
        <v>0</v>
      </c>
      <c r="C3243" s="169" t="s">
        <v>189</v>
      </c>
      <c r="D3243" s="169" t="s">
        <v>189</v>
      </c>
      <c r="E3243" s="170">
        <v>44469</v>
      </c>
      <c r="F3243" s="169">
        <v>210419</v>
      </c>
      <c r="G3243" s="169" t="s">
        <v>596</v>
      </c>
      <c r="H3243" s="169"/>
      <c r="I3243" s="169"/>
      <c r="J3243" s="169">
        <v>-6597.97</v>
      </c>
      <c r="K3243" s="169"/>
      <c r="M3243" s="168">
        <f t="shared" si="151"/>
        <v>-6.5979700000000005E-4</v>
      </c>
    </row>
    <row r="3244" spans="1:13" x14ac:dyDescent="0.25">
      <c r="A3244" s="89" t="str">
        <f t="shared" si="150"/>
        <v>Y0BN0</v>
      </c>
      <c r="B3244" s="89">
        <f>VLOOKUP(F3244,Masters!B:F,5,0)</f>
        <v>0</v>
      </c>
      <c r="C3244" s="169" t="s">
        <v>189</v>
      </c>
      <c r="D3244" s="169" t="s">
        <v>189</v>
      </c>
      <c r="E3244" s="170">
        <v>44469</v>
      </c>
      <c r="F3244" s="169">
        <v>210667</v>
      </c>
      <c r="G3244" s="169" t="s">
        <v>528</v>
      </c>
      <c r="H3244" s="169"/>
      <c r="I3244" s="169"/>
      <c r="J3244" s="169">
        <v>924.47</v>
      </c>
      <c r="K3244" s="169"/>
      <c r="M3244" s="168">
        <f t="shared" si="151"/>
        <v>9.2447000000000004E-5</v>
      </c>
    </row>
    <row r="3245" spans="1:13" x14ac:dyDescent="0.25">
      <c r="A3245" s="89" t="str">
        <f t="shared" si="150"/>
        <v>Y0BN0</v>
      </c>
      <c r="B3245" s="89">
        <f>VLOOKUP(F3245,Masters!B:F,5,0)</f>
        <v>0</v>
      </c>
      <c r="C3245" s="169" t="s">
        <v>189</v>
      </c>
      <c r="D3245" s="169" t="s">
        <v>189</v>
      </c>
      <c r="E3245" s="170">
        <v>44469</v>
      </c>
      <c r="F3245" s="169">
        <v>210766</v>
      </c>
      <c r="G3245" s="169" t="s">
        <v>1614</v>
      </c>
      <c r="H3245" s="169"/>
      <c r="I3245" s="169"/>
      <c r="J3245" s="169">
        <v>-199923.67</v>
      </c>
      <c r="K3245" s="169"/>
      <c r="M3245" s="168">
        <f t="shared" si="151"/>
        <v>-1.9992367E-2</v>
      </c>
    </row>
    <row r="3246" spans="1:13" x14ac:dyDescent="0.25">
      <c r="A3246" s="89" t="str">
        <f t="shared" si="150"/>
        <v>Y0BN0</v>
      </c>
      <c r="B3246" s="89">
        <f>VLOOKUP(F3246,Masters!B:F,5,0)</f>
        <v>0</v>
      </c>
      <c r="C3246" s="169" t="s">
        <v>189</v>
      </c>
      <c r="D3246" s="169" t="s">
        <v>189</v>
      </c>
      <c r="E3246" s="170">
        <v>44469</v>
      </c>
      <c r="F3246" s="169">
        <v>211103</v>
      </c>
      <c r="G3246" s="169" t="s">
        <v>529</v>
      </c>
      <c r="H3246" s="169"/>
      <c r="I3246" s="169"/>
      <c r="J3246" s="169">
        <v>-59505.65</v>
      </c>
      <c r="K3246" s="169"/>
      <c r="M3246" s="168">
        <f t="shared" si="151"/>
        <v>-5.9505650000000005E-3</v>
      </c>
    </row>
    <row r="3247" spans="1:13" x14ac:dyDescent="0.25">
      <c r="A3247" s="89" t="str">
        <f t="shared" si="150"/>
        <v>Y0BN0</v>
      </c>
      <c r="B3247" s="89">
        <f>VLOOKUP(F3247,Masters!B:F,5,0)</f>
        <v>0</v>
      </c>
      <c r="C3247" s="169" t="s">
        <v>189</v>
      </c>
      <c r="D3247" s="169" t="s">
        <v>189</v>
      </c>
      <c r="E3247" s="170">
        <v>44469</v>
      </c>
      <c r="F3247" s="169">
        <v>211106</v>
      </c>
      <c r="G3247" s="169" t="s">
        <v>530</v>
      </c>
      <c r="H3247" s="169"/>
      <c r="I3247" s="169"/>
      <c r="J3247" s="169">
        <v>-874753.38</v>
      </c>
      <c r="K3247" s="169"/>
      <c r="M3247" s="168">
        <f t="shared" si="151"/>
        <v>-8.7475338E-2</v>
      </c>
    </row>
    <row r="3248" spans="1:13" x14ac:dyDescent="0.25">
      <c r="A3248" s="89" t="str">
        <f t="shared" si="150"/>
        <v>Y0BN0</v>
      </c>
      <c r="B3248" s="89">
        <f>VLOOKUP(F3248,Masters!B:F,5,0)</f>
        <v>0</v>
      </c>
      <c r="C3248" s="169" t="s">
        <v>189</v>
      </c>
      <c r="D3248" s="169" t="s">
        <v>189</v>
      </c>
      <c r="E3248" s="170">
        <v>44469</v>
      </c>
      <c r="F3248" s="169">
        <v>211121</v>
      </c>
      <c r="G3248" s="169" t="s">
        <v>532</v>
      </c>
      <c r="H3248" s="169"/>
      <c r="I3248" s="169"/>
      <c r="J3248" s="169">
        <v>-1316458</v>
      </c>
      <c r="K3248" s="169"/>
      <c r="M3248" s="168">
        <f t="shared" ref="M3248:M3311" si="152">J3248/10000000</f>
        <v>-0.13164580000000001</v>
      </c>
    </row>
    <row r="3249" spans="1:13" x14ac:dyDescent="0.25">
      <c r="A3249" s="89" t="str">
        <f t="shared" si="150"/>
        <v>Y0BN0</v>
      </c>
      <c r="B3249" s="89">
        <f>VLOOKUP(F3249,Masters!B:F,5,0)</f>
        <v>0</v>
      </c>
      <c r="C3249" s="169" t="s">
        <v>189</v>
      </c>
      <c r="D3249" s="169" t="s">
        <v>189</v>
      </c>
      <c r="E3249" s="170">
        <v>44469</v>
      </c>
      <c r="F3249" s="169">
        <v>211146</v>
      </c>
      <c r="G3249" s="169" t="s">
        <v>1615</v>
      </c>
      <c r="H3249" s="169"/>
      <c r="I3249" s="169"/>
      <c r="J3249" s="169">
        <v>-267962</v>
      </c>
      <c r="K3249" s="169"/>
      <c r="M3249" s="168">
        <f t="shared" si="152"/>
        <v>-2.6796199999999999E-2</v>
      </c>
    </row>
    <row r="3250" spans="1:13" x14ac:dyDescent="0.25">
      <c r="A3250" s="89" t="str">
        <f t="shared" ref="A3250:A3313" si="153">C3250&amp;B3250</f>
        <v>Y0BN0</v>
      </c>
      <c r="B3250" s="89">
        <f>VLOOKUP(F3250,Masters!B:F,5,0)</f>
        <v>0</v>
      </c>
      <c r="C3250" s="169" t="s">
        <v>189</v>
      </c>
      <c r="D3250" s="169" t="s">
        <v>189</v>
      </c>
      <c r="E3250" s="170">
        <v>44469</v>
      </c>
      <c r="F3250" s="169">
        <v>211172</v>
      </c>
      <c r="G3250" s="169" t="s">
        <v>535</v>
      </c>
      <c r="H3250" s="169"/>
      <c r="I3250" s="169"/>
      <c r="J3250" s="169">
        <v>45828359.280000001</v>
      </c>
      <c r="K3250" s="169"/>
      <c r="M3250" s="168">
        <f t="shared" si="152"/>
        <v>4.5828359279999997</v>
      </c>
    </row>
    <row r="3251" spans="1:13" x14ac:dyDescent="0.25">
      <c r="A3251" s="89" t="str">
        <f t="shared" si="153"/>
        <v>Y0BN0</v>
      </c>
      <c r="B3251" s="89">
        <f>VLOOKUP(F3251,Masters!B:F,5,0)</f>
        <v>0</v>
      </c>
      <c r="C3251" s="169" t="s">
        <v>189</v>
      </c>
      <c r="D3251" s="169" t="s">
        <v>189</v>
      </c>
      <c r="E3251" s="170">
        <v>44469</v>
      </c>
      <c r="F3251" s="169">
        <v>211176</v>
      </c>
      <c r="G3251" s="169" t="s">
        <v>536</v>
      </c>
      <c r="H3251" s="169"/>
      <c r="I3251" s="169"/>
      <c r="J3251" s="169">
        <v>-8575.2900000000009</v>
      </c>
      <c r="K3251" s="169"/>
      <c r="M3251" s="168">
        <f t="shared" si="152"/>
        <v>-8.575290000000001E-4</v>
      </c>
    </row>
    <row r="3252" spans="1:13" x14ac:dyDescent="0.25">
      <c r="A3252" s="89" t="str">
        <f t="shared" si="153"/>
        <v>Y0BN0</v>
      </c>
      <c r="B3252" s="89">
        <f>VLOOKUP(F3252,Masters!B:F,5,0)</f>
        <v>0</v>
      </c>
      <c r="C3252" s="169" t="s">
        <v>189</v>
      </c>
      <c r="D3252" s="169" t="s">
        <v>189</v>
      </c>
      <c r="E3252" s="170">
        <v>44469</v>
      </c>
      <c r="F3252" s="169">
        <v>211177</v>
      </c>
      <c r="G3252" s="169" t="s">
        <v>537</v>
      </c>
      <c r="H3252" s="169"/>
      <c r="I3252" s="169"/>
      <c r="J3252" s="169">
        <v>-421.44</v>
      </c>
      <c r="K3252" s="169"/>
      <c r="M3252" s="168">
        <f t="shared" si="152"/>
        <v>-4.2144000000000002E-5</v>
      </c>
    </row>
    <row r="3253" spans="1:13" x14ac:dyDescent="0.25">
      <c r="A3253" s="89" t="str">
        <f t="shared" si="153"/>
        <v>Y0BN0</v>
      </c>
      <c r="B3253" s="89">
        <f>VLOOKUP(F3253,Masters!B:F,5,0)</f>
        <v>0</v>
      </c>
      <c r="C3253" s="169" t="s">
        <v>189</v>
      </c>
      <c r="D3253" s="169" t="s">
        <v>189</v>
      </c>
      <c r="E3253" s="170">
        <v>44469</v>
      </c>
      <c r="F3253" s="169">
        <v>211632</v>
      </c>
      <c r="G3253" s="169" t="s">
        <v>538</v>
      </c>
      <c r="H3253" s="169"/>
      <c r="I3253" s="169"/>
      <c r="J3253" s="169">
        <v>-101718.03</v>
      </c>
      <c r="K3253" s="169"/>
      <c r="M3253" s="168">
        <f t="shared" si="152"/>
        <v>-1.0171803E-2</v>
      </c>
    </row>
    <row r="3254" spans="1:13" x14ac:dyDescent="0.25">
      <c r="A3254" s="89" t="str">
        <f t="shared" si="153"/>
        <v>Y0BN0</v>
      </c>
      <c r="B3254" s="89">
        <f>VLOOKUP(F3254,Masters!B:F,5,0)</f>
        <v>0</v>
      </c>
      <c r="C3254" s="169" t="s">
        <v>189</v>
      </c>
      <c r="D3254" s="169" t="s">
        <v>189</v>
      </c>
      <c r="E3254" s="170">
        <v>44469</v>
      </c>
      <c r="F3254" s="169">
        <v>260118</v>
      </c>
      <c r="G3254" s="169" t="s">
        <v>930</v>
      </c>
      <c r="H3254" s="169"/>
      <c r="I3254" s="169"/>
      <c r="J3254" s="169">
        <v>0</v>
      </c>
      <c r="K3254" s="169"/>
      <c r="M3254" s="168">
        <f t="shared" si="152"/>
        <v>0</v>
      </c>
    </row>
    <row r="3255" spans="1:13" x14ac:dyDescent="0.25">
      <c r="A3255" s="89" t="str">
        <f t="shared" si="153"/>
        <v>Y0BN0</v>
      </c>
      <c r="B3255" s="89">
        <f>VLOOKUP(F3255,Masters!B:F,5,0)</f>
        <v>0</v>
      </c>
      <c r="C3255" s="169" t="s">
        <v>189</v>
      </c>
      <c r="D3255" s="169" t="s">
        <v>189</v>
      </c>
      <c r="E3255" s="170">
        <v>44469</v>
      </c>
      <c r="F3255" s="169">
        <v>260126</v>
      </c>
      <c r="G3255" s="169" t="s">
        <v>935</v>
      </c>
      <c r="H3255" s="169"/>
      <c r="I3255" s="169"/>
      <c r="J3255" s="169">
        <v>0</v>
      </c>
      <c r="K3255" s="169"/>
      <c r="M3255" s="168">
        <f t="shared" si="152"/>
        <v>0</v>
      </c>
    </row>
    <row r="3256" spans="1:13" x14ac:dyDescent="0.25">
      <c r="A3256" s="89" t="str">
        <f t="shared" si="153"/>
        <v>Y0BN0</v>
      </c>
      <c r="B3256" s="89">
        <f>VLOOKUP(F3256,Masters!B:F,5,0)</f>
        <v>0</v>
      </c>
      <c r="C3256" s="169" t="s">
        <v>189</v>
      </c>
      <c r="D3256" s="169" t="s">
        <v>189</v>
      </c>
      <c r="E3256" s="170">
        <v>44469</v>
      </c>
      <c r="F3256" s="169">
        <v>260202</v>
      </c>
      <c r="G3256" s="169" t="s">
        <v>936</v>
      </c>
      <c r="H3256" s="169"/>
      <c r="I3256" s="169"/>
      <c r="J3256" s="169">
        <v>0</v>
      </c>
      <c r="K3256" s="169"/>
      <c r="M3256" s="168">
        <f t="shared" si="152"/>
        <v>0</v>
      </c>
    </row>
    <row r="3257" spans="1:13" x14ac:dyDescent="0.25">
      <c r="A3257" s="89" t="str">
        <f t="shared" si="153"/>
        <v>Y0BN0</v>
      </c>
      <c r="B3257" s="89">
        <f>VLOOKUP(F3257,Masters!B:F,5,0)</f>
        <v>0</v>
      </c>
      <c r="C3257" s="169" t="s">
        <v>189</v>
      </c>
      <c r="D3257" s="169" t="s">
        <v>189</v>
      </c>
      <c r="E3257" s="170">
        <v>44469</v>
      </c>
      <c r="F3257" s="169">
        <v>260221</v>
      </c>
      <c r="G3257" s="169" t="s">
        <v>937</v>
      </c>
      <c r="H3257" s="169"/>
      <c r="I3257" s="169"/>
      <c r="J3257" s="169">
        <v>-535727.85</v>
      </c>
      <c r="K3257" s="169"/>
      <c r="M3257" s="168">
        <f t="shared" si="152"/>
        <v>-5.3572784999999998E-2</v>
      </c>
    </row>
    <row r="3258" spans="1:13" x14ac:dyDescent="0.25">
      <c r="A3258" s="89" t="str">
        <f t="shared" si="153"/>
        <v>Y0BN0</v>
      </c>
      <c r="B3258" s="89">
        <f>VLOOKUP(F3258,Masters!B:F,5,0)</f>
        <v>0</v>
      </c>
      <c r="C3258" s="169" t="s">
        <v>189</v>
      </c>
      <c r="D3258" s="169" t="s">
        <v>189</v>
      </c>
      <c r="E3258" s="170">
        <v>44469</v>
      </c>
      <c r="F3258" s="169">
        <v>260222</v>
      </c>
      <c r="G3258" s="169" t="s">
        <v>938</v>
      </c>
      <c r="H3258" s="169"/>
      <c r="I3258" s="169"/>
      <c r="J3258" s="169">
        <v>0.31</v>
      </c>
      <c r="K3258" s="169"/>
      <c r="M3258" s="168">
        <f t="shared" si="152"/>
        <v>3.1E-8</v>
      </c>
    </row>
    <row r="3259" spans="1:13" x14ac:dyDescent="0.25">
      <c r="A3259" s="89" t="str">
        <f t="shared" si="153"/>
        <v>Y0BN0</v>
      </c>
      <c r="B3259" s="89">
        <f>VLOOKUP(F3259,Masters!B:F,5,0)</f>
        <v>0</v>
      </c>
      <c r="C3259" s="169" t="s">
        <v>189</v>
      </c>
      <c r="D3259" s="169" t="s">
        <v>189</v>
      </c>
      <c r="E3259" s="170">
        <v>44469</v>
      </c>
      <c r="F3259" s="169">
        <v>260802</v>
      </c>
      <c r="G3259" s="169" t="s">
        <v>939</v>
      </c>
      <c r="H3259" s="169"/>
      <c r="I3259" s="169"/>
      <c r="J3259" s="169">
        <v>-7.51</v>
      </c>
      <c r="K3259" s="169"/>
      <c r="M3259" s="168">
        <f t="shared" si="152"/>
        <v>-7.5099999999999999E-7</v>
      </c>
    </row>
    <row r="3260" spans="1:13" x14ac:dyDescent="0.25">
      <c r="A3260" s="89" t="str">
        <f t="shared" si="153"/>
        <v>Y0BN0</v>
      </c>
      <c r="B3260" s="89">
        <f>VLOOKUP(F3260,Masters!B:F,5,0)</f>
        <v>0</v>
      </c>
      <c r="C3260" s="169" t="s">
        <v>189</v>
      </c>
      <c r="D3260" s="169" t="s">
        <v>189</v>
      </c>
      <c r="E3260" s="170">
        <v>44469</v>
      </c>
      <c r="F3260" s="169">
        <v>260815</v>
      </c>
      <c r="G3260" s="169" t="s">
        <v>495</v>
      </c>
      <c r="H3260" s="169"/>
      <c r="I3260" s="169"/>
      <c r="J3260" s="169">
        <v>-147445.14000000001</v>
      </c>
      <c r="K3260" s="169"/>
      <c r="M3260" s="168">
        <f t="shared" si="152"/>
        <v>-1.4744514000000002E-2</v>
      </c>
    </row>
    <row r="3261" spans="1:13" x14ac:dyDescent="0.25">
      <c r="A3261" s="89" t="str">
        <f t="shared" si="153"/>
        <v>Y0BN0</v>
      </c>
      <c r="B3261" s="89">
        <f>VLOOKUP(F3261,Masters!B:F,5,0)</f>
        <v>0</v>
      </c>
      <c r="C3261" s="169" t="s">
        <v>189</v>
      </c>
      <c r="D3261" s="169" t="s">
        <v>189</v>
      </c>
      <c r="E3261" s="170">
        <v>44469</v>
      </c>
      <c r="F3261" s="169">
        <v>260836</v>
      </c>
      <c r="G3261" s="169" t="s">
        <v>496</v>
      </c>
      <c r="H3261" s="169"/>
      <c r="I3261" s="169"/>
      <c r="J3261" s="169">
        <v>-205578.95</v>
      </c>
      <c r="K3261" s="169"/>
      <c r="M3261" s="168">
        <f t="shared" si="152"/>
        <v>-2.0557895E-2</v>
      </c>
    </row>
    <row r="3262" spans="1:13" x14ac:dyDescent="0.25">
      <c r="A3262" s="89" t="str">
        <f t="shared" si="153"/>
        <v>Y0BN0</v>
      </c>
      <c r="B3262" s="89">
        <f>VLOOKUP(F3262,Masters!B:F,5,0)</f>
        <v>0</v>
      </c>
      <c r="C3262" s="169" t="s">
        <v>189</v>
      </c>
      <c r="D3262" s="169" t="s">
        <v>189</v>
      </c>
      <c r="E3262" s="170">
        <v>44469</v>
      </c>
      <c r="F3262" s="169">
        <v>260837</v>
      </c>
      <c r="G3262" s="169" t="s">
        <v>497</v>
      </c>
      <c r="H3262" s="169"/>
      <c r="I3262" s="169"/>
      <c r="J3262" s="169">
        <v>-205578.95</v>
      </c>
      <c r="K3262" s="169"/>
      <c r="M3262" s="168">
        <f t="shared" si="152"/>
        <v>-2.0557895E-2</v>
      </c>
    </row>
    <row r="3263" spans="1:13" x14ac:dyDescent="0.25">
      <c r="A3263" s="89" t="str">
        <f t="shared" si="153"/>
        <v>Y0BN0</v>
      </c>
      <c r="B3263" s="89">
        <f>VLOOKUP(F3263,Masters!B:F,5,0)</f>
        <v>0</v>
      </c>
      <c r="C3263" s="169" t="s">
        <v>189</v>
      </c>
      <c r="D3263" s="169" t="s">
        <v>189</v>
      </c>
      <c r="E3263" s="170">
        <v>44469</v>
      </c>
      <c r="F3263" s="169">
        <v>260902</v>
      </c>
      <c r="G3263" s="169" t="s">
        <v>498</v>
      </c>
      <c r="H3263" s="169"/>
      <c r="I3263" s="169"/>
      <c r="J3263" s="169">
        <v>0.14000000000000001</v>
      </c>
      <c r="K3263" s="169"/>
      <c r="M3263" s="168">
        <f t="shared" si="152"/>
        <v>1.4000000000000001E-8</v>
      </c>
    </row>
    <row r="3264" spans="1:13" x14ac:dyDescent="0.25">
      <c r="A3264" s="89" t="str">
        <f t="shared" si="153"/>
        <v>Y0BN0</v>
      </c>
      <c r="B3264" s="89">
        <f>VLOOKUP(F3264,Masters!B:F,5,0)</f>
        <v>0</v>
      </c>
      <c r="C3264" s="169" t="s">
        <v>189</v>
      </c>
      <c r="D3264" s="169" t="s">
        <v>189</v>
      </c>
      <c r="E3264" s="170">
        <v>44469</v>
      </c>
      <c r="F3264" s="169">
        <v>260905</v>
      </c>
      <c r="G3264" s="169" t="s">
        <v>499</v>
      </c>
      <c r="H3264" s="169"/>
      <c r="I3264" s="169"/>
      <c r="J3264" s="169">
        <v>-694.88</v>
      </c>
      <c r="K3264" s="169"/>
      <c r="M3264" s="168">
        <f t="shared" si="152"/>
        <v>-6.9487999999999996E-5</v>
      </c>
    </row>
    <row r="3265" spans="1:13" x14ac:dyDescent="0.25">
      <c r="A3265" s="89" t="str">
        <f t="shared" si="153"/>
        <v>Y0BN0</v>
      </c>
      <c r="B3265" s="89">
        <f>VLOOKUP(F3265,Masters!B:F,5,0)</f>
        <v>0</v>
      </c>
      <c r="C3265" s="169" t="s">
        <v>189</v>
      </c>
      <c r="D3265" s="169" t="s">
        <v>189</v>
      </c>
      <c r="E3265" s="170">
        <v>44469</v>
      </c>
      <c r="F3265" s="169">
        <v>260930</v>
      </c>
      <c r="G3265" s="169" t="s">
        <v>735</v>
      </c>
      <c r="H3265" s="169"/>
      <c r="I3265" s="169"/>
      <c r="J3265" s="169">
        <v>0</v>
      </c>
      <c r="K3265" s="169"/>
      <c r="M3265" s="168">
        <f t="shared" si="152"/>
        <v>0</v>
      </c>
    </row>
    <row r="3266" spans="1:13" x14ac:dyDescent="0.25">
      <c r="A3266" s="89" t="str">
        <f t="shared" si="153"/>
        <v>Y0BN0</v>
      </c>
      <c r="B3266" s="89">
        <f>VLOOKUP(F3266,Masters!B:F,5,0)</f>
        <v>0</v>
      </c>
      <c r="C3266" s="169" t="s">
        <v>189</v>
      </c>
      <c r="D3266" s="169" t="s">
        <v>189</v>
      </c>
      <c r="E3266" s="170">
        <v>44469</v>
      </c>
      <c r="F3266" s="169">
        <v>260942</v>
      </c>
      <c r="G3266" s="169" t="s">
        <v>500</v>
      </c>
      <c r="H3266" s="169"/>
      <c r="I3266" s="169"/>
      <c r="J3266" s="169">
        <v>-301.41000000000003</v>
      </c>
      <c r="K3266" s="169"/>
      <c r="M3266" s="168">
        <f t="shared" si="152"/>
        <v>-3.0141000000000002E-5</v>
      </c>
    </row>
    <row r="3267" spans="1:13" x14ac:dyDescent="0.25">
      <c r="A3267" s="89" t="str">
        <f t="shared" si="153"/>
        <v>Y0BN0</v>
      </c>
      <c r="B3267" s="89">
        <f>VLOOKUP(F3267,Masters!B:F,5,0)</f>
        <v>0</v>
      </c>
      <c r="C3267" s="169" t="s">
        <v>189</v>
      </c>
      <c r="D3267" s="169" t="s">
        <v>189</v>
      </c>
      <c r="E3267" s="170">
        <v>44469</v>
      </c>
      <c r="F3267" s="169">
        <v>261027</v>
      </c>
      <c r="G3267" s="169" t="s">
        <v>502</v>
      </c>
      <c r="H3267" s="169"/>
      <c r="I3267" s="169"/>
      <c r="J3267" s="169">
        <v>587499.94999999995</v>
      </c>
      <c r="K3267" s="169"/>
      <c r="M3267" s="168">
        <f t="shared" si="152"/>
        <v>5.8749994999999992E-2</v>
      </c>
    </row>
    <row r="3268" spans="1:13" x14ac:dyDescent="0.25">
      <c r="A3268" s="89" t="str">
        <f t="shared" si="153"/>
        <v>Y0BN0</v>
      </c>
      <c r="B3268" s="89">
        <f>VLOOKUP(F3268,Masters!B:F,5,0)</f>
        <v>0</v>
      </c>
      <c r="C3268" s="169" t="s">
        <v>189</v>
      </c>
      <c r="D3268" s="169" t="s">
        <v>189</v>
      </c>
      <c r="E3268" s="170">
        <v>44469</v>
      </c>
      <c r="F3268" s="169">
        <v>261259</v>
      </c>
      <c r="G3268" s="169" t="s">
        <v>505</v>
      </c>
      <c r="H3268" s="169"/>
      <c r="I3268" s="169"/>
      <c r="J3268" s="169">
        <v>-1.77</v>
      </c>
      <c r="K3268" s="169"/>
      <c r="M3268" s="168">
        <f t="shared" si="152"/>
        <v>-1.7700000000000001E-7</v>
      </c>
    </row>
    <row r="3269" spans="1:13" x14ac:dyDescent="0.25">
      <c r="A3269" s="89" t="str">
        <f t="shared" si="153"/>
        <v>Y0BN0</v>
      </c>
      <c r="B3269" s="89">
        <f>VLOOKUP(F3269,Masters!B:F,5,0)</f>
        <v>0</v>
      </c>
      <c r="C3269" s="169" t="s">
        <v>189</v>
      </c>
      <c r="D3269" s="169" t="s">
        <v>189</v>
      </c>
      <c r="E3269" s="170">
        <v>44469</v>
      </c>
      <c r="F3269" s="169">
        <v>261260</v>
      </c>
      <c r="G3269" s="169" t="s">
        <v>506</v>
      </c>
      <c r="H3269" s="169"/>
      <c r="I3269" s="169"/>
      <c r="J3269" s="169">
        <v>-1.77</v>
      </c>
      <c r="K3269" s="169"/>
      <c r="M3269" s="168">
        <f t="shared" si="152"/>
        <v>-1.7700000000000001E-7</v>
      </c>
    </row>
    <row r="3270" spans="1:13" x14ac:dyDescent="0.25">
      <c r="A3270" s="89" t="str">
        <f t="shared" si="153"/>
        <v>Y0BN0</v>
      </c>
      <c r="B3270" s="89">
        <f>VLOOKUP(F3270,Masters!B:F,5,0)</f>
        <v>0</v>
      </c>
      <c r="C3270" s="169" t="s">
        <v>189</v>
      </c>
      <c r="D3270" s="169" t="s">
        <v>189</v>
      </c>
      <c r="E3270" s="170">
        <v>44469</v>
      </c>
      <c r="F3270" s="169">
        <v>261262</v>
      </c>
      <c r="G3270" s="169" t="s">
        <v>507</v>
      </c>
      <c r="H3270" s="169"/>
      <c r="I3270" s="169"/>
      <c r="J3270" s="169">
        <v>461.45</v>
      </c>
      <c r="K3270" s="169"/>
      <c r="M3270" s="168">
        <f t="shared" si="152"/>
        <v>4.6144999999999999E-5</v>
      </c>
    </row>
    <row r="3271" spans="1:13" x14ac:dyDescent="0.25">
      <c r="A3271" s="89" t="str">
        <f t="shared" si="153"/>
        <v>Y0BN0</v>
      </c>
      <c r="B3271" s="89">
        <f>VLOOKUP(F3271,Masters!B:F,5,0)</f>
        <v>0</v>
      </c>
      <c r="C3271" s="169" t="s">
        <v>189</v>
      </c>
      <c r="D3271" s="169" t="s">
        <v>189</v>
      </c>
      <c r="E3271" s="170">
        <v>44469</v>
      </c>
      <c r="F3271" s="169">
        <v>281101</v>
      </c>
      <c r="G3271" s="169" t="s">
        <v>481</v>
      </c>
      <c r="H3271" s="169"/>
      <c r="I3271" s="169"/>
      <c r="J3271" s="169">
        <v>-15276749314.379999</v>
      </c>
      <c r="K3271" s="169"/>
      <c r="M3271" s="168">
        <f t="shared" si="152"/>
        <v>-1527.6749314379999</v>
      </c>
    </row>
    <row r="3272" spans="1:13" x14ac:dyDescent="0.25">
      <c r="A3272" s="89" t="str">
        <f t="shared" si="153"/>
        <v>Y0BN0</v>
      </c>
      <c r="B3272" s="89">
        <f>VLOOKUP(F3272,Masters!B:F,5,0)</f>
        <v>0</v>
      </c>
      <c r="C3272" s="169" t="s">
        <v>189</v>
      </c>
      <c r="D3272" s="169" t="s">
        <v>189</v>
      </c>
      <c r="E3272" s="170">
        <v>44469</v>
      </c>
      <c r="F3272" s="169">
        <v>281102</v>
      </c>
      <c r="G3272" s="169" t="s">
        <v>1058</v>
      </c>
      <c r="H3272" s="169"/>
      <c r="I3272" s="169"/>
      <c r="J3272" s="169">
        <v>-185910113.75999999</v>
      </c>
      <c r="K3272" s="169"/>
      <c r="M3272" s="168">
        <f t="shared" si="152"/>
        <v>-18.591011375999997</v>
      </c>
    </row>
    <row r="3273" spans="1:13" x14ac:dyDescent="0.25">
      <c r="A3273" s="89" t="str">
        <f t="shared" si="153"/>
        <v>Y0BN0</v>
      </c>
      <c r="B3273" s="89">
        <f>VLOOKUP(F3273,Masters!B:F,5,0)</f>
        <v>0</v>
      </c>
      <c r="C3273" s="169" t="s">
        <v>189</v>
      </c>
      <c r="D3273" s="169" t="s">
        <v>189</v>
      </c>
      <c r="E3273" s="170">
        <v>44469</v>
      </c>
      <c r="F3273" s="169">
        <v>281136</v>
      </c>
      <c r="G3273" s="169" t="s">
        <v>709</v>
      </c>
      <c r="H3273" s="169"/>
      <c r="I3273" s="169"/>
      <c r="J3273" s="169">
        <v>62178.38</v>
      </c>
      <c r="K3273" s="169"/>
      <c r="M3273" s="168">
        <f t="shared" si="152"/>
        <v>6.2178379999999998E-3</v>
      </c>
    </row>
    <row r="3274" spans="1:13" x14ac:dyDescent="0.25">
      <c r="A3274" s="89" t="str">
        <f t="shared" si="153"/>
        <v>Y0BN0</v>
      </c>
      <c r="B3274" s="89">
        <f>VLOOKUP(F3274,Masters!B:F,5,0)</f>
        <v>0</v>
      </c>
      <c r="C3274" s="169" t="s">
        <v>189</v>
      </c>
      <c r="D3274" s="169" t="s">
        <v>189</v>
      </c>
      <c r="E3274" s="170">
        <v>44469</v>
      </c>
      <c r="F3274" s="169">
        <v>281138</v>
      </c>
      <c r="G3274" s="169" t="s">
        <v>592</v>
      </c>
      <c r="H3274" s="169"/>
      <c r="I3274" s="169"/>
      <c r="J3274" s="169">
        <v>-1884750873.95</v>
      </c>
      <c r="K3274" s="169"/>
      <c r="M3274" s="168">
        <f t="shared" si="152"/>
        <v>-188.475087395</v>
      </c>
    </row>
    <row r="3275" spans="1:13" x14ac:dyDescent="0.25">
      <c r="A3275" s="89" t="str">
        <f t="shared" si="153"/>
        <v>Y0BN0</v>
      </c>
      <c r="B3275" s="89">
        <f>VLOOKUP(F3275,Masters!B:F,5,0)</f>
        <v>0</v>
      </c>
      <c r="C3275" s="169" t="s">
        <v>189</v>
      </c>
      <c r="D3275" s="169" t="s">
        <v>189</v>
      </c>
      <c r="E3275" s="170">
        <v>44469</v>
      </c>
      <c r="F3275" s="169">
        <v>281139</v>
      </c>
      <c r="G3275" s="169" t="s">
        <v>643</v>
      </c>
      <c r="H3275" s="169"/>
      <c r="I3275" s="169"/>
      <c r="J3275" s="169">
        <v>-3773309.75</v>
      </c>
      <c r="K3275" s="169"/>
      <c r="M3275" s="168">
        <f t="shared" si="152"/>
        <v>-0.37733097500000001</v>
      </c>
    </row>
    <row r="3276" spans="1:13" x14ac:dyDescent="0.25">
      <c r="A3276" s="89" t="str">
        <f t="shared" si="153"/>
        <v>Y0BN0</v>
      </c>
      <c r="B3276" s="89">
        <f>VLOOKUP(F3276,Masters!B:F,5,0)</f>
        <v>0</v>
      </c>
      <c r="C3276" s="169" t="s">
        <v>189</v>
      </c>
      <c r="D3276" s="169" t="s">
        <v>189</v>
      </c>
      <c r="E3276" s="170">
        <v>44469</v>
      </c>
      <c r="F3276" s="169">
        <v>281140</v>
      </c>
      <c r="G3276" s="169" t="s">
        <v>710</v>
      </c>
      <c r="H3276" s="169"/>
      <c r="I3276" s="169"/>
      <c r="J3276" s="169">
        <v>-14865668.810000001</v>
      </c>
      <c r="K3276" s="169"/>
      <c r="M3276" s="168">
        <f t="shared" si="152"/>
        <v>-1.4865668810000001</v>
      </c>
    </row>
    <row r="3277" spans="1:13" x14ac:dyDescent="0.25">
      <c r="A3277" s="89" t="str">
        <f t="shared" si="153"/>
        <v>Y0BN0</v>
      </c>
      <c r="B3277" s="89">
        <f>VLOOKUP(F3277,Masters!B:F,5,0)</f>
        <v>0</v>
      </c>
      <c r="C3277" s="169" t="s">
        <v>189</v>
      </c>
      <c r="D3277" s="169" t="s">
        <v>189</v>
      </c>
      <c r="E3277" s="170">
        <v>44469</v>
      </c>
      <c r="F3277" s="169">
        <v>281212</v>
      </c>
      <c r="G3277" s="169" t="s">
        <v>541</v>
      </c>
      <c r="H3277" s="169"/>
      <c r="I3277" s="169"/>
      <c r="J3277" s="169">
        <v>-769047.79</v>
      </c>
      <c r="K3277" s="169"/>
      <c r="M3277" s="168">
        <f t="shared" si="152"/>
        <v>-7.6904779000000006E-2</v>
      </c>
    </row>
    <row r="3278" spans="1:13" x14ac:dyDescent="0.25">
      <c r="A3278" s="89" t="str">
        <f t="shared" si="153"/>
        <v>Y0BN0</v>
      </c>
      <c r="B3278" s="89">
        <f>VLOOKUP(F3278,Masters!B:F,5,0)</f>
        <v>0</v>
      </c>
      <c r="C3278" s="169" t="s">
        <v>189</v>
      </c>
      <c r="D3278" s="169" t="s">
        <v>189</v>
      </c>
      <c r="E3278" s="170">
        <v>44469</v>
      </c>
      <c r="F3278" s="169">
        <v>281228</v>
      </c>
      <c r="G3278" s="169" t="s">
        <v>593</v>
      </c>
      <c r="H3278" s="169"/>
      <c r="I3278" s="169"/>
      <c r="J3278" s="169">
        <v>87419662.280000001</v>
      </c>
      <c r="K3278" s="169"/>
      <c r="M3278" s="168">
        <f t="shared" si="152"/>
        <v>8.7419662280000008</v>
      </c>
    </row>
    <row r="3279" spans="1:13" x14ac:dyDescent="0.25">
      <c r="A3279" s="89" t="str">
        <f t="shared" si="153"/>
        <v>Y0BN0</v>
      </c>
      <c r="B3279" s="89">
        <f>VLOOKUP(F3279,Masters!B:F,5,0)</f>
        <v>0</v>
      </c>
      <c r="C3279" s="169" t="s">
        <v>189</v>
      </c>
      <c r="D3279" s="169" t="s">
        <v>189</v>
      </c>
      <c r="E3279" s="170">
        <v>44469</v>
      </c>
      <c r="F3279" s="169">
        <v>281283</v>
      </c>
      <c r="G3279" s="169" t="s">
        <v>594</v>
      </c>
      <c r="H3279" s="169"/>
      <c r="I3279" s="169"/>
      <c r="J3279" s="169">
        <v>438199255.56</v>
      </c>
      <c r="K3279" s="169"/>
      <c r="M3279" s="168">
        <f t="shared" si="152"/>
        <v>43.819925556000001</v>
      </c>
    </row>
    <row r="3280" spans="1:13" x14ac:dyDescent="0.25">
      <c r="A3280" s="89" t="str">
        <f t="shared" si="153"/>
        <v>Y0BN0</v>
      </c>
      <c r="B3280" s="89">
        <f>VLOOKUP(F3280,Masters!B:F,5,0)</f>
        <v>0</v>
      </c>
      <c r="C3280" s="169" t="s">
        <v>189</v>
      </c>
      <c r="D3280" s="169" t="s">
        <v>189</v>
      </c>
      <c r="E3280" s="170">
        <v>44469</v>
      </c>
      <c r="F3280" s="169">
        <v>281292</v>
      </c>
      <c r="G3280" s="169" t="s">
        <v>484</v>
      </c>
      <c r="H3280" s="169"/>
      <c r="I3280" s="169"/>
      <c r="J3280" s="169">
        <v>-9281738182.9599991</v>
      </c>
      <c r="K3280" s="169"/>
      <c r="M3280" s="168">
        <f t="shared" si="152"/>
        <v>-928.17381829599992</v>
      </c>
    </row>
    <row r="3281" spans="1:13" x14ac:dyDescent="0.25">
      <c r="A3281" s="89" t="str">
        <f t="shared" si="153"/>
        <v>Y0BN0</v>
      </c>
      <c r="B3281" s="89">
        <f>VLOOKUP(F3281,Masters!B:F,5,0)</f>
        <v>0</v>
      </c>
      <c r="C3281" s="169" t="s">
        <v>189</v>
      </c>
      <c r="D3281" s="169" t="s">
        <v>189</v>
      </c>
      <c r="E3281" s="170">
        <v>44469</v>
      </c>
      <c r="F3281" s="169">
        <v>281293</v>
      </c>
      <c r="G3281" s="169" t="s">
        <v>651</v>
      </c>
      <c r="H3281" s="169"/>
      <c r="I3281" s="169"/>
      <c r="J3281" s="169">
        <v>15304169.26</v>
      </c>
      <c r="K3281" s="169"/>
      <c r="M3281" s="168">
        <f t="shared" si="152"/>
        <v>1.530416926</v>
      </c>
    </row>
    <row r="3282" spans="1:13" x14ac:dyDescent="0.25">
      <c r="A3282" s="89" t="str">
        <f t="shared" si="153"/>
        <v>Y0BN0</v>
      </c>
      <c r="B3282" s="89">
        <f>VLOOKUP(F3282,Masters!B:F,5,0)</f>
        <v>0</v>
      </c>
      <c r="C3282" s="169" t="s">
        <v>189</v>
      </c>
      <c r="D3282" s="169" t="s">
        <v>189</v>
      </c>
      <c r="E3282" s="170">
        <v>44469</v>
      </c>
      <c r="F3282" s="169">
        <v>281294</v>
      </c>
      <c r="G3282" s="169" t="s">
        <v>712</v>
      </c>
      <c r="H3282" s="169"/>
      <c r="I3282" s="169"/>
      <c r="J3282" s="169">
        <v>4601821.0999999996</v>
      </c>
      <c r="K3282" s="169"/>
      <c r="M3282" s="168">
        <f t="shared" si="152"/>
        <v>0.46018210999999998</v>
      </c>
    </row>
    <row r="3283" spans="1:13" x14ac:dyDescent="0.25">
      <c r="A3283" s="89" t="str">
        <f t="shared" si="153"/>
        <v>Y0BN0</v>
      </c>
      <c r="B3283" s="89">
        <f>VLOOKUP(F3283,Masters!B:F,5,0)</f>
        <v>0</v>
      </c>
      <c r="C3283" s="169" t="s">
        <v>189</v>
      </c>
      <c r="D3283" s="169" t="s">
        <v>189</v>
      </c>
      <c r="E3283" s="170">
        <v>44469</v>
      </c>
      <c r="F3283" s="169">
        <v>281296</v>
      </c>
      <c r="G3283" s="169" t="s">
        <v>738</v>
      </c>
      <c r="H3283" s="169"/>
      <c r="I3283" s="169"/>
      <c r="J3283" s="169">
        <v>362.46</v>
      </c>
      <c r="K3283" s="169"/>
      <c r="M3283" s="168">
        <f t="shared" si="152"/>
        <v>3.6245999999999998E-5</v>
      </c>
    </row>
    <row r="3284" spans="1:13" x14ac:dyDescent="0.25">
      <c r="A3284" s="89" t="str">
        <f t="shared" si="153"/>
        <v>Y0BN5.3</v>
      </c>
      <c r="B3284" s="89">
        <f>VLOOKUP(F3284,Masters!B:F,5,0)</f>
        <v>5.3</v>
      </c>
      <c r="C3284" s="169" t="s">
        <v>189</v>
      </c>
      <c r="D3284" s="169" t="s">
        <v>189</v>
      </c>
      <c r="E3284" s="170">
        <v>44469</v>
      </c>
      <c r="F3284" s="169">
        <v>301231</v>
      </c>
      <c r="G3284" s="169" t="s">
        <v>958</v>
      </c>
      <c r="H3284" s="169"/>
      <c r="I3284" s="169"/>
      <c r="J3284" s="169">
        <v>-325553.75</v>
      </c>
      <c r="K3284" s="169"/>
      <c r="M3284" s="168">
        <f t="shared" si="152"/>
        <v>-3.2555374999999998E-2</v>
      </c>
    </row>
    <row r="3285" spans="1:13" x14ac:dyDescent="0.25">
      <c r="A3285" s="89" t="str">
        <f t="shared" si="153"/>
        <v>Y0BN5.3</v>
      </c>
      <c r="B3285" s="89">
        <f>VLOOKUP(F3285,Masters!B:F,5,0)</f>
        <v>5.3</v>
      </c>
      <c r="C3285" s="169" t="s">
        <v>189</v>
      </c>
      <c r="D3285" s="169" t="s">
        <v>189</v>
      </c>
      <c r="E3285" s="170">
        <v>44469</v>
      </c>
      <c r="F3285" s="169">
        <v>301232</v>
      </c>
      <c r="G3285" s="169" t="s">
        <v>959</v>
      </c>
      <c r="H3285" s="169"/>
      <c r="I3285" s="169"/>
      <c r="J3285" s="169">
        <v>-13155063.210000001</v>
      </c>
      <c r="K3285" s="169"/>
      <c r="M3285" s="168">
        <f t="shared" si="152"/>
        <v>-1.315506321</v>
      </c>
    </row>
    <row r="3286" spans="1:13" x14ac:dyDescent="0.25">
      <c r="A3286" s="89" t="str">
        <f t="shared" si="153"/>
        <v>Y0BN5.3</v>
      </c>
      <c r="B3286" s="89">
        <f>VLOOKUP(F3286,Masters!B:F,5,0)</f>
        <v>5.3</v>
      </c>
      <c r="C3286" s="169" t="s">
        <v>189</v>
      </c>
      <c r="D3286" s="169" t="s">
        <v>189</v>
      </c>
      <c r="E3286" s="170">
        <v>44469</v>
      </c>
      <c r="F3286" s="169">
        <v>301234</v>
      </c>
      <c r="G3286" s="169" t="s">
        <v>960</v>
      </c>
      <c r="H3286" s="169"/>
      <c r="I3286" s="169"/>
      <c r="J3286" s="169">
        <v>-79124181.950000003</v>
      </c>
      <c r="K3286" s="169"/>
      <c r="M3286" s="168">
        <f t="shared" si="152"/>
        <v>-7.9124181949999999</v>
      </c>
    </row>
    <row r="3287" spans="1:13" x14ac:dyDescent="0.25">
      <c r="A3287" s="89" t="str">
        <f t="shared" si="153"/>
        <v>Y0BN5.2</v>
      </c>
      <c r="B3287" s="89">
        <f>VLOOKUP(F3287,Masters!B:F,5,0)</f>
        <v>5.2</v>
      </c>
      <c r="C3287" s="169" t="s">
        <v>189</v>
      </c>
      <c r="D3287" s="169" t="s">
        <v>189</v>
      </c>
      <c r="E3287" s="170">
        <v>44469</v>
      </c>
      <c r="F3287" s="169">
        <v>304118</v>
      </c>
      <c r="G3287" s="169" t="s">
        <v>1577</v>
      </c>
      <c r="H3287" s="169"/>
      <c r="I3287" s="169"/>
      <c r="J3287" s="169">
        <v>-39866052.960000001</v>
      </c>
      <c r="K3287" s="169"/>
      <c r="M3287" s="168">
        <f t="shared" si="152"/>
        <v>-3.986605296</v>
      </c>
    </row>
    <row r="3288" spans="1:13" x14ac:dyDescent="0.25">
      <c r="A3288" s="89" t="str">
        <f t="shared" si="153"/>
        <v>Y0BN5.2</v>
      </c>
      <c r="B3288" s="89">
        <f>VLOOKUP(F3288,Masters!B:F,5,0)</f>
        <v>5.2</v>
      </c>
      <c r="C3288" s="169" t="s">
        <v>189</v>
      </c>
      <c r="D3288" s="169" t="s">
        <v>189</v>
      </c>
      <c r="E3288" s="170">
        <v>44469</v>
      </c>
      <c r="F3288" s="169">
        <v>304209</v>
      </c>
      <c r="G3288" s="169" t="s">
        <v>565</v>
      </c>
      <c r="H3288" s="169"/>
      <c r="I3288" s="169"/>
      <c r="J3288" s="169">
        <v>-644429153.40999997</v>
      </c>
      <c r="K3288" s="169"/>
      <c r="M3288" s="168">
        <f t="shared" si="152"/>
        <v>-64.442915341000003</v>
      </c>
    </row>
    <row r="3289" spans="1:13" x14ac:dyDescent="0.25">
      <c r="A3289" s="89" t="str">
        <f t="shared" si="153"/>
        <v>Y0BN5.2</v>
      </c>
      <c r="B3289" s="89">
        <f>VLOOKUP(F3289,Masters!B:F,5,0)</f>
        <v>5.2</v>
      </c>
      <c r="C3289" s="169" t="s">
        <v>189</v>
      </c>
      <c r="D3289" s="169" t="s">
        <v>189</v>
      </c>
      <c r="E3289" s="170">
        <v>44469</v>
      </c>
      <c r="F3289" s="169">
        <v>304213</v>
      </c>
      <c r="G3289" s="169" t="s">
        <v>966</v>
      </c>
      <c r="H3289" s="169"/>
      <c r="I3289" s="169"/>
      <c r="J3289" s="169">
        <v>-56407146.359999999</v>
      </c>
      <c r="K3289" s="169"/>
      <c r="M3289" s="168">
        <f t="shared" si="152"/>
        <v>-5.6407146360000002</v>
      </c>
    </row>
    <row r="3290" spans="1:13" x14ac:dyDescent="0.25">
      <c r="A3290" s="89" t="str">
        <f t="shared" si="153"/>
        <v>Y0BN5.2</v>
      </c>
      <c r="B3290" s="89">
        <f>VLOOKUP(F3290,Masters!B:F,5,0)</f>
        <v>5.2</v>
      </c>
      <c r="C3290" s="169" t="s">
        <v>189</v>
      </c>
      <c r="D3290" s="169" t="s">
        <v>189</v>
      </c>
      <c r="E3290" s="170">
        <v>44469</v>
      </c>
      <c r="F3290" s="169">
        <v>304215</v>
      </c>
      <c r="G3290" s="169" t="s">
        <v>600</v>
      </c>
      <c r="H3290" s="169"/>
      <c r="I3290" s="169"/>
      <c r="J3290" s="169">
        <v>-7712403.5</v>
      </c>
      <c r="K3290" s="169"/>
      <c r="M3290" s="168">
        <f t="shared" si="152"/>
        <v>-0.77124035000000002</v>
      </c>
    </row>
    <row r="3291" spans="1:13" x14ac:dyDescent="0.25">
      <c r="A3291" s="89" t="str">
        <f t="shared" si="153"/>
        <v>Y0BN5.2</v>
      </c>
      <c r="B3291" s="89">
        <f>VLOOKUP(F3291,Masters!B:F,5,0)</f>
        <v>5.2</v>
      </c>
      <c r="C3291" s="169" t="s">
        <v>189</v>
      </c>
      <c r="D3291" s="169" t="s">
        <v>189</v>
      </c>
      <c r="E3291" s="170">
        <v>44469</v>
      </c>
      <c r="F3291" s="169">
        <v>304216</v>
      </c>
      <c r="G3291" s="169" t="s">
        <v>967</v>
      </c>
      <c r="H3291" s="169"/>
      <c r="I3291" s="169"/>
      <c r="J3291" s="169">
        <v>-86207912.799999997</v>
      </c>
      <c r="K3291" s="169"/>
      <c r="M3291" s="168">
        <f t="shared" si="152"/>
        <v>-8.6207912799999988</v>
      </c>
    </row>
    <row r="3292" spans="1:13" x14ac:dyDescent="0.25">
      <c r="A3292" s="89" t="str">
        <f t="shared" si="153"/>
        <v>Y0BN5.2</v>
      </c>
      <c r="B3292" s="89">
        <f>VLOOKUP(F3292,Masters!B:F,5,0)</f>
        <v>5.2</v>
      </c>
      <c r="C3292" s="169" t="s">
        <v>189</v>
      </c>
      <c r="D3292" s="169" t="s">
        <v>189</v>
      </c>
      <c r="E3292" s="170">
        <v>44469</v>
      </c>
      <c r="F3292" s="169">
        <v>304217</v>
      </c>
      <c r="G3292" s="169" t="s">
        <v>968</v>
      </c>
      <c r="H3292" s="169"/>
      <c r="I3292" s="169"/>
      <c r="J3292" s="169">
        <v>-635185055.91999996</v>
      </c>
      <c r="K3292" s="169"/>
      <c r="M3292" s="168">
        <f t="shared" si="152"/>
        <v>-63.518505591999997</v>
      </c>
    </row>
    <row r="3293" spans="1:13" x14ac:dyDescent="0.25">
      <c r="A3293" s="89" t="str">
        <f t="shared" si="153"/>
        <v>Y0BN5.2</v>
      </c>
      <c r="B3293" s="89">
        <f>VLOOKUP(F3293,Masters!B:F,5,0)</f>
        <v>5.2</v>
      </c>
      <c r="C3293" s="169" t="s">
        <v>189</v>
      </c>
      <c r="D3293" s="169" t="s">
        <v>189</v>
      </c>
      <c r="E3293" s="170">
        <v>44469</v>
      </c>
      <c r="F3293" s="169">
        <v>304232</v>
      </c>
      <c r="G3293" s="169" t="s">
        <v>440</v>
      </c>
      <c r="H3293" s="169"/>
      <c r="I3293" s="169"/>
      <c r="J3293" s="169">
        <v>-242774.1</v>
      </c>
      <c r="K3293" s="169"/>
      <c r="M3293" s="168">
        <f t="shared" si="152"/>
        <v>-2.4277409999999999E-2</v>
      </c>
    </row>
    <row r="3294" spans="1:13" x14ac:dyDescent="0.25">
      <c r="A3294" s="89" t="str">
        <f t="shared" si="153"/>
        <v>Y0BN5.2</v>
      </c>
      <c r="B3294" s="89">
        <f>VLOOKUP(F3294,Masters!B:F,5,0)</f>
        <v>5.2</v>
      </c>
      <c r="C3294" s="169" t="s">
        <v>189</v>
      </c>
      <c r="D3294" s="169" t="s">
        <v>189</v>
      </c>
      <c r="E3294" s="170">
        <v>44469</v>
      </c>
      <c r="F3294" s="169">
        <v>304233</v>
      </c>
      <c r="G3294" s="169" t="s">
        <v>658</v>
      </c>
      <c r="H3294" s="169"/>
      <c r="I3294" s="169"/>
      <c r="J3294" s="169">
        <v>-2047628.36</v>
      </c>
      <c r="K3294" s="169"/>
      <c r="M3294" s="168">
        <f t="shared" si="152"/>
        <v>-0.204762836</v>
      </c>
    </row>
    <row r="3295" spans="1:13" x14ac:dyDescent="0.25">
      <c r="A3295" s="89" t="str">
        <f t="shared" si="153"/>
        <v>Y0BN5.2</v>
      </c>
      <c r="B3295" s="89">
        <f>VLOOKUP(F3295,Masters!B:F,5,0)</f>
        <v>5.2</v>
      </c>
      <c r="C3295" s="169" t="s">
        <v>189</v>
      </c>
      <c r="D3295" s="169" t="s">
        <v>189</v>
      </c>
      <c r="E3295" s="170">
        <v>44469</v>
      </c>
      <c r="F3295" s="169">
        <v>304300</v>
      </c>
      <c r="G3295" s="169" t="s">
        <v>601</v>
      </c>
      <c r="H3295" s="169"/>
      <c r="I3295" s="169"/>
      <c r="J3295" s="169">
        <v>-598557.31999999995</v>
      </c>
      <c r="K3295" s="169"/>
      <c r="M3295" s="168">
        <f t="shared" si="152"/>
        <v>-5.9855731999999995E-2</v>
      </c>
    </row>
    <row r="3296" spans="1:13" x14ac:dyDescent="0.25">
      <c r="A3296" s="89" t="str">
        <f t="shared" si="153"/>
        <v>Y0BN5.5</v>
      </c>
      <c r="B3296" s="89">
        <f>VLOOKUP(F3296,Masters!B:F,5,0)</f>
        <v>5.5</v>
      </c>
      <c r="C3296" s="169" t="s">
        <v>189</v>
      </c>
      <c r="D3296" s="169" t="s">
        <v>189</v>
      </c>
      <c r="E3296" s="170">
        <v>44469</v>
      </c>
      <c r="F3296" s="169">
        <v>304302</v>
      </c>
      <c r="G3296" s="169" t="s">
        <v>441</v>
      </c>
      <c r="H3296" s="169"/>
      <c r="I3296" s="169"/>
      <c r="J3296" s="169">
        <v>-25.46</v>
      </c>
      <c r="K3296" s="169"/>
      <c r="M3296" s="168">
        <f t="shared" si="152"/>
        <v>-2.5460000000000003E-6</v>
      </c>
    </row>
    <row r="3297" spans="1:13" x14ac:dyDescent="0.25">
      <c r="A3297" s="89" t="str">
        <f t="shared" si="153"/>
        <v>Y0BN5.5</v>
      </c>
      <c r="B3297" s="89">
        <f>VLOOKUP(F3297,Masters!B:F,5,0)</f>
        <v>5.5</v>
      </c>
      <c r="C3297" s="169" t="s">
        <v>189</v>
      </c>
      <c r="D3297" s="169" t="s">
        <v>189</v>
      </c>
      <c r="E3297" s="170">
        <v>44469</v>
      </c>
      <c r="F3297" s="169">
        <v>304751</v>
      </c>
      <c r="G3297" s="169" t="s">
        <v>443</v>
      </c>
      <c r="H3297" s="169"/>
      <c r="I3297" s="169"/>
      <c r="J3297" s="169">
        <v>-62.47</v>
      </c>
      <c r="K3297" s="169"/>
      <c r="M3297" s="168">
        <f t="shared" si="152"/>
        <v>-6.2469999999999997E-6</v>
      </c>
    </row>
    <row r="3298" spans="1:13" x14ac:dyDescent="0.25">
      <c r="A3298" s="89" t="str">
        <f t="shared" si="153"/>
        <v>Y0BN5.5</v>
      </c>
      <c r="B3298" s="89">
        <f>VLOOKUP(F3298,Masters!B:F,5,0)</f>
        <v>5.5</v>
      </c>
      <c r="C3298" s="169" t="s">
        <v>189</v>
      </c>
      <c r="D3298" s="169" t="s">
        <v>189</v>
      </c>
      <c r="E3298" s="170">
        <v>44469</v>
      </c>
      <c r="F3298" s="169">
        <v>305101</v>
      </c>
      <c r="G3298" s="169" t="s">
        <v>444</v>
      </c>
      <c r="H3298" s="169"/>
      <c r="I3298" s="169"/>
      <c r="J3298" s="169">
        <v>-52.72</v>
      </c>
      <c r="K3298" s="169"/>
      <c r="M3298" s="168">
        <f t="shared" si="152"/>
        <v>-5.2719999999999997E-6</v>
      </c>
    </row>
    <row r="3299" spans="1:13" x14ac:dyDescent="0.25">
      <c r="A3299" s="89" t="str">
        <f t="shared" si="153"/>
        <v>Y0BN5.5</v>
      </c>
      <c r="B3299" s="89">
        <f>VLOOKUP(F3299,Masters!B:F,5,0)</f>
        <v>5.5</v>
      </c>
      <c r="C3299" s="169" t="s">
        <v>189</v>
      </c>
      <c r="D3299" s="169" t="s">
        <v>189</v>
      </c>
      <c r="E3299" s="170">
        <v>44469</v>
      </c>
      <c r="F3299" s="169">
        <v>306022</v>
      </c>
      <c r="G3299" s="169" t="s">
        <v>736</v>
      </c>
      <c r="H3299" s="169"/>
      <c r="I3299" s="169"/>
      <c r="J3299" s="169">
        <v>1.49</v>
      </c>
      <c r="K3299" s="169"/>
      <c r="M3299" s="168">
        <f t="shared" si="152"/>
        <v>1.49E-7</v>
      </c>
    </row>
    <row r="3300" spans="1:13" x14ac:dyDescent="0.25">
      <c r="A3300" s="89" t="str">
        <f t="shared" si="153"/>
        <v>Y0BN5.5</v>
      </c>
      <c r="B3300" s="89">
        <f>VLOOKUP(F3300,Masters!B:F,5,0)</f>
        <v>5.5</v>
      </c>
      <c r="C3300" s="169" t="s">
        <v>189</v>
      </c>
      <c r="D3300" s="169" t="s">
        <v>189</v>
      </c>
      <c r="E3300" s="170">
        <v>44469</v>
      </c>
      <c r="F3300" s="169">
        <v>310115</v>
      </c>
      <c r="G3300" s="169" t="s">
        <v>446</v>
      </c>
      <c r="H3300" s="169"/>
      <c r="I3300" s="169"/>
      <c r="J3300" s="169">
        <v>112.09</v>
      </c>
      <c r="K3300" s="169"/>
      <c r="M3300" s="168">
        <f t="shared" si="152"/>
        <v>1.1209000000000001E-5</v>
      </c>
    </row>
    <row r="3301" spans="1:13" x14ac:dyDescent="0.25">
      <c r="A3301" s="89" t="str">
        <f t="shared" si="153"/>
        <v>Y0BN0</v>
      </c>
      <c r="B3301" s="89">
        <f>VLOOKUP(F3301,Masters!B:F,5,0)</f>
        <v>0</v>
      </c>
      <c r="C3301" s="169" t="s">
        <v>189</v>
      </c>
      <c r="D3301" s="169" t="s">
        <v>189</v>
      </c>
      <c r="E3301" s="170">
        <v>44469</v>
      </c>
      <c r="F3301" s="169">
        <v>311241</v>
      </c>
      <c r="G3301" s="169" t="s">
        <v>1579</v>
      </c>
      <c r="H3301" s="169"/>
      <c r="I3301" s="169"/>
      <c r="J3301" s="169">
        <v>-869043.46</v>
      </c>
      <c r="K3301" s="169"/>
      <c r="M3301" s="168">
        <f t="shared" si="152"/>
        <v>-8.6904345999999993E-2</v>
      </c>
    </row>
    <row r="3302" spans="1:13" x14ac:dyDescent="0.25">
      <c r="A3302" s="89" t="str">
        <f t="shared" si="153"/>
        <v>Y0BN0</v>
      </c>
      <c r="B3302" s="89">
        <f>VLOOKUP(F3302,Masters!B:F,5,0)</f>
        <v>0</v>
      </c>
      <c r="C3302" s="169" t="s">
        <v>189</v>
      </c>
      <c r="D3302" s="169" t="s">
        <v>189</v>
      </c>
      <c r="E3302" s="170">
        <v>44469</v>
      </c>
      <c r="F3302" s="169">
        <v>311608</v>
      </c>
      <c r="G3302" s="169" t="s">
        <v>567</v>
      </c>
      <c r="H3302" s="169"/>
      <c r="I3302" s="169"/>
      <c r="J3302" s="169">
        <v>-250698515.59999999</v>
      </c>
      <c r="K3302" s="169"/>
      <c r="M3302" s="168">
        <f t="shared" si="152"/>
        <v>-25.06985156</v>
      </c>
    </row>
    <row r="3303" spans="1:13" x14ac:dyDescent="0.25">
      <c r="A3303" s="89" t="str">
        <f t="shared" si="153"/>
        <v>Y0BN0</v>
      </c>
      <c r="B3303" s="89">
        <f>VLOOKUP(F3303,Masters!B:F,5,0)</f>
        <v>0</v>
      </c>
      <c r="C3303" s="169" t="s">
        <v>189</v>
      </c>
      <c r="D3303" s="169" t="s">
        <v>189</v>
      </c>
      <c r="E3303" s="170">
        <v>44469</v>
      </c>
      <c r="F3303" s="169">
        <v>311618</v>
      </c>
      <c r="G3303" s="169" t="s">
        <v>989</v>
      </c>
      <c r="H3303" s="169"/>
      <c r="I3303" s="169"/>
      <c r="J3303" s="169">
        <v>-18950</v>
      </c>
      <c r="K3303" s="169"/>
      <c r="M3303" s="168">
        <f t="shared" si="152"/>
        <v>-1.895E-3</v>
      </c>
    </row>
    <row r="3304" spans="1:13" x14ac:dyDescent="0.25">
      <c r="A3304" s="89" t="str">
        <f t="shared" si="153"/>
        <v>Y0BN0</v>
      </c>
      <c r="B3304" s="89">
        <f>VLOOKUP(F3304,Masters!B:F,5,0)</f>
        <v>0</v>
      </c>
      <c r="C3304" s="169" t="s">
        <v>189</v>
      </c>
      <c r="D3304" s="169" t="s">
        <v>189</v>
      </c>
      <c r="E3304" s="170">
        <v>44469</v>
      </c>
      <c r="F3304" s="169">
        <v>311619</v>
      </c>
      <c r="G3304" s="169" t="s">
        <v>605</v>
      </c>
      <c r="H3304" s="169"/>
      <c r="I3304" s="169"/>
      <c r="J3304" s="169">
        <v>1181584.2</v>
      </c>
      <c r="K3304" s="169"/>
      <c r="M3304" s="168">
        <f t="shared" si="152"/>
        <v>0.11815842</v>
      </c>
    </row>
    <row r="3305" spans="1:13" x14ac:dyDescent="0.25">
      <c r="A3305" s="89" t="str">
        <f t="shared" si="153"/>
        <v>Y0BN0</v>
      </c>
      <c r="B3305" s="89">
        <f>VLOOKUP(F3305,Masters!B:F,5,0)</f>
        <v>0</v>
      </c>
      <c r="C3305" s="169" t="s">
        <v>189</v>
      </c>
      <c r="D3305" s="169" t="s">
        <v>189</v>
      </c>
      <c r="E3305" s="170">
        <v>44469</v>
      </c>
      <c r="F3305" s="169">
        <v>311621</v>
      </c>
      <c r="G3305" s="169" t="s">
        <v>990</v>
      </c>
      <c r="H3305" s="169"/>
      <c r="I3305" s="169"/>
      <c r="J3305" s="169">
        <v>242135313.40000001</v>
      </c>
      <c r="K3305" s="169"/>
      <c r="M3305" s="168">
        <f t="shared" si="152"/>
        <v>24.213531339999999</v>
      </c>
    </row>
    <row r="3306" spans="1:13" x14ac:dyDescent="0.25">
      <c r="A3306" s="89" t="str">
        <f t="shared" si="153"/>
        <v>Y0BN0</v>
      </c>
      <c r="B3306" s="89">
        <f>VLOOKUP(F3306,Masters!B:F,5,0)</f>
        <v>0</v>
      </c>
      <c r="C3306" s="169" t="s">
        <v>189</v>
      </c>
      <c r="D3306" s="169" t="s">
        <v>189</v>
      </c>
      <c r="E3306" s="170">
        <v>44469</v>
      </c>
      <c r="F3306" s="169">
        <v>311624</v>
      </c>
      <c r="G3306" s="169" t="s">
        <v>2436</v>
      </c>
      <c r="H3306" s="169"/>
      <c r="I3306" s="169"/>
      <c r="J3306" s="169">
        <v>708250.36</v>
      </c>
      <c r="K3306" s="169"/>
      <c r="M3306" s="168">
        <f t="shared" si="152"/>
        <v>7.0825035999999994E-2</v>
      </c>
    </row>
    <row r="3307" spans="1:13" x14ac:dyDescent="0.25">
      <c r="A3307" s="89" t="str">
        <f t="shared" si="153"/>
        <v>Y0BN6.3</v>
      </c>
      <c r="B3307" s="89">
        <f>VLOOKUP(F3307,Masters!B:F,5,0)</f>
        <v>6.3</v>
      </c>
      <c r="C3307" s="169" t="s">
        <v>189</v>
      </c>
      <c r="D3307" s="169" t="s">
        <v>189</v>
      </c>
      <c r="E3307" s="170">
        <v>44469</v>
      </c>
      <c r="F3307" s="169">
        <v>401201</v>
      </c>
      <c r="G3307" s="169" t="s">
        <v>451</v>
      </c>
      <c r="H3307" s="169"/>
      <c r="I3307" s="169"/>
      <c r="J3307" s="169">
        <v>291609.88</v>
      </c>
      <c r="K3307" s="169"/>
      <c r="M3307" s="168">
        <f t="shared" si="152"/>
        <v>2.9160987999999999E-2</v>
      </c>
    </row>
    <row r="3308" spans="1:13" x14ac:dyDescent="0.25">
      <c r="A3308" s="89" t="str">
        <f t="shared" si="153"/>
        <v>Y0BN0</v>
      </c>
      <c r="B3308" s="89">
        <f>VLOOKUP(F3308,Masters!B:F,5,0)</f>
        <v>0</v>
      </c>
      <c r="C3308" s="169" t="s">
        <v>189</v>
      </c>
      <c r="D3308" s="169" t="s">
        <v>189</v>
      </c>
      <c r="E3308" s="170">
        <v>44469</v>
      </c>
      <c r="F3308" s="169">
        <v>401240</v>
      </c>
      <c r="G3308" s="169" t="s">
        <v>614</v>
      </c>
      <c r="H3308" s="169"/>
      <c r="I3308" s="169"/>
      <c r="J3308" s="169">
        <v>327783.40999999997</v>
      </c>
      <c r="K3308" s="169"/>
      <c r="M3308" s="168">
        <f t="shared" si="152"/>
        <v>3.2778340999999996E-2</v>
      </c>
    </row>
    <row r="3309" spans="1:13" x14ac:dyDescent="0.25">
      <c r="A3309" s="89" t="str">
        <f t="shared" si="153"/>
        <v>Y0BN0</v>
      </c>
      <c r="B3309" s="89">
        <f>VLOOKUP(F3309,Masters!B:F,5,0)</f>
        <v>0</v>
      </c>
      <c r="C3309" s="169" t="s">
        <v>189</v>
      </c>
      <c r="D3309" s="169" t="s">
        <v>189</v>
      </c>
      <c r="E3309" s="170">
        <v>44469</v>
      </c>
      <c r="F3309" s="169">
        <v>401241</v>
      </c>
      <c r="G3309" s="169" t="s">
        <v>693</v>
      </c>
      <c r="H3309" s="169"/>
      <c r="I3309" s="169"/>
      <c r="J3309" s="169">
        <v>40349.18</v>
      </c>
      <c r="K3309" s="169"/>
      <c r="M3309" s="168">
        <f t="shared" si="152"/>
        <v>4.0349180000000002E-3</v>
      </c>
    </row>
    <row r="3310" spans="1:13" x14ac:dyDescent="0.25">
      <c r="A3310" s="89" t="str">
        <f t="shared" si="153"/>
        <v>Y0BN6.3</v>
      </c>
      <c r="B3310" s="89">
        <f>VLOOKUP(F3310,Masters!B:F,5,0)</f>
        <v>6.3</v>
      </c>
      <c r="C3310" s="169" t="s">
        <v>189</v>
      </c>
      <c r="D3310" s="169" t="s">
        <v>189</v>
      </c>
      <c r="E3310" s="170">
        <v>44469</v>
      </c>
      <c r="F3310" s="169">
        <v>401301</v>
      </c>
      <c r="G3310" s="169" t="s">
        <v>1000</v>
      </c>
      <c r="H3310" s="169"/>
      <c r="I3310" s="169"/>
      <c r="J3310" s="169">
        <v>8801.6299999999992</v>
      </c>
      <c r="K3310" s="169"/>
      <c r="M3310" s="168">
        <f t="shared" si="152"/>
        <v>8.8016299999999989E-4</v>
      </c>
    </row>
    <row r="3311" spans="1:13" x14ac:dyDescent="0.25">
      <c r="A3311" s="89" t="str">
        <f t="shared" si="153"/>
        <v>Y0BN6.1</v>
      </c>
      <c r="B3311" s="89">
        <f>VLOOKUP(F3311,Masters!B:F,5,0)</f>
        <v>6.1</v>
      </c>
      <c r="C3311" s="169" t="s">
        <v>189</v>
      </c>
      <c r="D3311" s="169" t="s">
        <v>189</v>
      </c>
      <c r="E3311" s="170">
        <v>44469</v>
      </c>
      <c r="F3311" s="169">
        <v>401501</v>
      </c>
      <c r="G3311" s="169" t="s">
        <v>1001</v>
      </c>
      <c r="H3311" s="169"/>
      <c r="I3311" s="169"/>
      <c r="J3311" s="168">
        <v>-7218.2</v>
      </c>
      <c r="K3311" s="169"/>
      <c r="M3311" s="168">
        <f t="shared" si="152"/>
        <v>-7.2181999999999997E-4</v>
      </c>
    </row>
    <row r="3312" spans="1:13" x14ac:dyDescent="0.25">
      <c r="A3312" s="89" t="str">
        <f t="shared" si="153"/>
        <v>Y0BN6.3</v>
      </c>
      <c r="B3312" s="89">
        <f>VLOOKUP(F3312,Masters!B:F,5,0)</f>
        <v>6.3</v>
      </c>
      <c r="C3312" s="169" t="s">
        <v>189</v>
      </c>
      <c r="D3312" s="169" t="s">
        <v>189</v>
      </c>
      <c r="E3312" s="170">
        <v>44469</v>
      </c>
      <c r="F3312" s="169">
        <v>401702</v>
      </c>
      <c r="G3312" s="169" t="s">
        <v>455</v>
      </c>
      <c r="H3312" s="169"/>
      <c r="I3312" s="169"/>
      <c r="J3312" s="169">
        <v>-649.57000000000005</v>
      </c>
      <c r="K3312" s="169"/>
      <c r="M3312" s="168">
        <f t="shared" ref="M3312:M3375" si="154">J3312/10000000</f>
        <v>-6.4957000000000008E-5</v>
      </c>
    </row>
    <row r="3313" spans="1:13" x14ac:dyDescent="0.25">
      <c r="A3313" s="89" t="str">
        <f t="shared" si="153"/>
        <v>Y0BN6.3</v>
      </c>
      <c r="B3313" s="89">
        <f>VLOOKUP(F3313,Masters!B:F,5,0)</f>
        <v>6.3</v>
      </c>
      <c r="C3313" s="169" t="s">
        <v>189</v>
      </c>
      <c r="D3313" s="169" t="s">
        <v>189</v>
      </c>
      <c r="E3313" s="170">
        <v>44469</v>
      </c>
      <c r="F3313" s="169">
        <v>401703</v>
      </c>
      <c r="G3313" s="169" t="s">
        <v>456</v>
      </c>
      <c r="H3313" s="169"/>
      <c r="I3313" s="169"/>
      <c r="J3313" s="169">
        <v>-649.57000000000005</v>
      </c>
      <c r="K3313" s="169"/>
      <c r="M3313" s="168">
        <f t="shared" si="154"/>
        <v>-6.4957000000000008E-5</v>
      </c>
    </row>
    <row r="3314" spans="1:13" x14ac:dyDescent="0.25">
      <c r="A3314" s="89" t="str">
        <f t="shared" ref="A3314:A3377" si="155">C3314&amp;B3314</f>
        <v>Y0BN6.3</v>
      </c>
      <c r="B3314" s="89">
        <f>VLOOKUP(F3314,Masters!B:F,5,0)</f>
        <v>6.3</v>
      </c>
      <c r="C3314" s="169" t="s">
        <v>189</v>
      </c>
      <c r="D3314" s="169" t="s">
        <v>189</v>
      </c>
      <c r="E3314" s="170">
        <v>44469</v>
      </c>
      <c r="F3314" s="169">
        <v>401707</v>
      </c>
      <c r="G3314" s="169" t="s">
        <v>457</v>
      </c>
      <c r="H3314" s="169"/>
      <c r="I3314" s="169"/>
      <c r="J3314" s="169">
        <v>1135620.0900000001</v>
      </c>
      <c r="K3314" s="169"/>
      <c r="M3314" s="168">
        <f t="shared" si="154"/>
        <v>0.11356200900000001</v>
      </c>
    </row>
    <row r="3315" spans="1:13" x14ac:dyDescent="0.25">
      <c r="A3315" s="89" t="str">
        <f t="shared" si="155"/>
        <v>Y0BN6.3</v>
      </c>
      <c r="B3315" s="89">
        <f>VLOOKUP(F3315,Masters!B:F,5,0)</f>
        <v>6.3</v>
      </c>
      <c r="C3315" s="169" t="s">
        <v>189</v>
      </c>
      <c r="D3315" s="169" t="s">
        <v>189</v>
      </c>
      <c r="E3315" s="170">
        <v>44469</v>
      </c>
      <c r="F3315" s="169">
        <v>401708</v>
      </c>
      <c r="G3315" s="169" t="s">
        <v>458</v>
      </c>
      <c r="H3315" s="169"/>
      <c r="I3315" s="169"/>
      <c r="J3315" s="169">
        <v>1135620.0900000001</v>
      </c>
      <c r="K3315" s="169"/>
      <c r="M3315" s="168">
        <f t="shared" si="154"/>
        <v>0.11356200900000001</v>
      </c>
    </row>
    <row r="3316" spans="1:13" x14ac:dyDescent="0.25">
      <c r="A3316" s="89" t="str">
        <f t="shared" si="155"/>
        <v>Y0BN6.3</v>
      </c>
      <c r="B3316" s="89">
        <f>VLOOKUP(F3316,Masters!B:F,5,0)</f>
        <v>6.3</v>
      </c>
      <c r="C3316" s="169" t="s">
        <v>189</v>
      </c>
      <c r="D3316" s="169" t="s">
        <v>189</v>
      </c>
      <c r="E3316" s="170">
        <v>44469</v>
      </c>
      <c r="F3316" s="169">
        <v>402103</v>
      </c>
      <c r="G3316" s="169" t="s">
        <v>459</v>
      </c>
      <c r="H3316" s="169"/>
      <c r="I3316" s="169"/>
      <c r="J3316" s="169">
        <v>5313.53</v>
      </c>
      <c r="K3316" s="169"/>
      <c r="M3316" s="168">
        <f t="shared" si="154"/>
        <v>5.3135299999999993E-4</v>
      </c>
    </row>
    <row r="3317" spans="1:13" x14ac:dyDescent="0.25">
      <c r="A3317" s="89" t="str">
        <f t="shared" si="155"/>
        <v>Y0BN6.2</v>
      </c>
      <c r="B3317" s="89">
        <f>VLOOKUP(F3317,Masters!B:F,5,0)</f>
        <v>6.2</v>
      </c>
      <c r="C3317" s="169" t="s">
        <v>189</v>
      </c>
      <c r="D3317" s="169" t="s">
        <v>189</v>
      </c>
      <c r="E3317" s="170">
        <v>44469</v>
      </c>
      <c r="F3317" s="169">
        <v>402106</v>
      </c>
      <c r="G3317" s="169" t="s">
        <v>93</v>
      </c>
      <c r="H3317" s="169"/>
      <c r="I3317" s="169"/>
      <c r="J3317" s="168">
        <v>98414.22</v>
      </c>
      <c r="K3317" s="169"/>
      <c r="M3317" s="168">
        <f t="shared" si="154"/>
        <v>9.8414220000000007E-3</v>
      </c>
    </row>
    <row r="3318" spans="1:13" x14ac:dyDescent="0.25">
      <c r="A3318" s="89" t="str">
        <f t="shared" si="155"/>
        <v>Y0BN6.3</v>
      </c>
      <c r="B3318" s="89">
        <f>VLOOKUP(F3318,Masters!B:F,5,0)</f>
        <v>6.3</v>
      </c>
      <c r="C3318" s="169" t="s">
        <v>189</v>
      </c>
      <c r="D3318" s="169" t="s">
        <v>189</v>
      </c>
      <c r="E3318" s="170">
        <v>44469</v>
      </c>
      <c r="F3318" s="169">
        <v>402113</v>
      </c>
      <c r="G3318" s="169" t="s">
        <v>460</v>
      </c>
      <c r="H3318" s="169"/>
      <c r="I3318" s="169"/>
      <c r="J3318" s="169">
        <v>5918817.1500000004</v>
      </c>
      <c r="K3318" s="169"/>
      <c r="M3318" s="168">
        <f t="shared" si="154"/>
        <v>0.59188171500000009</v>
      </c>
    </row>
    <row r="3319" spans="1:13" x14ac:dyDescent="0.25">
      <c r="A3319" s="89" t="str">
        <f t="shared" si="155"/>
        <v>Y0BN6.3</v>
      </c>
      <c r="B3319" s="89">
        <f>VLOOKUP(F3319,Masters!B:F,5,0)</f>
        <v>6.3</v>
      </c>
      <c r="C3319" s="169" t="s">
        <v>189</v>
      </c>
      <c r="D3319" s="169" t="s">
        <v>189</v>
      </c>
      <c r="E3319" s="170">
        <v>44469</v>
      </c>
      <c r="F3319" s="169">
        <v>402125</v>
      </c>
      <c r="G3319" s="169" t="s">
        <v>2442</v>
      </c>
      <c r="H3319" s="169"/>
      <c r="I3319" s="169"/>
      <c r="J3319" s="169">
        <v>227732.8</v>
      </c>
      <c r="K3319" s="169"/>
      <c r="M3319" s="168">
        <f t="shared" si="154"/>
        <v>2.277328E-2</v>
      </c>
    </row>
    <row r="3320" spans="1:13" x14ac:dyDescent="0.25">
      <c r="A3320" s="89" t="str">
        <f t="shared" si="155"/>
        <v>Y0BN6.3</v>
      </c>
      <c r="B3320" s="89">
        <f>VLOOKUP(F3320,Masters!B:F,5,0)</f>
        <v>6.3</v>
      </c>
      <c r="C3320" s="169" t="s">
        <v>189</v>
      </c>
      <c r="D3320" s="169" t="s">
        <v>189</v>
      </c>
      <c r="E3320" s="170">
        <v>44469</v>
      </c>
      <c r="F3320" s="169">
        <v>402128</v>
      </c>
      <c r="G3320" s="169" t="s">
        <v>766</v>
      </c>
      <c r="H3320" s="169"/>
      <c r="I3320" s="169"/>
      <c r="J3320" s="169">
        <v>28845679.129999999</v>
      </c>
      <c r="K3320" s="169"/>
      <c r="M3320" s="168">
        <f t="shared" si="154"/>
        <v>2.8845679129999997</v>
      </c>
    </row>
    <row r="3321" spans="1:13" x14ac:dyDescent="0.25">
      <c r="A3321" s="89" t="str">
        <f t="shared" si="155"/>
        <v>Y0BN6.3</v>
      </c>
      <c r="B3321" s="89">
        <f>VLOOKUP(F3321,Masters!B:F,5,0)</f>
        <v>6.3</v>
      </c>
      <c r="C3321" s="169" t="s">
        <v>189</v>
      </c>
      <c r="D3321" s="169" t="s">
        <v>189</v>
      </c>
      <c r="E3321" s="170">
        <v>44469</v>
      </c>
      <c r="F3321" s="169">
        <v>402132</v>
      </c>
      <c r="G3321" s="169" t="s">
        <v>461</v>
      </c>
      <c r="H3321" s="169"/>
      <c r="I3321" s="169"/>
      <c r="J3321" s="169">
        <v>2263955.81</v>
      </c>
      <c r="K3321" s="169"/>
      <c r="M3321" s="168">
        <f t="shared" si="154"/>
        <v>0.22639558100000001</v>
      </c>
    </row>
    <row r="3322" spans="1:13" x14ac:dyDescent="0.25">
      <c r="A3322" s="89" t="str">
        <f t="shared" si="155"/>
        <v>Y0BN6.3</v>
      </c>
      <c r="B3322" s="89">
        <f>VLOOKUP(F3322,Masters!B:F,5,0)</f>
        <v>6.3</v>
      </c>
      <c r="C3322" s="169" t="s">
        <v>189</v>
      </c>
      <c r="D3322" s="169" t="s">
        <v>189</v>
      </c>
      <c r="E3322" s="170">
        <v>44469</v>
      </c>
      <c r="F3322" s="169">
        <v>402233</v>
      </c>
      <c r="G3322" s="169" t="s">
        <v>462</v>
      </c>
      <c r="H3322" s="169"/>
      <c r="I3322" s="169"/>
      <c r="J3322" s="169">
        <v>137366.75</v>
      </c>
      <c r="K3322" s="169"/>
      <c r="M3322" s="168">
        <f t="shared" si="154"/>
        <v>1.3736675E-2</v>
      </c>
    </row>
    <row r="3323" spans="1:13" x14ac:dyDescent="0.25">
      <c r="A3323" s="89" t="str">
        <f t="shared" si="155"/>
        <v>Y0BN6.3</v>
      </c>
      <c r="B3323" s="89">
        <f>VLOOKUP(F3323,Masters!B:F,5,0)</f>
        <v>6.3</v>
      </c>
      <c r="C3323" s="169" t="s">
        <v>189</v>
      </c>
      <c r="D3323" s="169" t="s">
        <v>189</v>
      </c>
      <c r="E3323" s="170">
        <v>44469</v>
      </c>
      <c r="F3323" s="169">
        <v>402235</v>
      </c>
      <c r="G3323" s="169" t="s">
        <v>463</v>
      </c>
      <c r="H3323" s="169"/>
      <c r="I3323" s="169"/>
      <c r="J3323" s="169">
        <v>17709.02</v>
      </c>
      <c r="K3323" s="169"/>
      <c r="M3323" s="168">
        <f t="shared" si="154"/>
        <v>1.770902E-3</v>
      </c>
    </row>
    <row r="3324" spans="1:13" x14ac:dyDescent="0.25">
      <c r="A3324" s="89" t="str">
        <f t="shared" si="155"/>
        <v>Y0BN6.1</v>
      </c>
      <c r="B3324" s="89">
        <f>VLOOKUP(F3324,Masters!B:F,5,0)</f>
        <v>6.1</v>
      </c>
      <c r="C3324" s="169" t="s">
        <v>189</v>
      </c>
      <c r="D3324" s="169" t="s">
        <v>189</v>
      </c>
      <c r="E3324" s="170">
        <v>44469</v>
      </c>
      <c r="F3324" s="169">
        <v>402257</v>
      </c>
      <c r="G3324" s="169" t="s">
        <v>464</v>
      </c>
      <c r="H3324" s="169"/>
      <c r="I3324" s="169"/>
      <c r="J3324" s="168">
        <v>12617895.85</v>
      </c>
      <c r="K3324" s="169"/>
      <c r="M3324" s="168">
        <f t="shared" si="154"/>
        <v>1.261789585</v>
      </c>
    </row>
    <row r="3325" spans="1:13" x14ac:dyDescent="0.25">
      <c r="A3325" s="89" t="str">
        <f t="shared" si="155"/>
        <v>Y0BN6.3</v>
      </c>
      <c r="B3325" s="89">
        <f>VLOOKUP(F3325,Masters!B:F,5,0)</f>
        <v>6.3</v>
      </c>
      <c r="C3325" s="169" t="s">
        <v>189</v>
      </c>
      <c r="D3325" s="169" t="s">
        <v>189</v>
      </c>
      <c r="E3325" s="170">
        <v>44469</v>
      </c>
      <c r="F3325" s="169">
        <v>402381</v>
      </c>
      <c r="G3325" s="169" t="s">
        <v>467</v>
      </c>
      <c r="H3325" s="169"/>
      <c r="I3325" s="169"/>
      <c r="J3325" s="169">
        <v>6608352.7000000002</v>
      </c>
      <c r="K3325" s="169"/>
      <c r="M3325" s="168">
        <f t="shared" si="154"/>
        <v>0.66083526999999997</v>
      </c>
    </row>
    <row r="3326" spans="1:13" x14ac:dyDescent="0.25">
      <c r="A3326" s="89" t="str">
        <f t="shared" si="155"/>
        <v>Y0BN6.3</v>
      </c>
      <c r="B3326" s="89">
        <f>VLOOKUP(F3326,Masters!B:F,5,0)</f>
        <v>6.3</v>
      </c>
      <c r="C3326" s="169" t="s">
        <v>189</v>
      </c>
      <c r="D3326" s="169" t="s">
        <v>189</v>
      </c>
      <c r="E3326" s="170">
        <v>44469</v>
      </c>
      <c r="F3326" s="169">
        <v>402404</v>
      </c>
      <c r="G3326" s="169" t="s">
        <v>468</v>
      </c>
      <c r="H3326" s="169"/>
      <c r="I3326" s="169"/>
      <c r="J3326" s="169">
        <v>18616.439999999999</v>
      </c>
      <c r="K3326" s="169"/>
      <c r="M3326" s="168">
        <f t="shared" si="154"/>
        <v>1.861644E-3</v>
      </c>
    </row>
    <row r="3327" spans="1:13" x14ac:dyDescent="0.25">
      <c r="A3327" s="89" t="str">
        <f t="shared" si="155"/>
        <v>Y0BN5.3</v>
      </c>
      <c r="B3327" s="89">
        <f>VLOOKUP(F3327,Masters!B:F,5,0)</f>
        <v>5.3</v>
      </c>
      <c r="C3327" s="169" t="s">
        <v>189</v>
      </c>
      <c r="D3327" s="169" t="s">
        <v>189</v>
      </c>
      <c r="E3327" s="170">
        <v>44469</v>
      </c>
      <c r="F3327" s="169">
        <v>440158</v>
      </c>
      <c r="G3327" s="169" t="s">
        <v>607</v>
      </c>
      <c r="H3327" s="169"/>
      <c r="I3327" s="169"/>
      <c r="J3327" s="169">
        <v>1095037.5</v>
      </c>
      <c r="K3327" s="169"/>
      <c r="M3327" s="168">
        <f t="shared" si="154"/>
        <v>0.10950375</v>
      </c>
    </row>
    <row r="3328" spans="1:13" x14ac:dyDescent="0.25">
      <c r="A3328" s="89" t="str">
        <f t="shared" si="155"/>
        <v>Y0BN5.3</v>
      </c>
      <c r="B3328" s="89">
        <f>VLOOKUP(F3328,Masters!B:F,5,0)</f>
        <v>5.3</v>
      </c>
      <c r="C3328" s="169" t="s">
        <v>189</v>
      </c>
      <c r="D3328" s="169" t="s">
        <v>189</v>
      </c>
      <c r="E3328" s="170">
        <v>44469</v>
      </c>
      <c r="F3328" s="169">
        <v>440159</v>
      </c>
      <c r="G3328" s="169" t="s">
        <v>568</v>
      </c>
      <c r="H3328" s="169"/>
      <c r="I3328" s="169"/>
      <c r="J3328" s="169">
        <v>172540131.31</v>
      </c>
      <c r="K3328" s="169"/>
      <c r="M3328" s="168">
        <f t="shared" si="154"/>
        <v>17.254013131000001</v>
      </c>
    </row>
    <row r="3329" spans="1:13" x14ac:dyDescent="0.25">
      <c r="A3329" s="89" t="str">
        <f t="shared" si="155"/>
        <v>Y0BN5.3</v>
      </c>
      <c r="B3329" s="89">
        <f>VLOOKUP(F3329,Masters!B:F,5,0)</f>
        <v>5.3</v>
      </c>
      <c r="C3329" s="169" t="s">
        <v>189</v>
      </c>
      <c r="D3329" s="169" t="s">
        <v>189</v>
      </c>
      <c r="E3329" s="170">
        <v>44469</v>
      </c>
      <c r="F3329" s="169">
        <v>440161</v>
      </c>
      <c r="G3329" s="169" t="s">
        <v>569</v>
      </c>
      <c r="H3329" s="169"/>
      <c r="I3329" s="169"/>
      <c r="J3329" s="169">
        <v>2289365.77</v>
      </c>
      <c r="K3329" s="169"/>
      <c r="M3329" s="168">
        <f t="shared" si="154"/>
        <v>0.228936577</v>
      </c>
    </row>
    <row r="3330" spans="1:13" x14ac:dyDescent="0.25">
      <c r="A3330" s="89" t="str">
        <f t="shared" si="155"/>
        <v>Y0BN5.5</v>
      </c>
      <c r="B3330" s="89">
        <f>VLOOKUP(F3330,Masters!B:F,5,0)</f>
        <v>5.5</v>
      </c>
      <c r="C3330" s="169" t="s">
        <v>189</v>
      </c>
      <c r="D3330" s="169" t="s">
        <v>189</v>
      </c>
      <c r="E3330" s="170">
        <v>44469</v>
      </c>
      <c r="F3330" s="169">
        <v>440225</v>
      </c>
      <c r="G3330" s="169" t="s">
        <v>450</v>
      </c>
      <c r="H3330" s="169"/>
      <c r="I3330" s="169"/>
      <c r="J3330" s="169">
        <v>-51.11</v>
      </c>
      <c r="K3330" s="169"/>
      <c r="M3330" s="168">
        <f t="shared" si="154"/>
        <v>-5.1109999999999999E-6</v>
      </c>
    </row>
    <row r="3331" spans="1:13" x14ac:dyDescent="0.25">
      <c r="A3331" s="89" t="str">
        <f t="shared" si="155"/>
        <v>Y0BN6.3</v>
      </c>
      <c r="B3331" s="89">
        <f>VLOOKUP(F3331,Masters!B:F,5,0)</f>
        <v>6.3</v>
      </c>
      <c r="C3331" s="169" t="s">
        <v>189</v>
      </c>
      <c r="D3331" s="169" t="s">
        <v>189</v>
      </c>
      <c r="E3331" s="170">
        <v>44469</v>
      </c>
      <c r="F3331" s="169">
        <v>440325</v>
      </c>
      <c r="G3331" s="169" t="s">
        <v>732</v>
      </c>
      <c r="H3331" s="169"/>
      <c r="I3331" s="169"/>
      <c r="J3331" s="169">
        <v>0</v>
      </c>
      <c r="K3331" s="169"/>
      <c r="M3331" s="168">
        <f t="shared" si="154"/>
        <v>0</v>
      </c>
    </row>
    <row r="3332" spans="1:13" x14ac:dyDescent="0.25">
      <c r="A3332" s="89" t="str">
        <f t="shared" si="155"/>
        <v>Y0BN6.3</v>
      </c>
      <c r="B3332" s="89">
        <f>VLOOKUP(F3332,Masters!B:F,5,0)</f>
        <v>6.3</v>
      </c>
      <c r="C3332" s="169" t="s">
        <v>189</v>
      </c>
      <c r="D3332" s="169" t="s">
        <v>189</v>
      </c>
      <c r="E3332" s="170">
        <v>44469</v>
      </c>
      <c r="F3332" s="169">
        <v>440350</v>
      </c>
      <c r="G3332" s="169" t="s">
        <v>575</v>
      </c>
      <c r="H3332" s="169"/>
      <c r="I3332" s="169"/>
      <c r="J3332" s="169">
        <v>3000549.92</v>
      </c>
      <c r="K3332" s="169"/>
      <c r="M3332" s="168">
        <f t="shared" si="154"/>
        <v>0.30005499199999996</v>
      </c>
    </row>
    <row r="3333" spans="1:13" x14ac:dyDescent="0.25">
      <c r="A3333" s="89" t="str">
        <f t="shared" si="155"/>
        <v>Y0BN6.3</v>
      </c>
      <c r="B3333" s="89">
        <f>VLOOKUP(F3333,Masters!B:F,5,0)</f>
        <v>6.3</v>
      </c>
      <c r="C3333" s="169" t="s">
        <v>189</v>
      </c>
      <c r="D3333" s="169" t="s">
        <v>189</v>
      </c>
      <c r="E3333" s="170">
        <v>44469</v>
      </c>
      <c r="F3333" s="169">
        <v>440351</v>
      </c>
      <c r="G3333" s="169" t="s">
        <v>576</v>
      </c>
      <c r="H3333" s="169"/>
      <c r="I3333" s="169"/>
      <c r="J3333" s="169">
        <v>3000549.92</v>
      </c>
      <c r="K3333" s="169"/>
      <c r="M3333" s="168">
        <f t="shared" si="154"/>
        <v>0.30005499199999996</v>
      </c>
    </row>
    <row r="3334" spans="1:13" x14ac:dyDescent="0.25">
      <c r="A3334" s="89" t="str">
        <f t="shared" si="155"/>
        <v>Y0BN6.3</v>
      </c>
      <c r="B3334" s="89">
        <f>VLOOKUP(F3334,Masters!B:F,5,0)</f>
        <v>6.3</v>
      </c>
      <c r="C3334" s="169" t="s">
        <v>189</v>
      </c>
      <c r="D3334" s="169" t="s">
        <v>189</v>
      </c>
      <c r="E3334" s="170">
        <v>44469</v>
      </c>
      <c r="F3334" s="169">
        <v>440416</v>
      </c>
      <c r="G3334" s="169" t="s">
        <v>471</v>
      </c>
      <c r="H3334" s="169"/>
      <c r="I3334" s="169"/>
      <c r="J3334" s="169">
        <v>-6724381.4199999999</v>
      </c>
      <c r="K3334" s="169"/>
      <c r="M3334" s="168">
        <f t="shared" si="154"/>
        <v>-0.67243814199999996</v>
      </c>
    </row>
    <row r="3335" spans="1:13" x14ac:dyDescent="0.25">
      <c r="A3335" s="89" t="str">
        <f t="shared" si="155"/>
        <v>Y0BN0</v>
      </c>
      <c r="B3335" s="89">
        <f>VLOOKUP(F3335,Masters!B:F,5,0)</f>
        <v>0</v>
      </c>
      <c r="C3335" s="169" t="s">
        <v>189</v>
      </c>
      <c r="D3335" s="169" t="s">
        <v>189</v>
      </c>
      <c r="E3335" s="170">
        <v>44469</v>
      </c>
      <c r="F3335" s="169">
        <v>440425</v>
      </c>
      <c r="G3335" s="169" t="s">
        <v>716</v>
      </c>
      <c r="H3335" s="169"/>
      <c r="I3335" s="169"/>
      <c r="J3335" s="169">
        <v>879728.15</v>
      </c>
      <c r="K3335" s="169"/>
      <c r="M3335" s="168">
        <f t="shared" si="154"/>
        <v>8.7972814999999996E-2</v>
      </c>
    </row>
    <row r="3336" spans="1:13" x14ac:dyDescent="0.25">
      <c r="A3336" s="89" t="str">
        <f t="shared" si="155"/>
        <v>Y0BN0</v>
      </c>
      <c r="B3336" s="89">
        <f>VLOOKUP(F3336,Masters!B:F,5,0)</f>
        <v>0</v>
      </c>
      <c r="C3336" s="169" t="s">
        <v>189</v>
      </c>
      <c r="D3336" s="169" t="s">
        <v>189</v>
      </c>
      <c r="E3336" s="170">
        <v>44469</v>
      </c>
      <c r="F3336" s="169">
        <v>440433</v>
      </c>
      <c r="G3336" s="169" t="s">
        <v>697</v>
      </c>
      <c r="H3336" s="169"/>
      <c r="I3336" s="169"/>
      <c r="J3336" s="169">
        <v>2900653.2</v>
      </c>
      <c r="K3336" s="169"/>
      <c r="M3336" s="168">
        <f t="shared" si="154"/>
        <v>0.29006532000000002</v>
      </c>
    </row>
    <row r="3337" spans="1:13" x14ac:dyDescent="0.25">
      <c r="A3337" s="89" t="str">
        <f t="shared" si="155"/>
        <v>Y0BN6.3</v>
      </c>
      <c r="B3337" s="89">
        <f>VLOOKUP(F3337,Masters!B:F,5,0)</f>
        <v>6.3</v>
      </c>
      <c r="C3337" s="169" t="s">
        <v>189</v>
      </c>
      <c r="D3337" s="169" t="s">
        <v>189</v>
      </c>
      <c r="E3337" s="170">
        <v>44469</v>
      </c>
      <c r="F3337" s="169">
        <v>440485</v>
      </c>
      <c r="G3337" s="169" t="s">
        <v>732</v>
      </c>
      <c r="H3337" s="169"/>
      <c r="I3337" s="169"/>
      <c r="J3337" s="169">
        <v>0</v>
      </c>
      <c r="K3337" s="169"/>
      <c r="M3337" s="168">
        <f t="shared" si="154"/>
        <v>0</v>
      </c>
    </row>
    <row r="3338" spans="1:13" x14ac:dyDescent="0.25">
      <c r="A3338" s="89" t="str">
        <f t="shared" si="155"/>
        <v>Y0BN6.3</v>
      </c>
      <c r="B3338" s="89">
        <f>VLOOKUP(F3338,Masters!B:F,5,0)</f>
        <v>6.3</v>
      </c>
      <c r="C3338" s="169" t="s">
        <v>189</v>
      </c>
      <c r="D3338" s="169" t="s">
        <v>189</v>
      </c>
      <c r="E3338" s="170">
        <v>44469</v>
      </c>
      <c r="F3338" s="169">
        <v>440509</v>
      </c>
      <c r="G3338" s="169" t="s">
        <v>472</v>
      </c>
      <c r="H3338" s="169"/>
      <c r="I3338" s="169"/>
      <c r="J3338" s="169">
        <v>4936154.22</v>
      </c>
      <c r="K3338" s="169"/>
      <c r="M3338" s="168">
        <f t="shared" si="154"/>
        <v>0.49361542199999997</v>
      </c>
    </row>
    <row r="3339" spans="1:13" x14ac:dyDescent="0.25">
      <c r="A3339" s="89" t="str">
        <f t="shared" si="155"/>
        <v>Y0BN6.1</v>
      </c>
      <c r="B3339" s="89">
        <f>VLOOKUP(F3339,Masters!B:F,5,0)</f>
        <v>6.1</v>
      </c>
      <c r="C3339" s="169" t="s">
        <v>189</v>
      </c>
      <c r="D3339" s="169" t="s">
        <v>189</v>
      </c>
      <c r="E3339" s="170">
        <v>44469</v>
      </c>
      <c r="F3339" s="169">
        <v>440512</v>
      </c>
      <c r="G3339" s="169" t="s">
        <v>577</v>
      </c>
      <c r="H3339" s="169"/>
      <c r="I3339" s="169"/>
      <c r="J3339" s="168">
        <v>33339136.870000001</v>
      </c>
      <c r="K3339" s="169"/>
      <c r="M3339" s="168">
        <f t="shared" si="154"/>
        <v>3.3339136869999999</v>
      </c>
    </row>
    <row r="3340" spans="1:13" x14ac:dyDescent="0.25">
      <c r="A3340" s="89" t="str">
        <f t="shared" si="155"/>
        <v>Y0BN6.3</v>
      </c>
      <c r="B3340" s="89">
        <f>VLOOKUP(F3340,Masters!B:F,5,0)</f>
        <v>6.3</v>
      </c>
      <c r="C3340" s="169" t="s">
        <v>189</v>
      </c>
      <c r="D3340" s="169" t="s">
        <v>189</v>
      </c>
      <c r="E3340" s="170">
        <v>44469</v>
      </c>
      <c r="F3340" s="169">
        <v>440515</v>
      </c>
      <c r="G3340" s="169" t="s">
        <v>1042</v>
      </c>
      <c r="H3340" s="169"/>
      <c r="I3340" s="169"/>
      <c r="J3340" s="169">
        <v>0</v>
      </c>
      <c r="K3340" s="169"/>
      <c r="M3340" s="168">
        <f t="shared" si="154"/>
        <v>0</v>
      </c>
    </row>
    <row r="3341" spans="1:13" x14ac:dyDescent="0.25">
      <c r="A3341" s="89" t="str">
        <f t="shared" si="155"/>
        <v>Y0BN5.3</v>
      </c>
      <c r="B3341" s="89">
        <f>VLOOKUP(F3341,Masters!B:F,5,0)</f>
        <v>5.3</v>
      </c>
      <c r="C3341" s="169" t="s">
        <v>189</v>
      </c>
      <c r="D3341" s="169" t="s">
        <v>189</v>
      </c>
      <c r="E3341" s="170">
        <v>44469</v>
      </c>
      <c r="F3341" s="169">
        <v>440611</v>
      </c>
      <c r="G3341" s="169" t="s">
        <v>1581</v>
      </c>
      <c r="H3341" s="169"/>
      <c r="I3341" s="169"/>
      <c r="J3341" s="169">
        <v>90991.24</v>
      </c>
      <c r="K3341" s="169"/>
      <c r="M3341" s="168">
        <f t="shared" si="154"/>
        <v>9.0991240000000001E-3</v>
      </c>
    </row>
    <row r="3342" spans="1:13" x14ac:dyDescent="0.25">
      <c r="A3342" s="89" t="str">
        <f t="shared" si="155"/>
        <v>Y0BO0</v>
      </c>
      <c r="B3342" s="89">
        <f>VLOOKUP(F3342,Masters!B:F,5,0)</f>
        <v>0</v>
      </c>
      <c r="C3342" s="169" t="s">
        <v>191</v>
      </c>
      <c r="D3342" s="169" t="s">
        <v>191</v>
      </c>
      <c r="E3342" s="170">
        <v>44469</v>
      </c>
      <c r="F3342" s="169">
        <v>102103</v>
      </c>
      <c r="G3342" s="169" t="s">
        <v>561</v>
      </c>
      <c r="H3342" s="169"/>
      <c r="I3342" s="169"/>
      <c r="J3342" s="169">
        <v>6263506598.6700001</v>
      </c>
      <c r="K3342" s="169"/>
      <c r="M3342" s="168">
        <f t="shared" si="154"/>
        <v>626.35065986699999</v>
      </c>
    </row>
    <row r="3343" spans="1:13" x14ac:dyDescent="0.25">
      <c r="A3343" s="89" t="str">
        <f t="shared" si="155"/>
        <v>Y0BO0</v>
      </c>
      <c r="B3343" s="89">
        <f>VLOOKUP(F3343,Masters!B:F,5,0)</f>
        <v>0</v>
      </c>
      <c r="C3343" s="169" t="s">
        <v>191</v>
      </c>
      <c r="D3343" s="169" t="s">
        <v>191</v>
      </c>
      <c r="E3343" s="170">
        <v>44469</v>
      </c>
      <c r="F3343" s="169">
        <v>102104</v>
      </c>
      <c r="G3343" s="169" t="s">
        <v>437</v>
      </c>
      <c r="H3343" s="169"/>
      <c r="I3343" s="169"/>
      <c r="J3343" s="169">
        <v>1324884775.4000001</v>
      </c>
      <c r="K3343" s="169"/>
      <c r="M3343" s="168">
        <f t="shared" si="154"/>
        <v>132.48847754000002</v>
      </c>
    </row>
    <row r="3344" spans="1:13" x14ac:dyDescent="0.25">
      <c r="A3344" s="89" t="str">
        <f t="shared" si="155"/>
        <v>Y0BO0</v>
      </c>
      <c r="B3344" s="89">
        <f>VLOOKUP(F3344,Masters!B:F,5,0)</f>
        <v>0</v>
      </c>
      <c r="C3344" s="169" t="s">
        <v>191</v>
      </c>
      <c r="D3344" s="169" t="s">
        <v>191</v>
      </c>
      <c r="E3344" s="170">
        <v>44469</v>
      </c>
      <c r="F3344" s="169">
        <v>102105</v>
      </c>
      <c r="G3344" s="169" t="s">
        <v>739</v>
      </c>
      <c r="H3344" s="169"/>
      <c r="I3344" s="169"/>
      <c r="J3344" s="169">
        <v>2191788775</v>
      </c>
      <c r="K3344" s="169"/>
      <c r="M3344" s="168">
        <f t="shared" si="154"/>
        <v>219.1788775</v>
      </c>
    </row>
    <row r="3345" spans="1:13" x14ac:dyDescent="0.25">
      <c r="A3345" s="89" t="str">
        <f t="shared" si="155"/>
        <v>Y0BO0</v>
      </c>
      <c r="B3345" s="89">
        <f>VLOOKUP(F3345,Masters!B:F,5,0)</f>
        <v>0</v>
      </c>
      <c r="C3345" s="169" t="s">
        <v>191</v>
      </c>
      <c r="D3345" s="169" t="s">
        <v>191</v>
      </c>
      <c r="E3345" s="170">
        <v>44469</v>
      </c>
      <c r="F3345" s="169">
        <v>102106</v>
      </c>
      <c r="G3345" s="169" t="s">
        <v>775</v>
      </c>
      <c r="H3345" s="169"/>
      <c r="I3345" s="169"/>
      <c r="J3345" s="169">
        <v>2699991250</v>
      </c>
      <c r="K3345" s="169"/>
      <c r="M3345" s="168">
        <f t="shared" si="154"/>
        <v>269.99912499999999</v>
      </c>
    </row>
    <row r="3346" spans="1:13" x14ac:dyDescent="0.25">
      <c r="A3346" s="89" t="str">
        <f t="shared" si="155"/>
        <v>Y0BO0</v>
      </c>
      <c r="B3346" s="89">
        <f>VLOOKUP(F3346,Masters!B:F,5,0)</f>
        <v>0</v>
      </c>
      <c r="C3346" s="169" t="s">
        <v>191</v>
      </c>
      <c r="D3346" s="169" t="s">
        <v>191</v>
      </c>
      <c r="E3346" s="170">
        <v>44469</v>
      </c>
      <c r="F3346" s="169">
        <v>102107</v>
      </c>
      <c r="G3346" s="169" t="s">
        <v>597</v>
      </c>
      <c r="H3346" s="169"/>
      <c r="I3346" s="169"/>
      <c r="J3346" s="169">
        <v>7209999122.6000004</v>
      </c>
      <c r="K3346" s="169"/>
      <c r="M3346" s="168">
        <f t="shared" si="154"/>
        <v>720.99991226000009</v>
      </c>
    </row>
    <row r="3347" spans="1:13" x14ac:dyDescent="0.25">
      <c r="A3347" s="89" t="str">
        <f t="shared" si="155"/>
        <v>Y0BO0</v>
      </c>
      <c r="B3347" s="89">
        <f>VLOOKUP(F3347,Masters!B:F,5,0)</f>
        <v>0</v>
      </c>
      <c r="C3347" s="169" t="s">
        <v>191</v>
      </c>
      <c r="D3347" s="169" t="s">
        <v>191</v>
      </c>
      <c r="E3347" s="170">
        <v>44469</v>
      </c>
      <c r="F3347" s="169">
        <v>102109</v>
      </c>
      <c r="G3347" s="169" t="s">
        <v>562</v>
      </c>
      <c r="H3347" s="169"/>
      <c r="I3347" s="169"/>
      <c r="J3347" s="169">
        <v>1182338816.9000001</v>
      </c>
      <c r="K3347" s="169"/>
      <c r="M3347" s="168">
        <f t="shared" si="154"/>
        <v>118.23388169</v>
      </c>
    </row>
    <row r="3348" spans="1:13" x14ac:dyDescent="0.25">
      <c r="A3348" s="89" t="str">
        <f t="shared" si="155"/>
        <v>Y0BO0</v>
      </c>
      <c r="B3348" s="89">
        <f>VLOOKUP(F3348,Masters!B:F,5,0)</f>
        <v>0</v>
      </c>
      <c r="C3348" s="169" t="s">
        <v>191</v>
      </c>
      <c r="D3348" s="169" t="s">
        <v>191</v>
      </c>
      <c r="E3348" s="170">
        <v>44469</v>
      </c>
      <c r="F3348" s="169">
        <v>106103</v>
      </c>
      <c r="G3348" s="169" t="s">
        <v>2428</v>
      </c>
      <c r="H3348" s="169"/>
      <c r="I3348" s="169"/>
      <c r="J3348" s="169">
        <v>11090379.189999999</v>
      </c>
      <c r="K3348" s="169"/>
      <c r="M3348" s="168">
        <f t="shared" si="154"/>
        <v>1.1090379189999999</v>
      </c>
    </row>
    <row r="3349" spans="1:13" x14ac:dyDescent="0.25">
      <c r="A3349" s="89" t="str">
        <f t="shared" si="155"/>
        <v>Y0BO0</v>
      </c>
      <c r="B3349" s="89">
        <f>VLOOKUP(F3349,Masters!B:F,5,0)</f>
        <v>0</v>
      </c>
      <c r="C3349" s="169" t="s">
        <v>191</v>
      </c>
      <c r="D3349" s="169" t="s">
        <v>191</v>
      </c>
      <c r="E3349" s="170">
        <v>44469</v>
      </c>
      <c r="F3349" s="169">
        <v>107106</v>
      </c>
      <c r="G3349" s="169" t="s">
        <v>1913</v>
      </c>
      <c r="H3349" s="169"/>
      <c r="I3349" s="169"/>
      <c r="J3349" s="169">
        <v>58274.94</v>
      </c>
      <c r="K3349" s="169"/>
      <c r="M3349" s="168">
        <f t="shared" si="154"/>
        <v>5.8274939999999999E-3</v>
      </c>
    </row>
    <row r="3350" spans="1:13" x14ac:dyDescent="0.25">
      <c r="A3350" s="89" t="str">
        <f t="shared" si="155"/>
        <v>Y0BO0</v>
      </c>
      <c r="B3350" s="89">
        <f>VLOOKUP(F3350,Masters!B:F,5,0)</f>
        <v>0</v>
      </c>
      <c r="C3350" s="169" t="s">
        <v>191</v>
      </c>
      <c r="D3350" s="169" t="s">
        <v>191</v>
      </c>
      <c r="E3350" s="170">
        <v>44469</v>
      </c>
      <c r="F3350" s="169">
        <v>111108</v>
      </c>
      <c r="G3350" s="169" t="s">
        <v>783</v>
      </c>
      <c r="H3350" s="169"/>
      <c r="I3350" s="169"/>
      <c r="J3350" s="169">
        <v>-0.01</v>
      </c>
      <c r="K3350" s="169"/>
      <c r="M3350" s="168">
        <f t="shared" si="154"/>
        <v>-1.0000000000000001E-9</v>
      </c>
    </row>
    <row r="3351" spans="1:13" x14ac:dyDescent="0.25">
      <c r="A3351" s="89" t="str">
        <f t="shared" si="155"/>
        <v>Y0BO0</v>
      </c>
      <c r="B3351" s="89">
        <f>VLOOKUP(F3351,Masters!B:F,5,0)</f>
        <v>0</v>
      </c>
      <c r="C3351" s="169" t="s">
        <v>191</v>
      </c>
      <c r="D3351" s="169" t="s">
        <v>191</v>
      </c>
      <c r="E3351" s="170">
        <v>44469</v>
      </c>
      <c r="F3351" s="169">
        <v>111126</v>
      </c>
      <c r="G3351" s="169" t="s">
        <v>438</v>
      </c>
      <c r="H3351" s="169"/>
      <c r="I3351" s="169"/>
      <c r="J3351" s="169">
        <v>120158.29</v>
      </c>
      <c r="K3351" s="169"/>
      <c r="M3351" s="168">
        <f t="shared" si="154"/>
        <v>1.2015828999999999E-2</v>
      </c>
    </row>
    <row r="3352" spans="1:13" x14ac:dyDescent="0.25">
      <c r="A3352" s="89" t="str">
        <f t="shared" si="155"/>
        <v>Y0BO0</v>
      </c>
      <c r="B3352" s="89">
        <f>VLOOKUP(F3352,Masters!B:F,5,0)</f>
        <v>0</v>
      </c>
      <c r="C3352" s="169" t="s">
        <v>191</v>
      </c>
      <c r="D3352" s="169" t="s">
        <v>191</v>
      </c>
      <c r="E3352" s="170">
        <v>44469</v>
      </c>
      <c r="F3352" s="169">
        <v>111127</v>
      </c>
      <c r="G3352" s="169" t="s">
        <v>784</v>
      </c>
      <c r="H3352" s="169"/>
      <c r="I3352" s="169"/>
      <c r="J3352" s="169">
        <v>25474825</v>
      </c>
      <c r="K3352" s="169"/>
      <c r="M3352" s="168">
        <f t="shared" si="154"/>
        <v>2.5474825000000001</v>
      </c>
    </row>
    <row r="3353" spans="1:13" x14ac:dyDescent="0.25">
      <c r="A3353" s="89" t="str">
        <f t="shared" si="155"/>
        <v>Y0BO0</v>
      </c>
      <c r="B3353" s="89">
        <f>VLOOKUP(F3353,Masters!B:F,5,0)</f>
        <v>0</v>
      </c>
      <c r="C3353" s="169" t="s">
        <v>191</v>
      </c>
      <c r="D3353" s="169" t="s">
        <v>191</v>
      </c>
      <c r="E3353" s="170">
        <v>44469</v>
      </c>
      <c r="F3353" s="169">
        <v>111128</v>
      </c>
      <c r="G3353" s="169" t="s">
        <v>785</v>
      </c>
      <c r="H3353" s="169"/>
      <c r="I3353" s="169"/>
      <c r="J3353" s="169">
        <v>4098430</v>
      </c>
      <c r="K3353" s="169"/>
      <c r="M3353" s="168">
        <f t="shared" si="154"/>
        <v>0.40984300000000001</v>
      </c>
    </row>
    <row r="3354" spans="1:13" x14ac:dyDescent="0.25">
      <c r="A3354" s="89" t="str">
        <f t="shared" si="155"/>
        <v>Y0BO0</v>
      </c>
      <c r="B3354" s="89">
        <f>VLOOKUP(F3354,Masters!B:F,5,0)</f>
        <v>0</v>
      </c>
      <c r="C3354" s="169" t="s">
        <v>191</v>
      </c>
      <c r="D3354" s="169" t="s">
        <v>191</v>
      </c>
      <c r="E3354" s="170">
        <v>44469</v>
      </c>
      <c r="F3354" s="169">
        <v>111129</v>
      </c>
      <c r="G3354" s="169" t="s">
        <v>598</v>
      </c>
      <c r="H3354" s="169"/>
      <c r="I3354" s="169"/>
      <c r="J3354" s="169">
        <v>97384720.709999993</v>
      </c>
      <c r="K3354" s="169"/>
      <c r="M3354" s="168">
        <f t="shared" si="154"/>
        <v>9.7384720709999986</v>
      </c>
    </row>
    <row r="3355" spans="1:13" x14ac:dyDescent="0.25">
      <c r="A3355" s="89" t="str">
        <f t="shared" si="155"/>
        <v>Y0BO0</v>
      </c>
      <c r="B3355" s="89">
        <f>VLOOKUP(F3355,Masters!B:F,5,0)</f>
        <v>0</v>
      </c>
      <c r="C3355" s="169" t="s">
        <v>191</v>
      </c>
      <c r="D3355" s="169" t="s">
        <v>191</v>
      </c>
      <c r="E3355" s="170">
        <v>44469</v>
      </c>
      <c r="F3355" s="169">
        <v>111139</v>
      </c>
      <c r="G3355" s="169" t="s">
        <v>1573</v>
      </c>
      <c r="H3355" s="169"/>
      <c r="I3355" s="169"/>
      <c r="J3355" s="169">
        <v>0.01</v>
      </c>
      <c r="K3355" s="169"/>
      <c r="M3355" s="168">
        <f t="shared" si="154"/>
        <v>1.0000000000000001E-9</v>
      </c>
    </row>
    <row r="3356" spans="1:13" x14ac:dyDescent="0.25">
      <c r="A3356" s="89" t="str">
        <f t="shared" si="155"/>
        <v>Y0BO0</v>
      </c>
      <c r="B3356" s="89">
        <f>VLOOKUP(F3356,Masters!B:F,5,0)</f>
        <v>0</v>
      </c>
      <c r="C3356" s="169" t="s">
        <v>191</v>
      </c>
      <c r="D3356" s="169" t="s">
        <v>191</v>
      </c>
      <c r="E3356" s="170">
        <v>44469</v>
      </c>
      <c r="F3356" s="169">
        <v>111181</v>
      </c>
      <c r="G3356" s="169" t="s">
        <v>488</v>
      </c>
      <c r="H3356" s="169"/>
      <c r="I3356" s="169"/>
      <c r="J3356" s="169">
        <v>1049224.3500000001</v>
      </c>
      <c r="K3356" s="169"/>
      <c r="M3356" s="168">
        <f t="shared" si="154"/>
        <v>0.10492243500000001</v>
      </c>
    </row>
    <row r="3357" spans="1:13" x14ac:dyDescent="0.25">
      <c r="A3357" s="89" t="str">
        <f t="shared" si="155"/>
        <v>Y0BO0</v>
      </c>
      <c r="B3357" s="89">
        <f>VLOOKUP(F3357,Masters!B:F,5,0)</f>
        <v>0</v>
      </c>
      <c r="C3357" s="169" t="s">
        <v>191</v>
      </c>
      <c r="D3357" s="169" t="s">
        <v>191</v>
      </c>
      <c r="E3357" s="170">
        <v>44469</v>
      </c>
      <c r="F3357" s="169">
        <v>111182</v>
      </c>
      <c r="G3357" s="169" t="s">
        <v>489</v>
      </c>
      <c r="H3357" s="169"/>
      <c r="I3357" s="169"/>
      <c r="J3357" s="169">
        <v>2001.78</v>
      </c>
      <c r="K3357" s="169"/>
      <c r="M3357" s="168">
        <f t="shared" si="154"/>
        <v>2.0017799999999999E-4</v>
      </c>
    </row>
    <row r="3358" spans="1:13" x14ac:dyDescent="0.25">
      <c r="A3358" s="89" t="str">
        <f t="shared" si="155"/>
        <v>Y0BO0</v>
      </c>
      <c r="B3358" s="89">
        <f>VLOOKUP(F3358,Masters!B:F,5,0)</f>
        <v>0</v>
      </c>
      <c r="C3358" s="169" t="s">
        <v>191</v>
      </c>
      <c r="D3358" s="169" t="s">
        <v>191</v>
      </c>
      <c r="E3358" s="170">
        <v>44469</v>
      </c>
      <c r="F3358" s="169">
        <v>111183</v>
      </c>
      <c r="G3358" s="169" t="s">
        <v>490</v>
      </c>
      <c r="H3358" s="169"/>
      <c r="I3358" s="169"/>
      <c r="J3358" s="169">
        <v>74731.429999999993</v>
      </c>
      <c r="K3358" s="169"/>
      <c r="M3358" s="168">
        <f t="shared" si="154"/>
        <v>7.4731429999999989E-3</v>
      </c>
    </row>
    <row r="3359" spans="1:13" x14ac:dyDescent="0.25">
      <c r="A3359" s="89" t="str">
        <f t="shared" si="155"/>
        <v>Y0BO0</v>
      </c>
      <c r="B3359" s="89">
        <f>VLOOKUP(F3359,Masters!B:F,5,0)</f>
        <v>0</v>
      </c>
      <c r="C3359" s="169" t="s">
        <v>191</v>
      </c>
      <c r="D3359" s="169" t="s">
        <v>191</v>
      </c>
      <c r="E3359" s="170">
        <v>44469</v>
      </c>
      <c r="F3359" s="169">
        <v>111184</v>
      </c>
      <c r="G3359" s="169" t="s">
        <v>491</v>
      </c>
      <c r="H3359" s="169"/>
      <c r="I3359" s="169"/>
      <c r="J3359" s="169">
        <v>70148.22</v>
      </c>
      <c r="K3359" s="169"/>
      <c r="M3359" s="168">
        <f t="shared" si="154"/>
        <v>7.0148220000000004E-3</v>
      </c>
    </row>
    <row r="3360" spans="1:13" x14ac:dyDescent="0.25">
      <c r="A3360" s="89" t="str">
        <f t="shared" si="155"/>
        <v>Y0BO0</v>
      </c>
      <c r="B3360" s="89">
        <f>VLOOKUP(F3360,Masters!B:F,5,0)</f>
        <v>0</v>
      </c>
      <c r="C3360" s="169" t="s">
        <v>191</v>
      </c>
      <c r="D3360" s="169" t="s">
        <v>191</v>
      </c>
      <c r="E3360" s="170">
        <v>44469</v>
      </c>
      <c r="F3360" s="169">
        <v>111220</v>
      </c>
      <c r="G3360" s="169" t="s">
        <v>492</v>
      </c>
      <c r="H3360" s="169"/>
      <c r="I3360" s="169"/>
      <c r="J3360" s="169">
        <v>7772882.04</v>
      </c>
      <c r="K3360" s="169"/>
      <c r="M3360" s="168">
        <f t="shared" si="154"/>
        <v>0.77728820399999998</v>
      </c>
    </row>
    <row r="3361" spans="1:13" x14ac:dyDescent="0.25">
      <c r="A3361" s="89" t="str">
        <f t="shared" si="155"/>
        <v>Y0BO0</v>
      </c>
      <c r="B3361" s="89">
        <f>VLOOKUP(F3361,Masters!B:F,5,0)</f>
        <v>0</v>
      </c>
      <c r="C3361" s="169" t="s">
        <v>191</v>
      </c>
      <c r="D3361" s="169" t="s">
        <v>191</v>
      </c>
      <c r="E3361" s="170">
        <v>44469</v>
      </c>
      <c r="F3361" s="169">
        <v>111221</v>
      </c>
      <c r="G3361" s="169" t="s">
        <v>493</v>
      </c>
      <c r="H3361" s="169"/>
      <c r="I3361" s="169"/>
      <c r="J3361" s="169">
        <v>-7772882.04</v>
      </c>
      <c r="K3361" s="169"/>
      <c r="M3361" s="168">
        <f t="shared" si="154"/>
        <v>-0.77728820399999998</v>
      </c>
    </row>
    <row r="3362" spans="1:13" x14ac:dyDescent="0.25">
      <c r="A3362" s="89" t="str">
        <f t="shared" si="155"/>
        <v>Y0BO0</v>
      </c>
      <c r="B3362" s="89">
        <f>VLOOKUP(F3362,Masters!B:F,5,0)</f>
        <v>0</v>
      </c>
      <c r="C3362" s="169" t="s">
        <v>191</v>
      </c>
      <c r="D3362" s="169" t="s">
        <v>191</v>
      </c>
      <c r="E3362" s="170">
        <v>44469</v>
      </c>
      <c r="F3362" s="169">
        <v>121116</v>
      </c>
      <c r="G3362" s="169" t="s">
        <v>563</v>
      </c>
      <c r="H3362" s="169"/>
      <c r="I3362" s="169"/>
      <c r="J3362" s="169">
        <v>113488569.44</v>
      </c>
      <c r="K3362" s="169"/>
      <c r="M3362" s="168">
        <f t="shared" si="154"/>
        <v>11.348856944</v>
      </c>
    </row>
    <row r="3363" spans="1:13" x14ac:dyDescent="0.25">
      <c r="A3363" s="89" t="str">
        <f t="shared" si="155"/>
        <v>Y0BO0</v>
      </c>
      <c r="B3363" s="89">
        <f>VLOOKUP(F3363,Masters!B:F,5,0)</f>
        <v>0</v>
      </c>
      <c r="C3363" s="169" t="s">
        <v>191</v>
      </c>
      <c r="D3363" s="169" t="s">
        <v>191</v>
      </c>
      <c r="E3363" s="170">
        <v>44469</v>
      </c>
      <c r="F3363" s="169">
        <v>121117</v>
      </c>
      <c r="G3363" s="169" t="s">
        <v>787</v>
      </c>
      <c r="H3363" s="169"/>
      <c r="I3363" s="169"/>
      <c r="J3363" s="169">
        <v>56382388.259999998</v>
      </c>
      <c r="K3363" s="169"/>
      <c r="M3363" s="168">
        <f t="shared" si="154"/>
        <v>5.6382388259999994</v>
      </c>
    </row>
    <row r="3364" spans="1:13" x14ac:dyDescent="0.25">
      <c r="A3364" s="89" t="str">
        <f t="shared" si="155"/>
        <v>Y0BO0</v>
      </c>
      <c r="B3364" s="89">
        <f>VLOOKUP(F3364,Masters!B:F,5,0)</f>
        <v>0</v>
      </c>
      <c r="C3364" s="169" t="s">
        <v>191</v>
      </c>
      <c r="D3364" s="169" t="s">
        <v>191</v>
      </c>
      <c r="E3364" s="170">
        <v>44469</v>
      </c>
      <c r="F3364" s="169">
        <v>141017</v>
      </c>
      <c r="G3364" s="169" t="s">
        <v>788</v>
      </c>
      <c r="H3364" s="169"/>
      <c r="I3364" s="169"/>
      <c r="J3364" s="169">
        <v>0</v>
      </c>
      <c r="K3364" s="169"/>
      <c r="M3364" s="168">
        <f t="shared" si="154"/>
        <v>0</v>
      </c>
    </row>
    <row r="3365" spans="1:13" x14ac:dyDescent="0.25">
      <c r="A3365" s="89" t="str">
        <f t="shared" si="155"/>
        <v>Y0BO0</v>
      </c>
      <c r="B3365" s="89">
        <f>VLOOKUP(F3365,Masters!B:F,5,0)</f>
        <v>0</v>
      </c>
      <c r="C3365" s="169" t="s">
        <v>191</v>
      </c>
      <c r="D3365" s="169" t="s">
        <v>191</v>
      </c>
      <c r="E3365" s="170">
        <v>44469</v>
      </c>
      <c r="F3365" s="169">
        <v>141280</v>
      </c>
      <c r="G3365" s="169" t="s">
        <v>789</v>
      </c>
      <c r="H3365" s="169"/>
      <c r="I3365" s="169"/>
      <c r="J3365" s="169">
        <v>376529.95</v>
      </c>
      <c r="K3365" s="169"/>
      <c r="M3365" s="168">
        <f t="shared" si="154"/>
        <v>3.7652995000000002E-2</v>
      </c>
    </row>
    <row r="3366" spans="1:13" x14ac:dyDescent="0.25">
      <c r="A3366" s="89" t="str">
        <f t="shared" si="155"/>
        <v>Y0BO0</v>
      </c>
      <c r="B3366" s="89">
        <f>VLOOKUP(F3366,Masters!B:F,5,0)</f>
        <v>0</v>
      </c>
      <c r="C3366" s="169" t="s">
        <v>191</v>
      </c>
      <c r="D3366" s="169" t="s">
        <v>191</v>
      </c>
      <c r="E3366" s="170">
        <v>44469</v>
      </c>
      <c r="F3366" s="169">
        <v>141294</v>
      </c>
      <c r="G3366" s="169" t="s">
        <v>792</v>
      </c>
      <c r="H3366" s="169"/>
      <c r="I3366" s="169"/>
      <c r="J3366" s="169">
        <v>0</v>
      </c>
      <c r="K3366" s="169"/>
      <c r="M3366" s="168">
        <f t="shared" si="154"/>
        <v>0</v>
      </c>
    </row>
    <row r="3367" spans="1:13" x14ac:dyDescent="0.25">
      <c r="A3367" s="89" t="str">
        <f t="shared" si="155"/>
        <v>Y0BO0</v>
      </c>
      <c r="B3367" s="89">
        <f>VLOOKUP(F3367,Masters!B:F,5,0)</f>
        <v>0</v>
      </c>
      <c r="C3367" s="169" t="s">
        <v>191</v>
      </c>
      <c r="D3367" s="169" t="s">
        <v>191</v>
      </c>
      <c r="E3367" s="170">
        <v>44469</v>
      </c>
      <c r="F3367" s="169">
        <v>141321</v>
      </c>
      <c r="G3367" s="169" t="s">
        <v>1052</v>
      </c>
      <c r="H3367" s="169"/>
      <c r="I3367" s="169"/>
      <c r="J3367" s="169">
        <v>0</v>
      </c>
      <c r="K3367" s="169"/>
      <c r="M3367" s="168">
        <f t="shared" si="154"/>
        <v>0</v>
      </c>
    </row>
    <row r="3368" spans="1:13" x14ac:dyDescent="0.25">
      <c r="A3368" s="89" t="str">
        <f t="shared" si="155"/>
        <v>Y0BO0</v>
      </c>
      <c r="B3368" s="89">
        <f>VLOOKUP(F3368,Masters!B:F,5,0)</f>
        <v>0</v>
      </c>
      <c r="C3368" s="169" t="s">
        <v>191</v>
      </c>
      <c r="D3368" s="169" t="s">
        <v>191</v>
      </c>
      <c r="E3368" s="170">
        <v>44469</v>
      </c>
      <c r="F3368" s="169">
        <v>141366</v>
      </c>
      <c r="G3368" s="169" t="s">
        <v>767</v>
      </c>
      <c r="H3368" s="169"/>
      <c r="I3368" s="169"/>
      <c r="J3368" s="169">
        <v>133.84</v>
      </c>
      <c r="K3368" s="169"/>
      <c r="M3368" s="168">
        <f t="shared" si="154"/>
        <v>1.3384000000000001E-5</v>
      </c>
    </row>
    <row r="3369" spans="1:13" x14ac:dyDescent="0.25">
      <c r="A3369" s="89" t="str">
        <f t="shared" si="155"/>
        <v>Y0BO0</v>
      </c>
      <c r="B3369" s="89">
        <f>VLOOKUP(F3369,Masters!B:F,5,0)</f>
        <v>0</v>
      </c>
      <c r="C3369" s="169" t="s">
        <v>191</v>
      </c>
      <c r="D3369" s="169" t="s">
        <v>191</v>
      </c>
      <c r="E3369" s="170">
        <v>44469</v>
      </c>
      <c r="F3369" s="169">
        <v>141379</v>
      </c>
      <c r="G3369" s="169" t="s">
        <v>2430</v>
      </c>
      <c r="H3369" s="169"/>
      <c r="I3369" s="169"/>
      <c r="J3369" s="169">
        <v>-510000</v>
      </c>
      <c r="K3369" s="169"/>
      <c r="M3369" s="168">
        <f t="shared" si="154"/>
        <v>-5.0999999999999997E-2</v>
      </c>
    </row>
    <row r="3370" spans="1:13" x14ac:dyDescent="0.25">
      <c r="A3370" s="89" t="str">
        <f t="shared" si="155"/>
        <v>Y0BO0</v>
      </c>
      <c r="B3370" s="89">
        <f>VLOOKUP(F3370,Masters!B:F,5,0)</f>
        <v>0</v>
      </c>
      <c r="C3370" s="169" t="s">
        <v>191</v>
      </c>
      <c r="D3370" s="169" t="s">
        <v>191</v>
      </c>
      <c r="E3370" s="170">
        <v>44469</v>
      </c>
      <c r="F3370" s="169">
        <v>141382</v>
      </c>
      <c r="G3370" s="169" t="s">
        <v>508</v>
      </c>
      <c r="H3370" s="169"/>
      <c r="I3370" s="169"/>
      <c r="J3370" s="169">
        <v>0</v>
      </c>
      <c r="K3370" s="169"/>
      <c r="M3370" s="168">
        <f t="shared" si="154"/>
        <v>0</v>
      </c>
    </row>
    <row r="3371" spans="1:13" x14ac:dyDescent="0.25">
      <c r="A3371" s="89" t="str">
        <f t="shared" si="155"/>
        <v>Y0BO0</v>
      </c>
      <c r="B3371" s="89">
        <f>VLOOKUP(F3371,Masters!B:F,5,0)</f>
        <v>0</v>
      </c>
      <c r="C3371" s="169" t="s">
        <v>191</v>
      </c>
      <c r="D3371" s="169" t="s">
        <v>191</v>
      </c>
      <c r="E3371" s="170">
        <v>44469</v>
      </c>
      <c r="F3371" s="169">
        <v>141398</v>
      </c>
      <c r="G3371" s="169" t="s">
        <v>2431</v>
      </c>
      <c r="H3371" s="169"/>
      <c r="I3371" s="169"/>
      <c r="J3371" s="169">
        <v>0</v>
      </c>
      <c r="K3371" s="169"/>
      <c r="M3371" s="168">
        <f t="shared" si="154"/>
        <v>0</v>
      </c>
    </row>
    <row r="3372" spans="1:13" x14ac:dyDescent="0.25">
      <c r="A3372" s="89" t="str">
        <f t="shared" si="155"/>
        <v>Y0BO0</v>
      </c>
      <c r="B3372" s="89">
        <f>VLOOKUP(F3372,Masters!B:F,5,0)</f>
        <v>0</v>
      </c>
      <c r="C3372" s="169" t="s">
        <v>191</v>
      </c>
      <c r="D3372" s="169" t="s">
        <v>191</v>
      </c>
      <c r="E3372" s="170">
        <v>44469</v>
      </c>
      <c r="F3372" s="169">
        <v>141399</v>
      </c>
      <c r="G3372" s="169" t="s">
        <v>2432</v>
      </c>
      <c r="H3372" s="169"/>
      <c r="I3372" s="169"/>
      <c r="J3372" s="169">
        <v>0</v>
      </c>
      <c r="K3372" s="169"/>
      <c r="M3372" s="168">
        <f t="shared" si="154"/>
        <v>0</v>
      </c>
    </row>
    <row r="3373" spans="1:13" x14ac:dyDescent="0.25">
      <c r="A3373" s="89" t="str">
        <f t="shared" si="155"/>
        <v>Y0BO0</v>
      </c>
      <c r="B3373" s="89">
        <f>VLOOKUP(F3373,Masters!B:F,5,0)</f>
        <v>0</v>
      </c>
      <c r="C3373" s="169" t="s">
        <v>191</v>
      </c>
      <c r="D3373" s="169" t="s">
        <v>191</v>
      </c>
      <c r="E3373" s="170">
        <v>44469</v>
      </c>
      <c r="F3373" s="169">
        <v>141524</v>
      </c>
      <c r="G3373" s="169" t="s">
        <v>509</v>
      </c>
      <c r="H3373" s="169"/>
      <c r="I3373" s="169"/>
      <c r="J3373" s="169">
        <v>0</v>
      </c>
      <c r="K3373" s="169"/>
      <c r="M3373" s="168">
        <f t="shared" si="154"/>
        <v>0</v>
      </c>
    </row>
    <row r="3374" spans="1:13" x14ac:dyDescent="0.25">
      <c r="A3374" s="89" t="str">
        <f t="shared" si="155"/>
        <v>Y0BO0</v>
      </c>
      <c r="B3374" s="89">
        <f>VLOOKUP(F3374,Masters!B:F,5,0)</f>
        <v>0</v>
      </c>
      <c r="C3374" s="169" t="s">
        <v>191</v>
      </c>
      <c r="D3374" s="169" t="s">
        <v>191</v>
      </c>
      <c r="E3374" s="170">
        <v>44469</v>
      </c>
      <c r="F3374" s="169">
        <v>141526</v>
      </c>
      <c r="G3374" s="169" t="s">
        <v>510</v>
      </c>
      <c r="H3374" s="169"/>
      <c r="I3374" s="169"/>
      <c r="J3374" s="169">
        <v>0</v>
      </c>
      <c r="K3374" s="169"/>
      <c r="M3374" s="168">
        <f t="shared" si="154"/>
        <v>0</v>
      </c>
    </row>
    <row r="3375" spans="1:13" x14ac:dyDescent="0.25">
      <c r="A3375" s="89" t="str">
        <f t="shared" si="155"/>
        <v>Y0BO0</v>
      </c>
      <c r="B3375" s="89">
        <f>VLOOKUP(F3375,Masters!B:F,5,0)</f>
        <v>0</v>
      </c>
      <c r="C3375" s="169" t="s">
        <v>191</v>
      </c>
      <c r="D3375" s="169" t="s">
        <v>191</v>
      </c>
      <c r="E3375" s="170">
        <v>44469</v>
      </c>
      <c r="F3375" s="169">
        <v>141527</v>
      </c>
      <c r="G3375" s="169" t="s">
        <v>552</v>
      </c>
      <c r="H3375" s="169"/>
      <c r="I3375" s="169"/>
      <c r="J3375" s="169">
        <v>0</v>
      </c>
      <c r="K3375" s="169"/>
      <c r="M3375" s="168">
        <f t="shared" si="154"/>
        <v>0</v>
      </c>
    </row>
    <row r="3376" spans="1:13" x14ac:dyDescent="0.25">
      <c r="A3376" s="89" t="str">
        <f t="shared" si="155"/>
        <v>Y0BO0</v>
      </c>
      <c r="B3376" s="89">
        <f>VLOOKUP(F3376,Masters!B:F,5,0)</f>
        <v>0</v>
      </c>
      <c r="C3376" s="169" t="s">
        <v>191</v>
      </c>
      <c r="D3376" s="169" t="s">
        <v>191</v>
      </c>
      <c r="E3376" s="170">
        <v>44469</v>
      </c>
      <c r="F3376" s="169">
        <v>141647</v>
      </c>
      <c r="G3376" s="169" t="s">
        <v>821</v>
      </c>
      <c r="H3376" s="169"/>
      <c r="I3376" s="169"/>
      <c r="J3376" s="169">
        <v>-100000</v>
      </c>
      <c r="K3376" s="169"/>
      <c r="M3376" s="168">
        <f t="shared" ref="M3376:M3395" si="156">J3376/10000000</f>
        <v>-0.01</v>
      </c>
    </row>
    <row r="3377" spans="1:13" x14ac:dyDescent="0.25">
      <c r="A3377" s="89" t="str">
        <f t="shared" si="155"/>
        <v>Y0BO0</v>
      </c>
      <c r="B3377" s="89">
        <f>VLOOKUP(F3377,Masters!B:F,5,0)</f>
        <v>0</v>
      </c>
      <c r="C3377" s="169" t="s">
        <v>191</v>
      </c>
      <c r="D3377" s="169" t="s">
        <v>191</v>
      </c>
      <c r="E3377" s="170">
        <v>44469</v>
      </c>
      <c r="F3377" s="169">
        <v>141653</v>
      </c>
      <c r="G3377" s="169" t="s">
        <v>512</v>
      </c>
      <c r="H3377" s="169"/>
      <c r="I3377" s="169"/>
      <c r="J3377" s="169">
        <v>0</v>
      </c>
      <c r="K3377" s="169"/>
      <c r="M3377" s="168">
        <f t="shared" si="156"/>
        <v>0</v>
      </c>
    </row>
    <row r="3378" spans="1:13" x14ac:dyDescent="0.25">
      <c r="A3378" s="89" t="str">
        <f t="shared" ref="A3378:A3395" si="157">C3378&amp;B3378</f>
        <v>Y0BO0</v>
      </c>
      <c r="B3378" s="89">
        <f>VLOOKUP(F3378,Masters!B:F,5,0)</f>
        <v>0</v>
      </c>
      <c r="C3378" s="169" t="s">
        <v>191</v>
      </c>
      <c r="D3378" s="169" t="s">
        <v>191</v>
      </c>
      <c r="E3378" s="170">
        <v>44469</v>
      </c>
      <c r="F3378" s="169">
        <v>141679</v>
      </c>
      <c r="G3378" s="169" t="s">
        <v>822</v>
      </c>
      <c r="H3378" s="169"/>
      <c r="I3378" s="169"/>
      <c r="J3378" s="169">
        <v>0</v>
      </c>
      <c r="K3378" s="169"/>
      <c r="M3378" s="168">
        <f t="shared" si="156"/>
        <v>0</v>
      </c>
    </row>
    <row r="3379" spans="1:13" x14ac:dyDescent="0.25">
      <c r="A3379" s="89" t="str">
        <f t="shared" si="157"/>
        <v>Y0BO0</v>
      </c>
      <c r="B3379" s="89">
        <f>VLOOKUP(F3379,Masters!B:F,5,0)</f>
        <v>0</v>
      </c>
      <c r="C3379" s="169" t="s">
        <v>191</v>
      </c>
      <c r="D3379" s="169" t="s">
        <v>191</v>
      </c>
      <c r="E3379" s="170">
        <v>44469</v>
      </c>
      <c r="F3379" s="169">
        <v>141724</v>
      </c>
      <c r="G3379" s="169" t="s">
        <v>513</v>
      </c>
      <c r="H3379" s="169"/>
      <c r="I3379" s="169"/>
      <c r="J3379" s="169">
        <v>0</v>
      </c>
      <c r="K3379" s="169"/>
      <c r="M3379" s="168">
        <f t="shared" si="156"/>
        <v>0</v>
      </c>
    </row>
    <row r="3380" spans="1:13" x14ac:dyDescent="0.25">
      <c r="A3380" s="89" t="str">
        <f t="shared" si="157"/>
        <v>Y0BO0</v>
      </c>
      <c r="B3380" s="89">
        <f>VLOOKUP(F3380,Masters!B:F,5,0)</f>
        <v>0</v>
      </c>
      <c r="C3380" s="169" t="s">
        <v>191</v>
      </c>
      <c r="D3380" s="169" t="s">
        <v>191</v>
      </c>
      <c r="E3380" s="170">
        <v>44469</v>
      </c>
      <c r="F3380" s="169">
        <v>141744</v>
      </c>
      <c r="G3380" s="169" t="s">
        <v>514</v>
      </c>
      <c r="H3380" s="169"/>
      <c r="I3380" s="169"/>
      <c r="J3380" s="169">
        <v>100804.65</v>
      </c>
      <c r="K3380" s="169"/>
      <c r="M3380" s="168">
        <f t="shared" si="156"/>
        <v>1.0080465E-2</v>
      </c>
    </row>
    <row r="3381" spans="1:13" x14ac:dyDescent="0.25">
      <c r="A3381" s="89" t="str">
        <f t="shared" si="157"/>
        <v>Y0BO0</v>
      </c>
      <c r="B3381" s="89">
        <f>VLOOKUP(F3381,Masters!B:F,5,0)</f>
        <v>0</v>
      </c>
      <c r="C3381" s="169" t="s">
        <v>191</v>
      </c>
      <c r="D3381" s="169" t="s">
        <v>191</v>
      </c>
      <c r="E3381" s="170">
        <v>44469</v>
      </c>
      <c r="F3381" s="169">
        <v>141754</v>
      </c>
      <c r="G3381" s="169" t="s">
        <v>517</v>
      </c>
      <c r="H3381" s="169"/>
      <c r="I3381" s="169"/>
      <c r="J3381" s="169">
        <v>0</v>
      </c>
      <c r="K3381" s="169"/>
      <c r="M3381" s="168">
        <f t="shared" si="156"/>
        <v>0</v>
      </c>
    </row>
    <row r="3382" spans="1:13" x14ac:dyDescent="0.25">
      <c r="A3382" s="89" t="str">
        <f t="shared" si="157"/>
        <v>Y0BO0</v>
      </c>
      <c r="B3382" s="89">
        <f>VLOOKUP(F3382,Masters!B:F,5,0)</f>
        <v>0</v>
      </c>
      <c r="C3382" s="169" t="s">
        <v>191</v>
      </c>
      <c r="D3382" s="169" t="s">
        <v>191</v>
      </c>
      <c r="E3382" s="170">
        <v>44469</v>
      </c>
      <c r="F3382" s="169">
        <v>141755</v>
      </c>
      <c r="G3382" s="169" t="s">
        <v>518</v>
      </c>
      <c r="H3382" s="169"/>
      <c r="I3382" s="169"/>
      <c r="J3382" s="169">
        <v>0</v>
      </c>
      <c r="K3382" s="169"/>
      <c r="M3382" s="168">
        <f t="shared" si="156"/>
        <v>0</v>
      </c>
    </row>
    <row r="3383" spans="1:13" x14ac:dyDescent="0.25">
      <c r="A3383" s="89" t="str">
        <f t="shared" si="157"/>
        <v>Y0BO0</v>
      </c>
      <c r="B3383" s="89">
        <f>VLOOKUP(F3383,Masters!B:F,5,0)</f>
        <v>0</v>
      </c>
      <c r="C3383" s="169" t="s">
        <v>191</v>
      </c>
      <c r="D3383" s="169" t="s">
        <v>191</v>
      </c>
      <c r="E3383" s="170">
        <v>44469</v>
      </c>
      <c r="F3383" s="169">
        <v>141769</v>
      </c>
      <c r="G3383" s="169" t="s">
        <v>843</v>
      </c>
      <c r="H3383" s="169"/>
      <c r="I3383" s="169"/>
      <c r="J3383" s="169">
        <v>0</v>
      </c>
      <c r="K3383" s="169"/>
      <c r="M3383" s="168">
        <f t="shared" si="156"/>
        <v>0</v>
      </c>
    </row>
    <row r="3384" spans="1:13" x14ac:dyDescent="0.25">
      <c r="A3384" s="89" t="str">
        <f t="shared" si="157"/>
        <v>Y0BO0</v>
      </c>
      <c r="B3384" s="89">
        <f>VLOOKUP(F3384,Masters!B:F,5,0)</f>
        <v>0</v>
      </c>
      <c r="C3384" s="169" t="s">
        <v>191</v>
      </c>
      <c r="D3384" s="169" t="s">
        <v>191</v>
      </c>
      <c r="E3384" s="170">
        <v>44469</v>
      </c>
      <c r="F3384" s="169">
        <v>141779</v>
      </c>
      <c r="G3384" s="169" t="s">
        <v>852</v>
      </c>
      <c r="H3384" s="169"/>
      <c r="I3384" s="169"/>
      <c r="J3384" s="169">
        <v>0</v>
      </c>
      <c r="K3384" s="169"/>
      <c r="M3384" s="168">
        <f t="shared" si="156"/>
        <v>0</v>
      </c>
    </row>
    <row r="3385" spans="1:13" x14ac:dyDescent="0.25">
      <c r="A3385" s="89" t="str">
        <f t="shared" si="157"/>
        <v>Y0BO0</v>
      </c>
      <c r="B3385" s="89">
        <f>VLOOKUP(F3385,Masters!B:F,5,0)</f>
        <v>0</v>
      </c>
      <c r="C3385" s="169" t="s">
        <v>191</v>
      </c>
      <c r="D3385" s="169" t="s">
        <v>191</v>
      </c>
      <c r="E3385" s="170">
        <v>44469</v>
      </c>
      <c r="F3385" s="169">
        <v>141785</v>
      </c>
      <c r="G3385" s="169" t="s">
        <v>856</v>
      </c>
      <c r="H3385" s="169"/>
      <c r="I3385" s="169"/>
      <c r="J3385" s="169">
        <v>0</v>
      </c>
      <c r="K3385" s="169"/>
      <c r="M3385" s="168">
        <f t="shared" si="156"/>
        <v>0</v>
      </c>
    </row>
    <row r="3386" spans="1:13" x14ac:dyDescent="0.25">
      <c r="A3386" s="89" t="str">
        <f t="shared" si="157"/>
        <v>Y0BO0</v>
      </c>
      <c r="B3386" s="89">
        <f>VLOOKUP(F3386,Masters!B:F,5,0)</f>
        <v>0</v>
      </c>
      <c r="C3386" s="169" t="s">
        <v>191</v>
      </c>
      <c r="D3386" s="169" t="s">
        <v>191</v>
      </c>
      <c r="E3386" s="170">
        <v>44469</v>
      </c>
      <c r="F3386" s="169">
        <v>141789</v>
      </c>
      <c r="G3386" s="169" t="s">
        <v>860</v>
      </c>
      <c r="H3386" s="169"/>
      <c r="I3386" s="169"/>
      <c r="J3386" s="169">
        <v>0</v>
      </c>
      <c r="K3386" s="169"/>
      <c r="M3386" s="168">
        <f t="shared" si="156"/>
        <v>0</v>
      </c>
    </row>
    <row r="3387" spans="1:13" x14ac:dyDescent="0.25">
      <c r="A3387" s="89" t="str">
        <f t="shared" si="157"/>
        <v>Y0BO0</v>
      </c>
      <c r="B3387" s="89">
        <f>VLOOKUP(F3387,Masters!B:F,5,0)</f>
        <v>0</v>
      </c>
      <c r="C3387" s="169" t="s">
        <v>191</v>
      </c>
      <c r="D3387" s="169" t="s">
        <v>191</v>
      </c>
      <c r="E3387" s="170">
        <v>44469</v>
      </c>
      <c r="F3387" s="169">
        <v>141790</v>
      </c>
      <c r="G3387" s="169" t="s">
        <v>861</v>
      </c>
      <c r="H3387" s="169"/>
      <c r="I3387" s="169"/>
      <c r="J3387" s="169">
        <v>0</v>
      </c>
      <c r="K3387" s="169"/>
      <c r="M3387" s="168">
        <f t="shared" si="156"/>
        <v>0</v>
      </c>
    </row>
    <row r="3388" spans="1:13" x14ac:dyDescent="0.25">
      <c r="A3388" s="89" t="str">
        <f t="shared" si="157"/>
        <v>Y0BO0</v>
      </c>
      <c r="B3388" s="89">
        <f>VLOOKUP(F3388,Masters!B:F,5,0)</f>
        <v>0</v>
      </c>
      <c r="C3388" s="169" t="s">
        <v>191</v>
      </c>
      <c r="D3388" s="169" t="s">
        <v>191</v>
      </c>
      <c r="E3388" s="170">
        <v>44469</v>
      </c>
      <c r="F3388" s="169">
        <v>141871</v>
      </c>
      <c r="G3388" s="169" t="s">
        <v>1100</v>
      </c>
      <c r="H3388" s="169"/>
      <c r="I3388" s="169"/>
      <c r="J3388" s="169">
        <v>0</v>
      </c>
      <c r="K3388" s="169"/>
      <c r="M3388" s="168">
        <f t="shared" si="156"/>
        <v>0</v>
      </c>
    </row>
    <row r="3389" spans="1:13" x14ac:dyDescent="0.25">
      <c r="A3389" s="89" t="str">
        <f t="shared" si="157"/>
        <v>Y0BO0</v>
      </c>
      <c r="B3389" s="89">
        <f>VLOOKUP(F3389,Masters!B:F,5,0)</f>
        <v>0</v>
      </c>
      <c r="C3389" s="169" t="s">
        <v>191</v>
      </c>
      <c r="D3389" s="169" t="s">
        <v>191</v>
      </c>
      <c r="E3389" s="170">
        <v>44469</v>
      </c>
      <c r="F3389" s="169">
        <v>142036</v>
      </c>
      <c r="G3389" s="169" t="s">
        <v>865</v>
      </c>
      <c r="H3389" s="169"/>
      <c r="I3389" s="169"/>
      <c r="J3389" s="169">
        <v>-1900000</v>
      </c>
      <c r="K3389" s="169"/>
      <c r="M3389" s="168">
        <f t="shared" si="156"/>
        <v>-0.19</v>
      </c>
    </row>
    <row r="3390" spans="1:13" x14ac:dyDescent="0.25">
      <c r="A3390" s="89" t="str">
        <f t="shared" si="157"/>
        <v>Y0BO0</v>
      </c>
      <c r="B3390" s="89">
        <f>VLOOKUP(F3390,Masters!B:F,5,0)</f>
        <v>0</v>
      </c>
      <c r="C3390" s="169" t="s">
        <v>191</v>
      </c>
      <c r="D3390" s="169" t="s">
        <v>191</v>
      </c>
      <c r="E3390" s="170">
        <v>44469</v>
      </c>
      <c r="F3390" s="169">
        <v>142038</v>
      </c>
      <c r="G3390" s="169" t="s">
        <v>866</v>
      </c>
      <c r="H3390" s="169"/>
      <c r="I3390" s="169"/>
      <c r="J3390" s="169">
        <v>0</v>
      </c>
      <c r="K3390" s="169"/>
      <c r="M3390" s="168">
        <f t="shared" si="156"/>
        <v>0</v>
      </c>
    </row>
    <row r="3391" spans="1:13" x14ac:dyDescent="0.25">
      <c r="A3391" s="89" t="str">
        <f t="shared" si="157"/>
        <v>Y0BO0</v>
      </c>
      <c r="B3391" s="89">
        <f>VLOOKUP(F3391,Masters!B:F,5,0)</f>
        <v>0</v>
      </c>
      <c r="C3391" s="169" t="s">
        <v>191</v>
      </c>
      <c r="D3391" s="169" t="s">
        <v>191</v>
      </c>
      <c r="E3391" s="170">
        <v>44469</v>
      </c>
      <c r="F3391" s="169">
        <v>142043</v>
      </c>
      <c r="G3391" s="169" t="s">
        <v>1133</v>
      </c>
      <c r="H3391" s="169"/>
      <c r="I3391" s="169"/>
      <c r="J3391" s="169">
        <v>0</v>
      </c>
      <c r="K3391" s="169"/>
      <c r="M3391" s="168">
        <f t="shared" si="156"/>
        <v>0</v>
      </c>
    </row>
    <row r="3392" spans="1:13" x14ac:dyDescent="0.25">
      <c r="A3392" s="89" t="str">
        <f t="shared" si="157"/>
        <v>Y0BO0</v>
      </c>
      <c r="B3392" s="89">
        <f>VLOOKUP(F3392,Masters!B:F,5,0)</f>
        <v>0</v>
      </c>
      <c r="C3392" s="169" t="s">
        <v>191</v>
      </c>
      <c r="D3392" s="169" t="s">
        <v>191</v>
      </c>
      <c r="E3392" s="170">
        <v>44469</v>
      </c>
      <c r="F3392" s="169">
        <v>142044</v>
      </c>
      <c r="G3392" s="169" t="s">
        <v>870</v>
      </c>
      <c r="H3392" s="169"/>
      <c r="I3392" s="169"/>
      <c r="J3392" s="169">
        <v>-50000</v>
      </c>
      <c r="K3392" s="169"/>
      <c r="M3392" s="168">
        <f t="shared" si="156"/>
        <v>-5.0000000000000001E-3</v>
      </c>
    </row>
    <row r="3393" spans="1:13" x14ac:dyDescent="0.25">
      <c r="A3393" s="89" t="str">
        <f t="shared" si="157"/>
        <v>Y0BO0</v>
      </c>
      <c r="B3393" s="89">
        <f>VLOOKUP(F3393,Masters!B:F,5,0)</f>
        <v>0</v>
      </c>
      <c r="C3393" s="169" t="s">
        <v>191</v>
      </c>
      <c r="D3393" s="169" t="s">
        <v>191</v>
      </c>
      <c r="E3393" s="170">
        <v>44469</v>
      </c>
      <c r="F3393" s="169">
        <v>160118</v>
      </c>
      <c r="G3393" s="169" t="s">
        <v>890</v>
      </c>
      <c r="H3393" s="169"/>
      <c r="I3393" s="169"/>
      <c r="J3393" s="169">
        <v>0</v>
      </c>
      <c r="K3393" s="169"/>
      <c r="M3393" s="168">
        <f t="shared" si="156"/>
        <v>0</v>
      </c>
    </row>
    <row r="3394" spans="1:13" x14ac:dyDescent="0.25">
      <c r="A3394" s="89" t="str">
        <f t="shared" si="157"/>
        <v>Y0BO0</v>
      </c>
      <c r="B3394" s="89">
        <f>VLOOKUP(F3394,Masters!B:F,5,0)</f>
        <v>0</v>
      </c>
      <c r="C3394" s="169" t="s">
        <v>191</v>
      </c>
      <c r="D3394" s="169" t="s">
        <v>191</v>
      </c>
      <c r="E3394" s="170">
        <v>44469</v>
      </c>
      <c r="F3394" s="169">
        <v>160119</v>
      </c>
      <c r="G3394" s="169" t="s">
        <v>1117</v>
      </c>
      <c r="H3394" s="169"/>
      <c r="I3394" s="169"/>
      <c r="J3394" s="169">
        <v>0</v>
      </c>
      <c r="K3394" s="169"/>
      <c r="M3394" s="168">
        <f t="shared" si="156"/>
        <v>0</v>
      </c>
    </row>
    <row r="3395" spans="1:13" x14ac:dyDescent="0.25">
      <c r="A3395" s="89" t="str">
        <f t="shared" si="157"/>
        <v>Y0BO0</v>
      </c>
      <c r="B3395" s="89">
        <f>VLOOKUP(F3395,Masters!B:F,5,0)</f>
        <v>0</v>
      </c>
      <c r="C3395" s="169" t="s">
        <v>191</v>
      </c>
      <c r="D3395" s="169" t="s">
        <v>191</v>
      </c>
      <c r="E3395" s="170">
        <v>44469</v>
      </c>
      <c r="F3395" s="169">
        <v>160120</v>
      </c>
      <c r="G3395" s="169" t="s">
        <v>891</v>
      </c>
      <c r="H3395" s="169"/>
      <c r="I3395" s="169"/>
      <c r="J3395" s="169">
        <v>0</v>
      </c>
      <c r="K3395" s="169"/>
      <c r="M3395" s="168">
        <f t="shared" si="156"/>
        <v>0</v>
      </c>
    </row>
    <row r="3396" spans="1:13" x14ac:dyDescent="0.25">
      <c r="A3396" s="89" t="str">
        <f t="shared" ref="A3396:A3456" si="158">C3396&amp;B3396</f>
        <v>Y0BO0</v>
      </c>
      <c r="B3396" s="89">
        <f>VLOOKUP(F3396,Masters!B:F,5,0)</f>
        <v>0</v>
      </c>
      <c r="C3396" s="169" t="s">
        <v>191</v>
      </c>
      <c r="D3396" s="169" t="s">
        <v>191</v>
      </c>
      <c r="E3396" s="170">
        <v>44469</v>
      </c>
      <c r="F3396" s="169">
        <v>160122</v>
      </c>
      <c r="G3396" s="169" t="s">
        <v>893</v>
      </c>
      <c r="H3396" s="169"/>
      <c r="I3396" s="169"/>
      <c r="J3396" s="169">
        <v>0</v>
      </c>
      <c r="K3396" s="169"/>
      <c r="M3396" s="168">
        <f t="shared" ref="M3396:M3454" si="159">J3396/10000000</f>
        <v>0</v>
      </c>
    </row>
    <row r="3397" spans="1:13" x14ac:dyDescent="0.25">
      <c r="A3397" s="89" t="str">
        <f t="shared" si="158"/>
        <v>Y0BO0</v>
      </c>
      <c r="B3397" s="89">
        <f>VLOOKUP(F3397,Masters!B:F,5,0)</f>
        <v>0</v>
      </c>
      <c r="C3397" s="169" t="s">
        <v>191</v>
      </c>
      <c r="D3397" s="169" t="s">
        <v>191</v>
      </c>
      <c r="E3397" s="170">
        <v>44469</v>
      </c>
      <c r="F3397" s="169">
        <v>160123</v>
      </c>
      <c r="G3397" s="169" t="s">
        <v>894</v>
      </c>
      <c r="H3397" s="169"/>
      <c r="I3397" s="169"/>
      <c r="J3397" s="169">
        <v>0</v>
      </c>
      <c r="K3397" s="169"/>
      <c r="M3397" s="168">
        <f t="shared" si="159"/>
        <v>0</v>
      </c>
    </row>
    <row r="3398" spans="1:13" x14ac:dyDescent="0.25">
      <c r="A3398" s="89" t="str">
        <f t="shared" si="158"/>
        <v>Y0BO0</v>
      </c>
      <c r="B3398" s="89">
        <f>VLOOKUP(F3398,Masters!B:F,5,0)</f>
        <v>0</v>
      </c>
      <c r="C3398" s="169" t="s">
        <v>191</v>
      </c>
      <c r="D3398" s="169" t="s">
        <v>191</v>
      </c>
      <c r="E3398" s="170">
        <v>44469</v>
      </c>
      <c r="F3398" s="169">
        <v>160202</v>
      </c>
      <c r="G3398" s="169" t="s">
        <v>896</v>
      </c>
      <c r="H3398" s="169"/>
      <c r="I3398" s="169"/>
      <c r="J3398" s="169">
        <v>0</v>
      </c>
      <c r="K3398" s="169"/>
      <c r="M3398" s="168">
        <f t="shared" si="159"/>
        <v>0</v>
      </c>
    </row>
    <row r="3399" spans="1:13" x14ac:dyDescent="0.25">
      <c r="A3399" s="89" t="str">
        <f t="shared" si="158"/>
        <v>Y0BO0</v>
      </c>
      <c r="B3399" s="89">
        <f>VLOOKUP(F3399,Masters!B:F,5,0)</f>
        <v>0</v>
      </c>
      <c r="C3399" s="169" t="s">
        <v>191</v>
      </c>
      <c r="D3399" s="169" t="s">
        <v>191</v>
      </c>
      <c r="E3399" s="170">
        <v>44469</v>
      </c>
      <c r="F3399" s="169">
        <v>160206</v>
      </c>
      <c r="G3399" s="169" t="s">
        <v>897</v>
      </c>
      <c r="H3399" s="169"/>
      <c r="I3399" s="169"/>
      <c r="J3399" s="169">
        <v>-18390198.32</v>
      </c>
      <c r="K3399" s="169"/>
      <c r="M3399" s="168">
        <f t="shared" si="159"/>
        <v>-1.839019832</v>
      </c>
    </row>
    <row r="3400" spans="1:13" x14ac:dyDescent="0.25">
      <c r="A3400" s="89" t="str">
        <f t="shared" si="158"/>
        <v>Y0BO0</v>
      </c>
      <c r="B3400" s="89">
        <f>VLOOKUP(F3400,Masters!B:F,5,0)</f>
        <v>0</v>
      </c>
      <c r="C3400" s="169" t="s">
        <v>191</v>
      </c>
      <c r="D3400" s="169" t="s">
        <v>191</v>
      </c>
      <c r="E3400" s="170">
        <v>44469</v>
      </c>
      <c r="F3400" s="169">
        <v>160207</v>
      </c>
      <c r="G3400" s="169" t="s">
        <v>898</v>
      </c>
      <c r="H3400" s="169"/>
      <c r="I3400" s="169"/>
      <c r="J3400" s="169">
        <v>0</v>
      </c>
      <c r="K3400" s="169"/>
      <c r="M3400" s="168">
        <f t="shared" si="159"/>
        <v>0</v>
      </c>
    </row>
    <row r="3401" spans="1:13" x14ac:dyDescent="0.25">
      <c r="A3401" s="89" t="str">
        <f t="shared" si="158"/>
        <v>Y0BO0</v>
      </c>
      <c r="B3401" s="89">
        <f>VLOOKUP(F3401,Masters!B:F,5,0)</f>
        <v>0</v>
      </c>
      <c r="C3401" s="169" t="s">
        <v>191</v>
      </c>
      <c r="D3401" s="169" t="s">
        <v>191</v>
      </c>
      <c r="E3401" s="170">
        <v>44469</v>
      </c>
      <c r="F3401" s="169">
        <v>170120</v>
      </c>
      <c r="G3401" s="169" t="s">
        <v>740</v>
      </c>
      <c r="H3401" s="169"/>
      <c r="I3401" s="169"/>
      <c r="J3401" s="169">
        <v>1232150</v>
      </c>
      <c r="K3401" s="169"/>
      <c r="M3401" s="168">
        <f t="shared" si="159"/>
        <v>0.12321500000000001</v>
      </c>
    </row>
    <row r="3402" spans="1:13" x14ac:dyDescent="0.25">
      <c r="A3402" s="89" t="str">
        <f t="shared" si="158"/>
        <v>Y0BO0</v>
      </c>
      <c r="B3402" s="89">
        <f>VLOOKUP(F3402,Masters!B:F,5,0)</f>
        <v>0</v>
      </c>
      <c r="C3402" s="169" t="s">
        <v>191</v>
      </c>
      <c r="D3402" s="169" t="s">
        <v>191</v>
      </c>
      <c r="E3402" s="170">
        <v>44469</v>
      </c>
      <c r="F3402" s="169">
        <v>170121</v>
      </c>
      <c r="G3402" s="169" t="s">
        <v>903</v>
      </c>
      <c r="H3402" s="169"/>
      <c r="I3402" s="169"/>
      <c r="J3402" s="169">
        <v>-868680</v>
      </c>
      <c r="K3402" s="169"/>
      <c r="M3402" s="168">
        <f t="shared" si="159"/>
        <v>-8.6868000000000001E-2</v>
      </c>
    </row>
    <row r="3403" spans="1:13" x14ac:dyDescent="0.25">
      <c r="A3403" s="89" t="str">
        <f t="shared" si="158"/>
        <v>Y0BO0</v>
      </c>
      <c r="B3403" s="89">
        <f>VLOOKUP(F3403,Masters!B:F,5,0)</f>
        <v>0</v>
      </c>
      <c r="C3403" s="169" t="s">
        <v>191</v>
      </c>
      <c r="D3403" s="169" t="s">
        <v>191</v>
      </c>
      <c r="E3403" s="170">
        <v>44469</v>
      </c>
      <c r="F3403" s="169">
        <v>170123</v>
      </c>
      <c r="G3403" s="169" t="s">
        <v>599</v>
      </c>
      <c r="H3403" s="169"/>
      <c r="I3403" s="169"/>
      <c r="J3403" s="169">
        <v>3645621.69</v>
      </c>
      <c r="K3403" s="169"/>
      <c r="M3403" s="168">
        <f t="shared" si="159"/>
        <v>0.36456216899999999</v>
      </c>
    </row>
    <row r="3404" spans="1:13" x14ac:dyDescent="0.25">
      <c r="A3404" s="89" t="str">
        <f t="shared" si="158"/>
        <v>Y0BO0</v>
      </c>
      <c r="B3404" s="89">
        <f>VLOOKUP(F3404,Masters!B:F,5,0)</f>
        <v>0</v>
      </c>
      <c r="C3404" s="169" t="s">
        <v>191</v>
      </c>
      <c r="D3404" s="169" t="s">
        <v>191</v>
      </c>
      <c r="E3404" s="170">
        <v>44469</v>
      </c>
      <c r="F3404" s="169">
        <v>170125</v>
      </c>
      <c r="G3404" s="169" t="s">
        <v>560</v>
      </c>
      <c r="H3404" s="169"/>
      <c r="I3404" s="169"/>
      <c r="J3404" s="169">
        <v>-25246016.899999999</v>
      </c>
      <c r="K3404" s="169"/>
      <c r="M3404" s="168">
        <f t="shared" si="159"/>
        <v>-2.5246016899999999</v>
      </c>
    </row>
    <row r="3405" spans="1:13" x14ac:dyDescent="0.25">
      <c r="A3405" s="89" t="str">
        <f t="shared" si="158"/>
        <v>Y0BO0</v>
      </c>
      <c r="B3405" s="89">
        <f>VLOOKUP(F3405,Masters!B:F,5,0)</f>
        <v>0</v>
      </c>
      <c r="C3405" s="169" t="s">
        <v>191</v>
      </c>
      <c r="D3405" s="169" t="s">
        <v>191</v>
      </c>
      <c r="E3405" s="170">
        <v>44469</v>
      </c>
      <c r="F3405" s="169">
        <v>170129</v>
      </c>
      <c r="G3405" s="169" t="s">
        <v>564</v>
      </c>
      <c r="H3405" s="169"/>
      <c r="I3405" s="169"/>
      <c r="J3405" s="169">
        <v>-136112448.66999999</v>
      </c>
      <c r="K3405" s="169"/>
      <c r="M3405" s="168">
        <f t="shared" si="159"/>
        <v>-13.611244866999998</v>
      </c>
    </row>
    <row r="3406" spans="1:13" x14ac:dyDescent="0.25">
      <c r="A3406" s="89" t="str">
        <f t="shared" si="158"/>
        <v>Y0BO1.2</v>
      </c>
      <c r="B3406" s="89">
        <f>VLOOKUP(F3406,Masters!B:F,5,0)</f>
        <v>1.2</v>
      </c>
      <c r="C3406" s="169" t="s">
        <v>191</v>
      </c>
      <c r="D3406" s="169" t="s">
        <v>191</v>
      </c>
      <c r="E3406" s="170">
        <v>44469</v>
      </c>
      <c r="F3406" s="169">
        <v>201172</v>
      </c>
      <c r="G3406" s="169" t="s">
        <v>748</v>
      </c>
      <c r="H3406" s="169"/>
      <c r="I3406" s="169"/>
      <c r="J3406" s="169">
        <v>-37312956.810000002</v>
      </c>
      <c r="K3406" s="169"/>
      <c r="M3406" s="168">
        <f t="shared" si="159"/>
        <v>-3.7312956810000002</v>
      </c>
    </row>
    <row r="3407" spans="1:13" x14ac:dyDescent="0.25">
      <c r="A3407" s="89" t="str">
        <f t="shared" si="158"/>
        <v>Y0BO1.2</v>
      </c>
      <c r="B3407" s="89">
        <f>VLOOKUP(F3407,Masters!B:F,5,0)</f>
        <v>1.2</v>
      </c>
      <c r="C3407" s="169" t="s">
        <v>191</v>
      </c>
      <c r="D3407" s="169" t="s">
        <v>191</v>
      </c>
      <c r="E3407" s="170">
        <v>44469</v>
      </c>
      <c r="F3407" s="169">
        <v>201173</v>
      </c>
      <c r="G3407" s="169" t="s">
        <v>749</v>
      </c>
      <c r="H3407" s="169"/>
      <c r="I3407" s="169"/>
      <c r="J3407" s="169">
        <v>-21606953.48</v>
      </c>
      <c r="K3407" s="169"/>
      <c r="M3407" s="168">
        <f t="shared" si="159"/>
        <v>-2.160695348</v>
      </c>
    </row>
    <row r="3408" spans="1:13" x14ac:dyDescent="0.25">
      <c r="A3408" s="89" t="str">
        <f t="shared" si="158"/>
        <v>Y0BO1.2</v>
      </c>
      <c r="B3408" s="89">
        <f>VLOOKUP(F3408,Masters!B:F,5,0)</f>
        <v>1.2</v>
      </c>
      <c r="C3408" s="169" t="s">
        <v>191</v>
      </c>
      <c r="D3408" s="169" t="s">
        <v>191</v>
      </c>
      <c r="E3408" s="170">
        <v>44469</v>
      </c>
      <c r="F3408" s="169">
        <v>201174</v>
      </c>
      <c r="G3408" s="169" t="s">
        <v>750</v>
      </c>
      <c r="H3408" s="169"/>
      <c r="I3408" s="169"/>
      <c r="J3408" s="169">
        <v>-22265863.890000001</v>
      </c>
      <c r="K3408" s="169"/>
      <c r="M3408" s="168">
        <f t="shared" si="159"/>
        <v>-2.2265863889999999</v>
      </c>
    </row>
    <row r="3409" spans="1:13" x14ac:dyDescent="0.25">
      <c r="A3409" s="89" t="str">
        <f t="shared" si="158"/>
        <v>Y0BO1.2</v>
      </c>
      <c r="B3409" s="89">
        <f>VLOOKUP(F3409,Masters!B:F,5,0)</f>
        <v>1.2</v>
      </c>
      <c r="C3409" s="169" t="s">
        <v>191</v>
      </c>
      <c r="D3409" s="169" t="s">
        <v>191</v>
      </c>
      <c r="E3409" s="170">
        <v>44469</v>
      </c>
      <c r="F3409" s="169">
        <v>201181</v>
      </c>
      <c r="G3409" s="169" t="s">
        <v>578</v>
      </c>
      <c r="H3409" s="169"/>
      <c r="I3409" s="169"/>
      <c r="J3409" s="169">
        <v>-3485880.8</v>
      </c>
      <c r="K3409" s="169"/>
      <c r="M3409" s="168">
        <f t="shared" si="159"/>
        <v>-0.34858807999999997</v>
      </c>
    </row>
    <row r="3410" spans="1:13" x14ac:dyDescent="0.25">
      <c r="A3410" s="89" t="str">
        <f t="shared" si="158"/>
        <v>Y0BO1.2</v>
      </c>
      <c r="B3410" s="89">
        <f>VLOOKUP(F3410,Masters!B:F,5,0)</f>
        <v>1.2</v>
      </c>
      <c r="C3410" s="169" t="s">
        <v>191</v>
      </c>
      <c r="D3410" s="169" t="s">
        <v>191</v>
      </c>
      <c r="E3410" s="170">
        <v>44469</v>
      </c>
      <c r="F3410" s="169">
        <v>201182</v>
      </c>
      <c r="G3410" s="169" t="s">
        <v>909</v>
      </c>
      <c r="H3410" s="169"/>
      <c r="I3410" s="169"/>
      <c r="J3410" s="169">
        <v>-1348602365.3499999</v>
      </c>
      <c r="K3410" s="169"/>
      <c r="M3410" s="168">
        <f t="shared" si="159"/>
        <v>-134.86023653499998</v>
      </c>
    </row>
    <row r="3411" spans="1:13" x14ac:dyDescent="0.25">
      <c r="A3411" s="89" t="str">
        <f t="shared" si="158"/>
        <v>Y0BO0</v>
      </c>
      <c r="B3411" s="89">
        <f>VLOOKUP(F3411,Masters!B:F,5,0)</f>
        <v>0</v>
      </c>
      <c r="C3411" s="169" t="s">
        <v>191</v>
      </c>
      <c r="D3411" s="169" t="s">
        <v>191</v>
      </c>
      <c r="E3411" s="170">
        <v>44469</v>
      </c>
      <c r="F3411" s="169">
        <v>201187</v>
      </c>
      <c r="G3411" s="169" t="s">
        <v>580</v>
      </c>
      <c r="H3411" s="169"/>
      <c r="I3411" s="169"/>
      <c r="J3411" s="169">
        <v>2881533.76</v>
      </c>
      <c r="K3411" s="169"/>
      <c r="M3411" s="168">
        <f t="shared" si="159"/>
        <v>0.28815337599999996</v>
      </c>
    </row>
    <row r="3412" spans="1:13" x14ac:dyDescent="0.25">
      <c r="A3412" s="89" t="str">
        <f t="shared" si="158"/>
        <v>Y0BO0</v>
      </c>
      <c r="B3412" s="89">
        <f>VLOOKUP(F3412,Masters!B:F,5,0)</f>
        <v>0</v>
      </c>
      <c r="C3412" s="169" t="s">
        <v>191</v>
      </c>
      <c r="D3412" s="169" t="s">
        <v>191</v>
      </c>
      <c r="E3412" s="170">
        <v>44469</v>
      </c>
      <c r="F3412" s="169">
        <v>201192</v>
      </c>
      <c r="G3412" s="169" t="s">
        <v>584</v>
      </c>
      <c r="H3412" s="169"/>
      <c r="I3412" s="169"/>
      <c r="J3412" s="169">
        <v>-152955837.5</v>
      </c>
      <c r="K3412" s="169"/>
      <c r="M3412" s="168">
        <f t="shared" si="159"/>
        <v>-15.29558375</v>
      </c>
    </row>
    <row r="3413" spans="1:13" x14ac:dyDescent="0.25">
      <c r="A3413" s="89" t="str">
        <f t="shared" si="158"/>
        <v>Y0BO0</v>
      </c>
      <c r="B3413" s="89">
        <f>VLOOKUP(F3413,Masters!B:F,5,0)</f>
        <v>0</v>
      </c>
      <c r="C3413" s="169" t="s">
        <v>191</v>
      </c>
      <c r="D3413" s="169" t="s">
        <v>191</v>
      </c>
      <c r="E3413" s="170">
        <v>44469</v>
      </c>
      <c r="F3413" s="169">
        <v>201193</v>
      </c>
      <c r="G3413" s="169" t="s">
        <v>625</v>
      </c>
      <c r="H3413" s="169"/>
      <c r="I3413" s="169"/>
      <c r="J3413" s="169">
        <v>209782.31</v>
      </c>
      <c r="K3413" s="169"/>
      <c r="M3413" s="168">
        <f t="shared" si="159"/>
        <v>2.0978231E-2</v>
      </c>
    </row>
    <row r="3414" spans="1:13" x14ac:dyDescent="0.25">
      <c r="A3414" s="89" t="str">
        <f t="shared" si="158"/>
        <v>Y0BO0</v>
      </c>
      <c r="B3414" s="89">
        <f>VLOOKUP(F3414,Masters!B:F,5,0)</f>
        <v>0</v>
      </c>
      <c r="C3414" s="169" t="s">
        <v>191</v>
      </c>
      <c r="D3414" s="169" t="s">
        <v>191</v>
      </c>
      <c r="E3414" s="170">
        <v>44469</v>
      </c>
      <c r="F3414" s="169">
        <v>201198</v>
      </c>
      <c r="G3414" s="169" t="s">
        <v>627</v>
      </c>
      <c r="H3414" s="169"/>
      <c r="I3414" s="169"/>
      <c r="J3414" s="169">
        <v>12275507.42</v>
      </c>
      <c r="K3414" s="169"/>
      <c r="M3414" s="168">
        <f t="shared" si="159"/>
        <v>1.227550742</v>
      </c>
    </row>
    <row r="3415" spans="1:13" x14ac:dyDescent="0.25">
      <c r="A3415" s="89" t="str">
        <f t="shared" si="158"/>
        <v>Y0BO0</v>
      </c>
      <c r="B3415" s="89">
        <f>VLOOKUP(F3415,Masters!B:F,5,0)</f>
        <v>0</v>
      </c>
      <c r="C3415" s="169" t="s">
        <v>191</v>
      </c>
      <c r="D3415" s="169" t="s">
        <v>191</v>
      </c>
      <c r="E3415" s="170">
        <v>44469</v>
      </c>
      <c r="F3415" s="169">
        <v>201199</v>
      </c>
      <c r="G3415" s="169" t="s">
        <v>628</v>
      </c>
      <c r="H3415" s="169"/>
      <c r="I3415" s="169"/>
      <c r="J3415" s="169">
        <v>4641334.67</v>
      </c>
      <c r="K3415" s="169"/>
      <c r="M3415" s="168">
        <f t="shared" si="159"/>
        <v>0.46413346699999997</v>
      </c>
    </row>
    <row r="3416" spans="1:13" x14ac:dyDescent="0.25">
      <c r="A3416" s="89" t="str">
        <f t="shared" si="158"/>
        <v>Y0BO0</v>
      </c>
      <c r="B3416" s="89">
        <f>VLOOKUP(F3416,Masters!B:F,5,0)</f>
        <v>0</v>
      </c>
      <c r="C3416" s="169" t="s">
        <v>191</v>
      </c>
      <c r="D3416" s="169" t="s">
        <v>191</v>
      </c>
      <c r="E3416" s="170">
        <v>44469</v>
      </c>
      <c r="F3416" s="169">
        <v>201201</v>
      </c>
      <c r="G3416" s="169" t="s">
        <v>911</v>
      </c>
      <c r="H3416" s="169"/>
      <c r="I3416" s="169"/>
      <c r="J3416" s="169">
        <v>6206565.7699999996</v>
      </c>
      <c r="K3416" s="169"/>
      <c r="M3416" s="168">
        <f t="shared" si="159"/>
        <v>0.62065657699999999</v>
      </c>
    </row>
    <row r="3417" spans="1:13" x14ac:dyDescent="0.25">
      <c r="A3417" s="89" t="str">
        <f t="shared" si="158"/>
        <v>Y0BO0</v>
      </c>
      <c r="B3417" s="89">
        <f>VLOOKUP(F3417,Masters!B:F,5,0)</f>
        <v>0</v>
      </c>
      <c r="C3417" s="169" t="s">
        <v>191</v>
      </c>
      <c r="D3417" s="169" t="s">
        <v>191</v>
      </c>
      <c r="E3417" s="170">
        <v>44469</v>
      </c>
      <c r="F3417" s="169">
        <v>201330</v>
      </c>
      <c r="G3417" s="169" t="s">
        <v>2437</v>
      </c>
      <c r="H3417" s="169"/>
      <c r="I3417" s="169"/>
      <c r="J3417" s="169">
        <v>21393906.780000001</v>
      </c>
      <c r="K3417" s="169"/>
      <c r="M3417" s="168">
        <f t="shared" si="159"/>
        <v>2.1393906780000003</v>
      </c>
    </row>
    <row r="3418" spans="1:13" x14ac:dyDescent="0.25">
      <c r="A3418" s="89" t="str">
        <f t="shared" si="158"/>
        <v>Y0BO0</v>
      </c>
      <c r="B3418" s="89">
        <f>VLOOKUP(F3418,Masters!B:F,5,0)</f>
        <v>0</v>
      </c>
      <c r="C3418" s="169" t="s">
        <v>191</v>
      </c>
      <c r="D3418" s="169" t="s">
        <v>191</v>
      </c>
      <c r="E3418" s="170">
        <v>44469</v>
      </c>
      <c r="F3418" s="169">
        <v>201331</v>
      </c>
      <c r="G3418" s="169" t="s">
        <v>703</v>
      </c>
      <c r="H3418" s="169"/>
      <c r="I3418" s="169"/>
      <c r="J3418" s="169">
        <v>-384521.68</v>
      </c>
      <c r="K3418" s="169"/>
      <c r="M3418" s="168">
        <f t="shared" si="159"/>
        <v>-3.8452168000000002E-2</v>
      </c>
    </row>
    <row r="3419" spans="1:13" x14ac:dyDescent="0.25">
      <c r="A3419" s="89" t="str">
        <f t="shared" si="158"/>
        <v>Y0BO1.2</v>
      </c>
      <c r="B3419" s="89">
        <f>VLOOKUP(F3419,Masters!B:F,5,0)</f>
        <v>1.2</v>
      </c>
      <c r="C3419" s="169" t="s">
        <v>191</v>
      </c>
      <c r="D3419" s="169" t="s">
        <v>191</v>
      </c>
      <c r="E3419" s="170">
        <v>44469</v>
      </c>
      <c r="F3419" s="169">
        <v>201333</v>
      </c>
      <c r="G3419" s="169" t="s">
        <v>704</v>
      </c>
      <c r="H3419" s="169"/>
      <c r="I3419" s="169"/>
      <c r="J3419" s="169">
        <v>-206148.24</v>
      </c>
      <c r="K3419" s="169"/>
      <c r="M3419" s="168">
        <f t="shared" si="159"/>
        <v>-2.0614824E-2</v>
      </c>
    </row>
    <row r="3420" spans="1:13" x14ac:dyDescent="0.25">
      <c r="A3420" s="89" t="str">
        <f t="shared" si="158"/>
        <v>Y0BO0</v>
      </c>
      <c r="B3420" s="89">
        <f>VLOOKUP(F3420,Masters!B:F,5,0)</f>
        <v>0</v>
      </c>
      <c r="C3420" s="169" t="s">
        <v>191</v>
      </c>
      <c r="D3420" s="169" t="s">
        <v>191</v>
      </c>
      <c r="E3420" s="170">
        <v>44469</v>
      </c>
      <c r="F3420" s="169">
        <v>201348</v>
      </c>
      <c r="G3420" s="169" t="s">
        <v>635</v>
      </c>
      <c r="H3420" s="169"/>
      <c r="I3420" s="169"/>
      <c r="J3420" s="169">
        <v>14131177.619999999</v>
      </c>
      <c r="K3420" s="169"/>
      <c r="M3420" s="168">
        <f t="shared" si="159"/>
        <v>1.4131177619999999</v>
      </c>
    </row>
    <row r="3421" spans="1:13" x14ac:dyDescent="0.25">
      <c r="A3421" s="89" t="str">
        <f t="shared" si="158"/>
        <v>Y0BO0</v>
      </c>
      <c r="B3421" s="89">
        <f>VLOOKUP(F3421,Masters!B:F,5,0)</f>
        <v>0</v>
      </c>
      <c r="C3421" s="169" t="s">
        <v>191</v>
      </c>
      <c r="D3421" s="169" t="s">
        <v>191</v>
      </c>
      <c r="E3421" s="170">
        <v>44469</v>
      </c>
      <c r="F3421" s="169">
        <v>201351</v>
      </c>
      <c r="G3421" s="169" t="s">
        <v>478</v>
      </c>
      <c r="H3421" s="169"/>
      <c r="I3421" s="169"/>
      <c r="J3421" s="169">
        <v>-2672799544.0700002</v>
      </c>
      <c r="K3421" s="169"/>
      <c r="M3421" s="168">
        <f t="shared" si="159"/>
        <v>-267.27995440699999</v>
      </c>
    </row>
    <row r="3422" spans="1:13" x14ac:dyDescent="0.25">
      <c r="A3422" s="89" t="str">
        <f t="shared" si="158"/>
        <v>Y0BO0</v>
      </c>
      <c r="B3422" s="89">
        <f>VLOOKUP(F3422,Masters!B:F,5,0)</f>
        <v>0</v>
      </c>
      <c r="C3422" s="169" t="s">
        <v>191</v>
      </c>
      <c r="D3422" s="169" t="s">
        <v>191</v>
      </c>
      <c r="E3422" s="170">
        <v>44469</v>
      </c>
      <c r="F3422" s="169">
        <v>201352</v>
      </c>
      <c r="G3422" s="169" t="s">
        <v>636</v>
      </c>
      <c r="H3422" s="169"/>
      <c r="I3422" s="169"/>
      <c r="J3422" s="169">
        <v>821901.72</v>
      </c>
      <c r="K3422" s="169"/>
      <c r="M3422" s="168">
        <f t="shared" si="159"/>
        <v>8.2190171999999992E-2</v>
      </c>
    </row>
    <row r="3423" spans="1:13" x14ac:dyDescent="0.25">
      <c r="A3423" s="89" t="str">
        <f t="shared" si="158"/>
        <v>Y0BO0</v>
      </c>
      <c r="B3423" s="89">
        <f>VLOOKUP(F3423,Masters!B:F,5,0)</f>
        <v>0</v>
      </c>
      <c r="C3423" s="169" t="s">
        <v>191</v>
      </c>
      <c r="D3423" s="169" t="s">
        <v>191</v>
      </c>
      <c r="E3423" s="170">
        <v>44469</v>
      </c>
      <c r="F3423" s="169">
        <v>201354</v>
      </c>
      <c r="G3423" s="169" t="s">
        <v>637</v>
      </c>
      <c r="H3423" s="169"/>
      <c r="I3423" s="169"/>
      <c r="J3423" s="169">
        <v>1454848.09</v>
      </c>
      <c r="K3423" s="169"/>
      <c r="M3423" s="168">
        <f t="shared" si="159"/>
        <v>0.14548480900000002</v>
      </c>
    </row>
    <row r="3424" spans="1:13" x14ac:dyDescent="0.25">
      <c r="A3424" s="89" t="str">
        <f t="shared" si="158"/>
        <v>Y0BO0</v>
      </c>
      <c r="B3424" s="89">
        <f>VLOOKUP(F3424,Masters!B:F,5,0)</f>
        <v>0</v>
      </c>
      <c r="C3424" s="169" t="s">
        <v>191</v>
      </c>
      <c r="D3424" s="169" t="s">
        <v>191</v>
      </c>
      <c r="E3424" s="170">
        <v>44469</v>
      </c>
      <c r="F3424" s="169">
        <v>201355</v>
      </c>
      <c r="G3424" s="169" t="s">
        <v>737</v>
      </c>
      <c r="H3424" s="169"/>
      <c r="I3424" s="169"/>
      <c r="J3424" s="169">
        <v>5008546.6900000004</v>
      </c>
      <c r="K3424" s="169"/>
      <c r="M3424" s="168">
        <f t="shared" si="159"/>
        <v>0.50085466900000009</v>
      </c>
    </row>
    <row r="3425" spans="1:13" x14ac:dyDescent="0.25">
      <c r="A3425" s="89" t="str">
        <f t="shared" si="158"/>
        <v>Y0BO0</v>
      </c>
      <c r="B3425" s="89">
        <f>VLOOKUP(F3425,Masters!B:F,5,0)</f>
        <v>0</v>
      </c>
      <c r="C3425" s="169" t="s">
        <v>191</v>
      </c>
      <c r="D3425" s="169" t="s">
        <v>191</v>
      </c>
      <c r="E3425" s="170">
        <v>44469</v>
      </c>
      <c r="F3425" s="169">
        <v>201356</v>
      </c>
      <c r="G3425" s="169" t="s">
        <v>706</v>
      </c>
      <c r="H3425" s="169"/>
      <c r="I3425" s="169"/>
      <c r="J3425" s="169">
        <v>-0.53</v>
      </c>
      <c r="K3425" s="169"/>
      <c r="M3425" s="168">
        <f t="shared" si="159"/>
        <v>-5.3000000000000005E-8</v>
      </c>
    </row>
    <row r="3426" spans="1:13" x14ac:dyDescent="0.25">
      <c r="A3426" s="89" t="str">
        <f t="shared" si="158"/>
        <v>Y0BO1.2</v>
      </c>
      <c r="B3426" s="89">
        <f>VLOOKUP(F3426,Masters!B:F,5,0)</f>
        <v>1.2</v>
      </c>
      <c r="C3426" s="169" t="s">
        <v>191</v>
      </c>
      <c r="D3426" s="169" t="s">
        <v>191</v>
      </c>
      <c r="E3426" s="170">
        <v>44469</v>
      </c>
      <c r="F3426" s="169">
        <v>201363</v>
      </c>
      <c r="G3426" s="169" t="s">
        <v>638</v>
      </c>
      <c r="H3426" s="169"/>
      <c r="I3426" s="169"/>
      <c r="J3426" s="169">
        <v>-5704681.2599999998</v>
      </c>
      <c r="K3426" s="169"/>
      <c r="M3426" s="168">
        <f t="shared" si="159"/>
        <v>-0.57046812599999996</v>
      </c>
    </row>
    <row r="3427" spans="1:13" x14ac:dyDescent="0.25">
      <c r="A3427" s="89" t="str">
        <f t="shared" si="158"/>
        <v>Y0BO1.2</v>
      </c>
      <c r="B3427" s="89">
        <f>VLOOKUP(F3427,Masters!B:F,5,0)</f>
        <v>1.2</v>
      </c>
      <c r="C3427" s="169" t="s">
        <v>191</v>
      </c>
      <c r="D3427" s="169" t="s">
        <v>191</v>
      </c>
      <c r="E3427" s="170">
        <v>44469</v>
      </c>
      <c r="F3427" s="169">
        <v>201366</v>
      </c>
      <c r="G3427" s="169" t="s">
        <v>480</v>
      </c>
      <c r="H3427" s="169"/>
      <c r="I3427" s="169"/>
      <c r="J3427" s="169">
        <v>-4527608191.9399996</v>
      </c>
      <c r="K3427" s="169"/>
      <c r="M3427" s="168">
        <f t="shared" si="159"/>
        <v>-452.76081919399996</v>
      </c>
    </row>
    <row r="3428" spans="1:13" x14ac:dyDescent="0.25">
      <c r="A3428" s="89" t="str">
        <f t="shared" si="158"/>
        <v>Y0BO1.2</v>
      </c>
      <c r="B3428" s="89">
        <f>VLOOKUP(F3428,Masters!B:F,5,0)</f>
        <v>1.2</v>
      </c>
      <c r="C3428" s="169" t="s">
        <v>191</v>
      </c>
      <c r="D3428" s="169" t="s">
        <v>191</v>
      </c>
      <c r="E3428" s="170">
        <v>44469</v>
      </c>
      <c r="F3428" s="169">
        <v>201367</v>
      </c>
      <c r="G3428" s="169" t="s">
        <v>639</v>
      </c>
      <c r="H3428" s="169"/>
      <c r="I3428" s="169"/>
      <c r="J3428" s="169">
        <v>-13260226.449999999</v>
      </c>
      <c r="K3428" s="169"/>
      <c r="M3428" s="168">
        <f t="shared" si="159"/>
        <v>-1.3260226449999999</v>
      </c>
    </row>
    <row r="3429" spans="1:13" x14ac:dyDescent="0.25">
      <c r="A3429" s="89" t="str">
        <f t="shared" si="158"/>
        <v>Y0BO1.2</v>
      </c>
      <c r="B3429" s="89">
        <f>VLOOKUP(F3429,Masters!B:F,5,0)</f>
        <v>1.2</v>
      </c>
      <c r="C3429" s="169" t="s">
        <v>191</v>
      </c>
      <c r="D3429" s="169" t="s">
        <v>191</v>
      </c>
      <c r="E3429" s="170">
        <v>44469</v>
      </c>
      <c r="F3429" s="169">
        <v>201369</v>
      </c>
      <c r="G3429" s="169" t="s">
        <v>640</v>
      </c>
      <c r="H3429" s="169"/>
      <c r="I3429" s="169"/>
      <c r="J3429" s="169">
        <v>-3355133.37</v>
      </c>
      <c r="K3429" s="169"/>
      <c r="M3429" s="168">
        <f t="shared" si="159"/>
        <v>-0.33551333700000002</v>
      </c>
    </row>
    <row r="3430" spans="1:13" x14ac:dyDescent="0.25">
      <c r="A3430" s="89" t="str">
        <f t="shared" si="158"/>
        <v>Y0BO1.2</v>
      </c>
      <c r="B3430" s="89">
        <f>VLOOKUP(F3430,Masters!B:F,5,0)</f>
        <v>1.2</v>
      </c>
      <c r="C3430" s="169" t="s">
        <v>191</v>
      </c>
      <c r="D3430" s="169" t="s">
        <v>191</v>
      </c>
      <c r="E3430" s="170">
        <v>44469</v>
      </c>
      <c r="F3430" s="169">
        <v>201370</v>
      </c>
      <c r="G3430" s="169" t="s">
        <v>751</v>
      </c>
      <c r="H3430" s="169"/>
      <c r="I3430" s="169"/>
      <c r="J3430" s="169">
        <v>-1173600.3500000001</v>
      </c>
      <c r="K3430" s="169"/>
      <c r="M3430" s="168">
        <f t="shared" si="159"/>
        <v>-0.11736003500000002</v>
      </c>
    </row>
    <row r="3431" spans="1:13" x14ac:dyDescent="0.25">
      <c r="A3431" s="89" t="str">
        <f t="shared" si="158"/>
        <v>Y0BO1.2</v>
      </c>
      <c r="B3431" s="89">
        <f>VLOOKUP(F3431,Masters!B:F,5,0)</f>
        <v>1.2</v>
      </c>
      <c r="C3431" s="169" t="s">
        <v>191</v>
      </c>
      <c r="D3431" s="169" t="s">
        <v>191</v>
      </c>
      <c r="E3431" s="170">
        <v>44469</v>
      </c>
      <c r="F3431" s="169">
        <v>201458</v>
      </c>
      <c r="G3431" s="169" t="s">
        <v>752</v>
      </c>
      <c r="H3431" s="169"/>
      <c r="I3431" s="169"/>
      <c r="J3431" s="169">
        <v>-1122205.6499999999</v>
      </c>
      <c r="K3431" s="169"/>
      <c r="M3431" s="168">
        <f t="shared" si="159"/>
        <v>-0.11222056499999999</v>
      </c>
    </row>
    <row r="3432" spans="1:13" x14ac:dyDescent="0.25">
      <c r="A3432" s="89" t="str">
        <f t="shared" si="158"/>
        <v>Y0BO0</v>
      </c>
      <c r="B3432" s="89">
        <f>VLOOKUP(F3432,Masters!B:F,5,0)</f>
        <v>0</v>
      </c>
      <c r="C3432" s="169" t="s">
        <v>191</v>
      </c>
      <c r="D3432" s="169" t="s">
        <v>191</v>
      </c>
      <c r="E3432" s="170">
        <v>44469</v>
      </c>
      <c r="F3432" s="169">
        <v>210103</v>
      </c>
      <c r="G3432" s="169" t="s">
        <v>521</v>
      </c>
      <c r="H3432" s="169"/>
      <c r="I3432" s="169"/>
      <c r="J3432" s="169">
        <v>0</v>
      </c>
      <c r="K3432" s="169"/>
      <c r="M3432" s="168">
        <f t="shared" si="159"/>
        <v>0</v>
      </c>
    </row>
    <row r="3433" spans="1:13" x14ac:dyDescent="0.25">
      <c r="A3433" s="89" t="str">
        <f t="shared" si="158"/>
        <v>Y0BO0</v>
      </c>
      <c r="B3433" s="89">
        <f>VLOOKUP(F3433,Masters!B:F,5,0)</f>
        <v>0</v>
      </c>
      <c r="C3433" s="169" t="s">
        <v>191</v>
      </c>
      <c r="D3433" s="169" t="s">
        <v>191</v>
      </c>
      <c r="E3433" s="170">
        <v>44469</v>
      </c>
      <c r="F3433" s="169">
        <v>210117</v>
      </c>
      <c r="G3433" s="169" t="s">
        <v>523</v>
      </c>
      <c r="H3433" s="169"/>
      <c r="I3433" s="169"/>
      <c r="J3433" s="169">
        <v>-1122853.32</v>
      </c>
      <c r="K3433" s="169"/>
      <c r="M3433" s="168">
        <f t="shared" si="159"/>
        <v>-0.112285332</v>
      </c>
    </row>
    <row r="3434" spans="1:13" x14ac:dyDescent="0.25">
      <c r="A3434" s="89" t="str">
        <f t="shared" si="158"/>
        <v>Y0BO0</v>
      </c>
      <c r="B3434" s="89">
        <f>VLOOKUP(F3434,Masters!B:F,5,0)</f>
        <v>0</v>
      </c>
      <c r="C3434" s="169" t="s">
        <v>191</v>
      </c>
      <c r="D3434" s="169" t="s">
        <v>191</v>
      </c>
      <c r="E3434" s="170">
        <v>44469</v>
      </c>
      <c r="F3434" s="169">
        <v>210132</v>
      </c>
      <c r="G3434" s="169" t="s">
        <v>916</v>
      </c>
      <c r="H3434" s="169"/>
      <c r="I3434" s="169"/>
      <c r="J3434" s="169">
        <v>0</v>
      </c>
      <c r="K3434" s="169"/>
      <c r="M3434" s="168">
        <f t="shared" si="159"/>
        <v>0</v>
      </c>
    </row>
    <row r="3435" spans="1:13" x14ac:dyDescent="0.25">
      <c r="A3435" s="89" t="str">
        <f t="shared" si="158"/>
        <v>Y0BO0</v>
      </c>
      <c r="B3435" s="89">
        <f>VLOOKUP(F3435,Masters!B:F,5,0)</f>
        <v>0</v>
      </c>
      <c r="C3435" s="169" t="s">
        <v>191</v>
      </c>
      <c r="D3435" s="169" t="s">
        <v>191</v>
      </c>
      <c r="E3435" s="170">
        <v>44469</v>
      </c>
      <c r="F3435" s="169">
        <v>210138</v>
      </c>
      <c r="G3435" s="169" t="s">
        <v>2441</v>
      </c>
      <c r="H3435" s="169"/>
      <c r="I3435" s="169"/>
      <c r="J3435" s="169">
        <v>0</v>
      </c>
      <c r="K3435" s="169"/>
      <c r="M3435" s="168">
        <f t="shared" si="159"/>
        <v>0</v>
      </c>
    </row>
    <row r="3436" spans="1:13" x14ac:dyDescent="0.25">
      <c r="A3436" s="89" t="str">
        <f t="shared" si="158"/>
        <v>Y0BO0</v>
      </c>
      <c r="B3436" s="89">
        <f>VLOOKUP(F3436,Masters!B:F,5,0)</f>
        <v>0</v>
      </c>
      <c r="C3436" s="169" t="s">
        <v>191</v>
      </c>
      <c r="D3436" s="169" t="s">
        <v>191</v>
      </c>
      <c r="E3436" s="170">
        <v>44469</v>
      </c>
      <c r="F3436" s="169">
        <v>210140</v>
      </c>
      <c r="G3436" s="169" t="s">
        <v>525</v>
      </c>
      <c r="H3436" s="169"/>
      <c r="I3436" s="169"/>
      <c r="J3436" s="169">
        <v>0</v>
      </c>
      <c r="K3436" s="169"/>
      <c r="M3436" s="168">
        <f t="shared" si="159"/>
        <v>0</v>
      </c>
    </row>
    <row r="3437" spans="1:13" x14ac:dyDescent="0.25">
      <c r="A3437" s="89" t="str">
        <f t="shared" si="158"/>
        <v>Y0BO0</v>
      </c>
      <c r="B3437" s="89">
        <f>VLOOKUP(F3437,Masters!B:F,5,0)</f>
        <v>0</v>
      </c>
      <c r="C3437" s="169" t="s">
        <v>191</v>
      </c>
      <c r="D3437" s="169" t="s">
        <v>191</v>
      </c>
      <c r="E3437" s="170">
        <v>44469</v>
      </c>
      <c r="F3437" s="169">
        <v>210210</v>
      </c>
      <c r="G3437" s="169" t="s">
        <v>526</v>
      </c>
      <c r="H3437" s="169"/>
      <c r="I3437" s="169"/>
      <c r="J3437" s="169">
        <v>-1986610.96</v>
      </c>
      <c r="K3437" s="169"/>
      <c r="M3437" s="168">
        <f t="shared" si="159"/>
        <v>-0.19866109600000001</v>
      </c>
    </row>
    <row r="3438" spans="1:13" x14ac:dyDescent="0.25">
      <c r="A3438" s="89" t="str">
        <f t="shared" si="158"/>
        <v>Y0BO0</v>
      </c>
      <c r="B3438" s="89">
        <f>VLOOKUP(F3438,Masters!B:F,5,0)</f>
        <v>0</v>
      </c>
      <c r="C3438" s="169" t="s">
        <v>191</v>
      </c>
      <c r="D3438" s="169" t="s">
        <v>191</v>
      </c>
      <c r="E3438" s="170">
        <v>44469</v>
      </c>
      <c r="F3438" s="169">
        <v>210315</v>
      </c>
      <c r="G3438" s="169" t="s">
        <v>653</v>
      </c>
      <c r="H3438" s="169"/>
      <c r="I3438" s="169"/>
      <c r="J3438" s="169">
        <v>-14316004.68</v>
      </c>
      <c r="K3438" s="169"/>
      <c r="M3438" s="168">
        <f t="shared" si="159"/>
        <v>-1.4316004680000001</v>
      </c>
    </row>
    <row r="3439" spans="1:13" x14ac:dyDescent="0.25">
      <c r="A3439" s="89" t="str">
        <f t="shared" si="158"/>
        <v>Y0BO0</v>
      </c>
      <c r="B3439" s="89">
        <f>VLOOKUP(F3439,Masters!B:F,5,0)</f>
        <v>0</v>
      </c>
      <c r="C3439" s="169" t="s">
        <v>191</v>
      </c>
      <c r="D3439" s="169" t="s">
        <v>191</v>
      </c>
      <c r="E3439" s="170">
        <v>44469</v>
      </c>
      <c r="F3439" s="169">
        <v>210419</v>
      </c>
      <c r="G3439" s="169" t="s">
        <v>596</v>
      </c>
      <c r="H3439" s="169"/>
      <c r="I3439" s="169"/>
      <c r="J3439" s="169">
        <v>-5634.5</v>
      </c>
      <c r="K3439" s="169"/>
      <c r="M3439" s="168">
        <f t="shared" si="159"/>
        <v>-5.6344999999999995E-4</v>
      </c>
    </row>
    <row r="3440" spans="1:13" x14ac:dyDescent="0.25">
      <c r="A3440" s="89" t="str">
        <f t="shared" si="158"/>
        <v>Y0BO0</v>
      </c>
      <c r="B3440" s="89">
        <f>VLOOKUP(F3440,Masters!B:F,5,0)</f>
        <v>0</v>
      </c>
      <c r="C3440" s="169" t="s">
        <v>191</v>
      </c>
      <c r="D3440" s="169" t="s">
        <v>191</v>
      </c>
      <c r="E3440" s="170">
        <v>44469</v>
      </c>
      <c r="F3440" s="169">
        <v>210667</v>
      </c>
      <c r="G3440" s="169" t="s">
        <v>528</v>
      </c>
      <c r="H3440" s="169"/>
      <c r="I3440" s="169"/>
      <c r="J3440" s="169">
        <v>-22.65</v>
      </c>
      <c r="K3440" s="169"/>
      <c r="M3440" s="168">
        <f t="shared" si="159"/>
        <v>-2.2649999999999999E-6</v>
      </c>
    </row>
    <row r="3441" spans="1:13" x14ac:dyDescent="0.25">
      <c r="A3441" s="89" t="str">
        <f t="shared" si="158"/>
        <v>Y0BO0</v>
      </c>
      <c r="B3441" s="89">
        <f>VLOOKUP(F3441,Masters!B:F,5,0)</f>
        <v>0</v>
      </c>
      <c r="C3441" s="169" t="s">
        <v>191</v>
      </c>
      <c r="D3441" s="169" t="s">
        <v>191</v>
      </c>
      <c r="E3441" s="170">
        <v>44469</v>
      </c>
      <c r="F3441" s="169">
        <v>210766</v>
      </c>
      <c r="G3441" s="169" t="s">
        <v>1614</v>
      </c>
      <c r="H3441" s="169"/>
      <c r="I3441" s="169"/>
      <c r="J3441" s="169">
        <v>-138425.57</v>
      </c>
      <c r="K3441" s="169"/>
      <c r="M3441" s="168">
        <f t="shared" si="159"/>
        <v>-1.3842557E-2</v>
      </c>
    </row>
    <row r="3442" spans="1:13" x14ac:dyDescent="0.25">
      <c r="A3442" s="89" t="str">
        <f t="shared" si="158"/>
        <v>Y0BO0</v>
      </c>
      <c r="B3442" s="89">
        <f>VLOOKUP(F3442,Masters!B:F,5,0)</f>
        <v>0</v>
      </c>
      <c r="C3442" s="169" t="s">
        <v>191</v>
      </c>
      <c r="D3442" s="169" t="s">
        <v>191</v>
      </c>
      <c r="E3442" s="170">
        <v>44469</v>
      </c>
      <c r="F3442" s="169">
        <v>211103</v>
      </c>
      <c r="G3442" s="169" t="s">
        <v>529</v>
      </c>
      <c r="H3442" s="169"/>
      <c r="I3442" s="169"/>
      <c r="J3442" s="169">
        <v>-46769.55</v>
      </c>
      <c r="K3442" s="169"/>
      <c r="M3442" s="168">
        <f t="shared" si="159"/>
        <v>-4.676955E-3</v>
      </c>
    </row>
    <row r="3443" spans="1:13" x14ac:dyDescent="0.25">
      <c r="A3443" s="89" t="str">
        <f t="shared" si="158"/>
        <v>Y0BO0</v>
      </c>
      <c r="B3443" s="89">
        <f>VLOOKUP(F3443,Masters!B:F,5,0)</f>
        <v>0</v>
      </c>
      <c r="C3443" s="169" t="s">
        <v>191</v>
      </c>
      <c r="D3443" s="169" t="s">
        <v>191</v>
      </c>
      <c r="E3443" s="170">
        <v>44469</v>
      </c>
      <c r="F3443" s="169">
        <v>211106</v>
      </c>
      <c r="G3443" s="169" t="s">
        <v>530</v>
      </c>
      <c r="H3443" s="169"/>
      <c r="I3443" s="169"/>
      <c r="J3443" s="169">
        <v>-291131.09999999998</v>
      </c>
      <c r="K3443" s="169"/>
      <c r="M3443" s="168">
        <f t="shared" si="159"/>
        <v>-2.9113109999999998E-2</v>
      </c>
    </row>
    <row r="3444" spans="1:13" x14ac:dyDescent="0.25">
      <c r="A3444" s="89" t="str">
        <f t="shared" si="158"/>
        <v>Y0BO0</v>
      </c>
      <c r="B3444" s="89">
        <f>VLOOKUP(F3444,Masters!B:F,5,0)</f>
        <v>0</v>
      </c>
      <c r="C3444" s="169" t="s">
        <v>191</v>
      </c>
      <c r="D3444" s="169" t="s">
        <v>191</v>
      </c>
      <c r="E3444" s="170">
        <v>44469</v>
      </c>
      <c r="F3444" s="169">
        <v>211121</v>
      </c>
      <c r="G3444" s="169" t="s">
        <v>532</v>
      </c>
      <c r="H3444" s="169"/>
      <c r="I3444" s="169"/>
      <c r="J3444" s="169">
        <v>-248716.01</v>
      </c>
      <c r="K3444" s="169"/>
      <c r="M3444" s="168">
        <f t="shared" si="159"/>
        <v>-2.4871601E-2</v>
      </c>
    </row>
    <row r="3445" spans="1:13" x14ac:dyDescent="0.25">
      <c r="A3445" s="89" t="str">
        <f t="shared" si="158"/>
        <v>Y0BO0</v>
      </c>
      <c r="B3445" s="89">
        <f>VLOOKUP(F3445,Masters!B:F,5,0)</f>
        <v>0</v>
      </c>
      <c r="C3445" s="169" t="s">
        <v>191</v>
      </c>
      <c r="D3445" s="169" t="s">
        <v>191</v>
      </c>
      <c r="E3445" s="170">
        <v>44469</v>
      </c>
      <c r="F3445" s="169">
        <v>211146</v>
      </c>
      <c r="G3445" s="169" t="s">
        <v>1615</v>
      </c>
      <c r="H3445" s="169"/>
      <c r="I3445" s="169"/>
      <c r="J3445" s="169">
        <v>-32506</v>
      </c>
      <c r="K3445" s="169"/>
      <c r="M3445" s="168">
        <f t="shared" si="159"/>
        <v>-3.2506000000000002E-3</v>
      </c>
    </row>
    <row r="3446" spans="1:13" x14ac:dyDescent="0.25">
      <c r="A3446" s="89" t="str">
        <f t="shared" si="158"/>
        <v>Y0BO0</v>
      </c>
      <c r="B3446" s="89">
        <f>VLOOKUP(F3446,Masters!B:F,5,0)</f>
        <v>0</v>
      </c>
      <c r="C3446" s="169" t="s">
        <v>191</v>
      </c>
      <c r="D3446" s="169" t="s">
        <v>191</v>
      </c>
      <c r="E3446" s="170">
        <v>44469</v>
      </c>
      <c r="F3446" s="169">
        <v>211172</v>
      </c>
      <c r="G3446" s="169" t="s">
        <v>535</v>
      </c>
      <c r="H3446" s="169"/>
      <c r="I3446" s="169"/>
      <c r="J3446" s="169">
        <v>12548736.380000001</v>
      </c>
      <c r="K3446" s="169"/>
      <c r="M3446" s="168">
        <f t="shared" si="159"/>
        <v>1.2548736380000001</v>
      </c>
    </row>
    <row r="3447" spans="1:13" x14ac:dyDescent="0.25">
      <c r="A3447" s="89" t="str">
        <f t="shared" si="158"/>
        <v>Y0BO0</v>
      </c>
      <c r="B3447" s="89">
        <f>VLOOKUP(F3447,Masters!B:F,5,0)</f>
        <v>0</v>
      </c>
      <c r="C3447" s="169" t="s">
        <v>191</v>
      </c>
      <c r="D3447" s="169" t="s">
        <v>191</v>
      </c>
      <c r="E3447" s="170">
        <v>44469</v>
      </c>
      <c r="F3447" s="169">
        <v>211176</v>
      </c>
      <c r="G3447" s="169" t="s">
        <v>536</v>
      </c>
      <c r="H3447" s="169"/>
      <c r="I3447" s="169"/>
      <c r="J3447" s="169">
        <v>-2001.78</v>
      </c>
      <c r="K3447" s="169"/>
      <c r="M3447" s="168">
        <f t="shared" si="159"/>
        <v>-2.0017799999999999E-4</v>
      </c>
    </row>
    <row r="3448" spans="1:13" x14ac:dyDescent="0.25">
      <c r="A3448" s="89" t="str">
        <f t="shared" si="158"/>
        <v>Y0BO0</v>
      </c>
      <c r="B3448" s="89">
        <f>VLOOKUP(F3448,Masters!B:F,5,0)</f>
        <v>0</v>
      </c>
      <c r="C3448" s="169" t="s">
        <v>191</v>
      </c>
      <c r="D3448" s="169" t="s">
        <v>191</v>
      </c>
      <c r="E3448" s="170">
        <v>44469</v>
      </c>
      <c r="F3448" s="169">
        <v>211177</v>
      </c>
      <c r="G3448" s="169" t="s">
        <v>537</v>
      </c>
      <c r="H3448" s="169"/>
      <c r="I3448" s="169"/>
      <c r="J3448" s="169">
        <v>-70148.22</v>
      </c>
      <c r="K3448" s="169"/>
      <c r="M3448" s="168">
        <f t="shared" si="159"/>
        <v>-7.0148220000000004E-3</v>
      </c>
    </row>
    <row r="3449" spans="1:13" x14ac:dyDescent="0.25">
      <c r="A3449" s="89" t="str">
        <f t="shared" si="158"/>
        <v>Y0BO0</v>
      </c>
      <c r="B3449" s="89">
        <f>VLOOKUP(F3449,Masters!B:F,5,0)</f>
        <v>0</v>
      </c>
      <c r="C3449" s="169" t="s">
        <v>191</v>
      </c>
      <c r="D3449" s="169" t="s">
        <v>191</v>
      </c>
      <c r="E3449" s="170">
        <v>44469</v>
      </c>
      <c r="F3449" s="169">
        <v>211632</v>
      </c>
      <c r="G3449" s="169" t="s">
        <v>538</v>
      </c>
      <c r="H3449" s="169"/>
      <c r="I3449" s="169"/>
      <c r="J3449" s="169">
        <v>-395313.91</v>
      </c>
      <c r="K3449" s="169"/>
      <c r="M3449" s="168">
        <f t="shared" si="159"/>
        <v>-3.9531390999999999E-2</v>
      </c>
    </row>
    <row r="3450" spans="1:13" x14ac:dyDescent="0.25">
      <c r="A3450" s="89" t="str">
        <f t="shared" si="158"/>
        <v>Y0BO0</v>
      </c>
      <c r="B3450" s="89">
        <f>VLOOKUP(F3450,Masters!B:F,5,0)</f>
        <v>0</v>
      </c>
      <c r="C3450" s="169" t="s">
        <v>191</v>
      </c>
      <c r="D3450" s="169" t="s">
        <v>191</v>
      </c>
      <c r="E3450" s="170">
        <v>44469</v>
      </c>
      <c r="F3450" s="169">
        <v>260118</v>
      </c>
      <c r="G3450" s="169" t="s">
        <v>930</v>
      </c>
      <c r="H3450" s="169"/>
      <c r="I3450" s="169"/>
      <c r="J3450" s="169">
        <v>0</v>
      </c>
      <c r="K3450" s="169"/>
      <c r="M3450" s="168">
        <f t="shared" si="159"/>
        <v>0</v>
      </c>
    </row>
    <row r="3451" spans="1:13" x14ac:dyDescent="0.25">
      <c r="A3451" s="89" t="str">
        <f t="shared" si="158"/>
        <v>Y0BO0</v>
      </c>
      <c r="B3451" s="89">
        <f>VLOOKUP(F3451,Masters!B:F,5,0)</f>
        <v>0</v>
      </c>
      <c r="C3451" s="169" t="s">
        <v>191</v>
      </c>
      <c r="D3451" s="169" t="s">
        <v>191</v>
      </c>
      <c r="E3451" s="170">
        <v>44469</v>
      </c>
      <c r="F3451" s="169">
        <v>260120</v>
      </c>
      <c r="G3451" s="169" t="s">
        <v>931</v>
      </c>
      <c r="H3451" s="169"/>
      <c r="I3451" s="169"/>
      <c r="J3451" s="169">
        <v>0</v>
      </c>
      <c r="K3451" s="169"/>
      <c r="M3451" s="168">
        <f t="shared" si="159"/>
        <v>0</v>
      </c>
    </row>
    <row r="3452" spans="1:13" x14ac:dyDescent="0.25">
      <c r="A3452" s="89" t="str">
        <f t="shared" si="158"/>
        <v>Y0BO0</v>
      </c>
      <c r="B3452" s="89">
        <f>VLOOKUP(F3452,Masters!B:F,5,0)</f>
        <v>0</v>
      </c>
      <c r="C3452" s="169" t="s">
        <v>191</v>
      </c>
      <c r="D3452" s="169" t="s">
        <v>191</v>
      </c>
      <c r="E3452" s="170">
        <v>44469</v>
      </c>
      <c r="F3452" s="169">
        <v>260123</v>
      </c>
      <c r="G3452" s="169" t="s">
        <v>933</v>
      </c>
      <c r="H3452" s="169"/>
      <c r="I3452" s="169"/>
      <c r="J3452" s="169">
        <v>0</v>
      </c>
      <c r="K3452" s="169"/>
      <c r="M3452" s="168">
        <f t="shared" si="159"/>
        <v>0</v>
      </c>
    </row>
    <row r="3453" spans="1:13" x14ac:dyDescent="0.25">
      <c r="A3453" s="89" t="str">
        <f t="shared" si="158"/>
        <v>Y0BO0</v>
      </c>
      <c r="B3453" s="89">
        <f>VLOOKUP(F3453,Masters!B:F,5,0)</f>
        <v>0</v>
      </c>
      <c r="C3453" s="169" t="s">
        <v>191</v>
      </c>
      <c r="D3453" s="169" t="s">
        <v>191</v>
      </c>
      <c r="E3453" s="170">
        <v>44469</v>
      </c>
      <c r="F3453" s="169">
        <v>260202</v>
      </c>
      <c r="G3453" s="169" t="s">
        <v>936</v>
      </c>
      <c r="H3453" s="169"/>
      <c r="I3453" s="169"/>
      <c r="J3453" s="169">
        <v>0</v>
      </c>
      <c r="K3453" s="169"/>
      <c r="M3453" s="168">
        <f t="shared" si="159"/>
        <v>0</v>
      </c>
    </row>
    <row r="3454" spans="1:13" x14ac:dyDescent="0.25">
      <c r="A3454" s="89" t="str">
        <f t="shared" si="158"/>
        <v>Y0BO0</v>
      </c>
      <c r="B3454" s="89">
        <f>VLOOKUP(F3454,Masters!B:F,5,0)</f>
        <v>0</v>
      </c>
      <c r="C3454" s="169" t="s">
        <v>191</v>
      </c>
      <c r="D3454" s="169" t="s">
        <v>191</v>
      </c>
      <c r="E3454" s="170">
        <v>44469</v>
      </c>
      <c r="F3454" s="169">
        <v>260221</v>
      </c>
      <c r="G3454" s="169" t="s">
        <v>937</v>
      </c>
      <c r="H3454" s="169"/>
      <c r="I3454" s="169"/>
      <c r="J3454" s="169">
        <v>-767366.15</v>
      </c>
      <c r="K3454" s="169"/>
      <c r="M3454" s="168">
        <f t="shared" si="159"/>
        <v>-7.6736615000000008E-2</v>
      </c>
    </row>
    <row r="3455" spans="1:13" x14ac:dyDescent="0.25">
      <c r="A3455" s="89" t="str">
        <f t="shared" si="158"/>
        <v>Y0BO0</v>
      </c>
      <c r="B3455" s="89">
        <f>VLOOKUP(F3455,Masters!B:F,5,0)</f>
        <v>0</v>
      </c>
      <c r="C3455" s="169" t="s">
        <v>191</v>
      </c>
      <c r="D3455" s="169" t="s">
        <v>191</v>
      </c>
      <c r="E3455" s="170">
        <v>44469</v>
      </c>
      <c r="F3455" s="169">
        <v>260222</v>
      </c>
      <c r="G3455" s="169" t="s">
        <v>938</v>
      </c>
      <c r="H3455" s="169"/>
      <c r="I3455" s="169"/>
      <c r="J3455" s="169">
        <v>48656.67</v>
      </c>
      <c r="K3455" s="169"/>
      <c r="M3455" s="168">
        <f t="shared" ref="M3455:M3505" si="160">J3455/10000000</f>
        <v>4.8656669999999997E-3</v>
      </c>
    </row>
    <row r="3456" spans="1:13" x14ac:dyDescent="0.25">
      <c r="A3456" s="89" t="str">
        <f t="shared" si="158"/>
        <v>Y0BO0</v>
      </c>
      <c r="B3456" s="89">
        <f>VLOOKUP(F3456,Masters!B:F,5,0)</f>
        <v>0</v>
      </c>
      <c r="C3456" s="169" t="s">
        <v>191</v>
      </c>
      <c r="D3456" s="169" t="s">
        <v>191</v>
      </c>
      <c r="E3456" s="170">
        <v>44469</v>
      </c>
      <c r="F3456" s="169">
        <v>260802</v>
      </c>
      <c r="G3456" s="169" t="s">
        <v>939</v>
      </c>
      <c r="H3456" s="169"/>
      <c r="I3456" s="169"/>
      <c r="J3456" s="169">
        <v>-3756.97</v>
      </c>
      <c r="K3456" s="169"/>
      <c r="M3456" s="168">
        <f t="shared" si="160"/>
        <v>-3.7569699999999998E-4</v>
      </c>
    </row>
    <row r="3457" spans="1:13" x14ac:dyDescent="0.25">
      <c r="A3457" s="89" t="str">
        <f t="shared" ref="A3457:A3505" si="161">C3457&amp;B3457</f>
        <v>Y0BO0</v>
      </c>
      <c r="B3457" s="89">
        <f>VLOOKUP(F3457,Masters!B:F,5,0)</f>
        <v>0</v>
      </c>
      <c r="C3457" s="169" t="s">
        <v>191</v>
      </c>
      <c r="D3457" s="169" t="s">
        <v>191</v>
      </c>
      <c r="E3457" s="170">
        <v>44469</v>
      </c>
      <c r="F3457" s="169">
        <v>260815</v>
      </c>
      <c r="G3457" s="169" t="s">
        <v>495</v>
      </c>
      <c r="H3457" s="169"/>
      <c r="I3457" s="169"/>
      <c r="J3457" s="169">
        <v>-1049224.3500000001</v>
      </c>
      <c r="K3457" s="169"/>
      <c r="M3457" s="168">
        <f t="shared" si="160"/>
        <v>-0.10492243500000001</v>
      </c>
    </row>
    <row r="3458" spans="1:13" x14ac:dyDescent="0.25">
      <c r="A3458" s="89" t="str">
        <f t="shared" si="161"/>
        <v>Y0BO0</v>
      </c>
      <c r="B3458" s="89">
        <f>VLOOKUP(F3458,Masters!B:F,5,0)</f>
        <v>0</v>
      </c>
      <c r="C3458" s="169" t="s">
        <v>191</v>
      </c>
      <c r="D3458" s="169" t="s">
        <v>191</v>
      </c>
      <c r="E3458" s="170">
        <v>44469</v>
      </c>
      <c r="F3458" s="169">
        <v>260836</v>
      </c>
      <c r="G3458" s="169" t="s">
        <v>496</v>
      </c>
      <c r="H3458" s="169"/>
      <c r="I3458" s="169"/>
      <c r="J3458" s="169">
        <v>-85362.58</v>
      </c>
      <c r="K3458" s="169"/>
      <c r="M3458" s="168">
        <f t="shared" si="160"/>
        <v>-8.5362579999999997E-3</v>
      </c>
    </row>
    <row r="3459" spans="1:13" x14ac:dyDescent="0.25">
      <c r="A3459" s="89" t="str">
        <f t="shared" si="161"/>
        <v>Y0BO0</v>
      </c>
      <c r="B3459" s="89">
        <f>VLOOKUP(F3459,Masters!B:F,5,0)</f>
        <v>0</v>
      </c>
      <c r="C3459" s="169" t="s">
        <v>191</v>
      </c>
      <c r="D3459" s="169" t="s">
        <v>191</v>
      </c>
      <c r="E3459" s="170">
        <v>44469</v>
      </c>
      <c r="F3459" s="169">
        <v>260837</v>
      </c>
      <c r="G3459" s="169" t="s">
        <v>497</v>
      </c>
      <c r="H3459" s="169"/>
      <c r="I3459" s="169"/>
      <c r="J3459" s="169">
        <v>-85362.58</v>
      </c>
      <c r="K3459" s="169"/>
      <c r="M3459" s="168">
        <f t="shared" si="160"/>
        <v>-8.5362579999999997E-3</v>
      </c>
    </row>
    <row r="3460" spans="1:13" x14ac:dyDescent="0.25">
      <c r="A3460" s="89" t="str">
        <f t="shared" si="161"/>
        <v>Y0BO0</v>
      </c>
      <c r="B3460" s="89">
        <f>VLOOKUP(F3460,Masters!B:F,5,0)</f>
        <v>0</v>
      </c>
      <c r="C3460" s="169" t="s">
        <v>191</v>
      </c>
      <c r="D3460" s="169" t="s">
        <v>191</v>
      </c>
      <c r="E3460" s="170">
        <v>44469</v>
      </c>
      <c r="F3460" s="169">
        <v>260902</v>
      </c>
      <c r="G3460" s="169" t="s">
        <v>498</v>
      </c>
      <c r="H3460" s="169"/>
      <c r="I3460" s="169"/>
      <c r="J3460" s="169">
        <v>0.12</v>
      </c>
      <c r="K3460" s="169"/>
      <c r="M3460" s="168">
        <f t="shared" si="160"/>
        <v>1.2E-8</v>
      </c>
    </row>
    <row r="3461" spans="1:13" x14ac:dyDescent="0.25">
      <c r="A3461" s="89" t="str">
        <f t="shared" si="161"/>
        <v>Y0BO0</v>
      </c>
      <c r="B3461" s="89">
        <f>VLOOKUP(F3461,Masters!B:F,5,0)</f>
        <v>0</v>
      </c>
      <c r="C3461" s="169" t="s">
        <v>191</v>
      </c>
      <c r="D3461" s="169" t="s">
        <v>191</v>
      </c>
      <c r="E3461" s="170">
        <v>44469</v>
      </c>
      <c r="F3461" s="169">
        <v>260905</v>
      </c>
      <c r="G3461" s="169" t="s">
        <v>499</v>
      </c>
      <c r="H3461" s="169"/>
      <c r="I3461" s="169"/>
      <c r="J3461" s="169">
        <v>-74731.429999999993</v>
      </c>
      <c r="K3461" s="169"/>
      <c r="M3461" s="168">
        <f t="shared" si="160"/>
        <v>-7.4731429999999989E-3</v>
      </c>
    </row>
    <row r="3462" spans="1:13" x14ac:dyDescent="0.25">
      <c r="A3462" s="89" t="str">
        <f t="shared" si="161"/>
        <v>Y0BO0</v>
      </c>
      <c r="B3462" s="89">
        <f>VLOOKUP(F3462,Masters!B:F,5,0)</f>
        <v>0</v>
      </c>
      <c r="C3462" s="169" t="s">
        <v>191</v>
      </c>
      <c r="D3462" s="169" t="s">
        <v>191</v>
      </c>
      <c r="E3462" s="170">
        <v>44469</v>
      </c>
      <c r="F3462" s="169">
        <v>260930</v>
      </c>
      <c r="G3462" s="169" t="s">
        <v>735</v>
      </c>
      <c r="H3462" s="169"/>
      <c r="I3462" s="169"/>
      <c r="J3462" s="169">
        <v>0</v>
      </c>
      <c r="K3462" s="169"/>
      <c r="M3462" s="168">
        <f t="shared" si="160"/>
        <v>0</v>
      </c>
    </row>
    <row r="3463" spans="1:13" x14ac:dyDescent="0.25">
      <c r="A3463" s="89" t="str">
        <f t="shared" si="161"/>
        <v>Y0BO0</v>
      </c>
      <c r="B3463" s="89">
        <f>VLOOKUP(F3463,Masters!B:F,5,0)</f>
        <v>0</v>
      </c>
      <c r="C3463" s="169" t="s">
        <v>191</v>
      </c>
      <c r="D3463" s="169" t="s">
        <v>191</v>
      </c>
      <c r="E3463" s="170">
        <v>44469</v>
      </c>
      <c r="F3463" s="169">
        <v>260942</v>
      </c>
      <c r="G3463" s="169" t="s">
        <v>500</v>
      </c>
      <c r="H3463" s="169"/>
      <c r="I3463" s="169"/>
      <c r="J3463" s="169">
        <v>-2000.81</v>
      </c>
      <c r="K3463" s="169"/>
      <c r="M3463" s="168">
        <f t="shared" si="160"/>
        <v>-2.0008099999999998E-4</v>
      </c>
    </row>
    <row r="3464" spans="1:13" x14ac:dyDescent="0.25">
      <c r="A3464" s="89" t="str">
        <f t="shared" si="161"/>
        <v>Y0BO0</v>
      </c>
      <c r="B3464" s="89">
        <f>VLOOKUP(F3464,Masters!B:F,5,0)</f>
        <v>0</v>
      </c>
      <c r="C3464" s="169" t="s">
        <v>191</v>
      </c>
      <c r="D3464" s="169" t="s">
        <v>191</v>
      </c>
      <c r="E3464" s="170">
        <v>44469</v>
      </c>
      <c r="F3464" s="169">
        <v>261027</v>
      </c>
      <c r="G3464" s="169" t="s">
        <v>502</v>
      </c>
      <c r="H3464" s="169"/>
      <c r="I3464" s="169"/>
      <c r="J3464" s="169">
        <v>270492.76</v>
      </c>
      <c r="K3464" s="169"/>
      <c r="M3464" s="168">
        <f t="shared" si="160"/>
        <v>2.7049276000000001E-2</v>
      </c>
    </row>
    <row r="3465" spans="1:13" x14ac:dyDescent="0.25">
      <c r="A3465" s="89" t="str">
        <f t="shared" si="161"/>
        <v>Y0BO0</v>
      </c>
      <c r="B3465" s="89">
        <f>VLOOKUP(F3465,Masters!B:F,5,0)</f>
        <v>0</v>
      </c>
      <c r="C3465" s="169" t="s">
        <v>191</v>
      </c>
      <c r="D3465" s="169" t="s">
        <v>191</v>
      </c>
      <c r="E3465" s="170">
        <v>44469</v>
      </c>
      <c r="F3465" s="169">
        <v>261262</v>
      </c>
      <c r="G3465" s="169" t="s">
        <v>507</v>
      </c>
      <c r="H3465" s="169"/>
      <c r="I3465" s="169"/>
      <c r="J3465" s="169">
        <v>231.73</v>
      </c>
      <c r="K3465" s="169"/>
      <c r="M3465" s="168">
        <f t="shared" si="160"/>
        <v>2.3173E-5</v>
      </c>
    </row>
    <row r="3466" spans="1:13" x14ac:dyDescent="0.25">
      <c r="A3466" s="89" t="str">
        <f t="shared" si="161"/>
        <v>Y0BO0</v>
      </c>
      <c r="B3466" s="89">
        <f>VLOOKUP(F3466,Masters!B:F,5,0)</f>
        <v>0</v>
      </c>
      <c r="C3466" s="169" t="s">
        <v>191</v>
      </c>
      <c r="D3466" s="169" t="s">
        <v>191</v>
      </c>
      <c r="E3466" s="170">
        <v>44469</v>
      </c>
      <c r="F3466" s="169">
        <v>281101</v>
      </c>
      <c r="G3466" s="169" t="s">
        <v>481</v>
      </c>
      <c r="H3466" s="169"/>
      <c r="I3466" s="169"/>
      <c r="J3466" s="169">
        <v>-11329704178.059999</v>
      </c>
      <c r="K3466" s="169"/>
      <c r="M3466" s="168">
        <f t="shared" si="160"/>
        <v>-1132.9704178059999</v>
      </c>
    </row>
    <row r="3467" spans="1:13" x14ac:dyDescent="0.25">
      <c r="A3467" s="89" t="str">
        <f t="shared" si="161"/>
        <v>Y0BO0</v>
      </c>
      <c r="B3467" s="89">
        <f>VLOOKUP(F3467,Masters!B:F,5,0)</f>
        <v>0</v>
      </c>
      <c r="C3467" s="169" t="s">
        <v>191</v>
      </c>
      <c r="D3467" s="169" t="s">
        <v>191</v>
      </c>
      <c r="E3467" s="170">
        <v>44469</v>
      </c>
      <c r="F3467" s="169">
        <v>281102</v>
      </c>
      <c r="G3467" s="169" t="s">
        <v>1058</v>
      </c>
      <c r="H3467" s="169"/>
      <c r="I3467" s="169"/>
      <c r="J3467" s="169">
        <v>61190586</v>
      </c>
      <c r="K3467" s="169"/>
      <c r="M3467" s="168">
        <f t="shared" si="160"/>
        <v>6.1190585999999998</v>
      </c>
    </row>
    <row r="3468" spans="1:13" x14ac:dyDescent="0.25">
      <c r="A3468" s="89" t="str">
        <f t="shared" si="161"/>
        <v>Y0BO0</v>
      </c>
      <c r="B3468" s="89">
        <f>VLOOKUP(F3468,Masters!B:F,5,0)</f>
        <v>0</v>
      </c>
      <c r="C3468" s="169" t="s">
        <v>191</v>
      </c>
      <c r="D3468" s="169" t="s">
        <v>191</v>
      </c>
      <c r="E3468" s="170">
        <v>44469</v>
      </c>
      <c r="F3468" s="169">
        <v>281128</v>
      </c>
      <c r="G3468" s="169" t="s">
        <v>589</v>
      </c>
      <c r="H3468" s="169"/>
      <c r="I3468" s="169"/>
      <c r="J3468" s="169">
        <v>-180261299.18000001</v>
      </c>
      <c r="K3468" s="169"/>
      <c r="M3468" s="168">
        <f t="shared" si="160"/>
        <v>-18.026129918000002</v>
      </c>
    </row>
    <row r="3469" spans="1:13" x14ac:dyDescent="0.25">
      <c r="A3469" s="89" t="str">
        <f t="shared" si="161"/>
        <v>Y0BO0</v>
      </c>
      <c r="B3469" s="89">
        <f>VLOOKUP(F3469,Masters!B:F,5,0)</f>
        <v>0</v>
      </c>
      <c r="C3469" s="169" t="s">
        <v>191</v>
      </c>
      <c r="D3469" s="169" t="s">
        <v>191</v>
      </c>
      <c r="E3469" s="170">
        <v>44469</v>
      </c>
      <c r="F3469" s="169">
        <v>281129</v>
      </c>
      <c r="G3469" s="169" t="s">
        <v>641</v>
      </c>
      <c r="H3469" s="169"/>
      <c r="I3469" s="169"/>
      <c r="J3469" s="169">
        <v>12012247.189999999</v>
      </c>
      <c r="K3469" s="169"/>
      <c r="M3469" s="168">
        <f t="shared" si="160"/>
        <v>1.2012247190000001</v>
      </c>
    </row>
    <row r="3470" spans="1:13" x14ac:dyDescent="0.25">
      <c r="A3470" s="89" t="str">
        <f t="shared" si="161"/>
        <v>Y0BO0</v>
      </c>
      <c r="B3470" s="89">
        <f>VLOOKUP(F3470,Masters!B:F,5,0)</f>
        <v>0</v>
      </c>
      <c r="C3470" s="169" t="s">
        <v>191</v>
      </c>
      <c r="D3470" s="169" t="s">
        <v>191</v>
      </c>
      <c r="E3470" s="170">
        <v>44469</v>
      </c>
      <c r="F3470" s="169">
        <v>281131</v>
      </c>
      <c r="G3470" s="169" t="s">
        <v>642</v>
      </c>
      <c r="H3470" s="169"/>
      <c r="I3470" s="169"/>
      <c r="J3470" s="169">
        <v>6269681.1200000001</v>
      </c>
      <c r="K3470" s="169"/>
      <c r="M3470" s="168">
        <f t="shared" si="160"/>
        <v>0.62696811200000002</v>
      </c>
    </row>
    <row r="3471" spans="1:13" x14ac:dyDescent="0.25">
      <c r="A3471" s="89" t="str">
        <f t="shared" si="161"/>
        <v>Y0BO0</v>
      </c>
      <c r="B3471" s="89">
        <f>VLOOKUP(F3471,Masters!B:F,5,0)</f>
        <v>0</v>
      </c>
      <c r="C3471" s="169" t="s">
        <v>191</v>
      </c>
      <c r="D3471" s="169" t="s">
        <v>191</v>
      </c>
      <c r="E3471" s="170">
        <v>44469</v>
      </c>
      <c r="F3471" s="169">
        <v>281133</v>
      </c>
      <c r="G3471" s="169" t="s">
        <v>753</v>
      </c>
      <c r="H3471" s="169"/>
      <c r="I3471" s="169"/>
      <c r="J3471" s="169">
        <v>703769676.46000004</v>
      </c>
      <c r="K3471" s="169"/>
      <c r="M3471" s="168">
        <f t="shared" si="160"/>
        <v>70.376967645999997</v>
      </c>
    </row>
    <row r="3472" spans="1:13" x14ac:dyDescent="0.25">
      <c r="A3472" s="89" t="str">
        <f t="shared" si="161"/>
        <v>Y0BO0</v>
      </c>
      <c r="B3472" s="89">
        <f>VLOOKUP(F3472,Masters!B:F,5,0)</f>
        <v>0</v>
      </c>
      <c r="C3472" s="169" t="s">
        <v>191</v>
      </c>
      <c r="D3472" s="169" t="s">
        <v>191</v>
      </c>
      <c r="E3472" s="170">
        <v>44469</v>
      </c>
      <c r="F3472" s="169">
        <v>281134</v>
      </c>
      <c r="G3472" s="169" t="s">
        <v>590</v>
      </c>
      <c r="H3472" s="169"/>
      <c r="I3472" s="169"/>
      <c r="J3472" s="169">
        <v>23404429.66</v>
      </c>
      <c r="K3472" s="169"/>
      <c r="M3472" s="168">
        <f t="shared" si="160"/>
        <v>2.3404429659999999</v>
      </c>
    </row>
    <row r="3473" spans="1:13" x14ac:dyDescent="0.25">
      <c r="A3473" s="89" t="str">
        <f t="shared" si="161"/>
        <v>Y0BO0</v>
      </c>
      <c r="B3473" s="89">
        <f>VLOOKUP(F3473,Masters!B:F,5,0)</f>
        <v>0</v>
      </c>
      <c r="C3473" s="169" t="s">
        <v>191</v>
      </c>
      <c r="D3473" s="169" t="s">
        <v>191</v>
      </c>
      <c r="E3473" s="170">
        <v>44469</v>
      </c>
      <c r="F3473" s="169">
        <v>281136</v>
      </c>
      <c r="G3473" s="169" t="s">
        <v>709</v>
      </c>
      <c r="H3473" s="169"/>
      <c r="I3473" s="169"/>
      <c r="J3473" s="169">
        <v>17101339.129999999</v>
      </c>
      <c r="K3473" s="169"/>
      <c r="M3473" s="168">
        <f t="shared" si="160"/>
        <v>1.7101339129999999</v>
      </c>
    </row>
    <row r="3474" spans="1:13" x14ac:dyDescent="0.25">
      <c r="A3474" s="89" t="str">
        <f t="shared" si="161"/>
        <v>Y0BO0</v>
      </c>
      <c r="B3474" s="89">
        <f>VLOOKUP(F3474,Masters!B:F,5,0)</f>
        <v>0</v>
      </c>
      <c r="C3474" s="169" t="s">
        <v>191</v>
      </c>
      <c r="D3474" s="169" t="s">
        <v>191</v>
      </c>
      <c r="E3474" s="170">
        <v>44469</v>
      </c>
      <c r="F3474" s="169">
        <v>281137</v>
      </c>
      <c r="G3474" s="169" t="s">
        <v>591</v>
      </c>
      <c r="H3474" s="169"/>
      <c r="I3474" s="169"/>
      <c r="J3474" s="169">
        <v>140287.01</v>
      </c>
      <c r="K3474" s="169"/>
      <c r="M3474" s="168">
        <f t="shared" si="160"/>
        <v>1.4028701000000001E-2</v>
      </c>
    </row>
    <row r="3475" spans="1:13" x14ac:dyDescent="0.25">
      <c r="A3475" s="89" t="str">
        <f t="shared" si="161"/>
        <v>Y0BO0</v>
      </c>
      <c r="B3475" s="89">
        <f>VLOOKUP(F3475,Masters!B:F,5,0)</f>
        <v>0</v>
      </c>
      <c r="C3475" s="169" t="s">
        <v>191</v>
      </c>
      <c r="D3475" s="169" t="s">
        <v>191</v>
      </c>
      <c r="E3475" s="170">
        <v>44469</v>
      </c>
      <c r="F3475" s="169">
        <v>281138</v>
      </c>
      <c r="G3475" s="169" t="s">
        <v>592</v>
      </c>
      <c r="H3475" s="169"/>
      <c r="I3475" s="169"/>
      <c r="J3475" s="169">
        <v>45345174.109999999</v>
      </c>
      <c r="K3475" s="169"/>
      <c r="M3475" s="168">
        <f t="shared" si="160"/>
        <v>4.5345174109999995</v>
      </c>
    </row>
    <row r="3476" spans="1:13" x14ac:dyDescent="0.25">
      <c r="A3476" s="89" t="str">
        <f t="shared" si="161"/>
        <v>Y0BO0</v>
      </c>
      <c r="B3476" s="89">
        <f>VLOOKUP(F3476,Masters!B:F,5,0)</f>
        <v>0</v>
      </c>
      <c r="C3476" s="169" t="s">
        <v>191</v>
      </c>
      <c r="D3476" s="169" t="s">
        <v>191</v>
      </c>
      <c r="E3476" s="170">
        <v>44469</v>
      </c>
      <c r="F3476" s="169">
        <v>281139</v>
      </c>
      <c r="G3476" s="169" t="s">
        <v>643</v>
      </c>
      <c r="H3476" s="169"/>
      <c r="I3476" s="169"/>
      <c r="J3476" s="169">
        <v>8013921.0599999996</v>
      </c>
      <c r="K3476" s="169"/>
      <c r="M3476" s="168">
        <f t="shared" si="160"/>
        <v>0.80139210599999999</v>
      </c>
    </row>
    <row r="3477" spans="1:13" x14ac:dyDescent="0.25">
      <c r="A3477" s="89" t="str">
        <f t="shared" si="161"/>
        <v>Y0BO0</v>
      </c>
      <c r="B3477" s="89">
        <f>VLOOKUP(F3477,Masters!B:F,5,0)</f>
        <v>0</v>
      </c>
      <c r="C3477" s="169" t="s">
        <v>191</v>
      </c>
      <c r="D3477" s="169" t="s">
        <v>191</v>
      </c>
      <c r="E3477" s="170">
        <v>44469</v>
      </c>
      <c r="F3477" s="169">
        <v>281212</v>
      </c>
      <c r="G3477" s="169" t="s">
        <v>541</v>
      </c>
      <c r="H3477" s="169"/>
      <c r="I3477" s="169"/>
      <c r="J3477" s="169">
        <v>-392896.44</v>
      </c>
      <c r="K3477" s="169"/>
      <c r="M3477" s="168">
        <f t="shared" si="160"/>
        <v>-3.9289643999999999E-2</v>
      </c>
    </row>
    <row r="3478" spans="1:13" x14ac:dyDescent="0.25">
      <c r="A3478" s="89" t="str">
        <f t="shared" si="161"/>
        <v>Y0BO0</v>
      </c>
      <c r="B3478" s="89">
        <f>VLOOKUP(F3478,Masters!B:F,5,0)</f>
        <v>0</v>
      </c>
      <c r="C3478" s="169" t="s">
        <v>191</v>
      </c>
      <c r="D3478" s="169" t="s">
        <v>191</v>
      </c>
      <c r="E3478" s="170">
        <v>44469</v>
      </c>
      <c r="F3478" s="169">
        <v>281227</v>
      </c>
      <c r="G3478" s="169" t="s">
        <v>711</v>
      </c>
      <c r="H3478" s="169"/>
      <c r="I3478" s="169"/>
      <c r="J3478" s="169">
        <v>-319465.05</v>
      </c>
      <c r="K3478" s="169"/>
      <c r="M3478" s="168">
        <f t="shared" si="160"/>
        <v>-3.1946505E-2</v>
      </c>
    </row>
    <row r="3479" spans="1:13" x14ac:dyDescent="0.25">
      <c r="A3479" s="89" t="str">
        <f t="shared" si="161"/>
        <v>Y0BO0</v>
      </c>
      <c r="B3479" s="89">
        <f>VLOOKUP(F3479,Masters!B:F,5,0)</f>
        <v>0</v>
      </c>
      <c r="C3479" s="169" t="s">
        <v>191</v>
      </c>
      <c r="D3479" s="169" t="s">
        <v>191</v>
      </c>
      <c r="E3479" s="170">
        <v>44469</v>
      </c>
      <c r="F3479" s="169">
        <v>281290</v>
      </c>
      <c r="G3479" s="169" t="s">
        <v>483</v>
      </c>
      <c r="H3479" s="169"/>
      <c r="I3479" s="169"/>
      <c r="J3479" s="169">
        <v>11854478.35</v>
      </c>
      <c r="K3479" s="169"/>
      <c r="M3479" s="168">
        <f t="shared" si="160"/>
        <v>1.1854478349999999</v>
      </c>
    </row>
    <row r="3480" spans="1:13" x14ac:dyDescent="0.25">
      <c r="A3480" s="89" t="str">
        <f t="shared" si="161"/>
        <v>Y0BO0</v>
      </c>
      <c r="B3480" s="89">
        <f>VLOOKUP(F3480,Masters!B:F,5,0)</f>
        <v>0</v>
      </c>
      <c r="C3480" s="169" t="s">
        <v>191</v>
      </c>
      <c r="D3480" s="169" t="s">
        <v>191</v>
      </c>
      <c r="E3480" s="170">
        <v>44469</v>
      </c>
      <c r="F3480" s="169">
        <v>281292</v>
      </c>
      <c r="G3480" s="169" t="s">
        <v>484</v>
      </c>
      <c r="H3480" s="169"/>
      <c r="I3480" s="169"/>
      <c r="J3480" s="169">
        <v>-2557722883.4099998</v>
      </c>
      <c r="K3480" s="169"/>
      <c r="M3480" s="168">
        <f t="shared" si="160"/>
        <v>-255.77228834099998</v>
      </c>
    </row>
    <row r="3481" spans="1:13" x14ac:dyDescent="0.25">
      <c r="A3481" s="89" t="str">
        <f t="shared" si="161"/>
        <v>Y0BO0</v>
      </c>
      <c r="B3481" s="89">
        <f>VLOOKUP(F3481,Masters!B:F,5,0)</f>
        <v>0</v>
      </c>
      <c r="C3481" s="169" t="s">
        <v>191</v>
      </c>
      <c r="D3481" s="169" t="s">
        <v>191</v>
      </c>
      <c r="E3481" s="170">
        <v>44469</v>
      </c>
      <c r="F3481" s="169">
        <v>281293</v>
      </c>
      <c r="G3481" s="169" t="s">
        <v>651</v>
      </c>
      <c r="H3481" s="169"/>
      <c r="I3481" s="169"/>
      <c r="J3481" s="169">
        <v>-1649592.62</v>
      </c>
      <c r="K3481" s="169"/>
      <c r="M3481" s="168">
        <f t="shared" si="160"/>
        <v>-0.16495926200000002</v>
      </c>
    </row>
    <row r="3482" spans="1:13" x14ac:dyDescent="0.25">
      <c r="A3482" s="89" t="str">
        <f t="shared" si="161"/>
        <v>Y0BO0</v>
      </c>
      <c r="B3482" s="89">
        <f>VLOOKUP(F3482,Masters!B:F,5,0)</f>
        <v>0</v>
      </c>
      <c r="C3482" s="169" t="s">
        <v>191</v>
      </c>
      <c r="D3482" s="169" t="s">
        <v>191</v>
      </c>
      <c r="E3482" s="170">
        <v>44469</v>
      </c>
      <c r="F3482" s="169">
        <v>281295</v>
      </c>
      <c r="G3482" s="169" t="s">
        <v>652</v>
      </c>
      <c r="H3482" s="169"/>
      <c r="I3482" s="169"/>
      <c r="J3482" s="169">
        <v>2298655.7999999998</v>
      </c>
      <c r="K3482" s="169"/>
      <c r="M3482" s="168">
        <f t="shared" si="160"/>
        <v>0.22986557999999999</v>
      </c>
    </row>
    <row r="3483" spans="1:13" x14ac:dyDescent="0.25">
      <c r="A3483" s="89" t="str">
        <f t="shared" si="161"/>
        <v>Y0BO0</v>
      </c>
      <c r="B3483" s="89">
        <f>VLOOKUP(F3483,Masters!B:F,5,0)</f>
        <v>0</v>
      </c>
      <c r="C3483" s="169" t="s">
        <v>191</v>
      </c>
      <c r="D3483" s="169" t="s">
        <v>191</v>
      </c>
      <c r="E3483" s="170">
        <v>44469</v>
      </c>
      <c r="F3483" s="169">
        <v>281296</v>
      </c>
      <c r="G3483" s="169" t="s">
        <v>738</v>
      </c>
      <c r="H3483" s="169"/>
      <c r="I3483" s="169"/>
      <c r="J3483" s="169">
        <v>1399492620.0999999</v>
      </c>
      <c r="K3483" s="169"/>
      <c r="M3483" s="168">
        <f t="shared" si="160"/>
        <v>139.94926200999998</v>
      </c>
    </row>
    <row r="3484" spans="1:13" x14ac:dyDescent="0.25">
      <c r="A3484" s="89" t="str">
        <f t="shared" si="161"/>
        <v>Y0BO0</v>
      </c>
      <c r="B3484" s="89">
        <f>VLOOKUP(F3484,Masters!B:F,5,0)</f>
        <v>0</v>
      </c>
      <c r="C3484" s="169" t="s">
        <v>191</v>
      </c>
      <c r="D3484" s="169" t="s">
        <v>191</v>
      </c>
      <c r="E3484" s="170">
        <v>44469</v>
      </c>
      <c r="F3484" s="169">
        <v>281297</v>
      </c>
      <c r="G3484" s="169" t="s">
        <v>713</v>
      </c>
      <c r="H3484" s="169"/>
      <c r="I3484" s="169"/>
      <c r="J3484" s="169">
        <v>532101.47</v>
      </c>
      <c r="K3484" s="169"/>
      <c r="M3484" s="168">
        <f t="shared" si="160"/>
        <v>5.3210146999999999E-2</v>
      </c>
    </row>
    <row r="3485" spans="1:13" x14ac:dyDescent="0.25">
      <c r="A3485" s="89" t="str">
        <f t="shared" si="161"/>
        <v>Y0BO5.3</v>
      </c>
      <c r="B3485" s="89">
        <f>VLOOKUP(F3485,Masters!B:F,5,0)</f>
        <v>5.3</v>
      </c>
      <c r="C3485" s="169" t="s">
        <v>191</v>
      </c>
      <c r="D3485" s="169" t="s">
        <v>191</v>
      </c>
      <c r="E3485" s="170">
        <v>44469</v>
      </c>
      <c r="F3485" s="169">
        <v>301229</v>
      </c>
      <c r="G3485" s="169" t="s">
        <v>1072</v>
      </c>
      <c r="H3485" s="169"/>
      <c r="I3485" s="169"/>
      <c r="J3485" s="169">
        <v>-649933</v>
      </c>
      <c r="K3485" s="169"/>
      <c r="M3485" s="168">
        <f t="shared" si="160"/>
        <v>-6.4993300000000004E-2</v>
      </c>
    </row>
    <row r="3486" spans="1:13" x14ac:dyDescent="0.25">
      <c r="A3486" s="89" t="str">
        <f t="shared" si="161"/>
        <v>Y0BO5.3</v>
      </c>
      <c r="B3486" s="89">
        <f>VLOOKUP(F3486,Masters!B:F,5,0)</f>
        <v>5.3</v>
      </c>
      <c r="C3486" s="169" t="s">
        <v>191</v>
      </c>
      <c r="D3486" s="169" t="s">
        <v>191</v>
      </c>
      <c r="E3486" s="170">
        <v>44469</v>
      </c>
      <c r="F3486" s="169">
        <v>301230</v>
      </c>
      <c r="G3486" s="169" t="s">
        <v>957</v>
      </c>
      <c r="H3486" s="169"/>
      <c r="I3486" s="169"/>
      <c r="J3486" s="169">
        <v>-2626961.25</v>
      </c>
      <c r="K3486" s="169"/>
      <c r="M3486" s="168">
        <f t="shared" si="160"/>
        <v>-0.262696125</v>
      </c>
    </row>
    <row r="3487" spans="1:13" x14ac:dyDescent="0.25">
      <c r="A3487" s="89" t="str">
        <f t="shared" si="161"/>
        <v>Y0BO5.3</v>
      </c>
      <c r="B3487" s="89">
        <f>VLOOKUP(F3487,Masters!B:F,5,0)</f>
        <v>5.3</v>
      </c>
      <c r="C3487" s="169" t="s">
        <v>191</v>
      </c>
      <c r="D3487" s="169" t="s">
        <v>191</v>
      </c>
      <c r="E3487" s="170">
        <v>44469</v>
      </c>
      <c r="F3487" s="169">
        <v>301231</v>
      </c>
      <c r="G3487" s="169" t="s">
        <v>958</v>
      </c>
      <c r="H3487" s="169"/>
      <c r="I3487" s="169"/>
      <c r="J3487" s="169">
        <v>-753460</v>
      </c>
      <c r="K3487" s="169"/>
      <c r="M3487" s="168">
        <f t="shared" si="160"/>
        <v>-7.5345999999999996E-2</v>
      </c>
    </row>
    <row r="3488" spans="1:13" x14ac:dyDescent="0.25">
      <c r="A3488" s="89" t="str">
        <f t="shared" si="161"/>
        <v>Y0BO5.2</v>
      </c>
      <c r="B3488" s="89">
        <f>VLOOKUP(F3488,Masters!B:F,5,0)</f>
        <v>5.2</v>
      </c>
      <c r="C3488" s="169" t="s">
        <v>191</v>
      </c>
      <c r="D3488" s="169" t="s">
        <v>191</v>
      </c>
      <c r="E3488" s="170">
        <v>44469</v>
      </c>
      <c r="F3488" s="169">
        <v>304209</v>
      </c>
      <c r="G3488" s="169" t="s">
        <v>565</v>
      </c>
      <c r="H3488" s="169"/>
      <c r="I3488" s="169"/>
      <c r="J3488" s="169">
        <v>-338882694.43000001</v>
      </c>
      <c r="K3488" s="169"/>
      <c r="M3488" s="168">
        <f t="shared" si="160"/>
        <v>-33.888269442999999</v>
      </c>
    </row>
    <row r="3489" spans="1:13" x14ac:dyDescent="0.25">
      <c r="A3489" s="89" t="str">
        <f t="shared" si="161"/>
        <v>Y0BO5.2</v>
      </c>
      <c r="B3489" s="89">
        <f>VLOOKUP(F3489,Masters!B:F,5,0)</f>
        <v>5.2</v>
      </c>
      <c r="C3489" s="169" t="s">
        <v>191</v>
      </c>
      <c r="D3489" s="169" t="s">
        <v>191</v>
      </c>
      <c r="E3489" s="170">
        <v>44469</v>
      </c>
      <c r="F3489" s="169">
        <v>304213</v>
      </c>
      <c r="G3489" s="169" t="s">
        <v>966</v>
      </c>
      <c r="H3489" s="169"/>
      <c r="I3489" s="169"/>
      <c r="J3489" s="169">
        <v>-30560078.41</v>
      </c>
      <c r="K3489" s="169"/>
      <c r="M3489" s="168">
        <f t="shared" si="160"/>
        <v>-3.056007841</v>
      </c>
    </row>
    <row r="3490" spans="1:13" x14ac:dyDescent="0.25">
      <c r="A3490" s="89" t="str">
        <f t="shared" si="161"/>
        <v>Y0BO5.2</v>
      </c>
      <c r="B3490" s="89">
        <f>VLOOKUP(F3490,Masters!B:F,5,0)</f>
        <v>5.2</v>
      </c>
      <c r="C3490" s="169" t="s">
        <v>191</v>
      </c>
      <c r="D3490" s="169" t="s">
        <v>191</v>
      </c>
      <c r="E3490" s="170">
        <v>44469</v>
      </c>
      <c r="F3490" s="169">
        <v>304214</v>
      </c>
      <c r="G3490" s="169" t="s">
        <v>663</v>
      </c>
      <c r="H3490" s="169"/>
      <c r="I3490" s="169"/>
      <c r="J3490" s="169">
        <v>-64428460</v>
      </c>
      <c r="K3490" s="169"/>
      <c r="M3490" s="168">
        <f t="shared" si="160"/>
        <v>-6.4428460000000003</v>
      </c>
    </row>
    <row r="3491" spans="1:13" x14ac:dyDescent="0.25">
      <c r="A3491" s="89" t="str">
        <f t="shared" si="161"/>
        <v>Y0BO5.2</v>
      </c>
      <c r="B3491" s="89">
        <f>VLOOKUP(F3491,Masters!B:F,5,0)</f>
        <v>5.2</v>
      </c>
      <c r="C3491" s="169" t="s">
        <v>191</v>
      </c>
      <c r="D3491" s="169" t="s">
        <v>191</v>
      </c>
      <c r="E3491" s="170">
        <v>44469</v>
      </c>
      <c r="F3491" s="169">
        <v>304215</v>
      </c>
      <c r="G3491" s="169" t="s">
        <v>600</v>
      </c>
      <c r="H3491" s="169"/>
      <c r="I3491" s="169"/>
      <c r="J3491" s="169">
        <v>-112238112.5</v>
      </c>
      <c r="K3491" s="169"/>
      <c r="M3491" s="168">
        <f t="shared" si="160"/>
        <v>-11.223811250000001</v>
      </c>
    </row>
    <row r="3492" spans="1:13" x14ac:dyDescent="0.25">
      <c r="A3492" s="89" t="str">
        <f t="shared" si="161"/>
        <v>Y0BO5.2</v>
      </c>
      <c r="B3492" s="89">
        <f>VLOOKUP(F3492,Masters!B:F,5,0)</f>
        <v>5.2</v>
      </c>
      <c r="C3492" s="169" t="s">
        <v>191</v>
      </c>
      <c r="D3492" s="169" t="s">
        <v>191</v>
      </c>
      <c r="E3492" s="170">
        <v>44469</v>
      </c>
      <c r="F3492" s="169">
        <v>304216</v>
      </c>
      <c r="G3492" s="169" t="s">
        <v>967</v>
      </c>
      <c r="H3492" s="169"/>
      <c r="I3492" s="169"/>
      <c r="J3492" s="169">
        <v>-102061784.20999999</v>
      </c>
      <c r="K3492" s="169"/>
      <c r="M3492" s="168">
        <f t="shared" si="160"/>
        <v>-10.206178420999999</v>
      </c>
    </row>
    <row r="3493" spans="1:13" x14ac:dyDescent="0.25">
      <c r="A3493" s="89" t="str">
        <f t="shared" si="161"/>
        <v>Y0BO5.2</v>
      </c>
      <c r="B3493" s="89">
        <f>VLOOKUP(F3493,Masters!B:F,5,0)</f>
        <v>5.2</v>
      </c>
      <c r="C3493" s="169" t="s">
        <v>191</v>
      </c>
      <c r="D3493" s="169" t="s">
        <v>191</v>
      </c>
      <c r="E3493" s="170">
        <v>44469</v>
      </c>
      <c r="F3493" s="169">
        <v>304217</v>
      </c>
      <c r="G3493" s="169" t="s">
        <v>968</v>
      </c>
      <c r="H3493" s="169"/>
      <c r="I3493" s="169"/>
      <c r="J3493" s="169">
        <v>-93728150.670000002</v>
      </c>
      <c r="K3493" s="169"/>
      <c r="M3493" s="168">
        <f t="shared" si="160"/>
        <v>-9.3728150669999994</v>
      </c>
    </row>
    <row r="3494" spans="1:13" x14ac:dyDescent="0.25">
      <c r="A3494" s="89" t="str">
        <f t="shared" si="161"/>
        <v>Y0BO5.2</v>
      </c>
      <c r="B3494" s="89">
        <f>VLOOKUP(F3494,Masters!B:F,5,0)</f>
        <v>5.2</v>
      </c>
      <c r="C3494" s="169" t="s">
        <v>191</v>
      </c>
      <c r="D3494" s="169" t="s">
        <v>191</v>
      </c>
      <c r="E3494" s="170">
        <v>44469</v>
      </c>
      <c r="F3494" s="169">
        <v>304232</v>
      </c>
      <c r="G3494" s="169" t="s">
        <v>440</v>
      </c>
      <c r="H3494" s="169"/>
      <c r="I3494" s="169"/>
      <c r="J3494" s="169">
        <v>-147523.51</v>
      </c>
      <c r="K3494" s="169"/>
      <c r="M3494" s="168">
        <f t="shared" si="160"/>
        <v>-1.4752351E-2</v>
      </c>
    </row>
    <row r="3495" spans="1:13" x14ac:dyDescent="0.25">
      <c r="A3495" s="89" t="str">
        <f t="shared" si="161"/>
        <v>Y0BO5.2</v>
      </c>
      <c r="B3495" s="89">
        <f>VLOOKUP(F3495,Masters!B:F,5,0)</f>
        <v>5.2</v>
      </c>
      <c r="C3495" s="169" t="s">
        <v>191</v>
      </c>
      <c r="D3495" s="169" t="s">
        <v>191</v>
      </c>
      <c r="E3495" s="170">
        <v>44469</v>
      </c>
      <c r="F3495" s="169">
        <v>304300</v>
      </c>
      <c r="G3495" s="169" t="s">
        <v>601</v>
      </c>
      <c r="H3495" s="169"/>
      <c r="I3495" s="169"/>
      <c r="J3495" s="169">
        <v>-569048.53</v>
      </c>
      <c r="K3495" s="169"/>
      <c r="M3495" s="168">
        <f t="shared" si="160"/>
        <v>-5.6904853000000005E-2</v>
      </c>
    </row>
    <row r="3496" spans="1:13" x14ac:dyDescent="0.25">
      <c r="A3496" s="89" t="str">
        <f t="shared" si="161"/>
        <v>Y0BO5.5</v>
      </c>
      <c r="B3496" s="89">
        <f>VLOOKUP(F3496,Masters!B:F,5,0)</f>
        <v>5.5</v>
      </c>
      <c r="C3496" s="169" t="s">
        <v>191</v>
      </c>
      <c r="D3496" s="169" t="s">
        <v>191</v>
      </c>
      <c r="E3496" s="170">
        <v>44469</v>
      </c>
      <c r="F3496" s="169">
        <v>304751</v>
      </c>
      <c r="G3496" s="169" t="s">
        <v>443</v>
      </c>
      <c r="H3496" s="169"/>
      <c r="I3496" s="169"/>
      <c r="J3496" s="169">
        <v>10.6</v>
      </c>
      <c r="K3496" s="169"/>
      <c r="M3496" s="168">
        <f t="shared" si="160"/>
        <v>1.06E-6</v>
      </c>
    </row>
    <row r="3497" spans="1:13" x14ac:dyDescent="0.25">
      <c r="A3497" s="89" t="str">
        <f t="shared" si="161"/>
        <v>Y0BO5.5</v>
      </c>
      <c r="B3497" s="89">
        <f>VLOOKUP(F3497,Masters!B:F,5,0)</f>
        <v>5.5</v>
      </c>
      <c r="C3497" s="169" t="s">
        <v>191</v>
      </c>
      <c r="D3497" s="169" t="s">
        <v>191</v>
      </c>
      <c r="E3497" s="170">
        <v>44469</v>
      </c>
      <c r="F3497" s="169">
        <v>305101</v>
      </c>
      <c r="G3497" s="169" t="s">
        <v>444</v>
      </c>
      <c r="H3497" s="169"/>
      <c r="I3497" s="169"/>
      <c r="J3497" s="169">
        <v>-60.96</v>
      </c>
      <c r="K3497" s="169"/>
      <c r="M3497" s="168">
        <f t="shared" si="160"/>
        <v>-6.0959999999999997E-6</v>
      </c>
    </row>
    <row r="3498" spans="1:13" x14ac:dyDescent="0.25">
      <c r="A3498" s="89" t="str">
        <f t="shared" si="161"/>
        <v>Y0BO5.5</v>
      </c>
      <c r="B3498" s="89">
        <f>VLOOKUP(F3498,Masters!B:F,5,0)</f>
        <v>5.5</v>
      </c>
      <c r="C3498" s="169" t="s">
        <v>191</v>
      </c>
      <c r="D3498" s="169" t="s">
        <v>191</v>
      </c>
      <c r="E3498" s="170">
        <v>44469</v>
      </c>
      <c r="F3498" s="169">
        <v>305111</v>
      </c>
      <c r="G3498" s="169" t="s">
        <v>566</v>
      </c>
      <c r="H3498" s="169"/>
      <c r="I3498" s="169"/>
      <c r="J3498" s="169">
        <v>468.11</v>
      </c>
      <c r="K3498" s="169"/>
      <c r="M3498" s="168">
        <f t="shared" si="160"/>
        <v>4.6811000000000003E-5</v>
      </c>
    </row>
    <row r="3499" spans="1:13" x14ac:dyDescent="0.25">
      <c r="A3499" s="89" t="str">
        <f t="shared" si="161"/>
        <v>Y0BO0</v>
      </c>
      <c r="B3499" s="89">
        <f>VLOOKUP(F3499,Masters!B:F,5,0)</f>
        <v>0</v>
      </c>
      <c r="C3499" s="169" t="s">
        <v>191</v>
      </c>
      <c r="D3499" s="169" t="s">
        <v>191</v>
      </c>
      <c r="E3499" s="170">
        <v>44469</v>
      </c>
      <c r="F3499" s="169">
        <v>311608</v>
      </c>
      <c r="G3499" s="169" t="s">
        <v>567</v>
      </c>
      <c r="H3499" s="169"/>
      <c r="I3499" s="169"/>
      <c r="J3499" s="169">
        <v>132117748.67</v>
      </c>
      <c r="K3499" s="169"/>
      <c r="M3499" s="168">
        <f t="shared" si="160"/>
        <v>13.211774867000001</v>
      </c>
    </row>
    <row r="3500" spans="1:13" x14ac:dyDescent="0.25">
      <c r="A3500" s="89" t="str">
        <f t="shared" si="161"/>
        <v>Y0BO0</v>
      </c>
      <c r="B3500" s="89">
        <f>VLOOKUP(F3500,Masters!B:F,5,0)</f>
        <v>0</v>
      </c>
      <c r="C3500" s="169" t="s">
        <v>191</v>
      </c>
      <c r="D3500" s="169" t="s">
        <v>191</v>
      </c>
      <c r="E3500" s="170">
        <v>44469</v>
      </c>
      <c r="F3500" s="169">
        <v>311617</v>
      </c>
      <c r="G3500" s="169" t="s">
        <v>666</v>
      </c>
      <c r="H3500" s="169"/>
      <c r="I3500" s="169"/>
      <c r="J3500" s="169">
        <v>-1014260</v>
      </c>
      <c r="K3500" s="169"/>
      <c r="M3500" s="168">
        <f t="shared" si="160"/>
        <v>-0.101426</v>
      </c>
    </row>
    <row r="3501" spans="1:13" x14ac:dyDescent="0.25">
      <c r="A3501" s="89" t="str">
        <f t="shared" si="161"/>
        <v>Y0BO0</v>
      </c>
      <c r="B3501" s="89">
        <f>VLOOKUP(F3501,Masters!B:F,5,0)</f>
        <v>0</v>
      </c>
      <c r="C3501" s="169" t="s">
        <v>191</v>
      </c>
      <c r="D3501" s="169" t="s">
        <v>191</v>
      </c>
      <c r="E3501" s="170">
        <v>44469</v>
      </c>
      <c r="F3501" s="169">
        <v>311618</v>
      </c>
      <c r="G3501" s="169" t="s">
        <v>989</v>
      </c>
      <c r="H3501" s="169"/>
      <c r="I3501" s="169"/>
      <c r="J3501" s="169">
        <v>5604155</v>
      </c>
      <c r="K3501" s="169"/>
      <c r="M3501" s="168">
        <f t="shared" si="160"/>
        <v>0.56041549999999996</v>
      </c>
    </row>
    <row r="3502" spans="1:13" x14ac:dyDescent="0.25">
      <c r="A3502" s="89" t="str">
        <f t="shared" si="161"/>
        <v>Y0BO0</v>
      </c>
      <c r="B3502" s="89">
        <f>VLOOKUP(F3502,Masters!B:F,5,0)</f>
        <v>0</v>
      </c>
      <c r="C3502" s="169" t="s">
        <v>191</v>
      </c>
      <c r="D3502" s="169" t="s">
        <v>191</v>
      </c>
      <c r="E3502" s="170">
        <v>44469</v>
      </c>
      <c r="F3502" s="169">
        <v>311619</v>
      </c>
      <c r="G3502" s="169" t="s">
        <v>605</v>
      </c>
      <c r="H3502" s="169"/>
      <c r="I3502" s="169"/>
      <c r="J3502" s="169">
        <v>-2465816.69</v>
      </c>
      <c r="K3502" s="169"/>
      <c r="M3502" s="168">
        <f t="shared" si="160"/>
        <v>-0.246581669</v>
      </c>
    </row>
    <row r="3503" spans="1:13" x14ac:dyDescent="0.25">
      <c r="A3503" s="89" t="str">
        <f t="shared" si="161"/>
        <v>Y0BO0</v>
      </c>
      <c r="B3503" s="89">
        <f>VLOOKUP(F3503,Masters!B:F,5,0)</f>
        <v>0</v>
      </c>
      <c r="C3503" s="169" t="s">
        <v>191</v>
      </c>
      <c r="D3503" s="169" t="s">
        <v>191</v>
      </c>
      <c r="E3503" s="170">
        <v>44469</v>
      </c>
      <c r="F3503" s="169">
        <v>311621</v>
      </c>
      <c r="G3503" s="169" t="s">
        <v>990</v>
      </c>
      <c r="H3503" s="169"/>
      <c r="I3503" s="169"/>
      <c r="J3503" s="169">
        <v>-38083039.100000001</v>
      </c>
      <c r="K3503" s="169"/>
      <c r="M3503" s="168">
        <f t="shared" si="160"/>
        <v>-3.8083039100000002</v>
      </c>
    </row>
    <row r="3504" spans="1:13" x14ac:dyDescent="0.25">
      <c r="A3504" s="89" t="str">
        <f t="shared" si="161"/>
        <v>Y0BO6.3</v>
      </c>
      <c r="B3504" s="89">
        <f>VLOOKUP(F3504,Masters!B:F,5,0)</f>
        <v>6.3</v>
      </c>
      <c r="C3504" s="169" t="s">
        <v>191</v>
      </c>
      <c r="D3504" s="169" t="s">
        <v>191</v>
      </c>
      <c r="E3504" s="170">
        <v>44469</v>
      </c>
      <c r="F3504" s="169">
        <v>401201</v>
      </c>
      <c r="G3504" s="169" t="s">
        <v>451</v>
      </c>
      <c r="H3504" s="169"/>
      <c r="I3504" s="169"/>
      <c r="J3504" s="169">
        <v>165802.32</v>
      </c>
      <c r="K3504" s="169"/>
      <c r="M3504" s="168">
        <f t="shared" si="160"/>
        <v>1.6580232E-2</v>
      </c>
    </row>
    <row r="3505" spans="1:13" x14ac:dyDescent="0.25">
      <c r="A3505" s="89" t="str">
        <f t="shared" si="161"/>
        <v>Y0BO0</v>
      </c>
      <c r="B3505" s="89">
        <f>VLOOKUP(F3505,Masters!B:F,5,0)</f>
        <v>0</v>
      </c>
      <c r="C3505" s="169" t="s">
        <v>191</v>
      </c>
      <c r="D3505" s="169" t="s">
        <v>191</v>
      </c>
      <c r="E3505" s="170">
        <v>44469</v>
      </c>
      <c r="F3505" s="169">
        <v>401236</v>
      </c>
      <c r="G3505" s="169" t="s">
        <v>613</v>
      </c>
      <c r="H3505" s="169"/>
      <c r="I3505" s="169"/>
      <c r="J3505" s="169">
        <v>154097.1</v>
      </c>
      <c r="K3505" s="169"/>
      <c r="M3505" s="168">
        <f t="shared" si="160"/>
        <v>1.540971E-2</v>
      </c>
    </row>
    <row r="3506" spans="1:13" x14ac:dyDescent="0.25">
      <c r="A3506" s="89" t="str">
        <f t="shared" ref="A3506:A3516" si="162">C3506&amp;B3506</f>
        <v>Y0BO0</v>
      </c>
      <c r="B3506" s="89">
        <f>VLOOKUP(F3506,Masters!B:F,5,0)</f>
        <v>0</v>
      </c>
      <c r="C3506" s="169" t="s">
        <v>191</v>
      </c>
      <c r="D3506" s="169" t="s">
        <v>191</v>
      </c>
      <c r="E3506" s="170">
        <v>44469</v>
      </c>
      <c r="F3506" s="169">
        <v>401240</v>
      </c>
      <c r="G3506" s="169" t="s">
        <v>614</v>
      </c>
      <c r="H3506" s="169"/>
      <c r="I3506" s="169"/>
      <c r="J3506" s="169">
        <v>321975.95</v>
      </c>
      <c r="K3506" s="169"/>
      <c r="M3506" s="168">
        <f t="shared" ref="M3506:M3514" si="163">J3506/10000000</f>
        <v>3.2197595000000002E-2</v>
      </c>
    </row>
    <row r="3507" spans="1:13" x14ac:dyDescent="0.25">
      <c r="A3507" s="89" t="str">
        <f t="shared" si="162"/>
        <v>Y0BO0</v>
      </c>
      <c r="B3507" s="89">
        <f>VLOOKUP(F3507,Masters!B:F,5,0)</f>
        <v>0</v>
      </c>
      <c r="C3507" s="169" t="s">
        <v>191</v>
      </c>
      <c r="D3507" s="169" t="s">
        <v>191</v>
      </c>
      <c r="E3507" s="170">
        <v>44469</v>
      </c>
      <c r="F3507" s="169">
        <v>401242</v>
      </c>
      <c r="G3507" s="169" t="s">
        <v>615</v>
      </c>
      <c r="H3507" s="169"/>
      <c r="I3507" s="169"/>
      <c r="J3507" s="169">
        <v>82194.38</v>
      </c>
      <c r="K3507" s="169"/>
      <c r="M3507" s="168">
        <f t="shared" si="163"/>
        <v>8.2194380000000008E-3</v>
      </c>
    </row>
    <row r="3508" spans="1:13" x14ac:dyDescent="0.25">
      <c r="A3508" s="89" t="str">
        <f t="shared" si="162"/>
        <v>Y0BO6.3</v>
      </c>
      <c r="B3508" s="89">
        <f>VLOOKUP(F3508,Masters!B:F,5,0)</f>
        <v>6.3</v>
      </c>
      <c r="C3508" s="169" t="s">
        <v>191</v>
      </c>
      <c r="D3508" s="169" t="s">
        <v>191</v>
      </c>
      <c r="E3508" s="170">
        <v>44469</v>
      </c>
      <c r="F3508" s="169">
        <v>401301</v>
      </c>
      <c r="G3508" s="169" t="s">
        <v>1000</v>
      </c>
      <c r="H3508" s="169"/>
      <c r="I3508" s="169"/>
      <c r="J3508" s="169">
        <v>5449.96</v>
      </c>
      <c r="K3508" s="169"/>
      <c r="M3508" s="168">
        <f t="shared" si="163"/>
        <v>5.4499599999999996E-4</v>
      </c>
    </row>
    <row r="3509" spans="1:13" x14ac:dyDescent="0.25">
      <c r="A3509" s="89" t="str">
        <f t="shared" si="162"/>
        <v>Y0BO6.1</v>
      </c>
      <c r="B3509" s="89">
        <f>VLOOKUP(F3509,Masters!B:F,5,0)</f>
        <v>6.1</v>
      </c>
      <c r="C3509" s="169" t="s">
        <v>191</v>
      </c>
      <c r="D3509" s="169" t="s">
        <v>191</v>
      </c>
      <c r="E3509" s="170">
        <v>44469</v>
      </c>
      <c r="F3509" s="169">
        <v>401501</v>
      </c>
      <c r="G3509" s="169" t="s">
        <v>1001</v>
      </c>
      <c r="H3509" s="169"/>
      <c r="I3509" s="169"/>
      <c r="J3509" s="168">
        <v>-5894.58</v>
      </c>
      <c r="K3509" s="169"/>
      <c r="M3509" s="168">
        <f t="shared" si="163"/>
        <v>-5.8945799999999995E-4</v>
      </c>
    </row>
    <row r="3510" spans="1:13" x14ac:dyDescent="0.25">
      <c r="A3510" s="89" t="str">
        <f t="shared" si="162"/>
        <v>Y0BO6.3</v>
      </c>
      <c r="B3510" s="89">
        <f>VLOOKUP(F3510,Masters!B:F,5,0)</f>
        <v>6.3</v>
      </c>
      <c r="C3510" s="169" t="s">
        <v>191</v>
      </c>
      <c r="D3510" s="169" t="s">
        <v>191</v>
      </c>
      <c r="E3510" s="170">
        <v>44469</v>
      </c>
      <c r="F3510" s="169">
        <v>401702</v>
      </c>
      <c r="G3510" s="169" t="s">
        <v>455</v>
      </c>
      <c r="H3510" s="169"/>
      <c r="I3510" s="169"/>
      <c r="J3510" s="169">
        <v>-530.5</v>
      </c>
      <c r="K3510" s="169"/>
      <c r="M3510" s="168">
        <f t="shared" si="163"/>
        <v>-5.3050000000000002E-5</v>
      </c>
    </row>
    <row r="3511" spans="1:13" x14ac:dyDescent="0.25">
      <c r="A3511" s="89" t="str">
        <f t="shared" si="162"/>
        <v>Y0BO6.3</v>
      </c>
      <c r="B3511" s="89">
        <f>VLOOKUP(F3511,Masters!B:F,5,0)</f>
        <v>6.3</v>
      </c>
      <c r="C3511" s="169" t="s">
        <v>191</v>
      </c>
      <c r="D3511" s="169" t="s">
        <v>191</v>
      </c>
      <c r="E3511" s="170">
        <v>44469</v>
      </c>
      <c r="F3511" s="169">
        <v>401703</v>
      </c>
      <c r="G3511" s="169" t="s">
        <v>456</v>
      </c>
      <c r="H3511" s="169"/>
      <c r="I3511" s="169"/>
      <c r="J3511" s="169">
        <v>-530.5</v>
      </c>
      <c r="K3511" s="169"/>
      <c r="M3511" s="168">
        <f t="shared" si="163"/>
        <v>-5.3050000000000002E-5</v>
      </c>
    </row>
    <row r="3512" spans="1:13" x14ac:dyDescent="0.25">
      <c r="A3512" s="89" t="str">
        <f t="shared" si="162"/>
        <v>Y0BO6.3</v>
      </c>
      <c r="B3512" s="89">
        <f>VLOOKUP(F3512,Masters!B:F,5,0)</f>
        <v>6.3</v>
      </c>
      <c r="C3512" s="169" t="s">
        <v>191</v>
      </c>
      <c r="D3512" s="169" t="s">
        <v>191</v>
      </c>
      <c r="E3512" s="170">
        <v>44469</v>
      </c>
      <c r="F3512" s="169">
        <v>401707</v>
      </c>
      <c r="G3512" s="169" t="s">
        <v>457</v>
      </c>
      <c r="H3512" s="169"/>
      <c r="I3512" s="169"/>
      <c r="J3512" s="169">
        <v>386753.04</v>
      </c>
      <c r="K3512" s="169"/>
      <c r="M3512" s="168">
        <f t="shared" si="163"/>
        <v>3.8675304000000001E-2</v>
      </c>
    </row>
    <row r="3513" spans="1:13" x14ac:dyDescent="0.25">
      <c r="A3513" s="89" t="str">
        <f t="shared" si="162"/>
        <v>Y0BO6.3</v>
      </c>
      <c r="B3513" s="89">
        <f>VLOOKUP(F3513,Masters!B:F,5,0)</f>
        <v>6.3</v>
      </c>
      <c r="C3513" s="169" t="s">
        <v>191</v>
      </c>
      <c r="D3513" s="169" t="s">
        <v>191</v>
      </c>
      <c r="E3513" s="170">
        <v>44469</v>
      </c>
      <c r="F3513" s="169">
        <v>401708</v>
      </c>
      <c r="G3513" s="169" t="s">
        <v>458</v>
      </c>
      <c r="H3513" s="169"/>
      <c r="I3513" s="169"/>
      <c r="J3513" s="169">
        <v>386753.04</v>
      </c>
      <c r="K3513" s="169"/>
      <c r="M3513" s="168">
        <f t="shared" si="163"/>
        <v>3.8675304000000001E-2</v>
      </c>
    </row>
    <row r="3514" spans="1:13" x14ac:dyDescent="0.25">
      <c r="A3514" s="89" t="str">
        <f t="shared" si="162"/>
        <v>Y0BO6.3</v>
      </c>
      <c r="B3514" s="89">
        <f>VLOOKUP(F3514,Masters!B:F,5,0)</f>
        <v>6.3</v>
      </c>
      <c r="C3514" s="169" t="s">
        <v>191</v>
      </c>
      <c r="D3514" s="169" t="s">
        <v>191</v>
      </c>
      <c r="E3514" s="170">
        <v>44469</v>
      </c>
      <c r="F3514" s="169">
        <v>402103</v>
      </c>
      <c r="G3514" s="169" t="s">
        <v>459</v>
      </c>
      <c r="H3514" s="169"/>
      <c r="I3514" s="169"/>
      <c r="J3514" s="169">
        <v>3097.62</v>
      </c>
      <c r="K3514" s="169"/>
      <c r="M3514" s="168">
        <f t="shared" si="163"/>
        <v>3.0976199999999999E-4</v>
      </c>
    </row>
    <row r="3515" spans="1:13" x14ac:dyDescent="0.25">
      <c r="A3515" s="89" t="str">
        <f t="shared" si="162"/>
        <v>Y0BO6.2</v>
      </c>
      <c r="B3515" s="89">
        <f>VLOOKUP(F3515,Masters!B:F,5,0)</f>
        <v>6.2</v>
      </c>
      <c r="C3515" s="169" t="s">
        <v>191</v>
      </c>
      <c r="D3515" s="169" t="s">
        <v>191</v>
      </c>
      <c r="E3515" s="170">
        <v>44469</v>
      </c>
      <c r="F3515" s="169">
        <v>402106</v>
      </c>
      <c r="G3515" s="169" t="s">
        <v>93</v>
      </c>
      <c r="H3515" s="169"/>
      <c r="I3515" s="169"/>
      <c r="J3515" s="168">
        <v>54719.19</v>
      </c>
      <c r="K3515" s="169"/>
      <c r="M3515" s="168">
        <f t="shared" ref="M3515:M3578" si="164">J3515/10000000</f>
        <v>5.4719190000000004E-3</v>
      </c>
    </row>
    <row r="3516" spans="1:13" x14ac:dyDescent="0.25">
      <c r="A3516" s="89" t="str">
        <f t="shared" si="162"/>
        <v>Y0BO6.3</v>
      </c>
      <c r="B3516" s="89">
        <f>VLOOKUP(F3516,Masters!B:F,5,0)</f>
        <v>6.3</v>
      </c>
      <c r="C3516" s="169" t="s">
        <v>191</v>
      </c>
      <c r="D3516" s="169" t="s">
        <v>191</v>
      </c>
      <c r="E3516" s="170">
        <v>44469</v>
      </c>
      <c r="F3516" s="169">
        <v>402113</v>
      </c>
      <c r="G3516" s="169" t="s">
        <v>460</v>
      </c>
      <c r="H3516" s="169"/>
      <c r="I3516" s="169"/>
      <c r="J3516" s="169">
        <v>1839008.49</v>
      </c>
      <c r="K3516" s="169"/>
      <c r="M3516" s="168">
        <f t="shared" si="164"/>
        <v>0.18390084900000001</v>
      </c>
    </row>
    <row r="3517" spans="1:13" x14ac:dyDescent="0.25">
      <c r="A3517" s="89" t="str">
        <f t="shared" ref="A3517:A3580" si="165">C3517&amp;B3517</f>
        <v>Y0BO6.3</v>
      </c>
      <c r="B3517" s="89">
        <f>VLOOKUP(F3517,Masters!B:F,5,0)</f>
        <v>6.3</v>
      </c>
      <c r="C3517" s="169" t="s">
        <v>191</v>
      </c>
      <c r="D3517" s="169" t="s">
        <v>191</v>
      </c>
      <c r="E3517" s="170">
        <v>44469</v>
      </c>
      <c r="F3517" s="169">
        <v>402125</v>
      </c>
      <c r="G3517" s="169" t="s">
        <v>2442</v>
      </c>
      <c r="H3517" s="169"/>
      <c r="I3517" s="169"/>
      <c r="J3517" s="169">
        <v>170629.18</v>
      </c>
      <c r="K3517" s="169"/>
      <c r="M3517" s="168">
        <f t="shared" si="164"/>
        <v>1.7062918E-2</v>
      </c>
    </row>
    <row r="3518" spans="1:13" x14ac:dyDescent="0.25">
      <c r="A3518" s="89" t="str">
        <f t="shared" si="165"/>
        <v>Y0BO6.3</v>
      </c>
      <c r="B3518" s="89">
        <f>VLOOKUP(F3518,Masters!B:F,5,0)</f>
        <v>6.3</v>
      </c>
      <c r="C3518" s="169" t="s">
        <v>191</v>
      </c>
      <c r="D3518" s="169" t="s">
        <v>191</v>
      </c>
      <c r="E3518" s="170">
        <v>44469</v>
      </c>
      <c r="F3518" s="169">
        <v>402128</v>
      </c>
      <c r="G3518" s="169" t="s">
        <v>766</v>
      </c>
      <c r="H3518" s="169"/>
      <c r="I3518" s="169"/>
      <c r="J3518" s="169">
        <v>0</v>
      </c>
      <c r="K3518" s="169"/>
      <c r="M3518" s="168">
        <f t="shared" si="164"/>
        <v>0</v>
      </c>
    </row>
    <row r="3519" spans="1:13" x14ac:dyDescent="0.25">
      <c r="A3519" s="89" t="str">
        <f t="shared" si="165"/>
        <v>Y0BO6.3</v>
      </c>
      <c r="B3519" s="89">
        <f>VLOOKUP(F3519,Masters!B:F,5,0)</f>
        <v>6.3</v>
      </c>
      <c r="C3519" s="169" t="s">
        <v>191</v>
      </c>
      <c r="D3519" s="169" t="s">
        <v>191</v>
      </c>
      <c r="E3519" s="170">
        <v>44469</v>
      </c>
      <c r="F3519" s="169">
        <v>402132</v>
      </c>
      <c r="G3519" s="169" t="s">
        <v>461</v>
      </c>
      <c r="H3519" s="169"/>
      <c r="I3519" s="169"/>
      <c r="J3519" s="169">
        <v>1832.66</v>
      </c>
      <c r="K3519" s="169"/>
      <c r="M3519" s="168">
        <f t="shared" si="164"/>
        <v>1.8326600000000002E-4</v>
      </c>
    </row>
    <row r="3520" spans="1:13" x14ac:dyDescent="0.25">
      <c r="A3520" s="89" t="str">
        <f t="shared" si="165"/>
        <v>Y0BO6.3</v>
      </c>
      <c r="B3520" s="89">
        <f>VLOOKUP(F3520,Masters!B:F,5,0)</f>
        <v>6.3</v>
      </c>
      <c r="C3520" s="169" t="s">
        <v>191</v>
      </c>
      <c r="D3520" s="169" t="s">
        <v>191</v>
      </c>
      <c r="E3520" s="170">
        <v>44469</v>
      </c>
      <c r="F3520" s="169">
        <v>402133</v>
      </c>
      <c r="G3520" s="169" t="s">
        <v>571</v>
      </c>
      <c r="H3520" s="169"/>
      <c r="I3520" s="169"/>
      <c r="J3520" s="169">
        <v>843282.96</v>
      </c>
      <c r="K3520" s="169"/>
      <c r="M3520" s="168">
        <f t="shared" si="164"/>
        <v>8.4328295999999997E-2</v>
      </c>
    </row>
    <row r="3521" spans="1:13" x14ac:dyDescent="0.25">
      <c r="A3521" s="89" t="str">
        <f t="shared" si="165"/>
        <v>Y0BO0</v>
      </c>
      <c r="B3521" s="89">
        <f>VLOOKUP(F3521,Masters!B:F,5,0)</f>
        <v>0</v>
      </c>
      <c r="C3521" s="169" t="s">
        <v>191</v>
      </c>
      <c r="D3521" s="169" t="s">
        <v>191</v>
      </c>
      <c r="E3521" s="170">
        <v>44469</v>
      </c>
      <c r="F3521" s="169">
        <v>402208</v>
      </c>
      <c r="G3521" s="169" t="s">
        <v>745</v>
      </c>
      <c r="H3521" s="169"/>
      <c r="I3521" s="169"/>
      <c r="J3521" s="169">
        <v>688780.89</v>
      </c>
      <c r="K3521" s="169"/>
      <c r="M3521" s="168">
        <f t="shared" si="164"/>
        <v>6.8878089000000003E-2</v>
      </c>
    </row>
    <row r="3522" spans="1:13" x14ac:dyDescent="0.25">
      <c r="A3522" s="89" t="str">
        <f t="shared" si="165"/>
        <v>Y0BO0</v>
      </c>
      <c r="B3522" s="89">
        <f>VLOOKUP(F3522,Masters!B:F,5,0)</f>
        <v>0</v>
      </c>
      <c r="C3522" s="169" t="s">
        <v>191</v>
      </c>
      <c r="D3522" s="169" t="s">
        <v>191</v>
      </c>
      <c r="E3522" s="170">
        <v>44469</v>
      </c>
      <c r="F3522" s="169">
        <v>402209</v>
      </c>
      <c r="G3522" s="169" t="s">
        <v>746</v>
      </c>
      <c r="H3522" s="169"/>
      <c r="I3522" s="169"/>
      <c r="J3522" s="169">
        <v>365451.46</v>
      </c>
      <c r="K3522" s="169"/>
      <c r="M3522" s="168">
        <f t="shared" si="164"/>
        <v>3.6545146000000001E-2</v>
      </c>
    </row>
    <row r="3523" spans="1:13" x14ac:dyDescent="0.25">
      <c r="A3523" s="89" t="str">
        <f t="shared" si="165"/>
        <v>Y0BO0</v>
      </c>
      <c r="B3523" s="89">
        <f>VLOOKUP(F3523,Masters!B:F,5,0)</f>
        <v>0</v>
      </c>
      <c r="C3523" s="169" t="s">
        <v>191</v>
      </c>
      <c r="D3523" s="169" t="s">
        <v>191</v>
      </c>
      <c r="E3523" s="170">
        <v>44469</v>
      </c>
      <c r="F3523" s="169">
        <v>402210</v>
      </c>
      <c r="G3523" s="169" t="s">
        <v>747</v>
      </c>
      <c r="H3523" s="169"/>
      <c r="I3523" s="169"/>
      <c r="J3523" s="169">
        <v>657321.4</v>
      </c>
      <c r="K3523" s="169"/>
      <c r="M3523" s="168">
        <f t="shared" si="164"/>
        <v>6.5732140000000008E-2</v>
      </c>
    </row>
    <row r="3524" spans="1:13" x14ac:dyDescent="0.25">
      <c r="A3524" s="89" t="str">
        <f t="shared" si="165"/>
        <v>Y0BO6.3</v>
      </c>
      <c r="B3524" s="89">
        <f>VLOOKUP(F3524,Masters!B:F,5,0)</f>
        <v>6.3</v>
      </c>
      <c r="C3524" s="169" t="s">
        <v>191</v>
      </c>
      <c r="D3524" s="169" t="s">
        <v>191</v>
      </c>
      <c r="E3524" s="170">
        <v>44469</v>
      </c>
      <c r="F3524" s="169">
        <v>402233</v>
      </c>
      <c r="G3524" s="169" t="s">
        <v>462</v>
      </c>
      <c r="H3524" s="169"/>
      <c r="I3524" s="169"/>
      <c r="J3524" s="169">
        <v>114404.84</v>
      </c>
      <c r="K3524" s="169"/>
      <c r="M3524" s="168">
        <f t="shared" si="164"/>
        <v>1.1440483999999999E-2</v>
      </c>
    </row>
    <row r="3525" spans="1:13" x14ac:dyDescent="0.25">
      <c r="A3525" s="89" t="str">
        <f t="shared" si="165"/>
        <v>Y0BO6.3</v>
      </c>
      <c r="B3525" s="89">
        <f>VLOOKUP(F3525,Masters!B:F,5,0)</f>
        <v>6.3</v>
      </c>
      <c r="C3525" s="169" t="s">
        <v>191</v>
      </c>
      <c r="D3525" s="169" t="s">
        <v>191</v>
      </c>
      <c r="E3525" s="170">
        <v>44469</v>
      </c>
      <c r="F3525" s="169">
        <v>402235</v>
      </c>
      <c r="G3525" s="169" t="s">
        <v>463</v>
      </c>
      <c r="H3525" s="169"/>
      <c r="I3525" s="169"/>
      <c r="J3525" s="169">
        <v>15265.86</v>
      </c>
      <c r="K3525" s="169"/>
      <c r="M3525" s="168">
        <f t="shared" si="164"/>
        <v>1.5265860000000001E-3</v>
      </c>
    </row>
    <row r="3526" spans="1:13" x14ac:dyDescent="0.25">
      <c r="A3526" s="89" t="str">
        <f t="shared" si="165"/>
        <v>Y0BO6.1</v>
      </c>
      <c r="B3526" s="89">
        <f>VLOOKUP(F3526,Masters!B:F,5,0)</f>
        <v>6.1</v>
      </c>
      <c r="C3526" s="169" t="s">
        <v>191</v>
      </c>
      <c r="D3526" s="169" t="s">
        <v>191</v>
      </c>
      <c r="E3526" s="170">
        <v>44469</v>
      </c>
      <c r="F3526" s="169">
        <v>402257</v>
      </c>
      <c r="G3526" s="169" t="s">
        <v>464</v>
      </c>
      <c r="H3526" s="169"/>
      <c r="I3526" s="169"/>
      <c r="J3526" s="168">
        <v>9318.7099999999991</v>
      </c>
      <c r="K3526" s="169"/>
      <c r="M3526" s="168">
        <f t="shared" si="164"/>
        <v>9.3187099999999991E-4</v>
      </c>
    </row>
    <row r="3527" spans="1:13" x14ac:dyDescent="0.25">
      <c r="A3527" s="89" t="str">
        <f t="shared" si="165"/>
        <v>Y0BO6.1</v>
      </c>
      <c r="B3527" s="89">
        <f>VLOOKUP(F3527,Masters!B:F,5,0)</f>
        <v>6.1</v>
      </c>
      <c r="C3527" s="169" t="s">
        <v>191</v>
      </c>
      <c r="D3527" s="169" t="s">
        <v>191</v>
      </c>
      <c r="E3527" s="170">
        <v>44469</v>
      </c>
      <c r="F3527" s="169">
        <v>402258</v>
      </c>
      <c r="G3527" s="169" t="s">
        <v>573</v>
      </c>
      <c r="H3527" s="169"/>
      <c r="I3527" s="169"/>
      <c r="J3527" s="168">
        <v>4287868.8499999996</v>
      </c>
      <c r="K3527" s="169"/>
      <c r="M3527" s="168">
        <f t="shared" si="164"/>
        <v>0.42878688499999995</v>
      </c>
    </row>
    <row r="3528" spans="1:13" x14ac:dyDescent="0.25">
      <c r="A3528" s="89" t="str">
        <f t="shared" si="165"/>
        <v>Y0BO6.3</v>
      </c>
      <c r="B3528" s="89">
        <f>VLOOKUP(F3528,Masters!B:F,5,0)</f>
        <v>6.3</v>
      </c>
      <c r="C3528" s="169" t="s">
        <v>191</v>
      </c>
      <c r="D3528" s="169" t="s">
        <v>191</v>
      </c>
      <c r="E3528" s="170">
        <v>44469</v>
      </c>
      <c r="F3528" s="169">
        <v>402278</v>
      </c>
      <c r="G3528" s="169" t="s">
        <v>1018</v>
      </c>
      <c r="H3528" s="169"/>
      <c r="I3528" s="169"/>
      <c r="J3528" s="169">
        <v>0</v>
      </c>
      <c r="K3528" s="169"/>
      <c r="M3528" s="168">
        <f t="shared" si="164"/>
        <v>0</v>
      </c>
    </row>
    <row r="3529" spans="1:13" x14ac:dyDescent="0.25">
      <c r="A3529" s="89" t="str">
        <f t="shared" si="165"/>
        <v>Y0BO6.3</v>
      </c>
      <c r="B3529" s="89">
        <f>VLOOKUP(F3529,Masters!B:F,5,0)</f>
        <v>6.3</v>
      </c>
      <c r="C3529" s="169" t="s">
        <v>191</v>
      </c>
      <c r="D3529" s="169" t="s">
        <v>191</v>
      </c>
      <c r="E3529" s="170">
        <v>44469</v>
      </c>
      <c r="F3529" s="169">
        <v>402361</v>
      </c>
      <c r="G3529" s="169" t="s">
        <v>772</v>
      </c>
      <c r="H3529" s="169"/>
      <c r="I3529" s="169"/>
      <c r="J3529" s="169">
        <v>9774.25</v>
      </c>
      <c r="K3529" s="169"/>
      <c r="M3529" s="168">
        <f t="shared" si="164"/>
        <v>9.7742500000000008E-4</v>
      </c>
    </row>
    <row r="3530" spans="1:13" x14ac:dyDescent="0.25">
      <c r="A3530" s="89" t="str">
        <f t="shared" si="165"/>
        <v>Y0BO6.3</v>
      </c>
      <c r="B3530" s="89">
        <f>VLOOKUP(F3530,Masters!B:F,5,0)</f>
        <v>6.3</v>
      </c>
      <c r="C3530" s="169" t="s">
        <v>191</v>
      </c>
      <c r="D3530" s="169" t="s">
        <v>191</v>
      </c>
      <c r="E3530" s="170">
        <v>44469</v>
      </c>
      <c r="F3530" s="169">
        <v>402362</v>
      </c>
      <c r="G3530" s="169" t="s">
        <v>768</v>
      </c>
      <c r="H3530" s="169"/>
      <c r="I3530" s="169"/>
      <c r="J3530" s="169">
        <v>4497480.84</v>
      </c>
      <c r="K3530" s="169"/>
      <c r="M3530" s="168">
        <f t="shared" si="164"/>
        <v>0.44974808399999999</v>
      </c>
    </row>
    <row r="3531" spans="1:13" x14ac:dyDescent="0.25">
      <c r="A3531" s="89" t="str">
        <f t="shared" si="165"/>
        <v>Y0BO6.3</v>
      </c>
      <c r="B3531" s="89">
        <f>VLOOKUP(F3531,Masters!B:F,5,0)</f>
        <v>6.3</v>
      </c>
      <c r="C3531" s="169" t="s">
        <v>191</v>
      </c>
      <c r="D3531" s="169" t="s">
        <v>191</v>
      </c>
      <c r="E3531" s="170">
        <v>44469</v>
      </c>
      <c r="F3531" s="169">
        <v>402381</v>
      </c>
      <c r="G3531" s="169" t="s">
        <v>467</v>
      </c>
      <c r="H3531" s="169"/>
      <c r="I3531" s="169"/>
      <c r="J3531" s="169">
        <v>3298609.81</v>
      </c>
      <c r="K3531" s="169"/>
      <c r="M3531" s="168">
        <f t="shared" si="164"/>
        <v>0.329860981</v>
      </c>
    </row>
    <row r="3532" spans="1:13" x14ac:dyDescent="0.25">
      <c r="A3532" s="89" t="str">
        <f t="shared" si="165"/>
        <v>Y0BO6.3</v>
      </c>
      <c r="B3532" s="89">
        <f>VLOOKUP(F3532,Masters!B:F,5,0)</f>
        <v>6.3</v>
      </c>
      <c r="C3532" s="169" t="s">
        <v>191</v>
      </c>
      <c r="D3532" s="169" t="s">
        <v>191</v>
      </c>
      <c r="E3532" s="170">
        <v>44469</v>
      </c>
      <c r="F3532" s="169">
        <v>402404</v>
      </c>
      <c r="G3532" s="169" t="s">
        <v>468</v>
      </c>
      <c r="H3532" s="169"/>
      <c r="I3532" s="169"/>
      <c r="J3532" s="169">
        <v>8078.89</v>
      </c>
      <c r="K3532" s="169"/>
      <c r="M3532" s="168">
        <f t="shared" si="164"/>
        <v>8.07889E-4</v>
      </c>
    </row>
    <row r="3533" spans="1:13" x14ac:dyDescent="0.25">
      <c r="A3533" s="89" t="str">
        <f t="shared" si="165"/>
        <v>Y0BO5.3</v>
      </c>
      <c r="B3533" s="89">
        <f>VLOOKUP(F3533,Masters!B:F,5,0)</f>
        <v>5.3</v>
      </c>
      <c r="C3533" s="169" t="s">
        <v>191</v>
      </c>
      <c r="D3533" s="169" t="s">
        <v>191</v>
      </c>
      <c r="E3533" s="170">
        <v>44469</v>
      </c>
      <c r="F3533" s="169">
        <v>440157</v>
      </c>
      <c r="G3533" s="169" t="s">
        <v>1036</v>
      </c>
      <c r="H3533" s="169"/>
      <c r="I3533" s="169"/>
      <c r="J3533" s="169">
        <v>232021.25</v>
      </c>
      <c r="K3533" s="169"/>
      <c r="M3533" s="168">
        <f t="shared" si="164"/>
        <v>2.3202125000000001E-2</v>
      </c>
    </row>
    <row r="3534" spans="1:13" x14ac:dyDescent="0.25">
      <c r="A3534" s="89" t="str">
        <f t="shared" si="165"/>
        <v>Y0BO5.3</v>
      </c>
      <c r="B3534" s="89">
        <f>VLOOKUP(F3534,Masters!B:F,5,0)</f>
        <v>5.3</v>
      </c>
      <c r="C3534" s="169" t="s">
        <v>191</v>
      </c>
      <c r="D3534" s="169" t="s">
        <v>191</v>
      </c>
      <c r="E3534" s="170">
        <v>44469</v>
      </c>
      <c r="F3534" s="169">
        <v>440158</v>
      </c>
      <c r="G3534" s="169" t="s">
        <v>607</v>
      </c>
      <c r="H3534" s="169"/>
      <c r="I3534" s="169"/>
      <c r="J3534" s="169">
        <v>204122.5</v>
      </c>
      <c r="K3534" s="169"/>
      <c r="M3534" s="168">
        <f t="shared" si="164"/>
        <v>2.041225E-2</v>
      </c>
    </row>
    <row r="3535" spans="1:13" x14ac:dyDescent="0.25">
      <c r="A3535" s="89" t="str">
        <f t="shared" si="165"/>
        <v>Y0BO5.3</v>
      </c>
      <c r="B3535" s="89">
        <f>VLOOKUP(F3535,Masters!B:F,5,0)</f>
        <v>5.3</v>
      </c>
      <c r="C3535" s="169" t="s">
        <v>191</v>
      </c>
      <c r="D3535" s="169" t="s">
        <v>191</v>
      </c>
      <c r="E3535" s="170">
        <v>44469</v>
      </c>
      <c r="F3535" s="169">
        <v>440159</v>
      </c>
      <c r="G3535" s="169" t="s">
        <v>568</v>
      </c>
      <c r="H3535" s="169"/>
      <c r="I3535" s="169"/>
      <c r="J3535" s="169">
        <v>54619311.329999998</v>
      </c>
      <c r="K3535" s="169"/>
      <c r="M3535" s="168">
        <f t="shared" si="164"/>
        <v>5.4619311330000002</v>
      </c>
    </row>
    <row r="3536" spans="1:13" x14ac:dyDescent="0.25">
      <c r="A3536" s="89" t="str">
        <f t="shared" si="165"/>
        <v>Y0BO5.3</v>
      </c>
      <c r="B3536" s="89">
        <f>VLOOKUP(F3536,Masters!B:F,5,0)</f>
        <v>5.3</v>
      </c>
      <c r="C3536" s="169" t="s">
        <v>191</v>
      </c>
      <c r="D3536" s="169" t="s">
        <v>191</v>
      </c>
      <c r="E3536" s="170">
        <v>44469</v>
      </c>
      <c r="F3536" s="169">
        <v>440161</v>
      </c>
      <c r="G3536" s="169" t="s">
        <v>569</v>
      </c>
      <c r="H3536" s="169"/>
      <c r="I3536" s="169"/>
      <c r="J3536" s="169">
        <v>82212205.599999994</v>
      </c>
      <c r="K3536" s="169"/>
      <c r="M3536" s="168">
        <f t="shared" si="164"/>
        <v>8.221220559999999</v>
      </c>
    </row>
    <row r="3537" spans="1:13" x14ac:dyDescent="0.25">
      <c r="A3537" s="89" t="str">
        <f t="shared" si="165"/>
        <v>Y0BO5.5</v>
      </c>
      <c r="B3537" s="89">
        <f>VLOOKUP(F3537,Masters!B:F,5,0)</f>
        <v>5.5</v>
      </c>
      <c r="C3537" s="169" t="s">
        <v>191</v>
      </c>
      <c r="D3537" s="169" t="s">
        <v>191</v>
      </c>
      <c r="E3537" s="170">
        <v>44469</v>
      </c>
      <c r="F3537" s="169">
        <v>440225</v>
      </c>
      <c r="G3537" s="169" t="s">
        <v>450</v>
      </c>
      <c r="H3537" s="169"/>
      <c r="I3537" s="169"/>
      <c r="J3537" s="169">
        <v>-478.71</v>
      </c>
      <c r="K3537" s="169"/>
      <c r="M3537" s="168">
        <f t="shared" si="164"/>
        <v>-4.7870999999999996E-5</v>
      </c>
    </row>
    <row r="3538" spans="1:13" x14ac:dyDescent="0.25">
      <c r="A3538" s="89" t="str">
        <f t="shared" si="165"/>
        <v>Y0BO6.3</v>
      </c>
      <c r="B3538" s="89">
        <f>VLOOKUP(F3538,Masters!B:F,5,0)</f>
        <v>6.3</v>
      </c>
      <c r="C3538" s="169" t="s">
        <v>191</v>
      </c>
      <c r="D3538" s="169" t="s">
        <v>191</v>
      </c>
      <c r="E3538" s="170">
        <v>44469</v>
      </c>
      <c r="F3538" s="169">
        <v>440325</v>
      </c>
      <c r="G3538" s="169" t="s">
        <v>732</v>
      </c>
      <c r="H3538" s="169"/>
      <c r="I3538" s="169"/>
      <c r="J3538" s="169">
        <v>0</v>
      </c>
      <c r="K3538" s="169"/>
      <c r="M3538" s="168">
        <f t="shared" si="164"/>
        <v>0</v>
      </c>
    </row>
    <row r="3539" spans="1:13" x14ac:dyDescent="0.25">
      <c r="A3539" s="89" t="str">
        <f t="shared" si="165"/>
        <v>Y0BO6.3</v>
      </c>
      <c r="B3539" s="89">
        <f>VLOOKUP(F3539,Masters!B:F,5,0)</f>
        <v>6.3</v>
      </c>
      <c r="C3539" s="169" t="s">
        <v>191</v>
      </c>
      <c r="D3539" s="169" t="s">
        <v>191</v>
      </c>
      <c r="E3539" s="170">
        <v>44469</v>
      </c>
      <c r="F3539" s="169">
        <v>440350</v>
      </c>
      <c r="G3539" s="169" t="s">
        <v>575</v>
      </c>
      <c r="H3539" s="169"/>
      <c r="I3539" s="169"/>
      <c r="J3539" s="169">
        <v>1509553.78</v>
      </c>
      <c r="K3539" s="169"/>
      <c r="M3539" s="168">
        <f t="shared" si="164"/>
        <v>0.150955378</v>
      </c>
    </row>
    <row r="3540" spans="1:13" x14ac:dyDescent="0.25">
      <c r="A3540" s="89" t="str">
        <f t="shared" si="165"/>
        <v>Y0BO6.3</v>
      </c>
      <c r="B3540" s="89">
        <f>VLOOKUP(F3540,Masters!B:F,5,0)</f>
        <v>6.3</v>
      </c>
      <c r="C3540" s="169" t="s">
        <v>191</v>
      </c>
      <c r="D3540" s="169" t="s">
        <v>191</v>
      </c>
      <c r="E3540" s="170">
        <v>44469</v>
      </c>
      <c r="F3540" s="169">
        <v>440351</v>
      </c>
      <c r="G3540" s="169" t="s">
        <v>576</v>
      </c>
      <c r="H3540" s="169"/>
      <c r="I3540" s="169"/>
      <c r="J3540" s="169">
        <v>1509553.78</v>
      </c>
      <c r="K3540" s="169"/>
      <c r="M3540" s="168">
        <f t="shared" si="164"/>
        <v>0.150955378</v>
      </c>
    </row>
    <row r="3541" spans="1:13" x14ac:dyDescent="0.25">
      <c r="A3541" s="89" t="str">
        <f t="shared" si="165"/>
        <v>Y0BO6.3</v>
      </c>
      <c r="B3541" s="89">
        <f>VLOOKUP(F3541,Masters!B:F,5,0)</f>
        <v>6.3</v>
      </c>
      <c r="C3541" s="169" t="s">
        <v>191</v>
      </c>
      <c r="D3541" s="169" t="s">
        <v>191</v>
      </c>
      <c r="E3541" s="170">
        <v>44469</v>
      </c>
      <c r="F3541" s="169">
        <v>440416</v>
      </c>
      <c r="G3541" s="169" t="s">
        <v>471</v>
      </c>
      <c r="H3541" s="169"/>
      <c r="I3541" s="169"/>
      <c r="J3541" s="169">
        <v>-2376456.35</v>
      </c>
      <c r="K3541" s="169"/>
      <c r="M3541" s="168">
        <f t="shared" si="164"/>
        <v>-0.23764563500000002</v>
      </c>
    </row>
    <row r="3542" spans="1:13" x14ac:dyDescent="0.25">
      <c r="A3542" s="89" t="str">
        <f t="shared" si="165"/>
        <v>Y0BO6.3</v>
      </c>
      <c r="B3542" s="89">
        <f>VLOOKUP(F3542,Masters!B:F,5,0)</f>
        <v>6.3</v>
      </c>
      <c r="C3542" s="169" t="s">
        <v>191</v>
      </c>
      <c r="D3542" s="169" t="s">
        <v>191</v>
      </c>
      <c r="E3542" s="170">
        <v>44469</v>
      </c>
      <c r="F3542" s="169">
        <v>440485</v>
      </c>
      <c r="G3542" s="169" t="s">
        <v>732</v>
      </c>
      <c r="H3542" s="169"/>
      <c r="I3542" s="169"/>
      <c r="J3542" s="169">
        <v>0</v>
      </c>
      <c r="K3542" s="169"/>
      <c r="M3542" s="168">
        <f t="shared" si="164"/>
        <v>0</v>
      </c>
    </row>
    <row r="3543" spans="1:13" x14ac:dyDescent="0.25">
      <c r="A3543" s="89" t="str">
        <f t="shared" si="165"/>
        <v>Y0BO6.3</v>
      </c>
      <c r="B3543" s="89">
        <f>VLOOKUP(F3543,Masters!B:F,5,0)</f>
        <v>6.3</v>
      </c>
      <c r="C3543" s="169" t="s">
        <v>191</v>
      </c>
      <c r="D3543" s="169" t="s">
        <v>191</v>
      </c>
      <c r="E3543" s="170">
        <v>44469</v>
      </c>
      <c r="F3543" s="169">
        <v>440509</v>
      </c>
      <c r="G3543" s="169" t="s">
        <v>472</v>
      </c>
      <c r="H3543" s="169"/>
      <c r="I3543" s="169"/>
      <c r="J3543" s="169">
        <v>2762483.51</v>
      </c>
      <c r="K3543" s="169"/>
      <c r="M3543" s="168">
        <f t="shared" si="164"/>
        <v>0.276248351</v>
      </c>
    </row>
    <row r="3544" spans="1:13" x14ac:dyDescent="0.25">
      <c r="A3544" s="89" t="str">
        <f t="shared" si="165"/>
        <v>Y0BO6.1</v>
      </c>
      <c r="B3544" s="89">
        <f>VLOOKUP(F3544,Masters!B:F,5,0)</f>
        <v>6.1</v>
      </c>
      <c r="C3544" s="169" t="s">
        <v>191</v>
      </c>
      <c r="D3544" s="169" t="s">
        <v>191</v>
      </c>
      <c r="E3544" s="170">
        <v>44469</v>
      </c>
      <c r="F3544" s="169">
        <v>440512</v>
      </c>
      <c r="G3544" s="169" t="s">
        <v>577</v>
      </c>
      <c r="H3544" s="169"/>
      <c r="I3544" s="169"/>
      <c r="J3544" s="168">
        <v>16772550.960000001</v>
      </c>
      <c r="K3544" s="169"/>
      <c r="M3544" s="168">
        <f t="shared" si="164"/>
        <v>1.6772550960000001</v>
      </c>
    </row>
    <row r="3545" spans="1:13" x14ac:dyDescent="0.25">
      <c r="A3545" s="89" t="str">
        <f t="shared" si="165"/>
        <v>Y0BO6.3</v>
      </c>
      <c r="B3545" s="89">
        <f>VLOOKUP(F3545,Masters!B:F,5,0)</f>
        <v>6.3</v>
      </c>
      <c r="C3545" s="169" t="s">
        <v>191</v>
      </c>
      <c r="D3545" s="169" t="s">
        <v>191</v>
      </c>
      <c r="E3545" s="170">
        <v>44469</v>
      </c>
      <c r="F3545" s="169">
        <v>440515</v>
      </c>
      <c r="G3545" s="169" t="s">
        <v>1042</v>
      </c>
      <c r="H3545" s="169"/>
      <c r="I3545" s="169"/>
      <c r="J3545" s="169">
        <v>0</v>
      </c>
      <c r="K3545" s="169"/>
      <c r="M3545" s="168">
        <f t="shared" si="164"/>
        <v>0</v>
      </c>
    </row>
    <row r="3546" spans="1:13" x14ac:dyDescent="0.25">
      <c r="A3546" s="89" t="str">
        <f t="shared" si="165"/>
        <v>Y0BP0</v>
      </c>
      <c r="B3546" s="89">
        <f>VLOOKUP(F3546,Masters!B:F,5,0)</f>
        <v>0</v>
      </c>
      <c r="C3546" s="169" t="s">
        <v>198</v>
      </c>
      <c r="D3546" s="169" t="s">
        <v>198</v>
      </c>
      <c r="E3546" s="170">
        <v>44469</v>
      </c>
      <c r="F3546" s="169">
        <v>102103</v>
      </c>
      <c r="G3546" s="169" t="s">
        <v>561</v>
      </c>
      <c r="H3546" s="169"/>
      <c r="I3546" s="169"/>
      <c r="J3546" s="169">
        <v>1836955883.6500001</v>
      </c>
      <c r="K3546" s="169"/>
      <c r="M3546" s="168">
        <f t="shared" si="164"/>
        <v>183.69558836500002</v>
      </c>
    </row>
    <row r="3547" spans="1:13" x14ac:dyDescent="0.25">
      <c r="A3547" s="89" t="str">
        <f t="shared" si="165"/>
        <v>Y0BP0</v>
      </c>
      <c r="B3547" s="89">
        <f>VLOOKUP(F3547,Masters!B:F,5,0)</f>
        <v>0</v>
      </c>
      <c r="C3547" s="169" t="s">
        <v>198</v>
      </c>
      <c r="D3547" s="169" t="s">
        <v>198</v>
      </c>
      <c r="E3547" s="170">
        <v>44469</v>
      </c>
      <c r="F3547" s="169">
        <v>102104</v>
      </c>
      <c r="G3547" s="169" t="s">
        <v>437</v>
      </c>
      <c r="H3547" s="169"/>
      <c r="I3547" s="169"/>
      <c r="J3547" s="169">
        <v>705763072.98000002</v>
      </c>
      <c r="K3547" s="169"/>
      <c r="M3547" s="168">
        <f t="shared" si="164"/>
        <v>70.576307298000003</v>
      </c>
    </row>
    <row r="3548" spans="1:13" x14ac:dyDescent="0.25">
      <c r="A3548" s="89" t="str">
        <f t="shared" si="165"/>
        <v>Y0BP0</v>
      </c>
      <c r="B3548" s="89">
        <f>VLOOKUP(F3548,Masters!B:F,5,0)</f>
        <v>0</v>
      </c>
      <c r="C3548" s="169" t="s">
        <v>198</v>
      </c>
      <c r="D3548" s="169" t="s">
        <v>198</v>
      </c>
      <c r="E3548" s="170">
        <v>44469</v>
      </c>
      <c r="F3548" s="169">
        <v>102105</v>
      </c>
      <c r="G3548" s="169" t="s">
        <v>739</v>
      </c>
      <c r="H3548" s="169"/>
      <c r="I3548" s="169"/>
      <c r="J3548" s="169">
        <v>0</v>
      </c>
      <c r="K3548" s="169"/>
      <c r="M3548" s="168">
        <f t="shared" si="164"/>
        <v>0</v>
      </c>
    </row>
    <row r="3549" spans="1:13" x14ac:dyDescent="0.25">
      <c r="A3549" s="89" t="str">
        <f t="shared" si="165"/>
        <v>Y0BP0</v>
      </c>
      <c r="B3549" s="89">
        <f>VLOOKUP(F3549,Masters!B:F,5,0)</f>
        <v>0</v>
      </c>
      <c r="C3549" s="169" t="s">
        <v>198</v>
      </c>
      <c r="D3549" s="169" t="s">
        <v>198</v>
      </c>
      <c r="E3549" s="170">
        <v>44469</v>
      </c>
      <c r="F3549" s="169">
        <v>106103</v>
      </c>
      <c r="G3549" s="169" t="s">
        <v>2428</v>
      </c>
      <c r="H3549" s="169"/>
      <c r="I3549" s="169"/>
      <c r="J3549" s="169">
        <v>10269981.449999999</v>
      </c>
      <c r="K3549" s="169"/>
      <c r="M3549" s="168">
        <f t="shared" si="164"/>
        <v>1.0269981449999999</v>
      </c>
    </row>
    <row r="3550" spans="1:13" x14ac:dyDescent="0.25">
      <c r="A3550" s="89" t="str">
        <f t="shared" si="165"/>
        <v>Y0BP0</v>
      </c>
      <c r="B3550" s="89">
        <f>VLOOKUP(F3550,Masters!B:F,5,0)</f>
        <v>0</v>
      </c>
      <c r="C3550" s="169" t="s">
        <v>198</v>
      </c>
      <c r="D3550" s="169" t="s">
        <v>198</v>
      </c>
      <c r="E3550" s="170">
        <v>44469</v>
      </c>
      <c r="F3550" s="169">
        <v>107102</v>
      </c>
      <c r="G3550" s="169" t="s">
        <v>778</v>
      </c>
      <c r="H3550" s="169"/>
      <c r="I3550" s="169"/>
      <c r="J3550" s="169">
        <v>0</v>
      </c>
      <c r="K3550" s="169"/>
      <c r="M3550" s="168">
        <f t="shared" si="164"/>
        <v>0</v>
      </c>
    </row>
    <row r="3551" spans="1:13" x14ac:dyDescent="0.25">
      <c r="A3551" s="89" t="str">
        <f t="shared" si="165"/>
        <v>Y0BP0</v>
      </c>
      <c r="B3551" s="89">
        <f>VLOOKUP(F3551,Masters!B:F,5,0)</f>
        <v>0</v>
      </c>
      <c r="C3551" s="169" t="s">
        <v>198</v>
      </c>
      <c r="D3551" s="169" t="s">
        <v>198</v>
      </c>
      <c r="E3551" s="170">
        <v>44469</v>
      </c>
      <c r="F3551" s="169">
        <v>107106</v>
      </c>
      <c r="G3551" s="169" t="s">
        <v>1913</v>
      </c>
      <c r="H3551" s="169"/>
      <c r="I3551" s="169"/>
      <c r="J3551" s="169">
        <v>15902.55</v>
      </c>
      <c r="K3551" s="169"/>
      <c r="M3551" s="168">
        <f t="shared" si="164"/>
        <v>1.5902549999999998E-3</v>
      </c>
    </row>
    <row r="3552" spans="1:13" x14ac:dyDescent="0.25">
      <c r="A3552" s="89" t="str">
        <f t="shared" si="165"/>
        <v>Y0BP0</v>
      </c>
      <c r="B3552" s="89">
        <f>VLOOKUP(F3552,Masters!B:F,5,0)</f>
        <v>0</v>
      </c>
      <c r="C3552" s="169" t="s">
        <v>198</v>
      </c>
      <c r="D3552" s="169" t="s">
        <v>198</v>
      </c>
      <c r="E3552" s="170">
        <v>44469</v>
      </c>
      <c r="F3552" s="169">
        <v>111126</v>
      </c>
      <c r="G3552" s="169" t="s">
        <v>438</v>
      </c>
      <c r="H3552" s="169"/>
      <c r="I3552" s="169"/>
      <c r="J3552" s="169">
        <v>64142.48</v>
      </c>
      <c r="K3552" s="169"/>
      <c r="M3552" s="168">
        <f t="shared" si="164"/>
        <v>6.414248E-3</v>
      </c>
    </row>
    <row r="3553" spans="1:13" x14ac:dyDescent="0.25">
      <c r="A3553" s="89" t="str">
        <f t="shared" si="165"/>
        <v>Y0BP0</v>
      </c>
      <c r="B3553" s="89">
        <f>VLOOKUP(F3553,Masters!B:F,5,0)</f>
        <v>0</v>
      </c>
      <c r="C3553" s="169" t="s">
        <v>198</v>
      </c>
      <c r="D3553" s="169" t="s">
        <v>198</v>
      </c>
      <c r="E3553" s="170">
        <v>44469</v>
      </c>
      <c r="F3553" s="169">
        <v>111127</v>
      </c>
      <c r="G3553" s="169" t="s">
        <v>784</v>
      </c>
      <c r="H3553" s="169"/>
      <c r="I3553" s="169"/>
      <c r="J3553" s="169">
        <v>0</v>
      </c>
      <c r="K3553" s="169"/>
      <c r="M3553" s="168">
        <f t="shared" si="164"/>
        <v>0</v>
      </c>
    </row>
    <row r="3554" spans="1:13" x14ac:dyDescent="0.25">
      <c r="A3554" s="89" t="str">
        <f t="shared" si="165"/>
        <v>Y0BP0</v>
      </c>
      <c r="B3554" s="89">
        <f>VLOOKUP(F3554,Masters!B:F,5,0)</f>
        <v>0</v>
      </c>
      <c r="C3554" s="169" t="s">
        <v>198</v>
      </c>
      <c r="D3554" s="169" t="s">
        <v>198</v>
      </c>
      <c r="E3554" s="170">
        <v>44469</v>
      </c>
      <c r="F3554" s="169">
        <v>111137</v>
      </c>
      <c r="G3554" s="169" t="s">
        <v>487</v>
      </c>
      <c r="H3554" s="169"/>
      <c r="I3554" s="169"/>
      <c r="J3554" s="169">
        <v>0.01</v>
      </c>
      <c r="K3554" s="169"/>
      <c r="M3554" s="168">
        <f t="shared" si="164"/>
        <v>1.0000000000000001E-9</v>
      </c>
    </row>
    <row r="3555" spans="1:13" x14ac:dyDescent="0.25">
      <c r="A3555" s="89" t="str">
        <f t="shared" si="165"/>
        <v>Y0BP0</v>
      </c>
      <c r="B3555" s="89">
        <f>VLOOKUP(F3555,Masters!B:F,5,0)</f>
        <v>0</v>
      </c>
      <c r="C3555" s="169" t="s">
        <v>198</v>
      </c>
      <c r="D3555" s="169" t="s">
        <v>198</v>
      </c>
      <c r="E3555" s="170">
        <v>44469</v>
      </c>
      <c r="F3555" s="169">
        <v>111181</v>
      </c>
      <c r="G3555" s="169" t="s">
        <v>488</v>
      </c>
      <c r="H3555" s="169"/>
      <c r="I3555" s="169"/>
      <c r="J3555" s="169">
        <v>185388.74</v>
      </c>
      <c r="K3555" s="169"/>
      <c r="M3555" s="168">
        <f t="shared" si="164"/>
        <v>1.8538874E-2</v>
      </c>
    </row>
    <row r="3556" spans="1:13" x14ac:dyDescent="0.25">
      <c r="A3556" s="89" t="str">
        <f t="shared" si="165"/>
        <v>Y0BP0</v>
      </c>
      <c r="B3556" s="89">
        <f>VLOOKUP(F3556,Masters!B:F,5,0)</f>
        <v>0</v>
      </c>
      <c r="C3556" s="169" t="s">
        <v>198</v>
      </c>
      <c r="D3556" s="169" t="s">
        <v>198</v>
      </c>
      <c r="E3556" s="170">
        <v>44469</v>
      </c>
      <c r="F3556" s="169">
        <v>111183</v>
      </c>
      <c r="G3556" s="169" t="s">
        <v>490</v>
      </c>
      <c r="H3556" s="169"/>
      <c r="I3556" s="169"/>
      <c r="J3556" s="169">
        <v>21261.53</v>
      </c>
      <c r="K3556" s="169"/>
      <c r="M3556" s="168">
        <f t="shared" si="164"/>
        <v>2.126153E-3</v>
      </c>
    </row>
    <row r="3557" spans="1:13" x14ac:dyDescent="0.25">
      <c r="A3557" s="89" t="str">
        <f t="shared" si="165"/>
        <v>Y0BP0</v>
      </c>
      <c r="B3557" s="89">
        <f>VLOOKUP(F3557,Masters!B:F,5,0)</f>
        <v>0</v>
      </c>
      <c r="C3557" s="169" t="s">
        <v>198</v>
      </c>
      <c r="D3557" s="169" t="s">
        <v>198</v>
      </c>
      <c r="E3557" s="170">
        <v>44469</v>
      </c>
      <c r="F3557" s="169">
        <v>111184</v>
      </c>
      <c r="G3557" s="169" t="s">
        <v>491</v>
      </c>
      <c r="H3557" s="169"/>
      <c r="I3557" s="169"/>
      <c r="J3557" s="169">
        <v>48789.13</v>
      </c>
      <c r="K3557" s="169"/>
      <c r="M3557" s="168">
        <f t="shared" si="164"/>
        <v>4.8789129999999995E-3</v>
      </c>
    </row>
    <row r="3558" spans="1:13" x14ac:dyDescent="0.25">
      <c r="A3558" s="89" t="str">
        <f t="shared" si="165"/>
        <v>Y0BP0</v>
      </c>
      <c r="B3558" s="89">
        <f>VLOOKUP(F3558,Masters!B:F,5,0)</f>
        <v>0</v>
      </c>
      <c r="C3558" s="169" t="s">
        <v>198</v>
      </c>
      <c r="D3558" s="169" t="s">
        <v>198</v>
      </c>
      <c r="E3558" s="170">
        <v>44469</v>
      </c>
      <c r="F3558" s="169">
        <v>111220</v>
      </c>
      <c r="G3558" s="169" t="s">
        <v>492</v>
      </c>
      <c r="H3558" s="169"/>
      <c r="I3558" s="169"/>
      <c r="J3558" s="169">
        <v>8530694.0299999993</v>
      </c>
      <c r="K3558" s="169"/>
      <c r="M3558" s="168">
        <f t="shared" si="164"/>
        <v>0.85306940299999989</v>
      </c>
    </row>
    <row r="3559" spans="1:13" x14ac:dyDescent="0.25">
      <c r="A3559" s="89" t="str">
        <f t="shared" si="165"/>
        <v>Y0BP0</v>
      </c>
      <c r="B3559" s="89">
        <f>VLOOKUP(F3559,Masters!B:F,5,0)</f>
        <v>0</v>
      </c>
      <c r="C3559" s="169" t="s">
        <v>198</v>
      </c>
      <c r="D3559" s="169" t="s">
        <v>198</v>
      </c>
      <c r="E3559" s="170">
        <v>44469</v>
      </c>
      <c r="F3559" s="169">
        <v>111221</v>
      </c>
      <c r="G3559" s="169" t="s">
        <v>493</v>
      </c>
      <c r="H3559" s="169"/>
      <c r="I3559" s="169"/>
      <c r="J3559" s="169">
        <v>-8530694.0299999993</v>
      </c>
      <c r="K3559" s="169"/>
      <c r="M3559" s="168">
        <f t="shared" si="164"/>
        <v>-0.85306940299999989</v>
      </c>
    </row>
    <row r="3560" spans="1:13" x14ac:dyDescent="0.25">
      <c r="A3560" s="89" t="str">
        <f t="shared" si="165"/>
        <v>Y0BP0</v>
      </c>
      <c r="B3560" s="89">
        <f>VLOOKUP(F3560,Masters!B:F,5,0)</f>
        <v>0</v>
      </c>
      <c r="C3560" s="169" t="s">
        <v>198</v>
      </c>
      <c r="D3560" s="169" t="s">
        <v>198</v>
      </c>
      <c r="E3560" s="170">
        <v>44469</v>
      </c>
      <c r="F3560" s="169">
        <v>121116</v>
      </c>
      <c r="G3560" s="169" t="s">
        <v>563</v>
      </c>
      <c r="H3560" s="169"/>
      <c r="I3560" s="169"/>
      <c r="J3560" s="169">
        <v>25111268.399999999</v>
      </c>
      <c r="K3560" s="169"/>
      <c r="M3560" s="168">
        <f t="shared" si="164"/>
        <v>2.5111268399999997</v>
      </c>
    </row>
    <row r="3561" spans="1:13" x14ac:dyDescent="0.25">
      <c r="A3561" s="89" t="str">
        <f t="shared" si="165"/>
        <v>Y0BP0</v>
      </c>
      <c r="B3561" s="89">
        <f>VLOOKUP(F3561,Masters!B:F,5,0)</f>
        <v>0</v>
      </c>
      <c r="C3561" s="169" t="s">
        <v>198</v>
      </c>
      <c r="D3561" s="169" t="s">
        <v>198</v>
      </c>
      <c r="E3561" s="170">
        <v>44469</v>
      </c>
      <c r="F3561" s="169">
        <v>141017</v>
      </c>
      <c r="G3561" s="169" t="s">
        <v>788</v>
      </c>
      <c r="H3561" s="169"/>
      <c r="I3561" s="169"/>
      <c r="J3561" s="169">
        <v>0</v>
      </c>
      <c r="K3561" s="169"/>
      <c r="M3561" s="168">
        <f t="shared" si="164"/>
        <v>0</v>
      </c>
    </row>
    <row r="3562" spans="1:13" x14ac:dyDescent="0.25">
      <c r="A3562" s="89" t="str">
        <f t="shared" si="165"/>
        <v>Y0BP0</v>
      </c>
      <c r="B3562" s="89">
        <f>VLOOKUP(F3562,Masters!B:F,5,0)</f>
        <v>0</v>
      </c>
      <c r="C3562" s="169" t="s">
        <v>198</v>
      </c>
      <c r="D3562" s="169" t="s">
        <v>198</v>
      </c>
      <c r="E3562" s="170">
        <v>44469</v>
      </c>
      <c r="F3562" s="169">
        <v>141280</v>
      </c>
      <c r="G3562" s="169" t="s">
        <v>789</v>
      </c>
      <c r="H3562" s="169"/>
      <c r="I3562" s="169"/>
      <c r="J3562" s="169">
        <v>343966.69</v>
      </c>
      <c r="K3562" s="169"/>
      <c r="M3562" s="168">
        <f t="shared" si="164"/>
        <v>3.4396668999999998E-2</v>
      </c>
    </row>
    <row r="3563" spans="1:13" x14ac:dyDescent="0.25">
      <c r="A3563" s="89" t="str">
        <f t="shared" si="165"/>
        <v>Y0BP0</v>
      </c>
      <c r="B3563" s="89">
        <f>VLOOKUP(F3563,Masters!B:F,5,0)</f>
        <v>0</v>
      </c>
      <c r="C3563" s="169" t="s">
        <v>198</v>
      </c>
      <c r="D3563" s="169" t="s">
        <v>198</v>
      </c>
      <c r="E3563" s="170">
        <v>44469</v>
      </c>
      <c r="F3563" s="169">
        <v>141321</v>
      </c>
      <c r="G3563" s="169" t="s">
        <v>1052</v>
      </c>
      <c r="H3563" s="169"/>
      <c r="I3563" s="169"/>
      <c r="J3563" s="169">
        <v>0</v>
      </c>
      <c r="K3563" s="169"/>
      <c r="M3563" s="168">
        <f t="shared" si="164"/>
        <v>0</v>
      </c>
    </row>
    <row r="3564" spans="1:13" x14ac:dyDescent="0.25">
      <c r="A3564" s="89" t="str">
        <f t="shared" si="165"/>
        <v>Y0BP0</v>
      </c>
      <c r="B3564" s="89">
        <f>VLOOKUP(F3564,Masters!B:F,5,0)</f>
        <v>0</v>
      </c>
      <c r="C3564" s="169" t="s">
        <v>198</v>
      </c>
      <c r="D3564" s="169" t="s">
        <v>198</v>
      </c>
      <c r="E3564" s="170">
        <v>44469</v>
      </c>
      <c r="F3564" s="169">
        <v>141366</v>
      </c>
      <c r="G3564" s="169" t="s">
        <v>767</v>
      </c>
      <c r="H3564" s="169"/>
      <c r="I3564" s="169"/>
      <c r="J3564" s="169">
        <v>-0.01</v>
      </c>
      <c r="K3564" s="169"/>
      <c r="M3564" s="168">
        <f t="shared" si="164"/>
        <v>-1.0000000000000001E-9</v>
      </c>
    </row>
    <row r="3565" spans="1:13" x14ac:dyDescent="0.25">
      <c r="A3565" s="89" t="str">
        <f t="shared" si="165"/>
        <v>Y0BP0</v>
      </c>
      <c r="B3565" s="89">
        <f>VLOOKUP(F3565,Masters!B:F,5,0)</f>
        <v>0</v>
      </c>
      <c r="C3565" s="169" t="s">
        <v>198</v>
      </c>
      <c r="D3565" s="169" t="s">
        <v>198</v>
      </c>
      <c r="E3565" s="170">
        <v>44469</v>
      </c>
      <c r="F3565" s="169">
        <v>141379</v>
      </c>
      <c r="G3565" s="169" t="s">
        <v>2430</v>
      </c>
      <c r="H3565" s="169"/>
      <c r="I3565" s="169"/>
      <c r="J3565" s="169">
        <v>0</v>
      </c>
      <c r="K3565" s="169"/>
      <c r="M3565" s="168">
        <f t="shared" si="164"/>
        <v>0</v>
      </c>
    </row>
    <row r="3566" spans="1:13" x14ac:dyDescent="0.25">
      <c r="A3566" s="89" t="str">
        <f t="shared" si="165"/>
        <v>Y0BP0</v>
      </c>
      <c r="B3566" s="89">
        <f>VLOOKUP(F3566,Masters!B:F,5,0)</f>
        <v>0</v>
      </c>
      <c r="C3566" s="169" t="s">
        <v>198</v>
      </c>
      <c r="D3566" s="169" t="s">
        <v>198</v>
      </c>
      <c r="E3566" s="170">
        <v>44469</v>
      </c>
      <c r="F3566" s="169">
        <v>141382</v>
      </c>
      <c r="G3566" s="169" t="s">
        <v>508</v>
      </c>
      <c r="H3566" s="169"/>
      <c r="I3566" s="169"/>
      <c r="J3566" s="169">
        <v>0</v>
      </c>
      <c r="K3566" s="169"/>
      <c r="M3566" s="168">
        <f t="shared" si="164"/>
        <v>0</v>
      </c>
    </row>
    <row r="3567" spans="1:13" x14ac:dyDescent="0.25">
      <c r="A3567" s="89" t="str">
        <f t="shared" si="165"/>
        <v>Y0BP0</v>
      </c>
      <c r="B3567" s="89">
        <f>VLOOKUP(F3567,Masters!B:F,5,0)</f>
        <v>0</v>
      </c>
      <c r="C3567" s="169" t="s">
        <v>198</v>
      </c>
      <c r="D3567" s="169" t="s">
        <v>198</v>
      </c>
      <c r="E3567" s="170">
        <v>44469</v>
      </c>
      <c r="F3567" s="169">
        <v>141398</v>
      </c>
      <c r="G3567" s="169" t="s">
        <v>2431</v>
      </c>
      <c r="H3567" s="169"/>
      <c r="I3567" s="169"/>
      <c r="J3567" s="169">
        <v>0</v>
      </c>
      <c r="K3567" s="169"/>
      <c r="M3567" s="168">
        <f t="shared" si="164"/>
        <v>0</v>
      </c>
    </row>
    <row r="3568" spans="1:13" x14ac:dyDescent="0.25">
      <c r="A3568" s="89" t="str">
        <f t="shared" si="165"/>
        <v>Y0BP0</v>
      </c>
      <c r="B3568" s="89">
        <f>VLOOKUP(F3568,Masters!B:F,5,0)</f>
        <v>0</v>
      </c>
      <c r="C3568" s="169" t="s">
        <v>198</v>
      </c>
      <c r="D3568" s="169" t="s">
        <v>198</v>
      </c>
      <c r="E3568" s="170">
        <v>44469</v>
      </c>
      <c r="F3568" s="169">
        <v>141399</v>
      </c>
      <c r="G3568" s="169" t="s">
        <v>2432</v>
      </c>
      <c r="H3568" s="169"/>
      <c r="I3568" s="169"/>
      <c r="J3568" s="169">
        <v>-1288800</v>
      </c>
      <c r="K3568" s="169"/>
      <c r="M3568" s="168">
        <f t="shared" si="164"/>
        <v>-0.12887999999999999</v>
      </c>
    </row>
    <row r="3569" spans="1:13" x14ac:dyDescent="0.25">
      <c r="A3569" s="89" t="str">
        <f t="shared" si="165"/>
        <v>Y0BP0</v>
      </c>
      <c r="B3569" s="89">
        <f>VLOOKUP(F3569,Masters!B:F,5,0)</f>
        <v>0</v>
      </c>
      <c r="C3569" s="169" t="s">
        <v>198</v>
      </c>
      <c r="D3569" s="169" t="s">
        <v>198</v>
      </c>
      <c r="E3569" s="170">
        <v>44469</v>
      </c>
      <c r="F3569" s="169">
        <v>141526</v>
      </c>
      <c r="G3569" s="169" t="s">
        <v>510</v>
      </c>
      <c r="H3569" s="169"/>
      <c r="I3569" s="169"/>
      <c r="J3569" s="169">
        <v>0</v>
      </c>
      <c r="K3569" s="169"/>
      <c r="M3569" s="168">
        <f t="shared" si="164"/>
        <v>0</v>
      </c>
    </row>
    <row r="3570" spans="1:13" x14ac:dyDescent="0.25">
      <c r="A3570" s="89" t="str">
        <f t="shared" si="165"/>
        <v>Y0BP0</v>
      </c>
      <c r="B3570" s="89">
        <f>VLOOKUP(F3570,Masters!B:F,5,0)</f>
        <v>0</v>
      </c>
      <c r="C3570" s="169" t="s">
        <v>198</v>
      </c>
      <c r="D3570" s="169" t="s">
        <v>198</v>
      </c>
      <c r="E3570" s="170">
        <v>44469</v>
      </c>
      <c r="F3570" s="169">
        <v>141647</v>
      </c>
      <c r="G3570" s="169" t="s">
        <v>821</v>
      </c>
      <c r="H3570" s="169"/>
      <c r="I3570" s="169"/>
      <c r="J3570" s="169">
        <v>0</v>
      </c>
      <c r="K3570" s="169"/>
      <c r="M3570" s="168">
        <f t="shared" si="164"/>
        <v>0</v>
      </c>
    </row>
    <row r="3571" spans="1:13" x14ac:dyDescent="0.25">
      <c r="A3571" s="89" t="str">
        <f t="shared" si="165"/>
        <v>Y0BP0</v>
      </c>
      <c r="B3571" s="89">
        <f>VLOOKUP(F3571,Masters!B:F,5,0)</f>
        <v>0</v>
      </c>
      <c r="C3571" s="169" t="s">
        <v>198</v>
      </c>
      <c r="D3571" s="169" t="s">
        <v>198</v>
      </c>
      <c r="E3571" s="170">
        <v>44469</v>
      </c>
      <c r="F3571" s="169">
        <v>141653</v>
      </c>
      <c r="G3571" s="169" t="s">
        <v>512</v>
      </c>
      <c r="H3571" s="169"/>
      <c r="I3571" s="169"/>
      <c r="J3571" s="169">
        <v>1000</v>
      </c>
      <c r="K3571" s="169"/>
      <c r="M3571" s="168">
        <f t="shared" si="164"/>
        <v>1E-4</v>
      </c>
    </row>
    <row r="3572" spans="1:13" x14ac:dyDescent="0.25">
      <c r="A3572" s="89" t="str">
        <f t="shared" si="165"/>
        <v>Y0BP0</v>
      </c>
      <c r="B3572" s="89">
        <f>VLOOKUP(F3572,Masters!B:F,5,0)</f>
        <v>0</v>
      </c>
      <c r="C3572" s="169" t="s">
        <v>198</v>
      </c>
      <c r="D3572" s="169" t="s">
        <v>198</v>
      </c>
      <c r="E3572" s="170">
        <v>44469</v>
      </c>
      <c r="F3572" s="169">
        <v>141679</v>
      </c>
      <c r="G3572" s="169" t="s">
        <v>822</v>
      </c>
      <c r="H3572" s="169"/>
      <c r="I3572" s="169"/>
      <c r="J3572" s="169">
        <v>0</v>
      </c>
      <c r="K3572" s="169"/>
      <c r="M3572" s="168">
        <f t="shared" si="164"/>
        <v>0</v>
      </c>
    </row>
    <row r="3573" spans="1:13" x14ac:dyDescent="0.25">
      <c r="A3573" s="89" t="str">
        <f t="shared" si="165"/>
        <v>Y0BP0</v>
      </c>
      <c r="B3573" s="89">
        <f>VLOOKUP(F3573,Masters!B:F,5,0)</f>
        <v>0</v>
      </c>
      <c r="C3573" s="169" t="s">
        <v>198</v>
      </c>
      <c r="D3573" s="169" t="s">
        <v>198</v>
      </c>
      <c r="E3573" s="170">
        <v>44469</v>
      </c>
      <c r="F3573" s="169">
        <v>141724</v>
      </c>
      <c r="G3573" s="169" t="s">
        <v>513</v>
      </c>
      <c r="H3573" s="169"/>
      <c r="I3573" s="169"/>
      <c r="J3573" s="169">
        <v>-31000</v>
      </c>
      <c r="K3573" s="169"/>
      <c r="M3573" s="168">
        <f t="shared" si="164"/>
        <v>-3.0999999999999999E-3</v>
      </c>
    </row>
    <row r="3574" spans="1:13" x14ac:dyDescent="0.25">
      <c r="A3574" s="89" t="str">
        <f t="shared" si="165"/>
        <v>Y0BP0</v>
      </c>
      <c r="B3574" s="89">
        <f>VLOOKUP(F3574,Masters!B:F,5,0)</f>
        <v>0</v>
      </c>
      <c r="C3574" s="169" t="s">
        <v>198</v>
      </c>
      <c r="D3574" s="169" t="s">
        <v>198</v>
      </c>
      <c r="E3574" s="170">
        <v>44469</v>
      </c>
      <c r="F3574" s="169">
        <v>141744</v>
      </c>
      <c r="G3574" s="169" t="s">
        <v>514</v>
      </c>
      <c r="H3574" s="169"/>
      <c r="I3574" s="169"/>
      <c r="J3574" s="169">
        <v>99999.99</v>
      </c>
      <c r="K3574" s="169"/>
      <c r="M3574" s="168">
        <f t="shared" si="164"/>
        <v>9.9999990000000007E-3</v>
      </c>
    </row>
    <row r="3575" spans="1:13" x14ac:dyDescent="0.25">
      <c r="A3575" s="89" t="str">
        <f t="shared" si="165"/>
        <v>Y0BP0</v>
      </c>
      <c r="B3575" s="89">
        <f>VLOOKUP(F3575,Masters!B:F,5,0)</f>
        <v>0</v>
      </c>
      <c r="C3575" s="169" t="s">
        <v>198</v>
      </c>
      <c r="D3575" s="169" t="s">
        <v>198</v>
      </c>
      <c r="E3575" s="170">
        <v>44469</v>
      </c>
      <c r="F3575" s="169">
        <v>141754</v>
      </c>
      <c r="G3575" s="169" t="s">
        <v>517</v>
      </c>
      <c r="H3575" s="169"/>
      <c r="I3575" s="169"/>
      <c r="J3575" s="169">
        <v>0</v>
      </c>
      <c r="K3575" s="169"/>
      <c r="M3575" s="168">
        <f t="shared" si="164"/>
        <v>0</v>
      </c>
    </row>
    <row r="3576" spans="1:13" x14ac:dyDescent="0.25">
      <c r="A3576" s="89" t="str">
        <f t="shared" si="165"/>
        <v>Y0BP0</v>
      </c>
      <c r="B3576" s="89">
        <f>VLOOKUP(F3576,Masters!B:F,5,0)</f>
        <v>0</v>
      </c>
      <c r="C3576" s="169" t="s">
        <v>198</v>
      </c>
      <c r="D3576" s="169" t="s">
        <v>198</v>
      </c>
      <c r="E3576" s="170">
        <v>44469</v>
      </c>
      <c r="F3576" s="169">
        <v>141755</v>
      </c>
      <c r="G3576" s="169" t="s">
        <v>518</v>
      </c>
      <c r="H3576" s="169"/>
      <c r="I3576" s="169"/>
      <c r="J3576" s="169">
        <v>0</v>
      </c>
      <c r="K3576" s="169"/>
      <c r="M3576" s="168">
        <f t="shared" si="164"/>
        <v>0</v>
      </c>
    </row>
    <row r="3577" spans="1:13" x14ac:dyDescent="0.25">
      <c r="A3577" s="89" t="str">
        <f t="shared" si="165"/>
        <v>Y0BP0</v>
      </c>
      <c r="B3577" s="89">
        <f>VLOOKUP(F3577,Masters!B:F,5,0)</f>
        <v>0</v>
      </c>
      <c r="C3577" s="169" t="s">
        <v>198</v>
      </c>
      <c r="D3577" s="169" t="s">
        <v>198</v>
      </c>
      <c r="E3577" s="170">
        <v>44469</v>
      </c>
      <c r="F3577" s="169">
        <v>141769</v>
      </c>
      <c r="G3577" s="169" t="s">
        <v>843</v>
      </c>
      <c r="H3577" s="169"/>
      <c r="I3577" s="169"/>
      <c r="J3577" s="169">
        <v>0</v>
      </c>
      <c r="K3577" s="169"/>
      <c r="M3577" s="168">
        <f t="shared" si="164"/>
        <v>0</v>
      </c>
    </row>
    <row r="3578" spans="1:13" x14ac:dyDescent="0.25">
      <c r="A3578" s="89" t="str">
        <f t="shared" si="165"/>
        <v>Y0BP0</v>
      </c>
      <c r="B3578" s="89">
        <f>VLOOKUP(F3578,Masters!B:F,5,0)</f>
        <v>0</v>
      </c>
      <c r="C3578" s="169" t="s">
        <v>198</v>
      </c>
      <c r="D3578" s="169" t="s">
        <v>198</v>
      </c>
      <c r="E3578" s="170">
        <v>44469</v>
      </c>
      <c r="F3578" s="169">
        <v>141779</v>
      </c>
      <c r="G3578" s="169" t="s">
        <v>852</v>
      </c>
      <c r="H3578" s="169"/>
      <c r="I3578" s="169"/>
      <c r="J3578" s="169">
        <v>0</v>
      </c>
      <c r="K3578" s="169"/>
      <c r="M3578" s="168">
        <f t="shared" si="164"/>
        <v>0</v>
      </c>
    </row>
    <row r="3579" spans="1:13" x14ac:dyDescent="0.25">
      <c r="A3579" s="89" t="str">
        <f t="shared" si="165"/>
        <v>Y0BP0</v>
      </c>
      <c r="B3579" s="89">
        <f>VLOOKUP(F3579,Masters!B:F,5,0)</f>
        <v>0</v>
      </c>
      <c r="C3579" s="169" t="s">
        <v>198</v>
      </c>
      <c r="D3579" s="169" t="s">
        <v>198</v>
      </c>
      <c r="E3579" s="170">
        <v>44469</v>
      </c>
      <c r="F3579" s="169">
        <v>141785</v>
      </c>
      <c r="G3579" s="169" t="s">
        <v>856</v>
      </c>
      <c r="H3579" s="169"/>
      <c r="I3579" s="169"/>
      <c r="J3579" s="169">
        <v>0</v>
      </c>
      <c r="K3579" s="169"/>
      <c r="M3579" s="168">
        <f t="shared" ref="M3579:M3635" si="166">J3579/10000000</f>
        <v>0</v>
      </c>
    </row>
    <row r="3580" spans="1:13" x14ac:dyDescent="0.25">
      <c r="A3580" s="89" t="str">
        <f t="shared" si="165"/>
        <v>Y0BP0</v>
      </c>
      <c r="B3580" s="89">
        <f>VLOOKUP(F3580,Masters!B:F,5,0)</f>
        <v>0</v>
      </c>
      <c r="C3580" s="169" t="s">
        <v>198</v>
      </c>
      <c r="D3580" s="169" t="s">
        <v>198</v>
      </c>
      <c r="E3580" s="170">
        <v>44469</v>
      </c>
      <c r="F3580" s="169">
        <v>141789</v>
      </c>
      <c r="G3580" s="169" t="s">
        <v>860</v>
      </c>
      <c r="H3580" s="169"/>
      <c r="I3580" s="169"/>
      <c r="J3580" s="169">
        <v>0</v>
      </c>
      <c r="K3580" s="169"/>
      <c r="M3580" s="168">
        <f t="shared" si="166"/>
        <v>0</v>
      </c>
    </row>
    <row r="3581" spans="1:13" x14ac:dyDescent="0.25">
      <c r="A3581" s="89" t="str">
        <f t="shared" ref="A3581:A3635" si="167">C3581&amp;B3581</f>
        <v>Y0BP0</v>
      </c>
      <c r="B3581" s="89">
        <f>VLOOKUP(F3581,Masters!B:F,5,0)</f>
        <v>0</v>
      </c>
      <c r="C3581" s="169" t="s">
        <v>198</v>
      </c>
      <c r="D3581" s="169" t="s">
        <v>198</v>
      </c>
      <c r="E3581" s="170">
        <v>44469</v>
      </c>
      <c r="F3581" s="169">
        <v>141790</v>
      </c>
      <c r="G3581" s="169" t="s">
        <v>861</v>
      </c>
      <c r="H3581" s="169"/>
      <c r="I3581" s="169"/>
      <c r="J3581" s="169">
        <v>0</v>
      </c>
      <c r="K3581" s="169"/>
      <c r="M3581" s="168">
        <f t="shared" si="166"/>
        <v>0</v>
      </c>
    </row>
    <row r="3582" spans="1:13" x14ac:dyDescent="0.25">
      <c r="A3582" s="89" t="str">
        <f t="shared" si="167"/>
        <v>Y0BP0</v>
      </c>
      <c r="B3582" s="89">
        <f>VLOOKUP(F3582,Masters!B:F,5,0)</f>
        <v>0</v>
      </c>
      <c r="C3582" s="169" t="s">
        <v>198</v>
      </c>
      <c r="D3582" s="169" t="s">
        <v>198</v>
      </c>
      <c r="E3582" s="170">
        <v>44469</v>
      </c>
      <c r="F3582" s="169">
        <v>142036</v>
      </c>
      <c r="G3582" s="169" t="s">
        <v>865</v>
      </c>
      <c r="H3582" s="169"/>
      <c r="I3582" s="169"/>
      <c r="J3582" s="169">
        <v>100000</v>
      </c>
      <c r="K3582" s="169"/>
      <c r="M3582" s="168">
        <f t="shared" si="166"/>
        <v>0.01</v>
      </c>
    </row>
    <row r="3583" spans="1:13" x14ac:dyDescent="0.25">
      <c r="A3583" s="89" t="str">
        <f t="shared" si="167"/>
        <v>Y0BP0</v>
      </c>
      <c r="B3583" s="89">
        <f>VLOOKUP(F3583,Masters!B:F,5,0)</f>
        <v>0</v>
      </c>
      <c r="C3583" s="169" t="s">
        <v>198</v>
      </c>
      <c r="D3583" s="169" t="s">
        <v>198</v>
      </c>
      <c r="E3583" s="170">
        <v>44469</v>
      </c>
      <c r="F3583" s="169">
        <v>142043</v>
      </c>
      <c r="G3583" s="169" t="s">
        <v>1133</v>
      </c>
      <c r="H3583" s="169"/>
      <c r="I3583" s="169"/>
      <c r="J3583" s="169">
        <v>0</v>
      </c>
      <c r="K3583" s="169"/>
      <c r="M3583" s="168">
        <f t="shared" si="166"/>
        <v>0</v>
      </c>
    </row>
    <row r="3584" spans="1:13" x14ac:dyDescent="0.25">
      <c r="A3584" s="89" t="str">
        <f t="shared" si="167"/>
        <v>Y0BP0</v>
      </c>
      <c r="B3584" s="89">
        <f>VLOOKUP(F3584,Masters!B:F,5,0)</f>
        <v>0</v>
      </c>
      <c r="C3584" s="169" t="s">
        <v>198</v>
      </c>
      <c r="D3584" s="169" t="s">
        <v>198</v>
      </c>
      <c r="E3584" s="170">
        <v>44469</v>
      </c>
      <c r="F3584" s="169">
        <v>142044</v>
      </c>
      <c r="G3584" s="169" t="s">
        <v>870</v>
      </c>
      <c r="H3584" s="169"/>
      <c r="I3584" s="169"/>
      <c r="J3584" s="169">
        <v>0</v>
      </c>
      <c r="K3584" s="169"/>
      <c r="M3584" s="168">
        <f t="shared" si="166"/>
        <v>0</v>
      </c>
    </row>
    <row r="3585" spans="1:13" x14ac:dyDescent="0.25">
      <c r="A3585" s="89" t="str">
        <f t="shared" si="167"/>
        <v>Y0BP0</v>
      </c>
      <c r="B3585" s="89">
        <f>VLOOKUP(F3585,Masters!B:F,5,0)</f>
        <v>0</v>
      </c>
      <c r="C3585" s="169" t="s">
        <v>198</v>
      </c>
      <c r="D3585" s="169" t="s">
        <v>198</v>
      </c>
      <c r="E3585" s="170">
        <v>44469</v>
      </c>
      <c r="F3585" s="169">
        <v>142075</v>
      </c>
      <c r="G3585" s="169" t="s">
        <v>1059</v>
      </c>
      <c r="H3585" s="169"/>
      <c r="I3585" s="169"/>
      <c r="J3585" s="169">
        <v>1291471.54</v>
      </c>
      <c r="K3585" s="169"/>
      <c r="M3585" s="168">
        <f t="shared" si="166"/>
        <v>0.12914715400000001</v>
      </c>
    </row>
    <row r="3586" spans="1:13" x14ac:dyDescent="0.25">
      <c r="A3586" s="89" t="str">
        <f t="shared" si="167"/>
        <v>Y0BP0</v>
      </c>
      <c r="B3586" s="89">
        <f>VLOOKUP(F3586,Masters!B:F,5,0)</f>
        <v>0</v>
      </c>
      <c r="C3586" s="169" t="s">
        <v>198</v>
      </c>
      <c r="D3586" s="169" t="s">
        <v>198</v>
      </c>
      <c r="E3586" s="170">
        <v>44469</v>
      </c>
      <c r="F3586" s="169">
        <v>142087</v>
      </c>
      <c r="G3586" s="169" t="s">
        <v>881</v>
      </c>
      <c r="H3586" s="169"/>
      <c r="I3586" s="169"/>
      <c r="J3586" s="169">
        <v>0</v>
      </c>
      <c r="K3586" s="169"/>
      <c r="M3586" s="168">
        <f t="shared" si="166"/>
        <v>0</v>
      </c>
    </row>
    <row r="3587" spans="1:13" x14ac:dyDescent="0.25">
      <c r="A3587" s="89" t="str">
        <f t="shared" si="167"/>
        <v>Y0BP0</v>
      </c>
      <c r="B3587" s="89">
        <f>VLOOKUP(F3587,Masters!B:F,5,0)</f>
        <v>0</v>
      </c>
      <c r="C3587" s="169" t="s">
        <v>198</v>
      </c>
      <c r="D3587" s="169" t="s">
        <v>198</v>
      </c>
      <c r="E3587" s="170">
        <v>44469</v>
      </c>
      <c r="F3587" s="169">
        <v>160118</v>
      </c>
      <c r="G3587" s="169" t="s">
        <v>890</v>
      </c>
      <c r="H3587" s="169"/>
      <c r="I3587" s="169"/>
      <c r="J3587" s="169">
        <v>0</v>
      </c>
      <c r="K3587" s="169"/>
      <c r="M3587" s="168">
        <f t="shared" si="166"/>
        <v>0</v>
      </c>
    </row>
    <row r="3588" spans="1:13" x14ac:dyDescent="0.25">
      <c r="A3588" s="89" t="str">
        <f t="shared" si="167"/>
        <v>Y0BP0</v>
      </c>
      <c r="B3588" s="89">
        <f>VLOOKUP(F3588,Masters!B:F,5,0)</f>
        <v>0</v>
      </c>
      <c r="C3588" s="169" t="s">
        <v>198</v>
      </c>
      <c r="D3588" s="169" t="s">
        <v>198</v>
      </c>
      <c r="E3588" s="170">
        <v>44469</v>
      </c>
      <c r="F3588" s="169">
        <v>160119</v>
      </c>
      <c r="G3588" s="169" t="s">
        <v>1117</v>
      </c>
      <c r="H3588" s="169"/>
      <c r="I3588" s="169"/>
      <c r="J3588" s="169">
        <v>0</v>
      </c>
      <c r="K3588" s="169"/>
      <c r="M3588" s="168">
        <f t="shared" si="166"/>
        <v>0</v>
      </c>
    </row>
    <row r="3589" spans="1:13" x14ac:dyDescent="0.25">
      <c r="A3589" s="89" t="str">
        <f t="shared" si="167"/>
        <v>Y0BP0</v>
      </c>
      <c r="B3589" s="89">
        <f>VLOOKUP(F3589,Masters!B:F,5,0)</f>
        <v>0</v>
      </c>
      <c r="C3589" s="169" t="s">
        <v>198</v>
      </c>
      <c r="D3589" s="169" t="s">
        <v>198</v>
      </c>
      <c r="E3589" s="170">
        <v>44469</v>
      </c>
      <c r="F3589" s="169">
        <v>160123</v>
      </c>
      <c r="G3589" s="169" t="s">
        <v>894</v>
      </c>
      <c r="H3589" s="169"/>
      <c r="I3589" s="169"/>
      <c r="J3589" s="169">
        <v>256157430.55000001</v>
      </c>
      <c r="K3589" s="169"/>
      <c r="M3589" s="168">
        <f t="shared" si="166"/>
        <v>25.615743055000003</v>
      </c>
    </row>
    <row r="3590" spans="1:13" x14ac:dyDescent="0.25">
      <c r="A3590" s="89" t="str">
        <f t="shared" si="167"/>
        <v>Y0BP0</v>
      </c>
      <c r="B3590" s="89">
        <f>VLOOKUP(F3590,Masters!B:F,5,0)</f>
        <v>0</v>
      </c>
      <c r="C3590" s="169" t="s">
        <v>198</v>
      </c>
      <c r="D3590" s="169" t="s">
        <v>198</v>
      </c>
      <c r="E3590" s="170">
        <v>44469</v>
      </c>
      <c r="F3590" s="169">
        <v>160202</v>
      </c>
      <c r="G3590" s="169" t="s">
        <v>896</v>
      </c>
      <c r="H3590" s="169"/>
      <c r="I3590" s="169"/>
      <c r="J3590" s="169">
        <v>0</v>
      </c>
      <c r="K3590" s="169"/>
      <c r="M3590" s="168">
        <f t="shared" si="166"/>
        <v>0</v>
      </c>
    </row>
    <row r="3591" spans="1:13" x14ac:dyDescent="0.25">
      <c r="A3591" s="89" t="str">
        <f t="shared" si="167"/>
        <v>Y0BP0</v>
      </c>
      <c r="B3591" s="89">
        <f>VLOOKUP(F3591,Masters!B:F,5,0)</f>
        <v>0</v>
      </c>
      <c r="C3591" s="169" t="s">
        <v>198</v>
      </c>
      <c r="D3591" s="169" t="s">
        <v>198</v>
      </c>
      <c r="E3591" s="170">
        <v>44469</v>
      </c>
      <c r="F3591" s="169">
        <v>160206</v>
      </c>
      <c r="G3591" s="169" t="s">
        <v>897</v>
      </c>
      <c r="H3591" s="169"/>
      <c r="I3591" s="169"/>
      <c r="J3591" s="169">
        <v>-58688.76</v>
      </c>
      <c r="K3591" s="169"/>
      <c r="M3591" s="168">
        <f t="shared" si="166"/>
        <v>-5.8688760000000003E-3</v>
      </c>
    </row>
    <row r="3592" spans="1:13" x14ac:dyDescent="0.25">
      <c r="A3592" s="89" t="str">
        <f t="shared" si="167"/>
        <v>Y0BP0</v>
      </c>
      <c r="B3592" s="89">
        <f>VLOOKUP(F3592,Masters!B:F,5,0)</f>
        <v>0</v>
      </c>
      <c r="C3592" s="169" t="s">
        <v>198</v>
      </c>
      <c r="D3592" s="169" t="s">
        <v>198</v>
      </c>
      <c r="E3592" s="170">
        <v>44469</v>
      </c>
      <c r="F3592" s="169">
        <v>160207</v>
      </c>
      <c r="G3592" s="169" t="s">
        <v>898</v>
      </c>
      <c r="H3592" s="169"/>
      <c r="I3592" s="169"/>
      <c r="J3592" s="169">
        <v>0</v>
      </c>
      <c r="K3592" s="169"/>
      <c r="M3592" s="168">
        <f t="shared" si="166"/>
        <v>0</v>
      </c>
    </row>
    <row r="3593" spans="1:13" x14ac:dyDescent="0.25">
      <c r="A3593" s="89" t="str">
        <f t="shared" si="167"/>
        <v>Y0BP0</v>
      </c>
      <c r="B3593" s="89">
        <f>VLOOKUP(F3593,Masters!B:F,5,0)</f>
        <v>0</v>
      </c>
      <c r="C3593" s="169" t="s">
        <v>198</v>
      </c>
      <c r="D3593" s="169" t="s">
        <v>198</v>
      </c>
      <c r="E3593" s="170">
        <v>44469</v>
      </c>
      <c r="F3593" s="169">
        <v>170120</v>
      </c>
      <c r="G3593" s="169" t="s">
        <v>740</v>
      </c>
      <c r="H3593" s="169"/>
      <c r="I3593" s="169"/>
      <c r="J3593" s="169">
        <v>0</v>
      </c>
      <c r="K3593" s="169"/>
      <c r="M3593" s="168">
        <f t="shared" si="166"/>
        <v>0</v>
      </c>
    </row>
    <row r="3594" spans="1:13" x14ac:dyDescent="0.25">
      <c r="A3594" s="89" t="str">
        <f t="shared" si="167"/>
        <v>Y0BP0</v>
      </c>
      <c r="B3594" s="89">
        <f>VLOOKUP(F3594,Masters!B:F,5,0)</f>
        <v>0</v>
      </c>
      <c r="C3594" s="169" t="s">
        <v>198</v>
      </c>
      <c r="D3594" s="169" t="s">
        <v>198</v>
      </c>
      <c r="E3594" s="170">
        <v>44469</v>
      </c>
      <c r="F3594" s="169">
        <v>170129</v>
      </c>
      <c r="G3594" s="169" t="s">
        <v>564</v>
      </c>
      <c r="H3594" s="169"/>
      <c r="I3594" s="169"/>
      <c r="J3594" s="169">
        <v>-1371462.15</v>
      </c>
      <c r="K3594" s="169"/>
      <c r="M3594" s="168">
        <f t="shared" si="166"/>
        <v>-0.13714621499999999</v>
      </c>
    </row>
    <row r="3595" spans="1:13" x14ac:dyDescent="0.25">
      <c r="A3595" s="89" t="str">
        <f t="shared" si="167"/>
        <v>Y0BP0</v>
      </c>
      <c r="B3595" s="89">
        <f>VLOOKUP(F3595,Masters!B:F,5,0)</f>
        <v>0</v>
      </c>
      <c r="C3595" s="169" t="s">
        <v>198</v>
      </c>
      <c r="D3595" s="169" t="s">
        <v>198</v>
      </c>
      <c r="E3595" s="170">
        <v>44469</v>
      </c>
      <c r="F3595" s="169">
        <v>201274</v>
      </c>
      <c r="G3595" s="169" t="s">
        <v>701</v>
      </c>
      <c r="H3595" s="169"/>
      <c r="I3595" s="169"/>
      <c r="J3595" s="169">
        <v>2345234.06</v>
      </c>
      <c r="K3595" s="169"/>
      <c r="M3595" s="168">
        <f t="shared" si="166"/>
        <v>0.23452340600000002</v>
      </c>
    </row>
    <row r="3596" spans="1:13" x14ac:dyDescent="0.25">
      <c r="A3596" s="89" t="str">
        <f t="shared" si="167"/>
        <v>Y0BP1.2</v>
      </c>
      <c r="B3596" s="89">
        <f>VLOOKUP(F3596,Masters!B:F,5,0)</f>
        <v>1.2</v>
      </c>
      <c r="C3596" s="169" t="s">
        <v>198</v>
      </c>
      <c r="D3596" s="169" t="s">
        <v>198</v>
      </c>
      <c r="E3596" s="170">
        <v>44469</v>
      </c>
      <c r="F3596" s="169">
        <v>201275</v>
      </c>
      <c r="G3596" s="169" t="s">
        <v>702</v>
      </c>
      <c r="H3596" s="169"/>
      <c r="I3596" s="169"/>
      <c r="J3596" s="169">
        <v>-12536732.880000001</v>
      </c>
      <c r="K3596" s="169"/>
      <c r="M3596" s="168">
        <f t="shared" si="166"/>
        <v>-1.2536732880000001</v>
      </c>
    </row>
    <row r="3597" spans="1:13" x14ac:dyDescent="0.25">
      <c r="A3597" s="89" t="str">
        <f t="shared" si="167"/>
        <v>Y0BP0</v>
      </c>
      <c r="B3597" s="89">
        <f>VLOOKUP(F3597,Masters!B:F,5,0)</f>
        <v>0</v>
      </c>
      <c r="C3597" s="169" t="s">
        <v>198</v>
      </c>
      <c r="D3597" s="169" t="s">
        <v>198</v>
      </c>
      <c r="E3597" s="170">
        <v>44469</v>
      </c>
      <c r="F3597" s="169">
        <v>201276</v>
      </c>
      <c r="G3597" s="169" t="s">
        <v>473</v>
      </c>
      <c r="H3597" s="169"/>
      <c r="I3597" s="169"/>
      <c r="J3597" s="169">
        <v>-733524548.52999997</v>
      </c>
      <c r="K3597" s="169"/>
      <c r="M3597" s="168">
        <f t="shared" si="166"/>
        <v>-73.352454852999998</v>
      </c>
    </row>
    <row r="3598" spans="1:13" x14ac:dyDescent="0.25">
      <c r="A3598" s="89" t="str">
        <f t="shared" si="167"/>
        <v>Y0BP1.2</v>
      </c>
      <c r="B3598" s="89">
        <f>VLOOKUP(F3598,Masters!B:F,5,0)</f>
        <v>1.2</v>
      </c>
      <c r="C3598" s="169" t="s">
        <v>198</v>
      </c>
      <c r="D3598" s="169" t="s">
        <v>198</v>
      </c>
      <c r="E3598" s="170">
        <v>44469</v>
      </c>
      <c r="F3598" s="169">
        <v>201277</v>
      </c>
      <c r="G3598" s="169" t="s">
        <v>474</v>
      </c>
      <c r="H3598" s="169"/>
      <c r="I3598" s="169"/>
      <c r="J3598" s="169">
        <v>-394512154.35000002</v>
      </c>
      <c r="K3598" s="169"/>
      <c r="M3598" s="168">
        <f t="shared" si="166"/>
        <v>-39.451215435000002</v>
      </c>
    </row>
    <row r="3599" spans="1:13" x14ac:dyDescent="0.25">
      <c r="A3599" s="89" t="str">
        <f t="shared" si="167"/>
        <v>Y0BP0</v>
      </c>
      <c r="B3599" s="89">
        <f>VLOOKUP(F3599,Masters!B:F,5,0)</f>
        <v>0</v>
      </c>
      <c r="C3599" s="169" t="s">
        <v>198</v>
      </c>
      <c r="D3599" s="169" t="s">
        <v>198</v>
      </c>
      <c r="E3599" s="170">
        <v>44469</v>
      </c>
      <c r="F3599" s="169">
        <v>201351</v>
      </c>
      <c r="G3599" s="169" t="s">
        <v>478</v>
      </c>
      <c r="H3599" s="169"/>
      <c r="I3599" s="169"/>
      <c r="J3599" s="169">
        <v>23298022.210000001</v>
      </c>
      <c r="K3599" s="169"/>
      <c r="M3599" s="168">
        <f t="shared" si="166"/>
        <v>2.329802221</v>
      </c>
    </row>
    <row r="3600" spans="1:13" x14ac:dyDescent="0.25">
      <c r="A3600" s="89" t="str">
        <f t="shared" si="167"/>
        <v>Y0BP0</v>
      </c>
      <c r="B3600" s="89">
        <f>VLOOKUP(F3600,Masters!B:F,5,0)</f>
        <v>0</v>
      </c>
      <c r="C3600" s="169" t="s">
        <v>198</v>
      </c>
      <c r="D3600" s="169" t="s">
        <v>198</v>
      </c>
      <c r="E3600" s="170">
        <v>44469</v>
      </c>
      <c r="F3600" s="169">
        <v>201353</v>
      </c>
      <c r="G3600" s="169" t="s">
        <v>705</v>
      </c>
      <c r="H3600" s="169"/>
      <c r="I3600" s="169"/>
      <c r="J3600" s="169">
        <v>-201211.13</v>
      </c>
      <c r="K3600" s="169"/>
      <c r="M3600" s="168">
        <f t="shared" si="166"/>
        <v>-2.0121112999999999E-2</v>
      </c>
    </row>
    <row r="3601" spans="1:13" x14ac:dyDescent="0.25">
      <c r="A3601" s="89" t="str">
        <f t="shared" si="167"/>
        <v>Y0BP1.2</v>
      </c>
      <c r="B3601" s="89">
        <f>VLOOKUP(F3601,Masters!B:F,5,0)</f>
        <v>1.2</v>
      </c>
      <c r="C3601" s="169" t="s">
        <v>198</v>
      </c>
      <c r="D3601" s="169" t="s">
        <v>198</v>
      </c>
      <c r="E3601" s="170">
        <v>44469</v>
      </c>
      <c r="F3601" s="169">
        <v>201366</v>
      </c>
      <c r="G3601" s="169" t="s">
        <v>480</v>
      </c>
      <c r="H3601" s="169"/>
      <c r="I3601" s="169"/>
      <c r="J3601" s="169">
        <v>-65312222.229999997</v>
      </c>
      <c r="K3601" s="169"/>
      <c r="M3601" s="168">
        <f t="shared" si="166"/>
        <v>-6.5312222229999994</v>
      </c>
    </row>
    <row r="3602" spans="1:13" x14ac:dyDescent="0.25">
      <c r="A3602" s="89" t="str">
        <f t="shared" si="167"/>
        <v>Y0BP1.2</v>
      </c>
      <c r="B3602" s="89">
        <f>VLOOKUP(F3602,Masters!B:F,5,0)</f>
        <v>1.2</v>
      </c>
      <c r="C3602" s="169" t="s">
        <v>198</v>
      </c>
      <c r="D3602" s="169" t="s">
        <v>198</v>
      </c>
      <c r="E3602" s="170">
        <v>44469</v>
      </c>
      <c r="F3602" s="169">
        <v>201368</v>
      </c>
      <c r="G3602" s="169" t="s">
        <v>707</v>
      </c>
      <c r="H3602" s="169"/>
      <c r="I3602" s="169"/>
      <c r="J3602" s="169">
        <v>-4905645.84</v>
      </c>
      <c r="K3602" s="169"/>
      <c r="M3602" s="168">
        <f t="shared" si="166"/>
        <v>-0.49056458399999997</v>
      </c>
    </row>
    <row r="3603" spans="1:13" x14ac:dyDescent="0.25">
      <c r="A3603" s="89" t="str">
        <f t="shared" si="167"/>
        <v>Y0BP0</v>
      </c>
      <c r="B3603" s="89">
        <f>VLOOKUP(F3603,Masters!B:F,5,0)</f>
        <v>0</v>
      </c>
      <c r="C3603" s="169" t="s">
        <v>198</v>
      </c>
      <c r="D3603" s="169" t="s">
        <v>198</v>
      </c>
      <c r="E3603" s="170">
        <v>44469</v>
      </c>
      <c r="F3603" s="169">
        <v>210103</v>
      </c>
      <c r="G3603" s="169" t="s">
        <v>521</v>
      </c>
      <c r="H3603" s="169"/>
      <c r="I3603" s="169"/>
      <c r="J3603" s="169">
        <v>0</v>
      </c>
      <c r="K3603" s="169"/>
      <c r="M3603" s="168">
        <f t="shared" si="166"/>
        <v>0</v>
      </c>
    </row>
    <row r="3604" spans="1:13" x14ac:dyDescent="0.25">
      <c r="A3604" s="89" t="str">
        <f t="shared" si="167"/>
        <v>Y0BP0</v>
      </c>
      <c r="B3604" s="89">
        <f>VLOOKUP(F3604,Masters!B:F,5,0)</f>
        <v>0</v>
      </c>
      <c r="C3604" s="169" t="s">
        <v>198</v>
      </c>
      <c r="D3604" s="169" t="s">
        <v>198</v>
      </c>
      <c r="E3604" s="170">
        <v>44469</v>
      </c>
      <c r="F3604" s="169">
        <v>210117</v>
      </c>
      <c r="G3604" s="169" t="s">
        <v>523</v>
      </c>
      <c r="H3604" s="169"/>
      <c r="I3604" s="169"/>
      <c r="J3604" s="169">
        <v>-280918.07</v>
      </c>
      <c r="K3604" s="169"/>
      <c r="M3604" s="168">
        <f t="shared" si="166"/>
        <v>-2.8091807E-2</v>
      </c>
    </row>
    <row r="3605" spans="1:13" x14ac:dyDescent="0.25">
      <c r="A3605" s="89" t="str">
        <f t="shared" si="167"/>
        <v>Y0BP0</v>
      </c>
      <c r="B3605" s="89">
        <f>VLOOKUP(F3605,Masters!B:F,5,0)</f>
        <v>0</v>
      </c>
      <c r="C3605" s="169" t="s">
        <v>198</v>
      </c>
      <c r="D3605" s="169" t="s">
        <v>198</v>
      </c>
      <c r="E3605" s="170">
        <v>44469</v>
      </c>
      <c r="F3605" s="169">
        <v>210138</v>
      </c>
      <c r="G3605" s="169" t="s">
        <v>2441</v>
      </c>
      <c r="H3605" s="169"/>
      <c r="I3605" s="169"/>
      <c r="J3605" s="169">
        <v>0</v>
      </c>
      <c r="K3605" s="169"/>
      <c r="M3605" s="168">
        <f t="shared" si="166"/>
        <v>0</v>
      </c>
    </row>
    <row r="3606" spans="1:13" x14ac:dyDescent="0.25">
      <c r="A3606" s="89" t="str">
        <f t="shared" si="167"/>
        <v>Y0BP0</v>
      </c>
      <c r="B3606" s="89">
        <f>VLOOKUP(F3606,Masters!B:F,5,0)</f>
        <v>0</v>
      </c>
      <c r="C3606" s="169" t="s">
        <v>198</v>
      </c>
      <c r="D3606" s="169" t="s">
        <v>198</v>
      </c>
      <c r="E3606" s="170">
        <v>44469</v>
      </c>
      <c r="F3606" s="169">
        <v>210140</v>
      </c>
      <c r="G3606" s="169" t="s">
        <v>525</v>
      </c>
      <c r="H3606" s="169"/>
      <c r="I3606" s="169"/>
      <c r="J3606" s="169">
        <v>0</v>
      </c>
      <c r="K3606" s="169"/>
      <c r="M3606" s="168">
        <f t="shared" si="166"/>
        <v>0</v>
      </c>
    </row>
    <row r="3607" spans="1:13" x14ac:dyDescent="0.25">
      <c r="A3607" s="89" t="str">
        <f t="shared" si="167"/>
        <v>Y0BP0</v>
      </c>
      <c r="B3607" s="89">
        <f>VLOOKUP(F3607,Masters!B:F,5,0)</f>
        <v>0</v>
      </c>
      <c r="C3607" s="169" t="s">
        <v>198</v>
      </c>
      <c r="D3607" s="169" t="s">
        <v>198</v>
      </c>
      <c r="E3607" s="170">
        <v>44469</v>
      </c>
      <c r="F3607" s="169">
        <v>210210</v>
      </c>
      <c r="G3607" s="169" t="s">
        <v>526</v>
      </c>
      <c r="H3607" s="169"/>
      <c r="I3607" s="169"/>
      <c r="J3607" s="169">
        <v>-2637491.1</v>
      </c>
      <c r="K3607" s="169"/>
      <c r="M3607" s="168">
        <f t="shared" si="166"/>
        <v>-0.26374911000000001</v>
      </c>
    </row>
    <row r="3608" spans="1:13" x14ac:dyDescent="0.25">
      <c r="A3608" s="89" t="str">
        <f t="shared" si="167"/>
        <v>Y0BP0</v>
      </c>
      <c r="B3608" s="89">
        <f>VLOOKUP(F3608,Masters!B:F,5,0)</f>
        <v>0</v>
      </c>
      <c r="C3608" s="169" t="s">
        <v>198</v>
      </c>
      <c r="D3608" s="169" t="s">
        <v>198</v>
      </c>
      <c r="E3608" s="170">
        <v>44469</v>
      </c>
      <c r="F3608" s="169">
        <v>210667</v>
      </c>
      <c r="G3608" s="169" t="s">
        <v>528</v>
      </c>
      <c r="H3608" s="169"/>
      <c r="I3608" s="169"/>
      <c r="J3608" s="169">
        <v>-92.54</v>
      </c>
      <c r="K3608" s="169"/>
      <c r="M3608" s="168">
        <f t="shared" si="166"/>
        <v>-9.2539999999999998E-6</v>
      </c>
    </row>
    <row r="3609" spans="1:13" x14ac:dyDescent="0.25">
      <c r="A3609" s="89" t="str">
        <f t="shared" si="167"/>
        <v>Y0BP0</v>
      </c>
      <c r="B3609" s="89">
        <f>VLOOKUP(F3609,Masters!B:F,5,0)</f>
        <v>0</v>
      </c>
      <c r="C3609" s="169" t="s">
        <v>198</v>
      </c>
      <c r="D3609" s="169" t="s">
        <v>198</v>
      </c>
      <c r="E3609" s="170">
        <v>44469</v>
      </c>
      <c r="F3609" s="169">
        <v>210766</v>
      </c>
      <c r="G3609" s="169" t="s">
        <v>1614</v>
      </c>
      <c r="H3609" s="169"/>
      <c r="I3609" s="169"/>
      <c r="J3609" s="169">
        <v>5895.39</v>
      </c>
      <c r="K3609" s="169"/>
      <c r="M3609" s="168">
        <f t="shared" si="166"/>
        <v>5.8953900000000004E-4</v>
      </c>
    </row>
    <row r="3610" spans="1:13" x14ac:dyDescent="0.25">
      <c r="A3610" s="89" t="str">
        <f t="shared" si="167"/>
        <v>Y0BP0</v>
      </c>
      <c r="B3610" s="89">
        <f>VLOOKUP(F3610,Masters!B:F,5,0)</f>
        <v>0</v>
      </c>
      <c r="C3610" s="169" t="s">
        <v>198</v>
      </c>
      <c r="D3610" s="169" t="s">
        <v>198</v>
      </c>
      <c r="E3610" s="170">
        <v>44469</v>
      </c>
      <c r="F3610" s="169">
        <v>211103</v>
      </c>
      <c r="G3610" s="169" t="s">
        <v>529</v>
      </c>
      <c r="H3610" s="169"/>
      <c r="I3610" s="169"/>
      <c r="J3610" s="169">
        <v>-157232.19</v>
      </c>
      <c r="K3610" s="169"/>
      <c r="M3610" s="168">
        <f t="shared" si="166"/>
        <v>-1.5723219E-2</v>
      </c>
    </row>
    <row r="3611" spans="1:13" x14ac:dyDescent="0.25">
      <c r="A3611" s="89" t="str">
        <f t="shared" si="167"/>
        <v>Y0BP0</v>
      </c>
      <c r="B3611" s="89">
        <f>VLOOKUP(F3611,Masters!B:F,5,0)</f>
        <v>0</v>
      </c>
      <c r="C3611" s="169" t="s">
        <v>198</v>
      </c>
      <c r="D3611" s="169" t="s">
        <v>198</v>
      </c>
      <c r="E3611" s="170">
        <v>44469</v>
      </c>
      <c r="F3611" s="169">
        <v>211106</v>
      </c>
      <c r="G3611" s="169" t="s">
        <v>530</v>
      </c>
      <c r="H3611" s="169"/>
      <c r="I3611" s="169"/>
      <c r="J3611" s="169">
        <v>-74796.02</v>
      </c>
      <c r="K3611" s="169"/>
      <c r="M3611" s="168">
        <f t="shared" si="166"/>
        <v>-7.4796020000000001E-3</v>
      </c>
    </row>
    <row r="3612" spans="1:13" x14ac:dyDescent="0.25">
      <c r="A3612" s="89" t="str">
        <f t="shared" si="167"/>
        <v>Y0BP0</v>
      </c>
      <c r="B3612" s="89">
        <f>VLOOKUP(F3612,Masters!B:F,5,0)</f>
        <v>0</v>
      </c>
      <c r="C3612" s="169" t="s">
        <v>198</v>
      </c>
      <c r="D3612" s="169" t="s">
        <v>198</v>
      </c>
      <c r="E3612" s="170">
        <v>44469</v>
      </c>
      <c r="F3612" s="169">
        <v>211120</v>
      </c>
      <c r="G3612" s="169" t="s">
        <v>531</v>
      </c>
      <c r="H3612" s="169"/>
      <c r="I3612" s="169"/>
      <c r="J3612" s="169">
        <v>-699384.51</v>
      </c>
      <c r="K3612" s="169"/>
      <c r="M3612" s="168">
        <f t="shared" si="166"/>
        <v>-6.9938450999999999E-2</v>
      </c>
    </row>
    <row r="3613" spans="1:13" x14ac:dyDescent="0.25">
      <c r="A3613" s="89" t="str">
        <f t="shared" si="167"/>
        <v>Y0BP0</v>
      </c>
      <c r="B3613" s="89">
        <f>VLOOKUP(F3613,Masters!B:F,5,0)</f>
        <v>0</v>
      </c>
      <c r="C3613" s="169" t="s">
        <v>198</v>
      </c>
      <c r="D3613" s="169" t="s">
        <v>198</v>
      </c>
      <c r="E3613" s="170">
        <v>44469</v>
      </c>
      <c r="F3613" s="169">
        <v>211121</v>
      </c>
      <c r="G3613" s="169" t="s">
        <v>532</v>
      </c>
      <c r="H3613" s="169"/>
      <c r="I3613" s="169"/>
      <c r="J3613" s="169">
        <v>-51533</v>
      </c>
      <c r="K3613" s="169"/>
      <c r="M3613" s="168">
        <f t="shared" si="166"/>
        <v>-5.1533000000000004E-3</v>
      </c>
    </row>
    <row r="3614" spans="1:13" x14ac:dyDescent="0.25">
      <c r="A3614" s="89" t="str">
        <f t="shared" si="167"/>
        <v>Y0BP0</v>
      </c>
      <c r="B3614" s="89">
        <f>VLOOKUP(F3614,Masters!B:F,5,0)</f>
        <v>0</v>
      </c>
      <c r="C3614" s="169" t="s">
        <v>198</v>
      </c>
      <c r="D3614" s="169" t="s">
        <v>198</v>
      </c>
      <c r="E3614" s="170">
        <v>44469</v>
      </c>
      <c r="F3614" s="169">
        <v>211146</v>
      </c>
      <c r="G3614" s="169" t="s">
        <v>1615</v>
      </c>
      <c r="H3614" s="169"/>
      <c r="I3614" s="169"/>
      <c r="J3614" s="169">
        <v>-36815</v>
      </c>
      <c r="K3614" s="169"/>
      <c r="M3614" s="168">
        <f t="shared" si="166"/>
        <v>-3.6814999999999999E-3</v>
      </c>
    </row>
    <row r="3615" spans="1:13" x14ac:dyDescent="0.25">
      <c r="A3615" s="89" t="str">
        <f t="shared" si="167"/>
        <v>Y0BP0</v>
      </c>
      <c r="B3615" s="89">
        <f>VLOOKUP(F3615,Masters!B:F,5,0)</f>
        <v>0</v>
      </c>
      <c r="C3615" s="169" t="s">
        <v>198</v>
      </c>
      <c r="D3615" s="169" t="s">
        <v>198</v>
      </c>
      <c r="E3615" s="170">
        <v>44469</v>
      </c>
      <c r="F3615" s="169">
        <v>211162</v>
      </c>
      <c r="G3615" s="169" t="s">
        <v>554</v>
      </c>
      <c r="H3615" s="169"/>
      <c r="I3615" s="169"/>
      <c r="J3615" s="169">
        <v>-592087.03</v>
      </c>
      <c r="K3615" s="169"/>
      <c r="M3615" s="168">
        <f t="shared" si="166"/>
        <v>-5.9208703000000001E-2</v>
      </c>
    </row>
    <row r="3616" spans="1:13" x14ac:dyDescent="0.25">
      <c r="A3616" s="89" t="str">
        <f t="shared" si="167"/>
        <v>Y0BP0</v>
      </c>
      <c r="B3616" s="89">
        <f>VLOOKUP(F3616,Masters!B:F,5,0)</f>
        <v>0</v>
      </c>
      <c r="C3616" s="169" t="s">
        <v>198</v>
      </c>
      <c r="D3616" s="169" t="s">
        <v>198</v>
      </c>
      <c r="E3616" s="170">
        <v>44469</v>
      </c>
      <c r="F3616" s="169">
        <v>211172</v>
      </c>
      <c r="G3616" s="169" t="s">
        <v>535</v>
      </c>
      <c r="H3616" s="169"/>
      <c r="I3616" s="169"/>
      <c r="J3616" s="169">
        <v>-60608.57</v>
      </c>
      <c r="K3616" s="169"/>
      <c r="M3616" s="168">
        <f t="shared" si="166"/>
        <v>-6.0608570000000002E-3</v>
      </c>
    </row>
    <row r="3617" spans="1:13" x14ac:dyDescent="0.25">
      <c r="A3617" s="89" t="str">
        <f t="shared" si="167"/>
        <v>Y0BP0</v>
      </c>
      <c r="B3617" s="89">
        <f>VLOOKUP(F3617,Masters!B:F,5,0)</f>
        <v>0</v>
      </c>
      <c r="C3617" s="169" t="s">
        <v>198</v>
      </c>
      <c r="D3617" s="169" t="s">
        <v>198</v>
      </c>
      <c r="E3617" s="170">
        <v>44469</v>
      </c>
      <c r="F3617" s="169">
        <v>211177</v>
      </c>
      <c r="G3617" s="169" t="s">
        <v>537</v>
      </c>
      <c r="H3617" s="169"/>
      <c r="I3617" s="169"/>
      <c r="J3617" s="169">
        <v>-48789.13</v>
      </c>
      <c r="K3617" s="169"/>
      <c r="M3617" s="168">
        <f t="shared" si="166"/>
        <v>-4.8789129999999995E-3</v>
      </c>
    </row>
    <row r="3618" spans="1:13" x14ac:dyDescent="0.25">
      <c r="A3618" s="89" t="str">
        <f t="shared" si="167"/>
        <v>Y0BP0</v>
      </c>
      <c r="B3618" s="89">
        <f>VLOOKUP(F3618,Masters!B:F,5,0)</f>
        <v>0</v>
      </c>
      <c r="C3618" s="169" t="s">
        <v>198</v>
      </c>
      <c r="D3618" s="169" t="s">
        <v>198</v>
      </c>
      <c r="E3618" s="170">
        <v>44469</v>
      </c>
      <c r="F3618" s="169">
        <v>211632</v>
      </c>
      <c r="G3618" s="169" t="s">
        <v>538</v>
      </c>
      <c r="H3618" s="169"/>
      <c r="I3618" s="169"/>
      <c r="J3618" s="169">
        <v>12626.51</v>
      </c>
      <c r="K3618" s="169"/>
      <c r="M3618" s="168">
        <f t="shared" si="166"/>
        <v>1.2626510000000001E-3</v>
      </c>
    </row>
    <row r="3619" spans="1:13" x14ac:dyDescent="0.25">
      <c r="A3619" s="89" t="str">
        <f t="shared" si="167"/>
        <v>Y0BP0</v>
      </c>
      <c r="B3619" s="89">
        <f>VLOOKUP(F3619,Masters!B:F,5,0)</f>
        <v>0</v>
      </c>
      <c r="C3619" s="169" t="s">
        <v>198</v>
      </c>
      <c r="D3619" s="169" t="s">
        <v>198</v>
      </c>
      <c r="E3619" s="170">
        <v>44469</v>
      </c>
      <c r="F3619" s="169">
        <v>260118</v>
      </c>
      <c r="G3619" s="169" t="s">
        <v>930</v>
      </c>
      <c r="H3619" s="169"/>
      <c r="I3619" s="169"/>
      <c r="J3619" s="169">
        <v>0</v>
      </c>
      <c r="K3619" s="169"/>
      <c r="M3619" s="168">
        <f t="shared" si="166"/>
        <v>0</v>
      </c>
    </row>
    <row r="3620" spans="1:13" x14ac:dyDescent="0.25">
      <c r="A3620" s="89" t="str">
        <f t="shared" si="167"/>
        <v>Y0BP0</v>
      </c>
      <c r="B3620" s="89">
        <f>VLOOKUP(F3620,Masters!B:F,5,0)</f>
        <v>0</v>
      </c>
      <c r="C3620" s="169" t="s">
        <v>198</v>
      </c>
      <c r="D3620" s="169" t="s">
        <v>198</v>
      </c>
      <c r="E3620" s="170">
        <v>44469</v>
      </c>
      <c r="F3620" s="169">
        <v>260124</v>
      </c>
      <c r="G3620" s="169" t="s">
        <v>934</v>
      </c>
      <c r="H3620" s="169"/>
      <c r="I3620" s="169"/>
      <c r="J3620" s="169">
        <v>-253075000</v>
      </c>
      <c r="K3620" s="169"/>
      <c r="M3620" s="168">
        <f t="shared" si="166"/>
        <v>-25.307500000000001</v>
      </c>
    </row>
    <row r="3621" spans="1:13" x14ac:dyDescent="0.25">
      <c r="A3621" s="89" t="str">
        <f t="shared" si="167"/>
        <v>Y0BP0</v>
      </c>
      <c r="B3621" s="89">
        <f>VLOOKUP(F3621,Masters!B:F,5,0)</f>
        <v>0</v>
      </c>
      <c r="C3621" s="169" t="s">
        <v>198</v>
      </c>
      <c r="D3621" s="169" t="s">
        <v>198</v>
      </c>
      <c r="E3621" s="170">
        <v>44469</v>
      </c>
      <c r="F3621" s="169">
        <v>260202</v>
      </c>
      <c r="G3621" s="169" t="s">
        <v>936</v>
      </c>
      <c r="H3621" s="169"/>
      <c r="I3621" s="169"/>
      <c r="J3621" s="169">
        <v>0</v>
      </c>
      <c r="K3621" s="169"/>
      <c r="M3621" s="168">
        <f t="shared" si="166"/>
        <v>0</v>
      </c>
    </row>
    <row r="3622" spans="1:13" x14ac:dyDescent="0.25">
      <c r="A3622" s="89" t="str">
        <f t="shared" si="167"/>
        <v>Y0BP0</v>
      </c>
      <c r="B3622" s="89">
        <f>VLOOKUP(F3622,Masters!B:F,5,0)</f>
        <v>0</v>
      </c>
      <c r="C3622" s="169" t="s">
        <v>198</v>
      </c>
      <c r="D3622" s="169" t="s">
        <v>198</v>
      </c>
      <c r="E3622" s="170">
        <v>44469</v>
      </c>
      <c r="F3622" s="169">
        <v>260221</v>
      </c>
      <c r="G3622" s="169" t="s">
        <v>937</v>
      </c>
      <c r="H3622" s="169"/>
      <c r="I3622" s="169"/>
      <c r="J3622" s="169">
        <v>-420806.34</v>
      </c>
      <c r="K3622" s="169"/>
      <c r="M3622" s="168">
        <f t="shared" si="166"/>
        <v>-4.2080634000000006E-2</v>
      </c>
    </row>
    <row r="3623" spans="1:13" x14ac:dyDescent="0.25">
      <c r="A3623" s="89" t="str">
        <f t="shared" si="167"/>
        <v>Y0BP0</v>
      </c>
      <c r="B3623" s="89">
        <f>VLOOKUP(F3623,Masters!B:F,5,0)</f>
        <v>0</v>
      </c>
      <c r="C3623" s="169" t="s">
        <v>198</v>
      </c>
      <c r="D3623" s="169" t="s">
        <v>198</v>
      </c>
      <c r="E3623" s="170">
        <v>44469</v>
      </c>
      <c r="F3623" s="169">
        <v>260222</v>
      </c>
      <c r="G3623" s="169" t="s">
        <v>938</v>
      </c>
      <c r="H3623" s="169"/>
      <c r="I3623" s="169"/>
      <c r="J3623" s="169">
        <v>-0.46</v>
      </c>
      <c r="K3623" s="169"/>
      <c r="M3623" s="168">
        <f t="shared" si="166"/>
        <v>-4.6000000000000002E-8</v>
      </c>
    </row>
    <row r="3624" spans="1:13" x14ac:dyDescent="0.25">
      <c r="A3624" s="89" t="str">
        <f t="shared" si="167"/>
        <v>Y0BP0</v>
      </c>
      <c r="B3624" s="89">
        <f>VLOOKUP(F3624,Masters!B:F,5,0)</f>
        <v>0</v>
      </c>
      <c r="C3624" s="169" t="s">
        <v>198</v>
      </c>
      <c r="D3624" s="169" t="s">
        <v>198</v>
      </c>
      <c r="E3624" s="170">
        <v>44469</v>
      </c>
      <c r="F3624" s="169">
        <v>260802</v>
      </c>
      <c r="G3624" s="169" t="s">
        <v>939</v>
      </c>
      <c r="H3624" s="169"/>
      <c r="I3624" s="169"/>
      <c r="J3624" s="169">
        <v>0.59</v>
      </c>
      <c r="K3624" s="169"/>
      <c r="M3624" s="168">
        <f t="shared" si="166"/>
        <v>5.8999999999999999E-8</v>
      </c>
    </row>
    <row r="3625" spans="1:13" x14ac:dyDescent="0.25">
      <c r="A3625" s="89" t="str">
        <f t="shared" si="167"/>
        <v>Y0BP0</v>
      </c>
      <c r="B3625" s="89">
        <f>VLOOKUP(F3625,Masters!B:F,5,0)</f>
        <v>0</v>
      </c>
      <c r="C3625" s="169" t="s">
        <v>198</v>
      </c>
      <c r="D3625" s="169" t="s">
        <v>198</v>
      </c>
      <c r="E3625" s="170">
        <v>44469</v>
      </c>
      <c r="F3625" s="169">
        <v>260815</v>
      </c>
      <c r="G3625" s="169" t="s">
        <v>495</v>
      </c>
      <c r="H3625" s="169"/>
      <c r="I3625" s="169"/>
      <c r="J3625" s="169">
        <v>-185388.74</v>
      </c>
      <c r="K3625" s="169"/>
      <c r="M3625" s="168">
        <f t="shared" si="166"/>
        <v>-1.8538874E-2</v>
      </c>
    </row>
    <row r="3626" spans="1:13" x14ac:dyDescent="0.25">
      <c r="A3626" s="89" t="str">
        <f t="shared" si="167"/>
        <v>Y0BP0</v>
      </c>
      <c r="B3626" s="89">
        <f>VLOOKUP(F3626,Masters!B:F,5,0)</f>
        <v>0</v>
      </c>
      <c r="C3626" s="169" t="s">
        <v>198</v>
      </c>
      <c r="D3626" s="169" t="s">
        <v>198</v>
      </c>
      <c r="E3626" s="170">
        <v>44469</v>
      </c>
      <c r="F3626" s="169">
        <v>260836</v>
      </c>
      <c r="G3626" s="169" t="s">
        <v>496</v>
      </c>
      <c r="H3626" s="169"/>
      <c r="I3626" s="169"/>
      <c r="J3626" s="169">
        <v>-21831.51</v>
      </c>
      <c r="K3626" s="169"/>
      <c r="M3626" s="168">
        <f t="shared" si="166"/>
        <v>-2.1831509999999999E-3</v>
      </c>
    </row>
    <row r="3627" spans="1:13" x14ac:dyDescent="0.25">
      <c r="A3627" s="89" t="str">
        <f t="shared" si="167"/>
        <v>Y0BP0</v>
      </c>
      <c r="B3627" s="89">
        <f>VLOOKUP(F3627,Masters!B:F,5,0)</f>
        <v>0</v>
      </c>
      <c r="C3627" s="169" t="s">
        <v>198</v>
      </c>
      <c r="D3627" s="169" t="s">
        <v>198</v>
      </c>
      <c r="E3627" s="170">
        <v>44469</v>
      </c>
      <c r="F3627" s="169">
        <v>260837</v>
      </c>
      <c r="G3627" s="169" t="s">
        <v>497</v>
      </c>
      <c r="H3627" s="169"/>
      <c r="I3627" s="169"/>
      <c r="J3627" s="169">
        <v>-21831.51</v>
      </c>
      <c r="K3627" s="169"/>
      <c r="M3627" s="168">
        <f t="shared" si="166"/>
        <v>-2.1831509999999999E-3</v>
      </c>
    </row>
    <row r="3628" spans="1:13" x14ac:dyDescent="0.25">
      <c r="A3628" s="89" t="str">
        <f t="shared" si="167"/>
        <v>Y0BP0</v>
      </c>
      <c r="B3628" s="89">
        <f>VLOOKUP(F3628,Masters!B:F,5,0)</f>
        <v>0</v>
      </c>
      <c r="C3628" s="169" t="s">
        <v>198</v>
      </c>
      <c r="D3628" s="169" t="s">
        <v>198</v>
      </c>
      <c r="E3628" s="170">
        <v>44469</v>
      </c>
      <c r="F3628" s="169">
        <v>260902</v>
      </c>
      <c r="G3628" s="169" t="s">
        <v>498</v>
      </c>
      <c r="H3628" s="169"/>
      <c r="I3628" s="169"/>
      <c r="J3628" s="169">
        <v>-0.02</v>
      </c>
      <c r="K3628" s="169"/>
      <c r="M3628" s="168">
        <f t="shared" si="166"/>
        <v>-2.0000000000000001E-9</v>
      </c>
    </row>
    <row r="3629" spans="1:13" x14ac:dyDescent="0.25">
      <c r="A3629" s="89" t="str">
        <f t="shared" si="167"/>
        <v>Y0BP0</v>
      </c>
      <c r="B3629" s="89">
        <f>VLOOKUP(F3629,Masters!B:F,5,0)</f>
        <v>0</v>
      </c>
      <c r="C3629" s="169" t="s">
        <v>198</v>
      </c>
      <c r="D3629" s="169" t="s">
        <v>198</v>
      </c>
      <c r="E3629" s="170">
        <v>44469</v>
      </c>
      <c r="F3629" s="169">
        <v>260905</v>
      </c>
      <c r="G3629" s="169" t="s">
        <v>499</v>
      </c>
      <c r="H3629" s="169"/>
      <c r="I3629" s="169"/>
      <c r="J3629" s="169">
        <v>-21261.53</v>
      </c>
      <c r="K3629" s="169"/>
      <c r="M3629" s="168">
        <f t="shared" si="166"/>
        <v>-2.126153E-3</v>
      </c>
    </row>
    <row r="3630" spans="1:13" x14ac:dyDescent="0.25">
      <c r="A3630" s="89" t="str">
        <f t="shared" si="167"/>
        <v>Y0BP0</v>
      </c>
      <c r="B3630" s="89">
        <f>VLOOKUP(F3630,Masters!B:F,5,0)</f>
        <v>0</v>
      </c>
      <c r="C3630" s="169" t="s">
        <v>198</v>
      </c>
      <c r="D3630" s="169" t="s">
        <v>198</v>
      </c>
      <c r="E3630" s="170">
        <v>44469</v>
      </c>
      <c r="F3630" s="169">
        <v>260930</v>
      </c>
      <c r="G3630" s="169" t="s">
        <v>735</v>
      </c>
      <c r="H3630" s="169"/>
      <c r="I3630" s="169"/>
      <c r="J3630" s="169">
        <v>0</v>
      </c>
      <c r="K3630" s="169"/>
      <c r="M3630" s="168">
        <f t="shared" si="166"/>
        <v>0</v>
      </c>
    </row>
    <row r="3631" spans="1:13" x14ac:dyDescent="0.25">
      <c r="A3631" s="89" t="str">
        <f t="shared" si="167"/>
        <v>Y0BP0</v>
      </c>
      <c r="B3631" s="89">
        <f>VLOOKUP(F3631,Masters!B:F,5,0)</f>
        <v>0</v>
      </c>
      <c r="C3631" s="169" t="s">
        <v>198</v>
      </c>
      <c r="D3631" s="169" t="s">
        <v>198</v>
      </c>
      <c r="E3631" s="170">
        <v>44469</v>
      </c>
      <c r="F3631" s="169">
        <v>260942</v>
      </c>
      <c r="G3631" s="169" t="s">
        <v>500</v>
      </c>
      <c r="H3631" s="169"/>
      <c r="I3631" s="169"/>
      <c r="J3631" s="169">
        <v>-89.02</v>
      </c>
      <c r="K3631" s="169"/>
      <c r="M3631" s="168">
        <f t="shared" si="166"/>
        <v>-8.9019999999999988E-6</v>
      </c>
    </row>
    <row r="3632" spans="1:13" x14ac:dyDescent="0.25">
      <c r="A3632" s="89" t="str">
        <f t="shared" si="167"/>
        <v>Y0BP0</v>
      </c>
      <c r="B3632" s="89">
        <f>VLOOKUP(F3632,Masters!B:F,5,0)</f>
        <v>0</v>
      </c>
      <c r="C3632" s="169" t="s">
        <v>198</v>
      </c>
      <c r="D3632" s="169" t="s">
        <v>198</v>
      </c>
      <c r="E3632" s="170">
        <v>44469</v>
      </c>
      <c r="F3632" s="169">
        <v>261027</v>
      </c>
      <c r="G3632" s="169" t="s">
        <v>502</v>
      </c>
      <c r="H3632" s="169"/>
      <c r="I3632" s="169"/>
      <c r="J3632" s="169">
        <v>62676.52</v>
      </c>
      <c r="K3632" s="169"/>
      <c r="M3632" s="168">
        <f t="shared" si="166"/>
        <v>6.2676519999999994E-3</v>
      </c>
    </row>
    <row r="3633" spans="1:13" x14ac:dyDescent="0.25">
      <c r="A3633" s="89" t="str">
        <f t="shared" si="167"/>
        <v>Y0BP0</v>
      </c>
      <c r="B3633" s="89">
        <f>VLOOKUP(F3633,Masters!B:F,5,0)</f>
        <v>0</v>
      </c>
      <c r="C3633" s="169" t="s">
        <v>198</v>
      </c>
      <c r="D3633" s="169" t="s">
        <v>198</v>
      </c>
      <c r="E3633" s="170">
        <v>44469</v>
      </c>
      <c r="F3633" s="169">
        <v>261262</v>
      </c>
      <c r="G3633" s="169" t="s">
        <v>507</v>
      </c>
      <c r="H3633" s="169"/>
      <c r="I3633" s="169"/>
      <c r="J3633" s="169">
        <v>22.19</v>
      </c>
      <c r="K3633" s="169"/>
      <c r="M3633" s="168">
        <f t="shared" si="166"/>
        <v>2.2190000000000003E-6</v>
      </c>
    </row>
    <row r="3634" spans="1:13" x14ac:dyDescent="0.25">
      <c r="A3634" s="89" t="str">
        <f t="shared" si="167"/>
        <v>Y0BP0</v>
      </c>
      <c r="B3634" s="89">
        <f>VLOOKUP(F3634,Masters!B:F,5,0)</f>
        <v>0</v>
      </c>
      <c r="C3634" s="169" t="s">
        <v>198</v>
      </c>
      <c r="D3634" s="169" t="s">
        <v>198</v>
      </c>
      <c r="E3634" s="170">
        <v>44469</v>
      </c>
      <c r="F3634" s="169">
        <v>281101</v>
      </c>
      <c r="G3634" s="169" t="s">
        <v>481</v>
      </c>
      <c r="H3634" s="169"/>
      <c r="I3634" s="169"/>
      <c r="J3634" s="169">
        <v>-749294161</v>
      </c>
      <c r="K3634" s="169"/>
      <c r="M3634" s="168">
        <f t="shared" si="166"/>
        <v>-74.929416099999997</v>
      </c>
    </row>
    <row r="3635" spans="1:13" x14ac:dyDescent="0.25">
      <c r="A3635" s="89" t="str">
        <f t="shared" si="167"/>
        <v>Y0BP0</v>
      </c>
      <c r="B3635" s="89">
        <f>VLOOKUP(F3635,Masters!B:F,5,0)</f>
        <v>0</v>
      </c>
      <c r="C3635" s="169" t="s">
        <v>198</v>
      </c>
      <c r="D3635" s="169" t="s">
        <v>198</v>
      </c>
      <c r="E3635" s="170">
        <v>44469</v>
      </c>
      <c r="F3635" s="169">
        <v>281102</v>
      </c>
      <c r="G3635" s="169" t="s">
        <v>1058</v>
      </c>
      <c r="H3635" s="169"/>
      <c r="I3635" s="169"/>
      <c r="J3635" s="169">
        <v>26373505.27</v>
      </c>
      <c r="K3635" s="169"/>
      <c r="M3635" s="168">
        <f t="shared" si="166"/>
        <v>2.6373505270000002</v>
      </c>
    </row>
    <row r="3636" spans="1:13" x14ac:dyDescent="0.25">
      <c r="A3636" s="89" t="str">
        <f t="shared" ref="A3636:A3649" si="168">C3636&amp;B3636</f>
        <v>Y0BP0</v>
      </c>
      <c r="B3636" s="89">
        <f>VLOOKUP(F3636,Masters!B:F,5,0)</f>
        <v>0</v>
      </c>
      <c r="C3636" s="169" t="s">
        <v>198</v>
      </c>
      <c r="D3636" s="169" t="s">
        <v>198</v>
      </c>
      <c r="E3636" s="170">
        <v>44469</v>
      </c>
      <c r="F3636" s="169">
        <v>281138</v>
      </c>
      <c r="G3636" s="169" t="s">
        <v>592</v>
      </c>
      <c r="H3636" s="169"/>
      <c r="I3636" s="169"/>
      <c r="J3636" s="169">
        <v>-511955889.36000001</v>
      </c>
      <c r="K3636" s="169"/>
      <c r="M3636" s="168">
        <f t="shared" ref="M3636:M3649" si="169">J3636/10000000</f>
        <v>-51.195588936</v>
      </c>
    </row>
    <row r="3637" spans="1:13" x14ac:dyDescent="0.25">
      <c r="A3637" s="89" t="str">
        <f t="shared" si="168"/>
        <v>Y0BP0</v>
      </c>
      <c r="B3637" s="89">
        <f>VLOOKUP(F3637,Masters!B:F,5,0)</f>
        <v>0</v>
      </c>
      <c r="C3637" s="169" t="s">
        <v>198</v>
      </c>
      <c r="D3637" s="169" t="s">
        <v>198</v>
      </c>
      <c r="E3637" s="170">
        <v>44469</v>
      </c>
      <c r="F3637" s="169">
        <v>281140</v>
      </c>
      <c r="G3637" s="169" t="s">
        <v>710</v>
      </c>
      <c r="H3637" s="169"/>
      <c r="I3637" s="169"/>
      <c r="J3637" s="169">
        <v>-3633022.66</v>
      </c>
      <c r="K3637" s="169"/>
      <c r="M3637" s="168">
        <f t="shared" si="169"/>
        <v>-0.36330226600000004</v>
      </c>
    </row>
    <row r="3638" spans="1:13" x14ac:dyDescent="0.25">
      <c r="A3638" s="89" t="str">
        <f t="shared" si="168"/>
        <v>Y0BP0</v>
      </c>
      <c r="B3638" s="89">
        <f>VLOOKUP(F3638,Masters!B:F,5,0)</f>
        <v>0</v>
      </c>
      <c r="C3638" s="169" t="s">
        <v>198</v>
      </c>
      <c r="D3638" s="169" t="s">
        <v>198</v>
      </c>
      <c r="E3638" s="170">
        <v>44469</v>
      </c>
      <c r="F3638" s="169">
        <v>281212</v>
      </c>
      <c r="G3638" s="169" t="s">
        <v>541</v>
      </c>
      <c r="H3638" s="169"/>
      <c r="I3638" s="169"/>
      <c r="J3638" s="169">
        <v>-43249.14</v>
      </c>
      <c r="K3638" s="169"/>
      <c r="M3638" s="168">
        <f t="shared" si="169"/>
        <v>-4.324914E-3</v>
      </c>
    </row>
    <row r="3639" spans="1:13" x14ac:dyDescent="0.25">
      <c r="A3639" s="89" t="str">
        <f t="shared" si="168"/>
        <v>Y0BP0</v>
      </c>
      <c r="B3639" s="89">
        <f>VLOOKUP(F3639,Masters!B:F,5,0)</f>
        <v>0</v>
      </c>
      <c r="C3639" s="169" t="s">
        <v>198</v>
      </c>
      <c r="D3639" s="169" t="s">
        <v>198</v>
      </c>
      <c r="E3639" s="170">
        <v>44469</v>
      </c>
      <c r="F3639" s="169">
        <v>281276</v>
      </c>
      <c r="G3639" s="169" t="s">
        <v>550</v>
      </c>
      <c r="H3639" s="169"/>
      <c r="I3639" s="169"/>
      <c r="J3639" s="169">
        <v>-11356.05</v>
      </c>
      <c r="K3639" s="169"/>
      <c r="M3639" s="168">
        <f t="shared" si="169"/>
        <v>-1.135605E-3</v>
      </c>
    </row>
    <row r="3640" spans="1:13" x14ac:dyDescent="0.25">
      <c r="A3640" s="89" t="str">
        <f t="shared" si="168"/>
        <v>Y0BP0</v>
      </c>
      <c r="B3640" s="89">
        <f>VLOOKUP(F3640,Masters!B:F,5,0)</f>
        <v>0</v>
      </c>
      <c r="C3640" s="169" t="s">
        <v>198</v>
      </c>
      <c r="D3640" s="169" t="s">
        <v>198</v>
      </c>
      <c r="E3640" s="170">
        <v>44469</v>
      </c>
      <c r="F3640" s="169">
        <v>281292</v>
      </c>
      <c r="G3640" s="169" t="s">
        <v>484</v>
      </c>
      <c r="H3640" s="169"/>
      <c r="I3640" s="169"/>
      <c r="J3640" s="169">
        <v>-85012705.439999998</v>
      </c>
      <c r="K3640" s="169"/>
      <c r="M3640" s="168">
        <f t="shared" si="169"/>
        <v>-8.5012705440000005</v>
      </c>
    </row>
    <row r="3641" spans="1:13" x14ac:dyDescent="0.25">
      <c r="A3641" s="89" t="str">
        <f t="shared" si="168"/>
        <v>Y0BP0</v>
      </c>
      <c r="B3641" s="89">
        <f>VLOOKUP(F3641,Masters!B:F,5,0)</f>
        <v>0</v>
      </c>
      <c r="C3641" s="169" t="s">
        <v>198</v>
      </c>
      <c r="D3641" s="169" t="s">
        <v>198</v>
      </c>
      <c r="E3641" s="170">
        <v>44469</v>
      </c>
      <c r="F3641" s="169">
        <v>281294</v>
      </c>
      <c r="G3641" s="169" t="s">
        <v>712</v>
      </c>
      <c r="H3641" s="169"/>
      <c r="I3641" s="169"/>
      <c r="J3641" s="169">
        <v>2200713.11</v>
      </c>
      <c r="K3641" s="169"/>
      <c r="M3641" s="168">
        <f t="shared" si="169"/>
        <v>0.22007131099999999</v>
      </c>
    </row>
    <row r="3642" spans="1:13" x14ac:dyDescent="0.25">
      <c r="A3642" s="89" t="str">
        <f t="shared" si="168"/>
        <v>Y0BP5.3</v>
      </c>
      <c r="B3642" s="89">
        <f>VLOOKUP(F3642,Masters!B:F,5,0)</f>
        <v>5.3</v>
      </c>
      <c r="C3642" s="169" t="s">
        <v>198</v>
      </c>
      <c r="D3642" s="169" t="s">
        <v>198</v>
      </c>
      <c r="E3642" s="170">
        <v>44469</v>
      </c>
      <c r="F3642" s="169">
        <v>301232</v>
      </c>
      <c r="G3642" s="169" t="s">
        <v>959</v>
      </c>
      <c r="H3642" s="169"/>
      <c r="I3642" s="169"/>
      <c r="J3642" s="169">
        <v>-20357583.34</v>
      </c>
      <c r="K3642" s="169"/>
      <c r="M3642" s="168">
        <f t="shared" si="169"/>
        <v>-2.0357583340000001</v>
      </c>
    </row>
    <row r="3643" spans="1:13" x14ac:dyDescent="0.25">
      <c r="A3643" s="89" t="str">
        <f t="shared" si="168"/>
        <v>Y0BP5.2</v>
      </c>
      <c r="B3643" s="89">
        <f>VLOOKUP(F3643,Masters!B:F,5,0)</f>
        <v>5.2</v>
      </c>
      <c r="C3643" s="169" t="s">
        <v>198</v>
      </c>
      <c r="D3643" s="169" t="s">
        <v>198</v>
      </c>
      <c r="E3643" s="170">
        <v>44469</v>
      </c>
      <c r="F3643" s="169">
        <v>304209</v>
      </c>
      <c r="G3643" s="169" t="s">
        <v>565</v>
      </c>
      <c r="H3643" s="169"/>
      <c r="I3643" s="169"/>
      <c r="J3643" s="169">
        <v>-67395353.370000005</v>
      </c>
      <c r="K3643" s="169"/>
      <c r="M3643" s="168">
        <f t="shared" si="169"/>
        <v>-6.7395353370000004</v>
      </c>
    </row>
    <row r="3644" spans="1:13" x14ac:dyDescent="0.25">
      <c r="A3644" s="89" t="str">
        <f t="shared" si="168"/>
        <v>Y0BP5.2</v>
      </c>
      <c r="B3644" s="89">
        <f>VLOOKUP(F3644,Masters!B:F,5,0)</f>
        <v>5.2</v>
      </c>
      <c r="C3644" s="169" t="s">
        <v>198</v>
      </c>
      <c r="D3644" s="169" t="s">
        <v>198</v>
      </c>
      <c r="E3644" s="170">
        <v>44469</v>
      </c>
      <c r="F3644" s="169">
        <v>304213</v>
      </c>
      <c r="G3644" s="169" t="s">
        <v>966</v>
      </c>
      <c r="H3644" s="169"/>
      <c r="I3644" s="169"/>
      <c r="J3644" s="169">
        <v>-8285223.0099999998</v>
      </c>
      <c r="K3644" s="169"/>
      <c r="M3644" s="168">
        <f t="shared" si="169"/>
        <v>-0.82852230100000002</v>
      </c>
    </row>
    <row r="3645" spans="1:13" x14ac:dyDescent="0.25">
      <c r="A3645" s="89" t="str">
        <f t="shared" si="168"/>
        <v>Y0BP5.2</v>
      </c>
      <c r="B3645" s="89">
        <f>VLOOKUP(F3645,Masters!B:F,5,0)</f>
        <v>5.2</v>
      </c>
      <c r="C3645" s="169" t="s">
        <v>198</v>
      </c>
      <c r="D3645" s="169" t="s">
        <v>198</v>
      </c>
      <c r="E3645" s="170">
        <v>44469</v>
      </c>
      <c r="F3645" s="169">
        <v>304214</v>
      </c>
      <c r="G3645" s="169" t="s">
        <v>663</v>
      </c>
      <c r="H3645" s="169"/>
      <c r="I3645" s="169"/>
      <c r="J3645" s="169">
        <v>-303995</v>
      </c>
      <c r="K3645" s="169"/>
      <c r="M3645" s="168">
        <f t="shared" si="169"/>
        <v>-3.0399499999999999E-2</v>
      </c>
    </row>
    <row r="3646" spans="1:13" x14ac:dyDescent="0.25">
      <c r="A3646" s="89" t="str">
        <f t="shared" si="168"/>
        <v>Y0BP5.2</v>
      </c>
      <c r="B3646" s="89">
        <f>VLOOKUP(F3646,Masters!B:F,5,0)</f>
        <v>5.2</v>
      </c>
      <c r="C3646" s="169" t="s">
        <v>198</v>
      </c>
      <c r="D3646" s="169" t="s">
        <v>198</v>
      </c>
      <c r="E3646" s="170">
        <v>44469</v>
      </c>
      <c r="F3646" s="169">
        <v>304232</v>
      </c>
      <c r="G3646" s="169" t="s">
        <v>440</v>
      </c>
      <c r="H3646" s="169"/>
      <c r="I3646" s="169"/>
      <c r="J3646" s="169">
        <v>-32974.339999999997</v>
      </c>
      <c r="K3646" s="169"/>
      <c r="M3646" s="168">
        <f t="shared" si="169"/>
        <v>-3.2974339999999997E-3</v>
      </c>
    </row>
    <row r="3647" spans="1:13" x14ac:dyDescent="0.25">
      <c r="A3647" s="89" t="str">
        <f t="shared" si="168"/>
        <v>Y0BP5.5</v>
      </c>
      <c r="B3647" s="89">
        <f>VLOOKUP(F3647,Masters!B:F,5,0)</f>
        <v>5.5</v>
      </c>
      <c r="C3647" s="169" t="s">
        <v>198</v>
      </c>
      <c r="D3647" s="169" t="s">
        <v>198</v>
      </c>
      <c r="E3647" s="170">
        <v>44469</v>
      </c>
      <c r="F3647" s="169">
        <v>304751</v>
      </c>
      <c r="G3647" s="169" t="s">
        <v>443</v>
      </c>
      <c r="H3647" s="169"/>
      <c r="I3647" s="169"/>
      <c r="J3647" s="169">
        <v>-2303.75</v>
      </c>
      <c r="K3647" s="169"/>
      <c r="M3647" s="168">
        <f t="shared" si="169"/>
        <v>-2.30375E-4</v>
      </c>
    </row>
    <row r="3648" spans="1:13" x14ac:dyDescent="0.25">
      <c r="A3648" s="89" t="str">
        <f t="shared" si="168"/>
        <v>Y0BP5.5</v>
      </c>
      <c r="B3648" s="89">
        <f>VLOOKUP(F3648,Masters!B:F,5,0)</f>
        <v>5.5</v>
      </c>
      <c r="C3648" s="169" t="s">
        <v>198</v>
      </c>
      <c r="D3648" s="169" t="s">
        <v>198</v>
      </c>
      <c r="E3648" s="170">
        <v>44469</v>
      </c>
      <c r="F3648" s="169">
        <v>304753</v>
      </c>
      <c r="G3648" s="169" t="s">
        <v>714</v>
      </c>
      <c r="H3648" s="169"/>
      <c r="I3648" s="169"/>
      <c r="J3648" s="169">
        <v>-40</v>
      </c>
      <c r="K3648" s="169"/>
      <c r="M3648" s="168">
        <f t="shared" si="169"/>
        <v>-3.9999999999999998E-6</v>
      </c>
    </row>
    <row r="3649" spans="1:13" x14ac:dyDescent="0.25">
      <c r="A3649" s="89" t="str">
        <f t="shared" si="168"/>
        <v>Y0BP5.5</v>
      </c>
      <c r="B3649" s="89">
        <f>VLOOKUP(F3649,Masters!B:F,5,0)</f>
        <v>5.5</v>
      </c>
      <c r="C3649" s="169" t="s">
        <v>198</v>
      </c>
      <c r="D3649" s="169" t="s">
        <v>198</v>
      </c>
      <c r="E3649" s="170">
        <v>44469</v>
      </c>
      <c r="F3649" s="169">
        <v>305101</v>
      </c>
      <c r="G3649" s="169" t="s">
        <v>444</v>
      </c>
      <c r="H3649" s="169"/>
      <c r="I3649" s="169"/>
      <c r="J3649" s="169">
        <v>-133.9</v>
      </c>
      <c r="K3649" s="169"/>
      <c r="M3649" s="168">
        <f t="shared" si="169"/>
        <v>-1.3390000000000001E-5</v>
      </c>
    </row>
    <row r="3650" spans="1:13" x14ac:dyDescent="0.25">
      <c r="A3650" s="89" t="str">
        <f t="shared" ref="A3650:A3698" si="170">C3650&amp;B3650</f>
        <v>Y0BP5.5</v>
      </c>
      <c r="B3650" s="89">
        <f>VLOOKUP(F3650,Masters!B:F,5,0)</f>
        <v>5.5</v>
      </c>
      <c r="C3650" s="169" t="s">
        <v>198</v>
      </c>
      <c r="D3650" s="169" t="s">
        <v>198</v>
      </c>
      <c r="E3650" s="170">
        <v>44469</v>
      </c>
      <c r="F3650" s="169">
        <v>310115</v>
      </c>
      <c r="G3650" s="169" t="s">
        <v>446</v>
      </c>
      <c r="H3650" s="169"/>
      <c r="I3650" s="169"/>
      <c r="J3650" s="169">
        <v>-21905.85</v>
      </c>
      <c r="K3650" s="169"/>
      <c r="M3650" s="168">
        <f t="shared" ref="M3650:M3696" si="171">J3650/10000000</f>
        <v>-2.1905849999999997E-3</v>
      </c>
    </row>
    <row r="3651" spans="1:13" x14ac:dyDescent="0.25">
      <c r="A3651" s="89" t="str">
        <f t="shared" si="170"/>
        <v>Y0BP5.5</v>
      </c>
      <c r="B3651" s="89">
        <f>VLOOKUP(F3651,Masters!B:F,5,0)</f>
        <v>5.5</v>
      </c>
      <c r="C3651" s="169" t="s">
        <v>198</v>
      </c>
      <c r="D3651" s="169" t="s">
        <v>198</v>
      </c>
      <c r="E3651" s="170">
        <v>44469</v>
      </c>
      <c r="F3651" s="169">
        <v>310118</v>
      </c>
      <c r="G3651" s="169" t="s">
        <v>690</v>
      </c>
      <c r="H3651" s="169"/>
      <c r="I3651" s="169"/>
      <c r="J3651" s="169">
        <v>-190.28</v>
      </c>
      <c r="K3651" s="169"/>
      <c r="M3651" s="168">
        <f t="shared" si="171"/>
        <v>-1.9028000000000001E-5</v>
      </c>
    </row>
    <row r="3652" spans="1:13" x14ac:dyDescent="0.25">
      <c r="A3652" s="89" t="str">
        <f t="shared" si="170"/>
        <v>Y0BP0</v>
      </c>
      <c r="B3652" s="89">
        <f>VLOOKUP(F3652,Masters!B:F,5,0)</f>
        <v>0</v>
      </c>
      <c r="C3652" s="169" t="s">
        <v>198</v>
      </c>
      <c r="D3652" s="169" t="s">
        <v>198</v>
      </c>
      <c r="E3652" s="170">
        <v>44469</v>
      </c>
      <c r="F3652" s="169">
        <v>311608</v>
      </c>
      <c r="G3652" s="169" t="s">
        <v>567</v>
      </c>
      <c r="H3652" s="169"/>
      <c r="I3652" s="169"/>
      <c r="J3652" s="169">
        <v>-25002043.120000001</v>
      </c>
      <c r="K3652" s="169"/>
      <c r="M3652" s="168">
        <f t="shared" si="171"/>
        <v>-2.5002043120000002</v>
      </c>
    </row>
    <row r="3653" spans="1:13" x14ac:dyDescent="0.25">
      <c r="A3653" s="89" t="str">
        <f t="shared" si="170"/>
        <v>Y0BP0</v>
      </c>
      <c r="B3653" s="89">
        <f>VLOOKUP(F3653,Masters!B:F,5,0)</f>
        <v>0</v>
      </c>
      <c r="C3653" s="169" t="s">
        <v>198</v>
      </c>
      <c r="D3653" s="169" t="s">
        <v>198</v>
      </c>
      <c r="E3653" s="170">
        <v>44469</v>
      </c>
      <c r="F3653" s="169">
        <v>311617</v>
      </c>
      <c r="G3653" s="169" t="s">
        <v>666</v>
      </c>
      <c r="H3653" s="169"/>
      <c r="I3653" s="169"/>
      <c r="J3653" s="169">
        <v>0</v>
      </c>
      <c r="K3653" s="169"/>
      <c r="M3653" s="168">
        <f t="shared" si="171"/>
        <v>0</v>
      </c>
    </row>
    <row r="3654" spans="1:13" x14ac:dyDescent="0.25">
      <c r="A3654" s="89" t="str">
        <f t="shared" si="170"/>
        <v>Y0BP6.3</v>
      </c>
      <c r="B3654" s="89">
        <f>VLOOKUP(F3654,Masters!B:F,5,0)</f>
        <v>6.3</v>
      </c>
      <c r="C3654" s="169" t="s">
        <v>198</v>
      </c>
      <c r="D3654" s="169" t="s">
        <v>198</v>
      </c>
      <c r="E3654" s="170">
        <v>44469</v>
      </c>
      <c r="F3654" s="169">
        <v>401201</v>
      </c>
      <c r="G3654" s="169" t="s">
        <v>451</v>
      </c>
      <c r="H3654" s="169"/>
      <c r="I3654" s="169"/>
      <c r="J3654" s="169">
        <v>590</v>
      </c>
      <c r="K3654" s="169"/>
      <c r="M3654" s="168">
        <f t="shared" si="171"/>
        <v>5.8999999999999998E-5</v>
      </c>
    </row>
    <row r="3655" spans="1:13" x14ac:dyDescent="0.25">
      <c r="A3655" s="89" t="str">
        <f t="shared" si="170"/>
        <v>Y0BP0</v>
      </c>
      <c r="B3655" s="89">
        <f>VLOOKUP(F3655,Masters!B:F,5,0)</f>
        <v>0</v>
      </c>
      <c r="C3655" s="169" t="s">
        <v>198</v>
      </c>
      <c r="D3655" s="169" t="s">
        <v>198</v>
      </c>
      <c r="E3655" s="170">
        <v>44469</v>
      </c>
      <c r="F3655" s="169">
        <v>401241</v>
      </c>
      <c r="G3655" s="169" t="s">
        <v>693</v>
      </c>
      <c r="H3655" s="169"/>
      <c r="I3655" s="169"/>
      <c r="J3655" s="169">
        <v>273847.39</v>
      </c>
      <c r="K3655" s="169"/>
      <c r="M3655" s="168">
        <f t="shared" si="171"/>
        <v>2.7384739000000002E-2</v>
      </c>
    </row>
    <row r="3656" spans="1:13" x14ac:dyDescent="0.25">
      <c r="A3656" s="89" t="str">
        <f t="shared" si="170"/>
        <v>Y0BP6.3</v>
      </c>
      <c r="B3656" s="89">
        <f>VLOOKUP(F3656,Masters!B:F,5,0)</f>
        <v>6.3</v>
      </c>
      <c r="C3656" s="169" t="s">
        <v>198</v>
      </c>
      <c r="D3656" s="169" t="s">
        <v>198</v>
      </c>
      <c r="E3656" s="170">
        <v>44469</v>
      </c>
      <c r="F3656" s="169">
        <v>401301</v>
      </c>
      <c r="G3656" s="169" t="s">
        <v>1000</v>
      </c>
      <c r="H3656" s="169"/>
      <c r="I3656" s="169"/>
      <c r="J3656" s="169">
        <v>901.6</v>
      </c>
      <c r="K3656" s="169"/>
      <c r="M3656" s="168">
        <f t="shared" si="171"/>
        <v>9.0160000000000004E-5</v>
      </c>
    </row>
    <row r="3657" spans="1:13" x14ac:dyDescent="0.25">
      <c r="A3657" s="89" t="str">
        <f t="shared" si="170"/>
        <v>Y0BP6.1</v>
      </c>
      <c r="B3657" s="89">
        <f>VLOOKUP(F3657,Masters!B:F,5,0)</f>
        <v>6.1</v>
      </c>
      <c r="C3657" s="169" t="s">
        <v>198</v>
      </c>
      <c r="D3657" s="169" t="s">
        <v>198</v>
      </c>
      <c r="E3657" s="170">
        <v>44469</v>
      </c>
      <c r="F3657" s="169">
        <v>401501</v>
      </c>
      <c r="G3657" s="169" t="s">
        <v>1001</v>
      </c>
      <c r="H3657" s="169"/>
      <c r="I3657" s="169"/>
      <c r="J3657" s="168">
        <v>4764405.9000000004</v>
      </c>
      <c r="K3657" s="169"/>
      <c r="M3657" s="168">
        <f t="shared" si="171"/>
        <v>0.47644059000000005</v>
      </c>
    </row>
    <row r="3658" spans="1:13" x14ac:dyDescent="0.25">
      <c r="A3658" s="89" t="str">
        <f t="shared" si="170"/>
        <v>Y0BP6.3</v>
      </c>
      <c r="B3658" s="89">
        <f>VLOOKUP(F3658,Masters!B:F,5,0)</f>
        <v>6.3</v>
      </c>
      <c r="C3658" s="169" t="s">
        <v>198</v>
      </c>
      <c r="D3658" s="169" t="s">
        <v>198</v>
      </c>
      <c r="E3658" s="170">
        <v>44469</v>
      </c>
      <c r="F3658" s="169">
        <v>401702</v>
      </c>
      <c r="G3658" s="169" t="s">
        <v>455</v>
      </c>
      <c r="H3658" s="169"/>
      <c r="I3658" s="169"/>
      <c r="J3658" s="169">
        <v>-1371.23</v>
      </c>
      <c r="K3658" s="169"/>
      <c r="M3658" s="168">
        <f t="shared" si="171"/>
        <v>-1.3712300000000001E-4</v>
      </c>
    </row>
    <row r="3659" spans="1:13" x14ac:dyDescent="0.25">
      <c r="A3659" s="89" t="str">
        <f t="shared" si="170"/>
        <v>Y0BP6.3</v>
      </c>
      <c r="B3659" s="89">
        <f>VLOOKUP(F3659,Masters!B:F,5,0)</f>
        <v>6.3</v>
      </c>
      <c r="C3659" s="169" t="s">
        <v>198</v>
      </c>
      <c r="D3659" s="169" t="s">
        <v>198</v>
      </c>
      <c r="E3659" s="170">
        <v>44469</v>
      </c>
      <c r="F3659" s="169">
        <v>401703</v>
      </c>
      <c r="G3659" s="169" t="s">
        <v>456</v>
      </c>
      <c r="H3659" s="169"/>
      <c r="I3659" s="169"/>
      <c r="J3659" s="169">
        <v>-1371.23</v>
      </c>
      <c r="K3659" s="169"/>
      <c r="M3659" s="168">
        <f t="shared" si="171"/>
        <v>-1.3712300000000001E-4</v>
      </c>
    </row>
    <row r="3660" spans="1:13" x14ac:dyDescent="0.25">
      <c r="A3660" s="89" t="str">
        <f t="shared" si="170"/>
        <v>Y0BP6.3</v>
      </c>
      <c r="B3660" s="89">
        <f>VLOOKUP(F3660,Masters!B:F,5,0)</f>
        <v>6.3</v>
      </c>
      <c r="C3660" s="169" t="s">
        <v>198</v>
      </c>
      <c r="D3660" s="169" t="s">
        <v>198</v>
      </c>
      <c r="E3660" s="170">
        <v>44469</v>
      </c>
      <c r="F3660" s="169">
        <v>401707</v>
      </c>
      <c r="G3660" s="169" t="s">
        <v>457</v>
      </c>
      <c r="H3660" s="169"/>
      <c r="I3660" s="169"/>
      <c r="J3660" s="169">
        <v>0.01</v>
      </c>
      <c r="K3660" s="169"/>
      <c r="M3660" s="168">
        <f t="shared" si="171"/>
        <v>1.0000000000000001E-9</v>
      </c>
    </row>
    <row r="3661" spans="1:13" x14ac:dyDescent="0.25">
      <c r="A3661" s="89" t="str">
        <f t="shared" si="170"/>
        <v>Y0BP6.3</v>
      </c>
      <c r="B3661" s="89">
        <f>VLOOKUP(F3661,Masters!B:F,5,0)</f>
        <v>6.3</v>
      </c>
      <c r="C3661" s="169" t="s">
        <v>198</v>
      </c>
      <c r="D3661" s="169" t="s">
        <v>198</v>
      </c>
      <c r="E3661" s="170">
        <v>44469</v>
      </c>
      <c r="F3661" s="169">
        <v>401708</v>
      </c>
      <c r="G3661" s="169" t="s">
        <v>458</v>
      </c>
      <c r="H3661" s="169"/>
      <c r="I3661" s="169"/>
      <c r="J3661" s="169">
        <v>0.01</v>
      </c>
      <c r="K3661" s="169"/>
      <c r="M3661" s="168">
        <f t="shared" si="171"/>
        <v>1.0000000000000001E-9</v>
      </c>
    </row>
    <row r="3662" spans="1:13" x14ac:dyDescent="0.25">
      <c r="A3662" s="89" t="str">
        <f t="shared" si="170"/>
        <v>Y0BP6.3</v>
      </c>
      <c r="B3662" s="89">
        <f>VLOOKUP(F3662,Masters!B:F,5,0)</f>
        <v>6.3</v>
      </c>
      <c r="C3662" s="169" t="s">
        <v>198</v>
      </c>
      <c r="D3662" s="169" t="s">
        <v>198</v>
      </c>
      <c r="E3662" s="170">
        <v>44469</v>
      </c>
      <c r="F3662" s="169">
        <v>402103</v>
      </c>
      <c r="G3662" s="169" t="s">
        <v>459</v>
      </c>
      <c r="H3662" s="169"/>
      <c r="I3662" s="169"/>
      <c r="J3662" s="169">
        <v>282.82</v>
      </c>
      <c r="K3662" s="169"/>
      <c r="M3662" s="168">
        <f t="shared" si="171"/>
        <v>2.8281999999999998E-5</v>
      </c>
    </row>
    <row r="3663" spans="1:13" x14ac:dyDescent="0.25">
      <c r="A3663" s="89" t="str">
        <f t="shared" si="170"/>
        <v>Y0BP6.2</v>
      </c>
      <c r="B3663" s="89">
        <f>VLOOKUP(F3663,Masters!B:F,5,0)</f>
        <v>6.2</v>
      </c>
      <c r="C3663" s="169" t="s">
        <v>198</v>
      </c>
      <c r="D3663" s="169" t="s">
        <v>198</v>
      </c>
      <c r="E3663" s="170">
        <v>44469</v>
      </c>
      <c r="F3663" s="169">
        <v>402106</v>
      </c>
      <c r="G3663" s="169" t="s">
        <v>93</v>
      </c>
      <c r="H3663" s="169"/>
      <c r="I3663" s="169"/>
      <c r="J3663" s="168">
        <v>4919.8900000000003</v>
      </c>
      <c r="K3663" s="169"/>
      <c r="M3663" s="168">
        <f t="shared" si="171"/>
        <v>4.9198900000000008E-4</v>
      </c>
    </row>
    <row r="3664" spans="1:13" x14ac:dyDescent="0.25">
      <c r="A3664" s="89" t="str">
        <f t="shared" si="170"/>
        <v>Y0BP6.3</v>
      </c>
      <c r="B3664" s="89">
        <f>VLOOKUP(F3664,Masters!B:F,5,0)</f>
        <v>6.3</v>
      </c>
      <c r="C3664" s="169" t="s">
        <v>198</v>
      </c>
      <c r="D3664" s="169" t="s">
        <v>198</v>
      </c>
      <c r="E3664" s="170">
        <v>44469</v>
      </c>
      <c r="F3664" s="169">
        <v>402113</v>
      </c>
      <c r="G3664" s="169" t="s">
        <v>460</v>
      </c>
      <c r="H3664" s="169"/>
      <c r="I3664" s="169"/>
      <c r="J3664" s="169">
        <v>448192.44</v>
      </c>
      <c r="K3664" s="169"/>
      <c r="M3664" s="168">
        <f t="shared" si="171"/>
        <v>4.4819244000000001E-2</v>
      </c>
    </row>
    <row r="3665" spans="1:13" x14ac:dyDescent="0.25">
      <c r="A3665" s="89" t="str">
        <f t="shared" si="170"/>
        <v>Y0BP6.3</v>
      </c>
      <c r="B3665" s="89">
        <f>VLOOKUP(F3665,Masters!B:F,5,0)</f>
        <v>6.3</v>
      </c>
      <c r="C3665" s="169" t="s">
        <v>198</v>
      </c>
      <c r="D3665" s="169" t="s">
        <v>198</v>
      </c>
      <c r="E3665" s="170">
        <v>44469</v>
      </c>
      <c r="F3665" s="169">
        <v>402125</v>
      </c>
      <c r="G3665" s="169" t="s">
        <v>2442</v>
      </c>
      <c r="H3665" s="169"/>
      <c r="I3665" s="169"/>
      <c r="J3665" s="169">
        <v>63809.01</v>
      </c>
      <c r="K3665" s="169"/>
      <c r="M3665" s="168">
        <f t="shared" si="171"/>
        <v>6.3809010000000005E-3</v>
      </c>
    </row>
    <row r="3666" spans="1:13" x14ac:dyDescent="0.25">
      <c r="A3666" s="89" t="str">
        <f t="shared" si="170"/>
        <v>Y0BP6.3</v>
      </c>
      <c r="B3666" s="89">
        <f>VLOOKUP(F3666,Masters!B:F,5,0)</f>
        <v>6.3</v>
      </c>
      <c r="C3666" s="169" t="s">
        <v>198</v>
      </c>
      <c r="D3666" s="169" t="s">
        <v>198</v>
      </c>
      <c r="E3666" s="170">
        <v>44469</v>
      </c>
      <c r="F3666" s="169">
        <v>402128</v>
      </c>
      <c r="G3666" s="169" t="s">
        <v>766</v>
      </c>
      <c r="H3666" s="169"/>
      <c r="I3666" s="169"/>
      <c r="J3666" s="169">
        <v>13325197.189999999</v>
      </c>
      <c r="K3666" s="169"/>
      <c r="M3666" s="168">
        <f t="shared" si="171"/>
        <v>1.332519719</v>
      </c>
    </row>
    <row r="3667" spans="1:13" x14ac:dyDescent="0.25">
      <c r="A3667" s="89" t="str">
        <f t="shared" si="170"/>
        <v>Y0BP6.3</v>
      </c>
      <c r="B3667" s="89">
        <f>VLOOKUP(F3667,Masters!B:F,5,0)</f>
        <v>6.3</v>
      </c>
      <c r="C3667" s="169" t="s">
        <v>198</v>
      </c>
      <c r="D3667" s="169" t="s">
        <v>198</v>
      </c>
      <c r="E3667" s="170">
        <v>44469</v>
      </c>
      <c r="F3667" s="169">
        <v>402132</v>
      </c>
      <c r="G3667" s="169" t="s">
        <v>461</v>
      </c>
      <c r="H3667" s="169"/>
      <c r="I3667" s="169"/>
      <c r="J3667" s="169">
        <v>0</v>
      </c>
      <c r="K3667" s="169"/>
      <c r="M3667" s="168">
        <f t="shared" si="171"/>
        <v>0</v>
      </c>
    </row>
    <row r="3668" spans="1:13" x14ac:dyDescent="0.25">
      <c r="A3668" s="89" t="str">
        <f t="shared" si="170"/>
        <v>Y0BP6.3</v>
      </c>
      <c r="B3668" s="89">
        <f>VLOOKUP(F3668,Masters!B:F,5,0)</f>
        <v>6.3</v>
      </c>
      <c r="C3668" s="169" t="s">
        <v>198</v>
      </c>
      <c r="D3668" s="169" t="s">
        <v>198</v>
      </c>
      <c r="E3668" s="170">
        <v>44469</v>
      </c>
      <c r="F3668" s="169">
        <v>402233</v>
      </c>
      <c r="G3668" s="169" t="s">
        <v>462</v>
      </c>
      <c r="H3668" s="169"/>
      <c r="I3668" s="169"/>
      <c r="J3668" s="169">
        <v>105267.44</v>
      </c>
      <c r="K3668" s="169"/>
      <c r="M3668" s="168">
        <f t="shared" si="171"/>
        <v>1.0526744000000001E-2</v>
      </c>
    </row>
    <row r="3669" spans="1:13" x14ac:dyDescent="0.25">
      <c r="A3669" s="89" t="str">
        <f t="shared" si="170"/>
        <v>Y0BP6.3</v>
      </c>
      <c r="B3669" s="89">
        <f>VLOOKUP(F3669,Masters!B:F,5,0)</f>
        <v>6.3</v>
      </c>
      <c r="C3669" s="169" t="s">
        <v>198</v>
      </c>
      <c r="D3669" s="169" t="s">
        <v>198</v>
      </c>
      <c r="E3669" s="170">
        <v>44469</v>
      </c>
      <c r="F3669" s="169">
        <v>402235</v>
      </c>
      <c r="G3669" s="169" t="s">
        <v>463</v>
      </c>
      <c r="H3669" s="169"/>
      <c r="I3669" s="169"/>
      <c r="J3669" s="169">
        <v>11362.83</v>
      </c>
      <c r="K3669" s="169"/>
      <c r="M3669" s="168">
        <f t="shared" si="171"/>
        <v>1.1362830000000001E-3</v>
      </c>
    </row>
    <row r="3670" spans="1:13" x14ac:dyDescent="0.25">
      <c r="A3670" s="89" t="str">
        <f t="shared" si="170"/>
        <v>Y0BP6.1</v>
      </c>
      <c r="B3670" s="89">
        <f>VLOOKUP(F3670,Masters!B:F,5,0)</f>
        <v>6.1</v>
      </c>
      <c r="C3670" s="169" t="s">
        <v>198</v>
      </c>
      <c r="D3670" s="169" t="s">
        <v>198</v>
      </c>
      <c r="E3670" s="170">
        <v>44469</v>
      </c>
      <c r="F3670" s="169">
        <v>402257</v>
      </c>
      <c r="G3670" s="169" t="s">
        <v>464</v>
      </c>
      <c r="H3670" s="169"/>
      <c r="I3670" s="169"/>
      <c r="J3670" s="168">
        <v>0</v>
      </c>
      <c r="K3670" s="169"/>
      <c r="M3670" s="168">
        <f t="shared" si="171"/>
        <v>0</v>
      </c>
    </row>
    <row r="3671" spans="1:13" x14ac:dyDescent="0.25">
      <c r="A3671" s="89" t="str">
        <f t="shared" si="170"/>
        <v>Y0BP6.3</v>
      </c>
      <c r="B3671" s="89">
        <f>VLOOKUP(F3671,Masters!B:F,5,0)</f>
        <v>6.3</v>
      </c>
      <c r="C3671" s="169" t="s">
        <v>198</v>
      </c>
      <c r="D3671" s="169" t="s">
        <v>198</v>
      </c>
      <c r="E3671" s="170">
        <v>44469</v>
      </c>
      <c r="F3671" s="169">
        <v>402381</v>
      </c>
      <c r="G3671" s="169" t="s">
        <v>467</v>
      </c>
      <c r="H3671" s="169"/>
      <c r="I3671" s="169"/>
      <c r="J3671" s="169">
        <v>0</v>
      </c>
      <c r="K3671" s="169"/>
      <c r="M3671" s="168">
        <f t="shared" si="171"/>
        <v>0</v>
      </c>
    </row>
    <row r="3672" spans="1:13" x14ac:dyDescent="0.25">
      <c r="A3672" s="89" t="str">
        <f t="shared" si="170"/>
        <v>Y0BP6.3</v>
      </c>
      <c r="B3672" s="89">
        <f>VLOOKUP(F3672,Masters!B:F,5,0)</f>
        <v>6.3</v>
      </c>
      <c r="C3672" s="169" t="s">
        <v>198</v>
      </c>
      <c r="D3672" s="169" t="s">
        <v>198</v>
      </c>
      <c r="E3672" s="170">
        <v>44469</v>
      </c>
      <c r="F3672" s="169">
        <v>402404</v>
      </c>
      <c r="G3672" s="169" t="s">
        <v>468</v>
      </c>
      <c r="H3672" s="169"/>
      <c r="I3672" s="169"/>
      <c r="J3672" s="169">
        <v>5797.92</v>
      </c>
      <c r="K3672" s="169"/>
      <c r="M3672" s="168">
        <f t="shared" si="171"/>
        <v>5.7979199999999998E-4</v>
      </c>
    </row>
    <row r="3673" spans="1:13" x14ac:dyDescent="0.25">
      <c r="A3673" s="89" t="str">
        <f t="shared" si="170"/>
        <v>Y0BP5.3</v>
      </c>
      <c r="B3673" s="89">
        <f>VLOOKUP(F3673,Masters!B:F,5,0)</f>
        <v>5.3</v>
      </c>
      <c r="C3673" s="169" t="s">
        <v>198</v>
      </c>
      <c r="D3673" s="169" t="s">
        <v>198</v>
      </c>
      <c r="E3673" s="170">
        <v>44469</v>
      </c>
      <c r="F3673" s="169">
        <v>440156</v>
      </c>
      <c r="G3673" s="169" t="s">
        <v>744</v>
      </c>
      <c r="H3673" s="169"/>
      <c r="I3673" s="169"/>
      <c r="J3673" s="169">
        <v>12395</v>
      </c>
      <c r="K3673" s="169"/>
      <c r="M3673" s="168">
        <f t="shared" si="171"/>
        <v>1.2394999999999999E-3</v>
      </c>
    </row>
    <row r="3674" spans="1:13" x14ac:dyDescent="0.25">
      <c r="A3674" s="89" t="str">
        <f t="shared" si="170"/>
        <v>Y0BP5.3</v>
      </c>
      <c r="B3674" s="89">
        <f>VLOOKUP(F3674,Masters!B:F,5,0)</f>
        <v>5.3</v>
      </c>
      <c r="C3674" s="169" t="s">
        <v>198</v>
      </c>
      <c r="D3674" s="169" t="s">
        <v>198</v>
      </c>
      <c r="E3674" s="170">
        <v>44469</v>
      </c>
      <c r="F3674" s="169">
        <v>440159</v>
      </c>
      <c r="G3674" s="169" t="s">
        <v>568</v>
      </c>
      <c r="H3674" s="169"/>
      <c r="I3674" s="169"/>
      <c r="J3674" s="169">
        <v>31917378.219999999</v>
      </c>
      <c r="K3674" s="169"/>
      <c r="M3674" s="168">
        <f t="shared" si="171"/>
        <v>3.1917378219999999</v>
      </c>
    </row>
    <row r="3675" spans="1:13" x14ac:dyDescent="0.25">
      <c r="A3675" s="89" t="str">
        <f t="shared" si="170"/>
        <v>Y0BP5.5</v>
      </c>
      <c r="B3675" s="89">
        <f>VLOOKUP(F3675,Masters!B:F,5,0)</f>
        <v>5.5</v>
      </c>
      <c r="C3675" s="169" t="s">
        <v>198</v>
      </c>
      <c r="D3675" s="169" t="s">
        <v>198</v>
      </c>
      <c r="E3675" s="170">
        <v>44469</v>
      </c>
      <c r="F3675" s="169">
        <v>440225</v>
      </c>
      <c r="G3675" s="169" t="s">
        <v>450</v>
      </c>
      <c r="H3675" s="169"/>
      <c r="I3675" s="169"/>
      <c r="J3675" s="169">
        <v>-803.04</v>
      </c>
      <c r="K3675" s="169"/>
      <c r="M3675" s="168">
        <f t="shared" si="171"/>
        <v>-8.0303999999999996E-5</v>
      </c>
    </row>
    <row r="3676" spans="1:13" x14ac:dyDescent="0.25">
      <c r="A3676" s="89" t="str">
        <f t="shared" si="170"/>
        <v>Y0BP6.3</v>
      </c>
      <c r="B3676" s="89">
        <f>VLOOKUP(F3676,Masters!B:F,5,0)</f>
        <v>6.3</v>
      </c>
      <c r="C3676" s="169" t="s">
        <v>198</v>
      </c>
      <c r="D3676" s="169" t="s">
        <v>198</v>
      </c>
      <c r="E3676" s="170">
        <v>44469</v>
      </c>
      <c r="F3676" s="169">
        <v>440325</v>
      </c>
      <c r="G3676" s="169" t="s">
        <v>732</v>
      </c>
      <c r="H3676" s="169"/>
      <c r="I3676" s="169"/>
      <c r="J3676" s="169">
        <v>0</v>
      </c>
      <c r="K3676" s="169"/>
      <c r="M3676" s="168">
        <f t="shared" si="171"/>
        <v>0</v>
      </c>
    </row>
    <row r="3677" spans="1:13" x14ac:dyDescent="0.25">
      <c r="A3677" s="89" t="str">
        <f t="shared" si="170"/>
        <v>Y0BP6.3</v>
      </c>
      <c r="B3677" s="89">
        <f>VLOOKUP(F3677,Masters!B:F,5,0)</f>
        <v>6.3</v>
      </c>
      <c r="C3677" s="169" t="s">
        <v>198</v>
      </c>
      <c r="D3677" s="169" t="s">
        <v>198</v>
      </c>
      <c r="E3677" s="170">
        <v>44469</v>
      </c>
      <c r="F3677" s="169">
        <v>440341</v>
      </c>
      <c r="G3677" s="169" t="s">
        <v>469</v>
      </c>
      <c r="H3677" s="169"/>
      <c r="I3677" s="169"/>
      <c r="J3677" s="169">
        <v>430172.14</v>
      </c>
      <c r="K3677" s="169"/>
      <c r="M3677" s="168">
        <f t="shared" si="171"/>
        <v>4.3017213999999998E-2</v>
      </c>
    </row>
    <row r="3678" spans="1:13" x14ac:dyDescent="0.25">
      <c r="A3678" s="89" t="str">
        <f t="shared" si="170"/>
        <v>Y0BP6.3</v>
      </c>
      <c r="B3678" s="89">
        <f>VLOOKUP(F3678,Masters!B:F,5,0)</f>
        <v>6.3</v>
      </c>
      <c r="C3678" s="169" t="s">
        <v>198</v>
      </c>
      <c r="D3678" s="169" t="s">
        <v>198</v>
      </c>
      <c r="E3678" s="170">
        <v>44469</v>
      </c>
      <c r="F3678" s="169">
        <v>440342</v>
      </c>
      <c r="G3678" s="169" t="s">
        <v>470</v>
      </c>
      <c r="H3678" s="169"/>
      <c r="I3678" s="169"/>
      <c r="J3678" s="169">
        <v>430172.14</v>
      </c>
      <c r="K3678" s="169"/>
      <c r="M3678" s="168">
        <f t="shared" si="171"/>
        <v>4.3017213999999998E-2</v>
      </c>
    </row>
    <row r="3679" spans="1:13" x14ac:dyDescent="0.25">
      <c r="A3679" s="89" t="str">
        <f t="shared" si="170"/>
        <v>Y0BP6.3</v>
      </c>
      <c r="B3679" s="89">
        <f>VLOOKUP(F3679,Masters!B:F,5,0)</f>
        <v>6.3</v>
      </c>
      <c r="C3679" s="169" t="s">
        <v>198</v>
      </c>
      <c r="D3679" s="169" t="s">
        <v>198</v>
      </c>
      <c r="E3679" s="170">
        <v>44469</v>
      </c>
      <c r="F3679" s="169">
        <v>440416</v>
      </c>
      <c r="G3679" s="169" t="s">
        <v>471</v>
      </c>
      <c r="H3679" s="169"/>
      <c r="I3679" s="169"/>
      <c r="J3679" s="169">
        <v>60608.66</v>
      </c>
      <c r="K3679" s="169"/>
      <c r="M3679" s="168">
        <f t="shared" si="171"/>
        <v>6.0608660000000007E-3</v>
      </c>
    </row>
    <row r="3680" spans="1:13" x14ac:dyDescent="0.25">
      <c r="A3680" s="89" t="str">
        <f t="shared" si="170"/>
        <v>Y0BP0</v>
      </c>
      <c r="B3680" s="89">
        <f>VLOOKUP(F3680,Masters!B:F,5,0)</f>
        <v>0</v>
      </c>
      <c r="C3680" s="169" t="s">
        <v>198</v>
      </c>
      <c r="D3680" s="169" t="s">
        <v>198</v>
      </c>
      <c r="E3680" s="170">
        <v>44469</v>
      </c>
      <c r="F3680" s="169">
        <v>440433</v>
      </c>
      <c r="G3680" s="169" t="s">
        <v>697</v>
      </c>
      <c r="H3680" s="169"/>
      <c r="I3680" s="169"/>
      <c r="J3680" s="169">
        <v>636300.99</v>
      </c>
      <c r="K3680" s="169"/>
      <c r="M3680" s="168">
        <f t="shared" si="171"/>
        <v>6.3630098999999996E-2</v>
      </c>
    </row>
    <row r="3681" spans="1:13" x14ac:dyDescent="0.25">
      <c r="A3681" s="89" t="str">
        <f t="shared" si="170"/>
        <v>Y0BP6.3</v>
      </c>
      <c r="B3681" s="89">
        <f>VLOOKUP(F3681,Masters!B:F,5,0)</f>
        <v>6.3</v>
      </c>
      <c r="C3681" s="169" t="s">
        <v>198</v>
      </c>
      <c r="D3681" s="169" t="s">
        <v>198</v>
      </c>
      <c r="E3681" s="170">
        <v>44469</v>
      </c>
      <c r="F3681" s="169">
        <v>440485</v>
      </c>
      <c r="G3681" s="169" t="s">
        <v>732</v>
      </c>
      <c r="H3681" s="169"/>
      <c r="I3681" s="169"/>
      <c r="J3681" s="169">
        <v>0</v>
      </c>
      <c r="K3681" s="169"/>
      <c r="M3681" s="168">
        <f t="shared" si="171"/>
        <v>0</v>
      </c>
    </row>
    <row r="3682" spans="1:13" x14ac:dyDescent="0.25">
      <c r="A3682" s="89" t="str">
        <f t="shared" si="170"/>
        <v>Y0BP6.3</v>
      </c>
      <c r="B3682" s="89">
        <f>VLOOKUP(F3682,Masters!B:F,5,0)</f>
        <v>6.3</v>
      </c>
      <c r="C3682" s="169" t="s">
        <v>198</v>
      </c>
      <c r="D3682" s="169" t="s">
        <v>198</v>
      </c>
      <c r="E3682" s="170">
        <v>44469</v>
      </c>
      <c r="F3682" s="169">
        <v>440509</v>
      </c>
      <c r="G3682" s="169" t="s">
        <v>472</v>
      </c>
      <c r="H3682" s="169"/>
      <c r="I3682" s="169"/>
      <c r="J3682" s="169">
        <v>264240.14</v>
      </c>
      <c r="K3682" s="169"/>
      <c r="M3682" s="168">
        <f t="shared" si="171"/>
        <v>2.6424014000000003E-2</v>
      </c>
    </row>
    <row r="3683" spans="1:13" x14ac:dyDescent="0.25">
      <c r="A3683" s="89" t="str">
        <f t="shared" si="170"/>
        <v>Y0BQ0</v>
      </c>
      <c r="B3683" s="89">
        <f>VLOOKUP(F3683,Masters!B:F,5,0)</f>
        <v>0</v>
      </c>
      <c r="C3683" s="169" t="s">
        <v>199</v>
      </c>
      <c r="D3683" s="169" t="s">
        <v>199</v>
      </c>
      <c r="E3683" s="170">
        <v>44469</v>
      </c>
      <c r="F3683" s="169">
        <v>102103</v>
      </c>
      <c r="G3683" s="169" t="s">
        <v>561</v>
      </c>
      <c r="H3683" s="169"/>
      <c r="I3683" s="169"/>
      <c r="J3683" s="169">
        <v>3882160330</v>
      </c>
      <c r="K3683" s="169"/>
      <c r="M3683" s="168">
        <f t="shared" si="171"/>
        <v>388.21603299999998</v>
      </c>
    </row>
    <row r="3684" spans="1:13" x14ac:dyDescent="0.25">
      <c r="A3684" s="89" t="str">
        <f t="shared" si="170"/>
        <v>Y0BQ0</v>
      </c>
      <c r="B3684" s="89">
        <f>VLOOKUP(F3684,Masters!B:F,5,0)</f>
        <v>0</v>
      </c>
      <c r="C3684" s="169" t="s">
        <v>199</v>
      </c>
      <c r="D3684" s="169" t="s">
        <v>199</v>
      </c>
      <c r="E3684" s="170">
        <v>44469</v>
      </c>
      <c r="F3684" s="169">
        <v>102104</v>
      </c>
      <c r="G3684" s="169" t="s">
        <v>437</v>
      </c>
      <c r="H3684" s="169"/>
      <c r="I3684" s="169"/>
      <c r="J3684" s="169">
        <v>9488773326.6299992</v>
      </c>
      <c r="K3684" s="169"/>
      <c r="M3684" s="168">
        <f t="shared" si="171"/>
        <v>948.87733266299995</v>
      </c>
    </row>
    <row r="3685" spans="1:13" x14ac:dyDescent="0.25">
      <c r="A3685" s="89" t="str">
        <f t="shared" si="170"/>
        <v>Y0BQ0</v>
      </c>
      <c r="B3685" s="89">
        <f>VLOOKUP(F3685,Masters!B:F,5,0)</f>
        <v>0</v>
      </c>
      <c r="C3685" s="169" t="s">
        <v>199</v>
      </c>
      <c r="D3685" s="169" t="s">
        <v>199</v>
      </c>
      <c r="E3685" s="170">
        <v>44469</v>
      </c>
      <c r="F3685" s="169">
        <v>102105</v>
      </c>
      <c r="G3685" s="169" t="s">
        <v>739</v>
      </c>
      <c r="H3685" s="169"/>
      <c r="I3685" s="169"/>
      <c r="J3685" s="169">
        <v>18621624180</v>
      </c>
      <c r="K3685" s="169"/>
      <c r="M3685" s="168">
        <f t="shared" si="171"/>
        <v>1862.1624179999999</v>
      </c>
    </row>
    <row r="3686" spans="1:13" x14ac:dyDescent="0.25">
      <c r="A3686" s="89" t="str">
        <f t="shared" si="170"/>
        <v>Y0BQ0</v>
      </c>
      <c r="B3686" s="89">
        <f>VLOOKUP(F3686,Masters!B:F,5,0)</f>
        <v>0</v>
      </c>
      <c r="C3686" s="169" t="s">
        <v>199</v>
      </c>
      <c r="D3686" s="169" t="s">
        <v>199</v>
      </c>
      <c r="E3686" s="170">
        <v>44469</v>
      </c>
      <c r="F3686" s="169">
        <v>102106</v>
      </c>
      <c r="G3686" s="169" t="s">
        <v>775</v>
      </c>
      <c r="H3686" s="169"/>
      <c r="I3686" s="169"/>
      <c r="J3686" s="169">
        <v>21323236907.75</v>
      </c>
      <c r="K3686" s="169"/>
      <c r="M3686" s="168">
        <f t="shared" si="171"/>
        <v>2132.3236907750002</v>
      </c>
    </row>
    <row r="3687" spans="1:13" x14ac:dyDescent="0.25">
      <c r="A3687" s="89" t="str">
        <f t="shared" si="170"/>
        <v>Y0BQ0</v>
      </c>
      <c r="B3687" s="89">
        <f>VLOOKUP(F3687,Masters!B:F,5,0)</f>
        <v>0</v>
      </c>
      <c r="C3687" s="169" t="s">
        <v>199</v>
      </c>
      <c r="D3687" s="169" t="s">
        <v>199</v>
      </c>
      <c r="E3687" s="170">
        <v>44469</v>
      </c>
      <c r="F3687" s="169">
        <v>102107</v>
      </c>
      <c r="G3687" s="169" t="s">
        <v>597</v>
      </c>
      <c r="H3687" s="169"/>
      <c r="I3687" s="169"/>
      <c r="J3687" s="169">
        <v>248612572.75</v>
      </c>
      <c r="K3687" s="169"/>
      <c r="M3687" s="168">
        <f t="shared" si="171"/>
        <v>24.861257275</v>
      </c>
    </row>
    <row r="3688" spans="1:13" x14ac:dyDescent="0.25">
      <c r="A3688" s="89" t="str">
        <f t="shared" si="170"/>
        <v>Y0BQ0</v>
      </c>
      <c r="B3688" s="89">
        <f>VLOOKUP(F3688,Masters!B:F,5,0)</f>
        <v>0</v>
      </c>
      <c r="C3688" s="169" t="s">
        <v>199</v>
      </c>
      <c r="D3688" s="169" t="s">
        <v>199</v>
      </c>
      <c r="E3688" s="170">
        <v>44469</v>
      </c>
      <c r="F3688" s="169">
        <v>102108</v>
      </c>
      <c r="G3688" s="169" t="s">
        <v>654</v>
      </c>
      <c r="H3688" s="169"/>
      <c r="I3688" s="169"/>
      <c r="J3688" s="169">
        <v>596740751</v>
      </c>
      <c r="K3688" s="169"/>
      <c r="M3688" s="168">
        <f t="shared" si="171"/>
        <v>59.674075100000003</v>
      </c>
    </row>
    <row r="3689" spans="1:13" x14ac:dyDescent="0.25">
      <c r="A3689" s="89" t="str">
        <f t="shared" si="170"/>
        <v>Y0BQ0</v>
      </c>
      <c r="B3689" s="89">
        <f>VLOOKUP(F3689,Masters!B:F,5,0)</f>
        <v>0</v>
      </c>
      <c r="C3689" s="169" t="s">
        <v>199</v>
      </c>
      <c r="D3689" s="169" t="s">
        <v>199</v>
      </c>
      <c r="E3689" s="170">
        <v>44469</v>
      </c>
      <c r="F3689" s="169">
        <v>102109</v>
      </c>
      <c r="G3689" s="169" t="s">
        <v>562</v>
      </c>
      <c r="H3689" s="169"/>
      <c r="I3689" s="169"/>
      <c r="J3689" s="169">
        <v>2966678233.5</v>
      </c>
      <c r="K3689" s="169"/>
      <c r="M3689" s="168">
        <f t="shared" si="171"/>
        <v>296.66782334999999</v>
      </c>
    </row>
    <row r="3690" spans="1:13" x14ac:dyDescent="0.25">
      <c r="A3690" s="89" t="str">
        <f t="shared" si="170"/>
        <v>Y0BQ0</v>
      </c>
      <c r="B3690" s="89">
        <f>VLOOKUP(F3690,Masters!B:F,5,0)</f>
        <v>0</v>
      </c>
      <c r="C3690" s="169" t="s">
        <v>199</v>
      </c>
      <c r="D3690" s="169" t="s">
        <v>199</v>
      </c>
      <c r="E3690" s="170">
        <v>44469</v>
      </c>
      <c r="F3690" s="169">
        <v>106103</v>
      </c>
      <c r="G3690" s="169" t="s">
        <v>2428</v>
      </c>
      <c r="H3690" s="169"/>
      <c r="I3690" s="169"/>
      <c r="J3690" s="169">
        <v>56198629.369999997</v>
      </c>
      <c r="K3690" s="169"/>
      <c r="M3690" s="168">
        <f t="shared" si="171"/>
        <v>5.6198629369999997</v>
      </c>
    </row>
    <row r="3691" spans="1:13" x14ac:dyDescent="0.25">
      <c r="A3691" s="89" t="str">
        <f t="shared" si="170"/>
        <v>Y0BQ0</v>
      </c>
      <c r="B3691" s="89">
        <f>VLOOKUP(F3691,Masters!B:F,5,0)</f>
        <v>0</v>
      </c>
      <c r="C3691" s="169" t="s">
        <v>199</v>
      </c>
      <c r="D3691" s="169" t="s">
        <v>199</v>
      </c>
      <c r="E3691" s="170">
        <v>44469</v>
      </c>
      <c r="F3691" s="169">
        <v>107102</v>
      </c>
      <c r="G3691" s="169" t="s">
        <v>778</v>
      </c>
      <c r="H3691" s="169"/>
      <c r="I3691" s="169"/>
      <c r="J3691" s="169">
        <v>0</v>
      </c>
      <c r="K3691" s="169"/>
      <c r="M3691" s="168">
        <f t="shared" si="171"/>
        <v>0</v>
      </c>
    </row>
    <row r="3692" spans="1:13" x14ac:dyDescent="0.25">
      <c r="A3692" s="89" t="str">
        <f t="shared" si="170"/>
        <v>Y0BQ0</v>
      </c>
      <c r="B3692" s="89">
        <f>VLOOKUP(F3692,Masters!B:F,5,0)</f>
        <v>0</v>
      </c>
      <c r="C3692" s="169" t="s">
        <v>199</v>
      </c>
      <c r="D3692" s="169" t="s">
        <v>199</v>
      </c>
      <c r="E3692" s="170">
        <v>44469</v>
      </c>
      <c r="F3692" s="169">
        <v>107106</v>
      </c>
      <c r="G3692" s="169" t="s">
        <v>1913</v>
      </c>
      <c r="H3692" s="169"/>
      <c r="I3692" s="169"/>
      <c r="J3692" s="169">
        <v>92178.35</v>
      </c>
      <c r="K3692" s="169"/>
      <c r="M3692" s="168">
        <f t="shared" si="171"/>
        <v>9.2178350000000006E-3</v>
      </c>
    </row>
    <row r="3693" spans="1:13" x14ac:dyDescent="0.25">
      <c r="A3693" s="89" t="str">
        <f t="shared" si="170"/>
        <v>Y0BQ0</v>
      </c>
      <c r="B3693" s="89">
        <f>VLOOKUP(F3693,Masters!B:F,5,0)</f>
        <v>0</v>
      </c>
      <c r="C3693" s="169" t="s">
        <v>199</v>
      </c>
      <c r="D3693" s="169" t="s">
        <v>199</v>
      </c>
      <c r="E3693" s="170">
        <v>44469</v>
      </c>
      <c r="F3693" s="169">
        <v>107140</v>
      </c>
      <c r="G3693" s="169" t="s">
        <v>1109</v>
      </c>
      <c r="H3693" s="169"/>
      <c r="I3693" s="169"/>
      <c r="J3693" s="169">
        <v>0</v>
      </c>
      <c r="K3693" s="169"/>
      <c r="M3693" s="168">
        <f t="shared" si="171"/>
        <v>0</v>
      </c>
    </row>
    <row r="3694" spans="1:13" x14ac:dyDescent="0.25">
      <c r="A3694" s="89" t="str">
        <f t="shared" si="170"/>
        <v>Y0BQ0</v>
      </c>
      <c r="B3694" s="89">
        <f>VLOOKUP(F3694,Masters!B:F,5,0)</f>
        <v>0</v>
      </c>
      <c r="C3694" s="169" t="s">
        <v>199</v>
      </c>
      <c r="D3694" s="169" t="s">
        <v>199</v>
      </c>
      <c r="E3694" s="170">
        <v>44469</v>
      </c>
      <c r="F3694" s="169">
        <v>111108</v>
      </c>
      <c r="G3694" s="169" t="s">
        <v>783</v>
      </c>
      <c r="H3694" s="169"/>
      <c r="I3694" s="169"/>
      <c r="J3694" s="169">
        <v>-0.02</v>
      </c>
      <c r="K3694" s="169"/>
      <c r="M3694" s="168">
        <f t="shared" si="171"/>
        <v>-2.0000000000000001E-9</v>
      </c>
    </row>
    <row r="3695" spans="1:13" x14ac:dyDescent="0.25">
      <c r="A3695" s="89" t="str">
        <f t="shared" si="170"/>
        <v>Y0BQ0</v>
      </c>
      <c r="B3695" s="89">
        <f>VLOOKUP(F3695,Masters!B:F,5,0)</f>
        <v>0</v>
      </c>
      <c r="C3695" s="169" t="s">
        <v>199</v>
      </c>
      <c r="D3695" s="169" t="s">
        <v>199</v>
      </c>
      <c r="E3695" s="170">
        <v>44469</v>
      </c>
      <c r="F3695" s="169">
        <v>111116</v>
      </c>
      <c r="G3695" s="169" t="s">
        <v>672</v>
      </c>
      <c r="H3695" s="169"/>
      <c r="I3695" s="169"/>
      <c r="J3695" s="169">
        <v>0</v>
      </c>
      <c r="K3695" s="169"/>
      <c r="M3695" s="168">
        <f t="shared" si="171"/>
        <v>0</v>
      </c>
    </row>
    <row r="3696" spans="1:13" x14ac:dyDescent="0.25">
      <c r="A3696" s="89" t="str">
        <f t="shared" si="170"/>
        <v>Y0BQ0</v>
      </c>
      <c r="B3696" s="89">
        <f>VLOOKUP(F3696,Masters!B:F,5,0)</f>
        <v>0</v>
      </c>
      <c r="C3696" s="169" t="s">
        <v>199</v>
      </c>
      <c r="D3696" s="169" t="s">
        <v>199</v>
      </c>
      <c r="E3696" s="170">
        <v>44469</v>
      </c>
      <c r="F3696" s="169">
        <v>111126</v>
      </c>
      <c r="G3696" s="169" t="s">
        <v>438</v>
      </c>
      <c r="H3696" s="169"/>
      <c r="I3696" s="169"/>
      <c r="J3696" s="169">
        <v>820122.42</v>
      </c>
      <c r="K3696" s="169"/>
      <c r="M3696" s="168">
        <f t="shared" si="171"/>
        <v>8.2012241999999999E-2</v>
      </c>
    </row>
    <row r="3697" spans="1:13" x14ac:dyDescent="0.25">
      <c r="A3697" s="89" t="str">
        <f t="shared" si="170"/>
        <v>Y0BQ0</v>
      </c>
      <c r="B3697" s="89">
        <f>VLOOKUP(F3697,Masters!B:F,5,0)</f>
        <v>0</v>
      </c>
      <c r="C3697" s="169" t="s">
        <v>199</v>
      </c>
      <c r="D3697" s="169" t="s">
        <v>199</v>
      </c>
      <c r="E3697" s="170">
        <v>44469</v>
      </c>
      <c r="F3697" s="169">
        <v>111127</v>
      </c>
      <c r="G3697" s="169" t="s">
        <v>784</v>
      </c>
      <c r="H3697" s="169"/>
      <c r="I3697" s="169"/>
      <c r="J3697" s="169">
        <v>27160503.5</v>
      </c>
      <c r="K3697" s="169"/>
      <c r="M3697" s="168">
        <f t="shared" ref="M3697:M3708" si="172">J3697/10000000</f>
        <v>2.7160503500000002</v>
      </c>
    </row>
    <row r="3698" spans="1:13" x14ac:dyDescent="0.25">
      <c r="A3698" s="89" t="str">
        <f t="shared" si="170"/>
        <v>Y0BQ0</v>
      </c>
      <c r="B3698" s="89">
        <f>VLOOKUP(F3698,Masters!B:F,5,0)</f>
        <v>0</v>
      </c>
      <c r="C3698" s="169" t="s">
        <v>199</v>
      </c>
      <c r="D3698" s="169" t="s">
        <v>199</v>
      </c>
      <c r="E3698" s="170">
        <v>44469</v>
      </c>
      <c r="F3698" s="169">
        <v>111128</v>
      </c>
      <c r="G3698" s="169" t="s">
        <v>785</v>
      </c>
      <c r="H3698" s="169"/>
      <c r="I3698" s="169"/>
      <c r="J3698" s="169">
        <v>22834753.550000001</v>
      </c>
      <c r="K3698" s="169"/>
      <c r="M3698" s="168">
        <f t="shared" si="172"/>
        <v>2.2834753550000002</v>
      </c>
    </row>
    <row r="3699" spans="1:13" x14ac:dyDescent="0.25">
      <c r="A3699" s="89" t="str">
        <f t="shared" ref="A3699:A3708" si="173">C3699&amp;B3699</f>
        <v>Y0BQ0</v>
      </c>
      <c r="B3699" s="89">
        <f>VLOOKUP(F3699,Masters!B:F,5,0)</f>
        <v>0</v>
      </c>
      <c r="C3699" s="169" t="s">
        <v>199</v>
      </c>
      <c r="D3699" s="169" t="s">
        <v>199</v>
      </c>
      <c r="E3699" s="170">
        <v>44469</v>
      </c>
      <c r="F3699" s="169">
        <v>111129</v>
      </c>
      <c r="G3699" s="169" t="s">
        <v>598</v>
      </c>
      <c r="H3699" s="169"/>
      <c r="I3699" s="169"/>
      <c r="J3699" s="169">
        <v>159212.25</v>
      </c>
      <c r="K3699" s="169"/>
      <c r="M3699" s="168">
        <f t="shared" si="172"/>
        <v>1.5921225000000001E-2</v>
      </c>
    </row>
    <row r="3700" spans="1:13" x14ac:dyDescent="0.25">
      <c r="A3700" s="89" t="str">
        <f t="shared" si="173"/>
        <v>Y0BQ0</v>
      </c>
      <c r="B3700" s="89">
        <f>VLOOKUP(F3700,Masters!B:F,5,0)</f>
        <v>0</v>
      </c>
      <c r="C3700" s="169" t="s">
        <v>199</v>
      </c>
      <c r="D3700" s="169" t="s">
        <v>199</v>
      </c>
      <c r="E3700" s="170">
        <v>44469</v>
      </c>
      <c r="F3700" s="169">
        <v>111131</v>
      </c>
      <c r="G3700" s="169" t="s">
        <v>655</v>
      </c>
      <c r="H3700" s="169"/>
      <c r="I3700" s="169"/>
      <c r="J3700" s="169">
        <v>1687825</v>
      </c>
      <c r="K3700" s="169"/>
      <c r="M3700" s="168">
        <f t="shared" si="172"/>
        <v>0.1687825</v>
      </c>
    </row>
    <row r="3701" spans="1:13" x14ac:dyDescent="0.25">
      <c r="A3701" s="89" t="str">
        <f t="shared" si="173"/>
        <v>Y0BQ0</v>
      </c>
      <c r="B3701" s="89">
        <f>VLOOKUP(F3701,Masters!B:F,5,0)</f>
        <v>0</v>
      </c>
      <c r="C3701" s="169" t="s">
        <v>199</v>
      </c>
      <c r="D3701" s="169" t="s">
        <v>199</v>
      </c>
      <c r="E3701" s="170">
        <v>44469</v>
      </c>
      <c r="F3701" s="169">
        <v>111137</v>
      </c>
      <c r="G3701" s="169" t="s">
        <v>487</v>
      </c>
      <c r="H3701" s="169"/>
      <c r="I3701" s="169"/>
      <c r="J3701" s="169">
        <v>2.33</v>
      </c>
      <c r="K3701" s="169"/>
      <c r="M3701" s="168">
        <f t="shared" si="172"/>
        <v>2.3300000000000001E-7</v>
      </c>
    </row>
    <row r="3702" spans="1:13" x14ac:dyDescent="0.25">
      <c r="A3702" s="89" t="str">
        <f t="shared" si="173"/>
        <v>Y0BQ0</v>
      </c>
      <c r="B3702" s="89">
        <f>VLOOKUP(F3702,Masters!B:F,5,0)</f>
        <v>0</v>
      </c>
      <c r="C3702" s="169" t="s">
        <v>199</v>
      </c>
      <c r="D3702" s="169" t="s">
        <v>199</v>
      </c>
      <c r="E3702" s="170">
        <v>44469</v>
      </c>
      <c r="F3702" s="169">
        <v>111181</v>
      </c>
      <c r="G3702" s="169" t="s">
        <v>488</v>
      </c>
      <c r="H3702" s="169"/>
      <c r="I3702" s="169"/>
      <c r="J3702" s="169">
        <v>1222467.6299999999</v>
      </c>
      <c r="K3702" s="169"/>
      <c r="M3702" s="168">
        <f t="shared" si="172"/>
        <v>0.12224676299999999</v>
      </c>
    </row>
    <row r="3703" spans="1:13" x14ac:dyDescent="0.25">
      <c r="A3703" s="89" t="str">
        <f t="shared" si="173"/>
        <v>Y0BQ0</v>
      </c>
      <c r="B3703" s="89">
        <f>VLOOKUP(F3703,Masters!B:F,5,0)</f>
        <v>0</v>
      </c>
      <c r="C3703" s="169" t="s">
        <v>199</v>
      </c>
      <c r="D3703" s="169" t="s">
        <v>199</v>
      </c>
      <c r="E3703" s="170">
        <v>44469</v>
      </c>
      <c r="F3703" s="169">
        <v>111182</v>
      </c>
      <c r="G3703" s="169" t="s">
        <v>489</v>
      </c>
      <c r="H3703" s="169"/>
      <c r="I3703" s="169"/>
      <c r="J3703" s="169">
        <v>30169.68</v>
      </c>
      <c r="K3703" s="169"/>
      <c r="M3703" s="168">
        <f t="shared" si="172"/>
        <v>3.0169680000000001E-3</v>
      </c>
    </row>
    <row r="3704" spans="1:13" x14ac:dyDescent="0.25">
      <c r="A3704" s="89" t="str">
        <f t="shared" si="173"/>
        <v>Y0BQ0</v>
      </c>
      <c r="B3704" s="89">
        <f>VLOOKUP(F3704,Masters!B:F,5,0)</f>
        <v>0</v>
      </c>
      <c r="C3704" s="169" t="s">
        <v>199</v>
      </c>
      <c r="D3704" s="169" t="s">
        <v>199</v>
      </c>
      <c r="E3704" s="170">
        <v>44469</v>
      </c>
      <c r="F3704" s="169">
        <v>111183</v>
      </c>
      <c r="G3704" s="169" t="s">
        <v>490</v>
      </c>
      <c r="H3704" s="169"/>
      <c r="I3704" s="169"/>
      <c r="J3704" s="169">
        <v>10306.92</v>
      </c>
      <c r="K3704" s="169"/>
      <c r="M3704" s="168">
        <f t="shared" si="172"/>
        <v>1.0306919999999999E-3</v>
      </c>
    </row>
    <row r="3705" spans="1:13" x14ac:dyDescent="0.25">
      <c r="A3705" s="89" t="str">
        <f t="shared" si="173"/>
        <v>Y0BQ0</v>
      </c>
      <c r="B3705" s="89">
        <f>VLOOKUP(F3705,Masters!B:F,5,0)</f>
        <v>0</v>
      </c>
      <c r="C3705" s="169" t="s">
        <v>199</v>
      </c>
      <c r="D3705" s="169" t="s">
        <v>199</v>
      </c>
      <c r="E3705" s="170">
        <v>44469</v>
      </c>
      <c r="F3705" s="169">
        <v>111184</v>
      </c>
      <c r="G3705" s="169" t="s">
        <v>491</v>
      </c>
      <c r="H3705" s="169"/>
      <c r="I3705" s="169"/>
      <c r="J3705" s="169">
        <v>1305.97</v>
      </c>
      <c r="K3705" s="169"/>
      <c r="M3705" s="168">
        <f t="shared" si="172"/>
        <v>1.3059700000000001E-4</v>
      </c>
    </row>
    <row r="3706" spans="1:13" x14ac:dyDescent="0.25">
      <c r="A3706" s="89" t="str">
        <f t="shared" si="173"/>
        <v>Y0BQ0</v>
      </c>
      <c r="B3706" s="89">
        <f>VLOOKUP(F3706,Masters!B:F,5,0)</f>
        <v>0</v>
      </c>
      <c r="C3706" s="169" t="s">
        <v>199</v>
      </c>
      <c r="D3706" s="169" t="s">
        <v>199</v>
      </c>
      <c r="E3706" s="170">
        <v>44469</v>
      </c>
      <c r="F3706" s="169">
        <v>111220</v>
      </c>
      <c r="G3706" s="169" t="s">
        <v>492</v>
      </c>
      <c r="H3706" s="169"/>
      <c r="I3706" s="169"/>
      <c r="J3706" s="169">
        <v>2625717552.5500002</v>
      </c>
      <c r="K3706" s="169"/>
      <c r="M3706" s="168">
        <f t="shared" si="172"/>
        <v>262.57175525500003</v>
      </c>
    </row>
    <row r="3707" spans="1:13" x14ac:dyDescent="0.25">
      <c r="A3707" s="89" t="str">
        <f t="shared" si="173"/>
        <v>Y0BQ0</v>
      </c>
      <c r="B3707" s="89">
        <f>VLOOKUP(F3707,Masters!B:F,5,0)</f>
        <v>0</v>
      </c>
      <c r="C3707" s="169" t="s">
        <v>199</v>
      </c>
      <c r="D3707" s="169" t="s">
        <v>199</v>
      </c>
      <c r="E3707" s="170">
        <v>44469</v>
      </c>
      <c r="F3707" s="169">
        <v>111221</v>
      </c>
      <c r="G3707" s="169" t="s">
        <v>493</v>
      </c>
      <c r="H3707" s="169"/>
      <c r="I3707" s="169"/>
      <c r="J3707" s="169">
        <v>-2625717552.5500002</v>
      </c>
      <c r="K3707" s="169"/>
      <c r="M3707" s="168">
        <f t="shared" si="172"/>
        <v>-262.57175525500003</v>
      </c>
    </row>
    <row r="3708" spans="1:13" x14ac:dyDescent="0.25">
      <c r="A3708" s="89" t="str">
        <f t="shared" si="173"/>
        <v>Y0BQ0</v>
      </c>
      <c r="B3708" s="89">
        <f>VLOOKUP(F3708,Masters!B:F,5,0)</f>
        <v>0</v>
      </c>
      <c r="C3708" s="169" t="s">
        <v>199</v>
      </c>
      <c r="D3708" s="169" t="s">
        <v>199</v>
      </c>
      <c r="E3708" s="170">
        <v>44469</v>
      </c>
      <c r="F3708" s="169">
        <v>121105</v>
      </c>
      <c r="G3708" s="169" t="s">
        <v>786</v>
      </c>
      <c r="H3708" s="169"/>
      <c r="I3708" s="169"/>
      <c r="J3708" s="169">
        <v>-1</v>
      </c>
      <c r="K3708" s="169"/>
      <c r="M3708" s="168">
        <f t="shared" si="172"/>
        <v>-9.9999999999999995E-8</v>
      </c>
    </row>
    <row r="3709" spans="1:13" x14ac:dyDescent="0.25">
      <c r="A3709" s="89" t="str">
        <f t="shared" ref="A3709:A3766" si="174">C3709&amp;B3709</f>
        <v>Y0BQ0</v>
      </c>
      <c r="B3709" s="89">
        <f>VLOOKUP(F3709,Masters!B:F,5,0)</f>
        <v>0</v>
      </c>
      <c r="C3709" s="169" t="s">
        <v>199</v>
      </c>
      <c r="D3709" s="169" t="s">
        <v>199</v>
      </c>
      <c r="E3709" s="170">
        <v>44469</v>
      </c>
      <c r="F3709" s="169">
        <v>121116</v>
      </c>
      <c r="G3709" s="169" t="s">
        <v>563</v>
      </c>
      <c r="H3709" s="169"/>
      <c r="I3709" s="169"/>
      <c r="J3709" s="169">
        <v>134425958.33000001</v>
      </c>
      <c r="K3709" s="169"/>
      <c r="M3709" s="168">
        <f t="shared" ref="M3709:M3766" si="175">J3709/10000000</f>
        <v>13.442595833000002</v>
      </c>
    </row>
    <row r="3710" spans="1:13" x14ac:dyDescent="0.25">
      <c r="A3710" s="89" t="str">
        <f t="shared" si="174"/>
        <v>Y0BQ0</v>
      </c>
      <c r="B3710" s="89">
        <f>VLOOKUP(F3710,Masters!B:F,5,0)</f>
        <v>0</v>
      </c>
      <c r="C3710" s="169" t="s">
        <v>199</v>
      </c>
      <c r="D3710" s="169" t="s">
        <v>199</v>
      </c>
      <c r="E3710" s="170">
        <v>44469</v>
      </c>
      <c r="F3710" s="169">
        <v>121117</v>
      </c>
      <c r="G3710" s="169" t="s">
        <v>787</v>
      </c>
      <c r="H3710" s="169"/>
      <c r="I3710" s="169"/>
      <c r="J3710" s="169">
        <v>179942876.72</v>
      </c>
      <c r="K3710" s="169"/>
      <c r="M3710" s="168">
        <f t="shared" si="175"/>
        <v>17.994287671999999</v>
      </c>
    </row>
    <row r="3711" spans="1:13" x14ac:dyDescent="0.25">
      <c r="A3711" s="89" t="str">
        <f t="shared" si="174"/>
        <v>Y0BQ0</v>
      </c>
      <c r="B3711" s="89">
        <f>VLOOKUP(F3711,Masters!B:F,5,0)</f>
        <v>0</v>
      </c>
      <c r="C3711" s="169" t="s">
        <v>199</v>
      </c>
      <c r="D3711" s="169" t="s">
        <v>199</v>
      </c>
      <c r="E3711" s="170">
        <v>44469</v>
      </c>
      <c r="F3711" s="169">
        <v>141017</v>
      </c>
      <c r="G3711" s="169" t="s">
        <v>788</v>
      </c>
      <c r="H3711" s="169"/>
      <c r="I3711" s="169"/>
      <c r="J3711" s="169">
        <v>45000</v>
      </c>
      <c r="K3711" s="169"/>
      <c r="M3711" s="168">
        <f t="shared" si="175"/>
        <v>4.4999999999999997E-3</v>
      </c>
    </row>
    <row r="3712" spans="1:13" x14ac:dyDescent="0.25">
      <c r="A3712" s="89" t="str">
        <f t="shared" si="174"/>
        <v>Y0BQ0</v>
      </c>
      <c r="B3712" s="89">
        <f>VLOOKUP(F3712,Masters!B:F,5,0)</f>
        <v>0</v>
      </c>
      <c r="C3712" s="169" t="s">
        <v>199</v>
      </c>
      <c r="D3712" s="169" t="s">
        <v>199</v>
      </c>
      <c r="E3712" s="170">
        <v>44469</v>
      </c>
      <c r="F3712" s="169">
        <v>141280</v>
      </c>
      <c r="G3712" s="169" t="s">
        <v>789</v>
      </c>
      <c r="H3712" s="169"/>
      <c r="I3712" s="169"/>
      <c r="J3712" s="169">
        <v>297432.15999999997</v>
      </c>
      <c r="K3712" s="169"/>
      <c r="M3712" s="168">
        <f t="shared" si="175"/>
        <v>2.9743215999999996E-2</v>
      </c>
    </row>
    <row r="3713" spans="1:13" x14ac:dyDescent="0.25">
      <c r="A3713" s="89" t="str">
        <f t="shared" si="174"/>
        <v>Y0BQ0</v>
      </c>
      <c r="B3713" s="89">
        <f>VLOOKUP(F3713,Masters!B:F,5,0)</f>
        <v>0</v>
      </c>
      <c r="C3713" s="169" t="s">
        <v>199</v>
      </c>
      <c r="D3713" s="169" t="s">
        <v>199</v>
      </c>
      <c r="E3713" s="170">
        <v>44469</v>
      </c>
      <c r="F3713" s="169">
        <v>141294</v>
      </c>
      <c r="G3713" s="169" t="s">
        <v>792</v>
      </c>
      <c r="H3713" s="169"/>
      <c r="I3713" s="169"/>
      <c r="J3713" s="169">
        <v>0</v>
      </c>
      <c r="K3713" s="169"/>
      <c r="M3713" s="168">
        <f t="shared" si="175"/>
        <v>0</v>
      </c>
    </row>
    <row r="3714" spans="1:13" x14ac:dyDescent="0.25">
      <c r="A3714" s="89" t="str">
        <f t="shared" si="174"/>
        <v>Y0BQ0</v>
      </c>
      <c r="B3714" s="89">
        <f>VLOOKUP(F3714,Masters!B:F,5,0)</f>
        <v>0</v>
      </c>
      <c r="C3714" s="169" t="s">
        <v>199</v>
      </c>
      <c r="D3714" s="169" t="s">
        <v>199</v>
      </c>
      <c r="E3714" s="170">
        <v>44469</v>
      </c>
      <c r="F3714" s="169">
        <v>141321</v>
      </c>
      <c r="G3714" s="169" t="s">
        <v>1052</v>
      </c>
      <c r="H3714" s="169"/>
      <c r="I3714" s="169"/>
      <c r="J3714" s="169">
        <v>0</v>
      </c>
      <c r="K3714" s="169"/>
      <c r="M3714" s="168">
        <f t="shared" si="175"/>
        <v>0</v>
      </c>
    </row>
    <row r="3715" spans="1:13" x14ac:dyDescent="0.25">
      <c r="A3715" s="89" t="str">
        <f t="shared" si="174"/>
        <v>Y0BQ0</v>
      </c>
      <c r="B3715" s="89">
        <f>VLOOKUP(F3715,Masters!B:F,5,0)</f>
        <v>0</v>
      </c>
      <c r="C3715" s="169" t="s">
        <v>199</v>
      </c>
      <c r="D3715" s="169" t="s">
        <v>199</v>
      </c>
      <c r="E3715" s="170">
        <v>44469</v>
      </c>
      <c r="F3715" s="169">
        <v>141349</v>
      </c>
      <c r="G3715" s="169" t="s">
        <v>799</v>
      </c>
      <c r="H3715" s="169"/>
      <c r="I3715" s="169"/>
      <c r="J3715" s="169">
        <v>0</v>
      </c>
      <c r="K3715" s="169"/>
      <c r="M3715" s="168">
        <f t="shared" si="175"/>
        <v>0</v>
      </c>
    </row>
    <row r="3716" spans="1:13" x14ac:dyDescent="0.25">
      <c r="A3716" s="89" t="str">
        <f t="shared" si="174"/>
        <v>Y0BQ0</v>
      </c>
      <c r="B3716" s="89">
        <f>VLOOKUP(F3716,Masters!B:F,5,0)</f>
        <v>0</v>
      </c>
      <c r="C3716" s="169" t="s">
        <v>199</v>
      </c>
      <c r="D3716" s="169" t="s">
        <v>199</v>
      </c>
      <c r="E3716" s="170">
        <v>44469</v>
      </c>
      <c r="F3716" s="169">
        <v>141366</v>
      </c>
      <c r="G3716" s="169" t="s">
        <v>767</v>
      </c>
      <c r="H3716" s="169"/>
      <c r="I3716" s="169"/>
      <c r="J3716" s="169">
        <v>9580.4</v>
      </c>
      <c r="K3716" s="169"/>
      <c r="M3716" s="168">
        <f t="shared" si="175"/>
        <v>9.5803999999999995E-4</v>
      </c>
    </row>
    <row r="3717" spans="1:13" x14ac:dyDescent="0.25">
      <c r="A3717" s="89" t="str">
        <f t="shared" si="174"/>
        <v>Y0BQ0</v>
      </c>
      <c r="B3717" s="89">
        <f>VLOOKUP(F3717,Masters!B:F,5,0)</f>
        <v>0</v>
      </c>
      <c r="C3717" s="169" t="s">
        <v>199</v>
      </c>
      <c r="D3717" s="169" t="s">
        <v>199</v>
      </c>
      <c r="E3717" s="170">
        <v>44469</v>
      </c>
      <c r="F3717" s="169">
        <v>141379</v>
      </c>
      <c r="G3717" s="169" t="s">
        <v>2430</v>
      </c>
      <c r="H3717" s="169"/>
      <c r="I3717" s="169"/>
      <c r="J3717" s="169">
        <v>0</v>
      </c>
      <c r="K3717" s="169"/>
      <c r="M3717" s="168">
        <f t="shared" si="175"/>
        <v>0</v>
      </c>
    </row>
    <row r="3718" spans="1:13" x14ac:dyDescent="0.25">
      <c r="A3718" s="89" t="str">
        <f t="shared" si="174"/>
        <v>Y0BQ0</v>
      </c>
      <c r="B3718" s="89">
        <f>VLOOKUP(F3718,Masters!B:F,5,0)</f>
        <v>0</v>
      </c>
      <c r="C3718" s="169" t="s">
        <v>199</v>
      </c>
      <c r="D3718" s="169" t="s">
        <v>199</v>
      </c>
      <c r="E3718" s="170">
        <v>44469</v>
      </c>
      <c r="F3718" s="169">
        <v>141382</v>
      </c>
      <c r="G3718" s="169" t="s">
        <v>508</v>
      </c>
      <c r="H3718" s="169"/>
      <c r="I3718" s="169"/>
      <c r="J3718" s="169">
        <v>0</v>
      </c>
      <c r="K3718" s="169"/>
      <c r="M3718" s="168">
        <f t="shared" si="175"/>
        <v>0</v>
      </c>
    </row>
    <row r="3719" spans="1:13" x14ac:dyDescent="0.25">
      <c r="A3719" s="89" t="str">
        <f t="shared" si="174"/>
        <v>Y0BQ0</v>
      </c>
      <c r="B3719" s="89">
        <f>VLOOKUP(F3719,Masters!B:F,5,0)</f>
        <v>0</v>
      </c>
      <c r="C3719" s="169" t="s">
        <v>199</v>
      </c>
      <c r="D3719" s="169" t="s">
        <v>199</v>
      </c>
      <c r="E3719" s="170">
        <v>44469</v>
      </c>
      <c r="F3719" s="169">
        <v>141398</v>
      </c>
      <c r="G3719" s="169" t="s">
        <v>2431</v>
      </c>
      <c r="H3719" s="169"/>
      <c r="I3719" s="169"/>
      <c r="J3719" s="169">
        <v>0</v>
      </c>
      <c r="K3719" s="169"/>
      <c r="M3719" s="168">
        <f t="shared" si="175"/>
        <v>0</v>
      </c>
    </row>
    <row r="3720" spans="1:13" x14ac:dyDescent="0.25">
      <c r="A3720" s="89" t="str">
        <f t="shared" si="174"/>
        <v>Y0BQ0</v>
      </c>
      <c r="B3720" s="89">
        <f>VLOOKUP(F3720,Masters!B:F,5,0)</f>
        <v>0</v>
      </c>
      <c r="C3720" s="169" t="s">
        <v>199</v>
      </c>
      <c r="D3720" s="169" t="s">
        <v>199</v>
      </c>
      <c r="E3720" s="170">
        <v>44469</v>
      </c>
      <c r="F3720" s="169">
        <v>141399</v>
      </c>
      <c r="G3720" s="169" t="s">
        <v>2432</v>
      </c>
      <c r="H3720" s="169"/>
      <c r="I3720" s="169"/>
      <c r="J3720" s="169">
        <v>0</v>
      </c>
      <c r="K3720" s="169"/>
      <c r="M3720" s="168">
        <f t="shared" si="175"/>
        <v>0</v>
      </c>
    </row>
    <row r="3721" spans="1:13" x14ac:dyDescent="0.25">
      <c r="A3721" s="89" t="str">
        <f t="shared" si="174"/>
        <v>Y0BQ0</v>
      </c>
      <c r="B3721" s="89">
        <f>VLOOKUP(F3721,Masters!B:F,5,0)</f>
        <v>0</v>
      </c>
      <c r="C3721" s="169" t="s">
        <v>199</v>
      </c>
      <c r="D3721" s="169" t="s">
        <v>199</v>
      </c>
      <c r="E3721" s="170">
        <v>44469</v>
      </c>
      <c r="F3721" s="169">
        <v>141524</v>
      </c>
      <c r="G3721" s="169" t="s">
        <v>509</v>
      </c>
      <c r="H3721" s="169"/>
      <c r="I3721" s="169"/>
      <c r="J3721" s="169">
        <v>0</v>
      </c>
      <c r="K3721" s="169"/>
      <c r="M3721" s="168">
        <f t="shared" si="175"/>
        <v>0</v>
      </c>
    </row>
    <row r="3722" spans="1:13" x14ac:dyDescent="0.25">
      <c r="A3722" s="89" t="str">
        <f t="shared" si="174"/>
        <v>Y0BQ0</v>
      </c>
      <c r="B3722" s="89">
        <f>VLOOKUP(F3722,Masters!B:F,5,0)</f>
        <v>0</v>
      </c>
      <c r="C3722" s="169" t="s">
        <v>199</v>
      </c>
      <c r="D3722" s="169" t="s">
        <v>199</v>
      </c>
      <c r="E3722" s="170">
        <v>44469</v>
      </c>
      <c r="F3722" s="169">
        <v>141526</v>
      </c>
      <c r="G3722" s="169" t="s">
        <v>510</v>
      </c>
      <c r="H3722" s="169"/>
      <c r="I3722" s="169"/>
      <c r="J3722" s="169">
        <v>0</v>
      </c>
      <c r="K3722" s="169"/>
      <c r="M3722" s="168">
        <f t="shared" si="175"/>
        <v>0</v>
      </c>
    </row>
    <row r="3723" spans="1:13" x14ac:dyDescent="0.25">
      <c r="A3723" s="89" t="str">
        <f t="shared" si="174"/>
        <v>Y0BQ0</v>
      </c>
      <c r="B3723" s="89">
        <f>VLOOKUP(F3723,Masters!B:F,5,0)</f>
        <v>0</v>
      </c>
      <c r="C3723" s="169" t="s">
        <v>199</v>
      </c>
      <c r="D3723" s="169" t="s">
        <v>199</v>
      </c>
      <c r="E3723" s="170">
        <v>44469</v>
      </c>
      <c r="F3723" s="169">
        <v>141527</v>
      </c>
      <c r="G3723" s="169" t="s">
        <v>552</v>
      </c>
      <c r="H3723" s="169"/>
      <c r="I3723" s="169"/>
      <c r="J3723" s="169">
        <v>0</v>
      </c>
      <c r="K3723" s="169"/>
      <c r="M3723" s="168">
        <f t="shared" si="175"/>
        <v>0</v>
      </c>
    </row>
    <row r="3724" spans="1:13" x14ac:dyDescent="0.25">
      <c r="A3724" s="89" t="str">
        <f t="shared" si="174"/>
        <v>Y0BQ0</v>
      </c>
      <c r="B3724" s="89">
        <f>VLOOKUP(F3724,Masters!B:F,5,0)</f>
        <v>0</v>
      </c>
      <c r="C3724" s="169" t="s">
        <v>199</v>
      </c>
      <c r="D3724" s="169" t="s">
        <v>199</v>
      </c>
      <c r="E3724" s="170">
        <v>44469</v>
      </c>
      <c r="F3724" s="169">
        <v>141555</v>
      </c>
      <c r="G3724" s="169" t="s">
        <v>820</v>
      </c>
      <c r="H3724" s="169"/>
      <c r="I3724" s="169"/>
      <c r="J3724" s="169">
        <v>0</v>
      </c>
      <c r="K3724" s="169"/>
      <c r="M3724" s="168">
        <f t="shared" si="175"/>
        <v>0</v>
      </c>
    </row>
    <row r="3725" spans="1:13" x14ac:dyDescent="0.25">
      <c r="A3725" s="89" t="str">
        <f t="shared" si="174"/>
        <v>Y0BQ0</v>
      </c>
      <c r="B3725" s="89">
        <f>VLOOKUP(F3725,Masters!B:F,5,0)</f>
        <v>0</v>
      </c>
      <c r="C3725" s="169" t="s">
        <v>199</v>
      </c>
      <c r="D3725" s="169" t="s">
        <v>199</v>
      </c>
      <c r="E3725" s="170">
        <v>44469</v>
      </c>
      <c r="F3725" s="169">
        <v>141627</v>
      </c>
      <c r="G3725" s="169" t="s">
        <v>511</v>
      </c>
      <c r="H3725" s="169"/>
      <c r="I3725" s="169"/>
      <c r="J3725" s="169">
        <v>0</v>
      </c>
      <c r="K3725" s="169"/>
      <c r="M3725" s="168">
        <f t="shared" si="175"/>
        <v>0</v>
      </c>
    </row>
    <row r="3726" spans="1:13" x14ac:dyDescent="0.25">
      <c r="A3726" s="89" t="str">
        <f t="shared" si="174"/>
        <v>Y0BQ0</v>
      </c>
      <c r="B3726" s="89">
        <f>VLOOKUP(F3726,Masters!B:F,5,0)</f>
        <v>0</v>
      </c>
      <c r="C3726" s="169" t="s">
        <v>199</v>
      </c>
      <c r="D3726" s="169" t="s">
        <v>199</v>
      </c>
      <c r="E3726" s="170">
        <v>44469</v>
      </c>
      <c r="F3726" s="169">
        <v>141647</v>
      </c>
      <c r="G3726" s="169" t="s">
        <v>821</v>
      </c>
      <c r="H3726" s="169"/>
      <c r="I3726" s="169"/>
      <c r="J3726" s="169">
        <v>24900</v>
      </c>
      <c r="K3726" s="169"/>
      <c r="M3726" s="168">
        <f t="shared" si="175"/>
        <v>2.49E-3</v>
      </c>
    </row>
    <row r="3727" spans="1:13" x14ac:dyDescent="0.25">
      <c r="A3727" s="89" t="str">
        <f t="shared" si="174"/>
        <v>Y0BQ0</v>
      </c>
      <c r="B3727" s="89">
        <f>VLOOKUP(F3727,Masters!B:F,5,0)</f>
        <v>0</v>
      </c>
      <c r="C3727" s="169" t="s">
        <v>199</v>
      </c>
      <c r="D3727" s="169" t="s">
        <v>199</v>
      </c>
      <c r="E3727" s="170">
        <v>44469</v>
      </c>
      <c r="F3727" s="169">
        <v>141653</v>
      </c>
      <c r="G3727" s="169" t="s">
        <v>512</v>
      </c>
      <c r="H3727" s="169"/>
      <c r="I3727" s="169"/>
      <c r="J3727" s="169">
        <v>168000</v>
      </c>
      <c r="K3727" s="169"/>
      <c r="M3727" s="168">
        <f t="shared" si="175"/>
        <v>1.6799999999999999E-2</v>
      </c>
    </row>
    <row r="3728" spans="1:13" x14ac:dyDescent="0.25">
      <c r="A3728" s="89" t="str">
        <f t="shared" si="174"/>
        <v>Y0BQ0</v>
      </c>
      <c r="B3728" s="89">
        <f>VLOOKUP(F3728,Masters!B:F,5,0)</f>
        <v>0</v>
      </c>
      <c r="C3728" s="169" t="s">
        <v>199</v>
      </c>
      <c r="D3728" s="169" t="s">
        <v>199</v>
      </c>
      <c r="E3728" s="170">
        <v>44469</v>
      </c>
      <c r="F3728" s="169">
        <v>141679</v>
      </c>
      <c r="G3728" s="169" t="s">
        <v>822</v>
      </c>
      <c r="H3728" s="169"/>
      <c r="I3728" s="169"/>
      <c r="J3728" s="169">
        <v>0</v>
      </c>
      <c r="K3728" s="169"/>
      <c r="M3728" s="168">
        <f t="shared" si="175"/>
        <v>0</v>
      </c>
    </row>
    <row r="3729" spans="1:13" x14ac:dyDescent="0.25">
      <c r="A3729" s="89" t="str">
        <f t="shared" si="174"/>
        <v>Y0BQ0</v>
      </c>
      <c r="B3729" s="89">
        <f>VLOOKUP(F3729,Masters!B:F,5,0)</f>
        <v>0</v>
      </c>
      <c r="C3729" s="169" t="s">
        <v>199</v>
      </c>
      <c r="D3729" s="169" t="s">
        <v>199</v>
      </c>
      <c r="E3729" s="170">
        <v>44469</v>
      </c>
      <c r="F3729" s="169">
        <v>141724</v>
      </c>
      <c r="G3729" s="169" t="s">
        <v>513</v>
      </c>
      <c r="H3729" s="169"/>
      <c r="I3729" s="169"/>
      <c r="J3729" s="169">
        <v>12000</v>
      </c>
      <c r="K3729" s="169"/>
      <c r="M3729" s="168">
        <f t="shared" si="175"/>
        <v>1.1999999999999999E-3</v>
      </c>
    </row>
    <row r="3730" spans="1:13" x14ac:dyDescent="0.25">
      <c r="A3730" s="89" t="str">
        <f t="shared" si="174"/>
        <v>Y0BQ0</v>
      </c>
      <c r="B3730" s="89">
        <f>VLOOKUP(F3730,Masters!B:F,5,0)</f>
        <v>0</v>
      </c>
      <c r="C3730" s="169" t="s">
        <v>199</v>
      </c>
      <c r="D3730" s="169" t="s">
        <v>199</v>
      </c>
      <c r="E3730" s="170">
        <v>44469</v>
      </c>
      <c r="F3730" s="169">
        <v>141744</v>
      </c>
      <c r="G3730" s="169" t="s">
        <v>514</v>
      </c>
      <c r="H3730" s="169"/>
      <c r="I3730" s="169"/>
      <c r="J3730" s="169">
        <v>98295.34</v>
      </c>
      <c r="K3730" s="169"/>
      <c r="M3730" s="168">
        <f t="shared" si="175"/>
        <v>9.8295339999999991E-3</v>
      </c>
    </row>
    <row r="3731" spans="1:13" x14ac:dyDescent="0.25">
      <c r="A3731" s="89" t="str">
        <f t="shared" si="174"/>
        <v>Y0BQ0</v>
      </c>
      <c r="B3731" s="89">
        <f>VLOOKUP(F3731,Masters!B:F,5,0)</f>
        <v>0</v>
      </c>
      <c r="C3731" s="169" t="s">
        <v>199</v>
      </c>
      <c r="D3731" s="169" t="s">
        <v>199</v>
      </c>
      <c r="E3731" s="170">
        <v>44469</v>
      </c>
      <c r="F3731" s="169">
        <v>141754</v>
      </c>
      <c r="G3731" s="169" t="s">
        <v>517</v>
      </c>
      <c r="H3731" s="169"/>
      <c r="I3731" s="169"/>
      <c r="J3731" s="169">
        <v>0</v>
      </c>
      <c r="K3731" s="169"/>
      <c r="M3731" s="168">
        <f t="shared" si="175"/>
        <v>0</v>
      </c>
    </row>
    <row r="3732" spans="1:13" x14ac:dyDescent="0.25">
      <c r="A3732" s="89" t="str">
        <f t="shared" si="174"/>
        <v>Y0BQ0</v>
      </c>
      <c r="B3732" s="89">
        <f>VLOOKUP(F3732,Masters!B:F,5,0)</f>
        <v>0</v>
      </c>
      <c r="C3732" s="169" t="s">
        <v>199</v>
      </c>
      <c r="D3732" s="169" t="s">
        <v>199</v>
      </c>
      <c r="E3732" s="170">
        <v>44469</v>
      </c>
      <c r="F3732" s="169">
        <v>141755</v>
      </c>
      <c r="G3732" s="169" t="s">
        <v>518</v>
      </c>
      <c r="H3732" s="169"/>
      <c r="I3732" s="169"/>
      <c r="J3732" s="169">
        <v>0</v>
      </c>
      <c r="K3732" s="169"/>
      <c r="M3732" s="168">
        <f t="shared" si="175"/>
        <v>0</v>
      </c>
    </row>
    <row r="3733" spans="1:13" x14ac:dyDescent="0.25">
      <c r="A3733" s="89" t="str">
        <f t="shared" si="174"/>
        <v>Y0BQ0</v>
      </c>
      <c r="B3733" s="89">
        <f>VLOOKUP(F3733,Masters!B:F,5,0)</f>
        <v>0</v>
      </c>
      <c r="C3733" s="169" t="s">
        <v>199</v>
      </c>
      <c r="D3733" s="169" t="s">
        <v>199</v>
      </c>
      <c r="E3733" s="170">
        <v>44469</v>
      </c>
      <c r="F3733" s="169">
        <v>141769</v>
      </c>
      <c r="G3733" s="169" t="s">
        <v>843</v>
      </c>
      <c r="H3733" s="169"/>
      <c r="I3733" s="169"/>
      <c r="J3733" s="169">
        <v>0</v>
      </c>
      <c r="K3733" s="169"/>
      <c r="M3733" s="168">
        <f t="shared" si="175"/>
        <v>0</v>
      </c>
    </row>
    <row r="3734" spans="1:13" x14ac:dyDescent="0.25">
      <c r="A3734" s="89" t="str">
        <f t="shared" si="174"/>
        <v>Y0BQ0</v>
      </c>
      <c r="B3734" s="89">
        <f>VLOOKUP(F3734,Masters!B:F,5,0)</f>
        <v>0</v>
      </c>
      <c r="C3734" s="169" t="s">
        <v>199</v>
      </c>
      <c r="D3734" s="169" t="s">
        <v>199</v>
      </c>
      <c r="E3734" s="170">
        <v>44469</v>
      </c>
      <c r="F3734" s="169">
        <v>141779</v>
      </c>
      <c r="G3734" s="169" t="s">
        <v>852</v>
      </c>
      <c r="H3734" s="169"/>
      <c r="I3734" s="169"/>
      <c r="J3734" s="169">
        <v>0</v>
      </c>
      <c r="K3734" s="169"/>
      <c r="M3734" s="168">
        <f t="shared" si="175"/>
        <v>0</v>
      </c>
    </row>
    <row r="3735" spans="1:13" x14ac:dyDescent="0.25">
      <c r="A3735" s="89" t="str">
        <f t="shared" si="174"/>
        <v>Y0BQ0</v>
      </c>
      <c r="B3735" s="89">
        <f>VLOOKUP(F3735,Masters!B:F,5,0)</f>
        <v>0</v>
      </c>
      <c r="C3735" s="169" t="s">
        <v>199</v>
      </c>
      <c r="D3735" s="169" t="s">
        <v>199</v>
      </c>
      <c r="E3735" s="170">
        <v>44469</v>
      </c>
      <c r="F3735" s="169">
        <v>141785</v>
      </c>
      <c r="G3735" s="169" t="s">
        <v>856</v>
      </c>
      <c r="H3735" s="169"/>
      <c r="I3735" s="169"/>
      <c r="J3735" s="169">
        <v>0</v>
      </c>
      <c r="K3735" s="169"/>
      <c r="M3735" s="168">
        <f t="shared" si="175"/>
        <v>0</v>
      </c>
    </row>
    <row r="3736" spans="1:13" x14ac:dyDescent="0.25">
      <c r="A3736" s="89" t="str">
        <f t="shared" si="174"/>
        <v>Y0BQ0</v>
      </c>
      <c r="B3736" s="89">
        <f>VLOOKUP(F3736,Masters!B:F,5,0)</f>
        <v>0</v>
      </c>
      <c r="C3736" s="169" t="s">
        <v>199</v>
      </c>
      <c r="D3736" s="169" t="s">
        <v>199</v>
      </c>
      <c r="E3736" s="170">
        <v>44469</v>
      </c>
      <c r="F3736" s="169">
        <v>141789</v>
      </c>
      <c r="G3736" s="169" t="s">
        <v>860</v>
      </c>
      <c r="H3736" s="169"/>
      <c r="I3736" s="169"/>
      <c r="J3736" s="169">
        <v>0</v>
      </c>
      <c r="K3736" s="169"/>
      <c r="M3736" s="168">
        <f t="shared" si="175"/>
        <v>0</v>
      </c>
    </row>
    <row r="3737" spans="1:13" x14ac:dyDescent="0.25">
      <c r="A3737" s="89" t="str">
        <f t="shared" si="174"/>
        <v>Y0BQ0</v>
      </c>
      <c r="B3737" s="89">
        <f>VLOOKUP(F3737,Masters!B:F,5,0)</f>
        <v>0</v>
      </c>
      <c r="C3737" s="169" t="s">
        <v>199</v>
      </c>
      <c r="D3737" s="169" t="s">
        <v>199</v>
      </c>
      <c r="E3737" s="170">
        <v>44469</v>
      </c>
      <c r="F3737" s="169">
        <v>141790</v>
      </c>
      <c r="G3737" s="169" t="s">
        <v>861</v>
      </c>
      <c r="H3737" s="169"/>
      <c r="I3737" s="169"/>
      <c r="J3737" s="169">
        <v>200000</v>
      </c>
      <c r="K3737" s="169"/>
      <c r="M3737" s="168">
        <f t="shared" si="175"/>
        <v>0.02</v>
      </c>
    </row>
    <row r="3738" spans="1:13" x14ac:dyDescent="0.25">
      <c r="A3738" s="89" t="str">
        <f t="shared" si="174"/>
        <v>Y0BQ0</v>
      </c>
      <c r="B3738" s="89">
        <f>VLOOKUP(F3738,Masters!B:F,5,0)</f>
        <v>0</v>
      </c>
      <c r="C3738" s="169" t="s">
        <v>199</v>
      </c>
      <c r="D3738" s="169" t="s">
        <v>199</v>
      </c>
      <c r="E3738" s="170">
        <v>44469</v>
      </c>
      <c r="F3738" s="169">
        <v>141793</v>
      </c>
      <c r="G3738" s="169" t="s">
        <v>863</v>
      </c>
      <c r="H3738" s="169"/>
      <c r="I3738" s="169"/>
      <c r="J3738" s="169">
        <v>0</v>
      </c>
      <c r="K3738" s="169"/>
      <c r="M3738" s="168">
        <f t="shared" si="175"/>
        <v>0</v>
      </c>
    </row>
    <row r="3739" spans="1:13" x14ac:dyDescent="0.25">
      <c r="A3739" s="89" t="str">
        <f t="shared" si="174"/>
        <v>Y0BQ0</v>
      </c>
      <c r="B3739" s="89">
        <f>VLOOKUP(F3739,Masters!B:F,5,0)</f>
        <v>0</v>
      </c>
      <c r="C3739" s="169" t="s">
        <v>199</v>
      </c>
      <c r="D3739" s="169" t="s">
        <v>199</v>
      </c>
      <c r="E3739" s="170">
        <v>44469</v>
      </c>
      <c r="F3739" s="169">
        <v>141871</v>
      </c>
      <c r="G3739" s="169" t="s">
        <v>1100</v>
      </c>
      <c r="H3739" s="169"/>
      <c r="I3739" s="169"/>
      <c r="J3739" s="169">
        <v>0</v>
      </c>
      <c r="K3739" s="169"/>
      <c r="M3739" s="168">
        <f t="shared" si="175"/>
        <v>0</v>
      </c>
    </row>
    <row r="3740" spans="1:13" x14ac:dyDescent="0.25">
      <c r="A3740" s="89" t="str">
        <f t="shared" si="174"/>
        <v>Y0BQ0</v>
      </c>
      <c r="B3740" s="89">
        <f>VLOOKUP(F3740,Masters!B:F,5,0)</f>
        <v>0</v>
      </c>
      <c r="C3740" s="169" t="s">
        <v>199</v>
      </c>
      <c r="D3740" s="169" t="s">
        <v>199</v>
      </c>
      <c r="E3740" s="170">
        <v>44469</v>
      </c>
      <c r="F3740" s="169">
        <v>142036</v>
      </c>
      <c r="G3740" s="169" t="s">
        <v>865</v>
      </c>
      <c r="H3740" s="169"/>
      <c r="I3740" s="169"/>
      <c r="J3740" s="169">
        <v>100000</v>
      </c>
      <c r="K3740" s="169"/>
      <c r="M3740" s="168">
        <f t="shared" si="175"/>
        <v>0.01</v>
      </c>
    </row>
    <row r="3741" spans="1:13" x14ac:dyDescent="0.25">
      <c r="A3741" s="89" t="str">
        <f t="shared" si="174"/>
        <v>Y0BQ0</v>
      </c>
      <c r="B3741" s="89">
        <f>VLOOKUP(F3741,Masters!B:F,5,0)</f>
        <v>0</v>
      </c>
      <c r="C3741" s="169" t="s">
        <v>199</v>
      </c>
      <c r="D3741" s="169" t="s">
        <v>199</v>
      </c>
      <c r="E3741" s="170">
        <v>44469</v>
      </c>
      <c r="F3741" s="169">
        <v>142038</v>
      </c>
      <c r="G3741" s="169" t="s">
        <v>866</v>
      </c>
      <c r="H3741" s="169"/>
      <c r="I3741" s="169"/>
      <c r="J3741" s="169">
        <v>0</v>
      </c>
      <c r="K3741" s="169"/>
      <c r="M3741" s="168">
        <f t="shared" si="175"/>
        <v>0</v>
      </c>
    </row>
    <row r="3742" spans="1:13" x14ac:dyDescent="0.25">
      <c r="A3742" s="89" t="str">
        <f t="shared" si="174"/>
        <v>Y0BQ0</v>
      </c>
      <c r="B3742" s="89">
        <f>VLOOKUP(F3742,Masters!B:F,5,0)</f>
        <v>0</v>
      </c>
      <c r="C3742" s="169" t="s">
        <v>199</v>
      </c>
      <c r="D3742" s="169" t="s">
        <v>199</v>
      </c>
      <c r="E3742" s="170">
        <v>44469</v>
      </c>
      <c r="F3742" s="169">
        <v>142039</v>
      </c>
      <c r="G3742" s="169" t="s">
        <v>1062</v>
      </c>
      <c r="H3742" s="169"/>
      <c r="I3742" s="169"/>
      <c r="J3742" s="169">
        <v>100000</v>
      </c>
      <c r="K3742" s="169"/>
      <c r="M3742" s="168">
        <f t="shared" si="175"/>
        <v>0.01</v>
      </c>
    </row>
    <row r="3743" spans="1:13" x14ac:dyDescent="0.25">
      <c r="A3743" s="89" t="str">
        <f t="shared" si="174"/>
        <v>Y0BQ0</v>
      </c>
      <c r="B3743" s="89">
        <f>VLOOKUP(F3743,Masters!B:F,5,0)</f>
        <v>0</v>
      </c>
      <c r="C3743" s="169" t="s">
        <v>199</v>
      </c>
      <c r="D3743" s="169" t="s">
        <v>199</v>
      </c>
      <c r="E3743" s="170">
        <v>44469</v>
      </c>
      <c r="F3743" s="169">
        <v>142040</v>
      </c>
      <c r="G3743" s="169" t="s">
        <v>867</v>
      </c>
      <c r="H3743" s="169"/>
      <c r="I3743" s="169"/>
      <c r="J3743" s="169">
        <v>20000</v>
      </c>
      <c r="K3743" s="169"/>
      <c r="M3743" s="168">
        <f t="shared" si="175"/>
        <v>2E-3</v>
      </c>
    </row>
    <row r="3744" spans="1:13" x14ac:dyDescent="0.25">
      <c r="A3744" s="89" t="str">
        <f t="shared" si="174"/>
        <v>Y0BQ0</v>
      </c>
      <c r="B3744" s="89">
        <f>VLOOKUP(F3744,Masters!B:F,5,0)</f>
        <v>0</v>
      </c>
      <c r="C3744" s="169" t="s">
        <v>199</v>
      </c>
      <c r="D3744" s="169" t="s">
        <v>199</v>
      </c>
      <c r="E3744" s="170">
        <v>44469</v>
      </c>
      <c r="F3744" s="169">
        <v>142041</v>
      </c>
      <c r="G3744" s="169" t="s">
        <v>868</v>
      </c>
      <c r="H3744" s="169"/>
      <c r="I3744" s="169"/>
      <c r="J3744" s="169">
        <v>10000</v>
      </c>
      <c r="K3744" s="169"/>
      <c r="M3744" s="168">
        <f t="shared" si="175"/>
        <v>1E-3</v>
      </c>
    </row>
    <row r="3745" spans="1:13" x14ac:dyDescent="0.25">
      <c r="A3745" s="89" t="str">
        <f t="shared" si="174"/>
        <v>Y0BQ0</v>
      </c>
      <c r="B3745" s="89">
        <f>VLOOKUP(F3745,Masters!B:F,5,0)</f>
        <v>0</v>
      </c>
      <c r="C3745" s="169" t="s">
        <v>199</v>
      </c>
      <c r="D3745" s="169" t="s">
        <v>199</v>
      </c>
      <c r="E3745" s="170">
        <v>44469</v>
      </c>
      <c r="F3745" s="169">
        <v>142042</v>
      </c>
      <c r="G3745" s="169" t="s">
        <v>869</v>
      </c>
      <c r="H3745" s="169"/>
      <c r="I3745" s="169"/>
      <c r="J3745" s="169">
        <v>0</v>
      </c>
      <c r="K3745" s="169"/>
      <c r="M3745" s="168">
        <f t="shared" si="175"/>
        <v>0</v>
      </c>
    </row>
    <row r="3746" spans="1:13" x14ac:dyDescent="0.25">
      <c r="A3746" s="89" t="str">
        <f t="shared" si="174"/>
        <v>Y0BQ0</v>
      </c>
      <c r="B3746" s="89">
        <f>VLOOKUP(F3746,Masters!B:F,5,0)</f>
        <v>0</v>
      </c>
      <c r="C3746" s="169" t="s">
        <v>199</v>
      </c>
      <c r="D3746" s="169" t="s">
        <v>199</v>
      </c>
      <c r="E3746" s="170">
        <v>44469</v>
      </c>
      <c r="F3746" s="169">
        <v>142043</v>
      </c>
      <c r="G3746" s="169" t="s">
        <v>1133</v>
      </c>
      <c r="H3746" s="169"/>
      <c r="I3746" s="169"/>
      <c r="J3746" s="169">
        <v>0</v>
      </c>
      <c r="K3746" s="169"/>
      <c r="M3746" s="168">
        <f t="shared" si="175"/>
        <v>0</v>
      </c>
    </row>
    <row r="3747" spans="1:13" x14ac:dyDescent="0.25">
      <c r="A3747" s="89" t="str">
        <f t="shared" si="174"/>
        <v>Y0BQ0</v>
      </c>
      <c r="B3747" s="89">
        <f>VLOOKUP(F3747,Masters!B:F,5,0)</f>
        <v>0</v>
      </c>
      <c r="C3747" s="169" t="s">
        <v>199</v>
      </c>
      <c r="D3747" s="169" t="s">
        <v>199</v>
      </c>
      <c r="E3747" s="170">
        <v>44469</v>
      </c>
      <c r="F3747" s="169">
        <v>142044</v>
      </c>
      <c r="G3747" s="169" t="s">
        <v>870</v>
      </c>
      <c r="H3747" s="169"/>
      <c r="I3747" s="169"/>
      <c r="J3747" s="169">
        <v>0</v>
      </c>
      <c r="K3747" s="169"/>
      <c r="M3747" s="168">
        <f t="shared" si="175"/>
        <v>0</v>
      </c>
    </row>
    <row r="3748" spans="1:13" x14ac:dyDescent="0.25">
      <c r="A3748" s="89" t="str">
        <f t="shared" si="174"/>
        <v>Y0BQ0</v>
      </c>
      <c r="B3748" s="89">
        <f>VLOOKUP(F3748,Masters!B:F,5,0)</f>
        <v>0</v>
      </c>
      <c r="C3748" s="169" t="s">
        <v>199</v>
      </c>
      <c r="D3748" s="169" t="s">
        <v>199</v>
      </c>
      <c r="E3748" s="170">
        <v>44469</v>
      </c>
      <c r="F3748" s="169">
        <v>142048</v>
      </c>
      <c r="G3748" s="169" t="s">
        <v>1125</v>
      </c>
      <c r="H3748" s="169"/>
      <c r="I3748" s="169"/>
      <c r="J3748" s="169">
        <v>0</v>
      </c>
      <c r="K3748" s="169"/>
      <c r="M3748" s="168">
        <f t="shared" si="175"/>
        <v>0</v>
      </c>
    </row>
    <row r="3749" spans="1:13" x14ac:dyDescent="0.25">
      <c r="A3749" s="89" t="str">
        <f t="shared" si="174"/>
        <v>Y0BQ0</v>
      </c>
      <c r="B3749" s="89">
        <f>VLOOKUP(F3749,Masters!B:F,5,0)</f>
        <v>0</v>
      </c>
      <c r="C3749" s="169" t="s">
        <v>199</v>
      </c>
      <c r="D3749" s="169" t="s">
        <v>199</v>
      </c>
      <c r="E3749" s="170">
        <v>44469</v>
      </c>
      <c r="F3749" s="169">
        <v>142087</v>
      </c>
      <c r="G3749" s="169" t="s">
        <v>881</v>
      </c>
      <c r="H3749" s="169"/>
      <c r="I3749" s="169"/>
      <c r="J3749" s="169">
        <v>0</v>
      </c>
      <c r="K3749" s="169"/>
      <c r="M3749" s="168">
        <f t="shared" si="175"/>
        <v>0</v>
      </c>
    </row>
    <row r="3750" spans="1:13" x14ac:dyDescent="0.25">
      <c r="A3750" s="89" t="str">
        <f t="shared" si="174"/>
        <v>Y0BQ0</v>
      </c>
      <c r="B3750" s="89">
        <f>VLOOKUP(F3750,Masters!B:F,5,0)</f>
        <v>0</v>
      </c>
      <c r="C3750" s="169" t="s">
        <v>199</v>
      </c>
      <c r="D3750" s="169" t="s">
        <v>199</v>
      </c>
      <c r="E3750" s="170">
        <v>44469</v>
      </c>
      <c r="F3750" s="169">
        <v>160112</v>
      </c>
      <c r="G3750" s="169" t="s">
        <v>1114</v>
      </c>
      <c r="H3750" s="169"/>
      <c r="I3750" s="169"/>
      <c r="J3750" s="169">
        <v>0</v>
      </c>
      <c r="K3750" s="169"/>
      <c r="M3750" s="168">
        <f t="shared" si="175"/>
        <v>0</v>
      </c>
    </row>
    <row r="3751" spans="1:13" x14ac:dyDescent="0.25">
      <c r="A3751" s="89" t="str">
        <f t="shared" si="174"/>
        <v>Y0BQ0</v>
      </c>
      <c r="B3751" s="89">
        <f>VLOOKUP(F3751,Masters!B:F,5,0)</f>
        <v>0</v>
      </c>
      <c r="C3751" s="169" t="s">
        <v>199</v>
      </c>
      <c r="D3751" s="169" t="s">
        <v>199</v>
      </c>
      <c r="E3751" s="170">
        <v>44469</v>
      </c>
      <c r="F3751" s="169">
        <v>160118</v>
      </c>
      <c r="G3751" s="169" t="s">
        <v>890</v>
      </c>
      <c r="H3751" s="169"/>
      <c r="I3751" s="169"/>
      <c r="J3751" s="169">
        <v>0</v>
      </c>
      <c r="K3751" s="169"/>
      <c r="M3751" s="168">
        <f t="shared" si="175"/>
        <v>0</v>
      </c>
    </row>
    <row r="3752" spans="1:13" x14ac:dyDescent="0.25">
      <c r="A3752" s="89" t="str">
        <f t="shared" si="174"/>
        <v>Y0BQ0</v>
      </c>
      <c r="B3752" s="89">
        <f>VLOOKUP(F3752,Masters!B:F,5,0)</f>
        <v>0</v>
      </c>
      <c r="C3752" s="169" t="s">
        <v>199</v>
      </c>
      <c r="D3752" s="169" t="s">
        <v>199</v>
      </c>
      <c r="E3752" s="170">
        <v>44469</v>
      </c>
      <c r="F3752" s="169">
        <v>160119</v>
      </c>
      <c r="G3752" s="169" t="s">
        <v>1117</v>
      </c>
      <c r="H3752" s="169"/>
      <c r="I3752" s="169"/>
      <c r="J3752" s="169">
        <v>0</v>
      </c>
      <c r="K3752" s="169"/>
      <c r="M3752" s="168">
        <f t="shared" si="175"/>
        <v>0</v>
      </c>
    </row>
    <row r="3753" spans="1:13" x14ac:dyDescent="0.25">
      <c r="A3753" s="89" t="str">
        <f t="shared" si="174"/>
        <v>Y0BQ0</v>
      </c>
      <c r="B3753" s="89">
        <f>VLOOKUP(F3753,Masters!B:F,5,0)</f>
        <v>0</v>
      </c>
      <c r="C3753" s="169" t="s">
        <v>199</v>
      </c>
      <c r="D3753" s="169" t="s">
        <v>199</v>
      </c>
      <c r="E3753" s="170">
        <v>44469</v>
      </c>
      <c r="F3753" s="169">
        <v>160120</v>
      </c>
      <c r="G3753" s="169" t="s">
        <v>891</v>
      </c>
      <c r="H3753" s="169"/>
      <c r="I3753" s="169"/>
      <c r="J3753" s="169">
        <v>0</v>
      </c>
      <c r="K3753" s="169"/>
      <c r="M3753" s="168">
        <f t="shared" si="175"/>
        <v>0</v>
      </c>
    </row>
    <row r="3754" spans="1:13" x14ac:dyDescent="0.25">
      <c r="A3754" s="89" t="str">
        <f t="shared" si="174"/>
        <v>Y0BQ0</v>
      </c>
      <c r="B3754" s="89">
        <f>VLOOKUP(F3754,Masters!B:F,5,0)</f>
        <v>0</v>
      </c>
      <c r="C3754" s="169" t="s">
        <v>199</v>
      </c>
      <c r="D3754" s="169" t="s">
        <v>199</v>
      </c>
      <c r="E3754" s="170">
        <v>44469</v>
      </c>
      <c r="F3754" s="169">
        <v>160125</v>
      </c>
      <c r="G3754" s="169" t="s">
        <v>895</v>
      </c>
      <c r="H3754" s="169"/>
      <c r="I3754" s="169"/>
      <c r="J3754" s="169">
        <v>0</v>
      </c>
      <c r="K3754" s="169"/>
      <c r="M3754" s="168">
        <f t="shared" si="175"/>
        <v>0</v>
      </c>
    </row>
    <row r="3755" spans="1:13" x14ac:dyDescent="0.25">
      <c r="A3755" s="89" t="str">
        <f t="shared" si="174"/>
        <v>Y0BQ0</v>
      </c>
      <c r="B3755" s="89">
        <f>VLOOKUP(F3755,Masters!B:F,5,0)</f>
        <v>0</v>
      </c>
      <c r="C3755" s="169" t="s">
        <v>199</v>
      </c>
      <c r="D3755" s="169" t="s">
        <v>199</v>
      </c>
      <c r="E3755" s="170">
        <v>44469</v>
      </c>
      <c r="F3755" s="169">
        <v>160202</v>
      </c>
      <c r="G3755" s="169" t="s">
        <v>896</v>
      </c>
      <c r="H3755" s="169"/>
      <c r="I3755" s="169"/>
      <c r="J3755" s="169">
        <v>0</v>
      </c>
      <c r="K3755" s="169"/>
      <c r="M3755" s="168">
        <f t="shared" si="175"/>
        <v>0</v>
      </c>
    </row>
    <row r="3756" spans="1:13" x14ac:dyDescent="0.25">
      <c r="A3756" s="89" t="str">
        <f t="shared" si="174"/>
        <v>Y0BQ0</v>
      </c>
      <c r="B3756" s="89">
        <f>VLOOKUP(F3756,Masters!B:F,5,0)</f>
        <v>0</v>
      </c>
      <c r="C3756" s="169" t="s">
        <v>199</v>
      </c>
      <c r="D3756" s="169" t="s">
        <v>199</v>
      </c>
      <c r="E3756" s="170">
        <v>44469</v>
      </c>
      <c r="F3756" s="169">
        <v>160206</v>
      </c>
      <c r="G3756" s="169" t="s">
        <v>897</v>
      </c>
      <c r="H3756" s="169"/>
      <c r="I3756" s="169"/>
      <c r="J3756" s="169">
        <v>1916967.9</v>
      </c>
      <c r="K3756" s="169"/>
      <c r="M3756" s="168">
        <f t="shared" si="175"/>
        <v>0.19169678999999998</v>
      </c>
    </row>
    <row r="3757" spans="1:13" x14ac:dyDescent="0.25">
      <c r="A3757" s="89" t="str">
        <f t="shared" si="174"/>
        <v>Y0BQ0</v>
      </c>
      <c r="B3757" s="89">
        <f>VLOOKUP(F3757,Masters!B:F,5,0)</f>
        <v>0</v>
      </c>
      <c r="C3757" s="169" t="s">
        <v>199</v>
      </c>
      <c r="D3757" s="169" t="s">
        <v>199</v>
      </c>
      <c r="E3757" s="170">
        <v>44469</v>
      </c>
      <c r="F3757" s="169">
        <v>160207</v>
      </c>
      <c r="G3757" s="169" t="s">
        <v>898</v>
      </c>
      <c r="H3757" s="169"/>
      <c r="I3757" s="169"/>
      <c r="J3757" s="169">
        <v>0</v>
      </c>
      <c r="K3757" s="169"/>
      <c r="M3757" s="168">
        <f t="shared" si="175"/>
        <v>0</v>
      </c>
    </row>
    <row r="3758" spans="1:13" x14ac:dyDescent="0.25">
      <c r="A3758" s="89" t="str">
        <f t="shared" si="174"/>
        <v>Y0BQ0</v>
      </c>
      <c r="B3758" s="89">
        <f>VLOOKUP(F3758,Masters!B:F,5,0)</f>
        <v>0</v>
      </c>
      <c r="C3758" s="169" t="s">
        <v>199</v>
      </c>
      <c r="D3758" s="169" t="s">
        <v>199</v>
      </c>
      <c r="E3758" s="170">
        <v>44469</v>
      </c>
      <c r="F3758" s="169">
        <v>160214</v>
      </c>
      <c r="G3758" s="169" t="s">
        <v>659</v>
      </c>
      <c r="H3758" s="169"/>
      <c r="I3758" s="169"/>
      <c r="J3758" s="169">
        <v>0</v>
      </c>
      <c r="K3758" s="169"/>
      <c r="M3758" s="168">
        <f t="shared" si="175"/>
        <v>0</v>
      </c>
    </row>
    <row r="3759" spans="1:13" x14ac:dyDescent="0.25">
      <c r="A3759" s="89" t="str">
        <f t="shared" si="174"/>
        <v>Y0BQ0</v>
      </c>
      <c r="B3759" s="89">
        <f>VLOOKUP(F3759,Masters!B:F,5,0)</f>
        <v>0</v>
      </c>
      <c r="C3759" s="169" t="s">
        <v>199</v>
      </c>
      <c r="D3759" s="169" t="s">
        <v>199</v>
      </c>
      <c r="E3759" s="170">
        <v>44469</v>
      </c>
      <c r="F3759" s="169">
        <v>170120</v>
      </c>
      <c r="G3759" s="169" t="s">
        <v>740</v>
      </c>
      <c r="H3759" s="169"/>
      <c r="I3759" s="169"/>
      <c r="J3759" s="169">
        <v>-1236633.5</v>
      </c>
      <c r="K3759" s="169"/>
      <c r="M3759" s="168">
        <f t="shared" si="175"/>
        <v>-0.12366335000000001</v>
      </c>
    </row>
    <row r="3760" spans="1:13" x14ac:dyDescent="0.25">
      <c r="A3760" s="89" t="str">
        <f t="shared" si="174"/>
        <v>Y0BQ0</v>
      </c>
      <c r="B3760" s="89">
        <f>VLOOKUP(F3760,Masters!B:F,5,0)</f>
        <v>0</v>
      </c>
      <c r="C3760" s="169" t="s">
        <v>199</v>
      </c>
      <c r="D3760" s="169" t="s">
        <v>199</v>
      </c>
      <c r="E3760" s="170">
        <v>44469</v>
      </c>
      <c r="F3760" s="169">
        <v>170121</v>
      </c>
      <c r="G3760" s="169" t="s">
        <v>903</v>
      </c>
      <c r="H3760" s="169"/>
      <c r="I3760" s="169"/>
      <c r="J3760" s="169">
        <v>-1678291.3</v>
      </c>
      <c r="K3760" s="169"/>
      <c r="M3760" s="168">
        <f t="shared" si="175"/>
        <v>-0.16782912999999999</v>
      </c>
    </row>
    <row r="3761" spans="1:13" x14ac:dyDescent="0.25">
      <c r="A3761" s="89" t="str">
        <f t="shared" si="174"/>
        <v>Y0BQ0</v>
      </c>
      <c r="B3761" s="89">
        <f>VLOOKUP(F3761,Masters!B:F,5,0)</f>
        <v>0</v>
      </c>
      <c r="C3761" s="169" t="s">
        <v>199</v>
      </c>
      <c r="D3761" s="169" t="s">
        <v>199</v>
      </c>
      <c r="E3761" s="170">
        <v>44469</v>
      </c>
      <c r="F3761" s="169">
        <v>170123</v>
      </c>
      <c r="G3761" s="169" t="s">
        <v>599</v>
      </c>
      <c r="H3761" s="169"/>
      <c r="I3761" s="169"/>
      <c r="J3761" s="169">
        <v>-34035</v>
      </c>
      <c r="K3761" s="169"/>
      <c r="M3761" s="168">
        <f t="shared" si="175"/>
        <v>-3.4034999999999998E-3</v>
      </c>
    </row>
    <row r="3762" spans="1:13" x14ac:dyDescent="0.25">
      <c r="A3762" s="89" t="str">
        <f t="shared" si="174"/>
        <v>Y0BQ0</v>
      </c>
      <c r="B3762" s="89">
        <f>VLOOKUP(F3762,Masters!B:F,5,0)</f>
        <v>0</v>
      </c>
      <c r="C3762" s="169" t="s">
        <v>199</v>
      </c>
      <c r="D3762" s="169" t="s">
        <v>199</v>
      </c>
      <c r="E3762" s="170">
        <v>44469</v>
      </c>
      <c r="F3762" s="169">
        <v>170125</v>
      </c>
      <c r="G3762" s="169" t="s">
        <v>560</v>
      </c>
      <c r="H3762" s="169"/>
      <c r="I3762" s="169"/>
      <c r="J3762" s="169">
        <v>-2509933.5</v>
      </c>
      <c r="K3762" s="169"/>
      <c r="M3762" s="168">
        <f t="shared" si="175"/>
        <v>-0.25099335</v>
      </c>
    </row>
    <row r="3763" spans="1:13" x14ac:dyDescent="0.25">
      <c r="A3763" s="89" t="str">
        <f t="shared" si="174"/>
        <v>Y0BQ0</v>
      </c>
      <c r="B3763" s="89">
        <f>VLOOKUP(F3763,Masters!B:F,5,0)</f>
        <v>0</v>
      </c>
      <c r="C3763" s="169" t="s">
        <v>199</v>
      </c>
      <c r="D3763" s="169" t="s">
        <v>199</v>
      </c>
      <c r="E3763" s="170">
        <v>44469</v>
      </c>
      <c r="F3763" s="169">
        <v>170128</v>
      </c>
      <c r="G3763" s="169" t="s">
        <v>656</v>
      </c>
      <c r="H3763" s="169"/>
      <c r="I3763" s="169"/>
      <c r="J3763" s="169">
        <v>-98976</v>
      </c>
      <c r="K3763" s="169"/>
      <c r="M3763" s="168">
        <f t="shared" si="175"/>
        <v>-9.8975999999999995E-3</v>
      </c>
    </row>
    <row r="3764" spans="1:13" x14ac:dyDescent="0.25">
      <c r="A3764" s="89" t="str">
        <f t="shared" si="174"/>
        <v>Y0BQ0</v>
      </c>
      <c r="B3764" s="89">
        <f>VLOOKUP(F3764,Masters!B:F,5,0)</f>
        <v>0</v>
      </c>
      <c r="C3764" s="169" t="s">
        <v>199</v>
      </c>
      <c r="D3764" s="169" t="s">
        <v>199</v>
      </c>
      <c r="E3764" s="170">
        <v>44469</v>
      </c>
      <c r="F3764" s="169">
        <v>170129</v>
      </c>
      <c r="G3764" s="169" t="s">
        <v>564</v>
      </c>
      <c r="H3764" s="169"/>
      <c r="I3764" s="169"/>
      <c r="J3764" s="169">
        <v>-11512780</v>
      </c>
      <c r="K3764" s="169"/>
      <c r="M3764" s="168">
        <f t="shared" si="175"/>
        <v>-1.151278</v>
      </c>
    </row>
    <row r="3765" spans="1:13" x14ac:dyDescent="0.25">
      <c r="A3765" s="89" t="str">
        <f t="shared" si="174"/>
        <v>Y0BQ1.2</v>
      </c>
      <c r="B3765" s="89">
        <f>VLOOKUP(F3765,Masters!B:F,5,0)</f>
        <v>1.2</v>
      </c>
      <c r="C3765" s="169" t="s">
        <v>199</v>
      </c>
      <c r="D3765" s="169" t="s">
        <v>199</v>
      </c>
      <c r="E3765" s="170">
        <v>44469</v>
      </c>
      <c r="F3765" s="169">
        <v>201170</v>
      </c>
      <c r="G3765" s="169" t="s">
        <v>758</v>
      </c>
      <c r="H3765" s="169"/>
      <c r="I3765" s="169"/>
      <c r="J3765" s="169">
        <v>-190.35</v>
      </c>
      <c r="K3765" s="169"/>
      <c r="M3765" s="168">
        <f t="shared" si="175"/>
        <v>-1.9035E-5</v>
      </c>
    </row>
    <row r="3766" spans="1:13" x14ac:dyDescent="0.25">
      <c r="A3766" s="89" t="str">
        <f t="shared" si="174"/>
        <v>Y0BQ1.2</v>
      </c>
      <c r="B3766" s="89">
        <f>VLOOKUP(F3766,Masters!B:F,5,0)</f>
        <v>1.2</v>
      </c>
      <c r="C3766" s="169" t="s">
        <v>199</v>
      </c>
      <c r="D3766" s="169" t="s">
        <v>199</v>
      </c>
      <c r="E3766" s="170">
        <v>44469</v>
      </c>
      <c r="F3766" s="169">
        <v>201173</v>
      </c>
      <c r="G3766" s="169" t="s">
        <v>749</v>
      </c>
      <c r="H3766" s="169"/>
      <c r="I3766" s="169"/>
      <c r="J3766" s="169">
        <v>17.82</v>
      </c>
      <c r="K3766" s="169"/>
      <c r="M3766" s="168">
        <f t="shared" si="175"/>
        <v>1.782E-6</v>
      </c>
    </row>
    <row r="3767" spans="1:13" x14ac:dyDescent="0.25">
      <c r="A3767" s="89" t="str">
        <f t="shared" ref="A3767:A3775" si="176">C3767&amp;B3767</f>
        <v>Y0BQ1.2</v>
      </c>
      <c r="B3767" s="89">
        <f>VLOOKUP(F3767,Masters!B:F,5,0)</f>
        <v>1.2</v>
      </c>
      <c r="C3767" s="169" t="s">
        <v>199</v>
      </c>
      <c r="D3767" s="169" t="s">
        <v>199</v>
      </c>
      <c r="E3767" s="170">
        <v>44469</v>
      </c>
      <c r="F3767" s="169">
        <v>201181</v>
      </c>
      <c r="G3767" s="169" t="s">
        <v>578</v>
      </c>
      <c r="H3767" s="169"/>
      <c r="I3767" s="169"/>
      <c r="J3767" s="169">
        <v>190.2</v>
      </c>
      <c r="K3767" s="169"/>
      <c r="M3767" s="168">
        <f t="shared" ref="M3767:M3773" si="177">J3767/10000000</f>
        <v>1.9019999999999997E-5</v>
      </c>
    </row>
    <row r="3768" spans="1:13" x14ac:dyDescent="0.25">
      <c r="A3768" s="89" t="str">
        <f t="shared" si="176"/>
        <v>Y0BQ1.2</v>
      </c>
      <c r="B3768" s="89">
        <f>VLOOKUP(F3768,Masters!B:F,5,0)</f>
        <v>1.2</v>
      </c>
      <c r="C3768" s="169" t="s">
        <v>199</v>
      </c>
      <c r="D3768" s="169" t="s">
        <v>199</v>
      </c>
      <c r="E3768" s="170">
        <v>44469</v>
      </c>
      <c r="F3768" s="169">
        <v>201182</v>
      </c>
      <c r="G3768" s="169" t="s">
        <v>909</v>
      </c>
      <c r="H3768" s="169"/>
      <c r="I3768" s="169"/>
      <c r="J3768" s="169">
        <v>0.35</v>
      </c>
      <c r="K3768" s="169"/>
      <c r="M3768" s="168">
        <f t="shared" si="177"/>
        <v>3.4999999999999996E-8</v>
      </c>
    </row>
    <row r="3769" spans="1:13" x14ac:dyDescent="0.25">
      <c r="A3769" s="89" t="str">
        <f t="shared" si="176"/>
        <v>Y0BQ0</v>
      </c>
      <c r="B3769" s="89">
        <f>VLOOKUP(F3769,Masters!B:F,5,0)</f>
        <v>0</v>
      </c>
      <c r="C3769" s="169" t="s">
        <v>199</v>
      </c>
      <c r="D3769" s="169" t="s">
        <v>199</v>
      </c>
      <c r="E3769" s="170">
        <v>44469</v>
      </c>
      <c r="F3769" s="169">
        <v>201187</v>
      </c>
      <c r="G3769" s="169" t="s">
        <v>580</v>
      </c>
      <c r="H3769" s="169"/>
      <c r="I3769" s="169"/>
      <c r="J3769" s="169">
        <v>24568.36</v>
      </c>
      <c r="K3769" s="169"/>
      <c r="M3769" s="168">
        <f t="shared" si="177"/>
        <v>2.456836E-3</v>
      </c>
    </row>
    <row r="3770" spans="1:13" x14ac:dyDescent="0.25">
      <c r="A3770" s="89" t="str">
        <f t="shared" si="176"/>
        <v>Y0BQ0</v>
      </c>
      <c r="B3770" s="89">
        <f>VLOOKUP(F3770,Masters!B:F,5,0)</f>
        <v>0</v>
      </c>
      <c r="C3770" s="169" t="s">
        <v>199</v>
      </c>
      <c r="D3770" s="169" t="s">
        <v>199</v>
      </c>
      <c r="E3770" s="170">
        <v>44469</v>
      </c>
      <c r="F3770" s="169">
        <v>201197</v>
      </c>
      <c r="G3770" s="169" t="s">
        <v>626</v>
      </c>
      <c r="H3770" s="169"/>
      <c r="I3770" s="169"/>
      <c r="J3770" s="169">
        <v>3983989.34</v>
      </c>
      <c r="K3770" s="169"/>
      <c r="M3770" s="168">
        <f t="shared" si="177"/>
        <v>0.39839893399999998</v>
      </c>
    </row>
    <row r="3771" spans="1:13" x14ac:dyDescent="0.25">
      <c r="A3771" s="89" t="str">
        <f t="shared" si="176"/>
        <v>Y0BQ0</v>
      </c>
      <c r="B3771" s="89">
        <f>VLOOKUP(F3771,Masters!B:F,5,0)</f>
        <v>0</v>
      </c>
      <c r="C3771" s="169" t="s">
        <v>199</v>
      </c>
      <c r="D3771" s="169" t="s">
        <v>199</v>
      </c>
      <c r="E3771" s="170">
        <v>44469</v>
      </c>
      <c r="F3771" s="169">
        <v>201199</v>
      </c>
      <c r="G3771" s="169" t="s">
        <v>628</v>
      </c>
      <c r="H3771" s="169"/>
      <c r="I3771" s="169"/>
      <c r="J3771" s="169">
        <v>-0.24</v>
      </c>
      <c r="K3771" s="169"/>
      <c r="M3771" s="168">
        <f t="shared" si="177"/>
        <v>-2.4E-8</v>
      </c>
    </row>
    <row r="3772" spans="1:13" x14ac:dyDescent="0.25">
      <c r="A3772" s="89" t="str">
        <f t="shared" si="176"/>
        <v>Y0BQ0</v>
      </c>
      <c r="B3772" s="89">
        <f>VLOOKUP(F3772,Masters!B:F,5,0)</f>
        <v>0</v>
      </c>
      <c r="C3772" s="169" t="s">
        <v>199</v>
      </c>
      <c r="D3772" s="169" t="s">
        <v>199</v>
      </c>
      <c r="E3772" s="170">
        <v>44469</v>
      </c>
      <c r="F3772" s="169">
        <v>201216</v>
      </c>
      <c r="G3772" s="169" t="s">
        <v>759</v>
      </c>
      <c r="H3772" s="169"/>
      <c r="I3772" s="169"/>
      <c r="J3772" s="169">
        <v>34.28</v>
      </c>
      <c r="K3772" s="169"/>
      <c r="M3772" s="168">
        <f t="shared" si="177"/>
        <v>3.428E-6</v>
      </c>
    </row>
    <row r="3773" spans="1:13" x14ac:dyDescent="0.25">
      <c r="A3773" s="89" t="str">
        <f t="shared" si="176"/>
        <v>Y0BQ0</v>
      </c>
      <c r="B3773" s="89">
        <f>VLOOKUP(F3773,Masters!B:F,5,0)</f>
        <v>0</v>
      </c>
      <c r="C3773" s="169" t="s">
        <v>199</v>
      </c>
      <c r="D3773" s="169" t="s">
        <v>199</v>
      </c>
      <c r="E3773" s="170">
        <v>44469</v>
      </c>
      <c r="F3773" s="169">
        <v>201217</v>
      </c>
      <c r="G3773" s="169" t="s">
        <v>629</v>
      </c>
      <c r="H3773" s="169"/>
      <c r="I3773" s="169"/>
      <c r="J3773" s="169">
        <v>-2988046.48</v>
      </c>
      <c r="K3773" s="169"/>
      <c r="M3773" s="168">
        <f t="shared" si="177"/>
        <v>-0.29880464800000001</v>
      </c>
    </row>
    <row r="3774" spans="1:13" x14ac:dyDescent="0.25">
      <c r="A3774" s="89" t="str">
        <f t="shared" si="176"/>
        <v>Y0BQ0</v>
      </c>
      <c r="B3774" s="89">
        <f>VLOOKUP(F3774,Masters!B:F,5,0)</f>
        <v>0</v>
      </c>
      <c r="C3774" s="169" t="s">
        <v>199</v>
      </c>
      <c r="D3774" s="169" t="s">
        <v>199</v>
      </c>
      <c r="E3774" s="170">
        <v>44469</v>
      </c>
      <c r="F3774" s="169">
        <v>201218</v>
      </c>
      <c r="G3774" s="169" t="s">
        <v>630</v>
      </c>
      <c r="H3774" s="169"/>
      <c r="I3774" s="169"/>
      <c r="J3774" s="169">
        <v>5797983265.46</v>
      </c>
      <c r="K3774" s="169"/>
      <c r="M3774" s="168">
        <f t="shared" ref="M3774:M3823" si="178">J3774/10000000</f>
        <v>579.798326546</v>
      </c>
    </row>
    <row r="3775" spans="1:13" x14ac:dyDescent="0.25">
      <c r="A3775" s="89" t="str">
        <f t="shared" si="176"/>
        <v>Y0BQ0</v>
      </c>
      <c r="B3775" s="89">
        <f>VLOOKUP(F3775,Masters!B:F,5,0)</f>
        <v>0</v>
      </c>
      <c r="C3775" s="169" t="s">
        <v>199</v>
      </c>
      <c r="D3775" s="169" t="s">
        <v>199</v>
      </c>
      <c r="E3775" s="170">
        <v>44469</v>
      </c>
      <c r="F3775" s="169">
        <v>201222</v>
      </c>
      <c r="G3775" s="169" t="s">
        <v>632</v>
      </c>
      <c r="H3775" s="169"/>
      <c r="I3775" s="169"/>
      <c r="J3775" s="169">
        <v>420465.12</v>
      </c>
      <c r="K3775" s="169"/>
      <c r="M3775" s="168">
        <f t="shared" si="178"/>
        <v>4.2046512000000001E-2</v>
      </c>
    </row>
    <row r="3776" spans="1:13" x14ac:dyDescent="0.25">
      <c r="A3776" s="89" t="str">
        <f t="shared" ref="A3776:A3823" si="179">C3776&amp;B3776</f>
        <v>Y0BQ1.2</v>
      </c>
      <c r="B3776" s="89">
        <f>VLOOKUP(F3776,Masters!B:F,5,0)</f>
        <v>1.2</v>
      </c>
      <c r="C3776" s="169" t="s">
        <v>199</v>
      </c>
      <c r="D3776" s="169" t="s">
        <v>199</v>
      </c>
      <c r="E3776" s="170">
        <v>44469</v>
      </c>
      <c r="F3776" s="169">
        <v>201230</v>
      </c>
      <c r="G3776" s="169" t="s">
        <v>633</v>
      </c>
      <c r="H3776" s="169"/>
      <c r="I3776" s="169"/>
      <c r="J3776" s="169">
        <v>-286332006</v>
      </c>
      <c r="K3776" s="169"/>
      <c r="M3776" s="168">
        <f t="shared" si="178"/>
        <v>-28.633200599999999</v>
      </c>
    </row>
    <row r="3777" spans="1:13" x14ac:dyDescent="0.25">
      <c r="A3777" s="89" t="str">
        <f t="shared" si="179"/>
        <v>Y0BQ1.2</v>
      </c>
      <c r="B3777" s="89">
        <f>VLOOKUP(F3777,Masters!B:F,5,0)</f>
        <v>1.2</v>
      </c>
      <c r="C3777" s="169" t="s">
        <v>199</v>
      </c>
      <c r="D3777" s="169" t="s">
        <v>199</v>
      </c>
      <c r="E3777" s="170">
        <v>44469</v>
      </c>
      <c r="F3777" s="169">
        <v>201231</v>
      </c>
      <c r="G3777" s="169" t="s">
        <v>634</v>
      </c>
      <c r="H3777" s="169"/>
      <c r="I3777" s="169"/>
      <c r="J3777" s="169">
        <v>-3584060949</v>
      </c>
      <c r="K3777" s="169"/>
      <c r="M3777" s="168">
        <f t="shared" si="178"/>
        <v>-358.40609490000003</v>
      </c>
    </row>
    <row r="3778" spans="1:13" x14ac:dyDescent="0.25">
      <c r="A3778" s="89" t="str">
        <f t="shared" si="179"/>
        <v>Y0BQ0</v>
      </c>
      <c r="B3778" s="89">
        <f>VLOOKUP(F3778,Masters!B:F,5,0)</f>
        <v>0</v>
      </c>
      <c r="C3778" s="169" t="s">
        <v>199</v>
      </c>
      <c r="D3778" s="169" t="s">
        <v>199</v>
      </c>
      <c r="E3778" s="170">
        <v>44469</v>
      </c>
      <c r="F3778" s="169">
        <v>201348</v>
      </c>
      <c r="G3778" s="169" t="s">
        <v>635</v>
      </c>
      <c r="H3778" s="169"/>
      <c r="I3778" s="169"/>
      <c r="J3778" s="169">
        <v>7630274.54</v>
      </c>
      <c r="K3778" s="169"/>
      <c r="M3778" s="168">
        <f t="shared" si="178"/>
        <v>0.76302745400000005</v>
      </c>
    </row>
    <row r="3779" spans="1:13" x14ac:dyDescent="0.25">
      <c r="A3779" s="89" t="str">
        <f t="shared" si="179"/>
        <v>Y0BQ0</v>
      </c>
      <c r="B3779" s="89">
        <f>VLOOKUP(F3779,Masters!B:F,5,0)</f>
        <v>0</v>
      </c>
      <c r="C3779" s="169" t="s">
        <v>199</v>
      </c>
      <c r="D3779" s="169" t="s">
        <v>199</v>
      </c>
      <c r="E3779" s="170">
        <v>44469</v>
      </c>
      <c r="F3779" s="169">
        <v>201351</v>
      </c>
      <c r="G3779" s="169" t="s">
        <v>478</v>
      </c>
      <c r="H3779" s="169"/>
      <c r="I3779" s="169"/>
      <c r="J3779" s="169">
        <v>-3042471539.0500002</v>
      </c>
      <c r="K3779" s="169"/>
      <c r="M3779" s="168">
        <f t="shared" si="178"/>
        <v>-304.247153905</v>
      </c>
    </row>
    <row r="3780" spans="1:13" x14ac:dyDescent="0.25">
      <c r="A3780" s="89" t="str">
        <f t="shared" si="179"/>
        <v>Y0BQ0</v>
      </c>
      <c r="B3780" s="89">
        <f>VLOOKUP(F3780,Masters!B:F,5,0)</f>
        <v>0</v>
      </c>
      <c r="C3780" s="169" t="s">
        <v>199</v>
      </c>
      <c r="D3780" s="169" t="s">
        <v>199</v>
      </c>
      <c r="E3780" s="170">
        <v>44469</v>
      </c>
      <c r="F3780" s="169">
        <v>201354</v>
      </c>
      <c r="G3780" s="169" t="s">
        <v>637</v>
      </c>
      <c r="H3780" s="169"/>
      <c r="I3780" s="169"/>
      <c r="J3780" s="169">
        <v>788575.3</v>
      </c>
      <c r="K3780" s="169"/>
      <c r="M3780" s="168">
        <f t="shared" si="178"/>
        <v>7.8857530000000009E-2</v>
      </c>
    </row>
    <row r="3781" spans="1:13" x14ac:dyDescent="0.25">
      <c r="A3781" s="89" t="str">
        <f t="shared" si="179"/>
        <v>Y0BQ0</v>
      </c>
      <c r="B3781" s="89">
        <f>VLOOKUP(F3781,Masters!B:F,5,0)</f>
        <v>0</v>
      </c>
      <c r="C3781" s="169" t="s">
        <v>199</v>
      </c>
      <c r="D3781" s="169" t="s">
        <v>199</v>
      </c>
      <c r="E3781" s="170">
        <v>44469</v>
      </c>
      <c r="F3781" s="169">
        <v>201355</v>
      </c>
      <c r="G3781" s="169" t="s">
        <v>737</v>
      </c>
      <c r="H3781" s="169"/>
      <c r="I3781" s="169"/>
      <c r="J3781" s="169">
        <v>27363.1</v>
      </c>
      <c r="K3781" s="169"/>
      <c r="M3781" s="168">
        <f t="shared" si="178"/>
        <v>2.73631E-3</v>
      </c>
    </row>
    <row r="3782" spans="1:13" x14ac:dyDescent="0.25">
      <c r="A3782" s="89" t="str">
        <f t="shared" si="179"/>
        <v>Y0BQ1.2</v>
      </c>
      <c r="B3782" s="89">
        <f>VLOOKUP(F3782,Masters!B:F,5,0)</f>
        <v>1.2</v>
      </c>
      <c r="C3782" s="169" t="s">
        <v>199</v>
      </c>
      <c r="D3782" s="169" t="s">
        <v>199</v>
      </c>
      <c r="E3782" s="170">
        <v>44469</v>
      </c>
      <c r="F3782" s="169">
        <v>201363</v>
      </c>
      <c r="G3782" s="169" t="s">
        <v>638</v>
      </c>
      <c r="H3782" s="169"/>
      <c r="I3782" s="169"/>
      <c r="J3782" s="169">
        <v>-94165965</v>
      </c>
      <c r="K3782" s="169"/>
      <c r="M3782" s="168">
        <f t="shared" si="178"/>
        <v>-9.4165965000000007</v>
      </c>
    </row>
    <row r="3783" spans="1:13" x14ac:dyDescent="0.25">
      <c r="A3783" s="89" t="str">
        <f t="shared" si="179"/>
        <v>Y0BQ1.2</v>
      </c>
      <c r="B3783" s="89">
        <f>VLOOKUP(F3783,Masters!B:F,5,0)</f>
        <v>1.2</v>
      </c>
      <c r="C3783" s="169" t="s">
        <v>199</v>
      </c>
      <c r="D3783" s="169" t="s">
        <v>199</v>
      </c>
      <c r="E3783" s="170">
        <v>44469</v>
      </c>
      <c r="F3783" s="169">
        <v>201366</v>
      </c>
      <c r="G3783" s="169" t="s">
        <v>480</v>
      </c>
      <c r="H3783" s="169"/>
      <c r="I3783" s="169"/>
      <c r="J3783" s="169">
        <v>-15825714598</v>
      </c>
      <c r="K3783" s="169"/>
      <c r="M3783" s="168">
        <f t="shared" si="178"/>
        <v>-1582.5714598</v>
      </c>
    </row>
    <row r="3784" spans="1:13" x14ac:dyDescent="0.25">
      <c r="A3784" s="89" t="str">
        <f t="shared" si="179"/>
        <v>Y0BQ1.2</v>
      </c>
      <c r="B3784" s="89">
        <f>VLOOKUP(F3784,Masters!B:F,5,0)</f>
        <v>1.2</v>
      </c>
      <c r="C3784" s="169" t="s">
        <v>199</v>
      </c>
      <c r="D3784" s="169" t="s">
        <v>199</v>
      </c>
      <c r="E3784" s="170">
        <v>44469</v>
      </c>
      <c r="F3784" s="169">
        <v>201369</v>
      </c>
      <c r="G3784" s="169" t="s">
        <v>640</v>
      </c>
      <c r="H3784" s="169"/>
      <c r="I3784" s="169"/>
      <c r="J3784" s="169">
        <v>-41187623</v>
      </c>
      <c r="K3784" s="169"/>
      <c r="M3784" s="168">
        <f t="shared" si="178"/>
        <v>-4.1187623000000002</v>
      </c>
    </row>
    <row r="3785" spans="1:13" x14ac:dyDescent="0.25">
      <c r="A3785" s="89" t="str">
        <f t="shared" si="179"/>
        <v>Y0BQ0</v>
      </c>
      <c r="B3785" s="89">
        <f>VLOOKUP(F3785,Masters!B:F,5,0)</f>
        <v>0</v>
      </c>
      <c r="C3785" s="169" t="s">
        <v>199</v>
      </c>
      <c r="D3785" s="169" t="s">
        <v>199</v>
      </c>
      <c r="E3785" s="170">
        <v>44469</v>
      </c>
      <c r="F3785" s="169">
        <v>210103</v>
      </c>
      <c r="G3785" s="169" t="s">
        <v>521</v>
      </c>
      <c r="H3785" s="169"/>
      <c r="I3785" s="169"/>
      <c r="J3785" s="169">
        <v>0</v>
      </c>
      <c r="K3785" s="169"/>
      <c r="M3785" s="168">
        <f t="shared" si="178"/>
        <v>0</v>
      </c>
    </row>
    <row r="3786" spans="1:13" x14ac:dyDescent="0.25">
      <c r="A3786" s="89" t="str">
        <f t="shared" si="179"/>
        <v>Y0BQ0</v>
      </c>
      <c r="B3786" s="89">
        <f>VLOOKUP(F3786,Masters!B:F,5,0)</f>
        <v>0</v>
      </c>
      <c r="C3786" s="169" t="s">
        <v>199</v>
      </c>
      <c r="D3786" s="169" t="s">
        <v>199</v>
      </c>
      <c r="E3786" s="170">
        <v>44469</v>
      </c>
      <c r="F3786" s="169">
        <v>210106</v>
      </c>
      <c r="G3786" s="169" t="s">
        <v>522</v>
      </c>
      <c r="H3786" s="169"/>
      <c r="I3786" s="169"/>
      <c r="J3786" s="169">
        <v>0</v>
      </c>
      <c r="K3786" s="169"/>
      <c r="M3786" s="168">
        <f t="shared" si="178"/>
        <v>0</v>
      </c>
    </row>
    <row r="3787" spans="1:13" x14ac:dyDescent="0.25">
      <c r="A3787" s="89" t="str">
        <f t="shared" si="179"/>
        <v>Y0BQ0</v>
      </c>
      <c r="B3787" s="89">
        <f>VLOOKUP(F3787,Masters!B:F,5,0)</f>
        <v>0</v>
      </c>
      <c r="C3787" s="169" t="s">
        <v>199</v>
      </c>
      <c r="D3787" s="169" t="s">
        <v>199</v>
      </c>
      <c r="E3787" s="170">
        <v>44469</v>
      </c>
      <c r="F3787" s="169">
        <v>210117</v>
      </c>
      <c r="G3787" s="169" t="s">
        <v>523</v>
      </c>
      <c r="H3787" s="169"/>
      <c r="I3787" s="169"/>
      <c r="J3787" s="169">
        <v>-1465102.69</v>
      </c>
      <c r="K3787" s="169"/>
      <c r="M3787" s="168">
        <f t="shared" si="178"/>
        <v>-0.146510269</v>
      </c>
    </row>
    <row r="3788" spans="1:13" x14ac:dyDescent="0.25">
      <c r="A3788" s="89" t="str">
        <f t="shared" si="179"/>
        <v>Y0BQ0</v>
      </c>
      <c r="B3788" s="89">
        <f>VLOOKUP(F3788,Masters!B:F,5,0)</f>
        <v>0</v>
      </c>
      <c r="C3788" s="169" t="s">
        <v>199</v>
      </c>
      <c r="D3788" s="169" t="s">
        <v>199</v>
      </c>
      <c r="E3788" s="170">
        <v>44469</v>
      </c>
      <c r="F3788" s="169">
        <v>210132</v>
      </c>
      <c r="G3788" s="169" t="s">
        <v>916</v>
      </c>
      <c r="H3788" s="169"/>
      <c r="I3788" s="169"/>
      <c r="J3788" s="169">
        <v>0</v>
      </c>
      <c r="K3788" s="169"/>
      <c r="M3788" s="168">
        <f t="shared" si="178"/>
        <v>0</v>
      </c>
    </row>
    <row r="3789" spans="1:13" x14ac:dyDescent="0.25">
      <c r="A3789" s="89" t="str">
        <f t="shared" si="179"/>
        <v>Y0BQ0</v>
      </c>
      <c r="B3789" s="89">
        <f>VLOOKUP(F3789,Masters!B:F,5,0)</f>
        <v>0</v>
      </c>
      <c r="C3789" s="169" t="s">
        <v>199</v>
      </c>
      <c r="D3789" s="169" t="s">
        <v>199</v>
      </c>
      <c r="E3789" s="170">
        <v>44469</v>
      </c>
      <c r="F3789" s="169">
        <v>210138</v>
      </c>
      <c r="G3789" s="169" t="s">
        <v>2441</v>
      </c>
      <c r="H3789" s="169"/>
      <c r="I3789" s="169"/>
      <c r="J3789" s="169">
        <v>0</v>
      </c>
      <c r="K3789" s="169"/>
      <c r="M3789" s="168">
        <f t="shared" si="178"/>
        <v>0</v>
      </c>
    </row>
    <row r="3790" spans="1:13" x14ac:dyDescent="0.25">
      <c r="A3790" s="89" t="str">
        <f t="shared" si="179"/>
        <v>Y0BQ0</v>
      </c>
      <c r="B3790" s="89">
        <f>VLOOKUP(F3790,Masters!B:F,5,0)</f>
        <v>0</v>
      </c>
      <c r="C3790" s="169" t="s">
        <v>199</v>
      </c>
      <c r="D3790" s="169" t="s">
        <v>199</v>
      </c>
      <c r="E3790" s="170">
        <v>44469</v>
      </c>
      <c r="F3790" s="169">
        <v>210140</v>
      </c>
      <c r="G3790" s="169" t="s">
        <v>525</v>
      </c>
      <c r="H3790" s="169"/>
      <c r="I3790" s="169"/>
      <c r="J3790" s="169">
        <v>0</v>
      </c>
      <c r="K3790" s="169"/>
      <c r="M3790" s="168">
        <f t="shared" si="178"/>
        <v>0</v>
      </c>
    </row>
    <row r="3791" spans="1:13" x14ac:dyDescent="0.25">
      <c r="A3791" s="89" t="str">
        <f t="shared" si="179"/>
        <v>Y0BQ0</v>
      </c>
      <c r="B3791" s="89">
        <f>VLOOKUP(F3791,Masters!B:F,5,0)</f>
        <v>0</v>
      </c>
      <c r="C3791" s="169" t="s">
        <v>199</v>
      </c>
      <c r="D3791" s="169" t="s">
        <v>199</v>
      </c>
      <c r="E3791" s="170">
        <v>44469</v>
      </c>
      <c r="F3791" s="169">
        <v>210210</v>
      </c>
      <c r="G3791" s="169" t="s">
        <v>526</v>
      </c>
      <c r="H3791" s="169"/>
      <c r="I3791" s="169"/>
      <c r="J3791" s="169">
        <v>-517678.47</v>
      </c>
      <c r="K3791" s="169"/>
      <c r="M3791" s="168">
        <f t="shared" si="178"/>
        <v>-5.1767846999999999E-2</v>
      </c>
    </row>
    <row r="3792" spans="1:13" x14ac:dyDescent="0.25">
      <c r="A3792" s="89" t="str">
        <f t="shared" si="179"/>
        <v>Y0BQ0</v>
      </c>
      <c r="B3792" s="89">
        <f>VLOOKUP(F3792,Masters!B:F,5,0)</f>
        <v>0</v>
      </c>
      <c r="C3792" s="169" t="s">
        <v>199</v>
      </c>
      <c r="D3792" s="169" t="s">
        <v>199</v>
      </c>
      <c r="E3792" s="170">
        <v>44469</v>
      </c>
      <c r="F3792" s="169">
        <v>210315</v>
      </c>
      <c r="G3792" s="169" t="s">
        <v>653</v>
      </c>
      <c r="H3792" s="169"/>
      <c r="I3792" s="169"/>
      <c r="J3792" s="169">
        <v>-65007973.649999999</v>
      </c>
      <c r="K3792" s="169"/>
      <c r="M3792" s="168">
        <f t="shared" si="178"/>
        <v>-6.5007973649999995</v>
      </c>
    </row>
    <row r="3793" spans="1:13" x14ac:dyDescent="0.25">
      <c r="A3793" s="89" t="str">
        <f t="shared" si="179"/>
        <v>Y0BQ0</v>
      </c>
      <c r="B3793" s="89">
        <f>VLOOKUP(F3793,Masters!B:F,5,0)</f>
        <v>0</v>
      </c>
      <c r="C3793" s="169" t="s">
        <v>199</v>
      </c>
      <c r="D3793" s="169" t="s">
        <v>199</v>
      </c>
      <c r="E3793" s="170">
        <v>44469</v>
      </c>
      <c r="F3793" s="169">
        <v>210419</v>
      </c>
      <c r="G3793" s="169" t="s">
        <v>596</v>
      </c>
      <c r="H3793" s="169"/>
      <c r="I3793" s="169"/>
      <c r="J3793" s="169">
        <v>-18113</v>
      </c>
      <c r="K3793" s="169"/>
      <c r="M3793" s="168">
        <f t="shared" si="178"/>
        <v>-1.8113000000000001E-3</v>
      </c>
    </row>
    <row r="3794" spans="1:13" x14ac:dyDescent="0.25">
      <c r="A3794" s="89" t="str">
        <f t="shared" si="179"/>
        <v>Y0BQ0</v>
      </c>
      <c r="B3794" s="89">
        <f>VLOOKUP(F3794,Masters!B:F,5,0)</f>
        <v>0</v>
      </c>
      <c r="C3794" s="169" t="s">
        <v>199</v>
      </c>
      <c r="D3794" s="169" t="s">
        <v>199</v>
      </c>
      <c r="E3794" s="170">
        <v>44469</v>
      </c>
      <c r="F3794" s="169">
        <v>210667</v>
      </c>
      <c r="G3794" s="169" t="s">
        <v>528</v>
      </c>
      <c r="H3794" s="169"/>
      <c r="I3794" s="169"/>
      <c r="J3794" s="169">
        <v>-3200.5</v>
      </c>
      <c r="K3794" s="169"/>
      <c r="M3794" s="168">
        <f t="shared" si="178"/>
        <v>-3.2005E-4</v>
      </c>
    </row>
    <row r="3795" spans="1:13" x14ac:dyDescent="0.25">
      <c r="A3795" s="89" t="str">
        <f t="shared" si="179"/>
        <v>Y0BQ0</v>
      </c>
      <c r="B3795" s="89">
        <f>VLOOKUP(F3795,Masters!B:F,5,0)</f>
        <v>0</v>
      </c>
      <c r="C3795" s="169" t="s">
        <v>199</v>
      </c>
      <c r="D3795" s="169" t="s">
        <v>199</v>
      </c>
      <c r="E3795" s="170">
        <v>44469</v>
      </c>
      <c r="F3795" s="169">
        <v>210766</v>
      </c>
      <c r="G3795" s="169" t="s">
        <v>1614</v>
      </c>
      <c r="H3795" s="169"/>
      <c r="I3795" s="169"/>
      <c r="J3795" s="169">
        <v>-1725573.62</v>
      </c>
      <c r="K3795" s="169"/>
      <c r="M3795" s="168">
        <f t="shared" si="178"/>
        <v>-0.17255736200000002</v>
      </c>
    </row>
    <row r="3796" spans="1:13" x14ac:dyDescent="0.25">
      <c r="A3796" s="89" t="str">
        <f t="shared" si="179"/>
        <v>Y0BQ0</v>
      </c>
      <c r="B3796" s="89">
        <f>VLOOKUP(F3796,Masters!B:F,5,0)</f>
        <v>0</v>
      </c>
      <c r="C3796" s="169" t="s">
        <v>199</v>
      </c>
      <c r="D3796" s="169" t="s">
        <v>199</v>
      </c>
      <c r="E3796" s="170">
        <v>44469</v>
      </c>
      <c r="F3796" s="169">
        <v>211103</v>
      </c>
      <c r="G3796" s="169" t="s">
        <v>529</v>
      </c>
      <c r="H3796" s="169"/>
      <c r="I3796" s="169"/>
      <c r="J3796" s="169">
        <v>-301432.96999999997</v>
      </c>
      <c r="K3796" s="169"/>
      <c r="M3796" s="168">
        <f t="shared" si="178"/>
        <v>-3.0143296999999996E-2</v>
      </c>
    </row>
    <row r="3797" spans="1:13" x14ac:dyDescent="0.25">
      <c r="A3797" s="89" t="str">
        <f t="shared" si="179"/>
        <v>Y0BQ0</v>
      </c>
      <c r="B3797" s="89">
        <f>VLOOKUP(F3797,Masters!B:F,5,0)</f>
        <v>0</v>
      </c>
      <c r="C3797" s="169" t="s">
        <v>199</v>
      </c>
      <c r="D3797" s="169" t="s">
        <v>199</v>
      </c>
      <c r="E3797" s="170">
        <v>44469</v>
      </c>
      <c r="F3797" s="169">
        <v>211106</v>
      </c>
      <c r="G3797" s="169" t="s">
        <v>530</v>
      </c>
      <c r="H3797" s="169"/>
      <c r="I3797" s="169"/>
      <c r="J3797" s="169">
        <v>-467318.51</v>
      </c>
      <c r="K3797" s="169"/>
      <c r="M3797" s="168">
        <f t="shared" si="178"/>
        <v>-4.6731850999999998E-2</v>
      </c>
    </row>
    <row r="3798" spans="1:13" x14ac:dyDescent="0.25">
      <c r="A3798" s="89" t="str">
        <f t="shared" si="179"/>
        <v>Y0BQ0</v>
      </c>
      <c r="B3798" s="89">
        <f>VLOOKUP(F3798,Masters!B:F,5,0)</f>
        <v>0</v>
      </c>
      <c r="C3798" s="169" t="s">
        <v>199</v>
      </c>
      <c r="D3798" s="169" t="s">
        <v>199</v>
      </c>
      <c r="E3798" s="170">
        <v>44469</v>
      </c>
      <c r="F3798" s="169">
        <v>211121</v>
      </c>
      <c r="G3798" s="169" t="s">
        <v>532</v>
      </c>
      <c r="H3798" s="169"/>
      <c r="I3798" s="169"/>
      <c r="J3798" s="169">
        <v>-770079.3</v>
      </c>
      <c r="K3798" s="169"/>
      <c r="M3798" s="168">
        <f t="shared" si="178"/>
        <v>-7.7007930000000002E-2</v>
      </c>
    </row>
    <row r="3799" spans="1:13" x14ac:dyDescent="0.25">
      <c r="A3799" s="89" t="str">
        <f t="shared" si="179"/>
        <v>Y0BQ0</v>
      </c>
      <c r="B3799" s="89">
        <f>VLOOKUP(F3799,Masters!B:F,5,0)</f>
        <v>0</v>
      </c>
      <c r="C3799" s="169" t="s">
        <v>199</v>
      </c>
      <c r="D3799" s="169" t="s">
        <v>199</v>
      </c>
      <c r="E3799" s="170">
        <v>44469</v>
      </c>
      <c r="F3799" s="169">
        <v>211146</v>
      </c>
      <c r="G3799" s="169" t="s">
        <v>1615</v>
      </c>
      <c r="H3799" s="169"/>
      <c r="I3799" s="169"/>
      <c r="J3799" s="169">
        <v>-156733</v>
      </c>
      <c r="K3799" s="169"/>
      <c r="M3799" s="168">
        <f t="shared" si="178"/>
        <v>-1.5673300000000001E-2</v>
      </c>
    </row>
    <row r="3800" spans="1:13" x14ac:dyDescent="0.25">
      <c r="A3800" s="89" t="str">
        <f t="shared" si="179"/>
        <v>Y0BQ0</v>
      </c>
      <c r="B3800" s="89">
        <f>VLOOKUP(F3800,Masters!B:F,5,0)</f>
        <v>0</v>
      </c>
      <c r="C3800" s="169" t="s">
        <v>199</v>
      </c>
      <c r="D3800" s="169" t="s">
        <v>199</v>
      </c>
      <c r="E3800" s="170">
        <v>44469</v>
      </c>
      <c r="F3800" s="169">
        <v>211172</v>
      </c>
      <c r="G3800" s="169" t="s">
        <v>535</v>
      </c>
      <c r="H3800" s="169"/>
      <c r="I3800" s="169"/>
      <c r="J3800" s="169">
        <v>62335319.039999999</v>
      </c>
      <c r="K3800" s="169"/>
      <c r="M3800" s="168">
        <f t="shared" si="178"/>
        <v>6.2335319040000003</v>
      </c>
    </row>
    <row r="3801" spans="1:13" x14ac:dyDescent="0.25">
      <c r="A3801" s="89" t="str">
        <f t="shared" si="179"/>
        <v>Y0BQ0</v>
      </c>
      <c r="B3801" s="89">
        <f>VLOOKUP(F3801,Masters!B:F,5,0)</f>
        <v>0</v>
      </c>
      <c r="C3801" s="169" t="s">
        <v>199</v>
      </c>
      <c r="D3801" s="169" t="s">
        <v>199</v>
      </c>
      <c r="E3801" s="170">
        <v>44469</v>
      </c>
      <c r="F3801" s="169">
        <v>211176</v>
      </c>
      <c r="G3801" s="169" t="s">
        <v>536</v>
      </c>
      <c r="H3801" s="169"/>
      <c r="I3801" s="169"/>
      <c r="J3801" s="169">
        <v>-30169.68</v>
      </c>
      <c r="K3801" s="169"/>
      <c r="M3801" s="168">
        <f t="shared" si="178"/>
        <v>-3.0169680000000001E-3</v>
      </c>
    </row>
    <row r="3802" spans="1:13" x14ac:dyDescent="0.25">
      <c r="A3802" s="89" t="str">
        <f t="shared" si="179"/>
        <v>Y0BQ0</v>
      </c>
      <c r="B3802" s="89">
        <f>VLOOKUP(F3802,Masters!B:F,5,0)</f>
        <v>0</v>
      </c>
      <c r="C3802" s="169" t="s">
        <v>199</v>
      </c>
      <c r="D3802" s="169" t="s">
        <v>199</v>
      </c>
      <c r="E3802" s="170">
        <v>44469</v>
      </c>
      <c r="F3802" s="169">
        <v>211177</v>
      </c>
      <c r="G3802" s="169" t="s">
        <v>537</v>
      </c>
      <c r="H3802" s="169"/>
      <c r="I3802" s="169"/>
      <c r="J3802" s="169">
        <v>-1305.97</v>
      </c>
      <c r="K3802" s="169"/>
      <c r="M3802" s="168">
        <f t="shared" si="178"/>
        <v>-1.3059700000000001E-4</v>
      </c>
    </row>
    <row r="3803" spans="1:13" x14ac:dyDescent="0.25">
      <c r="A3803" s="89" t="str">
        <f t="shared" si="179"/>
        <v>Y0BQ0</v>
      </c>
      <c r="B3803" s="89">
        <f>VLOOKUP(F3803,Masters!B:F,5,0)</f>
        <v>0</v>
      </c>
      <c r="C3803" s="169" t="s">
        <v>199</v>
      </c>
      <c r="D3803" s="169" t="s">
        <v>199</v>
      </c>
      <c r="E3803" s="170">
        <v>44469</v>
      </c>
      <c r="F3803" s="169">
        <v>211632</v>
      </c>
      <c r="G3803" s="169" t="s">
        <v>538</v>
      </c>
      <c r="H3803" s="169"/>
      <c r="I3803" s="169"/>
      <c r="J3803" s="169">
        <v>-784418.68</v>
      </c>
      <c r="K3803" s="169"/>
      <c r="M3803" s="168">
        <f t="shared" si="178"/>
        <v>-7.8441868000000012E-2</v>
      </c>
    </row>
    <row r="3804" spans="1:13" x14ac:dyDescent="0.25">
      <c r="A3804" s="89" t="str">
        <f t="shared" si="179"/>
        <v>Y0BQ0</v>
      </c>
      <c r="B3804" s="89">
        <f>VLOOKUP(F3804,Masters!B:F,5,0)</f>
        <v>0</v>
      </c>
      <c r="C3804" s="169" t="s">
        <v>199</v>
      </c>
      <c r="D3804" s="169" t="s">
        <v>199</v>
      </c>
      <c r="E3804" s="170">
        <v>44469</v>
      </c>
      <c r="F3804" s="169">
        <v>260112</v>
      </c>
      <c r="G3804" s="169" t="s">
        <v>1111</v>
      </c>
      <c r="H3804" s="169"/>
      <c r="I3804" s="169"/>
      <c r="J3804" s="169">
        <v>0</v>
      </c>
      <c r="K3804" s="169"/>
      <c r="M3804" s="168">
        <f t="shared" si="178"/>
        <v>0</v>
      </c>
    </row>
    <row r="3805" spans="1:13" x14ac:dyDescent="0.25">
      <c r="A3805" s="89" t="str">
        <f t="shared" si="179"/>
        <v>Y0BQ0</v>
      </c>
      <c r="B3805" s="89">
        <f>VLOOKUP(F3805,Masters!B:F,5,0)</f>
        <v>0</v>
      </c>
      <c r="C3805" s="169" t="s">
        <v>199</v>
      </c>
      <c r="D3805" s="169" t="s">
        <v>199</v>
      </c>
      <c r="E3805" s="170">
        <v>44469</v>
      </c>
      <c r="F3805" s="169">
        <v>260118</v>
      </c>
      <c r="G3805" s="169" t="s">
        <v>930</v>
      </c>
      <c r="H3805" s="169"/>
      <c r="I3805" s="169"/>
      <c r="J3805" s="169">
        <v>0</v>
      </c>
      <c r="K3805" s="169"/>
      <c r="M3805" s="168">
        <f t="shared" si="178"/>
        <v>0</v>
      </c>
    </row>
    <row r="3806" spans="1:13" x14ac:dyDescent="0.25">
      <c r="A3806" s="89" t="str">
        <f t="shared" si="179"/>
        <v>Y0BQ0</v>
      </c>
      <c r="B3806" s="89">
        <f>VLOOKUP(F3806,Masters!B:F,5,0)</f>
        <v>0</v>
      </c>
      <c r="C3806" s="169" t="s">
        <v>199</v>
      </c>
      <c r="D3806" s="169" t="s">
        <v>199</v>
      </c>
      <c r="E3806" s="170">
        <v>44469</v>
      </c>
      <c r="F3806" s="169">
        <v>260119</v>
      </c>
      <c r="G3806" s="169" t="s">
        <v>1069</v>
      </c>
      <c r="H3806" s="169"/>
      <c r="I3806" s="169"/>
      <c r="J3806" s="169">
        <v>0</v>
      </c>
      <c r="K3806" s="169"/>
      <c r="M3806" s="168">
        <f t="shared" si="178"/>
        <v>0</v>
      </c>
    </row>
    <row r="3807" spans="1:13" x14ac:dyDescent="0.25">
      <c r="A3807" s="89" t="str">
        <f t="shared" si="179"/>
        <v>Y0BQ0</v>
      </c>
      <c r="B3807" s="89">
        <f>VLOOKUP(F3807,Masters!B:F,5,0)</f>
        <v>0</v>
      </c>
      <c r="C3807" s="169" t="s">
        <v>199</v>
      </c>
      <c r="D3807" s="169" t="s">
        <v>199</v>
      </c>
      <c r="E3807" s="170">
        <v>44469</v>
      </c>
      <c r="F3807" s="169">
        <v>260120</v>
      </c>
      <c r="G3807" s="169" t="s">
        <v>931</v>
      </c>
      <c r="H3807" s="169"/>
      <c r="I3807" s="169"/>
      <c r="J3807" s="169">
        <v>-1493857500</v>
      </c>
      <c r="K3807" s="169"/>
      <c r="M3807" s="168">
        <f t="shared" si="178"/>
        <v>-149.38575</v>
      </c>
    </row>
    <row r="3808" spans="1:13" x14ac:dyDescent="0.25">
      <c r="A3808" s="89" t="str">
        <f t="shared" si="179"/>
        <v>Y0BQ0</v>
      </c>
      <c r="B3808" s="89">
        <f>VLOOKUP(F3808,Masters!B:F,5,0)</f>
        <v>0</v>
      </c>
      <c r="C3808" s="169" t="s">
        <v>199</v>
      </c>
      <c r="D3808" s="169" t="s">
        <v>199</v>
      </c>
      <c r="E3808" s="170">
        <v>44469</v>
      </c>
      <c r="F3808" s="169">
        <v>260123</v>
      </c>
      <c r="G3808" s="169" t="s">
        <v>933</v>
      </c>
      <c r="H3808" s="169"/>
      <c r="I3808" s="169"/>
      <c r="J3808" s="169">
        <v>0</v>
      </c>
      <c r="K3808" s="169"/>
      <c r="M3808" s="168">
        <f t="shared" si="178"/>
        <v>0</v>
      </c>
    </row>
    <row r="3809" spans="1:13" x14ac:dyDescent="0.25">
      <c r="A3809" s="89" t="str">
        <f t="shared" si="179"/>
        <v>Y0BQ0</v>
      </c>
      <c r="B3809" s="89">
        <f>VLOOKUP(F3809,Masters!B:F,5,0)</f>
        <v>0</v>
      </c>
      <c r="C3809" s="169" t="s">
        <v>199</v>
      </c>
      <c r="D3809" s="169" t="s">
        <v>199</v>
      </c>
      <c r="E3809" s="170">
        <v>44469</v>
      </c>
      <c r="F3809" s="169">
        <v>260124</v>
      </c>
      <c r="G3809" s="169" t="s">
        <v>934</v>
      </c>
      <c r="H3809" s="169"/>
      <c r="I3809" s="169"/>
      <c r="J3809" s="169">
        <v>0</v>
      </c>
      <c r="K3809" s="169"/>
      <c r="M3809" s="168">
        <f t="shared" si="178"/>
        <v>0</v>
      </c>
    </row>
    <row r="3810" spans="1:13" x14ac:dyDescent="0.25">
      <c r="A3810" s="89" t="str">
        <f t="shared" si="179"/>
        <v>Y0BQ0</v>
      </c>
      <c r="B3810" s="89">
        <f>VLOOKUP(F3810,Masters!B:F,5,0)</f>
        <v>0</v>
      </c>
      <c r="C3810" s="169" t="s">
        <v>199</v>
      </c>
      <c r="D3810" s="169" t="s">
        <v>199</v>
      </c>
      <c r="E3810" s="170">
        <v>44469</v>
      </c>
      <c r="F3810" s="169">
        <v>260125</v>
      </c>
      <c r="G3810" s="169" t="s">
        <v>1096</v>
      </c>
      <c r="H3810" s="169"/>
      <c r="I3810" s="169"/>
      <c r="J3810" s="169">
        <v>0</v>
      </c>
      <c r="K3810" s="169"/>
      <c r="M3810" s="168">
        <f t="shared" si="178"/>
        <v>0</v>
      </c>
    </row>
    <row r="3811" spans="1:13" x14ac:dyDescent="0.25">
      <c r="A3811" s="89" t="str">
        <f t="shared" si="179"/>
        <v>Y0BQ0</v>
      </c>
      <c r="B3811" s="89">
        <f>VLOOKUP(F3811,Masters!B:F,5,0)</f>
        <v>0</v>
      </c>
      <c r="C3811" s="169" t="s">
        <v>199</v>
      </c>
      <c r="D3811" s="169" t="s">
        <v>199</v>
      </c>
      <c r="E3811" s="170">
        <v>44469</v>
      </c>
      <c r="F3811" s="169">
        <v>260126</v>
      </c>
      <c r="G3811" s="169" t="s">
        <v>935</v>
      </c>
      <c r="H3811" s="169"/>
      <c r="I3811" s="169"/>
      <c r="J3811" s="169">
        <v>0</v>
      </c>
      <c r="K3811" s="169"/>
      <c r="M3811" s="168">
        <f t="shared" si="178"/>
        <v>0</v>
      </c>
    </row>
    <row r="3812" spans="1:13" x14ac:dyDescent="0.25">
      <c r="A3812" s="89" t="str">
        <f t="shared" si="179"/>
        <v>Y0BQ0</v>
      </c>
      <c r="B3812" s="89">
        <f>VLOOKUP(F3812,Masters!B:F,5,0)</f>
        <v>0</v>
      </c>
      <c r="C3812" s="169" t="s">
        <v>199</v>
      </c>
      <c r="D3812" s="169" t="s">
        <v>199</v>
      </c>
      <c r="E3812" s="170">
        <v>44469</v>
      </c>
      <c r="F3812" s="169">
        <v>260202</v>
      </c>
      <c r="G3812" s="169" t="s">
        <v>936</v>
      </c>
      <c r="H3812" s="169"/>
      <c r="I3812" s="169"/>
      <c r="J3812" s="169">
        <v>0</v>
      </c>
      <c r="K3812" s="169"/>
      <c r="M3812" s="168">
        <f t="shared" si="178"/>
        <v>0</v>
      </c>
    </row>
    <row r="3813" spans="1:13" x14ac:dyDescent="0.25">
      <c r="A3813" s="89" t="str">
        <f t="shared" si="179"/>
        <v>Y0BQ0</v>
      </c>
      <c r="B3813" s="89">
        <f>VLOOKUP(F3813,Masters!B:F,5,0)</f>
        <v>0</v>
      </c>
      <c r="C3813" s="169" t="s">
        <v>199</v>
      </c>
      <c r="D3813" s="169" t="s">
        <v>199</v>
      </c>
      <c r="E3813" s="170">
        <v>44469</v>
      </c>
      <c r="F3813" s="169">
        <v>260221</v>
      </c>
      <c r="G3813" s="169" t="s">
        <v>937</v>
      </c>
      <c r="H3813" s="169"/>
      <c r="I3813" s="169"/>
      <c r="J3813" s="169">
        <v>-1917013.76</v>
      </c>
      <c r="K3813" s="169"/>
      <c r="M3813" s="168">
        <f t="shared" si="178"/>
        <v>-0.19170137600000001</v>
      </c>
    </row>
    <row r="3814" spans="1:13" x14ac:dyDescent="0.25">
      <c r="A3814" s="89" t="str">
        <f t="shared" si="179"/>
        <v>Y0BQ0</v>
      </c>
      <c r="B3814" s="89">
        <f>VLOOKUP(F3814,Masters!B:F,5,0)</f>
        <v>0</v>
      </c>
      <c r="C3814" s="169" t="s">
        <v>199</v>
      </c>
      <c r="D3814" s="169" t="s">
        <v>199</v>
      </c>
      <c r="E3814" s="170">
        <v>44469</v>
      </c>
      <c r="F3814" s="169">
        <v>260222</v>
      </c>
      <c r="G3814" s="169" t="s">
        <v>938</v>
      </c>
      <c r="H3814" s="169"/>
      <c r="I3814" s="169"/>
      <c r="J3814" s="169">
        <v>45.37</v>
      </c>
      <c r="K3814" s="169"/>
      <c r="M3814" s="168">
        <f t="shared" si="178"/>
        <v>4.5369999999999999E-6</v>
      </c>
    </row>
    <row r="3815" spans="1:13" x14ac:dyDescent="0.25">
      <c r="A3815" s="89" t="str">
        <f t="shared" si="179"/>
        <v>Y0BQ0</v>
      </c>
      <c r="B3815" s="89">
        <f>VLOOKUP(F3815,Masters!B:F,5,0)</f>
        <v>0</v>
      </c>
      <c r="C3815" s="169" t="s">
        <v>199</v>
      </c>
      <c r="D3815" s="169" t="s">
        <v>199</v>
      </c>
      <c r="E3815" s="170">
        <v>44469</v>
      </c>
      <c r="F3815" s="169">
        <v>260802</v>
      </c>
      <c r="G3815" s="169" t="s">
        <v>939</v>
      </c>
      <c r="H3815" s="169"/>
      <c r="I3815" s="169"/>
      <c r="J3815" s="169">
        <v>-53353.15</v>
      </c>
      <c r="K3815" s="169"/>
      <c r="M3815" s="168">
        <f t="shared" si="178"/>
        <v>-5.3353150000000002E-3</v>
      </c>
    </row>
    <row r="3816" spans="1:13" x14ac:dyDescent="0.25">
      <c r="A3816" s="89" t="str">
        <f t="shared" si="179"/>
        <v>Y0BQ0</v>
      </c>
      <c r="B3816" s="89">
        <f>VLOOKUP(F3816,Masters!B:F,5,0)</f>
        <v>0</v>
      </c>
      <c r="C3816" s="169" t="s">
        <v>199</v>
      </c>
      <c r="D3816" s="169" t="s">
        <v>199</v>
      </c>
      <c r="E3816" s="170">
        <v>44469</v>
      </c>
      <c r="F3816" s="169">
        <v>260815</v>
      </c>
      <c r="G3816" s="169" t="s">
        <v>495</v>
      </c>
      <c r="H3816" s="169"/>
      <c r="I3816" s="169"/>
      <c r="J3816" s="169">
        <v>-1222467.6299999999</v>
      </c>
      <c r="K3816" s="169"/>
      <c r="M3816" s="168">
        <f t="shared" si="178"/>
        <v>-0.12224676299999999</v>
      </c>
    </row>
    <row r="3817" spans="1:13" x14ac:dyDescent="0.25">
      <c r="A3817" s="89" t="str">
        <f t="shared" si="179"/>
        <v>Y0BQ0</v>
      </c>
      <c r="B3817" s="89">
        <f>VLOOKUP(F3817,Masters!B:F,5,0)</f>
        <v>0</v>
      </c>
      <c r="C3817" s="169" t="s">
        <v>199</v>
      </c>
      <c r="D3817" s="169" t="s">
        <v>199</v>
      </c>
      <c r="E3817" s="170">
        <v>44469</v>
      </c>
      <c r="F3817" s="169">
        <v>260836</v>
      </c>
      <c r="G3817" s="169" t="s">
        <v>496</v>
      </c>
      <c r="H3817" s="169"/>
      <c r="I3817" s="169"/>
      <c r="J3817" s="169">
        <v>-108604.44</v>
      </c>
      <c r="K3817" s="169"/>
      <c r="M3817" s="168">
        <f t="shared" si="178"/>
        <v>-1.0860444E-2</v>
      </c>
    </row>
    <row r="3818" spans="1:13" x14ac:dyDescent="0.25">
      <c r="A3818" s="89" t="str">
        <f t="shared" si="179"/>
        <v>Y0BQ0</v>
      </c>
      <c r="B3818" s="89">
        <f>VLOOKUP(F3818,Masters!B:F,5,0)</f>
        <v>0</v>
      </c>
      <c r="C3818" s="169" t="s">
        <v>199</v>
      </c>
      <c r="D3818" s="169" t="s">
        <v>199</v>
      </c>
      <c r="E3818" s="170">
        <v>44469</v>
      </c>
      <c r="F3818" s="169">
        <v>260837</v>
      </c>
      <c r="G3818" s="169" t="s">
        <v>497</v>
      </c>
      <c r="H3818" s="169"/>
      <c r="I3818" s="169"/>
      <c r="J3818" s="169">
        <v>-108604.44</v>
      </c>
      <c r="K3818" s="169"/>
      <c r="M3818" s="168">
        <f t="shared" si="178"/>
        <v>-1.0860444E-2</v>
      </c>
    </row>
    <row r="3819" spans="1:13" x14ac:dyDescent="0.25">
      <c r="A3819" s="89" t="str">
        <f t="shared" si="179"/>
        <v>Y0BQ0</v>
      </c>
      <c r="B3819" s="89">
        <f>VLOOKUP(F3819,Masters!B:F,5,0)</f>
        <v>0</v>
      </c>
      <c r="C3819" s="169" t="s">
        <v>199</v>
      </c>
      <c r="D3819" s="169" t="s">
        <v>199</v>
      </c>
      <c r="E3819" s="170">
        <v>44469</v>
      </c>
      <c r="F3819" s="169">
        <v>260902</v>
      </c>
      <c r="G3819" s="169" t="s">
        <v>498</v>
      </c>
      <c r="H3819" s="169"/>
      <c r="I3819" s="169"/>
      <c r="J3819" s="169">
        <v>-0.5</v>
      </c>
      <c r="K3819" s="169"/>
      <c r="M3819" s="168">
        <f t="shared" si="178"/>
        <v>-4.9999999999999998E-8</v>
      </c>
    </row>
    <row r="3820" spans="1:13" x14ac:dyDescent="0.25">
      <c r="A3820" s="89" t="str">
        <f t="shared" si="179"/>
        <v>Y0BQ0</v>
      </c>
      <c r="B3820" s="89">
        <f>VLOOKUP(F3820,Masters!B:F,5,0)</f>
        <v>0</v>
      </c>
      <c r="C3820" s="169" t="s">
        <v>199</v>
      </c>
      <c r="D3820" s="169" t="s">
        <v>199</v>
      </c>
      <c r="E3820" s="170">
        <v>44469</v>
      </c>
      <c r="F3820" s="169">
        <v>260905</v>
      </c>
      <c r="G3820" s="169" t="s">
        <v>499</v>
      </c>
      <c r="H3820" s="169"/>
      <c r="I3820" s="169"/>
      <c r="J3820" s="169">
        <v>-10306.92</v>
      </c>
      <c r="K3820" s="169"/>
      <c r="M3820" s="168">
        <f t="shared" si="178"/>
        <v>-1.0306919999999999E-3</v>
      </c>
    </row>
    <row r="3821" spans="1:13" x14ac:dyDescent="0.25">
      <c r="A3821" s="89" t="str">
        <f t="shared" si="179"/>
        <v>Y0BQ0</v>
      </c>
      <c r="B3821" s="89">
        <f>VLOOKUP(F3821,Masters!B:F,5,0)</f>
        <v>0</v>
      </c>
      <c r="C3821" s="169" t="s">
        <v>199</v>
      </c>
      <c r="D3821" s="169" t="s">
        <v>199</v>
      </c>
      <c r="E3821" s="170">
        <v>44469</v>
      </c>
      <c r="F3821" s="169">
        <v>260930</v>
      </c>
      <c r="G3821" s="169" t="s">
        <v>735</v>
      </c>
      <c r="H3821" s="169"/>
      <c r="I3821" s="169"/>
      <c r="J3821" s="169">
        <v>0</v>
      </c>
      <c r="K3821" s="169"/>
      <c r="M3821" s="168">
        <f t="shared" si="178"/>
        <v>0</v>
      </c>
    </row>
    <row r="3822" spans="1:13" x14ac:dyDescent="0.25">
      <c r="A3822" s="89" t="str">
        <f t="shared" si="179"/>
        <v>Y0BQ0</v>
      </c>
      <c r="B3822" s="89">
        <f>VLOOKUP(F3822,Masters!B:F,5,0)</f>
        <v>0</v>
      </c>
      <c r="C3822" s="169" t="s">
        <v>199</v>
      </c>
      <c r="D3822" s="169" t="s">
        <v>199</v>
      </c>
      <c r="E3822" s="170">
        <v>44469</v>
      </c>
      <c r="F3822" s="169">
        <v>260942</v>
      </c>
      <c r="G3822" s="169" t="s">
        <v>500</v>
      </c>
      <c r="H3822" s="169"/>
      <c r="I3822" s="169"/>
      <c r="J3822" s="169">
        <v>-945.09</v>
      </c>
      <c r="K3822" s="169"/>
      <c r="M3822" s="168">
        <f t="shared" si="178"/>
        <v>-9.4508999999999999E-5</v>
      </c>
    </row>
    <row r="3823" spans="1:13" x14ac:dyDescent="0.25">
      <c r="A3823" s="89" t="str">
        <f t="shared" si="179"/>
        <v>Y0BQ0</v>
      </c>
      <c r="B3823" s="89">
        <f>VLOOKUP(F3823,Masters!B:F,5,0)</f>
        <v>0</v>
      </c>
      <c r="C3823" s="169" t="s">
        <v>199</v>
      </c>
      <c r="D3823" s="169" t="s">
        <v>199</v>
      </c>
      <c r="E3823" s="170">
        <v>44469</v>
      </c>
      <c r="F3823" s="169">
        <v>261027</v>
      </c>
      <c r="G3823" s="169" t="s">
        <v>502</v>
      </c>
      <c r="H3823" s="169"/>
      <c r="I3823" s="169"/>
      <c r="J3823" s="169">
        <v>374440.31</v>
      </c>
      <c r="K3823" s="169"/>
      <c r="M3823" s="168">
        <f t="shared" si="178"/>
        <v>3.7444031000000003E-2</v>
      </c>
    </row>
    <row r="3824" spans="1:13" x14ac:dyDescent="0.25">
      <c r="A3824" s="89" t="str">
        <f t="shared" ref="A3824:A3871" si="180">C3824&amp;B3824</f>
        <v>Y0BQ0</v>
      </c>
      <c r="B3824" s="89">
        <f>VLOOKUP(F3824,Masters!B:F,5,0)</f>
        <v>0</v>
      </c>
      <c r="C3824" s="169" t="s">
        <v>199</v>
      </c>
      <c r="D3824" s="169" t="s">
        <v>199</v>
      </c>
      <c r="E3824" s="170">
        <v>44469</v>
      </c>
      <c r="F3824" s="169">
        <v>261259</v>
      </c>
      <c r="G3824" s="169" t="s">
        <v>505</v>
      </c>
      <c r="H3824" s="169"/>
      <c r="I3824" s="169"/>
      <c r="J3824" s="169">
        <v>-20.73</v>
      </c>
      <c r="K3824" s="169"/>
      <c r="M3824" s="168">
        <f t="shared" ref="M3824:M3869" si="181">J3824/10000000</f>
        <v>-2.0729999999999999E-6</v>
      </c>
    </row>
    <row r="3825" spans="1:13" x14ac:dyDescent="0.25">
      <c r="A3825" s="89" t="str">
        <f t="shared" si="180"/>
        <v>Y0BQ0</v>
      </c>
      <c r="B3825" s="89">
        <f>VLOOKUP(F3825,Masters!B:F,5,0)</f>
        <v>0</v>
      </c>
      <c r="C3825" s="169" t="s">
        <v>199</v>
      </c>
      <c r="D3825" s="169" t="s">
        <v>199</v>
      </c>
      <c r="E3825" s="170">
        <v>44469</v>
      </c>
      <c r="F3825" s="169">
        <v>261260</v>
      </c>
      <c r="G3825" s="169" t="s">
        <v>506</v>
      </c>
      <c r="H3825" s="169"/>
      <c r="I3825" s="169"/>
      <c r="J3825" s="169">
        <v>-20.73</v>
      </c>
      <c r="K3825" s="169"/>
      <c r="M3825" s="168">
        <f t="shared" si="181"/>
        <v>-2.0729999999999999E-6</v>
      </c>
    </row>
    <row r="3826" spans="1:13" x14ac:dyDescent="0.25">
      <c r="A3826" s="89" t="str">
        <f t="shared" si="180"/>
        <v>Y0BQ0</v>
      </c>
      <c r="B3826" s="89">
        <f>VLOOKUP(F3826,Masters!B:F,5,0)</f>
        <v>0</v>
      </c>
      <c r="C3826" s="169" t="s">
        <v>199</v>
      </c>
      <c r="D3826" s="169" t="s">
        <v>199</v>
      </c>
      <c r="E3826" s="170">
        <v>44469</v>
      </c>
      <c r="F3826" s="169">
        <v>261262</v>
      </c>
      <c r="G3826" s="169" t="s">
        <v>507</v>
      </c>
      <c r="H3826" s="169"/>
      <c r="I3826" s="169"/>
      <c r="J3826" s="169">
        <v>697.33</v>
      </c>
      <c r="K3826" s="169"/>
      <c r="M3826" s="168">
        <f t="shared" si="181"/>
        <v>6.9733000000000005E-5</v>
      </c>
    </row>
    <row r="3827" spans="1:13" x14ac:dyDescent="0.25">
      <c r="A3827" s="89" t="str">
        <f t="shared" si="180"/>
        <v>Y0BQ0</v>
      </c>
      <c r="B3827" s="89">
        <f>VLOOKUP(F3827,Masters!B:F,5,0)</f>
        <v>0</v>
      </c>
      <c r="C3827" s="169" t="s">
        <v>199</v>
      </c>
      <c r="D3827" s="169" t="s">
        <v>199</v>
      </c>
      <c r="E3827" s="170">
        <v>44469</v>
      </c>
      <c r="F3827" s="169">
        <v>281101</v>
      </c>
      <c r="G3827" s="169" t="s">
        <v>481</v>
      </c>
      <c r="H3827" s="169"/>
      <c r="I3827" s="169"/>
      <c r="J3827" s="169">
        <v>-46210690255.279999</v>
      </c>
      <c r="K3827" s="169"/>
      <c r="M3827" s="168">
        <f t="shared" si="181"/>
        <v>-4621.0690255279997</v>
      </c>
    </row>
    <row r="3828" spans="1:13" x14ac:dyDescent="0.25">
      <c r="A3828" s="89" t="str">
        <f t="shared" si="180"/>
        <v>Y0BQ0</v>
      </c>
      <c r="B3828" s="89">
        <f>VLOOKUP(F3828,Masters!B:F,5,0)</f>
        <v>0</v>
      </c>
      <c r="C3828" s="169" t="s">
        <v>199</v>
      </c>
      <c r="D3828" s="169" t="s">
        <v>199</v>
      </c>
      <c r="E3828" s="170">
        <v>44469</v>
      </c>
      <c r="F3828" s="169">
        <v>281102</v>
      </c>
      <c r="G3828" s="169" t="s">
        <v>1058</v>
      </c>
      <c r="H3828" s="169"/>
      <c r="I3828" s="169"/>
      <c r="J3828" s="169">
        <v>-7988778.46</v>
      </c>
      <c r="K3828" s="169"/>
      <c r="M3828" s="168">
        <f t="shared" si="181"/>
        <v>-0.798877846</v>
      </c>
    </row>
    <row r="3829" spans="1:13" x14ac:dyDescent="0.25">
      <c r="A3829" s="89" t="str">
        <f t="shared" si="180"/>
        <v>Y0BQ0</v>
      </c>
      <c r="B3829" s="89">
        <f>VLOOKUP(F3829,Masters!B:F,5,0)</f>
        <v>0</v>
      </c>
      <c r="C3829" s="169" t="s">
        <v>199</v>
      </c>
      <c r="D3829" s="169" t="s">
        <v>199</v>
      </c>
      <c r="E3829" s="170">
        <v>44469</v>
      </c>
      <c r="F3829" s="169">
        <v>281128</v>
      </c>
      <c r="G3829" s="169" t="s">
        <v>589</v>
      </c>
      <c r="H3829" s="169"/>
      <c r="I3829" s="169"/>
      <c r="J3829" s="169">
        <v>440083025.31999999</v>
      </c>
      <c r="K3829" s="169"/>
      <c r="M3829" s="168">
        <f t="shared" si="181"/>
        <v>44.008302532000002</v>
      </c>
    </row>
    <row r="3830" spans="1:13" x14ac:dyDescent="0.25">
      <c r="A3830" s="89" t="str">
        <f t="shared" si="180"/>
        <v>Y0BQ0</v>
      </c>
      <c r="B3830" s="89">
        <f>VLOOKUP(F3830,Masters!B:F,5,0)</f>
        <v>0</v>
      </c>
      <c r="C3830" s="169" t="s">
        <v>199</v>
      </c>
      <c r="D3830" s="169" t="s">
        <v>199</v>
      </c>
      <c r="E3830" s="170">
        <v>44469</v>
      </c>
      <c r="F3830" s="169">
        <v>281131</v>
      </c>
      <c r="G3830" s="169" t="s">
        <v>642</v>
      </c>
      <c r="H3830" s="169"/>
      <c r="I3830" s="169"/>
      <c r="J3830" s="169">
        <v>175</v>
      </c>
      <c r="K3830" s="169"/>
      <c r="M3830" s="168">
        <f t="shared" si="181"/>
        <v>1.7499999999999998E-5</v>
      </c>
    </row>
    <row r="3831" spans="1:13" x14ac:dyDescent="0.25">
      <c r="A3831" s="89" t="str">
        <f t="shared" si="180"/>
        <v>Y0BQ0</v>
      </c>
      <c r="B3831" s="89">
        <f>VLOOKUP(F3831,Masters!B:F,5,0)</f>
        <v>0</v>
      </c>
      <c r="C3831" s="169" t="s">
        <v>199</v>
      </c>
      <c r="D3831" s="169" t="s">
        <v>199</v>
      </c>
      <c r="E3831" s="170">
        <v>44469</v>
      </c>
      <c r="F3831" s="169">
        <v>281138</v>
      </c>
      <c r="G3831" s="169" t="s">
        <v>592</v>
      </c>
      <c r="H3831" s="169"/>
      <c r="I3831" s="169"/>
      <c r="J3831" s="169">
        <v>120112947</v>
      </c>
      <c r="K3831" s="169"/>
      <c r="M3831" s="168">
        <f t="shared" si="181"/>
        <v>12.011294700000001</v>
      </c>
    </row>
    <row r="3832" spans="1:13" x14ac:dyDescent="0.25">
      <c r="A3832" s="89" t="str">
        <f t="shared" si="180"/>
        <v>Y0BQ0</v>
      </c>
      <c r="B3832" s="89">
        <f>VLOOKUP(F3832,Masters!B:F,5,0)</f>
        <v>0</v>
      </c>
      <c r="C3832" s="169" t="s">
        <v>199</v>
      </c>
      <c r="D3832" s="169" t="s">
        <v>199</v>
      </c>
      <c r="E3832" s="170">
        <v>44469</v>
      </c>
      <c r="F3832" s="169">
        <v>281141</v>
      </c>
      <c r="G3832" s="169" t="s">
        <v>644</v>
      </c>
      <c r="H3832" s="169"/>
      <c r="I3832" s="169"/>
      <c r="J3832" s="169">
        <v>13916382.24</v>
      </c>
      <c r="K3832" s="169"/>
      <c r="M3832" s="168">
        <f t="shared" si="181"/>
        <v>1.391638224</v>
      </c>
    </row>
    <row r="3833" spans="1:13" x14ac:dyDescent="0.25">
      <c r="A3833" s="89" t="str">
        <f t="shared" si="180"/>
        <v>Y0BQ0</v>
      </c>
      <c r="B3833" s="89">
        <f>VLOOKUP(F3833,Masters!B:F,5,0)</f>
        <v>0</v>
      </c>
      <c r="C3833" s="169" t="s">
        <v>199</v>
      </c>
      <c r="D3833" s="169" t="s">
        <v>199</v>
      </c>
      <c r="E3833" s="170">
        <v>44469</v>
      </c>
      <c r="F3833" s="169">
        <v>281143</v>
      </c>
      <c r="G3833" s="169" t="s">
        <v>760</v>
      </c>
      <c r="H3833" s="169"/>
      <c r="I3833" s="169"/>
      <c r="J3833" s="169">
        <v>18698.259999999998</v>
      </c>
      <c r="K3833" s="169"/>
      <c r="M3833" s="168">
        <f t="shared" si="181"/>
        <v>1.8698259999999998E-3</v>
      </c>
    </row>
    <row r="3834" spans="1:13" x14ac:dyDescent="0.25">
      <c r="A3834" s="89" t="str">
        <f t="shared" si="180"/>
        <v>Y0BQ0</v>
      </c>
      <c r="B3834" s="89">
        <f>VLOOKUP(F3834,Masters!B:F,5,0)</f>
        <v>0</v>
      </c>
      <c r="C3834" s="169" t="s">
        <v>199</v>
      </c>
      <c r="D3834" s="169" t="s">
        <v>199</v>
      </c>
      <c r="E3834" s="170">
        <v>44469</v>
      </c>
      <c r="F3834" s="169">
        <v>281147</v>
      </c>
      <c r="G3834" s="169" t="s">
        <v>646</v>
      </c>
      <c r="H3834" s="169"/>
      <c r="I3834" s="169"/>
      <c r="J3834" s="169">
        <v>-582970.43000000005</v>
      </c>
      <c r="K3834" s="169"/>
      <c r="M3834" s="168">
        <f t="shared" si="181"/>
        <v>-5.8297043000000007E-2</v>
      </c>
    </row>
    <row r="3835" spans="1:13" x14ac:dyDescent="0.25">
      <c r="A3835" s="89" t="str">
        <f t="shared" si="180"/>
        <v>Y0BQ0</v>
      </c>
      <c r="B3835" s="89">
        <f>VLOOKUP(F3835,Masters!B:F,5,0)</f>
        <v>0</v>
      </c>
      <c r="C3835" s="169" t="s">
        <v>199</v>
      </c>
      <c r="D3835" s="169" t="s">
        <v>199</v>
      </c>
      <c r="E3835" s="170">
        <v>44469</v>
      </c>
      <c r="F3835" s="169">
        <v>281149</v>
      </c>
      <c r="G3835" s="169" t="s">
        <v>647</v>
      </c>
      <c r="H3835" s="169"/>
      <c r="I3835" s="169"/>
      <c r="J3835" s="169">
        <v>3766673437.2600002</v>
      </c>
      <c r="K3835" s="169"/>
      <c r="M3835" s="168">
        <f t="shared" si="181"/>
        <v>376.66734372600001</v>
      </c>
    </row>
    <row r="3836" spans="1:13" x14ac:dyDescent="0.25">
      <c r="A3836" s="89" t="str">
        <f t="shared" si="180"/>
        <v>Y0BQ0</v>
      </c>
      <c r="B3836" s="89">
        <f>VLOOKUP(F3836,Masters!B:F,5,0)</f>
        <v>0</v>
      </c>
      <c r="C3836" s="169" t="s">
        <v>199</v>
      </c>
      <c r="D3836" s="169" t="s">
        <v>199</v>
      </c>
      <c r="E3836" s="170">
        <v>44469</v>
      </c>
      <c r="F3836" s="169">
        <v>281150</v>
      </c>
      <c r="G3836" s="169" t="s">
        <v>648</v>
      </c>
      <c r="H3836" s="169"/>
      <c r="I3836" s="169"/>
      <c r="J3836" s="169">
        <v>2086958.16</v>
      </c>
      <c r="K3836" s="169"/>
      <c r="M3836" s="168">
        <f t="shared" si="181"/>
        <v>0.20869581599999998</v>
      </c>
    </row>
    <row r="3837" spans="1:13" x14ac:dyDescent="0.25">
      <c r="A3837" s="89" t="str">
        <f t="shared" si="180"/>
        <v>Y0BQ1.2</v>
      </c>
      <c r="B3837" s="89">
        <f>VLOOKUP(F3837,Masters!B:F,5,0)</f>
        <v>1.2</v>
      </c>
      <c r="C3837" s="169" t="s">
        <v>199</v>
      </c>
      <c r="D3837" s="169" t="s">
        <v>199</v>
      </c>
      <c r="E3837" s="170">
        <v>44469</v>
      </c>
      <c r="F3837" s="169">
        <v>281171</v>
      </c>
      <c r="G3837" s="169" t="s">
        <v>650</v>
      </c>
      <c r="H3837" s="169"/>
      <c r="I3837" s="169"/>
      <c r="J3837" s="169">
        <v>-52069870</v>
      </c>
      <c r="K3837" s="169"/>
      <c r="M3837" s="168">
        <f t="shared" si="181"/>
        <v>-5.2069869999999998</v>
      </c>
    </row>
    <row r="3838" spans="1:13" x14ac:dyDescent="0.25">
      <c r="A3838" s="89" t="str">
        <f t="shared" si="180"/>
        <v>Y0BQ0</v>
      </c>
      <c r="B3838" s="89">
        <f>VLOOKUP(F3838,Masters!B:F,5,0)</f>
        <v>0</v>
      </c>
      <c r="C3838" s="169" t="s">
        <v>199</v>
      </c>
      <c r="D3838" s="169" t="s">
        <v>199</v>
      </c>
      <c r="E3838" s="170">
        <v>44469</v>
      </c>
      <c r="F3838" s="169">
        <v>281212</v>
      </c>
      <c r="G3838" s="169" t="s">
        <v>541</v>
      </c>
      <c r="H3838" s="169"/>
      <c r="I3838" s="169"/>
      <c r="J3838" s="169">
        <v>-824761.28</v>
      </c>
      <c r="K3838" s="169"/>
      <c r="M3838" s="168">
        <f t="shared" si="181"/>
        <v>-8.247612800000001E-2</v>
      </c>
    </row>
    <row r="3839" spans="1:13" x14ac:dyDescent="0.25">
      <c r="A3839" s="89" t="str">
        <f t="shared" si="180"/>
        <v>Y0BQ0</v>
      </c>
      <c r="B3839" s="89">
        <f>VLOOKUP(F3839,Masters!B:F,5,0)</f>
        <v>0</v>
      </c>
      <c r="C3839" s="169" t="s">
        <v>199</v>
      </c>
      <c r="D3839" s="169" t="s">
        <v>199</v>
      </c>
      <c r="E3839" s="170">
        <v>44469</v>
      </c>
      <c r="F3839" s="169">
        <v>281290</v>
      </c>
      <c r="G3839" s="169" t="s">
        <v>483</v>
      </c>
      <c r="H3839" s="169"/>
      <c r="I3839" s="169"/>
      <c r="J3839" s="169">
        <v>-604284.48</v>
      </c>
      <c r="K3839" s="169"/>
      <c r="M3839" s="168">
        <f t="shared" si="181"/>
        <v>-6.0428447999999996E-2</v>
      </c>
    </row>
    <row r="3840" spans="1:13" x14ac:dyDescent="0.25">
      <c r="A3840" s="89" t="str">
        <f t="shared" si="180"/>
        <v>Y0BQ0</v>
      </c>
      <c r="B3840" s="89">
        <f>VLOOKUP(F3840,Masters!B:F,5,0)</f>
        <v>0</v>
      </c>
      <c r="C3840" s="169" t="s">
        <v>199</v>
      </c>
      <c r="D3840" s="169" t="s">
        <v>199</v>
      </c>
      <c r="E3840" s="170">
        <v>44469</v>
      </c>
      <c r="F3840" s="169">
        <v>281292</v>
      </c>
      <c r="G3840" s="169" t="s">
        <v>484</v>
      </c>
      <c r="H3840" s="169"/>
      <c r="I3840" s="169"/>
      <c r="J3840" s="169">
        <v>3961425936.21</v>
      </c>
      <c r="K3840" s="169"/>
      <c r="M3840" s="168">
        <f t="shared" si="181"/>
        <v>396.142593621</v>
      </c>
    </row>
    <row r="3841" spans="1:13" x14ac:dyDescent="0.25">
      <c r="A3841" s="89" t="str">
        <f t="shared" si="180"/>
        <v>Y0BQ0</v>
      </c>
      <c r="B3841" s="89">
        <f>VLOOKUP(F3841,Masters!B:F,5,0)</f>
        <v>0</v>
      </c>
      <c r="C3841" s="169" t="s">
        <v>199</v>
      </c>
      <c r="D3841" s="169" t="s">
        <v>199</v>
      </c>
      <c r="E3841" s="170">
        <v>44469</v>
      </c>
      <c r="F3841" s="169">
        <v>281295</v>
      </c>
      <c r="G3841" s="169" t="s">
        <v>652</v>
      </c>
      <c r="H3841" s="169"/>
      <c r="I3841" s="169"/>
      <c r="J3841" s="169">
        <v>-2672598.91</v>
      </c>
      <c r="K3841" s="169"/>
      <c r="M3841" s="168">
        <f t="shared" si="181"/>
        <v>-0.26725989100000003</v>
      </c>
    </row>
    <row r="3842" spans="1:13" x14ac:dyDescent="0.25">
      <c r="A3842" s="89" t="str">
        <f t="shared" si="180"/>
        <v>Y0BQ5.3</v>
      </c>
      <c r="B3842" s="89">
        <f>VLOOKUP(F3842,Masters!B:F,5,0)</f>
        <v>5.3</v>
      </c>
      <c r="C3842" s="169" t="s">
        <v>199</v>
      </c>
      <c r="D3842" s="169" t="s">
        <v>199</v>
      </c>
      <c r="E3842" s="170">
        <v>44469</v>
      </c>
      <c r="F3842" s="169">
        <v>301229</v>
      </c>
      <c r="G3842" s="169" t="s">
        <v>1072</v>
      </c>
      <c r="H3842" s="169"/>
      <c r="I3842" s="169"/>
      <c r="J3842" s="169">
        <v>-28930</v>
      </c>
      <c r="K3842" s="169"/>
      <c r="M3842" s="168">
        <f t="shared" si="181"/>
        <v>-2.8930000000000002E-3</v>
      </c>
    </row>
    <row r="3843" spans="1:13" x14ac:dyDescent="0.25">
      <c r="A3843" s="89" t="str">
        <f t="shared" si="180"/>
        <v>Y0BQ5.3</v>
      </c>
      <c r="B3843" s="89">
        <f>VLOOKUP(F3843,Masters!B:F,5,0)</f>
        <v>5.3</v>
      </c>
      <c r="C3843" s="169" t="s">
        <v>199</v>
      </c>
      <c r="D3843" s="169" t="s">
        <v>199</v>
      </c>
      <c r="E3843" s="170">
        <v>44469</v>
      </c>
      <c r="F3843" s="169">
        <v>301230</v>
      </c>
      <c r="G3843" s="169" t="s">
        <v>957</v>
      </c>
      <c r="H3843" s="169"/>
      <c r="I3843" s="169"/>
      <c r="J3843" s="169">
        <v>-195132</v>
      </c>
      <c r="K3843" s="169"/>
      <c r="M3843" s="168">
        <f t="shared" si="181"/>
        <v>-1.9513200000000001E-2</v>
      </c>
    </row>
    <row r="3844" spans="1:13" x14ac:dyDescent="0.25">
      <c r="A3844" s="89" t="str">
        <f t="shared" si="180"/>
        <v>Y0BQ5.2</v>
      </c>
      <c r="B3844" s="89">
        <f>VLOOKUP(F3844,Masters!B:F,5,0)</f>
        <v>5.2</v>
      </c>
      <c r="C3844" s="169" t="s">
        <v>199</v>
      </c>
      <c r="D3844" s="169" t="s">
        <v>199</v>
      </c>
      <c r="E3844" s="170">
        <v>44469</v>
      </c>
      <c r="F3844" s="169">
        <v>304209</v>
      </c>
      <c r="G3844" s="169" t="s">
        <v>565</v>
      </c>
      <c r="H3844" s="169"/>
      <c r="I3844" s="169"/>
      <c r="J3844" s="169">
        <v>-17787541.66</v>
      </c>
      <c r="K3844" s="169"/>
      <c r="M3844" s="168">
        <f t="shared" si="181"/>
        <v>-1.7787541659999999</v>
      </c>
    </row>
    <row r="3845" spans="1:13" x14ac:dyDescent="0.25">
      <c r="A3845" s="89" t="str">
        <f t="shared" si="180"/>
        <v>Y0BQ5.2</v>
      </c>
      <c r="B3845" s="89">
        <f>VLOOKUP(F3845,Masters!B:F,5,0)</f>
        <v>5.2</v>
      </c>
      <c r="C3845" s="169" t="s">
        <v>199</v>
      </c>
      <c r="D3845" s="169" t="s">
        <v>199</v>
      </c>
      <c r="E3845" s="170">
        <v>44469</v>
      </c>
      <c r="F3845" s="169">
        <v>304213</v>
      </c>
      <c r="G3845" s="169" t="s">
        <v>966</v>
      </c>
      <c r="H3845" s="169"/>
      <c r="I3845" s="169"/>
      <c r="J3845" s="169">
        <v>-102650405.69</v>
      </c>
      <c r="K3845" s="169"/>
      <c r="M3845" s="168">
        <f t="shared" si="181"/>
        <v>-10.265040569</v>
      </c>
    </row>
    <row r="3846" spans="1:13" x14ac:dyDescent="0.25">
      <c r="A3846" s="89" t="str">
        <f t="shared" si="180"/>
        <v>Y0BQ5.2</v>
      </c>
      <c r="B3846" s="89">
        <f>VLOOKUP(F3846,Masters!B:F,5,0)</f>
        <v>5.2</v>
      </c>
      <c r="C3846" s="169" t="s">
        <v>199</v>
      </c>
      <c r="D3846" s="169" t="s">
        <v>199</v>
      </c>
      <c r="E3846" s="170">
        <v>44469</v>
      </c>
      <c r="F3846" s="169">
        <v>304214</v>
      </c>
      <c r="G3846" s="169" t="s">
        <v>663</v>
      </c>
      <c r="H3846" s="169"/>
      <c r="I3846" s="169"/>
      <c r="J3846" s="169">
        <v>-425403428.5</v>
      </c>
      <c r="K3846" s="169"/>
      <c r="M3846" s="168">
        <f t="shared" si="181"/>
        <v>-42.540342850000002</v>
      </c>
    </row>
    <row r="3847" spans="1:13" x14ac:dyDescent="0.25">
      <c r="A3847" s="89" t="str">
        <f t="shared" si="180"/>
        <v>Y0BQ5.2</v>
      </c>
      <c r="B3847" s="89">
        <f>VLOOKUP(F3847,Masters!B:F,5,0)</f>
        <v>5.2</v>
      </c>
      <c r="C3847" s="169" t="s">
        <v>199</v>
      </c>
      <c r="D3847" s="169" t="s">
        <v>199</v>
      </c>
      <c r="E3847" s="170">
        <v>44469</v>
      </c>
      <c r="F3847" s="169">
        <v>304215</v>
      </c>
      <c r="G3847" s="169" t="s">
        <v>600</v>
      </c>
      <c r="H3847" s="169"/>
      <c r="I3847" s="169"/>
      <c r="J3847" s="169">
        <v>-418309833.05000001</v>
      </c>
      <c r="K3847" s="169"/>
      <c r="M3847" s="168">
        <f t="shared" si="181"/>
        <v>-41.830983305000004</v>
      </c>
    </row>
    <row r="3848" spans="1:13" x14ac:dyDescent="0.25">
      <c r="A3848" s="89" t="str">
        <f t="shared" si="180"/>
        <v>Y0BQ5.2</v>
      </c>
      <c r="B3848" s="89">
        <f>VLOOKUP(F3848,Masters!B:F,5,0)</f>
        <v>5.2</v>
      </c>
      <c r="C3848" s="169" t="s">
        <v>199</v>
      </c>
      <c r="D3848" s="169" t="s">
        <v>199</v>
      </c>
      <c r="E3848" s="170">
        <v>44469</v>
      </c>
      <c r="F3848" s="169">
        <v>304216</v>
      </c>
      <c r="G3848" s="169" t="s">
        <v>967</v>
      </c>
      <c r="H3848" s="169"/>
      <c r="I3848" s="169"/>
      <c r="J3848" s="169">
        <v>-51470616.5</v>
      </c>
      <c r="K3848" s="169"/>
      <c r="M3848" s="168">
        <f t="shared" si="181"/>
        <v>-5.1470616500000004</v>
      </c>
    </row>
    <row r="3849" spans="1:13" x14ac:dyDescent="0.25">
      <c r="A3849" s="89" t="str">
        <f t="shared" si="180"/>
        <v>Y0BQ5.2</v>
      </c>
      <c r="B3849" s="89">
        <f>VLOOKUP(F3849,Masters!B:F,5,0)</f>
        <v>5.2</v>
      </c>
      <c r="C3849" s="169" t="s">
        <v>199</v>
      </c>
      <c r="D3849" s="169" t="s">
        <v>199</v>
      </c>
      <c r="E3849" s="170">
        <v>44469</v>
      </c>
      <c r="F3849" s="169">
        <v>304217</v>
      </c>
      <c r="G3849" s="169" t="s">
        <v>968</v>
      </c>
      <c r="H3849" s="169"/>
      <c r="I3849" s="169"/>
      <c r="J3849" s="169">
        <v>-67113900.290000007</v>
      </c>
      <c r="K3849" s="169"/>
      <c r="M3849" s="168">
        <f t="shared" si="181"/>
        <v>-6.7113900290000004</v>
      </c>
    </row>
    <row r="3850" spans="1:13" x14ac:dyDescent="0.25">
      <c r="A3850" s="89" t="str">
        <f t="shared" si="180"/>
        <v>Y0BQ5.2</v>
      </c>
      <c r="B3850" s="89">
        <f>VLOOKUP(F3850,Masters!B:F,5,0)</f>
        <v>5.2</v>
      </c>
      <c r="C3850" s="169" t="s">
        <v>199</v>
      </c>
      <c r="D3850" s="169" t="s">
        <v>199</v>
      </c>
      <c r="E3850" s="170">
        <v>44469</v>
      </c>
      <c r="F3850" s="169">
        <v>304232</v>
      </c>
      <c r="G3850" s="169" t="s">
        <v>440</v>
      </c>
      <c r="H3850" s="169"/>
      <c r="I3850" s="169"/>
      <c r="J3850" s="169">
        <v>-332440.53000000003</v>
      </c>
      <c r="K3850" s="169"/>
      <c r="M3850" s="168">
        <f t="shared" si="181"/>
        <v>-3.3244053000000003E-2</v>
      </c>
    </row>
    <row r="3851" spans="1:13" x14ac:dyDescent="0.25">
      <c r="A3851" s="89" t="str">
        <f t="shared" si="180"/>
        <v>Y0BQ5.2</v>
      </c>
      <c r="B3851" s="89">
        <f>VLOOKUP(F3851,Masters!B:F,5,0)</f>
        <v>5.2</v>
      </c>
      <c r="C3851" s="169" t="s">
        <v>199</v>
      </c>
      <c r="D3851" s="169" t="s">
        <v>199</v>
      </c>
      <c r="E3851" s="170">
        <v>44469</v>
      </c>
      <c r="F3851" s="169">
        <v>304233</v>
      </c>
      <c r="G3851" s="169" t="s">
        <v>658</v>
      </c>
      <c r="H3851" s="169"/>
      <c r="I3851" s="169"/>
      <c r="J3851" s="169">
        <v>-3972864.46</v>
      </c>
      <c r="K3851" s="169"/>
      <c r="M3851" s="168">
        <f t="shared" si="181"/>
        <v>-0.39728644600000002</v>
      </c>
    </row>
    <row r="3852" spans="1:13" x14ac:dyDescent="0.25">
      <c r="A3852" s="89" t="str">
        <f t="shared" si="180"/>
        <v>Y0BQ5.2</v>
      </c>
      <c r="B3852" s="89">
        <f>VLOOKUP(F3852,Masters!B:F,5,0)</f>
        <v>5.2</v>
      </c>
      <c r="C3852" s="169" t="s">
        <v>199</v>
      </c>
      <c r="D3852" s="169" t="s">
        <v>199</v>
      </c>
      <c r="E3852" s="170">
        <v>44469</v>
      </c>
      <c r="F3852" s="169">
        <v>304300</v>
      </c>
      <c r="G3852" s="169" t="s">
        <v>601</v>
      </c>
      <c r="H3852" s="169"/>
      <c r="I3852" s="169"/>
      <c r="J3852" s="169">
        <v>-23652487.84</v>
      </c>
      <c r="K3852" s="169"/>
      <c r="M3852" s="168">
        <f t="shared" si="181"/>
        <v>-2.3652487839999998</v>
      </c>
    </row>
    <row r="3853" spans="1:13" x14ac:dyDescent="0.25">
      <c r="A3853" s="89" t="str">
        <f t="shared" si="180"/>
        <v>Y0BQ5.5</v>
      </c>
      <c r="B3853" s="89">
        <f>VLOOKUP(F3853,Masters!B:F,5,0)</f>
        <v>5.5</v>
      </c>
      <c r="C3853" s="169" t="s">
        <v>199</v>
      </c>
      <c r="D3853" s="169" t="s">
        <v>199</v>
      </c>
      <c r="E3853" s="170">
        <v>44469</v>
      </c>
      <c r="F3853" s="169">
        <v>304302</v>
      </c>
      <c r="G3853" s="169" t="s">
        <v>441</v>
      </c>
      <c r="H3853" s="169"/>
      <c r="I3853" s="169"/>
      <c r="J3853" s="169">
        <v>-191647.18</v>
      </c>
      <c r="K3853" s="169"/>
      <c r="M3853" s="168">
        <f t="shared" si="181"/>
        <v>-1.9164718000000001E-2</v>
      </c>
    </row>
    <row r="3854" spans="1:13" x14ac:dyDescent="0.25">
      <c r="A3854" s="89" t="str">
        <f t="shared" si="180"/>
        <v>Y0BQ5.5</v>
      </c>
      <c r="B3854" s="89">
        <f>VLOOKUP(F3854,Masters!B:F,5,0)</f>
        <v>5.5</v>
      </c>
      <c r="C3854" s="169" t="s">
        <v>199</v>
      </c>
      <c r="D3854" s="169" t="s">
        <v>199</v>
      </c>
      <c r="E3854" s="170">
        <v>44469</v>
      </c>
      <c r="F3854" s="169">
        <v>304751</v>
      </c>
      <c r="G3854" s="169" t="s">
        <v>443</v>
      </c>
      <c r="H3854" s="169"/>
      <c r="I3854" s="169"/>
      <c r="J3854" s="169">
        <v>-614.77</v>
      </c>
      <c r="K3854" s="169"/>
      <c r="M3854" s="168">
        <f t="shared" si="181"/>
        <v>-6.1476999999999994E-5</v>
      </c>
    </row>
    <row r="3855" spans="1:13" x14ac:dyDescent="0.25">
      <c r="A3855" s="89" t="str">
        <f t="shared" si="180"/>
        <v>Y0BQ5.5</v>
      </c>
      <c r="B3855" s="89">
        <f>VLOOKUP(F3855,Masters!B:F,5,0)</f>
        <v>5.5</v>
      </c>
      <c r="C3855" s="169" t="s">
        <v>199</v>
      </c>
      <c r="D3855" s="169" t="s">
        <v>199</v>
      </c>
      <c r="E3855" s="170">
        <v>44469</v>
      </c>
      <c r="F3855" s="169">
        <v>305101</v>
      </c>
      <c r="G3855" s="169" t="s">
        <v>444</v>
      </c>
      <c r="H3855" s="169"/>
      <c r="I3855" s="169"/>
      <c r="J3855" s="169">
        <v>-178485.78</v>
      </c>
      <c r="K3855" s="169"/>
      <c r="M3855" s="168">
        <f t="shared" si="181"/>
        <v>-1.7848578E-2</v>
      </c>
    </row>
    <row r="3856" spans="1:13" x14ac:dyDescent="0.25">
      <c r="A3856" s="89" t="str">
        <f t="shared" si="180"/>
        <v>Y0BQ5.5</v>
      </c>
      <c r="B3856" s="89">
        <f>VLOOKUP(F3856,Masters!B:F,5,0)</f>
        <v>5.5</v>
      </c>
      <c r="C3856" s="169" t="s">
        <v>199</v>
      </c>
      <c r="D3856" s="169" t="s">
        <v>199</v>
      </c>
      <c r="E3856" s="170">
        <v>44469</v>
      </c>
      <c r="F3856" s="169">
        <v>305126</v>
      </c>
      <c r="G3856" s="169" t="s">
        <v>603</v>
      </c>
      <c r="H3856" s="169"/>
      <c r="I3856" s="169"/>
      <c r="J3856" s="169">
        <v>3.95</v>
      </c>
      <c r="K3856" s="169"/>
      <c r="M3856" s="168">
        <f t="shared" si="181"/>
        <v>3.9500000000000003E-7</v>
      </c>
    </row>
    <row r="3857" spans="1:13" x14ac:dyDescent="0.25">
      <c r="A3857" s="89" t="str">
        <f t="shared" si="180"/>
        <v>Y0BQ5.5</v>
      </c>
      <c r="B3857" s="89">
        <f>VLOOKUP(F3857,Masters!B:F,5,0)</f>
        <v>5.5</v>
      </c>
      <c r="C3857" s="169" t="s">
        <v>199</v>
      </c>
      <c r="D3857" s="169" t="s">
        <v>199</v>
      </c>
      <c r="E3857" s="170">
        <v>44469</v>
      </c>
      <c r="F3857" s="169">
        <v>305127</v>
      </c>
      <c r="G3857" s="169" t="s">
        <v>604</v>
      </c>
      <c r="H3857" s="169"/>
      <c r="I3857" s="169"/>
      <c r="J3857" s="169">
        <v>-841.96</v>
      </c>
      <c r="K3857" s="169"/>
      <c r="M3857" s="168">
        <f t="shared" si="181"/>
        <v>-8.4196000000000005E-5</v>
      </c>
    </row>
    <row r="3858" spans="1:13" x14ac:dyDescent="0.25">
      <c r="A3858" s="89" t="str">
        <f t="shared" si="180"/>
        <v>Y0BQ0</v>
      </c>
      <c r="B3858" s="89">
        <f>VLOOKUP(F3858,Masters!B:F,5,0)</f>
        <v>0</v>
      </c>
      <c r="C3858" s="169" t="s">
        <v>199</v>
      </c>
      <c r="D3858" s="169" t="s">
        <v>199</v>
      </c>
      <c r="E3858" s="170">
        <v>44469</v>
      </c>
      <c r="F3858" s="169">
        <v>311608</v>
      </c>
      <c r="G3858" s="169" t="s">
        <v>567</v>
      </c>
      <c r="H3858" s="169"/>
      <c r="I3858" s="169"/>
      <c r="J3858" s="169">
        <v>11512780</v>
      </c>
      <c r="K3858" s="169"/>
      <c r="M3858" s="168">
        <f t="shared" si="181"/>
        <v>1.151278</v>
      </c>
    </row>
    <row r="3859" spans="1:13" x14ac:dyDescent="0.25">
      <c r="A3859" s="89" t="str">
        <f t="shared" si="180"/>
        <v>Y0BQ0</v>
      </c>
      <c r="B3859" s="89">
        <f>VLOOKUP(F3859,Masters!B:F,5,0)</f>
        <v>0</v>
      </c>
      <c r="C3859" s="169" t="s">
        <v>199</v>
      </c>
      <c r="D3859" s="169" t="s">
        <v>199</v>
      </c>
      <c r="E3859" s="170">
        <v>44469</v>
      </c>
      <c r="F3859" s="169">
        <v>311617</v>
      </c>
      <c r="G3859" s="169" t="s">
        <v>666</v>
      </c>
      <c r="H3859" s="169"/>
      <c r="I3859" s="169"/>
      <c r="J3859" s="169">
        <v>4985491.5</v>
      </c>
      <c r="K3859" s="169"/>
      <c r="M3859" s="168">
        <f t="shared" si="181"/>
        <v>0.49854915</v>
      </c>
    </row>
    <row r="3860" spans="1:13" x14ac:dyDescent="0.25">
      <c r="A3860" s="89" t="str">
        <f t="shared" si="180"/>
        <v>Y0BQ0</v>
      </c>
      <c r="B3860" s="89">
        <f>VLOOKUP(F3860,Masters!B:F,5,0)</f>
        <v>0</v>
      </c>
      <c r="C3860" s="169" t="s">
        <v>199</v>
      </c>
      <c r="D3860" s="169" t="s">
        <v>199</v>
      </c>
      <c r="E3860" s="170">
        <v>44469</v>
      </c>
      <c r="F3860" s="169">
        <v>311618</v>
      </c>
      <c r="G3860" s="169" t="s">
        <v>989</v>
      </c>
      <c r="H3860" s="169"/>
      <c r="I3860" s="169"/>
      <c r="J3860" s="169">
        <v>6198756.7999999998</v>
      </c>
      <c r="K3860" s="169"/>
      <c r="M3860" s="168">
        <f t="shared" si="181"/>
        <v>0.61987567999999993</v>
      </c>
    </row>
    <row r="3861" spans="1:13" x14ac:dyDescent="0.25">
      <c r="A3861" s="89" t="str">
        <f t="shared" si="180"/>
        <v>Y0BQ0</v>
      </c>
      <c r="B3861" s="89">
        <f>VLOOKUP(F3861,Masters!B:F,5,0)</f>
        <v>0</v>
      </c>
      <c r="C3861" s="169" t="s">
        <v>199</v>
      </c>
      <c r="D3861" s="169" t="s">
        <v>199</v>
      </c>
      <c r="E3861" s="170">
        <v>44469</v>
      </c>
      <c r="F3861" s="169">
        <v>311619</v>
      </c>
      <c r="G3861" s="169" t="s">
        <v>605</v>
      </c>
      <c r="H3861" s="169"/>
      <c r="I3861" s="169"/>
      <c r="J3861" s="169">
        <v>528895</v>
      </c>
      <c r="K3861" s="169"/>
      <c r="M3861" s="168">
        <f t="shared" si="181"/>
        <v>5.2889499999999999E-2</v>
      </c>
    </row>
    <row r="3862" spans="1:13" x14ac:dyDescent="0.25">
      <c r="A3862" s="89" t="str">
        <f t="shared" si="180"/>
        <v>Y0BQ0</v>
      </c>
      <c r="B3862" s="89">
        <f>VLOOKUP(F3862,Masters!B:F,5,0)</f>
        <v>0</v>
      </c>
      <c r="C3862" s="169" t="s">
        <v>199</v>
      </c>
      <c r="D3862" s="169" t="s">
        <v>199</v>
      </c>
      <c r="E3862" s="170">
        <v>44469</v>
      </c>
      <c r="F3862" s="169">
        <v>311621</v>
      </c>
      <c r="G3862" s="169" t="s">
        <v>990</v>
      </c>
      <c r="H3862" s="169"/>
      <c r="I3862" s="169"/>
      <c r="J3862" s="169">
        <v>1826600.5</v>
      </c>
      <c r="K3862" s="169"/>
      <c r="M3862" s="168">
        <f t="shared" si="181"/>
        <v>0.18266004999999999</v>
      </c>
    </row>
    <row r="3863" spans="1:13" x14ac:dyDescent="0.25">
      <c r="A3863" s="89" t="str">
        <f t="shared" si="180"/>
        <v>Y0BQ0</v>
      </c>
      <c r="B3863" s="89">
        <f>VLOOKUP(F3863,Masters!B:F,5,0)</f>
        <v>0</v>
      </c>
      <c r="C3863" s="169" t="s">
        <v>199</v>
      </c>
      <c r="D3863" s="169" t="s">
        <v>199</v>
      </c>
      <c r="E3863" s="170">
        <v>44469</v>
      </c>
      <c r="F3863" s="169">
        <v>311624</v>
      </c>
      <c r="G3863" s="169" t="s">
        <v>2436</v>
      </c>
      <c r="H3863" s="169"/>
      <c r="I3863" s="169"/>
      <c r="J3863" s="169">
        <v>6903.96</v>
      </c>
      <c r="K3863" s="169"/>
      <c r="M3863" s="168">
        <f t="shared" si="181"/>
        <v>6.9039600000000002E-4</v>
      </c>
    </row>
    <row r="3864" spans="1:13" x14ac:dyDescent="0.25">
      <c r="A3864" s="89" t="str">
        <f t="shared" si="180"/>
        <v>Y0BQ6.3</v>
      </c>
      <c r="B3864" s="89">
        <f>VLOOKUP(F3864,Masters!B:F,5,0)</f>
        <v>6.3</v>
      </c>
      <c r="C3864" s="169" t="s">
        <v>199</v>
      </c>
      <c r="D3864" s="169" t="s">
        <v>199</v>
      </c>
      <c r="E3864" s="170">
        <v>44469</v>
      </c>
      <c r="F3864" s="169">
        <v>401201</v>
      </c>
      <c r="G3864" s="169" t="s">
        <v>451</v>
      </c>
      <c r="H3864" s="169"/>
      <c r="I3864" s="169"/>
      <c r="J3864" s="169">
        <v>316674.39</v>
      </c>
      <c r="K3864" s="169"/>
      <c r="M3864" s="168">
        <f t="shared" si="181"/>
        <v>3.1667438999999999E-2</v>
      </c>
    </row>
    <row r="3865" spans="1:13" x14ac:dyDescent="0.25">
      <c r="A3865" s="89" t="str">
        <f t="shared" si="180"/>
        <v>Y0BQ0</v>
      </c>
      <c r="B3865" s="89">
        <f>VLOOKUP(F3865,Masters!B:F,5,0)</f>
        <v>0</v>
      </c>
      <c r="C3865" s="169" t="s">
        <v>199</v>
      </c>
      <c r="D3865" s="169" t="s">
        <v>199</v>
      </c>
      <c r="E3865" s="170">
        <v>44469</v>
      </c>
      <c r="F3865" s="169">
        <v>401236</v>
      </c>
      <c r="G3865" s="169" t="s">
        <v>613</v>
      </c>
      <c r="H3865" s="169"/>
      <c r="I3865" s="169"/>
      <c r="J3865" s="169">
        <v>1790796.6</v>
      </c>
      <c r="K3865" s="169"/>
      <c r="M3865" s="168">
        <f t="shared" si="181"/>
        <v>0.17907966</v>
      </c>
    </row>
    <row r="3866" spans="1:13" x14ac:dyDescent="0.25">
      <c r="A3866" s="89" t="str">
        <f t="shared" si="180"/>
        <v>Y0BQ0</v>
      </c>
      <c r="B3866" s="89">
        <f>VLOOKUP(F3866,Masters!B:F,5,0)</f>
        <v>0</v>
      </c>
      <c r="C3866" s="169" t="s">
        <v>199</v>
      </c>
      <c r="D3866" s="169" t="s">
        <v>199</v>
      </c>
      <c r="E3866" s="170">
        <v>44469</v>
      </c>
      <c r="F3866" s="169">
        <v>401242</v>
      </c>
      <c r="G3866" s="169" t="s">
        <v>615</v>
      </c>
      <c r="H3866" s="169"/>
      <c r="I3866" s="169"/>
      <c r="J3866" s="169">
        <v>689413.72</v>
      </c>
      <c r="K3866" s="169"/>
      <c r="M3866" s="168">
        <f t="shared" si="181"/>
        <v>6.8941372000000001E-2</v>
      </c>
    </row>
    <row r="3867" spans="1:13" x14ac:dyDescent="0.25">
      <c r="A3867" s="89" t="str">
        <f t="shared" si="180"/>
        <v>Y0BQ6.3</v>
      </c>
      <c r="B3867" s="89">
        <f>VLOOKUP(F3867,Masters!B:F,5,0)</f>
        <v>6.3</v>
      </c>
      <c r="C3867" s="169" t="s">
        <v>199</v>
      </c>
      <c r="D3867" s="169" t="s">
        <v>199</v>
      </c>
      <c r="E3867" s="170">
        <v>44469</v>
      </c>
      <c r="F3867" s="169">
        <v>401301</v>
      </c>
      <c r="G3867" s="169" t="s">
        <v>1000</v>
      </c>
      <c r="H3867" s="169"/>
      <c r="I3867" s="169"/>
      <c r="J3867" s="169">
        <v>-28428.97</v>
      </c>
      <c r="K3867" s="169"/>
      <c r="M3867" s="168">
        <f t="shared" si="181"/>
        <v>-2.842897E-3</v>
      </c>
    </row>
    <row r="3868" spans="1:13" x14ac:dyDescent="0.25">
      <c r="A3868" s="89" t="str">
        <f t="shared" si="180"/>
        <v>Y0BQ6.1</v>
      </c>
      <c r="B3868" s="89">
        <f>VLOOKUP(F3868,Masters!B:F,5,0)</f>
        <v>6.1</v>
      </c>
      <c r="C3868" s="169" t="s">
        <v>199</v>
      </c>
      <c r="D3868" s="169" t="s">
        <v>199</v>
      </c>
      <c r="E3868" s="170">
        <v>44469</v>
      </c>
      <c r="F3868" s="169">
        <v>401501</v>
      </c>
      <c r="G3868" s="169" t="s">
        <v>1001</v>
      </c>
      <c r="H3868" s="169"/>
      <c r="I3868" s="169"/>
      <c r="J3868" s="168">
        <v>-651489.5</v>
      </c>
      <c r="K3868" s="169"/>
      <c r="M3868" s="168">
        <f t="shared" si="181"/>
        <v>-6.5148949999999997E-2</v>
      </c>
    </row>
    <row r="3869" spans="1:13" x14ac:dyDescent="0.25">
      <c r="A3869" s="89" t="str">
        <f t="shared" si="180"/>
        <v>Y0BQ6.3</v>
      </c>
      <c r="B3869" s="89">
        <f>VLOOKUP(F3869,Masters!B:F,5,0)</f>
        <v>6.3</v>
      </c>
      <c r="C3869" s="169" t="s">
        <v>199</v>
      </c>
      <c r="D3869" s="169" t="s">
        <v>199</v>
      </c>
      <c r="E3869" s="170">
        <v>44469</v>
      </c>
      <c r="F3869" s="169">
        <v>401702</v>
      </c>
      <c r="G3869" s="169" t="s">
        <v>455</v>
      </c>
      <c r="H3869" s="169"/>
      <c r="I3869" s="169"/>
      <c r="J3869" s="169">
        <v>-58632.79</v>
      </c>
      <c r="K3869" s="169"/>
      <c r="M3869" s="168">
        <f t="shared" si="181"/>
        <v>-5.8632789999999999E-3</v>
      </c>
    </row>
    <row r="3870" spans="1:13" x14ac:dyDescent="0.25">
      <c r="A3870" s="89" t="str">
        <f t="shared" si="180"/>
        <v>Y0BQ6.3</v>
      </c>
      <c r="B3870" s="89">
        <f>VLOOKUP(F3870,Masters!B:F,5,0)</f>
        <v>6.3</v>
      </c>
      <c r="C3870" s="169" t="s">
        <v>199</v>
      </c>
      <c r="D3870" s="169" t="s">
        <v>199</v>
      </c>
      <c r="E3870" s="170">
        <v>44469</v>
      </c>
      <c r="F3870" s="169">
        <v>401703</v>
      </c>
      <c r="G3870" s="169" t="s">
        <v>456</v>
      </c>
      <c r="H3870" s="169"/>
      <c r="I3870" s="169"/>
      <c r="J3870" s="169">
        <v>-58632.79</v>
      </c>
      <c r="K3870" s="169"/>
      <c r="M3870" s="168">
        <f t="shared" ref="M3870:M3915" si="182">J3870/10000000</f>
        <v>-5.8632789999999999E-3</v>
      </c>
    </row>
    <row r="3871" spans="1:13" x14ac:dyDescent="0.25">
      <c r="A3871" s="89" t="str">
        <f t="shared" si="180"/>
        <v>Y0BQ6.3</v>
      </c>
      <c r="B3871" s="89">
        <f>VLOOKUP(F3871,Masters!B:F,5,0)</f>
        <v>6.3</v>
      </c>
      <c r="C3871" s="169" t="s">
        <v>199</v>
      </c>
      <c r="D3871" s="169" t="s">
        <v>199</v>
      </c>
      <c r="E3871" s="170">
        <v>44469</v>
      </c>
      <c r="F3871" s="169">
        <v>401707</v>
      </c>
      <c r="G3871" s="169" t="s">
        <v>457</v>
      </c>
      <c r="H3871" s="169"/>
      <c r="I3871" s="169"/>
      <c r="J3871" s="169">
        <v>528477.39</v>
      </c>
      <c r="K3871" s="169"/>
      <c r="M3871" s="168">
        <f t="shared" si="182"/>
        <v>5.2847739000000005E-2</v>
      </c>
    </row>
    <row r="3872" spans="1:13" x14ac:dyDescent="0.25">
      <c r="A3872" s="89" t="str">
        <f t="shared" ref="A3872:A3915" si="183">C3872&amp;B3872</f>
        <v>Y0BQ6.3</v>
      </c>
      <c r="B3872" s="89">
        <f>VLOOKUP(F3872,Masters!B:F,5,0)</f>
        <v>6.3</v>
      </c>
      <c r="C3872" s="169" t="s">
        <v>199</v>
      </c>
      <c r="D3872" s="169" t="s">
        <v>199</v>
      </c>
      <c r="E3872" s="170">
        <v>44469</v>
      </c>
      <c r="F3872" s="169">
        <v>401708</v>
      </c>
      <c r="G3872" s="169" t="s">
        <v>458</v>
      </c>
      <c r="H3872" s="169"/>
      <c r="I3872" s="169"/>
      <c r="J3872" s="169">
        <v>528477.39</v>
      </c>
      <c r="K3872" s="169"/>
      <c r="M3872" s="168">
        <f t="shared" si="182"/>
        <v>5.2847739000000005E-2</v>
      </c>
    </row>
    <row r="3873" spans="1:13" x14ac:dyDescent="0.25">
      <c r="A3873" s="89" t="str">
        <f t="shared" si="183"/>
        <v>Y0BQ6.3</v>
      </c>
      <c r="B3873" s="89">
        <f>VLOOKUP(F3873,Masters!B:F,5,0)</f>
        <v>6.3</v>
      </c>
      <c r="C3873" s="169" t="s">
        <v>199</v>
      </c>
      <c r="D3873" s="169" t="s">
        <v>199</v>
      </c>
      <c r="E3873" s="170">
        <v>44469</v>
      </c>
      <c r="F3873" s="169">
        <v>402103</v>
      </c>
      <c r="G3873" s="169" t="s">
        <v>459</v>
      </c>
      <c r="H3873" s="169"/>
      <c r="I3873" s="169"/>
      <c r="J3873" s="169">
        <v>6851.45</v>
      </c>
      <c r="K3873" s="169"/>
      <c r="M3873" s="168">
        <f t="shared" si="182"/>
        <v>6.8514499999999996E-4</v>
      </c>
    </row>
    <row r="3874" spans="1:13" x14ac:dyDescent="0.25">
      <c r="A3874" s="89" t="str">
        <f t="shared" si="183"/>
        <v>Y0BQ6.2</v>
      </c>
      <c r="B3874" s="89">
        <f>VLOOKUP(F3874,Masters!B:F,5,0)</f>
        <v>6.2</v>
      </c>
      <c r="C3874" s="169" t="s">
        <v>199</v>
      </c>
      <c r="D3874" s="169" t="s">
        <v>199</v>
      </c>
      <c r="E3874" s="170">
        <v>44469</v>
      </c>
      <c r="F3874" s="169">
        <v>402106</v>
      </c>
      <c r="G3874" s="169" t="s">
        <v>93</v>
      </c>
      <c r="H3874" s="169"/>
      <c r="I3874" s="169"/>
      <c r="J3874" s="168">
        <v>130278.8</v>
      </c>
      <c r="K3874" s="169"/>
      <c r="M3874" s="168">
        <f t="shared" si="182"/>
        <v>1.302788E-2</v>
      </c>
    </row>
    <row r="3875" spans="1:13" x14ac:dyDescent="0.25">
      <c r="A3875" s="89" t="str">
        <f t="shared" si="183"/>
        <v>Y0BQ6.3</v>
      </c>
      <c r="B3875" s="89">
        <f>VLOOKUP(F3875,Masters!B:F,5,0)</f>
        <v>6.3</v>
      </c>
      <c r="C3875" s="169" t="s">
        <v>199</v>
      </c>
      <c r="D3875" s="169" t="s">
        <v>199</v>
      </c>
      <c r="E3875" s="170">
        <v>44469</v>
      </c>
      <c r="F3875" s="169">
        <v>402113</v>
      </c>
      <c r="G3875" s="169" t="s">
        <v>460</v>
      </c>
      <c r="H3875" s="169"/>
      <c r="I3875" s="169"/>
      <c r="J3875" s="169">
        <v>4139683.14</v>
      </c>
      <c r="K3875" s="169"/>
      <c r="M3875" s="168">
        <f t="shared" si="182"/>
        <v>0.413968314</v>
      </c>
    </row>
    <row r="3876" spans="1:13" x14ac:dyDescent="0.25">
      <c r="A3876" s="89" t="str">
        <f t="shared" si="183"/>
        <v>Y0BQ6.3</v>
      </c>
      <c r="B3876" s="89">
        <f>VLOOKUP(F3876,Masters!B:F,5,0)</f>
        <v>6.3</v>
      </c>
      <c r="C3876" s="169" t="s">
        <v>199</v>
      </c>
      <c r="D3876" s="169" t="s">
        <v>199</v>
      </c>
      <c r="E3876" s="170">
        <v>44469</v>
      </c>
      <c r="F3876" s="169">
        <v>402125</v>
      </c>
      <c r="G3876" s="169" t="s">
        <v>2442</v>
      </c>
      <c r="H3876" s="169"/>
      <c r="I3876" s="169"/>
      <c r="J3876" s="169">
        <v>510600.8</v>
      </c>
      <c r="K3876" s="169"/>
      <c r="M3876" s="168">
        <f t="shared" si="182"/>
        <v>5.1060080000000001E-2</v>
      </c>
    </row>
    <row r="3877" spans="1:13" x14ac:dyDescent="0.25">
      <c r="A3877" s="89" t="str">
        <f t="shared" si="183"/>
        <v>Y0BQ6.3</v>
      </c>
      <c r="B3877" s="89">
        <f>VLOOKUP(F3877,Masters!B:F,5,0)</f>
        <v>6.3</v>
      </c>
      <c r="C3877" s="169" t="s">
        <v>199</v>
      </c>
      <c r="D3877" s="169" t="s">
        <v>199</v>
      </c>
      <c r="E3877" s="170">
        <v>44469</v>
      </c>
      <c r="F3877" s="169">
        <v>402132</v>
      </c>
      <c r="G3877" s="169" t="s">
        <v>461</v>
      </c>
      <c r="H3877" s="169"/>
      <c r="I3877" s="169"/>
      <c r="J3877" s="169">
        <v>0</v>
      </c>
      <c r="K3877" s="169"/>
      <c r="M3877" s="168">
        <f t="shared" si="182"/>
        <v>0</v>
      </c>
    </row>
    <row r="3878" spans="1:13" x14ac:dyDescent="0.25">
      <c r="A3878" s="89" t="str">
        <f t="shared" si="183"/>
        <v>Y0BQ6.3</v>
      </c>
      <c r="B3878" s="89">
        <f>VLOOKUP(F3878,Masters!B:F,5,0)</f>
        <v>6.3</v>
      </c>
      <c r="C3878" s="169" t="s">
        <v>199</v>
      </c>
      <c r="D3878" s="169" t="s">
        <v>199</v>
      </c>
      <c r="E3878" s="170">
        <v>44469</v>
      </c>
      <c r="F3878" s="169">
        <v>402133</v>
      </c>
      <c r="G3878" s="169" t="s">
        <v>571</v>
      </c>
      <c r="H3878" s="169"/>
      <c r="I3878" s="169"/>
      <c r="J3878" s="169">
        <v>0</v>
      </c>
      <c r="K3878" s="169"/>
      <c r="M3878" s="168">
        <f t="shared" si="182"/>
        <v>0</v>
      </c>
    </row>
    <row r="3879" spans="1:13" x14ac:dyDescent="0.25">
      <c r="A3879" s="89" t="str">
        <f t="shared" si="183"/>
        <v>Y0BQ6.3</v>
      </c>
      <c r="B3879" s="89">
        <f>VLOOKUP(F3879,Masters!B:F,5,0)</f>
        <v>6.3</v>
      </c>
      <c r="C3879" s="169" t="s">
        <v>199</v>
      </c>
      <c r="D3879" s="169" t="s">
        <v>199</v>
      </c>
      <c r="E3879" s="170">
        <v>44469</v>
      </c>
      <c r="F3879" s="169">
        <v>402134</v>
      </c>
      <c r="G3879" s="169" t="s">
        <v>617</v>
      </c>
      <c r="H3879" s="169"/>
      <c r="I3879" s="169"/>
      <c r="J3879" s="169">
        <v>1656438.53</v>
      </c>
      <c r="K3879" s="169"/>
      <c r="M3879" s="168">
        <f t="shared" si="182"/>
        <v>0.16564385300000001</v>
      </c>
    </row>
    <row r="3880" spans="1:13" x14ac:dyDescent="0.25">
      <c r="A3880" s="89" t="str">
        <f t="shared" si="183"/>
        <v>Y0BQ6.3</v>
      </c>
      <c r="B3880" s="89">
        <f>VLOOKUP(F3880,Masters!B:F,5,0)</f>
        <v>6.3</v>
      </c>
      <c r="C3880" s="169" t="s">
        <v>199</v>
      </c>
      <c r="D3880" s="169" t="s">
        <v>199</v>
      </c>
      <c r="E3880" s="170">
        <v>44469</v>
      </c>
      <c r="F3880" s="169">
        <v>402201</v>
      </c>
      <c r="G3880" s="169" t="s">
        <v>668</v>
      </c>
      <c r="H3880" s="169"/>
      <c r="I3880" s="169"/>
      <c r="J3880" s="169">
        <v>0</v>
      </c>
      <c r="K3880" s="169"/>
      <c r="M3880" s="168">
        <f t="shared" si="182"/>
        <v>0</v>
      </c>
    </row>
    <row r="3881" spans="1:13" x14ac:dyDescent="0.25">
      <c r="A3881" s="89" t="str">
        <f t="shared" si="183"/>
        <v>Y0BQ6.3</v>
      </c>
      <c r="B3881" s="89">
        <f>VLOOKUP(F3881,Masters!B:F,5,0)</f>
        <v>6.3</v>
      </c>
      <c r="C3881" s="169" t="s">
        <v>199</v>
      </c>
      <c r="D3881" s="169" t="s">
        <v>199</v>
      </c>
      <c r="E3881" s="170">
        <v>44469</v>
      </c>
      <c r="F3881" s="169">
        <v>402233</v>
      </c>
      <c r="G3881" s="169" t="s">
        <v>462</v>
      </c>
      <c r="H3881" s="169"/>
      <c r="I3881" s="169"/>
      <c r="J3881" s="169">
        <v>116265.55</v>
      </c>
      <c r="K3881" s="169"/>
      <c r="M3881" s="168">
        <f t="shared" si="182"/>
        <v>1.1626555E-2</v>
      </c>
    </row>
    <row r="3882" spans="1:13" x14ac:dyDescent="0.25">
      <c r="A3882" s="89" t="str">
        <f t="shared" si="183"/>
        <v>Y0BQ6.3</v>
      </c>
      <c r="B3882" s="89">
        <f>VLOOKUP(F3882,Masters!B:F,5,0)</f>
        <v>6.3</v>
      </c>
      <c r="C3882" s="169" t="s">
        <v>199</v>
      </c>
      <c r="D3882" s="169" t="s">
        <v>199</v>
      </c>
      <c r="E3882" s="170">
        <v>44469</v>
      </c>
      <c r="F3882" s="169">
        <v>402235</v>
      </c>
      <c r="G3882" s="169" t="s">
        <v>463</v>
      </c>
      <c r="H3882" s="169"/>
      <c r="I3882" s="169"/>
      <c r="J3882" s="169">
        <v>19218.41</v>
      </c>
      <c r="K3882" s="169"/>
      <c r="M3882" s="168">
        <f t="shared" si="182"/>
        <v>1.9218410000000001E-3</v>
      </c>
    </row>
    <row r="3883" spans="1:13" x14ac:dyDescent="0.25">
      <c r="A3883" s="89" t="str">
        <f t="shared" si="183"/>
        <v>Y0BQ6.1</v>
      </c>
      <c r="B3883" s="89">
        <f>VLOOKUP(F3883,Masters!B:F,5,0)</f>
        <v>6.1</v>
      </c>
      <c r="C3883" s="169" t="s">
        <v>199</v>
      </c>
      <c r="D3883" s="169" t="s">
        <v>199</v>
      </c>
      <c r="E3883" s="170">
        <v>44469</v>
      </c>
      <c r="F3883" s="169">
        <v>402257</v>
      </c>
      <c r="G3883" s="169" t="s">
        <v>464</v>
      </c>
      <c r="H3883" s="169"/>
      <c r="I3883" s="169"/>
      <c r="J3883" s="168">
        <v>5872099.8799999999</v>
      </c>
      <c r="K3883" s="169"/>
      <c r="M3883" s="168">
        <f t="shared" si="182"/>
        <v>0.58720998800000002</v>
      </c>
    </row>
    <row r="3884" spans="1:13" x14ac:dyDescent="0.25">
      <c r="A3884" s="89" t="str">
        <f t="shared" si="183"/>
        <v>Y0BQ0</v>
      </c>
      <c r="B3884" s="89">
        <f>VLOOKUP(F3884,Masters!B:F,5,0)</f>
        <v>0</v>
      </c>
      <c r="C3884" s="169" t="s">
        <v>199</v>
      </c>
      <c r="D3884" s="169" t="s">
        <v>199</v>
      </c>
      <c r="E3884" s="170">
        <v>44469</v>
      </c>
      <c r="F3884" s="169">
        <v>402284</v>
      </c>
      <c r="G3884" s="169" t="s">
        <v>618</v>
      </c>
      <c r="H3884" s="169"/>
      <c r="I3884" s="169"/>
      <c r="J3884" s="169">
        <v>6122567.0099999998</v>
      </c>
      <c r="K3884" s="169"/>
      <c r="M3884" s="168">
        <f t="shared" si="182"/>
        <v>0.61225670099999996</v>
      </c>
    </row>
    <row r="3885" spans="1:13" x14ac:dyDescent="0.25">
      <c r="A3885" s="89" t="str">
        <f t="shared" si="183"/>
        <v>Y0BQ0</v>
      </c>
      <c r="B3885" s="89">
        <f>VLOOKUP(F3885,Masters!B:F,5,0)</f>
        <v>0</v>
      </c>
      <c r="C3885" s="169" t="s">
        <v>199</v>
      </c>
      <c r="D3885" s="169" t="s">
        <v>199</v>
      </c>
      <c r="E3885" s="170">
        <v>44469</v>
      </c>
      <c r="F3885" s="169">
        <v>402286</v>
      </c>
      <c r="G3885" s="169" t="s">
        <v>620</v>
      </c>
      <c r="H3885" s="169"/>
      <c r="I3885" s="169"/>
      <c r="J3885" s="169">
        <v>1004863.55</v>
      </c>
      <c r="K3885" s="169"/>
      <c r="M3885" s="168">
        <f t="shared" si="182"/>
        <v>0.100486355</v>
      </c>
    </row>
    <row r="3886" spans="1:13" x14ac:dyDescent="0.25">
      <c r="A3886" s="89" t="str">
        <f t="shared" si="183"/>
        <v>Y0BQ6.3</v>
      </c>
      <c r="B3886" s="89">
        <f>VLOOKUP(F3886,Masters!B:F,5,0)</f>
        <v>6.3</v>
      </c>
      <c r="C3886" s="169" t="s">
        <v>199</v>
      </c>
      <c r="D3886" s="169" t="s">
        <v>199</v>
      </c>
      <c r="E3886" s="170">
        <v>44469</v>
      </c>
      <c r="F3886" s="169">
        <v>402361</v>
      </c>
      <c r="G3886" s="169" t="s">
        <v>772</v>
      </c>
      <c r="H3886" s="169"/>
      <c r="I3886" s="169"/>
      <c r="J3886" s="169">
        <v>0</v>
      </c>
      <c r="K3886" s="169"/>
      <c r="M3886" s="168">
        <f t="shared" si="182"/>
        <v>0</v>
      </c>
    </row>
    <row r="3887" spans="1:13" x14ac:dyDescent="0.25">
      <c r="A3887" s="89" t="str">
        <f t="shared" si="183"/>
        <v>Y0BQ6.3</v>
      </c>
      <c r="B3887" s="89">
        <f>VLOOKUP(F3887,Masters!B:F,5,0)</f>
        <v>6.3</v>
      </c>
      <c r="C3887" s="169" t="s">
        <v>199</v>
      </c>
      <c r="D3887" s="169" t="s">
        <v>199</v>
      </c>
      <c r="E3887" s="170">
        <v>44469</v>
      </c>
      <c r="F3887" s="169">
        <v>402362</v>
      </c>
      <c r="G3887" s="169" t="s">
        <v>768</v>
      </c>
      <c r="H3887" s="169"/>
      <c r="I3887" s="169"/>
      <c r="J3887" s="169">
        <v>0</v>
      </c>
      <c r="K3887" s="169"/>
      <c r="M3887" s="168">
        <f t="shared" si="182"/>
        <v>0</v>
      </c>
    </row>
    <row r="3888" spans="1:13" x14ac:dyDescent="0.25">
      <c r="A3888" s="89" t="str">
        <f t="shared" si="183"/>
        <v>Y0BQ6.3</v>
      </c>
      <c r="B3888" s="89">
        <f>VLOOKUP(F3888,Masters!B:F,5,0)</f>
        <v>6.3</v>
      </c>
      <c r="C3888" s="169" t="s">
        <v>199</v>
      </c>
      <c r="D3888" s="169" t="s">
        <v>199</v>
      </c>
      <c r="E3888" s="170">
        <v>44469</v>
      </c>
      <c r="F3888" s="169">
        <v>402363</v>
      </c>
      <c r="G3888" s="169" t="s">
        <v>769</v>
      </c>
      <c r="H3888" s="169"/>
      <c r="I3888" s="169"/>
      <c r="J3888" s="169">
        <v>3513119.76</v>
      </c>
      <c r="K3888" s="169"/>
      <c r="M3888" s="168">
        <f t="shared" si="182"/>
        <v>0.35131197599999997</v>
      </c>
    </row>
    <row r="3889" spans="1:13" x14ac:dyDescent="0.25">
      <c r="A3889" s="89" t="str">
        <f t="shared" si="183"/>
        <v>Y0BQ6.3</v>
      </c>
      <c r="B3889" s="89">
        <f>VLOOKUP(F3889,Masters!B:F,5,0)</f>
        <v>6.3</v>
      </c>
      <c r="C3889" s="169" t="s">
        <v>199</v>
      </c>
      <c r="D3889" s="169" t="s">
        <v>199</v>
      </c>
      <c r="E3889" s="170">
        <v>44469</v>
      </c>
      <c r="F3889" s="169">
        <v>402381</v>
      </c>
      <c r="G3889" s="169" t="s">
        <v>467</v>
      </c>
      <c r="H3889" s="169"/>
      <c r="I3889" s="169"/>
      <c r="J3889" s="169">
        <v>6240367.7999999998</v>
      </c>
      <c r="K3889" s="169"/>
      <c r="M3889" s="168">
        <f t="shared" si="182"/>
        <v>0.62403677999999996</v>
      </c>
    </row>
    <row r="3890" spans="1:13" x14ac:dyDescent="0.25">
      <c r="A3890" s="89" t="str">
        <f t="shared" si="183"/>
        <v>Y0BQ6.3</v>
      </c>
      <c r="B3890" s="89">
        <f>VLOOKUP(F3890,Masters!B:F,5,0)</f>
        <v>6.3</v>
      </c>
      <c r="C3890" s="169" t="s">
        <v>199</v>
      </c>
      <c r="D3890" s="169" t="s">
        <v>199</v>
      </c>
      <c r="E3890" s="170">
        <v>44469</v>
      </c>
      <c r="F3890" s="169">
        <v>402404</v>
      </c>
      <c r="G3890" s="169" t="s">
        <v>468</v>
      </c>
      <c r="H3890" s="169"/>
      <c r="I3890" s="169"/>
      <c r="J3890" s="169">
        <v>13008.48</v>
      </c>
      <c r="K3890" s="169"/>
      <c r="M3890" s="168">
        <f t="shared" si="182"/>
        <v>1.3008479999999998E-3</v>
      </c>
    </row>
    <row r="3891" spans="1:13" x14ac:dyDescent="0.25">
      <c r="A3891" s="89" t="str">
        <f t="shared" si="183"/>
        <v>Y0BQ5.3</v>
      </c>
      <c r="B3891" s="89">
        <f>VLOOKUP(F3891,Masters!B:F,5,0)</f>
        <v>5.3</v>
      </c>
      <c r="C3891" s="169" t="s">
        <v>199</v>
      </c>
      <c r="D3891" s="169" t="s">
        <v>199</v>
      </c>
      <c r="E3891" s="170">
        <v>44469</v>
      </c>
      <c r="F3891" s="169">
        <v>440156</v>
      </c>
      <c r="G3891" s="169" t="s">
        <v>744</v>
      </c>
      <c r="H3891" s="169"/>
      <c r="I3891" s="169"/>
      <c r="J3891" s="169">
        <v>354011</v>
      </c>
      <c r="K3891" s="169"/>
      <c r="M3891" s="168">
        <f t="shared" si="182"/>
        <v>3.5401099999999998E-2</v>
      </c>
    </row>
    <row r="3892" spans="1:13" x14ac:dyDescent="0.25">
      <c r="A3892" s="89" t="str">
        <f t="shared" si="183"/>
        <v>Y0BQ5.3</v>
      </c>
      <c r="B3892" s="89">
        <f>VLOOKUP(F3892,Masters!B:F,5,0)</f>
        <v>5.3</v>
      </c>
      <c r="C3892" s="169" t="s">
        <v>199</v>
      </c>
      <c r="D3892" s="169" t="s">
        <v>199</v>
      </c>
      <c r="E3892" s="170">
        <v>44469</v>
      </c>
      <c r="F3892" s="169">
        <v>440157</v>
      </c>
      <c r="G3892" s="169" t="s">
        <v>1036</v>
      </c>
      <c r="H3892" s="169"/>
      <c r="I3892" s="169"/>
      <c r="J3892" s="169">
        <v>271207.25</v>
      </c>
      <c r="K3892" s="169"/>
      <c r="M3892" s="168">
        <f t="shared" si="182"/>
        <v>2.7120724999999998E-2</v>
      </c>
    </row>
    <row r="3893" spans="1:13" x14ac:dyDescent="0.25">
      <c r="A3893" s="89" t="str">
        <f t="shared" si="183"/>
        <v>Y0BQ5.3</v>
      </c>
      <c r="B3893" s="89">
        <f>VLOOKUP(F3893,Masters!B:F,5,0)</f>
        <v>5.3</v>
      </c>
      <c r="C3893" s="169" t="s">
        <v>199</v>
      </c>
      <c r="D3893" s="169" t="s">
        <v>199</v>
      </c>
      <c r="E3893" s="170">
        <v>44469</v>
      </c>
      <c r="F3893" s="169">
        <v>440158</v>
      </c>
      <c r="G3893" s="169" t="s">
        <v>607</v>
      </c>
      <c r="H3893" s="169"/>
      <c r="I3893" s="169"/>
      <c r="J3893" s="169">
        <v>58660</v>
      </c>
      <c r="K3893" s="169"/>
      <c r="M3893" s="168">
        <f t="shared" si="182"/>
        <v>5.8659999999999997E-3</v>
      </c>
    </row>
    <row r="3894" spans="1:13" x14ac:dyDescent="0.25">
      <c r="A3894" s="89" t="str">
        <f t="shared" si="183"/>
        <v>Y0BQ5.3</v>
      </c>
      <c r="B3894" s="89">
        <f>VLOOKUP(F3894,Masters!B:F,5,0)</f>
        <v>5.3</v>
      </c>
      <c r="C3894" s="169" t="s">
        <v>199</v>
      </c>
      <c r="D3894" s="169" t="s">
        <v>199</v>
      </c>
      <c r="E3894" s="170">
        <v>44469</v>
      </c>
      <c r="F3894" s="169">
        <v>440161</v>
      </c>
      <c r="G3894" s="169" t="s">
        <v>569</v>
      </c>
      <c r="H3894" s="169"/>
      <c r="I3894" s="169"/>
      <c r="J3894" s="169">
        <v>30610403.5</v>
      </c>
      <c r="K3894" s="169"/>
      <c r="M3894" s="168">
        <f t="shared" si="182"/>
        <v>3.0610403499999999</v>
      </c>
    </row>
    <row r="3895" spans="1:13" x14ac:dyDescent="0.25">
      <c r="A3895" s="89" t="str">
        <f t="shared" si="183"/>
        <v>Y0BQ5.5</v>
      </c>
      <c r="B3895" s="89">
        <f>VLOOKUP(F3895,Masters!B:F,5,0)</f>
        <v>5.5</v>
      </c>
      <c r="C3895" s="169" t="s">
        <v>199</v>
      </c>
      <c r="D3895" s="169" t="s">
        <v>199</v>
      </c>
      <c r="E3895" s="170">
        <v>44469</v>
      </c>
      <c r="F3895" s="169">
        <v>440225</v>
      </c>
      <c r="G3895" s="169" t="s">
        <v>450</v>
      </c>
      <c r="H3895" s="169"/>
      <c r="I3895" s="169"/>
      <c r="J3895" s="169">
        <v>1452.78</v>
      </c>
      <c r="K3895" s="169"/>
      <c r="M3895" s="168">
        <f t="shared" si="182"/>
        <v>1.4527799999999999E-4</v>
      </c>
    </row>
    <row r="3896" spans="1:13" x14ac:dyDescent="0.25">
      <c r="A3896" s="89" t="str">
        <f t="shared" si="183"/>
        <v>Y0BQ6.3</v>
      </c>
      <c r="B3896" s="89">
        <f>VLOOKUP(F3896,Masters!B:F,5,0)</f>
        <v>6.3</v>
      </c>
      <c r="C3896" s="169" t="s">
        <v>199</v>
      </c>
      <c r="D3896" s="169" t="s">
        <v>199</v>
      </c>
      <c r="E3896" s="170">
        <v>44469</v>
      </c>
      <c r="F3896" s="169">
        <v>440325</v>
      </c>
      <c r="G3896" s="169" t="s">
        <v>732</v>
      </c>
      <c r="H3896" s="169"/>
      <c r="I3896" s="169"/>
      <c r="J3896" s="169">
        <v>0</v>
      </c>
      <c r="K3896" s="169"/>
      <c r="M3896" s="168">
        <f t="shared" si="182"/>
        <v>0</v>
      </c>
    </row>
    <row r="3897" spans="1:13" x14ac:dyDescent="0.25">
      <c r="A3897" s="89" t="str">
        <f t="shared" si="183"/>
        <v>Y0BQ6.3</v>
      </c>
      <c r="B3897" s="89">
        <f>VLOOKUP(F3897,Masters!B:F,5,0)</f>
        <v>6.3</v>
      </c>
      <c r="C3897" s="169" t="s">
        <v>199</v>
      </c>
      <c r="D3897" s="169" t="s">
        <v>199</v>
      </c>
      <c r="E3897" s="170">
        <v>44469</v>
      </c>
      <c r="F3897" s="169">
        <v>440350</v>
      </c>
      <c r="G3897" s="169" t="s">
        <v>575</v>
      </c>
      <c r="H3897" s="169"/>
      <c r="I3897" s="169"/>
      <c r="J3897" s="169">
        <v>1991283.55</v>
      </c>
      <c r="K3897" s="169"/>
      <c r="M3897" s="168">
        <f t="shared" si="182"/>
        <v>0.19912835500000001</v>
      </c>
    </row>
    <row r="3898" spans="1:13" x14ac:dyDescent="0.25">
      <c r="A3898" s="89" t="str">
        <f t="shared" si="183"/>
        <v>Y0BQ6.3</v>
      </c>
      <c r="B3898" s="89">
        <f>VLOOKUP(F3898,Masters!B:F,5,0)</f>
        <v>6.3</v>
      </c>
      <c r="C3898" s="169" t="s">
        <v>199</v>
      </c>
      <c r="D3898" s="169" t="s">
        <v>199</v>
      </c>
      <c r="E3898" s="170">
        <v>44469</v>
      </c>
      <c r="F3898" s="169">
        <v>440351</v>
      </c>
      <c r="G3898" s="169" t="s">
        <v>576</v>
      </c>
      <c r="H3898" s="169"/>
      <c r="I3898" s="169"/>
      <c r="J3898" s="169">
        <v>1991283.55</v>
      </c>
      <c r="K3898" s="169"/>
      <c r="M3898" s="168">
        <f t="shared" si="182"/>
        <v>0.19912835500000001</v>
      </c>
    </row>
    <row r="3899" spans="1:13" x14ac:dyDescent="0.25">
      <c r="A3899" s="89" t="str">
        <f t="shared" si="183"/>
        <v>Y0BQ6.3</v>
      </c>
      <c r="B3899" s="89">
        <f>VLOOKUP(F3899,Masters!B:F,5,0)</f>
        <v>6.3</v>
      </c>
      <c r="C3899" s="169" t="s">
        <v>199</v>
      </c>
      <c r="D3899" s="169" t="s">
        <v>199</v>
      </c>
      <c r="E3899" s="170">
        <v>44469</v>
      </c>
      <c r="F3899" s="169">
        <v>440416</v>
      </c>
      <c r="G3899" s="169" t="s">
        <v>471</v>
      </c>
      <c r="H3899" s="169"/>
      <c r="I3899" s="169"/>
      <c r="J3899" s="169">
        <v>-5224152.05</v>
      </c>
      <c r="K3899" s="169"/>
      <c r="M3899" s="168">
        <f t="shared" si="182"/>
        <v>-0.52241520499999994</v>
      </c>
    </row>
    <row r="3900" spans="1:13" x14ac:dyDescent="0.25">
      <c r="A3900" s="89" t="str">
        <f t="shared" si="183"/>
        <v>Y0BQ6.3</v>
      </c>
      <c r="B3900" s="89">
        <f>VLOOKUP(F3900,Masters!B:F,5,0)</f>
        <v>6.3</v>
      </c>
      <c r="C3900" s="169" t="s">
        <v>199</v>
      </c>
      <c r="D3900" s="169" t="s">
        <v>199</v>
      </c>
      <c r="E3900" s="170">
        <v>44469</v>
      </c>
      <c r="F3900" s="169">
        <v>440485</v>
      </c>
      <c r="G3900" s="169" t="s">
        <v>732</v>
      </c>
      <c r="H3900" s="169"/>
      <c r="I3900" s="169"/>
      <c r="J3900" s="169">
        <v>0</v>
      </c>
      <c r="K3900" s="169"/>
      <c r="M3900" s="168">
        <f t="shared" si="182"/>
        <v>0</v>
      </c>
    </row>
    <row r="3901" spans="1:13" x14ac:dyDescent="0.25">
      <c r="A3901" s="89" t="str">
        <f t="shared" si="183"/>
        <v>Y0BQ6.3</v>
      </c>
      <c r="B3901" s="89">
        <f>VLOOKUP(F3901,Masters!B:F,5,0)</f>
        <v>6.3</v>
      </c>
      <c r="C3901" s="169" t="s">
        <v>199</v>
      </c>
      <c r="D3901" s="169" t="s">
        <v>199</v>
      </c>
      <c r="E3901" s="170">
        <v>44469</v>
      </c>
      <c r="F3901" s="169">
        <v>440509</v>
      </c>
      <c r="G3901" s="169" t="s">
        <v>472</v>
      </c>
      <c r="H3901" s="169"/>
      <c r="I3901" s="169"/>
      <c r="J3901" s="169">
        <v>6299138.6200000001</v>
      </c>
      <c r="K3901" s="169"/>
      <c r="M3901" s="168">
        <f t="shared" si="182"/>
        <v>0.62991386199999999</v>
      </c>
    </row>
    <row r="3902" spans="1:13" x14ac:dyDescent="0.25">
      <c r="A3902" s="89" t="str">
        <f t="shared" si="183"/>
        <v>Y0BQ6.1</v>
      </c>
      <c r="B3902" s="89">
        <f>VLOOKUP(F3902,Masters!B:F,5,0)</f>
        <v>6.1</v>
      </c>
      <c r="C3902" s="169" t="s">
        <v>199</v>
      </c>
      <c r="D3902" s="169" t="s">
        <v>199</v>
      </c>
      <c r="E3902" s="170">
        <v>44469</v>
      </c>
      <c r="F3902" s="169">
        <v>440512</v>
      </c>
      <c r="G3902" s="169" t="s">
        <v>577</v>
      </c>
      <c r="H3902" s="169"/>
      <c r="I3902" s="169"/>
      <c r="J3902" s="168">
        <v>22125860.59</v>
      </c>
      <c r="K3902" s="169"/>
      <c r="M3902" s="168">
        <f t="shared" si="182"/>
        <v>2.2125860589999999</v>
      </c>
    </row>
    <row r="3903" spans="1:13" x14ac:dyDescent="0.25">
      <c r="A3903" s="89" t="str">
        <f t="shared" si="183"/>
        <v>Y0BQ6.3</v>
      </c>
      <c r="B3903" s="89">
        <f>VLOOKUP(F3903,Masters!B:F,5,0)</f>
        <v>6.3</v>
      </c>
      <c r="C3903" s="169" t="s">
        <v>199</v>
      </c>
      <c r="D3903" s="169" t="s">
        <v>199</v>
      </c>
      <c r="E3903" s="170">
        <v>44469</v>
      </c>
      <c r="F3903" s="169">
        <v>440515</v>
      </c>
      <c r="G3903" s="169" t="s">
        <v>1042</v>
      </c>
      <c r="H3903" s="169"/>
      <c r="I3903" s="169"/>
      <c r="J3903" s="169">
        <v>0</v>
      </c>
      <c r="K3903" s="169"/>
      <c r="M3903" s="168">
        <f t="shared" si="182"/>
        <v>0</v>
      </c>
    </row>
    <row r="3904" spans="1:13" x14ac:dyDescent="0.25">
      <c r="A3904" s="89" t="str">
        <f t="shared" si="183"/>
        <v>Y0CA0</v>
      </c>
      <c r="B3904" s="89">
        <f>VLOOKUP(F3904,Masters!B:F,5,0)</f>
        <v>0</v>
      </c>
      <c r="C3904" s="169" t="s">
        <v>201</v>
      </c>
      <c r="D3904" s="169" t="s">
        <v>201</v>
      </c>
      <c r="E3904" s="170">
        <v>44469</v>
      </c>
      <c r="F3904" s="169">
        <v>102104</v>
      </c>
      <c r="G3904" s="169" t="s">
        <v>437</v>
      </c>
      <c r="H3904" s="169"/>
      <c r="I3904" s="169"/>
      <c r="J3904" s="169">
        <v>113452300.92</v>
      </c>
      <c r="K3904" s="169"/>
      <c r="M3904" s="168">
        <f t="shared" si="182"/>
        <v>11.345230092</v>
      </c>
    </row>
    <row r="3905" spans="1:13" x14ac:dyDescent="0.25">
      <c r="A3905" s="89" t="str">
        <f t="shared" si="183"/>
        <v>Y0CA0</v>
      </c>
      <c r="B3905" s="89">
        <f>VLOOKUP(F3905,Masters!B:F,5,0)</f>
        <v>0</v>
      </c>
      <c r="C3905" s="169" t="s">
        <v>201</v>
      </c>
      <c r="D3905" s="169" t="s">
        <v>201</v>
      </c>
      <c r="E3905" s="170">
        <v>44469</v>
      </c>
      <c r="F3905" s="169">
        <v>111126</v>
      </c>
      <c r="G3905" s="169" t="s">
        <v>438</v>
      </c>
      <c r="H3905" s="169"/>
      <c r="I3905" s="169"/>
      <c r="J3905" s="169">
        <v>10289.370000000001</v>
      </c>
      <c r="K3905" s="169"/>
      <c r="M3905" s="168">
        <f t="shared" si="182"/>
        <v>1.0289370000000002E-3</v>
      </c>
    </row>
    <row r="3906" spans="1:13" x14ac:dyDescent="0.25">
      <c r="A3906" s="89" t="str">
        <f t="shared" si="183"/>
        <v>Y0CA0</v>
      </c>
      <c r="B3906" s="89">
        <f>VLOOKUP(F3906,Masters!B:F,5,0)</f>
        <v>0</v>
      </c>
      <c r="C3906" s="169" t="s">
        <v>201</v>
      </c>
      <c r="D3906" s="169" t="s">
        <v>201</v>
      </c>
      <c r="E3906" s="170">
        <v>44469</v>
      </c>
      <c r="F3906" s="169">
        <v>141280</v>
      </c>
      <c r="G3906" s="169" t="s">
        <v>789</v>
      </c>
      <c r="H3906" s="169"/>
      <c r="I3906" s="169"/>
      <c r="J3906" s="169">
        <v>-2.76</v>
      </c>
      <c r="K3906" s="169"/>
      <c r="M3906" s="168">
        <f t="shared" si="182"/>
        <v>-2.7599999999999998E-7</v>
      </c>
    </row>
    <row r="3907" spans="1:13" x14ac:dyDescent="0.25">
      <c r="A3907" s="89" t="str">
        <f t="shared" si="183"/>
        <v>Y0CA0</v>
      </c>
      <c r="B3907" s="89">
        <f>VLOOKUP(F3907,Masters!B:F,5,0)</f>
        <v>0</v>
      </c>
      <c r="C3907" s="169" t="s">
        <v>201</v>
      </c>
      <c r="D3907" s="169" t="s">
        <v>201</v>
      </c>
      <c r="E3907" s="170">
        <v>44469</v>
      </c>
      <c r="F3907" s="169">
        <v>141349</v>
      </c>
      <c r="G3907" s="169" t="s">
        <v>799</v>
      </c>
      <c r="H3907" s="169"/>
      <c r="I3907" s="169"/>
      <c r="J3907" s="169">
        <v>0</v>
      </c>
      <c r="K3907" s="169"/>
      <c r="M3907" s="168">
        <f t="shared" si="182"/>
        <v>0</v>
      </c>
    </row>
    <row r="3908" spans="1:13" x14ac:dyDescent="0.25">
      <c r="A3908" s="89" t="str">
        <f t="shared" si="183"/>
        <v>Y0CA0</v>
      </c>
      <c r="B3908" s="89">
        <f>VLOOKUP(F3908,Masters!B:F,5,0)</f>
        <v>0</v>
      </c>
      <c r="C3908" s="169" t="s">
        <v>201</v>
      </c>
      <c r="D3908" s="169" t="s">
        <v>201</v>
      </c>
      <c r="E3908" s="170">
        <v>44469</v>
      </c>
      <c r="F3908" s="169">
        <v>141382</v>
      </c>
      <c r="G3908" s="169" t="s">
        <v>508</v>
      </c>
      <c r="H3908" s="169"/>
      <c r="I3908" s="169"/>
      <c r="J3908" s="169">
        <v>0</v>
      </c>
      <c r="K3908" s="169"/>
      <c r="M3908" s="168">
        <f t="shared" si="182"/>
        <v>0</v>
      </c>
    </row>
    <row r="3909" spans="1:13" x14ac:dyDescent="0.25">
      <c r="A3909" s="89" t="str">
        <f t="shared" si="183"/>
        <v>Y0CA0</v>
      </c>
      <c r="B3909" s="89">
        <f>VLOOKUP(F3909,Masters!B:F,5,0)</f>
        <v>0</v>
      </c>
      <c r="C3909" s="169" t="s">
        <v>201</v>
      </c>
      <c r="D3909" s="169" t="s">
        <v>201</v>
      </c>
      <c r="E3909" s="170">
        <v>44469</v>
      </c>
      <c r="F3909" s="169">
        <v>141398</v>
      </c>
      <c r="G3909" s="169" t="s">
        <v>2431</v>
      </c>
      <c r="H3909" s="169"/>
      <c r="I3909" s="169"/>
      <c r="J3909" s="169">
        <v>0</v>
      </c>
      <c r="K3909" s="169"/>
      <c r="M3909" s="168">
        <f t="shared" si="182"/>
        <v>0</v>
      </c>
    </row>
    <row r="3910" spans="1:13" x14ac:dyDescent="0.25">
      <c r="A3910" s="89" t="str">
        <f t="shared" si="183"/>
        <v>Y0CA0</v>
      </c>
      <c r="B3910" s="89">
        <f>VLOOKUP(F3910,Masters!B:F,5,0)</f>
        <v>0</v>
      </c>
      <c r="C3910" s="169" t="s">
        <v>201</v>
      </c>
      <c r="D3910" s="169" t="s">
        <v>201</v>
      </c>
      <c r="E3910" s="170">
        <v>44469</v>
      </c>
      <c r="F3910" s="169">
        <v>141744</v>
      </c>
      <c r="G3910" s="169" t="s">
        <v>514</v>
      </c>
      <c r="H3910" s="169"/>
      <c r="I3910" s="169"/>
      <c r="J3910" s="169">
        <v>0</v>
      </c>
      <c r="K3910" s="169"/>
      <c r="M3910" s="168">
        <f t="shared" si="182"/>
        <v>0</v>
      </c>
    </row>
    <row r="3911" spans="1:13" x14ac:dyDescent="0.25">
      <c r="A3911" s="89" t="str">
        <f t="shared" si="183"/>
        <v>Y0CA0</v>
      </c>
      <c r="B3911" s="89">
        <f>VLOOKUP(F3911,Masters!B:F,5,0)</f>
        <v>0</v>
      </c>
      <c r="C3911" s="169" t="s">
        <v>201</v>
      </c>
      <c r="D3911" s="169" t="s">
        <v>201</v>
      </c>
      <c r="E3911" s="170">
        <v>44469</v>
      </c>
      <c r="F3911" s="169">
        <v>160118</v>
      </c>
      <c r="G3911" s="169" t="s">
        <v>890</v>
      </c>
      <c r="H3911" s="169"/>
      <c r="I3911" s="169"/>
      <c r="J3911" s="169">
        <v>0</v>
      </c>
      <c r="K3911" s="169"/>
      <c r="M3911" s="168">
        <f t="shared" si="182"/>
        <v>0</v>
      </c>
    </row>
    <row r="3912" spans="1:13" x14ac:dyDescent="0.25">
      <c r="A3912" s="89" t="str">
        <f t="shared" si="183"/>
        <v>Y0CA0</v>
      </c>
      <c r="B3912" s="89">
        <f>VLOOKUP(F3912,Masters!B:F,5,0)</f>
        <v>0</v>
      </c>
      <c r="C3912" s="169" t="s">
        <v>201</v>
      </c>
      <c r="D3912" s="169" t="s">
        <v>201</v>
      </c>
      <c r="E3912" s="170">
        <v>44469</v>
      </c>
      <c r="F3912" s="169">
        <v>160202</v>
      </c>
      <c r="G3912" s="169" t="s">
        <v>896</v>
      </c>
      <c r="H3912" s="169"/>
      <c r="I3912" s="169"/>
      <c r="J3912" s="169">
        <v>0</v>
      </c>
      <c r="K3912" s="169"/>
      <c r="M3912" s="168">
        <f t="shared" si="182"/>
        <v>0</v>
      </c>
    </row>
    <row r="3913" spans="1:13" x14ac:dyDescent="0.25">
      <c r="A3913" s="89" t="str">
        <f t="shared" si="183"/>
        <v>Y0CA0</v>
      </c>
      <c r="B3913" s="89">
        <f>VLOOKUP(F3913,Masters!B:F,5,0)</f>
        <v>0</v>
      </c>
      <c r="C3913" s="169" t="s">
        <v>201</v>
      </c>
      <c r="D3913" s="169" t="s">
        <v>201</v>
      </c>
      <c r="E3913" s="170">
        <v>44469</v>
      </c>
      <c r="F3913" s="169">
        <v>160206</v>
      </c>
      <c r="G3913" s="169" t="s">
        <v>897</v>
      </c>
      <c r="H3913" s="169"/>
      <c r="I3913" s="169"/>
      <c r="J3913" s="169">
        <v>-5.28</v>
      </c>
      <c r="K3913" s="169"/>
      <c r="M3913" s="168">
        <f t="shared" si="182"/>
        <v>-5.2800000000000007E-7</v>
      </c>
    </row>
    <row r="3914" spans="1:13" x14ac:dyDescent="0.25">
      <c r="A3914" s="89" t="str">
        <f t="shared" si="183"/>
        <v>Y0CA0</v>
      </c>
      <c r="B3914" s="89">
        <f>VLOOKUP(F3914,Masters!B:F,5,0)</f>
        <v>0</v>
      </c>
      <c r="C3914" s="169" t="s">
        <v>201</v>
      </c>
      <c r="D3914" s="169" t="s">
        <v>201</v>
      </c>
      <c r="E3914" s="170">
        <v>44469</v>
      </c>
      <c r="F3914" s="169">
        <v>160207</v>
      </c>
      <c r="G3914" s="169" t="s">
        <v>898</v>
      </c>
      <c r="H3914" s="169"/>
      <c r="I3914" s="169"/>
      <c r="J3914" s="169">
        <v>0</v>
      </c>
      <c r="K3914" s="169"/>
      <c r="M3914" s="168">
        <f t="shared" si="182"/>
        <v>0</v>
      </c>
    </row>
    <row r="3915" spans="1:13" x14ac:dyDescent="0.25">
      <c r="A3915" s="89" t="str">
        <f t="shared" si="183"/>
        <v>Y0CA0</v>
      </c>
      <c r="B3915" s="89">
        <f>VLOOKUP(F3915,Masters!B:F,5,0)</f>
        <v>0</v>
      </c>
      <c r="C3915" s="169" t="s">
        <v>201</v>
      </c>
      <c r="D3915" s="169" t="s">
        <v>201</v>
      </c>
      <c r="E3915" s="170">
        <v>44469</v>
      </c>
      <c r="F3915" s="169">
        <v>201276</v>
      </c>
      <c r="G3915" s="169" t="s">
        <v>473</v>
      </c>
      <c r="H3915" s="169"/>
      <c r="I3915" s="169"/>
      <c r="J3915" s="169">
        <v>-0.36</v>
      </c>
      <c r="K3915" s="169"/>
      <c r="M3915" s="168">
        <f t="shared" si="182"/>
        <v>-3.5999999999999998E-8</v>
      </c>
    </row>
    <row r="3916" spans="1:13" x14ac:dyDescent="0.25">
      <c r="A3916" s="89" t="str">
        <f t="shared" ref="A3916:A3939" si="184">C3916&amp;B3916</f>
        <v>Y0CA1.2</v>
      </c>
      <c r="B3916" s="89">
        <f>VLOOKUP(F3916,Masters!B:F,5,0)</f>
        <v>1.2</v>
      </c>
      <c r="C3916" s="169" t="s">
        <v>201</v>
      </c>
      <c r="D3916" s="169" t="s">
        <v>201</v>
      </c>
      <c r="E3916" s="170">
        <v>44469</v>
      </c>
      <c r="F3916" s="169">
        <v>201277</v>
      </c>
      <c r="G3916" s="169" t="s">
        <v>474</v>
      </c>
      <c r="H3916" s="169"/>
      <c r="I3916" s="169"/>
      <c r="J3916" s="169">
        <v>-112881476.63</v>
      </c>
      <c r="K3916" s="169"/>
      <c r="M3916" s="168">
        <f t="shared" ref="M3916:M3937" si="185">J3916/10000000</f>
        <v>-11.288147663</v>
      </c>
    </row>
    <row r="3917" spans="1:13" x14ac:dyDescent="0.25">
      <c r="A3917" s="89" t="str">
        <f t="shared" si="184"/>
        <v>Y0CA0</v>
      </c>
      <c r="B3917" s="89">
        <f>VLOOKUP(F3917,Masters!B:F,5,0)</f>
        <v>0</v>
      </c>
      <c r="C3917" s="169" t="s">
        <v>201</v>
      </c>
      <c r="D3917" s="169" t="s">
        <v>201</v>
      </c>
      <c r="E3917" s="170">
        <v>44469</v>
      </c>
      <c r="F3917" s="169">
        <v>210117</v>
      </c>
      <c r="G3917" s="169" t="s">
        <v>523</v>
      </c>
      <c r="H3917" s="169"/>
      <c r="I3917" s="169"/>
      <c r="J3917" s="169">
        <v>-28368.66</v>
      </c>
      <c r="K3917" s="169"/>
      <c r="M3917" s="168">
        <f t="shared" si="185"/>
        <v>-2.836866E-3</v>
      </c>
    </row>
    <row r="3918" spans="1:13" x14ac:dyDescent="0.25">
      <c r="A3918" s="89" t="str">
        <f t="shared" si="184"/>
        <v>Y0CA0</v>
      </c>
      <c r="B3918" s="89">
        <f>VLOOKUP(F3918,Masters!B:F,5,0)</f>
        <v>0</v>
      </c>
      <c r="C3918" s="169" t="s">
        <v>201</v>
      </c>
      <c r="D3918" s="169" t="s">
        <v>201</v>
      </c>
      <c r="E3918" s="170">
        <v>44469</v>
      </c>
      <c r="F3918" s="169">
        <v>210667</v>
      </c>
      <c r="G3918" s="169" t="s">
        <v>528</v>
      </c>
      <c r="H3918" s="169"/>
      <c r="I3918" s="169"/>
      <c r="J3918" s="169">
        <v>7.09</v>
      </c>
      <c r="K3918" s="169"/>
      <c r="M3918" s="168">
        <f t="shared" si="185"/>
        <v>7.0900000000000001E-7</v>
      </c>
    </row>
    <row r="3919" spans="1:13" x14ac:dyDescent="0.25">
      <c r="A3919" s="89" t="str">
        <f t="shared" si="184"/>
        <v>Y0CA0</v>
      </c>
      <c r="B3919" s="89">
        <f>VLOOKUP(F3919,Masters!B:F,5,0)</f>
        <v>0</v>
      </c>
      <c r="C3919" s="169" t="s">
        <v>201</v>
      </c>
      <c r="D3919" s="169" t="s">
        <v>201</v>
      </c>
      <c r="E3919" s="170">
        <v>44469</v>
      </c>
      <c r="F3919" s="169">
        <v>210766</v>
      </c>
      <c r="G3919" s="169" t="s">
        <v>1614</v>
      </c>
      <c r="H3919" s="169"/>
      <c r="I3919" s="169"/>
      <c r="J3919" s="169">
        <v>-304.73</v>
      </c>
      <c r="K3919" s="169"/>
      <c r="M3919" s="168">
        <f t="shared" si="185"/>
        <v>-3.0473000000000001E-5</v>
      </c>
    </row>
    <row r="3920" spans="1:13" x14ac:dyDescent="0.25">
      <c r="A3920" s="89" t="str">
        <f t="shared" si="184"/>
        <v>Y0CA0</v>
      </c>
      <c r="B3920" s="89">
        <f>VLOOKUP(F3920,Masters!B:F,5,0)</f>
        <v>0</v>
      </c>
      <c r="C3920" s="169" t="s">
        <v>201</v>
      </c>
      <c r="D3920" s="169" t="s">
        <v>201</v>
      </c>
      <c r="E3920" s="170">
        <v>44469</v>
      </c>
      <c r="F3920" s="169">
        <v>211103</v>
      </c>
      <c r="G3920" s="169" t="s">
        <v>529</v>
      </c>
      <c r="H3920" s="169"/>
      <c r="I3920" s="169"/>
      <c r="J3920" s="169">
        <v>-886.11</v>
      </c>
      <c r="K3920" s="169"/>
      <c r="M3920" s="168">
        <f t="shared" si="185"/>
        <v>-8.8610999999999996E-5</v>
      </c>
    </row>
    <row r="3921" spans="1:13" x14ac:dyDescent="0.25">
      <c r="A3921" s="89" t="str">
        <f t="shared" si="184"/>
        <v>Y0CA0</v>
      </c>
      <c r="B3921" s="89">
        <f>VLOOKUP(F3921,Masters!B:F,5,0)</f>
        <v>0</v>
      </c>
      <c r="C3921" s="169" t="s">
        <v>201</v>
      </c>
      <c r="D3921" s="169" t="s">
        <v>201</v>
      </c>
      <c r="E3921" s="170">
        <v>44469</v>
      </c>
      <c r="F3921" s="169">
        <v>211106</v>
      </c>
      <c r="G3921" s="169" t="s">
        <v>530</v>
      </c>
      <c r="H3921" s="169"/>
      <c r="I3921" s="169"/>
      <c r="J3921" s="169">
        <v>15831.68</v>
      </c>
      <c r="K3921" s="169"/>
      <c r="M3921" s="168">
        <f t="shared" si="185"/>
        <v>1.583168E-3</v>
      </c>
    </row>
    <row r="3922" spans="1:13" x14ac:dyDescent="0.25">
      <c r="A3922" s="89" t="str">
        <f t="shared" si="184"/>
        <v>Y0CA0</v>
      </c>
      <c r="B3922" s="89">
        <f>VLOOKUP(F3922,Masters!B:F,5,0)</f>
        <v>0</v>
      </c>
      <c r="C3922" s="169" t="s">
        <v>201</v>
      </c>
      <c r="D3922" s="169" t="s">
        <v>201</v>
      </c>
      <c r="E3922" s="170">
        <v>44469</v>
      </c>
      <c r="F3922" s="169">
        <v>211172</v>
      </c>
      <c r="G3922" s="169" t="s">
        <v>535</v>
      </c>
      <c r="H3922" s="169"/>
      <c r="I3922" s="169"/>
      <c r="J3922" s="169">
        <v>286.47000000000003</v>
      </c>
      <c r="K3922" s="169"/>
      <c r="M3922" s="168">
        <f t="shared" si="185"/>
        <v>2.8647000000000002E-5</v>
      </c>
    </row>
    <row r="3923" spans="1:13" x14ac:dyDescent="0.25">
      <c r="A3923" s="89" t="str">
        <f t="shared" si="184"/>
        <v>Y0CA0</v>
      </c>
      <c r="B3923" s="89">
        <f>VLOOKUP(F3923,Masters!B:F,5,0)</f>
        <v>0</v>
      </c>
      <c r="C3923" s="169" t="s">
        <v>201</v>
      </c>
      <c r="D3923" s="169" t="s">
        <v>201</v>
      </c>
      <c r="E3923" s="170">
        <v>44469</v>
      </c>
      <c r="F3923" s="169">
        <v>260118</v>
      </c>
      <c r="G3923" s="169" t="s">
        <v>930</v>
      </c>
      <c r="H3923" s="169"/>
      <c r="I3923" s="169"/>
      <c r="J3923" s="169">
        <v>0</v>
      </c>
      <c r="K3923" s="169"/>
      <c r="M3923" s="168">
        <f t="shared" si="185"/>
        <v>0</v>
      </c>
    </row>
    <row r="3924" spans="1:13" x14ac:dyDescent="0.25">
      <c r="A3924" s="89" t="str">
        <f t="shared" si="184"/>
        <v>Y0CA0</v>
      </c>
      <c r="B3924" s="89">
        <f>VLOOKUP(F3924,Masters!B:F,5,0)</f>
        <v>0</v>
      </c>
      <c r="C3924" s="169" t="s">
        <v>201</v>
      </c>
      <c r="D3924" s="169" t="s">
        <v>201</v>
      </c>
      <c r="E3924" s="170">
        <v>44469</v>
      </c>
      <c r="F3924" s="169">
        <v>260202</v>
      </c>
      <c r="G3924" s="169" t="s">
        <v>936</v>
      </c>
      <c r="H3924" s="169"/>
      <c r="I3924" s="169"/>
      <c r="J3924" s="169">
        <v>0</v>
      </c>
      <c r="K3924" s="169"/>
      <c r="M3924" s="168">
        <f t="shared" si="185"/>
        <v>0</v>
      </c>
    </row>
    <row r="3925" spans="1:13" x14ac:dyDescent="0.25">
      <c r="A3925" s="89" t="str">
        <f t="shared" si="184"/>
        <v>Y0CA0</v>
      </c>
      <c r="B3925" s="89">
        <f>VLOOKUP(F3925,Masters!B:F,5,0)</f>
        <v>0</v>
      </c>
      <c r="C3925" s="169" t="s">
        <v>201</v>
      </c>
      <c r="D3925" s="169" t="s">
        <v>201</v>
      </c>
      <c r="E3925" s="170">
        <v>44469</v>
      </c>
      <c r="F3925" s="169">
        <v>260222</v>
      </c>
      <c r="G3925" s="169" t="s">
        <v>938</v>
      </c>
      <c r="H3925" s="169"/>
      <c r="I3925" s="169"/>
      <c r="J3925" s="169">
        <v>-69762.789999999994</v>
      </c>
      <c r="K3925" s="169"/>
      <c r="M3925" s="168">
        <f t="shared" si="185"/>
        <v>-6.9762789999999993E-3</v>
      </c>
    </row>
    <row r="3926" spans="1:13" x14ac:dyDescent="0.25">
      <c r="A3926" s="89" t="str">
        <f t="shared" si="184"/>
        <v>Y0CA0</v>
      </c>
      <c r="B3926" s="89">
        <f>VLOOKUP(F3926,Masters!B:F,5,0)</f>
        <v>0</v>
      </c>
      <c r="C3926" s="169" t="s">
        <v>201</v>
      </c>
      <c r="D3926" s="169" t="s">
        <v>201</v>
      </c>
      <c r="E3926" s="170">
        <v>44469</v>
      </c>
      <c r="F3926" s="169">
        <v>260836</v>
      </c>
      <c r="G3926" s="169" t="s">
        <v>496</v>
      </c>
      <c r="H3926" s="169"/>
      <c r="I3926" s="169"/>
      <c r="J3926" s="169">
        <v>-1463.19</v>
      </c>
      <c r="K3926" s="169"/>
      <c r="M3926" s="168">
        <f t="shared" si="185"/>
        <v>-1.4631900000000001E-4</v>
      </c>
    </row>
    <row r="3927" spans="1:13" x14ac:dyDescent="0.25">
      <c r="A3927" s="89" t="str">
        <f t="shared" si="184"/>
        <v>Y0CA0</v>
      </c>
      <c r="B3927" s="89">
        <f>VLOOKUP(F3927,Masters!B:F,5,0)</f>
        <v>0</v>
      </c>
      <c r="C3927" s="169" t="s">
        <v>201</v>
      </c>
      <c r="D3927" s="169" t="s">
        <v>201</v>
      </c>
      <c r="E3927" s="170">
        <v>44469</v>
      </c>
      <c r="F3927" s="169">
        <v>260837</v>
      </c>
      <c r="G3927" s="169" t="s">
        <v>497</v>
      </c>
      <c r="H3927" s="169"/>
      <c r="I3927" s="169"/>
      <c r="J3927" s="169">
        <v>-1463.19</v>
      </c>
      <c r="K3927" s="169"/>
      <c r="M3927" s="168">
        <f t="shared" si="185"/>
        <v>-1.4631900000000001E-4</v>
      </c>
    </row>
    <row r="3928" spans="1:13" x14ac:dyDescent="0.25">
      <c r="A3928" s="89" t="str">
        <f t="shared" si="184"/>
        <v>Y0CA0</v>
      </c>
      <c r="B3928" s="89">
        <f>VLOOKUP(F3928,Masters!B:F,5,0)</f>
        <v>0</v>
      </c>
      <c r="C3928" s="169" t="s">
        <v>201</v>
      </c>
      <c r="D3928" s="169" t="s">
        <v>201</v>
      </c>
      <c r="E3928" s="170">
        <v>44469</v>
      </c>
      <c r="F3928" s="169">
        <v>260930</v>
      </c>
      <c r="G3928" s="169" t="s">
        <v>735</v>
      </c>
      <c r="H3928" s="169"/>
      <c r="I3928" s="169"/>
      <c r="J3928" s="169">
        <v>0</v>
      </c>
      <c r="K3928" s="169"/>
      <c r="M3928" s="168">
        <f t="shared" si="185"/>
        <v>0</v>
      </c>
    </row>
    <row r="3929" spans="1:13" x14ac:dyDescent="0.25">
      <c r="A3929" s="89" t="str">
        <f t="shared" si="184"/>
        <v>Y0CA0</v>
      </c>
      <c r="B3929" s="89">
        <f>VLOOKUP(F3929,Masters!B:F,5,0)</f>
        <v>0</v>
      </c>
      <c r="C3929" s="169" t="s">
        <v>201</v>
      </c>
      <c r="D3929" s="169" t="s">
        <v>201</v>
      </c>
      <c r="E3929" s="170">
        <v>44469</v>
      </c>
      <c r="F3929" s="169">
        <v>281101</v>
      </c>
      <c r="G3929" s="169" t="s">
        <v>481</v>
      </c>
      <c r="H3929" s="169"/>
      <c r="I3929" s="169"/>
      <c r="J3929" s="169">
        <v>-17.47</v>
      </c>
      <c r="K3929" s="169"/>
      <c r="M3929" s="168">
        <f t="shared" si="185"/>
        <v>-1.747E-6</v>
      </c>
    </row>
    <row r="3930" spans="1:13" x14ac:dyDescent="0.25">
      <c r="A3930" s="89" t="str">
        <f t="shared" si="184"/>
        <v>Y0CA0</v>
      </c>
      <c r="B3930" s="89">
        <f>VLOOKUP(F3930,Masters!B:F,5,0)</f>
        <v>0</v>
      </c>
      <c r="C3930" s="169" t="s">
        <v>201</v>
      </c>
      <c r="D3930" s="169" t="s">
        <v>201</v>
      </c>
      <c r="E3930" s="170">
        <v>44469</v>
      </c>
      <c r="F3930" s="169">
        <v>281212</v>
      </c>
      <c r="G3930" s="169" t="s">
        <v>541</v>
      </c>
      <c r="H3930" s="169"/>
      <c r="I3930" s="169"/>
      <c r="J3930" s="169">
        <v>-494917.22</v>
      </c>
      <c r="K3930" s="169"/>
      <c r="M3930" s="168">
        <f t="shared" si="185"/>
        <v>-4.9491721999999995E-2</v>
      </c>
    </row>
    <row r="3931" spans="1:13" x14ac:dyDescent="0.25">
      <c r="A3931" s="89" t="str">
        <f t="shared" si="184"/>
        <v>Y0CA5.2</v>
      </c>
      <c r="B3931" s="89">
        <f>VLOOKUP(F3931,Masters!B:F,5,0)</f>
        <v>5.2</v>
      </c>
      <c r="C3931" s="169" t="s">
        <v>201</v>
      </c>
      <c r="D3931" s="169" t="s">
        <v>201</v>
      </c>
      <c r="E3931" s="170">
        <v>44469</v>
      </c>
      <c r="F3931" s="169">
        <v>304213</v>
      </c>
      <c r="G3931" s="169" t="s">
        <v>966</v>
      </c>
      <c r="H3931" s="169"/>
      <c r="I3931" s="169"/>
      <c r="J3931" s="169">
        <v>-46.59</v>
      </c>
      <c r="K3931" s="169"/>
      <c r="M3931" s="168">
        <f t="shared" si="185"/>
        <v>-4.6590000000000006E-6</v>
      </c>
    </row>
    <row r="3932" spans="1:13" x14ac:dyDescent="0.25">
      <c r="A3932" s="89" t="str">
        <f t="shared" si="184"/>
        <v>Y0CA5.2</v>
      </c>
      <c r="B3932" s="89">
        <f>VLOOKUP(F3932,Masters!B:F,5,0)</f>
        <v>5.2</v>
      </c>
      <c r="C3932" s="169" t="s">
        <v>201</v>
      </c>
      <c r="D3932" s="169" t="s">
        <v>201</v>
      </c>
      <c r="E3932" s="170">
        <v>44469</v>
      </c>
      <c r="F3932" s="169">
        <v>304232</v>
      </c>
      <c r="G3932" s="169" t="s">
        <v>440</v>
      </c>
      <c r="H3932" s="169"/>
      <c r="I3932" s="169"/>
      <c r="J3932" s="169">
        <v>-0.55000000000000004</v>
      </c>
      <c r="K3932" s="169"/>
      <c r="M3932" s="168">
        <f t="shared" si="185"/>
        <v>-5.5000000000000003E-8</v>
      </c>
    </row>
    <row r="3933" spans="1:13" x14ac:dyDescent="0.25">
      <c r="A3933" s="89" t="str">
        <f t="shared" si="184"/>
        <v>Y0CA6.1</v>
      </c>
      <c r="B3933" s="89">
        <f>VLOOKUP(F3933,Masters!B:F,5,0)</f>
        <v>6.1</v>
      </c>
      <c r="C3933" s="169" t="s">
        <v>201</v>
      </c>
      <c r="D3933" s="169" t="s">
        <v>201</v>
      </c>
      <c r="E3933" s="170">
        <v>44469</v>
      </c>
      <c r="F3933" s="169">
        <v>401501</v>
      </c>
      <c r="G3933" s="169" t="s">
        <v>1001</v>
      </c>
      <c r="H3933" s="169"/>
      <c r="I3933" s="169"/>
      <c r="J3933" s="168">
        <v>210924.89</v>
      </c>
      <c r="K3933" s="169"/>
      <c r="M3933" s="168">
        <f t="shared" si="185"/>
        <v>2.1092489000000002E-2</v>
      </c>
    </row>
    <row r="3934" spans="1:13" x14ac:dyDescent="0.25">
      <c r="A3934" s="89" t="str">
        <f t="shared" si="184"/>
        <v>Y0CA6.3</v>
      </c>
      <c r="B3934" s="89">
        <f>VLOOKUP(F3934,Masters!B:F,5,0)</f>
        <v>6.3</v>
      </c>
      <c r="C3934" s="169" t="s">
        <v>201</v>
      </c>
      <c r="D3934" s="169" t="s">
        <v>201</v>
      </c>
      <c r="E3934" s="170">
        <v>44469</v>
      </c>
      <c r="F3934" s="169">
        <v>401702</v>
      </c>
      <c r="G3934" s="169" t="s">
        <v>455</v>
      </c>
      <c r="H3934" s="169"/>
      <c r="I3934" s="169"/>
      <c r="J3934" s="169">
        <v>-38070.86</v>
      </c>
      <c r="K3934" s="169"/>
      <c r="M3934" s="168">
        <f t="shared" si="185"/>
        <v>-3.8070859999999999E-3</v>
      </c>
    </row>
    <row r="3935" spans="1:13" x14ac:dyDescent="0.25">
      <c r="A3935" s="89" t="str">
        <f t="shared" si="184"/>
        <v>Y0CA6.1</v>
      </c>
      <c r="B3935" s="89">
        <f>VLOOKUP(F3935,Masters!B:F,5,0)</f>
        <v>6.1</v>
      </c>
      <c r="C3935" s="169" t="s">
        <v>201</v>
      </c>
      <c r="D3935" s="169" t="s">
        <v>201</v>
      </c>
      <c r="E3935" s="170">
        <v>44469</v>
      </c>
      <c r="F3935" s="169">
        <v>402257</v>
      </c>
      <c r="G3935" s="169" t="s">
        <v>464</v>
      </c>
      <c r="H3935" s="169"/>
      <c r="I3935" s="169"/>
      <c r="J3935" s="168">
        <v>-210924.89</v>
      </c>
      <c r="K3935" s="169"/>
      <c r="M3935" s="168">
        <f t="shared" si="185"/>
        <v>-2.1092489000000002E-2</v>
      </c>
    </row>
    <row r="3936" spans="1:13" x14ac:dyDescent="0.25">
      <c r="A3936" s="89" t="str">
        <f t="shared" si="184"/>
        <v>Y0CA6.3</v>
      </c>
      <c r="B3936" s="89">
        <f>VLOOKUP(F3936,Masters!B:F,5,0)</f>
        <v>6.3</v>
      </c>
      <c r="C3936" s="169" t="s">
        <v>201</v>
      </c>
      <c r="D3936" s="169" t="s">
        <v>201</v>
      </c>
      <c r="E3936" s="170">
        <v>44469</v>
      </c>
      <c r="F3936" s="169">
        <v>440325</v>
      </c>
      <c r="G3936" s="169" t="s">
        <v>732</v>
      </c>
      <c r="H3936" s="169"/>
      <c r="I3936" s="169"/>
      <c r="J3936" s="169">
        <v>0</v>
      </c>
      <c r="K3936" s="169"/>
      <c r="M3936" s="168">
        <f t="shared" si="185"/>
        <v>0</v>
      </c>
    </row>
    <row r="3937" spans="1:13" x14ac:dyDescent="0.25">
      <c r="A3937" s="89" t="str">
        <f t="shared" si="184"/>
        <v>Y0CA6.3</v>
      </c>
      <c r="B3937" s="89">
        <f>VLOOKUP(F3937,Masters!B:F,5,0)</f>
        <v>6.3</v>
      </c>
      <c r="C3937" s="169" t="s">
        <v>201</v>
      </c>
      <c r="D3937" s="169" t="s">
        <v>201</v>
      </c>
      <c r="E3937" s="170">
        <v>44469</v>
      </c>
      <c r="F3937" s="169">
        <v>440341</v>
      </c>
      <c r="G3937" s="169" t="s">
        <v>469</v>
      </c>
      <c r="H3937" s="169"/>
      <c r="I3937" s="169"/>
      <c r="J3937" s="169">
        <v>19035.43</v>
      </c>
      <c r="K3937" s="169"/>
      <c r="M3937" s="168">
        <f t="shared" si="185"/>
        <v>1.9035429999999999E-3</v>
      </c>
    </row>
    <row r="3938" spans="1:13" x14ac:dyDescent="0.25">
      <c r="A3938" s="89" t="str">
        <f t="shared" si="184"/>
        <v>Y0CA6.3</v>
      </c>
      <c r="B3938" s="89">
        <f>VLOOKUP(F3938,Masters!B:F,5,0)</f>
        <v>6.3</v>
      </c>
      <c r="C3938" s="169" t="s">
        <v>201</v>
      </c>
      <c r="D3938" s="169" t="s">
        <v>201</v>
      </c>
      <c r="E3938" s="170">
        <v>44469</v>
      </c>
      <c r="F3938" s="169">
        <v>440342</v>
      </c>
      <c r="G3938" s="169" t="s">
        <v>470</v>
      </c>
      <c r="H3938" s="169"/>
      <c r="I3938" s="169"/>
      <c r="J3938" s="169">
        <v>19035.43</v>
      </c>
      <c r="K3938" s="169"/>
      <c r="M3938" s="168">
        <f t="shared" ref="M3938:M3975" si="186">J3938/10000000</f>
        <v>1.9035429999999999E-3</v>
      </c>
    </row>
    <row r="3939" spans="1:13" x14ac:dyDescent="0.25">
      <c r="A3939" s="89" t="str">
        <f t="shared" si="184"/>
        <v>Y0CA6.3</v>
      </c>
      <c r="B3939" s="89">
        <f>VLOOKUP(F3939,Masters!B:F,5,0)</f>
        <v>6.3</v>
      </c>
      <c r="C3939" s="169" t="s">
        <v>201</v>
      </c>
      <c r="D3939" s="169" t="s">
        <v>201</v>
      </c>
      <c r="E3939" s="170">
        <v>44469</v>
      </c>
      <c r="F3939" s="169">
        <v>440485</v>
      </c>
      <c r="G3939" s="169" t="s">
        <v>732</v>
      </c>
      <c r="H3939" s="169"/>
      <c r="I3939" s="169"/>
      <c r="J3939" s="169">
        <v>0</v>
      </c>
      <c r="K3939" s="169"/>
      <c r="M3939" s="168">
        <f t="shared" si="186"/>
        <v>0</v>
      </c>
    </row>
    <row r="3940" spans="1:13" x14ac:dyDescent="0.25">
      <c r="A3940" s="89" t="str">
        <f t="shared" ref="A3940:A3975" si="187">C3940&amp;B3940</f>
        <v>Y0CB0</v>
      </c>
      <c r="B3940" s="89">
        <f>VLOOKUP(F3940,Masters!B:F,5,0)</f>
        <v>0</v>
      </c>
      <c r="C3940" s="169" t="s">
        <v>202</v>
      </c>
      <c r="D3940" s="169" t="s">
        <v>202</v>
      </c>
      <c r="E3940" s="170">
        <v>44469</v>
      </c>
      <c r="F3940" s="169">
        <v>102104</v>
      </c>
      <c r="G3940" s="169" t="s">
        <v>437</v>
      </c>
      <c r="H3940" s="169"/>
      <c r="I3940" s="169"/>
      <c r="J3940" s="169">
        <v>92738378.799999997</v>
      </c>
      <c r="K3940" s="169"/>
      <c r="M3940" s="168">
        <f t="shared" si="186"/>
        <v>9.2738378800000003</v>
      </c>
    </row>
    <row r="3941" spans="1:13" x14ac:dyDescent="0.25">
      <c r="A3941" s="89" t="str">
        <f t="shared" si="187"/>
        <v>Y0CB0</v>
      </c>
      <c r="B3941" s="89">
        <f>VLOOKUP(F3941,Masters!B:F,5,0)</f>
        <v>0</v>
      </c>
      <c r="C3941" s="169" t="s">
        <v>202</v>
      </c>
      <c r="D3941" s="169" t="s">
        <v>202</v>
      </c>
      <c r="E3941" s="170">
        <v>44469</v>
      </c>
      <c r="F3941" s="169">
        <v>111126</v>
      </c>
      <c r="G3941" s="169" t="s">
        <v>438</v>
      </c>
      <c r="H3941" s="169"/>
      <c r="I3941" s="169"/>
      <c r="J3941" s="169">
        <v>8410.76</v>
      </c>
      <c r="K3941" s="169"/>
      <c r="M3941" s="168">
        <f t="shared" si="186"/>
        <v>8.4107600000000006E-4</v>
      </c>
    </row>
    <row r="3942" spans="1:13" x14ac:dyDescent="0.25">
      <c r="A3942" s="89" t="str">
        <f t="shared" si="187"/>
        <v>Y0CB0</v>
      </c>
      <c r="B3942" s="89">
        <f>VLOOKUP(F3942,Masters!B:F,5,0)</f>
        <v>0</v>
      </c>
      <c r="C3942" s="169" t="s">
        <v>202</v>
      </c>
      <c r="D3942" s="169" t="s">
        <v>202</v>
      </c>
      <c r="E3942" s="170">
        <v>44469</v>
      </c>
      <c r="F3942" s="169">
        <v>141280</v>
      </c>
      <c r="G3942" s="169" t="s">
        <v>789</v>
      </c>
      <c r="H3942" s="169"/>
      <c r="I3942" s="169"/>
      <c r="J3942" s="169">
        <v>2.78</v>
      </c>
      <c r="K3942" s="169"/>
      <c r="M3942" s="168">
        <f t="shared" si="186"/>
        <v>2.7799999999999997E-7</v>
      </c>
    </row>
    <row r="3943" spans="1:13" x14ac:dyDescent="0.25">
      <c r="A3943" s="89" t="str">
        <f t="shared" si="187"/>
        <v>Y0CB0</v>
      </c>
      <c r="B3943" s="89">
        <f>VLOOKUP(F3943,Masters!B:F,5,0)</f>
        <v>0</v>
      </c>
      <c r="C3943" s="169" t="s">
        <v>202</v>
      </c>
      <c r="D3943" s="169" t="s">
        <v>202</v>
      </c>
      <c r="E3943" s="170">
        <v>44469</v>
      </c>
      <c r="F3943" s="169">
        <v>141349</v>
      </c>
      <c r="G3943" s="169" t="s">
        <v>799</v>
      </c>
      <c r="H3943" s="169"/>
      <c r="I3943" s="169"/>
      <c r="J3943" s="169">
        <v>-0.04</v>
      </c>
      <c r="K3943" s="169"/>
      <c r="M3943" s="168">
        <f t="shared" si="186"/>
        <v>-4.0000000000000002E-9</v>
      </c>
    </row>
    <row r="3944" spans="1:13" x14ac:dyDescent="0.25">
      <c r="A3944" s="89" t="str">
        <f t="shared" si="187"/>
        <v>Y0CB0</v>
      </c>
      <c r="B3944" s="89">
        <f>VLOOKUP(F3944,Masters!B:F,5,0)</f>
        <v>0</v>
      </c>
      <c r="C3944" s="169" t="s">
        <v>202</v>
      </c>
      <c r="D3944" s="169" t="s">
        <v>202</v>
      </c>
      <c r="E3944" s="170">
        <v>44469</v>
      </c>
      <c r="F3944" s="169">
        <v>141382</v>
      </c>
      <c r="G3944" s="169" t="s">
        <v>508</v>
      </c>
      <c r="H3944" s="169"/>
      <c r="I3944" s="169"/>
      <c r="J3944" s="169">
        <v>0</v>
      </c>
      <c r="K3944" s="169"/>
      <c r="M3944" s="168">
        <f t="shared" si="186"/>
        <v>0</v>
      </c>
    </row>
    <row r="3945" spans="1:13" x14ac:dyDescent="0.25">
      <c r="A3945" s="89" t="str">
        <f t="shared" si="187"/>
        <v>Y0CB0</v>
      </c>
      <c r="B3945" s="89">
        <f>VLOOKUP(F3945,Masters!B:F,5,0)</f>
        <v>0</v>
      </c>
      <c r="C3945" s="169" t="s">
        <v>202</v>
      </c>
      <c r="D3945" s="169" t="s">
        <v>202</v>
      </c>
      <c r="E3945" s="170">
        <v>44469</v>
      </c>
      <c r="F3945" s="169">
        <v>141398</v>
      </c>
      <c r="G3945" s="169" t="s">
        <v>2431</v>
      </c>
      <c r="H3945" s="169"/>
      <c r="I3945" s="169"/>
      <c r="J3945" s="169">
        <v>0</v>
      </c>
      <c r="K3945" s="169"/>
      <c r="M3945" s="168">
        <f t="shared" si="186"/>
        <v>0</v>
      </c>
    </row>
    <row r="3946" spans="1:13" x14ac:dyDescent="0.25">
      <c r="A3946" s="89" t="str">
        <f t="shared" si="187"/>
        <v>Y0CB0</v>
      </c>
      <c r="B3946" s="89">
        <f>VLOOKUP(F3946,Masters!B:F,5,0)</f>
        <v>0</v>
      </c>
      <c r="C3946" s="169" t="s">
        <v>202</v>
      </c>
      <c r="D3946" s="169" t="s">
        <v>202</v>
      </c>
      <c r="E3946" s="170">
        <v>44469</v>
      </c>
      <c r="F3946" s="169">
        <v>141744</v>
      </c>
      <c r="G3946" s="169" t="s">
        <v>514</v>
      </c>
      <c r="H3946" s="169"/>
      <c r="I3946" s="169"/>
      <c r="J3946" s="169">
        <v>0</v>
      </c>
      <c r="K3946" s="169"/>
      <c r="M3946" s="168">
        <f t="shared" si="186"/>
        <v>0</v>
      </c>
    </row>
    <row r="3947" spans="1:13" x14ac:dyDescent="0.25">
      <c r="A3947" s="89" t="str">
        <f t="shared" si="187"/>
        <v>Y0CB0</v>
      </c>
      <c r="B3947" s="89">
        <f>VLOOKUP(F3947,Masters!B:F,5,0)</f>
        <v>0</v>
      </c>
      <c r="C3947" s="169" t="s">
        <v>202</v>
      </c>
      <c r="D3947" s="169" t="s">
        <v>202</v>
      </c>
      <c r="E3947" s="170">
        <v>44469</v>
      </c>
      <c r="F3947" s="169">
        <v>160118</v>
      </c>
      <c r="G3947" s="169" t="s">
        <v>890</v>
      </c>
      <c r="H3947" s="169"/>
      <c r="I3947" s="169"/>
      <c r="J3947" s="169">
        <v>0</v>
      </c>
      <c r="K3947" s="169"/>
      <c r="M3947" s="168">
        <f t="shared" si="186"/>
        <v>0</v>
      </c>
    </row>
    <row r="3948" spans="1:13" x14ac:dyDescent="0.25">
      <c r="A3948" s="89" t="str">
        <f t="shared" si="187"/>
        <v>Y0CB0</v>
      </c>
      <c r="B3948" s="89">
        <f>VLOOKUP(F3948,Masters!B:F,5,0)</f>
        <v>0</v>
      </c>
      <c r="C3948" s="169" t="s">
        <v>202</v>
      </c>
      <c r="D3948" s="169" t="s">
        <v>202</v>
      </c>
      <c r="E3948" s="170">
        <v>44469</v>
      </c>
      <c r="F3948" s="169">
        <v>160202</v>
      </c>
      <c r="G3948" s="169" t="s">
        <v>896</v>
      </c>
      <c r="H3948" s="169"/>
      <c r="I3948" s="169"/>
      <c r="J3948" s="169">
        <v>0</v>
      </c>
      <c r="K3948" s="169"/>
      <c r="M3948" s="168">
        <f t="shared" si="186"/>
        <v>0</v>
      </c>
    </row>
    <row r="3949" spans="1:13" x14ac:dyDescent="0.25">
      <c r="A3949" s="89" t="str">
        <f t="shared" si="187"/>
        <v>Y0CB0</v>
      </c>
      <c r="B3949" s="89">
        <f>VLOOKUP(F3949,Masters!B:F,5,0)</f>
        <v>0</v>
      </c>
      <c r="C3949" s="169" t="s">
        <v>202</v>
      </c>
      <c r="D3949" s="169" t="s">
        <v>202</v>
      </c>
      <c r="E3949" s="170">
        <v>44469</v>
      </c>
      <c r="F3949" s="169">
        <v>160207</v>
      </c>
      <c r="G3949" s="169" t="s">
        <v>898</v>
      </c>
      <c r="H3949" s="169"/>
      <c r="I3949" s="169"/>
      <c r="J3949" s="169">
        <v>0</v>
      </c>
      <c r="K3949" s="169"/>
      <c r="M3949" s="168">
        <f t="shared" si="186"/>
        <v>0</v>
      </c>
    </row>
    <row r="3950" spans="1:13" x14ac:dyDescent="0.25">
      <c r="A3950" s="89" t="str">
        <f t="shared" si="187"/>
        <v>Y0CB0</v>
      </c>
      <c r="B3950" s="89">
        <f>VLOOKUP(F3950,Masters!B:F,5,0)</f>
        <v>0</v>
      </c>
      <c r="C3950" s="169" t="s">
        <v>202</v>
      </c>
      <c r="D3950" s="169" t="s">
        <v>202</v>
      </c>
      <c r="E3950" s="170">
        <v>44469</v>
      </c>
      <c r="F3950" s="169">
        <v>201276</v>
      </c>
      <c r="G3950" s="169" t="s">
        <v>473</v>
      </c>
      <c r="H3950" s="169"/>
      <c r="I3950" s="169"/>
      <c r="J3950" s="169">
        <v>-6216150.3899999997</v>
      </c>
      <c r="K3950" s="169"/>
      <c r="M3950" s="168">
        <f t="shared" si="186"/>
        <v>-0.62161503899999992</v>
      </c>
    </row>
    <row r="3951" spans="1:13" x14ac:dyDescent="0.25">
      <c r="A3951" s="89" t="str">
        <f t="shared" si="187"/>
        <v>Y0CB1.2</v>
      </c>
      <c r="B3951" s="89">
        <f>VLOOKUP(F3951,Masters!B:F,5,0)</f>
        <v>1.2</v>
      </c>
      <c r="C3951" s="169" t="s">
        <v>202</v>
      </c>
      <c r="D3951" s="169" t="s">
        <v>202</v>
      </c>
      <c r="E3951" s="170">
        <v>44469</v>
      </c>
      <c r="F3951" s="169">
        <v>201277</v>
      </c>
      <c r="G3951" s="169" t="s">
        <v>474</v>
      </c>
      <c r="H3951" s="169"/>
      <c r="I3951" s="169"/>
      <c r="J3951" s="169">
        <v>-49451001.469999999</v>
      </c>
      <c r="K3951" s="169"/>
      <c r="M3951" s="168">
        <f t="shared" si="186"/>
        <v>-4.9451001469999998</v>
      </c>
    </row>
    <row r="3952" spans="1:13" x14ac:dyDescent="0.25">
      <c r="A3952" s="89" t="str">
        <f t="shared" si="187"/>
        <v>Y0CB0</v>
      </c>
      <c r="B3952" s="89">
        <f>VLOOKUP(F3952,Masters!B:F,5,0)</f>
        <v>0</v>
      </c>
      <c r="C3952" s="169" t="s">
        <v>202</v>
      </c>
      <c r="D3952" s="169" t="s">
        <v>202</v>
      </c>
      <c r="E3952" s="170">
        <v>44469</v>
      </c>
      <c r="F3952" s="169">
        <v>210117</v>
      </c>
      <c r="G3952" s="169" t="s">
        <v>523</v>
      </c>
      <c r="H3952" s="169"/>
      <c r="I3952" s="169"/>
      <c r="J3952" s="169">
        <v>-10685.46</v>
      </c>
      <c r="K3952" s="169"/>
      <c r="M3952" s="168">
        <f t="shared" si="186"/>
        <v>-1.0685459999999999E-3</v>
      </c>
    </row>
    <row r="3953" spans="1:13" x14ac:dyDescent="0.25">
      <c r="A3953" s="89" t="str">
        <f t="shared" si="187"/>
        <v>Y0CB0</v>
      </c>
      <c r="B3953" s="89">
        <f>VLOOKUP(F3953,Masters!B:F,5,0)</f>
        <v>0</v>
      </c>
      <c r="C3953" s="169" t="s">
        <v>202</v>
      </c>
      <c r="D3953" s="169" t="s">
        <v>202</v>
      </c>
      <c r="E3953" s="170">
        <v>44469</v>
      </c>
      <c r="F3953" s="169">
        <v>210667</v>
      </c>
      <c r="G3953" s="169" t="s">
        <v>528</v>
      </c>
      <c r="H3953" s="169"/>
      <c r="I3953" s="169"/>
      <c r="J3953" s="169">
        <v>30.36</v>
      </c>
      <c r="K3953" s="169"/>
      <c r="M3953" s="168">
        <f t="shared" si="186"/>
        <v>3.0359999999999998E-6</v>
      </c>
    </row>
    <row r="3954" spans="1:13" x14ac:dyDescent="0.25">
      <c r="A3954" s="89" t="str">
        <f t="shared" si="187"/>
        <v>Y0CB0</v>
      </c>
      <c r="B3954" s="89">
        <f>VLOOKUP(F3954,Masters!B:F,5,0)</f>
        <v>0</v>
      </c>
      <c r="C3954" s="169" t="s">
        <v>202</v>
      </c>
      <c r="D3954" s="169" t="s">
        <v>202</v>
      </c>
      <c r="E3954" s="170">
        <v>44469</v>
      </c>
      <c r="F3954" s="169">
        <v>210766</v>
      </c>
      <c r="G3954" s="169" t="s">
        <v>1614</v>
      </c>
      <c r="H3954" s="169"/>
      <c r="I3954" s="169"/>
      <c r="J3954" s="169">
        <v>43.24</v>
      </c>
      <c r="K3954" s="169"/>
      <c r="M3954" s="168">
        <f t="shared" si="186"/>
        <v>4.3240000000000004E-6</v>
      </c>
    </row>
    <row r="3955" spans="1:13" x14ac:dyDescent="0.25">
      <c r="A3955" s="89" t="str">
        <f t="shared" si="187"/>
        <v>Y0CB0</v>
      </c>
      <c r="B3955" s="89">
        <f>VLOOKUP(F3955,Masters!B:F,5,0)</f>
        <v>0</v>
      </c>
      <c r="C3955" s="169" t="s">
        <v>202</v>
      </c>
      <c r="D3955" s="169" t="s">
        <v>202</v>
      </c>
      <c r="E3955" s="170">
        <v>44469</v>
      </c>
      <c r="F3955" s="169">
        <v>211103</v>
      </c>
      <c r="G3955" s="169" t="s">
        <v>529</v>
      </c>
      <c r="H3955" s="169"/>
      <c r="I3955" s="169"/>
      <c r="J3955" s="169">
        <v>-770.45</v>
      </c>
      <c r="K3955" s="169"/>
      <c r="M3955" s="168">
        <f t="shared" si="186"/>
        <v>-7.7045000000000005E-5</v>
      </c>
    </row>
    <row r="3956" spans="1:13" x14ac:dyDescent="0.25">
      <c r="A3956" s="89" t="str">
        <f t="shared" si="187"/>
        <v>Y0CB0</v>
      </c>
      <c r="B3956" s="89">
        <f>VLOOKUP(F3956,Masters!B:F,5,0)</f>
        <v>0</v>
      </c>
      <c r="C3956" s="169" t="s">
        <v>202</v>
      </c>
      <c r="D3956" s="169" t="s">
        <v>202</v>
      </c>
      <c r="E3956" s="170">
        <v>44469</v>
      </c>
      <c r="F3956" s="169">
        <v>211106</v>
      </c>
      <c r="G3956" s="169" t="s">
        <v>530</v>
      </c>
      <c r="H3956" s="169"/>
      <c r="I3956" s="169"/>
      <c r="J3956" s="169">
        <v>-3458.86</v>
      </c>
      <c r="K3956" s="169"/>
      <c r="M3956" s="168">
        <f t="shared" si="186"/>
        <v>-3.45886E-4</v>
      </c>
    </row>
    <row r="3957" spans="1:13" x14ac:dyDescent="0.25">
      <c r="A3957" s="89" t="str">
        <f t="shared" si="187"/>
        <v>Y0CB0</v>
      </c>
      <c r="B3957" s="89">
        <f>VLOOKUP(F3957,Masters!B:F,5,0)</f>
        <v>0</v>
      </c>
      <c r="C3957" s="169" t="s">
        <v>202</v>
      </c>
      <c r="D3957" s="169" t="s">
        <v>202</v>
      </c>
      <c r="E3957" s="170">
        <v>44469</v>
      </c>
      <c r="F3957" s="169">
        <v>211121</v>
      </c>
      <c r="G3957" s="169" t="s">
        <v>532</v>
      </c>
      <c r="H3957" s="169"/>
      <c r="I3957" s="169"/>
      <c r="J3957" s="169">
        <v>-5461</v>
      </c>
      <c r="K3957" s="169"/>
      <c r="M3957" s="168">
        <f t="shared" si="186"/>
        <v>-5.4609999999999999E-4</v>
      </c>
    </row>
    <row r="3958" spans="1:13" x14ac:dyDescent="0.25">
      <c r="A3958" s="89" t="str">
        <f t="shared" si="187"/>
        <v>Y0CB0</v>
      </c>
      <c r="B3958" s="89">
        <f>VLOOKUP(F3958,Masters!B:F,5,0)</f>
        <v>0</v>
      </c>
      <c r="C3958" s="169" t="s">
        <v>202</v>
      </c>
      <c r="D3958" s="169" t="s">
        <v>202</v>
      </c>
      <c r="E3958" s="170">
        <v>44469</v>
      </c>
      <c r="F3958" s="169">
        <v>211172</v>
      </c>
      <c r="G3958" s="169" t="s">
        <v>535</v>
      </c>
      <c r="H3958" s="169"/>
      <c r="I3958" s="169"/>
      <c r="J3958" s="169">
        <v>1722.22</v>
      </c>
      <c r="K3958" s="169"/>
      <c r="M3958" s="168">
        <f t="shared" si="186"/>
        <v>1.7222200000000001E-4</v>
      </c>
    </row>
    <row r="3959" spans="1:13" x14ac:dyDescent="0.25">
      <c r="A3959" s="89" t="str">
        <f t="shared" si="187"/>
        <v>Y0CB0</v>
      </c>
      <c r="B3959" s="89">
        <f>VLOOKUP(F3959,Masters!B:F,5,0)</f>
        <v>0</v>
      </c>
      <c r="C3959" s="169" t="s">
        <v>202</v>
      </c>
      <c r="D3959" s="169" t="s">
        <v>202</v>
      </c>
      <c r="E3959" s="170">
        <v>44469</v>
      </c>
      <c r="F3959" s="169">
        <v>211632</v>
      </c>
      <c r="G3959" s="169" t="s">
        <v>538</v>
      </c>
      <c r="H3959" s="169"/>
      <c r="I3959" s="169"/>
      <c r="J3959" s="169">
        <v>3063.79</v>
      </c>
      <c r="K3959" s="169"/>
      <c r="M3959" s="168">
        <f t="shared" si="186"/>
        <v>3.0637900000000002E-4</v>
      </c>
    </row>
    <row r="3960" spans="1:13" x14ac:dyDescent="0.25">
      <c r="A3960" s="89" t="str">
        <f t="shared" si="187"/>
        <v>Y0CB0</v>
      </c>
      <c r="B3960" s="89">
        <f>VLOOKUP(F3960,Masters!B:F,5,0)</f>
        <v>0</v>
      </c>
      <c r="C3960" s="169" t="s">
        <v>202</v>
      </c>
      <c r="D3960" s="169" t="s">
        <v>202</v>
      </c>
      <c r="E3960" s="170">
        <v>44469</v>
      </c>
      <c r="F3960" s="169">
        <v>260118</v>
      </c>
      <c r="G3960" s="169" t="s">
        <v>930</v>
      </c>
      <c r="H3960" s="169"/>
      <c r="I3960" s="169"/>
      <c r="J3960" s="169">
        <v>0</v>
      </c>
      <c r="K3960" s="169"/>
      <c r="M3960" s="168">
        <f t="shared" si="186"/>
        <v>0</v>
      </c>
    </row>
    <row r="3961" spans="1:13" x14ac:dyDescent="0.25">
      <c r="A3961" s="89" t="str">
        <f t="shared" si="187"/>
        <v>Y0CB0</v>
      </c>
      <c r="B3961" s="89">
        <f>VLOOKUP(F3961,Masters!B:F,5,0)</f>
        <v>0</v>
      </c>
      <c r="C3961" s="169" t="s">
        <v>202</v>
      </c>
      <c r="D3961" s="169" t="s">
        <v>202</v>
      </c>
      <c r="E3961" s="170">
        <v>44469</v>
      </c>
      <c r="F3961" s="169">
        <v>260202</v>
      </c>
      <c r="G3961" s="169" t="s">
        <v>936</v>
      </c>
      <c r="H3961" s="169"/>
      <c r="I3961" s="169"/>
      <c r="J3961" s="169">
        <v>0</v>
      </c>
      <c r="K3961" s="169"/>
      <c r="M3961" s="168">
        <f t="shared" si="186"/>
        <v>0</v>
      </c>
    </row>
    <row r="3962" spans="1:13" x14ac:dyDescent="0.25">
      <c r="A3962" s="89" t="str">
        <f t="shared" si="187"/>
        <v>Y0CB0</v>
      </c>
      <c r="B3962" s="89">
        <f>VLOOKUP(F3962,Masters!B:F,5,0)</f>
        <v>0</v>
      </c>
      <c r="C3962" s="169" t="s">
        <v>202</v>
      </c>
      <c r="D3962" s="169" t="s">
        <v>202</v>
      </c>
      <c r="E3962" s="170">
        <v>44469</v>
      </c>
      <c r="F3962" s="169">
        <v>260221</v>
      </c>
      <c r="G3962" s="169" t="s">
        <v>937</v>
      </c>
      <c r="H3962" s="169"/>
      <c r="I3962" s="169"/>
      <c r="J3962" s="169">
        <v>0</v>
      </c>
      <c r="K3962" s="169"/>
      <c r="M3962" s="168">
        <f t="shared" si="186"/>
        <v>0</v>
      </c>
    </row>
    <row r="3963" spans="1:13" x14ac:dyDescent="0.25">
      <c r="A3963" s="89" t="str">
        <f t="shared" si="187"/>
        <v>Y0CB0</v>
      </c>
      <c r="B3963" s="89">
        <f>VLOOKUP(F3963,Masters!B:F,5,0)</f>
        <v>0</v>
      </c>
      <c r="C3963" s="169" t="s">
        <v>202</v>
      </c>
      <c r="D3963" s="169" t="s">
        <v>202</v>
      </c>
      <c r="E3963" s="170">
        <v>44469</v>
      </c>
      <c r="F3963" s="169">
        <v>260222</v>
      </c>
      <c r="G3963" s="169" t="s">
        <v>938</v>
      </c>
      <c r="H3963" s="169"/>
      <c r="I3963" s="169"/>
      <c r="J3963" s="169">
        <v>-70653.48</v>
      </c>
      <c r="K3963" s="169"/>
      <c r="M3963" s="168">
        <f t="shared" si="186"/>
        <v>-7.0653479999999999E-3</v>
      </c>
    </row>
    <row r="3964" spans="1:13" x14ac:dyDescent="0.25">
      <c r="A3964" s="89" t="str">
        <f t="shared" si="187"/>
        <v>Y0CB0</v>
      </c>
      <c r="B3964" s="89">
        <f>VLOOKUP(F3964,Masters!B:F,5,0)</f>
        <v>0</v>
      </c>
      <c r="C3964" s="169" t="s">
        <v>202</v>
      </c>
      <c r="D3964" s="169" t="s">
        <v>202</v>
      </c>
      <c r="E3964" s="170">
        <v>44469</v>
      </c>
      <c r="F3964" s="169">
        <v>260836</v>
      </c>
      <c r="G3964" s="169" t="s">
        <v>496</v>
      </c>
      <c r="H3964" s="169"/>
      <c r="I3964" s="169"/>
      <c r="J3964" s="169">
        <v>-1059.53</v>
      </c>
      <c r="K3964" s="169"/>
      <c r="M3964" s="168">
        <f t="shared" si="186"/>
        <v>-1.0595299999999999E-4</v>
      </c>
    </row>
    <row r="3965" spans="1:13" x14ac:dyDescent="0.25">
      <c r="A3965" s="89" t="str">
        <f t="shared" si="187"/>
        <v>Y0CB0</v>
      </c>
      <c r="B3965" s="89">
        <f>VLOOKUP(F3965,Masters!B:F,5,0)</f>
        <v>0</v>
      </c>
      <c r="C3965" s="169" t="s">
        <v>202</v>
      </c>
      <c r="D3965" s="169" t="s">
        <v>202</v>
      </c>
      <c r="E3965" s="170">
        <v>44469</v>
      </c>
      <c r="F3965" s="169">
        <v>260837</v>
      </c>
      <c r="G3965" s="169" t="s">
        <v>497</v>
      </c>
      <c r="H3965" s="169"/>
      <c r="I3965" s="169"/>
      <c r="J3965" s="169">
        <v>-1059.53</v>
      </c>
      <c r="K3965" s="169"/>
      <c r="M3965" s="168">
        <f t="shared" si="186"/>
        <v>-1.0595299999999999E-4</v>
      </c>
    </row>
    <row r="3966" spans="1:13" x14ac:dyDescent="0.25">
      <c r="A3966" s="89" t="str">
        <f t="shared" si="187"/>
        <v>Y0CB0</v>
      </c>
      <c r="B3966" s="89">
        <f>VLOOKUP(F3966,Masters!B:F,5,0)</f>
        <v>0</v>
      </c>
      <c r="C3966" s="169" t="s">
        <v>202</v>
      </c>
      <c r="D3966" s="169" t="s">
        <v>202</v>
      </c>
      <c r="E3966" s="170">
        <v>44469</v>
      </c>
      <c r="F3966" s="169">
        <v>260930</v>
      </c>
      <c r="G3966" s="169" t="s">
        <v>735</v>
      </c>
      <c r="H3966" s="169"/>
      <c r="I3966" s="169"/>
      <c r="J3966" s="169">
        <v>0</v>
      </c>
      <c r="K3966" s="169"/>
      <c r="M3966" s="168">
        <f t="shared" si="186"/>
        <v>0</v>
      </c>
    </row>
    <row r="3967" spans="1:13" x14ac:dyDescent="0.25">
      <c r="A3967" s="89" t="str">
        <f t="shared" si="187"/>
        <v>Y0CB0</v>
      </c>
      <c r="B3967" s="89">
        <f>VLOOKUP(F3967,Masters!B:F,5,0)</f>
        <v>0</v>
      </c>
      <c r="C3967" s="169" t="s">
        <v>202</v>
      </c>
      <c r="D3967" s="169" t="s">
        <v>202</v>
      </c>
      <c r="E3967" s="170">
        <v>44469</v>
      </c>
      <c r="F3967" s="169">
        <v>260942</v>
      </c>
      <c r="G3967" s="169" t="s">
        <v>500</v>
      </c>
      <c r="H3967" s="169"/>
      <c r="I3967" s="169"/>
      <c r="J3967" s="169">
        <v>13.6</v>
      </c>
      <c r="K3967" s="169"/>
      <c r="M3967" s="168">
        <f t="shared" si="186"/>
        <v>1.3599999999999999E-6</v>
      </c>
    </row>
    <row r="3968" spans="1:13" x14ac:dyDescent="0.25">
      <c r="A3968" s="89" t="str">
        <f t="shared" si="187"/>
        <v>Y0CB0</v>
      </c>
      <c r="B3968" s="89">
        <f>VLOOKUP(F3968,Masters!B:F,5,0)</f>
        <v>0</v>
      </c>
      <c r="C3968" s="169" t="s">
        <v>202</v>
      </c>
      <c r="D3968" s="169" t="s">
        <v>202</v>
      </c>
      <c r="E3968" s="170">
        <v>44469</v>
      </c>
      <c r="F3968" s="169">
        <v>281101</v>
      </c>
      <c r="G3968" s="169" t="s">
        <v>481</v>
      </c>
      <c r="H3968" s="169"/>
      <c r="I3968" s="169"/>
      <c r="J3968" s="169">
        <v>-35578898.840000004</v>
      </c>
      <c r="K3968" s="169"/>
      <c r="M3968" s="168">
        <f t="shared" si="186"/>
        <v>-3.5578898840000002</v>
      </c>
    </row>
    <row r="3969" spans="1:13" x14ac:dyDescent="0.25">
      <c r="A3969" s="89" t="str">
        <f t="shared" si="187"/>
        <v>Y0CB5.2</v>
      </c>
      <c r="B3969" s="89">
        <f>VLOOKUP(F3969,Masters!B:F,5,0)</f>
        <v>5.2</v>
      </c>
      <c r="C3969" s="169" t="s">
        <v>202</v>
      </c>
      <c r="D3969" s="169" t="s">
        <v>202</v>
      </c>
      <c r="E3969" s="170">
        <v>44469</v>
      </c>
      <c r="F3969" s="169">
        <v>304213</v>
      </c>
      <c r="G3969" s="169" t="s">
        <v>966</v>
      </c>
      <c r="H3969" s="169"/>
      <c r="I3969" s="169"/>
      <c r="J3969" s="169">
        <v>-1683398.94</v>
      </c>
      <c r="K3969" s="169"/>
      <c r="M3969" s="168">
        <f t="shared" si="186"/>
        <v>-0.16833989399999999</v>
      </c>
    </row>
    <row r="3970" spans="1:13" x14ac:dyDescent="0.25">
      <c r="A3970" s="89" t="str">
        <f t="shared" si="187"/>
        <v>Y0CB5.2</v>
      </c>
      <c r="B3970" s="89">
        <f>VLOOKUP(F3970,Masters!B:F,5,0)</f>
        <v>5.2</v>
      </c>
      <c r="C3970" s="169" t="s">
        <v>202</v>
      </c>
      <c r="D3970" s="169" t="s">
        <v>202</v>
      </c>
      <c r="E3970" s="170">
        <v>44469</v>
      </c>
      <c r="F3970" s="169">
        <v>304232</v>
      </c>
      <c r="G3970" s="169" t="s">
        <v>440</v>
      </c>
      <c r="H3970" s="169"/>
      <c r="I3970" s="169"/>
      <c r="J3970" s="169">
        <v>-0.52</v>
      </c>
      <c r="K3970" s="169"/>
      <c r="M3970" s="168">
        <f t="shared" si="186"/>
        <v>-5.2000000000000002E-8</v>
      </c>
    </row>
    <row r="3971" spans="1:13" x14ac:dyDescent="0.25">
      <c r="A3971" s="89" t="str">
        <f t="shared" si="187"/>
        <v>Y0CB5.5</v>
      </c>
      <c r="B3971" s="89">
        <f>VLOOKUP(F3971,Masters!B:F,5,0)</f>
        <v>5.5</v>
      </c>
      <c r="C3971" s="169" t="s">
        <v>202</v>
      </c>
      <c r="D3971" s="169" t="s">
        <v>202</v>
      </c>
      <c r="E3971" s="170">
        <v>44469</v>
      </c>
      <c r="F3971" s="169">
        <v>310115</v>
      </c>
      <c r="G3971" s="169" t="s">
        <v>446</v>
      </c>
      <c r="H3971" s="169"/>
      <c r="I3971" s="169"/>
      <c r="J3971" s="169">
        <v>-33.86</v>
      </c>
      <c r="K3971" s="169"/>
      <c r="M3971" s="168">
        <f t="shared" si="186"/>
        <v>-3.3859999999999999E-6</v>
      </c>
    </row>
    <row r="3972" spans="1:13" x14ac:dyDescent="0.25">
      <c r="A3972" s="89" t="str">
        <f t="shared" si="187"/>
        <v>Y0CB6.3</v>
      </c>
      <c r="B3972" s="89">
        <f>VLOOKUP(F3972,Masters!B:F,5,0)</f>
        <v>6.3</v>
      </c>
      <c r="C3972" s="169" t="s">
        <v>202</v>
      </c>
      <c r="D3972" s="169" t="s">
        <v>202</v>
      </c>
      <c r="E3972" s="170">
        <v>44469</v>
      </c>
      <c r="F3972" s="169">
        <v>401301</v>
      </c>
      <c r="G3972" s="169" t="s">
        <v>1000</v>
      </c>
      <c r="H3972" s="169"/>
      <c r="I3972" s="169"/>
      <c r="J3972" s="169">
        <v>236</v>
      </c>
      <c r="K3972" s="169"/>
      <c r="M3972" s="168">
        <f t="shared" si="186"/>
        <v>2.3600000000000001E-5</v>
      </c>
    </row>
    <row r="3973" spans="1:13" x14ac:dyDescent="0.25">
      <c r="A3973" s="89" t="str">
        <f t="shared" si="187"/>
        <v>Y0CB6.1</v>
      </c>
      <c r="B3973" s="89">
        <f>VLOOKUP(F3973,Masters!B:F,5,0)</f>
        <v>6.1</v>
      </c>
      <c r="C3973" s="169" t="s">
        <v>202</v>
      </c>
      <c r="D3973" s="169" t="s">
        <v>202</v>
      </c>
      <c r="E3973" s="170">
        <v>44469</v>
      </c>
      <c r="F3973" s="169">
        <v>401501</v>
      </c>
      <c r="G3973" s="169" t="s">
        <v>1001</v>
      </c>
      <c r="H3973" s="169"/>
      <c r="I3973" s="169"/>
      <c r="J3973" s="168">
        <v>229604.1</v>
      </c>
      <c r="K3973" s="169"/>
      <c r="M3973" s="168">
        <f t="shared" si="186"/>
        <v>2.2960410000000001E-2</v>
      </c>
    </row>
    <row r="3974" spans="1:13" x14ac:dyDescent="0.25">
      <c r="A3974" s="89" t="str">
        <f t="shared" si="187"/>
        <v>Y0CB5.5</v>
      </c>
      <c r="B3974" s="89">
        <f>VLOOKUP(F3974,Masters!B:F,5,0)</f>
        <v>5.5</v>
      </c>
      <c r="C3974" s="169" t="s">
        <v>202</v>
      </c>
      <c r="D3974" s="169" t="s">
        <v>202</v>
      </c>
      <c r="E3974" s="170">
        <v>44469</v>
      </c>
      <c r="F3974" s="169">
        <v>440225</v>
      </c>
      <c r="G3974" s="169" t="s">
        <v>450</v>
      </c>
      <c r="H3974" s="169"/>
      <c r="I3974" s="169"/>
      <c r="J3974" s="169">
        <v>33.86</v>
      </c>
      <c r="K3974" s="169"/>
      <c r="M3974" s="168">
        <f t="shared" si="186"/>
        <v>3.3859999999999999E-6</v>
      </c>
    </row>
    <row r="3975" spans="1:13" x14ac:dyDescent="0.25">
      <c r="A3975" s="89" t="str">
        <f t="shared" si="187"/>
        <v>Y0CB6.3</v>
      </c>
      <c r="B3975" s="89">
        <f>VLOOKUP(F3975,Masters!B:F,5,0)</f>
        <v>6.3</v>
      </c>
      <c r="C3975" s="169" t="s">
        <v>202</v>
      </c>
      <c r="D3975" s="169" t="s">
        <v>202</v>
      </c>
      <c r="E3975" s="170">
        <v>44469</v>
      </c>
      <c r="F3975" s="169">
        <v>440325</v>
      </c>
      <c r="G3975" s="169" t="s">
        <v>732</v>
      </c>
      <c r="H3975" s="169"/>
      <c r="I3975" s="169"/>
      <c r="J3975" s="169">
        <v>0</v>
      </c>
      <c r="K3975" s="169"/>
      <c r="M3975" s="168">
        <f t="shared" si="186"/>
        <v>0</v>
      </c>
    </row>
    <row r="3976" spans="1:13" x14ac:dyDescent="0.25">
      <c r="A3976" s="89" t="str">
        <f t="shared" ref="A3976:A4006" si="188">C3976&amp;B3976</f>
        <v>Y0CB6.3</v>
      </c>
      <c r="B3976" s="89">
        <f>VLOOKUP(F3976,Masters!B:F,5,0)</f>
        <v>6.3</v>
      </c>
      <c r="C3976" s="169" t="s">
        <v>202</v>
      </c>
      <c r="D3976" s="169" t="s">
        <v>202</v>
      </c>
      <c r="E3976" s="170">
        <v>44469</v>
      </c>
      <c r="F3976" s="169">
        <v>440341</v>
      </c>
      <c r="G3976" s="169" t="s">
        <v>469</v>
      </c>
      <c r="H3976" s="169"/>
      <c r="I3976" s="169"/>
      <c r="J3976" s="169">
        <v>20664.43</v>
      </c>
      <c r="K3976" s="169"/>
      <c r="M3976" s="168">
        <f t="shared" ref="M3976:M4004" si="189">J3976/10000000</f>
        <v>2.0664429999999998E-3</v>
      </c>
    </row>
    <row r="3977" spans="1:13" x14ac:dyDescent="0.25">
      <c r="A3977" s="89" t="str">
        <f t="shared" si="188"/>
        <v>Y0CB6.3</v>
      </c>
      <c r="B3977" s="89">
        <f>VLOOKUP(F3977,Masters!B:F,5,0)</f>
        <v>6.3</v>
      </c>
      <c r="C3977" s="169" t="s">
        <v>202</v>
      </c>
      <c r="D3977" s="169" t="s">
        <v>202</v>
      </c>
      <c r="E3977" s="170">
        <v>44469</v>
      </c>
      <c r="F3977" s="169">
        <v>440342</v>
      </c>
      <c r="G3977" s="169" t="s">
        <v>470</v>
      </c>
      <c r="H3977" s="169"/>
      <c r="I3977" s="169"/>
      <c r="J3977" s="169">
        <v>20664.43</v>
      </c>
      <c r="K3977" s="169"/>
      <c r="M3977" s="168">
        <f t="shared" si="189"/>
        <v>2.0664429999999998E-3</v>
      </c>
    </row>
    <row r="3978" spans="1:13" x14ac:dyDescent="0.25">
      <c r="A3978" s="89" t="str">
        <f t="shared" si="188"/>
        <v>Y0CB6.3</v>
      </c>
      <c r="B3978" s="89">
        <f>VLOOKUP(F3978,Masters!B:F,5,0)</f>
        <v>6.3</v>
      </c>
      <c r="C3978" s="169" t="s">
        <v>202</v>
      </c>
      <c r="D3978" s="169" t="s">
        <v>202</v>
      </c>
      <c r="E3978" s="170">
        <v>44469</v>
      </c>
      <c r="F3978" s="169">
        <v>440416</v>
      </c>
      <c r="G3978" s="169" t="s">
        <v>471</v>
      </c>
      <c r="H3978" s="169"/>
      <c r="I3978" s="169"/>
      <c r="J3978" s="169">
        <v>-236</v>
      </c>
      <c r="K3978" s="169"/>
      <c r="M3978" s="168">
        <f t="shared" si="189"/>
        <v>-2.3600000000000001E-5</v>
      </c>
    </row>
    <row r="3979" spans="1:13" x14ac:dyDescent="0.25">
      <c r="A3979" s="89" t="str">
        <f t="shared" si="188"/>
        <v>Y0CC0</v>
      </c>
      <c r="B3979" s="89">
        <f>VLOOKUP(F3979,Masters!B:F,5,0)</f>
        <v>0</v>
      </c>
      <c r="C3979" s="169" t="s">
        <v>203</v>
      </c>
      <c r="D3979" s="169" t="s">
        <v>203</v>
      </c>
      <c r="E3979" s="170">
        <v>44469</v>
      </c>
      <c r="F3979" s="169">
        <v>102104</v>
      </c>
      <c r="G3979" s="169" t="s">
        <v>437</v>
      </c>
      <c r="H3979" s="169"/>
      <c r="I3979" s="169"/>
      <c r="J3979" s="169">
        <v>108799873.52</v>
      </c>
      <c r="K3979" s="169"/>
      <c r="M3979" s="168">
        <f t="shared" si="189"/>
        <v>10.879987351999999</v>
      </c>
    </row>
    <row r="3980" spans="1:13" x14ac:dyDescent="0.25">
      <c r="A3980" s="89" t="str">
        <f t="shared" si="188"/>
        <v>Y0CC0</v>
      </c>
      <c r="B3980" s="89">
        <f>VLOOKUP(F3980,Masters!B:F,5,0)</f>
        <v>0</v>
      </c>
      <c r="C3980" s="169" t="s">
        <v>203</v>
      </c>
      <c r="D3980" s="169" t="s">
        <v>203</v>
      </c>
      <c r="E3980" s="170">
        <v>44469</v>
      </c>
      <c r="F3980" s="169">
        <v>111126</v>
      </c>
      <c r="G3980" s="169" t="s">
        <v>438</v>
      </c>
      <c r="H3980" s="169"/>
      <c r="I3980" s="169"/>
      <c r="J3980" s="169">
        <v>9867.43</v>
      </c>
      <c r="K3980" s="169"/>
      <c r="M3980" s="168">
        <f t="shared" si="189"/>
        <v>9.86743E-4</v>
      </c>
    </row>
    <row r="3981" spans="1:13" x14ac:dyDescent="0.25">
      <c r="A3981" s="89" t="str">
        <f t="shared" si="188"/>
        <v>Y0CC0</v>
      </c>
      <c r="B3981" s="89">
        <f>VLOOKUP(F3981,Masters!B:F,5,0)</f>
        <v>0</v>
      </c>
      <c r="C3981" s="169" t="s">
        <v>203</v>
      </c>
      <c r="D3981" s="169" t="s">
        <v>203</v>
      </c>
      <c r="E3981" s="170">
        <v>44469</v>
      </c>
      <c r="F3981" s="169">
        <v>141280</v>
      </c>
      <c r="G3981" s="169" t="s">
        <v>789</v>
      </c>
      <c r="H3981" s="169"/>
      <c r="I3981" s="169"/>
      <c r="J3981" s="169">
        <v>0.71</v>
      </c>
      <c r="K3981" s="169"/>
      <c r="M3981" s="168">
        <f t="shared" si="189"/>
        <v>7.1E-8</v>
      </c>
    </row>
    <row r="3982" spans="1:13" x14ac:dyDescent="0.25">
      <c r="A3982" s="89" t="str">
        <f t="shared" si="188"/>
        <v>Y0CC0</v>
      </c>
      <c r="B3982" s="89">
        <f>VLOOKUP(F3982,Masters!B:F,5,0)</f>
        <v>0</v>
      </c>
      <c r="C3982" s="169" t="s">
        <v>203</v>
      </c>
      <c r="D3982" s="169" t="s">
        <v>203</v>
      </c>
      <c r="E3982" s="170">
        <v>44469</v>
      </c>
      <c r="F3982" s="169">
        <v>141349</v>
      </c>
      <c r="G3982" s="169" t="s">
        <v>799</v>
      </c>
      <c r="H3982" s="169"/>
      <c r="I3982" s="169"/>
      <c r="J3982" s="169">
        <v>0.2</v>
      </c>
      <c r="K3982" s="169"/>
      <c r="M3982" s="168">
        <f t="shared" si="189"/>
        <v>2E-8</v>
      </c>
    </row>
    <row r="3983" spans="1:13" x14ac:dyDescent="0.25">
      <c r="A3983" s="89" t="str">
        <f t="shared" si="188"/>
        <v>Y0CC0</v>
      </c>
      <c r="B3983" s="89">
        <f>VLOOKUP(F3983,Masters!B:F,5,0)</f>
        <v>0</v>
      </c>
      <c r="C3983" s="169" t="s">
        <v>203</v>
      </c>
      <c r="D3983" s="169" t="s">
        <v>203</v>
      </c>
      <c r="E3983" s="170">
        <v>44469</v>
      </c>
      <c r="F3983" s="169">
        <v>141382</v>
      </c>
      <c r="G3983" s="169" t="s">
        <v>508</v>
      </c>
      <c r="H3983" s="169"/>
      <c r="I3983" s="169"/>
      <c r="J3983" s="169">
        <v>0</v>
      </c>
      <c r="K3983" s="169"/>
      <c r="M3983" s="168">
        <f t="shared" si="189"/>
        <v>0</v>
      </c>
    </row>
    <row r="3984" spans="1:13" x14ac:dyDescent="0.25">
      <c r="A3984" s="89" t="str">
        <f t="shared" si="188"/>
        <v>Y0CC0</v>
      </c>
      <c r="B3984" s="89">
        <f>VLOOKUP(F3984,Masters!B:F,5,0)</f>
        <v>0</v>
      </c>
      <c r="C3984" s="169" t="s">
        <v>203</v>
      </c>
      <c r="D3984" s="169" t="s">
        <v>203</v>
      </c>
      <c r="E3984" s="170">
        <v>44469</v>
      </c>
      <c r="F3984" s="169">
        <v>141398</v>
      </c>
      <c r="G3984" s="169" t="s">
        <v>2431</v>
      </c>
      <c r="H3984" s="169"/>
      <c r="I3984" s="169"/>
      <c r="J3984" s="169">
        <v>0</v>
      </c>
      <c r="K3984" s="169"/>
      <c r="M3984" s="168">
        <f t="shared" si="189"/>
        <v>0</v>
      </c>
    </row>
    <row r="3985" spans="1:13" x14ac:dyDescent="0.25">
      <c r="A3985" s="89" t="str">
        <f t="shared" si="188"/>
        <v>Y0CC0</v>
      </c>
      <c r="B3985" s="89">
        <f>VLOOKUP(F3985,Masters!B:F,5,0)</f>
        <v>0</v>
      </c>
      <c r="C3985" s="169" t="s">
        <v>203</v>
      </c>
      <c r="D3985" s="169" t="s">
        <v>203</v>
      </c>
      <c r="E3985" s="170">
        <v>44469</v>
      </c>
      <c r="F3985" s="169">
        <v>141744</v>
      </c>
      <c r="G3985" s="169" t="s">
        <v>514</v>
      </c>
      <c r="H3985" s="169"/>
      <c r="I3985" s="169"/>
      <c r="J3985" s="169">
        <v>0</v>
      </c>
      <c r="K3985" s="169"/>
      <c r="M3985" s="168">
        <f t="shared" si="189"/>
        <v>0</v>
      </c>
    </row>
    <row r="3986" spans="1:13" x14ac:dyDescent="0.25">
      <c r="A3986" s="89" t="str">
        <f t="shared" si="188"/>
        <v>Y0CC0</v>
      </c>
      <c r="B3986" s="89">
        <f>VLOOKUP(F3986,Masters!B:F,5,0)</f>
        <v>0</v>
      </c>
      <c r="C3986" s="169" t="s">
        <v>203</v>
      </c>
      <c r="D3986" s="169" t="s">
        <v>203</v>
      </c>
      <c r="E3986" s="170">
        <v>44469</v>
      </c>
      <c r="F3986" s="169">
        <v>160118</v>
      </c>
      <c r="G3986" s="169" t="s">
        <v>890</v>
      </c>
      <c r="H3986" s="169"/>
      <c r="I3986" s="169"/>
      <c r="J3986" s="169">
        <v>0</v>
      </c>
      <c r="K3986" s="169"/>
      <c r="M3986" s="168">
        <f t="shared" si="189"/>
        <v>0</v>
      </c>
    </row>
    <row r="3987" spans="1:13" x14ac:dyDescent="0.25">
      <c r="A3987" s="89" t="str">
        <f t="shared" si="188"/>
        <v>Y0CC0</v>
      </c>
      <c r="B3987" s="89">
        <f>VLOOKUP(F3987,Masters!B:F,5,0)</f>
        <v>0</v>
      </c>
      <c r="C3987" s="169" t="s">
        <v>203</v>
      </c>
      <c r="D3987" s="169" t="s">
        <v>203</v>
      </c>
      <c r="E3987" s="170">
        <v>44469</v>
      </c>
      <c r="F3987" s="169">
        <v>160202</v>
      </c>
      <c r="G3987" s="169" t="s">
        <v>896</v>
      </c>
      <c r="H3987" s="169"/>
      <c r="I3987" s="169"/>
      <c r="J3987" s="169">
        <v>0</v>
      </c>
      <c r="K3987" s="169"/>
      <c r="M3987" s="168">
        <f t="shared" si="189"/>
        <v>0</v>
      </c>
    </row>
    <row r="3988" spans="1:13" x14ac:dyDescent="0.25">
      <c r="A3988" s="89" t="str">
        <f t="shared" si="188"/>
        <v>Y0CC0</v>
      </c>
      <c r="B3988" s="89">
        <f>VLOOKUP(F3988,Masters!B:F,5,0)</f>
        <v>0</v>
      </c>
      <c r="C3988" s="169" t="s">
        <v>203</v>
      </c>
      <c r="D3988" s="169" t="s">
        <v>203</v>
      </c>
      <c r="E3988" s="170">
        <v>44469</v>
      </c>
      <c r="F3988" s="169">
        <v>160207</v>
      </c>
      <c r="G3988" s="169" t="s">
        <v>898</v>
      </c>
      <c r="H3988" s="169"/>
      <c r="I3988" s="169"/>
      <c r="J3988" s="169">
        <v>0</v>
      </c>
      <c r="K3988" s="169"/>
      <c r="M3988" s="168">
        <f t="shared" si="189"/>
        <v>0</v>
      </c>
    </row>
    <row r="3989" spans="1:13" x14ac:dyDescent="0.25">
      <c r="A3989" s="89" t="str">
        <f t="shared" si="188"/>
        <v>Y0CC0</v>
      </c>
      <c r="B3989" s="89">
        <f>VLOOKUP(F3989,Masters!B:F,5,0)</f>
        <v>0</v>
      </c>
      <c r="C3989" s="169" t="s">
        <v>203</v>
      </c>
      <c r="D3989" s="169" t="s">
        <v>203</v>
      </c>
      <c r="E3989" s="170">
        <v>44469</v>
      </c>
      <c r="F3989" s="169">
        <v>201276</v>
      </c>
      <c r="G3989" s="169" t="s">
        <v>473</v>
      </c>
      <c r="H3989" s="169"/>
      <c r="I3989" s="169"/>
      <c r="J3989" s="169">
        <v>-17547628.32</v>
      </c>
      <c r="K3989" s="169"/>
      <c r="M3989" s="168">
        <f t="shared" si="189"/>
        <v>-1.7547628319999999</v>
      </c>
    </row>
    <row r="3990" spans="1:13" x14ac:dyDescent="0.25">
      <c r="A3990" s="89" t="str">
        <f t="shared" si="188"/>
        <v>Y0CC1.2</v>
      </c>
      <c r="B3990" s="89">
        <f>VLOOKUP(F3990,Masters!B:F,5,0)</f>
        <v>1.2</v>
      </c>
      <c r="C3990" s="169" t="s">
        <v>203</v>
      </c>
      <c r="D3990" s="169" t="s">
        <v>203</v>
      </c>
      <c r="E3990" s="170">
        <v>44469</v>
      </c>
      <c r="F3990" s="169">
        <v>201277</v>
      </c>
      <c r="G3990" s="169" t="s">
        <v>474</v>
      </c>
      <c r="H3990" s="169"/>
      <c r="I3990" s="169"/>
      <c r="J3990" s="169">
        <v>-58846625.840000004</v>
      </c>
      <c r="K3990" s="169"/>
      <c r="M3990" s="168">
        <f t="shared" si="189"/>
        <v>-5.884662584</v>
      </c>
    </row>
    <row r="3991" spans="1:13" x14ac:dyDescent="0.25">
      <c r="A3991" s="89" t="str">
        <f t="shared" si="188"/>
        <v>Y0CC0</v>
      </c>
      <c r="B3991" s="89">
        <f>VLOOKUP(F3991,Masters!B:F,5,0)</f>
        <v>0</v>
      </c>
      <c r="C3991" s="169" t="s">
        <v>203</v>
      </c>
      <c r="D3991" s="169" t="s">
        <v>203</v>
      </c>
      <c r="E3991" s="170">
        <v>44469</v>
      </c>
      <c r="F3991" s="169">
        <v>210117</v>
      </c>
      <c r="G3991" s="169" t="s">
        <v>523</v>
      </c>
      <c r="H3991" s="169"/>
      <c r="I3991" s="169"/>
      <c r="J3991" s="169">
        <v>-18759.650000000001</v>
      </c>
      <c r="K3991" s="169"/>
      <c r="M3991" s="168">
        <f t="shared" si="189"/>
        <v>-1.8759650000000001E-3</v>
      </c>
    </row>
    <row r="3992" spans="1:13" x14ac:dyDescent="0.25">
      <c r="A3992" s="89" t="str">
        <f t="shared" si="188"/>
        <v>Y0CC0</v>
      </c>
      <c r="B3992" s="89">
        <f>VLOOKUP(F3992,Masters!B:F,5,0)</f>
        <v>0</v>
      </c>
      <c r="C3992" s="169" t="s">
        <v>203</v>
      </c>
      <c r="D3992" s="169" t="s">
        <v>203</v>
      </c>
      <c r="E3992" s="170">
        <v>44469</v>
      </c>
      <c r="F3992" s="169">
        <v>210667</v>
      </c>
      <c r="G3992" s="169" t="s">
        <v>528</v>
      </c>
      <c r="H3992" s="169"/>
      <c r="I3992" s="169"/>
      <c r="J3992" s="169">
        <v>429.07</v>
      </c>
      <c r="K3992" s="169"/>
      <c r="M3992" s="168">
        <f t="shared" si="189"/>
        <v>4.2907000000000001E-5</v>
      </c>
    </row>
    <row r="3993" spans="1:13" x14ac:dyDescent="0.25">
      <c r="A3993" s="89" t="str">
        <f t="shared" si="188"/>
        <v>Y0CC0</v>
      </c>
      <c r="B3993" s="89">
        <f>VLOOKUP(F3993,Masters!B:F,5,0)</f>
        <v>0</v>
      </c>
      <c r="C3993" s="169" t="s">
        <v>203</v>
      </c>
      <c r="D3993" s="169" t="s">
        <v>203</v>
      </c>
      <c r="E3993" s="170">
        <v>44469</v>
      </c>
      <c r="F3993" s="169">
        <v>210766</v>
      </c>
      <c r="G3993" s="169" t="s">
        <v>1614</v>
      </c>
      <c r="H3993" s="169"/>
      <c r="I3993" s="169"/>
      <c r="J3993" s="169">
        <v>-217.49</v>
      </c>
      <c r="K3993" s="169"/>
      <c r="M3993" s="168">
        <f t="shared" si="189"/>
        <v>-2.1749000000000001E-5</v>
      </c>
    </row>
    <row r="3994" spans="1:13" x14ac:dyDescent="0.25">
      <c r="A3994" s="89" t="str">
        <f t="shared" si="188"/>
        <v>Y0CC0</v>
      </c>
      <c r="B3994" s="89">
        <f>VLOOKUP(F3994,Masters!B:F,5,0)</f>
        <v>0</v>
      </c>
      <c r="C3994" s="169" t="s">
        <v>203</v>
      </c>
      <c r="D3994" s="169" t="s">
        <v>203</v>
      </c>
      <c r="E3994" s="170">
        <v>44469</v>
      </c>
      <c r="F3994" s="169">
        <v>211103</v>
      </c>
      <c r="G3994" s="169" t="s">
        <v>529</v>
      </c>
      <c r="H3994" s="169"/>
      <c r="I3994" s="169"/>
      <c r="J3994" s="169">
        <v>-889.17</v>
      </c>
      <c r="K3994" s="169"/>
      <c r="M3994" s="168">
        <f t="shared" si="189"/>
        <v>-8.8917000000000003E-5</v>
      </c>
    </row>
    <row r="3995" spans="1:13" x14ac:dyDescent="0.25">
      <c r="A3995" s="89" t="str">
        <f t="shared" si="188"/>
        <v>Y0CC0</v>
      </c>
      <c r="B3995" s="89">
        <f>VLOOKUP(F3995,Masters!B:F,5,0)</f>
        <v>0</v>
      </c>
      <c r="C3995" s="169" t="s">
        <v>203</v>
      </c>
      <c r="D3995" s="169" t="s">
        <v>203</v>
      </c>
      <c r="E3995" s="170">
        <v>44469</v>
      </c>
      <c r="F3995" s="169">
        <v>211106</v>
      </c>
      <c r="G3995" s="169" t="s">
        <v>530</v>
      </c>
      <c r="H3995" s="169"/>
      <c r="I3995" s="169"/>
      <c r="J3995" s="169">
        <v>-3982.79</v>
      </c>
      <c r="K3995" s="169"/>
      <c r="M3995" s="168">
        <f t="shared" si="189"/>
        <v>-3.9827899999999997E-4</v>
      </c>
    </row>
    <row r="3996" spans="1:13" x14ac:dyDescent="0.25">
      <c r="A3996" s="89" t="str">
        <f t="shared" si="188"/>
        <v>Y0CC0</v>
      </c>
      <c r="B3996" s="89">
        <f>VLOOKUP(F3996,Masters!B:F,5,0)</f>
        <v>0</v>
      </c>
      <c r="C3996" s="169" t="s">
        <v>203</v>
      </c>
      <c r="D3996" s="169" t="s">
        <v>203</v>
      </c>
      <c r="E3996" s="170">
        <v>44469</v>
      </c>
      <c r="F3996" s="169">
        <v>211121</v>
      </c>
      <c r="G3996" s="169" t="s">
        <v>532</v>
      </c>
      <c r="H3996" s="169"/>
      <c r="I3996" s="169"/>
      <c r="J3996" s="169">
        <v>-2166</v>
      </c>
      <c r="K3996" s="169"/>
      <c r="M3996" s="168">
        <f t="shared" si="189"/>
        <v>-2.1660000000000001E-4</v>
      </c>
    </row>
    <row r="3997" spans="1:13" x14ac:dyDescent="0.25">
      <c r="A3997" s="89" t="str">
        <f t="shared" si="188"/>
        <v>Y0CC0</v>
      </c>
      <c r="B3997" s="89">
        <f>VLOOKUP(F3997,Masters!B:F,5,0)</f>
        <v>0</v>
      </c>
      <c r="C3997" s="169" t="s">
        <v>203</v>
      </c>
      <c r="D3997" s="169" t="s">
        <v>203</v>
      </c>
      <c r="E3997" s="170">
        <v>44469</v>
      </c>
      <c r="F3997" s="169">
        <v>211172</v>
      </c>
      <c r="G3997" s="169" t="s">
        <v>535</v>
      </c>
      <c r="H3997" s="169"/>
      <c r="I3997" s="169"/>
      <c r="J3997" s="169">
        <v>13581.44</v>
      </c>
      <c r="K3997" s="169"/>
      <c r="M3997" s="168">
        <f t="shared" si="189"/>
        <v>1.3581440000000001E-3</v>
      </c>
    </row>
    <row r="3998" spans="1:13" x14ac:dyDescent="0.25">
      <c r="A3998" s="89" t="str">
        <f t="shared" si="188"/>
        <v>Y0CC0</v>
      </c>
      <c r="B3998" s="89">
        <f>VLOOKUP(F3998,Masters!B:F,5,0)</f>
        <v>0</v>
      </c>
      <c r="C3998" s="169" t="s">
        <v>203</v>
      </c>
      <c r="D3998" s="169" t="s">
        <v>203</v>
      </c>
      <c r="E3998" s="170">
        <v>44469</v>
      </c>
      <c r="F3998" s="169">
        <v>211632</v>
      </c>
      <c r="G3998" s="169" t="s">
        <v>538</v>
      </c>
      <c r="H3998" s="169"/>
      <c r="I3998" s="169"/>
      <c r="J3998" s="169">
        <v>59</v>
      </c>
      <c r="K3998" s="169"/>
      <c r="M3998" s="168">
        <f t="shared" si="189"/>
        <v>5.9000000000000003E-6</v>
      </c>
    </row>
    <row r="3999" spans="1:13" x14ac:dyDescent="0.25">
      <c r="A3999" s="89" t="str">
        <f t="shared" si="188"/>
        <v>Y0CC0</v>
      </c>
      <c r="B3999" s="89">
        <f>VLOOKUP(F3999,Masters!B:F,5,0)</f>
        <v>0</v>
      </c>
      <c r="C3999" s="169" t="s">
        <v>203</v>
      </c>
      <c r="D3999" s="169" t="s">
        <v>203</v>
      </c>
      <c r="E3999" s="170">
        <v>44469</v>
      </c>
      <c r="F3999" s="169">
        <v>260118</v>
      </c>
      <c r="G3999" s="169" t="s">
        <v>930</v>
      </c>
      <c r="H3999" s="169"/>
      <c r="I3999" s="169"/>
      <c r="J3999" s="169">
        <v>0</v>
      </c>
      <c r="K3999" s="169"/>
      <c r="M3999" s="168">
        <f t="shared" si="189"/>
        <v>0</v>
      </c>
    </row>
    <row r="4000" spans="1:13" x14ac:dyDescent="0.25">
      <c r="A4000" s="89" t="str">
        <f t="shared" si="188"/>
        <v>Y0CC0</v>
      </c>
      <c r="B4000" s="89">
        <f>VLOOKUP(F4000,Masters!B:F,5,0)</f>
        <v>0</v>
      </c>
      <c r="C4000" s="169" t="s">
        <v>203</v>
      </c>
      <c r="D4000" s="169" t="s">
        <v>203</v>
      </c>
      <c r="E4000" s="170">
        <v>44469</v>
      </c>
      <c r="F4000" s="169">
        <v>260202</v>
      </c>
      <c r="G4000" s="169" t="s">
        <v>936</v>
      </c>
      <c r="H4000" s="169"/>
      <c r="I4000" s="169"/>
      <c r="J4000" s="169">
        <v>0</v>
      </c>
      <c r="K4000" s="169"/>
      <c r="M4000" s="168">
        <f t="shared" si="189"/>
        <v>0</v>
      </c>
    </row>
    <row r="4001" spans="1:13" x14ac:dyDescent="0.25">
      <c r="A4001" s="89" t="str">
        <f t="shared" si="188"/>
        <v>Y0CC0</v>
      </c>
      <c r="B4001" s="89">
        <f>VLOOKUP(F4001,Masters!B:F,5,0)</f>
        <v>0</v>
      </c>
      <c r="C4001" s="169" t="s">
        <v>203</v>
      </c>
      <c r="D4001" s="169" t="s">
        <v>203</v>
      </c>
      <c r="E4001" s="170">
        <v>44469</v>
      </c>
      <c r="F4001" s="169">
        <v>260221</v>
      </c>
      <c r="G4001" s="169" t="s">
        <v>937</v>
      </c>
      <c r="H4001" s="169"/>
      <c r="I4001" s="169"/>
      <c r="J4001" s="169">
        <v>0</v>
      </c>
      <c r="K4001" s="169"/>
      <c r="M4001" s="168">
        <f t="shared" si="189"/>
        <v>0</v>
      </c>
    </row>
    <row r="4002" spans="1:13" x14ac:dyDescent="0.25">
      <c r="A4002" s="89" t="str">
        <f t="shared" si="188"/>
        <v>Y0CC0</v>
      </c>
      <c r="B4002" s="89">
        <f>VLOOKUP(F4002,Masters!B:F,5,0)</f>
        <v>0</v>
      </c>
      <c r="C4002" s="169" t="s">
        <v>203</v>
      </c>
      <c r="D4002" s="169" t="s">
        <v>203</v>
      </c>
      <c r="E4002" s="170">
        <v>44469</v>
      </c>
      <c r="F4002" s="169">
        <v>260222</v>
      </c>
      <c r="G4002" s="169" t="s">
        <v>938</v>
      </c>
      <c r="H4002" s="169"/>
      <c r="I4002" s="169"/>
      <c r="J4002" s="169">
        <v>-153345.16</v>
      </c>
      <c r="K4002" s="169"/>
      <c r="M4002" s="168">
        <f t="shared" si="189"/>
        <v>-1.5334516000000001E-2</v>
      </c>
    </row>
    <row r="4003" spans="1:13" x14ac:dyDescent="0.25">
      <c r="A4003" s="89" t="str">
        <f t="shared" si="188"/>
        <v>Y0CC0</v>
      </c>
      <c r="B4003" s="89">
        <f>VLOOKUP(F4003,Masters!B:F,5,0)</f>
        <v>0</v>
      </c>
      <c r="C4003" s="169" t="s">
        <v>203</v>
      </c>
      <c r="D4003" s="169" t="s">
        <v>203</v>
      </c>
      <c r="E4003" s="170">
        <v>44469</v>
      </c>
      <c r="F4003" s="169">
        <v>260836</v>
      </c>
      <c r="G4003" s="169" t="s">
        <v>496</v>
      </c>
      <c r="H4003" s="169"/>
      <c r="I4003" s="169"/>
      <c r="J4003" s="169">
        <v>-1764.97</v>
      </c>
      <c r="K4003" s="169"/>
      <c r="M4003" s="168">
        <f t="shared" si="189"/>
        <v>-1.7649700000000001E-4</v>
      </c>
    </row>
    <row r="4004" spans="1:13" x14ac:dyDescent="0.25">
      <c r="A4004" s="89" t="str">
        <f t="shared" si="188"/>
        <v>Y0CC0</v>
      </c>
      <c r="B4004" s="89">
        <f>VLOOKUP(F4004,Masters!B:F,5,0)</f>
        <v>0</v>
      </c>
      <c r="C4004" s="169" t="s">
        <v>203</v>
      </c>
      <c r="D4004" s="169" t="s">
        <v>203</v>
      </c>
      <c r="E4004" s="170">
        <v>44469</v>
      </c>
      <c r="F4004" s="169">
        <v>260837</v>
      </c>
      <c r="G4004" s="169" t="s">
        <v>497</v>
      </c>
      <c r="H4004" s="169"/>
      <c r="I4004" s="169"/>
      <c r="J4004" s="169">
        <v>-1764.97</v>
      </c>
      <c r="K4004" s="169"/>
      <c r="M4004" s="168">
        <f t="shared" si="189"/>
        <v>-1.7649700000000001E-4</v>
      </c>
    </row>
    <row r="4005" spans="1:13" x14ac:dyDescent="0.25">
      <c r="A4005" s="89" t="str">
        <f t="shared" si="188"/>
        <v>Y0CC0</v>
      </c>
      <c r="B4005" s="89">
        <f>VLOOKUP(F4005,Masters!B:F,5,0)</f>
        <v>0</v>
      </c>
      <c r="C4005" s="169" t="s">
        <v>203</v>
      </c>
      <c r="D4005" s="169" t="s">
        <v>203</v>
      </c>
      <c r="E4005" s="170">
        <v>44469</v>
      </c>
      <c r="F4005" s="169">
        <v>260930</v>
      </c>
      <c r="G4005" s="169" t="s">
        <v>735</v>
      </c>
      <c r="H4005" s="169"/>
      <c r="I4005" s="169"/>
      <c r="J4005" s="169">
        <v>0</v>
      </c>
      <c r="K4005" s="169"/>
      <c r="M4005" s="168">
        <f t="shared" ref="M4005:M4036" si="190">J4005/10000000</f>
        <v>0</v>
      </c>
    </row>
    <row r="4006" spans="1:13" x14ac:dyDescent="0.25">
      <c r="A4006" s="89" t="str">
        <f t="shared" si="188"/>
        <v>Y0CC0</v>
      </c>
      <c r="B4006" s="89">
        <f>VLOOKUP(F4006,Masters!B:F,5,0)</f>
        <v>0</v>
      </c>
      <c r="C4006" s="169" t="s">
        <v>203</v>
      </c>
      <c r="D4006" s="169" t="s">
        <v>203</v>
      </c>
      <c r="E4006" s="170">
        <v>44469</v>
      </c>
      <c r="F4006" s="169">
        <v>281101</v>
      </c>
      <c r="G4006" s="169" t="s">
        <v>481</v>
      </c>
      <c r="H4006" s="169"/>
      <c r="I4006" s="169"/>
      <c r="J4006" s="169">
        <v>-30844077.260000002</v>
      </c>
      <c r="K4006" s="169"/>
      <c r="M4006" s="168">
        <f t="shared" si="190"/>
        <v>-3.0844077260000002</v>
      </c>
    </row>
    <row r="4007" spans="1:13" x14ac:dyDescent="0.25">
      <c r="A4007" s="89" t="str">
        <f t="shared" ref="A4007:A4036" si="191">C4007&amp;B4007</f>
        <v>Y0CC5.2</v>
      </c>
      <c r="B4007" s="89">
        <f>VLOOKUP(F4007,Masters!B:F,5,0)</f>
        <v>5.2</v>
      </c>
      <c r="C4007" s="169" t="s">
        <v>203</v>
      </c>
      <c r="D4007" s="169" t="s">
        <v>203</v>
      </c>
      <c r="E4007" s="170">
        <v>44469</v>
      </c>
      <c r="F4007" s="169">
        <v>304213</v>
      </c>
      <c r="G4007" s="169" t="s">
        <v>966</v>
      </c>
      <c r="H4007" s="169"/>
      <c r="I4007" s="169"/>
      <c r="J4007" s="169">
        <v>-1669534.44</v>
      </c>
      <c r="K4007" s="169"/>
      <c r="M4007" s="168">
        <f t="shared" si="190"/>
        <v>-0.16695344400000001</v>
      </c>
    </row>
    <row r="4008" spans="1:13" x14ac:dyDescent="0.25">
      <c r="A4008" s="89" t="str">
        <f t="shared" si="191"/>
        <v>Y0CC5.2</v>
      </c>
      <c r="B4008" s="89">
        <f>VLOOKUP(F4008,Masters!B:F,5,0)</f>
        <v>5.2</v>
      </c>
      <c r="C4008" s="169" t="s">
        <v>203</v>
      </c>
      <c r="D4008" s="169" t="s">
        <v>203</v>
      </c>
      <c r="E4008" s="170">
        <v>44469</v>
      </c>
      <c r="F4008" s="169">
        <v>304232</v>
      </c>
      <c r="G4008" s="169" t="s">
        <v>440</v>
      </c>
      <c r="H4008" s="169"/>
      <c r="I4008" s="169"/>
      <c r="J4008" s="169">
        <v>-0.59</v>
      </c>
      <c r="K4008" s="169"/>
      <c r="M4008" s="168">
        <f t="shared" si="190"/>
        <v>-5.8999999999999999E-8</v>
      </c>
    </row>
    <row r="4009" spans="1:13" x14ac:dyDescent="0.25">
      <c r="A4009" s="89" t="str">
        <f t="shared" si="191"/>
        <v>Y0CC5.5</v>
      </c>
      <c r="B4009" s="89">
        <f>VLOOKUP(F4009,Masters!B:F,5,0)</f>
        <v>5.5</v>
      </c>
      <c r="C4009" s="169" t="s">
        <v>203</v>
      </c>
      <c r="D4009" s="169" t="s">
        <v>203</v>
      </c>
      <c r="E4009" s="170">
        <v>44469</v>
      </c>
      <c r="F4009" s="169">
        <v>310115</v>
      </c>
      <c r="G4009" s="169" t="s">
        <v>446</v>
      </c>
      <c r="H4009" s="169"/>
      <c r="I4009" s="169"/>
      <c r="J4009" s="169">
        <v>-663.09</v>
      </c>
      <c r="K4009" s="169"/>
      <c r="M4009" s="168">
        <f t="shared" si="190"/>
        <v>-6.6309000000000005E-5</v>
      </c>
    </row>
    <row r="4010" spans="1:13" x14ac:dyDescent="0.25">
      <c r="A4010" s="89" t="str">
        <f t="shared" si="191"/>
        <v>Y0CC6.3</v>
      </c>
      <c r="B4010" s="89">
        <f>VLOOKUP(F4010,Masters!B:F,5,0)</f>
        <v>6.3</v>
      </c>
      <c r="C4010" s="169" t="s">
        <v>203</v>
      </c>
      <c r="D4010" s="169" t="s">
        <v>203</v>
      </c>
      <c r="E4010" s="170">
        <v>44469</v>
      </c>
      <c r="F4010" s="169">
        <v>401301</v>
      </c>
      <c r="G4010" s="169" t="s">
        <v>1000</v>
      </c>
      <c r="H4010" s="169"/>
      <c r="I4010" s="169"/>
      <c r="J4010" s="169">
        <v>2753.75</v>
      </c>
      <c r="K4010" s="169"/>
      <c r="M4010" s="168">
        <f t="shared" si="190"/>
        <v>2.7537500000000001E-4</v>
      </c>
    </row>
    <row r="4011" spans="1:13" x14ac:dyDescent="0.25">
      <c r="A4011" s="89" t="str">
        <f t="shared" si="191"/>
        <v>Y0CC6.1</v>
      </c>
      <c r="B4011" s="89">
        <f>VLOOKUP(F4011,Masters!B:F,5,0)</f>
        <v>6.1</v>
      </c>
      <c r="C4011" s="169" t="s">
        <v>203</v>
      </c>
      <c r="D4011" s="169" t="s">
        <v>203</v>
      </c>
      <c r="E4011" s="170">
        <v>44469</v>
      </c>
      <c r="F4011" s="169">
        <v>401501</v>
      </c>
      <c r="G4011" s="169" t="s">
        <v>1001</v>
      </c>
      <c r="H4011" s="169"/>
      <c r="I4011" s="169"/>
      <c r="J4011" s="168">
        <v>226224.6</v>
      </c>
      <c r="K4011" s="169"/>
      <c r="M4011" s="168">
        <f t="shared" si="190"/>
        <v>2.262246E-2</v>
      </c>
    </row>
    <row r="4012" spans="1:13" x14ac:dyDescent="0.25">
      <c r="A4012" s="89" t="str">
        <f t="shared" si="191"/>
        <v>Y0CC5.5</v>
      </c>
      <c r="B4012" s="89">
        <f>VLOOKUP(F4012,Masters!B:F,5,0)</f>
        <v>5.5</v>
      </c>
      <c r="C4012" s="169" t="s">
        <v>203</v>
      </c>
      <c r="D4012" s="169" t="s">
        <v>203</v>
      </c>
      <c r="E4012" s="170">
        <v>44469</v>
      </c>
      <c r="F4012" s="169">
        <v>440225</v>
      </c>
      <c r="G4012" s="169" t="s">
        <v>450</v>
      </c>
      <c r="H4012" s="169"/>
      <c r="I4012" s="169"/>
      <c r="J4012" s="169">
        <v>663.09</v>
      </c>
      <c r="K4012" s="169"/>
      <c r="M4012" s="168">
        <f t="shared" si="190"/>
        <v>6.6309000000000005E-5</v>
      </c>
    </row>
    <row r="4013" spans="1:13" x14ac:dyDescent="0.25">
      <c r="A4013" s="89" t="str">
        <f t="shared" si="191"/>
        <v>Y0CC6.3</v>
      </c>
      <c r="B4013" s="89">
        <f>VLOOKUP(F4013,Masters!B:F,5,0)</f>
        <v>6.3</v>
      </c>
      <c r="C4013" s="169" t="s">
        <v>203</v>
      </c>
      <c r="D4013" s="169" t="s">
        <v>203</v>
      </c>
      <c r="E4013" s="170">
        <v>44469</v>
      </c>
      <c r="F4013" s="169">
        <v>440325</v>
      </c>
      <c r="G4013" s="169" t="s">
        <v>732</v>
      </c>
      <c r="H4013" s="169"/>
      <c r="I4013" s="169"/>
      <c r="J4013" s="169">
        <v>0</v>
      </c>
      <c r="K4013" s="169"/>
      <c r="M4013" s="168">
        <f t="shared" si="190"/>
        <v>0</v>
      </c>
    </row>
    <row r="4014" spans="1:13" x14ac:dyDescent="0.25">
      <c r="A4014" s="89" t="str">
        <f t="shared" si="191"/>
        <v>Y0CC6.3</v>
      </c>
      <c r="B4014" s="89">
        <f>VLOOKUP(F4014,Masters!B:F,5,0)</f>
        <v>6.3</v>
      </c>
      <c r="C4014" s="169" t="s">
        <v>203</v>
      </c>
      <c r="D4014" s="169" t="s">
        <v>203</v>
      </c>
      <c r="E4014" s="170">
        <v>44469</v>
      </c>
      <c r="F4014" s="169">
        <v>440341</v>
      </c>
      <c r="G4014" s="169" t="s">
        <v>469</v>
      </c>
      <c r="H4014" s="169"/>
      <c r="I4014" s="169"/>
      <c r="J4014" s="169">
        <v>20360.34</v>
      </c>
      <c r="K4014" s="169"/>
      <c r="M4014" s="168">
        <f t="shared" si="190"/>
        <v>2.0360339999999999E-3</v>
      </c>
    </row>
    <row r="4015" spans="1:13" x14ac:dyDescent="0.25">
      <c r="A4015" s="89" t="str">
        <f t="shared" si="191"/>
        <v>Y0CC6.3</v>
      </c>
      <c r="B4015" s="89">
        <f>VLOOKUP(F4015,Masters!B:F,5,0)</f>
        <v>6.3</v>
      </c>
      <c r="C4015" s="169" t="s">
        <v>203</v>
      </c>
      <c r="D4015" s="169" t="s">
        <v>203</v>
      </c>
      <c r="E4015" s="170">
        <v>44469</v>
      </c>
      <c r="F4015" s="169">
        <v>440342</v>
      </c>
      <c r="G4015" s="169" t="s">
        <v>470</v>
      </c>
      <c r="H4015" s="169"/>
      <c r="I4015" s="169"/>
      <c r="J4015" s="169">
        <v>20360.34</v>
      </c>
      <c r="K4015" s="169"/>
      <c r="M4015" s="168">
        <f t="shared" si="190"/>
        <v>2.0360339999999999E-3</v>
      </c>
    </row>
    <row r="4016" spans="1:13" x14ac:dyDescent="0.25">
      <c r="A4016" s="89" t="str">
        <f t="shared" si="191"/>
        <v>Y0CC6.3</v>
      </c>
      <c r="B4016" s="89">
        <f>VLOOKUP(F4016,Masters!B:F,5,0)</f>
        <v>6.3</v>
      </c>
      <c r="C4016" s="169" t="s">
        <v>203</v>
      </c>
      <c r="D4016" s="169" t="s">
        <v>203</v>
      </c>
      <c r="E4016" s="170">
        <v>44469</v>
      </c>
      <c r="F4016" s="169">
        <v>440416</v>
      </c>
      <c r="G4016" s="169" t="s">
        <v>471</v>
      </c>
      <c r="H4016" s="169"/>
      <c r="I4016" s="169"/>
      <c r="J4016" s="169">
        <v>-2753.75</v>
      </c>
      <c r="K4016" s="169"/>
      <c r="M4016" s="168">
        <f t="shared" si="190"/>
        <v>-2.7537500000000001E-4</v>
      </c>
    </row>
    <row r="4017" spans="1:13" x14ac:dyDescent="0.25">
      <c r="A4017" s="89" t="str">
        <f t="shared" si="191"/>
        <v>Y0CD0</v>
      </c>
      <c r="B4017" s="89">
        <f>VLOOKUP(F4017,Masters!B:F,5,0)</f>
        <v>0</v>
      </c>
      <c r="C4017" s="169" t="s">
        <v>204</v>
      </c>
      <c r="D4017" s="169" t="s">
        <v>204</v>
      </c>
      <c r="E4017" s="170">
        <v>44469</v>
      </c>
      <c r="F4017" s="169">
        <v>102104</v>
      </c>
      <c r="G4017" s="169" t="s">
        <v>437</v>
      </c>
      <c r="H4017" s="169"/>
      <c r="I4017" s="169"/>
      <c r="J4017" s="169">
        <v>51674856.090000004</v>
      </c>
      <c r="K4017" s="169"/>
      <c r="M4017" s="168">
        <f t="shared" si="190"/>
        <v>5.1674856090000008</v>
      </c>
    </row>
    <row r="4018" spans="1:13" x14ac:dyDescent="0.25">
      <c r="A4018" s="89" t="str">
        <f t="shared" si="191"/>
        <v>Y0CD0</v>
      </c>
      <c r="B4018" s="89">
        <f>VLOOKUP(F4018,Masters!B:F,5,0)</f>
        <v>0</v>
      </c>
      <c r="C4018" s="169" t="s">
        <v>204</v>
      </c>
      <c r="D4018" s="169" t="s">
        <v>204</v>
      </c>
      <c r="E4018" s="170">
        <v>44469</v>
      </c>
      <c r="F4018" s="169">
        <v>111126</v>
      </c>
      <c r="G4018" s="169" t="s">
        <v>438</v>
      </c>
      <c r="H4018" s="169"/>
      <c r="I4018" s="169"/>
      <c r="J4018" s="169">
        <v>4686.57</v>
      </c>
      <c r="K4018" s="169"/>
      <c r="M4018" s="168">
        <f t="shared" si="190"/>
        <v>4.6865699999999998E-4</v>
      </c>
    </row>
    <row r="4019" spans="1:13" x14ac:dyDescent="0.25">
      <c r="A4019" s="89" t="str">
        <f t="shared" si="191"/>
        <v>Y0CD0</v>
      </c>
      <c r="B4019" s="89">
        <f>VLOOKUP(F4019,Masters!B:F,5,0)</f>
        <v>0</v>
      </c>
      <c r="C4019" s="169" t="s">
        <v>204</v>
      </c>
      <c r="D4019" s="169" t="s">
        <v>204</v>
      </c>
      <c r="E4019" s="170">
        <v>44469</v>
      </c>
      <c r="F4019" s="169">
        <v>141280</v>
      </c>
      <c r="G4019" s="169" t="s">
        <v>789</v>
      </c>
      <c r="H4019" s="169"/>
      <c r="I4019" s="169"/>
      <c r="J4019" s="169">
        <v>-1.46</v>
      </c>
      <c r="K4019" s="169"/>
      <c r="M4019" s="168">
        <f t="shared" si="190"/>
        <v>-1.4599999999999998E-7</v>
      </c>
    </row>
    <row r="4020" spans="1:13" x14ac:dyDescent="0.25">
      <c r="A4020" s="89" t="str">
        <f t="shared" si="191"/>
        <v>Y0CD0</v>
      </c>
      <c r="B4020" s="89">
        <f>VLOOKUP(F4020,Masters!B:F,5,0)</f>
        <v>0</v>
      </c>
      <c r="C4020" s="169" t="s">
        <v>204</v>
      </c>
      <c r="D4020" s="169" t="s">
        <v>204</v>
      </c>
      <c r="E4020" s="170">
        <v>44469</v>
      </c>
      <c r="F4020" s="169">
        <v>141382</v>
      </c>
      <c r="G4020" s="169" t="s">
        <v>508</v>
      </c>
      <c r="H4020" s="169"/>
      <c r="I4020" s="169"/>
      <c r="J4020" s="169">
        <v>0</v>
      </c>
      <c r="K4020" s="169"/>
      <c r="M4020" s="168">
        <f t="shared" si="190"/>
        <v>0</v>
      </c>
    </row>
    <row r="4021" spans="1:13" x14ac:dyDescent="0.25">
      <c r="A4021" s="89" t="str">
        <f t="shared" si="191"/>
        <v>Y0CD0</v>
      </c>
      <c r="B4021" s="89">
        <f>VLOOKUP(F4021,Masters!B:F,5,0)</f>
        <v>0</v>
      </c>
      <c r="C4021" s="169" t="s">
        <v>204</v>
      </c>
      <c r="D4021" s="169" t="s">
        <v>204</v>
      </c>
      <c r="E4021" s="170">
        <v>44469</v>
      </c>
      <c r="F4021" s="169">
        <v>141398</v>
      </c>
      <c r="G4021" s="169" t="s">
        <v>2431</v>
      </c>
      <c r="H4021" s="169"/>
      <c r="I4021" s="169"/>
      <c r="J4021" s="169">
        <v>0</v>
      </c>
      <c r="K4021" s="169"/>
      <c r="M4021" s="168">
        <f t="shared" si="190"/>
        <v>0</v>
      </c>
    </row>
    <row r="4022" spans="1:13" x14ac:dyDescent="0.25">
      <c r="A4022" s="89" t="str">
        <f t="shared" si="191"/>
        <v>Y0CD0</v>
      </c>
      <c r="B4022" s="89">
        <f>VLOOKUP(F4022,Masters!B:F,5,0)</f>
        <v>0</v>
      </c>
      <c r="C4022" s="169" t="s">
        <v>204</v>
      </c>
      <c r="D4022" s="169" t="s">
        <v>204</v>
      </c>
      <c r="E4022" s="170">
        <v>44469</v>
      </c>
      <c r="F4022" s="169">
        <v>141744</v>
      </c>
      <c r="G4022" s="169" t="s">
        <v>514</v>
      </c>
      <c r="H4022" s="169"/>
      <c r="I4022" s="169"/>
      <c r="J4022" s="169">
        <v>0</v>
      </c>
      <c r="K4022" s="169"/>
      <c r="M4022" s="168">
        <f t="shared" si="190"/>
        <v>0</v>
      </c>
    </row>
    <row r="4023" spans="1:13" x14ac:dyDescent="0.25">
      <c r="A4023" s="89" t="str">
        <f t="shared" si="191"/>
        <v>Y0CD0</v>
      </c>
      <c r="B4023" s="89">
        <f>VLOOKUP(F4023,Masters!B:F,5,0)</f>
        <v>0</v>
      </c>
      <c r="C4023" s="169" t="s">
        <v>204</v>
      </c>
      <c r="D4023" s="169" t="s">
        <v>204</v>
      </c>
      <c r="E4023" s="170">
        <v>44469</v>
      </c>
      <c r="F4023" s="169">
        <v>160118</v>
      </c>
      <c r="G4023" s="169" t="s">
        <v>890</v>
      </c>
      <c r="H4023" s="169"/>
      <c r="I4023" s="169"/>
      <c r="J4023" s="169">
        <v>0</v>
      </c>
      <c r="K4023" s="169"/>
      <c r="M4023" s="168">
        <f t="shared" si="190"/>
        <v>0</v>
      </c>
    </row>
    <row r="4024" spans="1:13" x14ac:dyDescent="0.25">
      <c r="A4024" s="89" t="str">
        <f t="shared" si="191"/>
        <v>Y0CD0</v>
      </c>
      <c r="B4024" s="89">
        <f>VLOOKUP(F4024,Masters!B:F,5,0)</f>
        <v>0</v>
      </c>
      <c r="C4024" s="169" t="s">
        <v>204</v>
      </c>
      <c r="D4024" s="169" t="s">
        <v>204</v>
      </c>
      <c r="E4024" s="170">
        <v>44469</v>
      </c>
      <c r="F4024" s="169">
        <v>160202</v>
      </c>
      <c r="G4024" s="169" t="s">
        <v>896</v>
      </c>
      <c r="H4024" s="169"/>
      <c r="I4024" s="169"/>
      <c r="J4024" s="169">
        <v>0</v>
      </c>
      <c r="K4024" s="169"/>
      <c r="M4024" s="168">
        <f t="shared" si="190"/>
        <v>0</v>
      </c>
    </row>
    <row r="4025" spans="1:13" x14ac:dyDescent="0.25">
      <c r="A4025" s="89" t="str">
        <f t="shared" si="191"/>
        <v>Y0CD0</v>
      </c>
      <c r="B4025" s="89">
        <f>VLOOKUP(F4025,Masters!B:F,5,0)</f>
        <v>0</v>
      </c>
      <c r="C4025" s="169" t="s">
        <v>204</v>
      </c>
      <c r="D4025" s="169" t="s">
        <v>204</v>
      </c>
      <c r="E4025" s="170">
        <v>44469</v>
      </c>
      <c r="F4025" s="169">
        <v>160206</v>
      </c>
      <c r="G4025" s="169" t="s">
        <v>897</v>
      </c>
      <c r="H4025" s="169"/>
      <c r="I4025" s="169"/>
      <c r="J4025" s="169">
        <v>0.1</v>
      </c>
      <c r="K4025" s="169"/>
      <c r="M4025" s="168">
        <f t="shared" si="190"/>
        <v>1E-8</v>
      </c>
    </row>
    <row r="4026" spans="1:13" x14ac:dyDescent="0.25">
      <c r="A4026" s="89" t="str">
        <f t="shared" si="191"/>
        <v>Y0CD0</v>
      </c>
      <c r="B4026" s="89">
        <f>VLOOKUP(F4026,Masters!B:F,5,0)</f>
        <v>0</v>
      </c>
      <c r="C4026" s="169" t="s">
        <v>204</v>
      </c>
      <c r="D4026" s="169" t="s">
        <v>204</v>
      </c>
      <c r="E4026" s="170">
        <v>44469</v>
      </c>
      <c r="F4026" s="169">
        <v>201276</v>
      </c>
      <c r="G4026" s="169" t="s">
        <v>473</v>
      </c>
      <c r="H4026" s="169"/>
      <c r="I4026" s="169"/>
      <c r="J4026" s="169">
        <v>-0.01</v>
      </c>
      <c r="K4026" s="169"/>
      <c r="M4026" s="168">
        <f t="shared" si="190"/>
        <v>-1.0000000000000001E-9</v>
      </c>
    </row>
    <row r="4027" spans="1:13" x14ac:dyDescent="0.25">
      <c r="A4027" s="89" t="str">
        <f t="shared" si="191"/>
        <v>Y0CD1.2</v>
      </c>
      <c r="B4027" s="89">
        <f>VLOOKUP(F4027,Masters!B:F,5,0)</f>
        <v>1.2</v>
      </c>
      <c r="C4027" s="169" t="s">
        <v>204</v>
      </c>
      <c r="D4027" s="169" t="s">
        <v>204</v>
      </c>
      <c r="E4027" s="170">
        <v>44469</v>
      </c>
      <c r="F4027" s="169">
        <v>201277</v>
      </c>
      <c r="G4027" s="169" t="s">
        <v>474</v>
      </c>
      <c r="H4027" s="169"/>
      <c r="I4027" s="169"/>
      <c r="J4027" s="169">
        <v>-51435753.090000004</v>
      </c>
      <c r="K4027" s="169"/>
      <c r="M4027" s="168">
        <f t="shared" si="190"/>
        <v>-5.143575309</v>
      </c>
    </row>
    <row r="4028" spans="1:13" x14ac:dyDescent="0.25">
      <c r="A4028" s="89" t="str">
        <f t="shared" si="191"/>
        <v>Y0CD0</v>
      </c>
      <c r="B4028" s="89">
        <f>VLOOKUP(F4028,Masters!B:F,5,0)</f>
        <v>0</v>
      </c>
      <c r="C4028" s="169" t="s">
        <v>204</v>
      </c>
      <c r="D4028" s="169" t="s">
        <v>204</v>
      </c>
      <c r="E4028" s="170">
        <v>44469</v>
      </c>
      <c r="F4028" s="169">
        <v>210117</v>
      </c>
      <c r="G4028" s="169" t="s">
        <v>523</v>
      </c>
      <c r="H4028" s="169"/>
      <c r="I4028" s="169"/>
      <c r="J4028" s="169">
        <v>-13358.41</v>
      </c>
      <c r="K4028" s="169"/>
      <c r="M4028" s="168">
        <f t="shared" si="190"/>
        <v>-1.3358409999999999E-3</v>
      </c>
    </row>
    <row r="4029" spans="1:13" x14ac:dyDescent="0.25">
      <c r="A4029" s="89" t="str">
        <f t="shared" si="191"/>
        <v>Y0CD0</v>
      </c>
      <c r="B4029" s="89">
        <f>VLOOKUP(F4029,Masters!B:F,5,0)</f>
        <v>0</v>
      </c>
      <c r="C4029" s="169" t="s">
        <v>204</v>
      </c>
      <c r="D4029" s="169" t="s">
        <v>204</v>
      </c>
      <c r="E4029" s="170">
        <v>44469</v>
      </c>
      <c r="F4029" s="169">
        <v>210667</v>
      </c>
      <c r="G4029" s="169" t="s">
        <v>528</v>
      </c>
      <c r="H4029" s="169"/>
      <c r="I4029" s="169"/>
      <c r="J4029" s="169">
        <v>8.39</v>
      </c>
      <c r="K4029" s="169"/>
      <c r="M4029" s="168">
        <f t="shared" si="190"/>
        <v>8.3900000000000004E-7</v>
      </c>
    </row>
    <row r="4030" spans="1:13" x14ac:dyDescent="0.25">
      <c r="A4030" s="89" t="str">
        <f t="shared" si="191"/>
        <v>Y0CD0</v>
      </c>
      <c r="B4030" s="89">
        <f>VLOOKUP(F4030,Masters!B:F,5,0)</f>
        <v>0</v>
      </c>
      <c r="C4030" s="169" t="s">
        <v>204</v>
      </c>
      <c r="D4030" s="169" t="s">
        <v>204</v>
      </c>
      <c r="E4030" s="170">
        <v>44469</v>
      </c>
      <c r="F4030" s="169">
        <v>210766</v>
      </c>
      <c r="G4030" s="169" t="s">
        <v>1614</v>
      </c>
      <c r="H4030" s="169"/>
      <c r="I4030" s="169"/>
      <c r="J4030" s="169">
        <v>-40.299999999999997</v>
      </c>
      <c r="K4030" s="169"/>
      <c r="M4030" s="168">
        <f t="shared" si="190"/>
        <v>-4.0299999999999995E-6</v>
      </c>
    </row>
    <row r="4031" spans="1:13" x14ac:dyDescent="0.25">
      <c r="A4031" s="89" t="str">
        <f t="shared" si="191"/>
        <v>Y0CD0</v>
      </c>
      <c r="B4031" s="89">
        <f>VLOOKUP(F4031,Masters!B:F,5,0)</f>
        <v>0</v>
      </c>
      <c r="C4031" s="169" t="s">
        <v>204</v>
      </c>
      <c r="D4031" s="169" t="s">
        <v>204</v>
      </c>
      <c r="E4031" s="170">
        <v>44469</v>
      </c>
      <c r="F4031" s="169">
        <v>211103</v>
      </c>
      <c r="G4031" s="169" t="s">
        <v>529</v>
      </c>
      <c r="H4031" s="169"/>
      <c r="I4031" s="169"/>
      <c r="J4031" s="169">
        <v>-411.16</v>
      </c>
      <c r="K4031" s="169"/>
      <c r="M4031" s="168">
        <f t="shared" si="190"/>
        <v>-4.1116000000000004E-5</v>
      </c>
    </row>
    <row r="4032" spans="1:13" x14ac:dyDescent="0.25">
      <c r="A4032" s="89" t="str">
        <f t="shared" si="191"/>
        <v>Y0CD0</v>
      </c>
      <c r="B4032" s="89">
        <f>VLOOKUP(F4032,Masters!B:F,5,0)</f>
        <v>0</v>
      </c>
      <c r="C4032" s="169" t="s">
        <v>204</v>
      </c>
      <c r="D4032" s="169" t="s">
        <v>204</v>
      </c>
      <c r="E4032" s="170">
        <v>44469</v>
      </c>
      <c r="F4032" s="169">
        <v>211106</v>
      </c>
      <c r="G4032" s="169" t="s">
        <v>530</v>
      </c>
      <c r="H4032" s="169"/>
      <c r="I4032" s="169"/>
      <c r="J4032" s="169">
        <v>9323.01</v>
      </c>
      <c r="K4032" s="169"/>
      <c r="M4032" s="168">
        <f t="shared" si="190"/>
        <v>9.3230100000000007E-4</v>
      </c>
    </row>
    <row r="4033" spans="1:13" x14ac:dyDescent="0.25">
      <c r="A4033" s="89" t="str">
        <f t="shared" si="191"/>
        <v>Y0CD0</v>
      </c>
      <c r="B4033" s="89">
        <f>VLOOKUP(F4033,Masters!B:F,5,0)</f>
        <v>0</v>
      </c>
      <c r="C4033" s="169" t="s">
        <v>204</v>
      </c>
      <c r="D4033" s="169" t="s">
        <v>204</v>
      </c>
      <c r="E4033" s="170">
        <v>44469</v>
      </c>
      <c r="F4033" s="169">
        <v>211172</v>
      </c>
      <c r="G4033" s="169" t="s">
        <v>535</v>
      </c>
      <c r="H4033" s="169"/>
      <c r="I4033" s="169"/>
      <c r="J4033" s="169">
        <v>128.87</v>
      </c>
      <c r="K4033" s="169"/>
      <c r="M4033" s="168">
        <f t="shared" si="190"/>
        <v>1.2887E-5</v>
      </c>
    </row>
    <row r="4034" spans="1:13" x14ac:dyDescent="0.25">
      <c r="A4034" s="89" t="str">
        <f t="shared" si="191"/>
        <v>Y0CD0</v>
      </c>
      <c r="B4034" s="89">
        <f>VLOOKUP(F4034,Masters!B:F,5,0)</f>
        <v>0</v>
      </c>
      <c r="C4034" s="169" t="s">
        <v>204</v>
      </c>
      <c r="D4034" s="169" t="s">
        <v>204</v>
      </c>
      <c r="E4034" s="170">
        <v>44469</v>
      </c>
      <c r="F4034" s="169">
        <v>260118</v>
      </c>
      <c r="G4034" s="169" t="s">
        <v>930</v>
      </c>
      <c r="H4034" s="169"/>
      <c r="I4034" s="169"/>
      <c r="J4034" s="169">
        <v>0</v>
      </c>
      <c r="K4034" s="169"/>
      <c r="M4034" s="168">
        <f t="shared" si="190"/>
        <v>0</v>
      </c>
    </row>
    <row r="4035" spans="1:13" x14ac:dyDescent="0.25">
      <c r="A4035" s="89" t="str">
        <f t="shared" si="191"/>
        <v>Y0CD0</v>
      </c>
      <c r="B4035" s="89">
        <f>VLOOKUP(F4035,Masters!B:F,5,0)</f>
        <v>0</v>
      </c>
      <c r="C4035" s="169" t="s">
        <v>204</v>
      </c>
      <c r="D4035" s="169" t="s">
        <v>204</v>
      </c>
      <c r="E4035" s="170">
        <v>44469</v>
      </c>
      <c r="F4035" s="169">
        <v>260202</v>
      </c>
      <c r="G4035" s="169" t="s">
        <v>936</v>
      </c>
      <c r="H4035" s="169"/>
      <c r="I4035" s="169"/>
      <c r="J4035" s="169">
        <v>0</v>
      </c>
      <c r="K4035" s="169"/>
      <c r="M4035" s="168">
        <f t="shared" si="190"/>
        <v>0</v>
      </c>
    </row>
    <row r="4036" spans="1:13" x14ac:dyDescent="0.25">
      <c r="A4036" s="89" t="str">
        <f t="shared" si="191"/>
        <v>Y0CD0</v>
      </c>
      <c r="B4036" s="89">
        <f>VLOOKUP(F4036,Masters!B:F,5,0)</f>
        <v>0</v>
      </c>
      <c r="C4036" s="169" t="s">
        <v>204</v>
      </c>
      <c r="D4036" s="169" t="s">
        <v>204</v>
      </c>
      <c r="E4036" s="170">
        <v>44469</v>
      </c>
      <c r="F4036" s="169">
        <v>260222</v>
      </c>
      <c r="G4036" s="169" t="s">
        <v>938</v>
      </c>
      <c r="H4036" s="169"/>
      <c r="I4036" s="169"/>
      <c r="J4036" s="169">
        <v>0</v>
      </c>
      <c r="K4036" s="169"/>
      <c r="M4036" s="168">
        <f t="shared" si="190"/>
        <v>0</v>
      </c>
    </row>
    <row r="4037" spans="1:13" x14ac:dyDescent="0.25">
      <c r="A4037" s="89" t="str">
        <f t="shared" ref="A4037:A4072" si="192">C4037&amp;B4037</f>
        <v>Y0CD0</v>
      </c>
      <c r="B4037" s="89">
        <f>VLOOKUP(F4037,Masters!B:F,5,0)</f>
        <v>0</v>
      </c>
      <c r="C4037" s="169" t="s">
        <v>204</v>
      </c>
      <c r="D4037" s="169" t="s">
        <v>204</v>
      </c>
      <c r="E4037" s="170">
        <v>44469</v>
      </c>
      <c r="F4037" s="169">
        <v>260836</v>
      </c>
      <c r="G4037" s="169" t="s">
        <v>496</v>
      </c>
      <c r="H4037" s="169"/>
      <c r="I4037" s="169"/>
      <c r="J4037" s="169">
        <v>-564.44000000000005</v>
      </c>
      <c r="K4037" s="169"/>
      <c r="M4037" s="168">
        <f t="shared" ref="M4037:M4070" si="193">J4037/10000000</f>
        <v>-5.6444000000000004E-5</v>
      </c>
    </row>
    <row r="4038" spans="1:13" x14ac:dyDescent="0.25">
      <c r="A4038" s="89" t="str">
        <f t="shared" si="192"/>
        <v>Y0CD0</v>
      </c>
      <c r="B4038" s="89">
        <f>VLOOKUP(F4038,Masters!B:F,5,0)</f>
        <v>0</v>
      </c>
      <c r="C4038" s="169" t="s">
        <v>204</v>
      </c>
      <c r="D4038" s="169" t="s">
        <v>204</v>
      </c>
      <c r="E4038" s="170">
        <v>44469</v>
      </c>
      <c r="F4038" s="169">
        <v>260837</v>
      </c>
      <c r="G4038" s="169" t="s">
        <v>497</v>
      </c>
      <c r="H4038" s="169"/>
      <c r="I4038" s="169"/>
      <c r="J4038" s="169">
        <v>-564.44000000000005</v>
      </c>
      <c r="K4038" s="169"/>
      <c r="M4038" s="168">
        <f t="shared" si="193"/>
        <v>-5.6444000000000004E-5</v>
      </c>
    </row>
    <row r="4039" spans="1:13" x14ac:dyDescent="0.25">
      <c r="A4039" s="89" t="str">
        <f t="shared" si="192"/>
        <v>Y0CD0</v>
      </c>
      <c r="B4039" s="89">
        <f>VLOOKUP(F4039,Masters!B:F,5,0)</f>
        <v>0</v>
      </c>
      <c r="C4039" s="169" t="s">
        <v>204</v>
      </c>
      <c r="D4039" s="169" t="s">
        <v>204</v>
      </c>
      <c r="E4039" s="170">
        <v>44469</v>
      </c>
      <c r="F4039" s="169">
        <v>260930</v>
      </c>
      <c r="G4039" s="169" t="s">
        <v>735</v>
      </c>
      <c r="H4039" s="169"/>
      <c r="I4039" s="169"/>
      <c r="J4039" s="169">
        <v>0</v>
      </c>
      <c r="K4039" s="169"/>
      <c r="M4039" s="168">
        <f t="shared" si="193"/>
        <v>0</v>
      </c>
    </row>
    <row r="4040" spans="1:13" x14ac:dyDescent="0.25">
      <c r="A4040" s="89" t="str">
        <f t="shared" si="192"/>
        <v>Y0CD0</v>
      </c>
      <c r="B4040" s="89">
        <f>VLOOKUP(F4040,Masters!B:F,5,0)</f>
        <v>0</v>
      </c>
      <c r="C4040" s="169" t="s">
        <v>204</v>
      </c>
      <c r="D4040" s="169" t="s">
        <v>204</v>
      </c>
      <c r="E4040" s="170">
        <v>44469</v>
      </c>
      <c r="F4040" s="169">
        <v>281101</v>
      </c>
      <c r="G4040" s="169" t="s">
        <v>481</v>
      </c>
      <c r="H4040" s="169"/>
      <c r="I4040" s="169"/>
      <c r="J4040" s="169">
        <v>-3</v>
      </c>
      <c r="K4040" s="169"/>
      <c r="M4040" s="168">
        <f t="shared" si="193"/>
        <v>-2.9999999999999999E-7</v>
      </c>
    </row>
    <row r="4041" spans="1:13" x14ac:dyDescent="0.25">
      <c r="A4041" s="89" t="str">
        <f t="shared" si="192"/>
        <v>Y0CD0</v>
      </c>
      <c r="B4041" s="89">
        <f>VLOOKUP(F4041,Masters!B:F,5,0)</f>
        <v>0</v>
      </c>
      <c r="C4041" s="169" t="s">
        <v>204</v>
      </c>
      <c r="D4041" s="169" t="s">
        <v>204</v>
      </c>
      <c r="E4041" s="170">
        <v>44469</v>
      </c>
      <c r="F4041" s="169">
        <v>281212</v>
      </c>
      <c r="G4041" s="169" t="s">
        <v>541</v>
      </c>
      <c r="H4041" s="169"/>
      <c r="I4041" s="169"/>
      <c r="J4041" s="169">
        <v>-238306.46</v>
      </c>
      <c r="K4041" s="169"/>
      <c r="M4041" s="168">
        <f t="shared" si="193"/>
        <v>-2.3830646E-2</v>
      </c>
    </row>
    <row r="4042" spans="1:13" x14ac:dyDescent="0.25">
      <c r="A4042" s="89" t="str">
        <f t="shared" si="192"/>
        <v>Y0CD5.2</v>
      </c>
      <c r="B4042" s="89">
        <f>VLOOKUP(F4042,Masters!B:F,5,0)</f>
        <v>5.2</v>
      </c>
      <c r="C4042" s="169" t="s">
        <v>204</v>
      </c>
      <c r="D4042" s="169" t="s">
        <v>204</v>
      </c>
      <c r="E4042" s="170">
        <v>44469</v>
      </c>
      <c r="F4042" s="169">
        <v>304232</v>
      </c>
      <c r="G4042" s="169" t="s">
        <v>440</v>
      </c>
      <c r="H4042" s="169"/>
      <c r="I4042" s="169"/>
      <c r="J4042" s="169">
        <v>-0.26</v>
      </c>
      <c r="K4042" s="169"/>
      <c r="M4042" s="168">
        <f t="shared" si="193"/>
        <v>-2.6000000000000001E-8</v>
      </c>
    </row>
    <row r="4043" spans="1:13" x14ac:dyDescent="0.25">
      <c r="A4043" s="89" t="str">
        <f t="shared" si="192"/>
        <v>Y0CD6.1</v>
      </c>
      <c r="B4043" s="89">
        <f>VLOOKUP(F4043,Masters!B:F,5,0)</f>
        <v>6.1</v>
      </c>
      <c r="C4043" s="169" t="s">
        <v>204</v>
      </c>
      <c r="D4043" s="169" t="s">
        <v>204</v>
      </c>
      <c r="E4043" s="170">
        <v>44469</v>
      </c>
      <c r="F4043" s="169">
        <v>401501</v>
      </c>
      <c r="G4043" s="169" t="s">
        <v>1001</v>
      </c>
      <c r="H4043" s="169"/>
      <c r="I4043" s="169"/>
      <c r="J4043" s="168">
        <v>106704.14</v>
      </c>
      <c r="K4043" s="169"/>
      <c r="M4043" s="168">
        <f t="shared" si="193"/>
        <v>1.0670414E-2</v>
      </c>
    </row>
    <row r="4044" spans="1:13" x14ac:dyDescent="0.25">
      <c r="A4044" s="89" t="str">
        <f t="shared" si="192"/>
        <v>Y0CD6.3</v>
      </c>
      <c r="B4044" s="89">
        <f>VLOOKUP(F4044,Masters!B:F,5,0)</f>
        <v>6.3</v>
      </c>
      <c r="C4044" s="169" t="s">
        <v>204</v>
      </c>
      <c r="D4044" s="169" t="s">
        <v>204</v>
      </c>
      <c r="E4044" s="170">
        <v>44469</v>
      </c>
      <c r="F4044" s="169">
        <v>401702</v>
      </c>
      <c r="G4044" s="169" t="s">
        <v>455</v>
      </c>
      <c r="H4044" s="169"/>
      <c r="I4044" s="169"/>
      <c r="J4044" s="169">
        <v>-19206.759999999998</v>
      </c>
      <c r="K4044" s="169"/>
      <c r="M4044" s="168">
        <f t="shared" si="193"/>
        <v>-1.9206759999999999E-3</v>
      </c>
    </row>
    <row r="4045" spans="1:13" x14ac:dyDescent="0.25">
      <c r="A4045" s="89" t="str">
        <f t="shared" si="192"/>
        <v>Y0CD6.1</v>
      </c>
      <c r="B4045" s="89">
        <f>VLOOKUP(F4045,Masters!B:F,5,0)</f>
        <v>6.1</v>
      </c>
      <c r="C4045" s="169" t="s">
        <v>204</v>
      </c>
      <c r="D4045" s="169" t="s">
        <v>204</v>
      </c>
      <c r="E4045" s="170">
        <v>44469</v>
      </c>
      <c r="F4045" s="169">
        <v>402257</v>
      </c>
      <c r="G4045" s="169" t="s">
        <v>464</v>
      </c>
      <c r="H4045" s="169"/>
      <c r="I4045" s="169"/>
      <c r="J4045" s="168">
        <v>-106704.14</v>
      </c>
      <c r="K4045" s="169"/>
      <c r="M4045" s="168">
        <f t="shared" si="193"/>
        <v>-1.0670414E-2</v>
      </c>
    </row>
    <row r="4046" spans="1:13" x14ac:dyDescent="0.25">
      <c r="A4046" s="89" t="str">
        <f t="shared" si="192"/>
        <v>Y0CD6.3</v>
      </c>
      <c r="B4046" s="89">
        <f>VLOOKUP(F4046,Masters!B:F,5,0)</f>
        <v>6.3</v>
      </c>
      <c r="C4046" s="169" t="s">
        <v>204</v>
      </c>
      <c r="D4046" s="169" t="s">
        <v>204</v>
      </c>
      <c r="E4046" s="170">
        <v>44469</v>
      </c>
      <c r="F4046" s="169">
        <v>440325</v>
      </c>
      <c r="G4046" s="169" t="s">
        <v>732</v>
      </c>
      <c r="H4046" s="169"/>
      <c r="I4046" s="169"/>
      <c r="J4046" s="169">
        <v>0</v>
      </c>
      <c r="K4046" s="169"/>
      <c r="M4046" s="168">
        <f t="shared" si="193"/>
        <v>0</v>
      </c>
    </row>
    <row r="4047" spans="1:13" x14ac:dyDescent="0.25">
      <c r="A4047" s="89" t="str">
        <f t="shared" si="192"/>
        <v>Y0CD6.3</v>
      </c>
      <c r="B4047" s="89">
        <f>VLOOKUP(F4047,Masters!B:F,5,0)</f>
        <v>6.3</v>
      </c>
      <c r="C4047" s="169" t="s">
        <v>204</v>
      </c>
      <c r="D4047" s="169" t="s">
        <v>204</v>
      </c>
      <c r="E4047" s="170">
        <v>44469</v>
      </c>
      <c r="F4047" s="169">
        <v>440341</v>
      </c>
      <c r="G4047" s="169" t="s">
        <v>469</v>
      </c>
      <c r="H4047" s="169"/>
      <c r="I4047" s="169"/>
      <c r="J4047" s="169">
        <v>9603.3799999999992</v>
      </c>
      <c r="K4047" s="169"/>
      <c r="M4047" s="168">
        <f t="shared" si="193"/>
        <v>9.6033799999999993E-4</v>
      </c>
    </row>
    <row r="4048" spans="1:13" x14ac:dyDescent="0.25">
      <c r="A4048" s="89" t="str">
        <f t="shared" si="192"/>
        <v>Y0CD6.3</v>
      </c>
      <c r="B4048" s="89">
        <f>VLOOKUP(F4048,Masters!B:F,5,0)</f>
        <v>6.3</v>
      </c>
      <c r="C4048" s="169" t="s">
        <v>204</v>
      </c>
      <c r="D4048" s="169" t="s">
        <v>204</v>
      </c>
      <c r="E4048" s="170">
        <v>44469</v>
      </c>
      <c r="F4048" s="169">
        <v>440342</v>
      </c>
      <c r="G4048" s="169" t="s">
        <v>470</v>
      </c>
      <c r="H4048" s="169"/>
      <c r="I4048" s="169"/>
      <c r="J4048" s="169">
        <v>9603.3799999999992</v>
      </c>
      <c r="K4048" s="169"/>
      <c r="M4048" s="168">
        <f t="shared" si="193"/>
        <v>9.6033799999999993E-4</v>
      </c>
    </row>
    <row r="4049" spans="1:13" x14ac:dyDescent="0.25">
      <c r="A4049" s="89" t="str">
        <f t="shared" si="192"/>
        <v>Y0CD6.3</v>
      </c>
      <c r="B4049" s="89">
        <f>VLOOKUP(F4049,Masters!B:F,5,0)</f>
        <v>6.3</v>
      </c>
      <c r="C4049" s="169" t="s">
        <v>204</v>
      </c>
      <c r="D4049" s="169" t="s">
        <v>204</v>
      </c>
      <c r="E4049" s="170">
        <v>44469</v>
      </c>
      <c r="F4049" s="169">
        <v>440485</v>
      </c>
      <c r="G4049" s="169" t="s">
        <v>732</v>
      </c>
      <c r="H4049" s="169"/>
      <c r="I4049" s="169"/>
      <c r="J4049" s="169">
        <v>0</v>
      </c>
      <c r="K4049" s="169"/>
      <c r="M4049" s="168">
        <f t="shared" si="193"/>
        <v>0</v>
      </c>
    </row>
    <row r="4050" spans="1:13" x14ac:dyDescent="0.25">
      <c r="A4050" s="89" t="str">
        <f t="shared" si="192"/>
        <v>Y0D10</v>
      </c>
      <c r="B4050" s="89">
        <f>VLOOKUP(F4050,Masters!B:F,5,0)</f>
        <v>0</v>
      </c>
      <c r="C4050" s="169" t="s">
        <v>211</v>
      </c>
      <c r="D4050" s="169" t="s">
        <v>211</v>
      </c>
      <c r="E4050" s="170">
        <v>44469</v>
      </c>
      <c r="F4050" s="169">
        <v>101101</v>
      </c>
      <c r="G4050" s="169" t="s">
        <v>436</v>
      </c>
      <c r="H4050" s="169"/>
      <c r="I4050" s="169"/>
      <c r="J4050" s="169">
        <v>43428186716.599998</v>
      </c>
      <c r="K4050" s="169"/>
      <c r="M4050" s="168">
        <f t="shared" si="193"/>
        <v>4342.8186716600003</v>
      </c>
    </row>
    <row r="4051" spans="1:13" x14ac:dyDescent="0.25">
      <c r="A4051" s="89" t="str">
        <f t="shared" si="192"/>
        <v>Y0D10</v>
      </c>
      <c r="B4051" s="89">
        <f>VLOOKUP(F4051,Masters!B:F,5,0)</f>
        <v>0</v>
      </c>
      <c r="C4051" s="169" t="s">
        <v>211</v>
      </c>
      <c r="D4051" s="169" t="s">
        <v>211</v>
      </c>
      <c r="E4051" s="170">
        <v>44469</v>
      </c>
      <c r="F4051" s="169">
        <v>102104</v>
      </c>
      <c r="G4051" s="169" t="s">
        <v>437</v>
      </c>
      <c r="H4051" s="169"/>
      <c r="I4051" s="169"/>
      <c r="J4051" s="169">
        <v>655726605.98000002</v>
      </c>
      <c r="K4051" s="169"/>
      <c r="M4051" s="168">
        <f t="shared" si="193"/>
        <v>65.572660597999999</v>
      </c>
    </row>
    <row r="4052" spans="1:13" x14ac:dyDescent="0.25">
      <c r="A4052" s="89" t="str">
        <f t="shared" si="192"/>
        <v>Y0D10</v>
      </c>
      <c r="B4052" s="89">
        <f>VLOOKUP(F4052,Masters!B:F,5,0)</f>
        <v>0</v>
      </c>
      <c r="C4052" s="169" t="s">
        <v>211</v>
      </c>
      <c r="D4052" s="169" t="s">
        <v>211</v>
      </c>
      <c r="E4052" s="170">
        <v>44469</v>
      </c>
      <c r="F4052" s="169">
        <v>106103</v>
      </c>
      <c r="G4052" s="169" t="s">
        <v>2428</v>
      </c>
      <c r="H4052" s="169"/>
      <c r="I4052" s="169"/>
      <c r="J4052" s="169">
        <v>7037414.7699999996</v>
      </c>
      <c r="K4052" s="169"/>
      <c r="M4052" s="168">
        <f t="shared" si="193"/>
        <v>0.703741477</v>
      </c>
    </row>
    <row r="4053" spans="1:13" x14ac:dyDescent="0.25">
      <c r="A4053" s="89" t="str">
        <f t="shared" si="192"/>
        <v>Y0D10</v>
      </c>
      <c r="B4053" s="89">
        <f>VLOOKUP(F4053,Masters!B:F,5,0)</f>
        <v>0</v>
      </c>
      <c r="C4053" s="169" t="s">
        <v>211</v>
      </c>
      <c r="D4053" s="169" t="s">
        <v>211</v>
      </c>
      <c r="E4053" s="170">
        <v>44469</v>
      </c>
      <c r="F4053" s="169">
        <v>107106</v>
      </c>
      <c r="G4053" s="169" t="s">
        <v>1913</v>
      </c>
      <c r="H4053" s="169"/>
      <c r="I4053" s="169"/>
      <c r="J4053" s="169">
        <v>19371.080000000002</v>
      </c>
      <c r="K4053" s="169"/>
      <c r="M4053" s="168">
        <f t="shared" si="193"/>
        <v>1.9371080000000001E-3</v>
      </c>
    </row>
    <row r="4054" spans="1:13" x14ac:dyDescent="0.25">
      <c r="A4054" s="89" t="str">
        <f t="shared" si="192"/>
        <v>Y0D10</v>
      </c>
      <c r="B4054" s="89">
        <f>VLOOKUP(F4054,Masters!B:F,5,0)</f>
        <v>0</v>
      </c>
      <c r="C4054" s="169" t="s">
        <v>211</v>
      </c>
      <c r="D4054" s="169" t="s">
        <v>211</v>
      </c>
      <c r="E4054" s="170">
        <v>44469</v>
      </c>
      <c r="F4054" s="169">
        <v>107111</v>
      </c>
      <c r="G4054" s="169" t="s">
        <v>485</v>
      </c>
      <c r="H4054" s="169"/>
      <c r="I4054" s="169"/>
      <c r="J4054" s="169">
        <v>79568104.400000006</v>
      </c>
      <c r="K4054" s="169"/>
      <c r="M4054" s="168">
        <f t="shared" si="193"/>
        <v>7.9568104400000008</v>
      </c>
    </row>
    <row r="4055" spans="1:13" x14ac:dyDescent="0.25">
      <c r="A4055" s="89" t="str">
        <f t="shared" si="192"/>
        <v>Y0D10</v>
      </c>
      <c r="B4055" s="89">
        <f>VLOOKUP(F4055,Masters!B:F,5,0)</f>
        <v>0</v>
      </c>
      <c r="C4055" s="169" t="s">
        <v>211</v>
      </c>
      <c r="D4055" s="169" t="s">
        <v>211</v>
      </c>
      <c r="E4055" s="170">
        <v>44469</v>
      </c>
      <c r="F4055" s="169">
        <v>111103</v>
      </c>
      <c r="G4055" s="169" t="s">
        <v>486</v>
      </c>
      <c r="H4055" s="169"/>
      <c r="I4055" s="169"/>
      <c r="J4055" s="169">
        <v>6701926.8099999996</v>
      </c>
      <c r="K4055" s="169"/>
      <c r="M4055" s="168">
        <f t="shared" si="193"/>
        <v>0.67019268099999996</v>
      </c>
    </row>
    <row r="4056" spans="1:13" x14ac:dyDescent="0.25">
      <c r="A4056" s="89" t="str">
        <f t="shared" si="192"/>
        <v>Y0D10</v>
      </c>
      <c r="B4056" s="89">
        <f>VLOOKUP(F4056,Masters!B:F,5,0)</f>
        <v>0</v>
      </c>
      <c r="C4056" s="169" t="s">
        <v>211</v>
      </c>
      <c r="D4056" s="169" t="s">
        <v>211</v>
      </c>
      <c r="E4056" s="170">
        <v>44469</v>
      </c>
      <c r="F4056" s="169">
        <v>111126</v>
      </c>
      <c r="G4056" s="169" t="s">
        <v>438</v>
      </c>
      <c r="H4056" s="169"/>
      <c r="I4056" s="169"/>
      <c r="J4056" s="169">
        <v>59470.06</v>
      </c>
      <c r="K4056" s="169"/>
      <c r="M4056" s="168">
        <f t="shared" si="193"/>
        <v>5.9470059999999995E-3</v>
      </c>
    </row>
    <row r="4057" spans="1:13" x14ac:dyDescent="0.25">
      <c r="A4057" s="89" t="str">
        <f t="shared" si="192"/>
        <v>Y0D10</v>
      </c>
      <c r="B4057" s="89">
        <f>VLOOKUP(F4057,Masters!B:F,5,0)</f>
        <v>0</v>
      </c>
      <c r="C4057" s="169" t="s">
        <v>211</v>
      </c>
      <c r="D4057" s="169" t="s">
        <v>211</v>
      </c>
      <c r="E4057" s="170">
        <v>44469</v>
      </c>
      <c r="F4057" s="169">
        <v>111137</v>
      </c>
      <c r="G4057" s="169" t="s">
        <v>487</v>
      </c>
      <c r="H4057" s="169"/>
      <c r="I4057" s="169"/>
      <c r="J4057" s="169">
        <v>13686.2</v>
      </c>
      <c r="K4057" s="169"/>
      <c r="M4057" s="168">
        <f t="shared" si="193"/>
        <v>1.3686200000000001E-3</v>
      </c>
    </row>
    <row r="4058" spans="1:13" x14ac:dyDescent="0.25">
      <c r="A4058" s="89" t="str">
        <f t="shared" si="192"/>
        <v>Y0D10</v>
      </c>
      <c r="B4058" s="89">
        <f>VLOOKUP(F4058,Masters!B:F,5,0)</f>
        <v>0</v>
      </c>
      <c r="C4058" s="169" t="s">
        <v>211</v>
      </c>
      <c r="D4058" s="169" t="s">
        <v>211</v>
      </c>
      <c r="E4058" s="170">
        <v>44469</v>
      </c>
      <c r="F4058" s="169">
        <v>111181</v>
      </c>
      <c r="G4058" s="169" t="s">
        <v>488</v>
      </c>
      <c r="H4058" s="169"/>
      <c r="I4058" s="169"/>
      <c r="J4058" s="169">
        <v>10408206.640000001</v>
      </c>
      <c r="K4058" s="169"/>
      <c r="M4058" s="168">
        <f t="shared" si="193"/>
        <v>1.040820664</v>
      </c>
    </row>
    <row r="4059" spans="1:13" x14ac:dyDescent="0.25">
      <c r="A4059" s="89" t="str">
        <f t="shared" si="192"/>
        <v>Y0D10</v>
      </c>
      <c r="B4059" s="89">
        <f>VLOOKUP(F4059,Masters!B:F,5,0)</f>
        <v>0</v>
      </c>
      <c r="C4059" s="169" t="s">
        <v>211</v>
      </c>
      <c r="D4059" s="169" t="s">
        <v>211</v>
      </c>
      <c r="E4059" s="170">
        <v>44469</v>
      </c>
      <c r="F4059" s="169">
        <v>111182</v>
      </c>
      <c r="G4059" s="169" t="s">
        <v>489</v>
      </c>
      <c r="H4059" s="169"/>
      <c r="I4059" s="169"/>
      <c r="J4059" s="169">
        <v>379302.21</v>
      </c>
      <c r="K4059" s="169"/>
      <c r="M4059" s="168">
        <f t="shared" si="193"/>
        <v>3.7930221E-2</v>
      </c>
    </row>
    <row r="4060" spans="1:13" x14ac:dyDescent="0.25">
      <c r="A4060" s="89" t="str">
        <f t="shared" si="192"/>
        <v>Y0D10</v>
      </c>
      <c r="B4060" s="89">
        <f>VLOOKUP(F4060,Masters!B:F,5,0)</f>
        <v>0</v>
      </c>
      <c r="C4060" s="169" t="s">
        <v>211</v>
      </c>
      <c r="D4060" s="169" t="s">
        <v>211</v>
      </c>
      <c r="E4060" s="170">
        <v>44469</v>
      </c>
      <c r="F4060" s="169">
        <v>111183</v>
      </c>
      <c r="G4060" s="169" t="s">
        <v>490</v>
      </c>
      <c r="H4060" s="169"/>
      <c r="I4060" s="169"/>
      <c r="J4060" s="169">
        <v>203783.03</v>
      </c>
      <c r="K4060" s="169"/>
      <c r="M4060" s="168">
        <f t="shared" si="193"/>
        <v>2.0378303E-2</v>
      </c>
    </row>
    <row r="4061" spans="1:13" x14ac:dyDescent="0.25">
      <c r="A4061" s="89" t="str">
        <f t="shared" si="192"/>
        <v>Y0D10</v>
      </c>
      <c r="B4061" s="89">
        <f>VLOOKUP(F4061,Masters!B:F,5,0)</f>
        <v>0</v>
      </c>
      <c r="C4061" s="169" t="s">
        <v>211</v>
      </c>
      <c r="D4061" s="169" t="s">
        <v>211</v>
      </c>
      <c r="E4061" s="170">
        <v>44469</v>
      </c>
      <c r="F4061" s="169">
        <v>111184</v>
      </c>
      <c r="G4061" s="169" t="s">
        <v>491</v>
      </c>
      <c r="H4061" s="169"/>
      <c r="I4061" s="169"/>
      <c r="J4061" s="169">
        <v>124748.48</v>
      </c>
      <c r="K4061" s="169"/>
      <c r="M4061" s="168">
        <f t="shared" si="193"/>
        <v>1.2474848E-2</v>
      </c>
    </row>
    <row r="4062" spans="1:13" x14ac:dyDescent="0.25">
      <c r="A4062" s="89" t="str">
        <f t="shared" si="192"/>
        <v>Y0D10</v>
      </c>
      <c r="B4062" s="89">
        <f>VLOOKUP(F4062,Masters!B:F,5,0)</f>
        <v>0</v>
      </c>
      <c r="C4062" s="169" t="s">
        <v>211</v>
      </c>
      <c r="D4062" s="169" t="s">
        <v>211</v>
      </c>
      <c r="E4062" s="170">
        <v>44469</v>
      </c>
      <c r="F4062" s="169">
        <v>111220</v>
      </c>
      <c r="G4062" s="169" t="s">
        <v>492</v>
      </c>
      <c r="H4062" s="169"/>
      <c r="I4062" s="169"/>
      <c r="J4062" s="169">
        <v>15087077.890000001</v>
      </c>
      <c r="K4062" s="169"/>
      <c r="M4062" s="168">
        <f t="shared" si="193"/>
        <v>1.508707789</v>
      </c>
    </row>
    <row r="4063" spans="1:13" x14ac:dyDescent="0.25">
      <c r="A4063" s="89" t="str">
        <f t="shared" si="192"/>
        <v>Y0D10</v>
      </c>
      <c r="B4063" s="89">
        <f>VLOOKUP(F4063,Masters!B:F,5,0)</f>
        <v>0</v>
      </c>
      <c r="C4063" s="169" t="s">
        <v>211</v>
      </c>
      <c r="D4063" s="169" t="s">
        <v>211</v>
      </c>
      <c r="E4063" s="170">
        <v>44469</v>
      </c>
      <c r="F4063" s="169">
        <v>111221</v>
      </c>
      <c r="G4063" s="169" t="s">
        <v>493</v>
      </c>
      <c r="H4063" s="169"/>
      <c r="I4063" s="169"/>
      <c r="J4063" s="169">
        <v>-15087077.890000001</v>
      </c>
      <c r="K4063" s="169"/>
      <c r="M4063" s="168">
        <f t="shared" si="193"/>
        <v>-1.508707789</v>
      </c>
    </row>
    <row r="4064" spans="1:13" x14ac:dyDescent="0.25">
      <c r="A4064" s="89" t="str">
        <f t="shared" si="192"/>
        <v>Y0D10</v>
      </c>
      <c r="B4064" s="89">
        <f>VLOOKUP(F4064,Masters!B:F,5,0)</f>
        <v>0</v>
      </c>
      <c r="C4064" s="169" t="s">
        <v>211</v>
      </c>
      <c r="D4064" s="169" t="s">
        <v>211</v>
      </c>
      <c r="E4064" s="170">
        <v>44469</v>
      </c>
      <c r="F4064" s="169">
        <v>141017</v>
      </c>
      <c r="G4064" s="169" t="s">
        <v>788</v>
      </c>
      <c r="H4064" s="169"/>
      <c r="I4064" s="169"/>
      <c r="J4064" s="169">
        <v>0</v>
      </c>
      <c r="K4064" s="169"/>
      <c r="M4064" s="168">
        <f t="shared" si="193"/>
        <v>0</v>
      </c>
    </row>
    <row r="4065" spans="1:13" x14ac:dyDescent="0.25">
      <c r="A4065" s="89" t="str">
        <f t="shared" si="192"/>
        <v>Y0D10</v>
      </c>
      <c r="B4065" s="89">
        <f>VLOOKUP(F4065,Masters!B:F,5,0)</f>
        <v>0</v>
      </c>
      <c r="C4065" s="169" t="s">
        <v>211</v>
      </c>
      <c r="D4065" s="169" t="s">
        <v>211</v>
      </c>
      <c r="E4065" s="170">
        <v>44469</v>
      </c>
      <c r="F4065" s="169">
        <v>141280</v>
      </c>
      <c r="G4065" s="169" t="s">
        <v>789</v>
      </c>
      <c r="H4065" s="169"/>
      <c r="I4065" s="169"/>
      <c r="J4065" s="169">
        <v>142398967.65000001</v>
      </c>
      <c r="K4065" s="169"/>
      <c r="M4065" s="168">
        <f t="shared" si="193"/>
        <v>14.239896765000001</v>
      </c>
    </row>
    <row r="4066" spans="1:13" x14ac:dyDescent="0.25">
      <c r="A4066" s="89" t="str">
        <f t="shared" si="192"/>
        <v>Y0D10</v>
      </c>
      <c r="B4066" s="89">
        <f>VLOOKUP(F4066,Masters!B:F,5,0)</f>
        <v>0</v>
      </c>
      <c r="C4066" s="169" t="s">
        <v>211</v>
      </c>
      <c r="D4066" s="169" t="s">
        <v>211</v>
      </c>
      <c r="E4066" s="170">
        <v>44469</v>
      </c>
      <c r="F4066" s="169">
        <v>141294</v>
      </c>
      <c r="G4066" s="169" t="s">
        <v>792</v>
      </c>
      <c r="H4066" s="169"/>
      <c r="I4066" s="169"/>
      <c r="J4066" s="169">
        <v>0</v>
      </c>
      <c r="K4066" s="169"/>
      <c r="M4066" s="168">
        <f t="shared" si="193"/>
        <v>0</v>
      </c>
    </row>
    <row r="4067" spans="1:13" x14ac:dyDescent="0.25">
      <c r="A4067" s="89" t="str">
        <f t="shared" si="192"/>
        <v>Y0D10</v>
      </c>
      <c r="B4067" s="89">
        <f>VLOOKUP(F4067,Masters!B:F,5,0)</f>
        <v>0</v>
      </c>
      <c r="C4067" s="169" t="s">
        <v>211</v>
      </c>
      <c r="D4067" s="169" t="s">
        <v>211</v>
      </c>
      <c r="E4067" s="170">
        <v>44469</v>
      </c>
      <c r="F4067" s="169">
        <v>141321</v>
      </c>
      <c r="G4067" s="169" t="s">
        <v>1052</v>
      </c>
      <c r="H4067" s="169"/>
      <c r="I4067" s="169"/>
      <c r="J4067" s="169">
        <v>0</v>
      </c>
      <c r="K4067" s="169"/>
      <c r="M4067" s="168">
        <f t="shared" si="193"/>
        <v>0</v>
      </c>
    </row>
    <row r="4068" spans="1:13" x14ac:dyDescent="0.25">
      <c r="A4068" s="89" t="str">
        <f t="shared" si="192"/>
        <v>Y0D10</v>
      </c>
      <c r="B4068" s="89">
        <f>VLOOKUP(F4068,Masters!B:F,5,0)</f>
        <v>0</v>
      </c>
      <c r="C4068" s="169" t="s">
        <v>211</v>
      </c>
      <c r="D4068" s="169" t="s">
        <v>211</v>
      </c>
      <c r="E4068" s="170">
        <v>44469</v>
      </c>
      <c r="F4068" s="169">
        <v>141349</v>
      </c>
      <c r="G4068" s="169" t="s">
        <v>799</v>
      </c>
      <c r="H4068" s="169"/>
      <c r="I4068" s="169"/>
      <c r="J4068" s="169">
        <v>0</v>
      </c>
      <c r="K4068" s="169"/>
      <c r="M4068" s="168">
        <f t="shared" si="193"/>
        <v>0</v>
      </c>
    </row>
    <row r="4069" spans="1:13" x14ac:dyDescent="0.25">
      <c r="A4069" s="89" t="str">
        <f t="shared" si="192"/>
        <v>Y0D10</v>
      </c>
      <c r="B4069" s="89">
        <f>VLOOKUP(F4069,Masters!B:F,5,0)</f>
        <v>0</v>
      </c>
      <c r="C4069" s="169" t="s">
        <v>211</v>
      </c>
      <c r="D4069" s="169" t="s">
        <v>211</v>
      </c>
      <c r="E4069" s="170">
        <v>44469</v>
      </c>
      <c r="F4069" s="169">
        <v>141366</v>
      </c>
      <c r="G4069" s="169" t="s">
        <v>767</v>
      </c>
      <c r="H4069" s="169"/>
      <c r="I4069" s="169"/>
      <c r="J4069" s="169">
        <v>8359.52</v>
      </c>
      <c r="K4069" s="169"/>
      <c r="M4069" s="168">
        <f t="shared" si="193"/>
        <v>8.3595200000000005E-4</v>
      </c>
    </row>
    <row r="4070" spans="1:13" x14ac:dyDescent="0.25">
      <c r="A4070" s="89" t="str">
        <f t="shared" si="192"/>
        <v>Y0D10</v>
      </c>
      <c r="B4070" s="89">
        <f>VLOOKUP(F4070,Masters!B:F,5,0)</f>
        <v>0</v>
      </c>
      <c r="C4070" s="169" t="s">
        <v>211</v>
      </c>
      <c r="D4070" s="169" t="s">
        <v>211</v>
      </c>
      <c r="E4070" s="170">
        <v>44469</v>
      </c>
      <c r="F4070" s="169">
        <v>141379</v>
      </c>
      <c r="G4070" s="169" t="s">
        <v>2430</v>
      </c>
      <c r="H4070" s="169"/>
      <c r="I4070" s="169"/>
      <c r="J4070" s="169">
        <v>-1028555</v>
      </c>
      <c r="K4070" s="169"/>
      <c r="M4070" s="168">
        <f t="shared" si="193"/>
        <v>-0.1028555</v>
      </c>
    </row>
    <row r="4071" spans="1:13" x14ac:dyDescent="0.25">
      <c r="A4071" s="89" t="str">
        <f t="shared" si="192"/>
        <v>Y0D10</v>
      </c>
      <c r="B4071" s="89">
        <f>VLOOKUP(F4071,Masters!B:F,5,0)</f>
        <v>0</v>
      </c>
      <c r="C4071" s="169" t="s">
        <v>211</v>
      </c>
      <c r="D4071" s="169" t="s">
        <v>211</v>
      </c>
      <c r="E4071" s="170">
        <v>44469</v>
      </c>
      <c r="F4071" s="169">
        <v>141382</v>
      </c>
      <c r="G4071" s="169" t="s">
        <v>508</v>
      </c>
      <c r="H4071" s="169"/>
      <c r="I4071" s="169"/>
      <c r="J4071" s="169">
        <v>0</v>
      </c>
      <c r="K4071" s="169"/>
      <c r="M4071" s="168">
        <f t="shared" ref="M4071:M4098" si="194">J4071/10000000</f>
        <v>0</v>
      </c>
    </row>
    <row r="4072" spans="1:13" x14ac:dyDescent="0.25">
      <c r="A4072" s="89" t="str">
        <f t="shared" si="192"/>
        <v>Y0D10</v>
      </c>
      <c r="B4072" s="89">
        <f>VLOOKUP(F4072,Masters!B:F,5,0)</f>
        <v>0</v>
      </c>
      <c r="C4072" s="169" t="s">
        <v>211</v>
      </c>
      <c r="D4072" s="169" t="s">
        <v>211</v>
      </c>
      <c r="E4072" s="170">
        <v>44469</v>
      </c>
      <c r="F4072" s="169">
        <v>141398</v>
      </c>
      <c r="G4072" s="169" t="s">
        <v>2431</v>
      </c>
      <c r="H4072" s="169"/>
      <c r="I4072" s="169"/>
      <c r="J4072" s="169">
        <v>0</v>
      </c>
      <c r="K4072" s="169"/>
      <c r="M4072" s="168">
        <f t="shared" si="194"/>
        <v>0</v>
      </c>
    </row>
    <row r="4073" spans="1:13" x14ac:dyDescent="0.25">
      <c r="A4073" s="89" t="str">
        <f t="shared" ref="A4073:A4098" si="195">C4073&amp;B4073</f>
        <v>Y0D10</v>
      </c>
      <c r="B4073" s="89">
        <f>VLOOKUP(F4073,Masters!B:F,5,0)</f>
        <v>0</v>
      </c>
      <c r="C4073" s="169" t="s">
        <v>211</v>
      </c>
      <c r="D4073" s="169" t="s">
        <v>211</v>
      </c>
      <c r="E4073" s="170">
        <v>44469</v>
      </c>
      <c r="F4073" s="169">
        <v>141399</v>
      </c>
      <c r="G4073" s="169" t="s">
        <v>2432</v>
      </c>
      <c r="H4073" s="169"/>
      <c r="I4073" s="169"/>
      <c r="J4073" s="169">
        <v>-22000</v>
      </c>
      <c r="K4073" s="169"/>
      <c r="M4073" s="168">
        <f t="shared" si="194"/>
        <v>-2.2000000000000001E-3</v>
      </c>
    </row>
    <row r="4074" spans="1:13" x14ac:dyDescent="0.25">
      <c r="A4074" s="89" t="str">
        <f t="shared" si="195"/>
        <v>Y0D10</v>
      </c>
      <c r="B4074" s="89">
        <f>VLOOKUP(F4074,Masters!B:F,5,0)</f>
        <v>0</v>
      </c>
      <c r="C4074" s="169" t="s">
        <v>211</v>
      </c>
      <c r="D4074" s="169" t="s">
        <v>211</v>
      </c>
      <c r="E4074" s="170">
        <v>44469</v>
      </c>
      <c r="F4074" s="169">
        <v>141524</v>
      </c>
      <c r="G4074" s="169" t="s">
        <v>509</v>
      </c>
      <c r="H4074" s="169"/>
      <c r="I4074" s="169"/>
      <c r="J4074" s="169">
        <v>0</v>
      </c>
      <c r="K4074" s="169"/>
      <c r="M4074" s="168">
        <f t="shared" si="194"/>
        <v>0</v>
      </c>
    </row>
    <row r="4075" spans="1:13" x14ac:dyDescent="0.25">
      <c r="A4075" s="89" t="str">
        <f t="shared" si="195"/>
        <v>Y0D10</v>
      </c>
      <c r="B4075" s="89">
        <f>VLOOKUP(F4075,Masters!B:F,5,0)</f>
        <v>0</v>
      </c>
      <c r="C4075" s="169" t="s">
        <v>211</v>
      </c>
      <c r="D4075" s="169" t="s">
        <v>211</v>
      </c>
      <c r="E4075" s="170">
        <v>44469</v>
      </c>
      <c r="F4075" s="169">
        <v>141527</v>
      </c>
      <c r="G4075" s="169" t="s">
        <v>552</v>
      </c>
      <c r="H4075" s="169"/>
      <c r="I4075" s="169"/>
      <c r="J4075" s="169">
        <v>0</v>
      </c>
      <c r="K4075" s="169"/>
      <c r="M4075" s="168">
        <f t="shared" si="194"/>
        <v>0</v>
      </c>
    </row>
    <row r="4076" spans="1:13" x14ac:dyDescent="0.25">
      <c r="A4076" s="89" t="str">
        <f t="shared" si="195"/>
        <v>Y0D10</v>
      </c>
      <c r="B4076" s="89">
        <f>VLOOKUP(F4076,Masters!B:F,5,0)</f>
        <v>0</v>
      </c>
      <c r="C4076" s="169" t="s">
        <v>211</v>
      </c>
      <c r="D4076" s="169" t="s">
        <v>211</v>
      </c>
      <c r="E4076" s="170">
        <v>44469</v>
      </c>
      <c r="F4076" s="169">
        <v>141554</v>
      </c>
      <c r="G4076" s="169" t="s">
        <v>819</v>
      </c>
      <c r="H4076" s="169"/>
      <c r="I4076" s="169"/>
      <c r="J4076" s="169">
        <v>0</v>
      </c>
      <c r="K4076" s="169"/>
      <c r="M4076" s="168">
        <f t="shared" si="194"/>
        <v>0</v>
      </c>
    </row>
    <row r="4077" spans="1:13" x14ac:dyDescent="0.25">
      <c r="A4077" s="89" t="str">
        <f t="shared" si="195"/>
        <v>Y0D10</v>
      </c>
      <c r="B4077" s="89">
        <f>VLOOKUP(F4077,Masters!B:F,5,0)</f>
        <v>0</v>
      </c>
      <c r="C4077" s="169" t="s">
        <v>211</v>
      </c>
      <c r="D4077" s="169" t="s">
        <v>211</v>
      </c>
      <c r="E4077" s="170">
        <v>44469</v>
      </c>
      <c r="F4077" s="169">
        <v>141555</v>
      </c>
      <c r="G4077" s="169" t="s">
        <v>820</v>
      </c>
      <c r="H4077" s="169"/>
      <c r="I4077" s="169"/>
      <c r="J4077" s="169">
        <v>0</v>
      </c>
      <c r="K4077" s="169"/>
      <c r="M4077" s="168">
        <f t="shared" si="194"/>
        <v>0</v>
      </c>
    </row>
    <row r="4078" spans="1:13" x14ac:dyDescent="0.25">
      <c r="A4078" s="89" t="str">
        <f t="shared" si="195"/>
        <v>Y0D10</v>
      </c>
      <c r="B4078" s="89">
        <f>VLOOKUP(F4078,Masters!B:F,5,0)</f>
        <v>0</v>
      </c>
      <c r="C4078" s="169" t="s">
        <v>211</v>
      </c>
      <c r="D4078" s="169" t="s">
        <v>211</v>
      </c>
      <c r="E4078" s="170">
        <v>44469</v>
      </c>
      <c r="F4078" s="169">
        <v>141627</v>
      </c>
      <c r="G4078" s="169" t="s">
        <v>511</v>
      </c>
      <c r="H4078" s="169"/>
      <c r="I4078" s="169"/>
      <c r="J4078" s="169">
        <v>100000</v>
      </c>
      <c r="K4078" s="169"/>
      <c r="M4078" s="168">
        <f t="shared" si="194"/>
        <v>0.01</v>
      </c>
    </row>
    <row r="4079" spans="1:13" x14ac:dyDescent="0.25">
      <c r="A4079" s="89" t="str">
        <f t="shared" si="195"/>
        <v>Y0D10</v>
      </c>
      <c r="B4079" s="89">
        <f>VLOOKUP(F4079,Masters!B:F,5,0)</f>
        <v>0</v>
      </c>
      <c r="C4079" s="169" t="s">
        <v>211</v>
      </c>
      <c r="D4079" s="169" t="s">
        <v>211</v>
      </c>
      <c r="E4079" s="170">
        <v>44469</v>
      </c>
      <c r="F4079" s="169">
        <v>141647</v>
      </c>
      <c r="G4079" s="169" t="s">
        <v>821</v>
      </c>
      <c r="H4079" s="169"/>
      <c r="I4079" s="169"/>
      <c r="J4079" s="169">
        <v>-526700</v>
      </c>
      <c r="K4079" s="169"/>
      <c r="M4079" s="168">
        <f t="shared" si="194"/>
        <v>-5.2670000000000002E-2</v>
      </c>
    </row>
    <row r="4080" spans="1:13" x14ac:dyDescent="0.25">
      <c r="A4080" s="89" t="str">
        <f t="shared" si="195"/>
        <v>Y0D10</v>
      </c>
      <c r="B4080" s="89">
        <f>VLOOKUP(F4080,Masters!B:F,5,0)</f>
        <v>0</v>
      </c>
      <c r="C4080" s="169" t="s">
        <v>211</v>
      </c>
      <c r="D4080" s="169" t="s">
        <v>211</v>
      </c>
      <c r="E4080" s="170">
        <v>44469</v>
      </c>
      <c r="F4080" s="169">
        <v>141653</v>
      </c>
      <c r="G4080" s="169" t="s">
        <v>512</v>
      </c>
      <c r="H4080" s="169"/>
      <c r="I4080" s="169"/>
      <c r="J4080" s="169">
        <v>202600</v>
      </c>
      <c r="K4080" s="169"/>
      <c r="M4080" s="168">
        <f t="shared" si="194"/>
        <v>2.026E-2</v>
      </c>
    </row>
    <row r="4081" spans="1:13" x14ac:dyDescent="0.25">
      <c r="A4081" s="89" t="str">
        <f t="shared" si="195"/>
        <v>Y0D10</v>
      </c>
      <c r="B4081" s="89">
        <f>VLOOKUP(F4081,Masters!B:F,5,0)</f>
        <v>0</v>
      </c>
      <c r="C4081" s="169" t="s">
        <v>211</v>
      </c>
      <c r="D4081" s="169" t="s">
        <v>211</v>
      </c>
      <c r="E4081" s="170">
        <v>44469</v>
      </c>
      <c r="F4081" s="169">
        <v>141679</v>
      </c>
      <c r="G4081" s="169" t="s">
        <v>822</v>
      </c>
      <c r="H4081" s="169"/>
      <c r="I4081" s="169"/>
      <c r="J4081" s="169">
        <v>71499</v>
      </c>
      <c r="K4081" s="169"/>
      <c r="M4081" s="168">
        <f t="shared" si="194"/>
        <v>7.1498999999999998E-3</v>
      </c>
    </row>
    <row r="4082" spans="1:13" x14ac:dyDescent="0.25">
      <c r="A4082" s="89" t="str">
        <f t="shared" si="195"/>
        <v>Y0D10</v>
      </c>
      <c r="B4082" s="89">
        <f>VLOOKUP(F4082,Masters!B:F,5,0)</f>
        <v>0</v>
      </c>
      <c r="C4082" s="169" t="s">
        <v>211</v>
      </c>
      <c r="D4082" s="169" t="s">
        <v>211</v>
      </c>
      <c r="E4082" s="170">
        <v>44469</v>
      </c>
      <c r="F4082" s="169">
        <v>141724</v>
      </c>
      <c r="G4082" s="169" t="s">
        <v>513</v>
      </c>
      <c r="H4082" s="169"/>
      <c r="I4082" s="169"/>
      <c r="J4082" s="169">
        <v>-1019200</v>
      </c>
      <c r="K4082" s="169"/>
      <c r="M4082" s="168">
        <f t="shared" si="194"/>
        <v>-0.10192</v>
      </c>
    </row>
    <row r="4083" spans="1:13" x14ac:dyDescent="0.25">
      <c r="A4083" s="89" t="str">
        <f t="shared" si="195"/>
        <v>Y0D10</v>
      </c>
      <c r="B4083" s="89">
        <f>VLOOKUP(F4083,Masters!B:F,5,0)</f>
        <v>0</v>
      </c>
      <c r="C4083" s="169" t="s">
        <v>211</v>
      </c>
      <c r="D4083" s="169" t="s">
        <v>211</v>
      </c>
      <c r="E4083" s="170">
        <v>44469</v>
      </c>
      <c r="F4083" s="169">
        <v>141744</v>
      </c>
      <c r="G4083" s="169" t="s">
        <v>514</v>
      </c>
      <c r="H4083" s="169"/>
      <c r="I4083" s="169"/>
      <c r="J4083" s="169">
        <v>99875.01</v>
      </c>
      <c r="K4083" s="169"/>
      <c r="M4083" s="168">
        <f t="shared" si="194"/>
        <v>9.9875009999999993E-3</v>
      </c>
    </row>
    <row r="4084" spans="1:13" x14ac:dyDescent="0.25">
      <c r="A4084" s="89" t="str">
        <f t="shared" si="195"/>
        <v>Y0D10</v>
      </c>
      <c r="B4084" s="89">
        <f>VLOOKUP(F4084,Masters!B:F,5,0)</f>
        <v>0</v>
      </c>
      <c r="C4084" s="169" t="s">
        <v>211</v>
      </c>
      <c r="D4084" s="169" t="s">
        <v>211</v>
      </c>
      <c r="E4084" s="170">
        <v>44469</v>
      </c>
      <c r="F4084" s="169">
        <v>141754</v>
      </c>
      <c r="G4084" s="169" t="s">
        <v>517</v>
      </c>
      <c r="H4084" s="169"/>
      <c r="I4084" s="169"/>
      <c r="J4084" s="169">
        <v>11500</v>
      </c>
      <c r="K4084" s="169"/>
      <c r="M4084" s="168">
        <f t="shared" si="194"/>
        <v>1.15E-3</v>
      </c>
    </row>
    <row r="4085" spans="1:13" x14ac:dyDescent="0.25">
      <c r="A4085" s="89" t="str">
        <f t="shared" si="195"/>
        <v>Y0D10</v>
      </c>
      <c r="B4085" s="89">
        <f>VLOOKUP(F4085,Masters!B:F,5,0)</f>
        <v>0</v>
      </c>
      <c r="C4085" s="169" t="s">
        <v>211</v>
      </c>
      <c r="D4085" s="169" t="s">
        <v>211</v>
      </c>
      <c r="E4085" s="170">
        <v>44469</v>
      </c>
      <c r="F4085" s="169">
        <v>141755</v>
      </c>
      <c r="G4085" s="169" t="s">
        <v>518</v>
      </c>
      <c r="H4085" s="169"/>
      <c r="I4085" s="169"/>
      <c r="J4085" s="169">
        <v>0</v>
      </c>
      <c r="K4085" s="169"/>
      <c r="M4085" s="168">
        <f t="shared" si="194"/>
        <v>0</v>
      </c>
    </row>
    <row r="4086" spans="1:13" x14ac:dyDescent="0.25">
      <c r="A4086" s="89" t="str">
        <f t="shared" si="195"/>
        <v>Y0D10</v>
      </c>
      <c r="B4086" s="89">
        <f>VLOOKUP(F4086,Masters!B:F,5,0)</f>
        <v>0</v>
      </c>
      <c r="C4086" s="169" t="s">
        <v>211</v>
      </c>
      <c r="D4086" s="169" t="s">
        <v>211</v>
      </c>
      <c r="E4086" s="170">
        <v>44469</v>
      </c>
      <c r="F4086" s="169">
        <v>141769</v>
      </c>
      <c r="G4086" s="169" t="s">
        <v>843</v>
      </c>
      <c r="H4086" s="169"/>
      <c r="I4086" s="169"/>
      <c r="J4086" s="169">
        <v>0</v>
      </c>
      <c r="K4086" s="169"/>
      <c r="M4086" s="168">
        <f t="shared" si="194"/>
        <v>0</v>
      </c>
    </row>
    <row r="4087" spans="1:13" x14ac:dyDescent="0.25">
      <c r="A4087" s="89" t="str">
        <f t="shared" si="195"/>
        <v>Y0D10</v>
      </c>
      <c r="B4087" s="89">
        <f>VLOOKUP(F4087,Masters!B:F,5,0)</f>
        <v>0</v>
      </c>
      <c r="C4087" s="169" t="s">
        <v>211</v>
      </c>
      <c r="D4087" s="169" t="s">
        <v>211</v>
      </c>
      <c r="E4087" s="170">
        <v>44469</v>
      </c>
      <c r="F4087" s="169">
        <v>141779</v>
      </c>
      <c r="G4087" s="169" t="s">
        <v>852</v>
      </c>
      <c r="H4087" s="169"/>
      <c r="I4087" s="169"/>
      <c r="J4087" s="169">
        <v>-736900</v>
      </c>
      <c r="K4087" s="169"/>
      <c r="M4087" s="168">
        <f t="shared" si="194"/>
        <v>-7.3690000000000005E-2</v>
      </c>
    </row>
    <row r="4088" spans="1:13" x14ac:dyDescent="0.25">
      <c r="A4088" s="89" t="str">
        <f t="shared" si="195"/>
        <v>Y0D10</v>
      </c>
      <c r="B4088" s="89">
        <f>VLOOKUP(F4088,Masters!B:F,5,0)</f>
        <v>0</v>
      </c>
      <c r="C4088" s="169" t="s">
        <v>211</v>
      </c>
      <c r="D4088" s="169" t="s">
        <v>211</v>
      </c>
      <c r="E4088" s="170">
        <v>44469</v>
      </c>
      <c r="F4088" s="169">
        <v>141785</v>
      </c>
      <c r="G4088" s="169" t="s">
        <v>856</v>
      </c>
      <c r="H4088" s="169"/>
      <c r="I4088" s="169"/>
      <c r="J4088" s="169">
        <v>0</v>
      </c>
      <c r="K4088" s="169"/>
      <c r="M4088" s="168">
        <f t="shared" si="194"/>
        <v>0</v>
      </c>
    </row>
    <row r="4089" spans="1:13" x14ac:dyDescent="0.25">
      <c r="A4089" s="89" t="str">
        <f t="shared" si="195"/>
        <v>Y0D10</v>
      </c>
      <c r="B4089" s="89">
        <f>VLOOKUP(F4089,Masters!B:F,5,0)</f>
        <v>0</v>
      </c>
      <c r="C4089" s="169" t="s">
        <v>211</v>
      </c>
      <c r="D4089" s="169" t="s">
        <v>211</v>
      </c>
      <c r="E4089" s="170">
        <v>44469</v>
      </c>
      <c r="F4089" s="169">
        <v>141789</v>
      </c>
      <c r="G4089" s="169" t="s">
        <v>860</v>
      </c>
      <c r="H4089" s="169"/>
      <c r="I4089" s="169"/>
      <c r="J4089" s="169">
        <v>-5000</v>
      </c>
      <c r="K4089" s="169"/>
      <c r="M4089" s="168">
        <f t="shared" si="194"/>
        <v>-5.0000000000000001E-4</v>
      </c>
    </row>
    <row r="4090" spans="1:13" x14ac:dyDescent="0.25">
      <c r="A4090" s="89" t="str">
        <f t="shared" si="195"/>
        <v>Y0D10</v>
      </c>
      <c r="B4090" s="89">
        <f>VLOOKUP(F4090,Masters!B:F,5,0)</f>
        <v>0</v>
      </c>
      <c r="C4090" s="169" t="s">
        <v>211</v>
      </c>
      <c r="D4090" s="169" t="s">
        <v>211</v>
      </c>
      <c r="E4090" s="170">
        <v>44469</v>
      </c>
      <c r="F4090" s="169">
        <v>141790</v>
      </c>
      <c r="G4090" s="169" t="s">
        <v>861</v>
      </c>
      <c r="H4090" s="169"/>
      <c r="I4090" s="169"/>
      <c r="J4090" s="169">
        <v>-12500</v>
      </c>
      <c r="K4090" s="169"/>
      <c r="M4090" s="168">
        <f t="shared" si="194"/>
        <v>-1.25E-3</v>
      </c>
    </row>
    <row r="4091" spans="1:13" x14ac:dyDescent="0.25">
      <c r="A4091" s="89" t="str">
        <f t="shared" si="195"/>
        <v>Y0D10</v>
      </c>
      <c r="B4091" s="89">
        <f>VLOOKUP(F4091,Masters!B:F,5,0)</f>
        <v>0</v>
      </c>
      <c r="C4091" s="169" t="s">
        <v>211</v>
      </c>
      <c r="D4091" s="169" t="s">
        <v>211</v>
      </c>
      <c r="E4091" s="170">
        <v>44469</v>
      </c>
      <c r="F4091" s="169">
        <v>142036</v>
      </c>
      <c r="G4091" s="169" t="s">
        <v>865</v>
      </c>
      <c r="H4091" s="169"/>
      <c r="I4091" s="169"/>
      <c r="J4091" s="169">
        <v>100000</v>
      </c>
      <c r="K4091" s="169"/>
      <c r="M4091" s="168">
        <f t="shared" si="194"/>
        <v>0.01</v>
      </c>
    </row>
    <row r="4092" spans="1:13" x14ac:dyDescent="0.25">
      <c r="A4092" s="89" t="str">
        <f t="shared" si="195"/>
        <v>Y0D10</v>
      </c>
      <c r="B4092" s="89">
        <f>VLOOKUP(F4092,Masters!B:F,5,0)</f>
        <v>0</v>
      </c>
      <c r="C4092" s="169" t="s">
        <v>211</v>
      </c>
      <c r="D4092" s="169" t="s">
        <v>211</v>
      </c>
      <c r="E4092" s="170">
        <v>44469</v>
      </c>
      <c r="F4092" s="169">
        <v>142038</v>
      </c>
      <c r="G4092" s="169" t="s">
        <v>866</v>
      </c>
      <c r="H4092" s="169"/>
      <c r="I4092" s="169"/>
      <c r="J4092" s="169">
        <v>0</v>
      </c>
      <c r="K4092" s="169"/>
      <c r="M4092" s="168">
        <f t="shared" si="194"/>
        <v>0</v>
      </c>
    </row>
    <row r="4093" spans="1:13" x14ac:dyDescent="0.25">
      <c r="A4093" s="89" t="str">
        <f t="shared" si="195"/>
        <v>Y0D10</v>
      </c>
      <c r="B4093" s="89">
        <f>VLOOKUP(F4093,Masters!B:F,5,0)</f>
        <v>0</v>
      </c>
      <c r="C4093" s="169" t="s">
        <v>211</v>
      </c>
      <c r="D4093" s="169" t="s">
        <v>211</v>
      </c>
      <c r="E4093" s="170">
        <v>44469</v>
      </c>
      <c r="F4093" s="169">
        <v>142042</v>
      </c>
      <c r="G4093" s="169" t="s">
        <v>869</v>
      </c>
      <c r="H4093" s="169"/>
      <c r="I4093" s="169"/>
      <c r="J4093" s="169">
        <v>0</v>
      </c>
      <c r="K4093" s="169"/>
      <c r="M4093" s="168">
        <f t="shared" si="194"/>
        <v>0</v>
      </c>
    </row>
    <row r="4094" spans="1:13" x14ac:dyDescent="0.25">
      <c r="A4094" s="89" t="str">
        <f t="shared" si="195"/>
        <v>Y0D10</v>
      </c>
      <c r="B4094" s="89">
        <f>VLOOKUP(F4094,Masters!B:F,5,0)</f>
        <v>0</v>
      </c>
      <c r="C4094" s="169" t="s">
        <v>211</v>
      </c>
      <c r="D4094" s="169" t="s">
        <v>211</v>
      </c>
      <c r="E4094" s="170">
        <v>44469</v>
      </c>
      <c r="F4094" s="169">
        <v>142043</v>
      </c>
      <c r="G4094" s="169" t="s">
        <v>1133</v>
      </c>
      <c r="H4094" s="169"/>
      <c r="I4094" s="169"/>
      <c r="J4094" s="169">
        <v>0</v>
      </c>
      <c r="K4094" s="169"/>
      <c r="M4094" s="168">
        <f t="shared" si="194"/>
        <v>0</v>
      </c>
    </row>
    <row r="4095" spans="1:13" x14ac:dyDescent="0.25">
      <c r="A4095" s="89" t="str">
        <f t="shared" si="195"/>
        <v>Y0D10</v>
      </c>
      <c r="B4095" s="89">
        <f>VLOOKUP(F4095,Masters!B:F,5,0)</f>
        <v>0</v>
      </c>
      <c r="C4095" s="169" t="s">
        <v>211</v>
      </c>
      <c r="D4095" s="169" t="s">
        <v>211</v>
      </c>
      <c r="E4095" s="170">
        <v>44469</v>
      </c>
      <c r="F4095" s="169">
        <v>142044</v>
      </c>
      <c r="G4095" s="169" t="s">
        <v>870</v>
      </c>
      <c r="H4095" s="169"/>
      <c r="I4095" s="169"/>
      <c r="J4095" s="169">
        <v>-10000</v>
      </c>
      <c r="K4095" s="169"/>
      <c r="M4095" s="168">
        <f t="shared" si="194"/>
        <v>-1E-3</v>
      </c>
    </row>
    <row r="4096" spans="1:13" x14ac:dyDescent="0.25">
      <c r="A4096" s="89" t="str">
        <f t="shared" si="195"/>
        <v>Y0D10</v>
      </c>
      <c r="B4096" s="89">
        <f>VLOOKUP(F4096,Masters!B:F,5,0)</f>
        <v>0</v>
      </c>
      <c r="C4096" s="169" t="s">
        <v>211</v>
      </c>
      <c r="D4096" s="169" t="s">
        <v>211</v>
      </c>
      <c r="E4096" s="170">
        <v>44469</v>
      </c>
      <c r="F4096" s="169">
        <v>142046</v>
      </c>
      <c r="G4096" s="169" t="s">
        <v>871</v>
      </c>
      <c r="H4096" s="169"/>
      <c r="I4096" s="169"/>
      <c r="J4096" s="169">
        <v>0</v>
      </c>
      <c r="K4096" s="169"/>
      <c r="M4096" s="168">
        <f t="shared" si="194"/>
        <v>0</v>
      </c>
    </row>
    <row r="4097" spans="1:13" x14ac:dyDescent="0.25">
      <c r="A4097" s="89" t="str">
        <f t="shared" si="195"/>
        <v>Y0D10</v>
      </c>
      <c r="B4097" s="89">
        <f>VLOOKUP(F4097,Masters!B:F,5,0)</f>
        <v>0</v>
      </c>
      <c r="C4097" s="169" t="s">
        <v>211</v>
      </c>
      <c r="D4097" s="169" t="s">
        <v>211</v>
      </c>
      <c r="E4097" s="170">
        <v>44469</v>
      </c>
      <c r="F4097" s="169">
        <v>142186</v>
      </c>
      <c r="G4097" s="169" t="s">
        <v>1083</v>
      </c>
      <c r="H4097" s="169"/>
      <c r="I4097" s="169"/>
      <c r="J4097" s="169">
        <v>100000</v>
      </c>
      <c r="K4097" s="169"/>
      <c r="M4097" s="168">
        <f t="shared" si="194"/>
        <v>0.01</v>
      </c>
    </row>
    <row r="4098" spans="1:13" x14ac:dyDescent="0.25">
      <c r="A4098" s="89" t="str">
        <f t="shared" si="195"/>
        <v>Y0D10</v>
      </c>
      <c r="B4098" s="89">
        <f>VLOOKUP(F4098,Masters!B:F,5,0)</f>
        <v>0</v>
      </c>
      <c r="C4098" s="169" t="s">
        <v>211</v>
      </c>
      <c r="D4098" s="169" t="s">
        <v>211</v>
      </c>
      <c r="E4098" s="170">
        <v>44469</v>
      </c>
      <c r="F4098" s="169">
        <v>160101</v>
      </c>
      <c r="G4098" s="169" t="s">
        <v>887</v>
      </c>
      <c r="H4098" s="169"/>
      <c r="I4098" s="169"/>
      <c r="J4098" s="169">
        <v>52185898.18</v>
      </c>
      <c r="K4098" s="169"/>
      <c r="M4098" s="168">
        <f t="shared" si="194"/>
        <v>5.2185898179999999</v>
      </c>
    </row>
    <row r="4099" spans="1:13" x14ac:dyDescent="0.25">
      <c r="A4099" s="89" t="str">
        <f t="shared" ref="A4099:A4120" si="196">C4099&amp;B4099</f>
        <v>Y0D10</v>
      </c>
      <c r="B4099" s="89">
        <f>VLOOKUP(F4099,Masters!B:F,5,0)</f>
        <v>0</v>
      </c>
      <c r="C4099" s="169" t="s">
        <v>211</v>
      </c>
      <c r="D4099" s="169" t="s">
        <v>211</v>
      </c>
      <c r="E4099" s="170">
        <v>44469</v>
      </c>
      <c r="F4099" s="169">
        <v>160118</v>
      </c>
      <c r="G4099" s="169" t="s">
        <v>890</v>
      </c>
      <c r="H4099" s="169"/>
      <c r="I4099" s="169"/>
      <c r="J4099" s="169">
        <v>0</v>
      </c>
      <c r="K4099" s="169"/>
      <c r="M4099" s="168">
        <f t="shared" ref="M4099:M4118" si="197">J4099/10000000</f>
        <v>0</v>
      </c>
    </row>
    <row r="4100" spans="1:13" x14ac:dyDescent="0.25">
      <c r="A4100" s="89" t="str">
        <f t="shared" si="196"/>
        <v>Y0D10</v>
      </c>
      <c r="B4100" s="89">
        <f>VLOOKUP(F4100,Masters!B:F,5,0)</f>
        <v>0</v>
      </c>
      <c r="C4100" s="169" t="s">
        <v>211</v>
      </c>
      <c r="D4100" s="169" t="s">
        <v>211</v>
      </c>
      <c r="E4100" s="170">
        <v>44469</v>
      </c>
      <c r="F4100" s="169">
        <v>160202</v>
      </c>
      <c r="G4100" s="169" t="s">
        <v>896</v>
      </c>
      <c r="H4100" s="169"/>
      <c r="I4100" s="169"/>
      <c r="J4100" s="169">
        <v>0</v>
      </c>
      <c r="K4100" s="169"/>
      <c r="M4100" s="168">
        <f t="shared" si="197"/>
        <v>0</v>
      </c>
    </row>
    <row r="4101" spans="1:13" x14ac:dyDescent="0.25">
      <c r="A4101" s="89" t="str">
        <f t="shared" si="196"/>
        <v>Y0D10</v>
      </c>
      <c r="B4101" s="89">
        <f>VLOOKUP(F4101,Masters!B:F,5,0)</f>
        <v>0</v>
      </c>
      <c r="C4101" s="169" t="s">
        <v>211</v>
      </c>
      <c r="D4101" s="169" t="s">
        <v>211</v>
      </c>
      <c r="E4101" s="170">
        <v>44469</v>
      </c>
      <c r="F4101" s="169">
        <v>160206</v>
      </c>
      <c r="G4101" s="169" t="s">
        <v>897</v>
      </c>
      <c r="H4101" s="169"/>
      <c r="I4101" s="169"/>
      <c r="J4101" s="169">
        <v>144046669.88</v>
      </c>
      <c r="K4101" s="169"/>
      <c r="M4101" s="168">
        <f t="shared" si="197"/>
        <v>14.404666987999999</v>
      </c>
    </row>
    <row r="4102" spans="1:13" x14ac:dyDescent="0.25">
      <c r="A4102" s="89" t="str">
        <f t="shared" si="196"/>
        <v>Y0D10</v>
      </c>
      <c r="B4102" s="89">
        <f>VLOOKUP(F4102,Masters!B:F,5,0)</f>
        <v>0</v>
      </c>
      <c r="C4102" s="169" t="s">
        <v>211</v>
      </c>
      <c r="D4102" s="169" t="s">
        <v>211</v>
      </c>
      <c r="E4102" s="170">
        <v>44469</v>
      </c>
      <c r="F4102" s="169">
        <v>160207</v>
      </c>
      <c r="G4102" s="169" t="s">
        <v>898</v>
      </c>
      <c r="H4102" s="169"/>
      <c r="I4102" s="169"/>
      <c r="J4102" s="169">
        <v>0</v>
      </c>
      <c r="K4102" s="169"/>
      <c r="M4102" s="168">
        <f t="shared" si="197"/>
        <v>0</v>
      </c>
    </row>
    <row r="4103" spans="1:13" x14ac:dyDescent="0.25">
      <c r="A4103" s="89" t="str">
        <f t="shared" si="196"/>
        <v>Y0D10</v>
      </c>
      <c r="B4103" s="89">
        <f>VLOOKUP(F4103,Masters!B:F,5,0)</f>
        <v>0</v>
      </c>
      <c r="C4103" s="169" t="s">
        <v>211</v>
      </c>
      <c r="D4103" s="169" t="s">
        <v>211</v>
      </c>
      <c r="E4103" s="170">
        <v>44469</v>
      </c>
      <c r="F4103" s="169">
        <v>170101</v>
      </c>
      <c r="G4103" s="169" t="s">
        <v>901</v>
      </c>
      <c r="H4103" s="169"/>
      <c r="I4103" s="169"/>
      <c r="J4103" s="169">
        <v>32076651288.150002</v>
      </c>
      <c r="K4103" s="169"/>
      <c r="M4103" s="168">
        <f t="shared" si="197"/>
        <v>3207.6651288150001</v>
      </c>
    </row>
    <row r="4104" spans="1:13" x14ac:dyDescent="0.25">
      <c r="A4104" s="89" t="str">
        <f t="shared" si="196"/>
        <v>Y0D10</v>
      </c>
      <c r="B4104" s="89">
        <f>VLOOKUP(F4104,Masters!B:F,5,0)</f>
        <v>0</v>
      </c>
      <c r="C4104" s="169" t="s">
        <v>211</v>
      </c>
      <c r="D4104" s="169" t="s">
        <v>211</v>
      </c>
      <c r="E4104" s="170">
        <v>44469</v>
      </c>
      <c r="F4104" s="169">
        <v>201276</v>
      </c>
      <c r="G4104" s="169" t="s">
        <v>473</v>
      </c>
      <c r="H4104" s="169"/>
      <c r="I4104" s="169"/>
      <c r="J4104" s="169">
        <v>-6008000061.1599998</v>
      </c>
      <c r="K4104" s="169"/>
      <c r="M4104" s="168">
        <f t="shared" si="197"/>
        <v>-600.80000611599996</v>
      </c>
    </row>
    <row r="4105" spans="1:13" x14ac:dyDescent="0.25">
      <c r="A4105" s="89" t="str">
        <f t="shared" si="196"/>
        <v>Y0D11.2</v>
      </c>
      <c r="B4105" s="89">
        <f>VLOOKUP(F4105,Masters!B:F,5,0)</f>
        <v>1.2</v>
      </c>
      <c r="C4105" s="169" t="s">
        <v>211</v>
      </c>
      <c r="D4105" s="169" t="s">
        <v>211</v>
      </c>
      <c r="E4105" s="170">
        <v>44469</v>
      </c>
      <c r="F4105" s="169">
        <v>201277</v>
      </c>
      <c r="G4105" s="169" t="s">
        <v>474</v>
      </c>
      <c r="H4105" s="169"/>
      <c r="I4105" s="169"/>
      <c r="J4105" s="169">
        <v>-13108323054.629999</v>
      </c>
      <c r="K4105" s="169"/>
      <c r="M4105" s="168">
        <f t="shared" si="197"/>
        <v>-1310.832305463</v>
      </c>
    </row>
    <row r="4106" spans="1:13" x14ac:dyDescent="0.25">
      <c r="A4106" s="89" t="str">
        <f t="shared" si="196"/>
        <v>Y0D10</v>
      </c>
      <c r="B4106" s="89">
        <f>VLOOKUP(F4106,Masters!B:F,5,0)</f>
        <v>0</v>
      </c>
      <c r="C4106" s="169" t="s">
        <v>211</v>
      </c>
      <c r="D4106" s="169" t="s">
        <v>211</v>
      </c>
      <c r="E4106" s="170">
        <v>44469</v>
      </c>
      <c r="F4106" s="169">
        <v>201297</v>
      </c>
      <c r="G4106" s="169" t="s">
        <v>475</v>
      </c>
      <c r="H4106" s="169"/>
      <c r="I4106" s="169"/>
      <c r="J4106" s="169">
        <v>268180951.84</v>
      </c>
      <c r="K4106" s="169"/>
      <c r="M4106" s="168">
        <f t="shared" si="197"/>
        <v>26.818095184000001</v>
      </c>
    </row>
    <row r="4107" spans="1:13" x14ac:dyDescent="0.25">
      <c r="A4107" s="89" t="str">
        <f t="shared" si="196"/>
        <v>Y0D11.2</v>
      </c>
      <c r="B4107" s="89">
        <f>VLOOKUP(F4107,Masters!B:F,5,0)</f>
        <v>1.2</v>
      </c>
      <c r="C4107" s="169" t="s">
        <v>211</v>
      </c>
      <c r="D4107" s="169" t="s">
        <v>211</v>
      </c>
      <c r="E4107" s="170">
        <v>44469</v>
      </c>
      <c r="F4107" s="169">
        <v>201298</v>
      </c>
      <c r="G4107" s="169" t="s">
        <v>476</v>
      </c>
      <c r="H4107" s="169"/>
      <c r="I4107" s="169"/>
      <c r="J4107" s="169">
        <v>-515272461.63999999</v>
      </c>
      <c r="K4107" s="169"/>
      <c r="M4107" s="168">
        <f t="shared" si="197"/>
        <v>-51.527246163999997</v>
      </c>
    </row>
    <row r="4108" spans="1:13" x14ac:dyDescent="0.25">
      <c r="A4108" s="89" t="str">
        <f t="shared" si="196"/>
        <v>Y0D10</v>
      </c>
      <c r="B4108" s="89">
        <f>VLOOKUP(F4108,Masters!B:F,5,0)</f>
        <v>0</v>
      </c>
      <c r="C4108" s="169" t="s">
        <v>211</v>
      </c>
      <c r="D4108" s="169" t="s">
        <v>211</v>
      </c>
      <c r="E4108" s="170">
        <v>44469</v>
      </c>
      <c r="F4108" s="169">
        <v>201349</v>
      </c>
      <c r="G4108" s="169" t="s">
        <v>477</v>
      </c>
      <c r="H4108" s="169"/>
      <c r="I4108" s="169"/>
      <c r="J4108" s="169">
        <v>-83308817.150000006</v>
      </c>
      <c r="K4108" s="169"/>
      <c r="M4108" s="168">
        <f t="shared" si="197"/>
        <v>-8.3308817150000003</v>
      </c>
    </row>
    <row r="4109" spans="1:13" x14ac:dyDescent="0.25">
      <c r="A4109" s="89" t="str">
        <f t="shared" si="196"/>
        <v>Y0D10</v>
      </c>
      <c r="B4109" s="89">
        <f>VLOOKUP(F4109,Masters!B:F,5,0)</f>
        <v>0</v>
      </c>
      <c r="C4109" s="169" t="s">
        <v>211</v>
      </c>
      <c r="D4109" s="169" t="s">
        <v>211</v>
      </c>
      <c r="E4109" s="170">
        <v>44469</v>
      </c>
      <c r="F4109" s="169">
        <v>201351</v>
      </c>
      <c r="G4109" s="169" t="s">
        <v>478</v>
      </c>
      <c r="H4109" s="169"/>
      <c r="I4109" s="169"/>
      <c r="J4109" s="169">
        <v>-2105426547.3099999</v>
      </c>
      <c r="K4109" s="169"/>
      <c r="M4109" s="168">
        <f t="shared" si="197"/>
        <v>-210.542654731</v>
      </c>
    </row>
    <row r="4110" spans="1:13" x14ac:dyDescent="0.25">
      <c r="A4110" s="89" t="str">
        <f t="shared" si="196"/>
        <v>Y0D11.2</v>
      </c>
      <c r="B4110" s="89">
        <f>VLOOKUP(F4110,Masters!B:F,5,0)</f>
        <v>1.2</v>
      </c>
      <c r="C4110" s="169" t="s">
        <v>211</v>
      </c>
      <c r="D4110" s="169" t="s">
        <v>211</v>
      </c>
      <c r="E4110" s="170">
        <v>44469</v>
      </c>
      <c r="F4110" s="169">
        <v>201364</v>
      </c>
      <c r="G4110" s="169" t="s">
        <v>479</v>
      </c>
      <c r="H4110" s="169"/>
      <c r="I4110" s="169"/>
      <c r="J4110" s="169">
        <v>-149947544.63</v>
      </c>
      <c r="K4110" s="169"/>
      <c r="M4110" s="168">
        <f t="shared" si="197"/>
        <v>-14.994754463</v>
      </c>
    </row>
    <row r="4111" spans="1:13" x14ac:dyDescent="0.25">
      <c r="A4111" s="89" t="str">
        <f t="shared" si="196"/>
        <v>Y0D11.2</v>
      </c>
      <c r="B4111" s="89">
        <f>VLOOKUP(F4111,Masters!B:F,5,0)</f>
        <v>1.2</v>
      </c>
      <c r="C4111" s="169" t="s">
        <v>211</v>
      </c>
      <c r="D4111" s="169" t="s">
        <v>211</v>
      </c>
      <c r="E4111" s="170">
        <v>44469</v>
      </c>
      <c r="F4111" s="169">
        <v>201366</v>
      </c>
      <c r="G4111" s="169" t="s">
        <v>480</v>
      </c>
      <c r="H4111" s="169"/>
      <c r="I4111" s="169"/>
      <c r="J4111" s="169">
        <v>-3872712238.1399999</v>
      </c>
      <c r="K4111" s="169"/>
      <c r="M4111" s="168">
        <f t="shared" si="197"/>
        <v>-387.271223814</v>
      </c>
    </row>
    <row r="4112" spans="1:13" x14ac:dyDescent="0.25">
      <c r="A4112" s="89" t="str">
        <f t="shared" si="196"/>
        <v>Y0D10</v>
      </c>
      <c r="B4112" s="89">
        <f>VLOOKUP(F4112,Masters!B:F,5,0)</f>
        <v>0</v>
      </c>
      <c r="C4112" s="169" t="s">
        <v>211</v>
      </c>
      <c r="D4112" s="169" t="s">
        <v>211</v>
      </c>
      <c r="E4112" s="170">
        <v>44469</v>
      </c>
      <c r="F4112" s="169">
        <v>210103</v>
      </c>
      <c r="G4112" s="169" t="s">
        <v>521</v>
      </c>
      <c r="H4112" s="169"/>
      <c r="I4112" s="169"/>
      <c r="J4112" s="169">
        <v>0</v>
      </c>
      <c r="K4112" s="169"/>
      <c r="M4112" s="168">
        <f t="shared" si="197"/>
        <v>0</v>
      </c>
    </row>
    <row r="4113" spans="1:13" x14ac:dyDescent="0.25">
      <c r="A4113" s="89" t="str">
        <f t="shared" si="196"/>
        <v>Y0D10</v>
      </c>
      <c r="B4113" s="89">
        <f>VLOOKUP(F4113,Masters!B:F,5,0)</f>
        <v>0</v>
      </c>
      <c r="C4113" s="169" t="s">
        <v>211</v>
      </c>
      <c r="D4113" s="169" t="s">
        <v>211</v>
      </c>
      <c r="E4113" s="170">
        <v>44469</v>
      </c>
      <c r="F4113" s="169">
        <v>210117</v>
      </c>
      <c r="G4113" s="169" t="s">
        <v>523</v>
      </c>
      <c r="H4113" s="169"/>
      <c r="I4113" s="169"/>
      <c r="J4113" s="169">
        <v>-7961225.2599999998</v>
      </c>
      <c r="K4113" s="169"/>
      <c r="M4113" s="168">
        <f t="shared" si="197"/>
        <v>-0.796122526</v>
      </c>
    </row>
    <row r="4114" spans="1:13" x14ac:dyDescent="0.25">
      <c r="A4114" s="89" t="str">
        <f t="shared" si="196"/>
        <v>Y0D10</v>
      </c>
      <c r="B4114" s="89">
        <f>VLOOKUP(F4114,Masters!B:F,5,0)</f>
        <v>0</v>
      </c>
      <c r="C4114" s="169" t="s">
        <v>211</v>
      </c>
      <c r="D4114" s="169" t="s">
        <v>211</v>
      </c>
      <c r="E4114" s="170">
        <v>44469</v>
      </c>
      <c r="F4114" s="169">
        <v>210132</v>
      </c>
      <c r="G4114" s="169" t="s">
        <v>916</v>
      </c>
      <c r="H4114" s="169"/>
      <c r="I4114" s="169"/>
      <c r="J4114" s="169">
        <v>0</v>
      </c>
      <c r="K4114" s="169"/>
      <c r="M4114" s="168">
        <f t="shared" si="197"/>
        <v>0</v>
      </c>
    </row>
    <row r="4115" spans="1:13" x14ac:dyDescent="0.25">
      <c r="A4115" s="89" t="str">
        <f t="shared" si="196"/>
        <v>Y0D10</v>
      </c>
      <c r="B4115" s="89">
        <f>VLOOKUP(F4115,Masters!B:F,5,0)</f>
        <v>0</v>
      </c>
      <c r="C4115" s="169" t="s">
        <v>211</v>
      </c>
      <c r="D4115" s="169" t="s">
        <v>211</v>
      </c>
      <c r="E4115" s="170">
        <v>44469</v>
      </c>
      <c r="F4115" s="169">
        <v>210138</v>
      </c>
      <c r="G4115" s="169" t="s">
        <v>2441</v>
      </c>
      <c r="H4115" s="169"/>
      <c r="I4115" s="169"/>
      <c r="J4115" s="169">
        <v>0</v>
      </c>
      <c r="K4115" s="169"/>
      <c r="M4115" s="168">
        <f t="shared" si="197"/>
        <v>0</v>
      </c>
    </row>
    <row r="4116" spans="1:13" x14ac:dyDescent="0.25">
      <c r="A4116" s="89" t="str">
        <f t="shared" si="196"/>
        <v>Y0D10</v>
      </c>
      <c r="B4116" s="89">
        <f>VLOOKUP(F4116,Masters!B:F,5,0)</f>
        <v>0</v>
      </c>
      <c r="C4116" s="169" t="s">
        <v>211</v>
      </c>
      <c r="D4116" s="169" t="s">
        <v>211</v>
      </c>
      <c r="E4116" s="170">
        <v>44469</v>
      </c>
      <c r="F4116" s="169">
        <v>210140</v>
      </c>
      <c r="G4116" s="169" t="s">
        <v>525</v>
      </c>
      <c r="H4116" s="169"/>
      <c r="I4116" s="169"/>
      <c r="J4116" s="169">
        <v>0</v>
      </c>
      <c r="K4116" s="169"/>
      <c r="M4116" s="168">
        <f t="shared" si="197"/>
        <v>0</v>
      </c>
    </row>
    <row r="4117" spans="1:13" x14ac:dyDescent="0.25">
      <c r="A4117" s="89" t="str">
        <f t="shared" si="196"/>
        <v>Y0D10</v>
      </c>
      <c r="B4117" s="89">
        <f>VLOOKUP(F4117,Masters!B:F,5,0)</f>
        <v>0</v>
      </c>
      <c r="C4117" s="169" t="s">
        <v>211</v>
      </c>
      <c r="D4117" s="169" t="s">
        <v>211</v>
      </c>
      <c r="E4117" s="170">
        <v>44469</v>
      </c>
      <c r="F4117" s="169">
        <v>210210</v>
      </c>
      <c r="G4117" s="169" t="s">
        <v>526</v>
      </c>
      <c r="H4117" s="169"/>
      <c r="I4117" s="169"/>
      <c r="J4117" s="169">
        <v>-55371751.450000003</v>
      </c>
      <c r="K4117" s="169"/>
      <c r="M4117" s="168">
        <f t="shared" si="197"/>
        <v>-5.537175145</v>
      </c>
    </row>
    <row r="4118" spans="1:13" x14ac:dyDescent="0.25">
      <c r="A4118" s="89" t="str">
        <f t="shared" si="196"/>
        <v>Y0D10</v>
      </c>
      <c r="B4118" s="89">
        <f>VLOOKUP(F4118,Masters!B:F,5,0)</f>
        <v>0</v>
      </c>
      <c r="C4118" s="169" t="s">
        <v>211</v>
      </c>
      <c r="D4118" s="169" t="s">
        <v>211</v>
      </c>
      <c r="E4118" s="170">
        <v>44469</v>
      </c>
      <c r="F4118" s="169">
        <v>210667</v>
      </c>
      <c r="G4118" s="169" t="s">
        <v>528</v>
      </c>
      <c r="H4118" s="169"/>
      <c r="I4118" s="169"/>
      <c r="J4118" s="169">
        <v>-11634.42</v>
      </c>
      <c r="K4118" s="169"/>
      <c r="M4118" s="168">
        <f t="shared" si="197"/>
        <v>-1.163442E-3</v>
      </c>
    </row>
    <row r="4119" spans="1:13" x14ac:dyDescent="0.25">
      <c r="A4119" s="89" t="str">
        <f t="shared" si="196"/>
        <v>Y0D10</v>
      </c>
      <c r="B4119" s="89">
        <f>VLOOKUP(F4119,Masters!B:F,5,0)</f>
        <v>0</v>
      </c>
      <c r="C4119" s="169" t="s">
        <v>211</v>
      </c>
      <c r="D4119" s="169" t="s">
        <v>211</v>
      </c>
      <c r="E4119" s="170">
        <v>44469</v>
      </c>
      <c r="F4119" s="169">
        <v>210766</v>
      </c>
      <c r="G4119" s="169" t="s">
        <v>1614</v>
      </c>
      <c r="H4119" s="169"/>
      <c r="I4119" s="169"/>
      <c r="J4119" s="169">
        <v>-31121.43</v>
      </c>
      <c r="K4119" s="169"/>
      <c r="M4119" s="168">
        <f t="shared" ref="M4119:M4176" si="198">J4119/10000000</f>
        <v>-3.1121429999999999E-3</v>
      </c>
    </row>
    <row r="4120" spans="1:13" x14ac:dyDescent="0.25">
      <c r="A4120" s="89" t="str">
        <f t="shared" si="196"/>
        <v>Y0D10</v>
      </c>
      <c r="B4120" s="89">
        <f>VLOOKUP(F4120,Masters!B:F,5,0)</f>
        <v>0</v>
      </c>
      <c r="C4120" s="169" t="s">
        <v>211</v>
      </c>
      <c r="D4120" s="169" t="s">
        <v>211</v>
      </c>
      <c r="E4120" s="170">
        <v>44469</v>
      </c>
      <c r="F4120" s="169">
        <v>211103</v>
      </c>
      <c r="G4120" s="169" t="s">
        <v>529</v>
      </c>
      <c r="H4120" s="169"/>
      <c r="I4120" s="169"/>
      <c r="J4120" s="169">
        <v>-4513.8900000000003</v>
      </c>
      <c r="K4120" s="169"/>
      <c r="M4120" s="168">
        <f t="shared" si="198"/>
        <v>-4.5138900000000001E-4</v>
      </c>
    </row>
    <row r="4121" spans="1:13" x14ac:dyDescent="0.25">
      <c r="A4121" s="89" t="str">
        <f t="shared" ref="A4121:A4176" si="199">C4121&amp;B4121</f>
        <v>Y0D10</v>
      </c>
      <c r="B4121" s="89">
        <f>VLOOKUP(F4121,Masters!B:F,5,0)</f>
        <v>0</v>
      </c>
      <c r="C4121" s="169" t="s">
        <v>211</v>
      </c>
      <c r="D4121" s="169" t="s">
        <v>211</v>
      </c>
      <c r="E4121" s="170">
        <v>44469</v>
      </c>
      <c r="F4121" s="169">
        <v>211106</v>
      </c>
      <c r="G4121" s="169" t="s">
        <v>530</v>
      </c>
      <c r="H4121" s="169"/>
      <c r="I4121" s="169"/>
      <c r="J4121" s="169">
        <v>-3587496.43</v>
      </c>
      <c r="K4121" s="169"/>
      <c r="M4121" s="168">
        <f t="shared" si="198"/>
        <v>-0.35874964300000001</v>
      </c>
    </row>
    <row r="4122" spans="1:13" x14ac:dyDescent="0.25">
      <c r="A4122" s="89" t="str">
        <f t="shared" si="199"/>
        <v>Y0D10</v>
      </c>
      <c r="B4122" s="89">
        <f>VLOOKUP(F4122,Masters!B:F,5,0)</f>
        <v>0</v>
      </c>
      <c r="C4122" s="169" t="s">
        <v>211</v>
      </c>
      <c r="D4122" s="169" t="s">
        <v>211</v>
      </c>
      <c r="E4122" s="170">
        <v>44469</v>
      </c>
      <c r="F4122" s="169">
        <v>211120</v>
      </c>
      <c r="G4122" s="169" t="s">
        <v>531</v>
      </c>
      <c r="H4122" s="169"/>
      <c r="I4122" s="169"/>
      <c r="J4122" s="169">
        <v>-0.02</v>
      </c>
      <c r="K4122" s="169"/>
      <c r="M4122" s="168">
        <f t="shared" si="198"/>
        <v>-2.0000000000000001E-9</v>
      </c>
    </row>
    <row r="4123" spans="1:13" x14ac:dyDescent="0.25">
      <c r="A4123" s="89" t="str">
        <f t="shared" si="199"/>
        <v>Y0D10</v>
      </c>
      <c r="B4123" s="89">
        <f>VLOOKUP(F4123,Masters!B:F,5,0)</f>
        <v>0</v>
      </c>
      <c r="C4123" s="169" t="s">
        <v>211</v>
      </c>
      <c r="D4123" s="169" t="s">
        <v>211</v>
      </c>
      <c r="E4123" s="170">
        <v>44469</v>
      </c>
      <c r="F4123" s="169">
        <v>211121</v>
      </c>
      <c r="G4123" s="169" t="s">
        <v>532</v>
      </c>
      <c r="H4123" s="169"/>
      <c r="I4123" s="169"/>
      <c r="J4123" s="169">
        <v>-5087039.5999999996</v>
      </c>
      <c r="K4123" s="169"/>
      <c r="M4123" s="168">
        <f t="shared" si="198"/>
        <v>-0.50870395999999996</v>
      </c>
    </row>
    <row r="4124" spans="1:13" x14ac:dyDescent="0.25">
      <c r="A4124" s="89" t="str">
        <f t="shared" si="199"/>
        <v>Y0D10</v>
      </c>
      <c r="B4124" s="89">
        <f>VLOOKUP(F4124,Masters!B:F,5,0)</f>
        <v>0</v>
      </c>
      <c r="C4124" s="169" t="s">
        <v>211</v>
      </c>
      <c r="D4124" s="169" t="s">
        <v>211</v>
      </c>
      <c r="E4124" s="170">
        <v>44469</v>
      </c>
      <c r="F4124" s="169">
        <v>211122</v>
      </c>
      <c r="G4124" s="169" t="s">
        <v>533</v>
      </c>
      <c r="H4124" s="169"/>
      <c r="I4124" s="169"/>
      <c r="J4124" s="169">
        <v>-19288.2</v>
      </c>
      <c r="K4124" s="169"/>
      <c r="M4124" s="168">
        <f t="shared" si="198"/>
        <v>-1.9288200000000001E-3</v>
      </c>
    </row>
    <row r="4125" spans="1:13" x14ac:dyDescent="0.25">
      <c r="A4125" s="89" t="str">
        <f t="shared" si="199"/>
        <v>Y0D10</v>
      </c>
      <c r="B4125" s="89">
        <f>VLOOKUP(F4125,Masters!B:F,5,0)</f>
        <v>0</v>
      </c>
      <c r="C4125" s="169" t="s">
        <v>211</v>
      </c>
      <c r="D4125" s="169" t="s">
        <v>211</v>
      </c>
      <c r="E4125" s="170">
        <v>44469</v>
      </c>
      <c r="F4125" s="169">
        <v>211172</v>
      </c>
      <c r="G4125" s="169" t="s">
        <v>535</v>
      </c>
      <c r="H4125" s="169"/>
      <c r="I4125" s="169"/>
      <c r="J4125" s="169">
        <v>-13776400.869999999</v>
      </c>
      <c r="K4125" s="169"/>
      <c r="M4125" s="168">
        <f t="shared" si="198"/>
        <v>-1.3776400869999998</v>
      </c>
    </row>
    <row r="4126" spans="1:13" x14ac:dyDescent="0.25">
      <c r="A4126" s="89" t="str">
        <f t="shared" si="199"/>
        <v>Y0D10</v>
      </c>
      <c r="B4126" s="89">
        <f>VLOOKUP(F4126,Masters!B:F,5,0)</f>
        <v>0</v>
      </c>
      <c r="C4126" s="169" t="s">
        <v>211</v>
      </c>
      <c r="D4126" s="169" t="s">
        <v>211</v>
      </c>
      <c r="E4126" s="170">
        <v>44469</v>
      </c>
      <c r="F4126" s="169">
        <v>211176</v>
      </c>
      <c r="G4126" s="169" t="s">
        <v>536</v>
      </c>
      <c r="H4126" s="169"/>
      <c r="I4126" s="169"/>
      <c r="J4126" s="169">
        <v>-379302.21</v>
      </c>
      <c r="K4126" s="169"/>
      <c r="M4126" s="168">
        <f t="shared" si="198"/>
        <v>-3.7930221E-2</v>
      </c>
    </row>
    <row r="4127" spans="1:13" x14ac:dyDescent="0.25">
      <c r="A4127" s="89" t="str">
        <f t="shared" si="199"/>
        <v>Y0D10</v>
      </c>
      <c r="B4127" s="89">
        <f>VLOOKUP(F4127,Masters!B:F,5,0)</f>
        <v>0</v>
      </c>
      <c r="C4127" s="169" t="s">
        <v>211</v>
      </c>
      <c r="D4127" s="169" t="s">
        <v>211</v>
      </c>
      <c r="E4127" s="170">
        <v>44469</v>
      </c>
      <c r="F4127" s="169">
        <v>211177</v>
      </c>
      <c r="G4127" s="169" t="s">
        <v>537</v>
      </c>
      <c r="H4127" s="169"/>
      <c r="I4127" s="169"/>
      <c r="J4127" s="169">
        <v>-124748.48</v>
      </c>
      <c r="K4127" s="169"/>
      <c r="M4127" s="168">
        <f t="shared" si="198"/>
        <v>-1.2474848E-2</v>
      </c>
    </row>
    <row r="4128" spans="1:13" x14ac:dyDescent="0.25">
      <c r="A4128" s="89" t="str">
        <f t="shared" si="199"/>
        <v>Y0D10</v>
      </c>
      <c r="B4128" s="89">
        <f>VLOOKUP(F4128,Masters!B:F,5,0)</f>
        <v>0</v>
      </c>
      <c r="C4128" s="169" t="s">
        <v>211</v>
      </c>
      <c r="D4128" s="169" t="s">
        <v>211</v>
      </c>
      <c r="E4128" s="170">
        <v>44469</v>
      </c>
      <c r="F4128" s="169">
        <v>211632</v>
      </c>
      <c r="G4128" s="169" t="s">
        <v>538</v>
      </c>
      <c r="H4128" s="169"/>
      <c r="I4128" s="169"/>
      <c r="J4128" s="169">
        <v>-2426336.71</v>
      </c>
      <c r="K4128" s="169"/>
      <c r="M4128" s="168">
        <f t="shared" si="198"/>
        <v>-0.242633671</v>
      </c>
    </row>
    <row r="4129" spans="1:13" x14ac:dyDescent="0.25">
      <c r="A4129" s="89" t="str">
        <f t="shared" si="199"/>
        <v>Y0D10</v>
      </c>
      <c r="B4129" s="89">
        <f>VLOOKUP(F4129,Masters!B:F,5,0)</f>
        <v>0</v>
      </c>
      <c r="C4129" s="169" t="s">
        <v>211</v>
      </c>
      <c r="D4129" s="169" t="s">
        <v>211</v>
      </c>
      <c r="E4129" s="170">
        <v>44469</v>
      </c>
      <c r="F4129" s="169">
        <v>260101</v>
      </c>
      <c r="G4129" s="169" t="s">
        <v>926</v>
      </c>
      <c r="H4129" s="169"/>
      <c r="I4129" s="169"/>
      <c r="J4129" s="169">
        <v>-254815410.28</v>
      </c>
      <c r="K4129" s="169"/>
      <c r="M4129" s="168">
        <f t="shared" si="198"/>
        <v>-25.481541027999999</v>
      </c>
    </row>
    <row r="4130" spans="1:13" x14ac:dyDescent="0.25">
      <c r="A4130" s="89" t="str">
        <f t="shared" si="199"/>
        <v>Y0D10</v>
      </c>
      <c r="B4130" s="89">
        <f>VLOOKUP(F4130,Masters!B:F,5,0)</f>
        <v>0</v>
      </c>
      <c r="C4130" s="169" t="s">
        <v>211</v>
      </c>
      <c r="D4130" s="169" t="s">
        <v>211</v>
      </c>
      <c r="E4130" s="170">
        <v>44469</v>
      </c>
      <c r="F4130" s="169">
        <v>260118</v>
      </c>
      <c r="G4130" s="169" t="s">
        <v>930</v>
      </c>
      <c r="H4130" s="169"/>
      <c r="I4130" s="169"/>
      <c r="J4130" s="169">
        <v>0</v>
      </c>
      <c r="K4130" s="169"/>
      <c r="M4130" s="168">
        <f t="shared" si="198"/>
        <v>0</v>
      </c>
    </row>
    <row r="4131" spans="1:13" x14ac:dyDescent="0.25">
      <c r="A4131" s="89" t="str">
        <f t="shared" si="199"/>
        <v>Y0D10</v>
      </c>
      <c r="B4131" s="89">
        <f>VLOOKUP(F4131,Masters!B:F,5,0)</f>
        <v>0</v>
      </c>
      <c r="C4131" s="169" t="s">
        <v>211</v>
      </c>
      <c r="D4131" s="169" t="s">
        <v>211</v>
      </c>
      <c r="E4131" s="170">
        <v>44469</v>
      </c>
      <c r="F4131" s="169">
        <v>260202</v>
      </c>
      <c r="G4131" s="169" t="s">
        <v>936</v>
      </c>
      <c r="H4131" s="169"/>
      <c r="I4131" s="169"/>
      <c r="J4131" s="169">
        <v>0</v>
      </c>
      <c r="K4131" s="169"/>
      <c r="M4131" s="168">
        <f t="shared" si="198"/>
        <v>0</v>
      </c>
    </row>
    <row r="4132" spans="1:13" x14ac:dyDescent="0.25">
      <c r="A4132" s="89" t="str">
        <f t="shared" si="199"/>
        <v>Y0D10</v>
      </c>
      <c r="B4132" s="89">
        <f>VLOOKUP(F4132,Masters!B:F,5,0)</f>
        <v>0</v>
      </c>
      <c r="C4132" s="169" t="s">
        <v>211</v>
      </c>
      <c r="D4132" s="169" t="s">
        <v>211</v>
      </c>
      <c r="E4132" s="170">
        <v>44469</v>
      </c>
      <c r="F4132" s="169">
        <v>260221</v>
      </c>
      <c r="G4132" s="169" t="s">
        <v>937</v>
      </c>
      <c r="H4132" s="169"/>
      <c r="I4132" s="169"/>
      <c r="J4132" s="169">
        <v>-163477028.00999999</v>
      </c>
      <c r="K4132" s="169"/>
      <c r="M4132" s="168">
        <f t="shared" si="198"/>
        <v>-16.347702801000001</v>
      </c>
    </row>
    <row r="4133" spans="1:13" x14ac:dyDescent="0.25">
      <c r="A4133" s="89" t="str">
        <f t="shared" si="199"/>
        <v>Y0D10</v>
      </c>
      <c r="B4133" s="89">
        <f>VLOOKUP(F4133,Masters!B:F,5,0)</f>
        <v>0</v>
      </c>
      <c r="C4133" s="169" t="s">
        <v>211</v>
      </c>
      <c r="D4133" s="169" t="s">
        <v>211</v>
      </c>
      <c r="E4133" s="170">
        <v>44469</v>
      </c>
      <c r="F4133" s="169">
        <v>260222</v>
      </c>
      <c r="G4133" s="169" t="s">
        <v>938</v>
      </c>
      <c r="H4133" s="169"/>
      <c r="I4133" s="169"/>
      <c r="J4133" s="169">
        <v>-133895527.18000001</v>
      </c>
      <c r="K4133" s="169"/>
      <c r="M4133" s="168">
        <f t="shared" si="198"/>
        <v>-13.389552718000001</v>
      </c>
    </row>
    <row r="4134" spans="1:13" x14ac:dyDescent="0.25">
      <c r="A4134" s="89" t="str">
        <f t="shared" si="199"/>
        <v>Y0D10</v>
      </c>
      <c r="B4134" s="89">
        <f>VLOOKUP(F4134,Masters!B:F,5,0)</f>
        <v>0</v>
      </c>
      <c r="C4134" s="169" t="s">
        <v>211</v>
      </c>
      <c r="D4134" s="169" t="s">
        <v>211</v>
      </c>
      <c r="E4134" s="170">
        <v>44469</v>
      </c>
      <c r="F4134" s="169">
        <v>260802</v>
      </c>
      <c r="G4134" s="169" t="s">
        <v>939</v>
      </c>
      <c r="H4134" s="169"/>
      <c r="I4134" s="169"/>
      <c r="J4134" s="169">
        <v>15.74</v>
      </c>
      <c r="K4134" s="169"/>
      <c r="M4134" s="168">
        <f t="shared" si="198"/>
        <v>1.5740000000000001E-6</v>
      </c>
    </row>
    <row r="4135" spans="1:13" x14ac:dyDescent="0.25">
      <c r="A4135" s="89" t="str">
        <f t="shared" si="199"/>
        <v>Y0D10</v>
      </c>
      <c r="B4135" s="89">
        <f>VLOOKUP(F4135,Masters!B:F,5,0)</f>
        <v>0</v>
      </c>
      <c r="C4135" s="169" t="s">
        <v>211</v>
      </c>
      <c r="D4135" s="169" t="s">
        <v>211</v>
      </c>
      <c r="E4135" s="170">
        <v>44469</v>
      </c>
      <c r="F4135" s="169">
        <v>260815</v>
      </c>
      <c r="G4135" s="169" t="s">
        <v>495</v>
      </c>
      <c r="H4135" s="169"/>
      <c r="I4135" s="169"/>
      <c r="J4135" s="169">
        <v>-10408206.640000001</v>
      </c>
      <c r="K4135" s="169"/>
      <c r="M4135" s="168">
        <f t="shared" si="198"/>
        <v>-1.040820664</v>
      </c>
    </row>
    <row r="4136" spans="1:13" x14ac:dyDescent="0.25">
      <c r="A4136" s="89" t="str">
        <f t="shared" si="199"/>
        <v>Y0D10</v>
      </c>
      <c r="B4136" s="89">
        <f>VLOOKUP(F4136,Masters!B:F,5,0)</f>
        <v>0</v>
      </c>
      <c r="C4136" s="169" t="s">
        <v>211</v>
      </c>
      <c r="D4136" s="169" t="s">
        <v>211</v>
      </c>
      <c r="E4136" s="170">
        <v>44469</v>
      </c>
      <c r="F4136" s="169">
        <v>260836</v>
      </c>
      <c r="G4136" s="169" t="s">
        <v>496</v>
      </c>
      <c r="H4136" s="169"/>
      <c r="I4136" s="169"/>
      <c r="J4136" s="169">
        <v>-1016447.45</v>
      </c>
      <c r="K4136" s="169"/>
      <c r="M4136" s="168">
        <f t="shared" si="198"/>
        <v>-0.10164474499999999</v>
      </c>
    </row>
    <row r="4137" spans="1:13" x14ac:dyDescent="0.25">
      <c r="A4137" s="89" t="str">
        <f t="shared" si="199"/>
        <v>Y0D10</v>
      </c>
      <c r="B4137" s="89">
        <f>VLOOKUP(F4137,Masters!B:F,5,0)</f>
        <v>0</v>
      </c>
      <c r="C4137" s="169" t="s">
        <v>211</v>
      </c>
      <c r="D4137" s="169" t="s">
        <v>211</v>
      </c>
      <c r="E4137" s="170">
        <v>44469</v>
      </c>
      <c r="F4137" s="169">
        <v>260837</v>
      </c>
      <c r="G4137" s="169" t="s">
        <v>497</v>
      </c>
      <c r="H4137" s="169"/>
      <c r="I4137" s="169"/>
      <c r="J4137" s="169">
        <v>-1016447.45</v>
      </c>
      <c r="K4137" s="169"/>
      <c r="M4137" s="168">
        <f t="shared" si="198"/>
        <v>-0.10164474499999999</v>
      </c>
    </row>
    <row r="4138" spans="1:13" x14ac:dyDescent="0.25">
      <c r="A4138" s="89" t="str">
        <f t="shared" si="199"/>
        <v>Y0D10</v>
      </c>
      <c r="B4138" s="89">
        <f>VLOOKUP(F4138,Masters!B:F,5,0)</f>
        <v>0</v>
      </c>
      <c r="C4138" s="169" t="s">
        <v>211</v>
      </c>
      <c r="D4138" s="169" t="s">
        <v>211</v>
      </c>
      <c r="E4138" s="170">
        <v>44469</v>
      </c>
      <c r="F4138" s="169">
        <v>260902</v>
      </c>
      <c r="G4138" s="169" t="s">
        <v>498</v>
      </c>
      <c r="H4138" s="169"/>
      <c r="I4138" s="169"/>
      <c r="J4138" s="169">
        <v>71.540000000000006</v>
      </c>
      <c r="K4138" s="169"/>
      <c r="M4138" s="168">
        <f t="shared" si="198"/>
        <v>7.1540000000000005E-6</v>
      </c>
    </row>
    <row r="4139" spans="1:13" x14ac:dyDescent="0.25">
      <c r="A4139" s="89" t="str">
        <f t="shared" si="199"/>
        <v>Y0D10</v>
      </c>
      <c r="B4139" s="89">
        <f>VLOOKUP(F4139,Masters!B:F,5,0)</f>
        <v>0</v>
      </c>
      <c r="C4139" s="169" t="s">
        <v>211</v>
      </c>
      <c r="D4139" s="169" t="s">
        <v>211</v>
      </c>
      <c r="E4139" s="170">
        <v>44469</v>
      </c>
      <c r="F4139" s="169">
        <v>260905</v>
      </c>
      <c r="G4139" s="169" t="s">
        <v>499</v>
      </c>
      <c r="H4139" s="169"/>
      <c r="I4139" s="169"/>
      <c r="J4139" s="169">
        <v>-203783.03</v>
      </c>
      <c r="K4139" s="169"/>
      <c r="M4139" s="168">
        <f t="shared" si="198"/>
        <v>-2.0378303E-2</v>
      </c>
    </row>
    <row r="4140" spans="1:13" x14ac:dyDescent="0.25">
      <c r="A4140" s="89" t="str">
        <f t="shared" si="199"/>
        <v>Y0D10</v>
      </c>
      <c r="B4140" s="89">
        <f>VLOOKUP(F4140,Masters!B:F,5,0)</f>
        <v>0</v>
      </c>
      <c r="C4140" s="169" t="s">
        <v>211</v>
      </c>
      <c r="D4140" s="169" t="s">
        <v>211</v>
      </c>
      <c r="E4140" s="170">
        <v>44469</v>
      </c>
      <c r="F4140" s="169">
        <v>260930</v>
      </c>
      <c r="G4140" s="169" t="s">
        <v>735</v>
      </c>
      <c r="H4140" s="169"/>
      <c r="I4140" s="169"/>
      <c r="J4140" s="169">
        <v>0</v>
      </c>
      <c r="K4140" s="169"/>
      <c r="M4140" s="168">
        <f t="shared" si="198"/>
        <v>0</v>
      </c>
    </row>
    <row r="4141" spans="1:13" x14ac:dyDescent="0.25">
      <c r="A4141" s="89" t="str">
        <f t="shared" si="199"/>
        <v>Y0D10</v>
      </c>
      <c r="B4141" s="89">
        <f>VLOOKUP(F4141,Masters!B:F,5,0)</f>
        <v>0</v>
      </c>
      <c r="C4141" s="169" t="s">
        <v>211</v>
      </c>
      <c r="D4141" s="169" t="s">
        <v>211</v>
      </c>
      <c r="E4141" s="170">
        <v>44469</v>
      </c>
      <c r="F4141" s="169">
        <v>260942</v>
      </c>
      <c r="G4141" s="169" t="s">
        <v>500</v>
      </c>
      <c r="H4141" s="169"/>
      <c r="I4141" s="169"/>
      <c r="J4141" s="169">
        <v>-30463.48</v>
      </c>
      <c r="K4141" s="169"/>
      <c r="M4141" s="168">
        <f t="shared" si="198"/>
        <v>-3.0463479999999999E-3</v>
      </c>
    </row>
    <row r="4142" spans="1:13" x14ac:dyDescent="0.25">
      <c r="A4142" s="89" t="str">
        <f t="shared" si="199"/>
        <v>Y0D10</v>
      </c>
      <c r="B4142" s="89">
        <f>VLOOKUP(F4142,Masters!B:F,5,0)</f>
        <v>0</v>
      </c>
      <c r="C4142" s="169" t="s">
        <v>211</v>
      </c>
      <c r="D4142" s="169" t="s">
        <v>211</v>
      </c>
      <c r="E4142" s="170">
        <v>44469</v>
      </c>
      <c r="F4142" s="169">
        <v>261026</v>
      </c>
      <c r="G4142" s="169" t="s">
        <v>501</v>
      </c>
      <c r="H4142" s="169"/>
      <c r="I4142" s="169"/>
      <c r="J4142" s="169">
        <v>-4194755.83</v>
      </c>
      <c r="K4142" s="169"/>
      <c r="M4142" s="168">
        <f t="shared" si="198"/>
        <v>-0.41947558299999999</v>
      </c>
    </row>
    <row r="4143" spans="1:13" x14ac:dyDescent="0.25">
      <c r="A4143" s="89" t="str">
        <f t="shared" si="199"/>
        <v>Y0D10</v>
      </c>
      <c r="B4143" s="89">
        <f>VLOOKUP(F4143,Masters!B:F,5,0)</f>
        <v>0</v>
      </c>
      <c r="C4143" s="169" t="s">
        <v>211</v>
      </c>
      <c r="D4143" s="169" t="s">
        <v>211</v>
      </c>
      <c r="E4143" s="170">
        <v>44469</v>
      </c>
      <c r="F4143" s="169">
        <v>261027</v>
      </c>
      <c r="G4143" s="169" t="s">
        <v>502</v>
      </c>
      <c r="H4143" s="169"/>
      <c r="I4143" s="169"/>
      <c r="J4143" s="169">
        <v>-2194951.2000000002</v>
      </c>
      <c r="K4143" s="169"/>
      <c r="M4143" s="168">
        <f t="shared" si="198"/>
        <v>-0.21949512000000002</v>
      </c>
    </row>
    <row r="4144" spans="1:13" x14ac:dyDescent="0.25">
      <c r="A4144" s="89" t="str">
        <f t="shared" si="199"/>
        <v>Y0D10</v>
      </c>
      <c r="B4144" s="89">
        <f>VLOOKUP(F4144,Masters!B:F,5,0)</f>
        <v>0</v>
      </c>
      <c r="C4144" s="169" t="s">
        <v>211</v>
      </c>
      <c r="D4144" s="169" t="s">
        <v>211</v>
      </c>
      <c r="E4144" s="170">
        <v>44469</v>
      </c>
      <c r="F4144" s="169">
        <v>261259</v>
      </c>
      <c r="G4144" s="169" t="s">
        <v>505</v>
      </c>
      <c r="H4144" s="169"/>
      <c r="I4144" s="169"/>
      <c r="J4144" s="169">
        <v>-42416.43</v>
      </c>
      <c r="K4144" s="169"/>
      <c r="M4144" s="168">
        <f t="shared" si="198"/>
        <v>-4.2416429999999998E-3</v>
      </c>
    </row>
    <row r="4145" spans="1:13" x14ac:dyDescent="0.25">
      <c r="A4145" s="89" t="str">
        <f t="shared" si="199"/>
        <v>Y0D10</v>
      </c>
      <c r="B4145" s="89">
        <f>VLOOKUP(F4145,Masters!B:F,5,0)</f>
        <v>0</v>
      </c>
      <c r="C4145" s="169" t="s">
        <v>211</v>
      </c>
      <c r="D4145" s="169" t="s">
        <v>211</v>
      </c>
      <c r="E4145" s="170">
        <v>44469</v>
      </c>
      <c r="F4145" s="169">
        <v>261260</v>
      </c>
      <c r="G4145" s="169" t="s">
        <v>506</v>
      </c>
      <c r="H4145" s="169"/>
      <c r="I4145" s="169"/>
      <c r="J4145" s="169">
        <v>-42416.43</v>
      </c>
      <c r="K4145" s="169"/>
      <c r="M4145" s="168">
        <f t="shared" si="198"/>
        <v>-4.2416429999999998E-3</v>
      </c>
    </row>
    <row r="4146" spans="1:13" x14ac:dyDescent="0.25">
      <c r="A4146" s="89" t="str">
        <f t="shared" si="199"/>
        <v>Y0D10</v>
      </c>
      <c r="B4146" s="89">
        <f>VLOOKUP(F4146,Masters!B:F,5,0)</f>
        <v>0</v>
      </c>
      <c r="C4146" s="169" t="s">
        <v>211</v>
      </c>
      <c r="D4146" s="169" t="s">
        <v>211</v>
      </c>
      <c r="E4146" s="170">
        <v>44469</v>
      </c>
      <c r="F4146" s="169">
        <v>261262</v>
      </c>
      <c r="G4146" s="169" t="s">
        <v>507</v>
      </c>
      <c r="H4146" s="169"/>
      <c r="I4146" s="169"/>
      <c r="J4146" s="169">
        <v>-215463.17</v>
      </c>
      <c r="K4146" s="169"/>
      <c r="M4146" s="168">
        <f t="shared" si="198"/>
        <v>-2.1546317000000002E-2</v>
      </c>
    </row>
    <row r="4147" spans="1:13" x14ac:dyDescent="0.25">
      <c r="A4147" s="89" t="str">
        <f t="shared" si="199"/>
        <v>Y0D10</v>
      </c>
      <c r="B4147" s="89">
        <f>VLOOKUP(F4147,Masters!B:F,5,0)</f>
        <v>0</v>
      </c>
      <c r="C4147" s="169" t="s">
        <v>211</v>
      </c>
      <c r="D4147" s="169" t="s">
        <v>211</v>
      </c>
      <c r="E4147" s="170">
        <v>44469</v>
      </c>
      <c r="F4147" s="169">
        <v>281101</v>
      </c>
      <c r="G4147" s="169" t="s">
        <v>481</v>
      </c>
      <c r="H4147" s="169"/>
      <c r="I4147" s="169"/>
      <c r="J4147" s="169">
        <v>1312843775.23</v>
      </c>
      <c r="K4147" s="169"/>
      <c r="M4147" s="168">
        <f t="shared" si="198"/>
        <v>131.28437752299999</v>
      </c>
    </row>
    <row r="4148" spans="1:13" x14ac:dyDescent="0.25">
      <c r="A4148" s="89" t="str">
        <f t="shared" si="199"/>
        <v>Y0D10</v>
      </c>
      <c r="B4148" s="89">
        <f>VLOOKUP(F4148,Masters!B:F,5,0)</f>
        <v>0</v>
      </c>
      <c r="C4148" s="169" t="s">
        <v>211</v>
      </c>
      <c r="D4148" s="169" t="s">
        <v>211</v>
      </c>
      <c r="E4148" s="170">
        <v>44469</v>
      </c>
      <c r="F4148" s="169">
        <v>281102</v>
      </c>
      <c r="G4148" s="169" t="s">
        <v>1058</v>
      </c>
      <c r="H4148" s="169"/>
      <c r="I4148" s="169"/>
      <c r="J4148" s="169">
        <v>-12591511624.01</v>
      </c>
      <c r="K4148" s="169"/>
      <c r="M4148" s="168">
        <f t="shared" si="198"/>
        <v>-1259.151162401</v>
      </c>
    </row>
    <row r="4149" spans="1:13" x14ac:dyDescent="0.25">
      <c r="A4149" s="89" t="str">
        <f t="shared" si="199"/>
        <v>Y0D10</v>
      </c>
      <c r="B4149" s="89">
        <f>VLOOKUP(F4149,Masters!B:F,5,0)</f>
        <v>0</v>
      </c>
      <c r="C4149" s="169" t="s">
        <v>211</v>
      </c>
      <c r="D4149" s="169" t="s">
        <v>211</v>
      </c>
      <c r="E4149" s="170">
        <v>44469</v>
      </c>
      <c r="F4149" s="169">
        <v>281166</v>
      </c>
      <c r="G4149" s="169" t="s">
        <v>482</v>
      </c>
      <c r="H4149" s="169"/>
      <c r="I4149" s="169"/>
      <c r="J4149" s="169">
        <v>-11325228684</v>
      </c>
      <c r="K4149" s="169"/>
      <c r="M4149" s="168">
        <f t="shared" si="198"/>
        <v>-1132.5228684000001</v>
      </c>
    </row>
    <row r="4150" spans="1:13" x14ac:dyDescent="0.25">
      <c r="A4150" s="89" t="str">
        <f t="shared" si="199"/>
        <v>Y0D10</v>
      </c>
      <c r="B4150" s="89">
        <f>VLOOKUP(F4150,Masters!B:F,5,0)</f>
        <v>0</v>
      </c>
      <c r="C4150" s="169" t="s">
        <v>211</v>
      </c>
      <c r="D4150" s="169" t="s">
        <v>211</v>
      </c>
      <c r="E4150" s="170">
        <v>44469</v>
      </c>
      <c r="F4150" s="169">
        <v>281167</v>
      </c>
      <c r="G4150" s="169" t="s">
        <v>2425</v>
      </c>
      <c r="H4150" s="169"/>
      <c r="I4150" s="169"/>
      <c r="J4150" s="169">
        <v>-274373886.26999998</v>
      </c>
      <c r="K4150" s="169"/>
      <c r="M4150" s="168">
        <f t="shared" si="198"/>
        <v>-27.437388626999997</v>
      </c>
    </row>
    <row r="4151" spans="1:13" x14ac:dyDescent="0.25">
      <c r="A4151" s="89" t="str">
        <f t="shared" si="199"/>
        <v>Y0D10</v>
      </c>
      <c r="B4151" s="89">
        <f>VLOOKUP(F4151,Masters!B:F,5,0)</f>
        <v>0</v>
      </c>
      <c r="C4151" s="169" t="s">
        <v>211</v>
      </c>
      <c r="D4151" s="169" t="s">
        <v>211</v>
      </c>
      <c r="E4151" s="170">
        <v>44469</v>
      </c>
      <c r="F4151" s="169">
        <v>281212</v>
      </c>
      <c r="G4151" s="169" t="s">
        <v>541</v>
      </c>
      <c r="H4151" s="169"/>
      <c r="I4151" s="169"/>
      <c r="J4151" s="169">
        <v>-1238242.1399999999</v>
      </c>
      <c r="K4151" s="169"/>
      <c r="M4151" s="168">
        <f t="shared" si="198"/>
        <v>-0.12382421399999999</v>
      </c>
    </row>
    <row r="4152" spans="1:13" x14ac:dyDescent="0.25">
      <c r="A4152" s="89" t="str">
        <f t="shared" si="199"/>
        <v>Y0D10</v>
      </c>
      <c r="B4152" s="89">
        <f>VLOOKUP(F4152,Masters!B:F,5,0)</f>
        <v>0</v>
      </c>
      <c r="C4152" s="169" t="s">
        <v>211</v>
      </c>
      <c r="D4152" s="169" t="s">
        <v>211</v>
      </c>
      <c r="E4152" s="170">
        <v>44469</v>
      </c>
      <c r="F4152" s="169">
        <v>281290</v>
      </c>
      <c r="G4152" s="169" t="s">
        <v>483</v>
      </c>
      <c r="H4152" s="169"/>
      <c r="I4152" s="169"/>
      <c r="J4152" s="169">
        <v>-166734898.08000001</v>
      </c>
      <c r="K4152" s="169"/>
      <c r="M4152" s="168">
        <f t="shared" si="198"/>
        <v>-16.673489808000003</v>
      </c>
    </row>
    <row r="4153" spans="1:13" x14ac:dyDescent="0.25">
      <c r="A4153" s="89" t="str">
        <f t="shared" si="199"/>
        <v>Y0D10</v>
      </c>
      <c r="B4153" s="89">
        <f>VLOOKUP(F4153,Masters!B:F,5,0)</f>
        <v>0</v>
      </c>
      <c r="C4153" s="169" t="s">
        <v>211</v>
      </c>
      <c r="D4153" s="169" t="s">
        <v>211</v>
      </c>
      <c r="E4153" s="170">
        <v>44469</v>
      </c>
      <c r="F4153" s="169">
        <v>281292</v>
      </c>
      <c r="G4153" s="169" t="s">
        <v>484</v>
      </c>
      <c r="H4153" s="169"/>
      <c r="I4153" s="169"/>
      <c r="J4153" s="169">
        <v>-4027197163.9699998</v>
      </c>
      <c r="K4153" s="169"/>
      <c r="M4153" s="168">
        <f t="shared" si="198"/>
        <v>-402.71971639699996</v>
      </c>
    </row>
    <row r="4154" spans="1:13" x14ac:dyDescent="0.25">
      <c r="A4154" s="89" t="str">
        <f t="shared" si="199"/>
        <v>Y0D15.3</v>
      </c>
      <c r="B4154" s="89">
        <f>VLOOKUP(F4154,Masters!B:F,5,0)</f>
        <v>5.3</v>
      </c>
      <c r="C4154" s="169" t="s">
        <v>211</v>
      </c>
      <c r="D4154" s="169" t="s">
        <v>211</v>
      </c>
      <c r="E4154" s="170">
        <v>44469</v>
      </c>
      <c r="F4154" s="169">
        <v>301101</v>
      </c>
      <c r="G4154" s="169" t="s">
        <v>447</v>
      </c>
      <c r="H4154" s="169"/>
      <c r="I4154" s="169"/>
      <c r="J4154" s="169">
        <v>-5214330337.7399998</v>
      </c>
      <c r="K4154" s="169"/>
      <c r="M4154" s="168">
        <f t="shared" si="198"/>
        <v>-521.43303377400002</v>
      </c>
    </row>
    <row r="4155" spans="1:13" x14ac:dyDescent="0.25">
      <c r="A4155" s="89" t="str">
        <f t="shared" si="199"/>
        <v>Y0D15.1</v>
      </c>
      <c r="B4155" s="89">
        <f>VLOOKUP(F4155,Masters!B:F,5,0)</f>
        <v>5.0999999999999996</v>
      </c>
      <c r="C4155" s="169" t="s">
        <v>211</v>
      </c>
      <c r="D4155" s="169" t="s">
        <v>211</v>
      </c>
      <c r="E4155" s="170">
        <v>44469</v>
      </c>
      <c r="F4155" s="169">
        <v>304101</v>
      </c>
      <c r="G4155" s="169" t="s">
        <v>439</v>
      </c>
      <c r="H4155" s="169"/>
      <c r="I4155" s="169"/>
      <c r="J4155" s="169">
        <v>-327627661.89999998</v>
      </c>
      <c r="K4155" s="169"/>
      <c r="M4155" s="168">
        <f t="shared" si="198"/>
        <v>-32.762766190000001</v>
      </c>
    </row>
    <row r="4156" spans="1:13" x14ac:dyDescent="0.25">
      <c r="A4156" s="89" t="str">
        <f t="shared" si="199"/>
        <v>Y0D15.2</v>
      </c>
      <c r="B4156" s="89">
        <f>VLOOKUP(F4156,Masters!B:F,5,0)</f>
        <v>5.2</v>
      </c>
      <c r="C4156" s="169" t="s">
        <v>211</v>
      </c>
      <c r="D4156" s="169" t="s">
        <v>211</v>
      </c>
      <c r="E4156" s="170">
        <v>44469</v>
      </c>
      <c r="F4156" s="169">
        <v>304213</v>
      </c>
      <c r="G4156" s="169" t="s">
        <v>966</v>
      </c>
      <c r="H4156" s="169"/>
      <c r="I4156" s="169"/>
      <c r="J4156" s="169">
        <v>-10099203.390000001</v>
      </c>
      <c r="K4156" s="169"/>
      <c r="M4156" s="168">
        <f t="shared" si="198"/>
        <v>-1.009920339</v>
      </c>
    </row>
    <row r="4157" spans="1:13" x14ac:dyDescent="0.25">
      <c r="A4157" s="89" t="str">
        <f t="shared" si="199"/>
        <v>Y0D15.2</v>
      </c>
      <c r="B4157" s="89">
        <f>VLOOKUP(F4157,Masters!B:F,5,0)</f>
        <v>5.2</v>
      </c>
      <c r="C4157" s="169" t="s">
        <v>211</v>
      </c>
      <c r="D4157" s="169" t="s">
        <v>211</v>
      </c>
      <c r="E4157" s="170">
        <v>44469</v>
      </c>
      <c r="F4157" s="169">
        <v>304232</v>
      </c>
      <c r="G4157" s="169" t="s">
        <v>440</v>
      </c>
      <c r="H4157" s="169"/>
      <c r="I4157" s="169"/>
      <c r="J4157" s="169">
        <v>-41734.19</v>
      </c>
      <c r="K4157" s="169"/>
      <c r="M4157" s="168">
        <f t="shared" si="198"/>
        <v>-4.1734190000000003E-3</v>
      </c>
    </row>
    <row r="4158" spans="1:13" x14ac:dyDescent="0.25">
      <c r="A4158" s="89" t="str">
        <f t="shared" si="199"/>
        <v>Y0D15.5</v>
      </c>
      <c r="B4158" s="89">
        <f>VLOOKUP(F4158,Masters!B:F,5,0)</f>
        <v>5.5</v>
      </c>
      <c r="C4158" s="169" t="s">
        <v>211</v>
      </c>
      <c r="D4158" s="169" t="s">
        <v>211</v>
      </c>
      <c r="E4158" s="170">
        <v>44469</v>
      </c>
      <c r="F4158" s="169">
        <v>304302</v>
      </c>
      <c r="G4158" s="169" t="s">
        <v>441</v>
      </c>
      <c r="H4158" s="169"/>
      <c r="I4158" s="169"/>
      <c r="J4158" s="169">
        <v>-9164306.1799999997</v>
      </c>
      <c r="K4158" s="169"/>
      <c r="M4158" s="168">
        <f t="shared" si="198"/>
        <v>-0.91643061799999992</v>
      </c>
    </row>
    <row r="4159" spans="1:13" x14ac:dyDescent="0.25">
      <c r="A4159" s="89" t="str">
        <f t="shared" si="199"/>
        <v>Y0D15.5</v>
      </c>
      <c r="B4159" s="89">
        <f>VLOOKUP(F4159,Masters!B:F,5,0)</f>
        <v>5.5</v>
      </c>
      <c r="C4159" s="169" t="s">
        <v>211</v>
      </c>
      <c r="D4159" s="169" t="s">
        <v>211</v>
      </c>
      <c r="E4159" s="170">
        <v>44469</v>
      </c>
      <c r="F4159" s="169">
        <v>304749</v>
      </c>
      <c r="G4159" s="169" t="s">
        <v>442</v>
      </c>
      <c r="H4159" s="169"/>
      <c r="I4159" s="169"/>
      <c r="J4159" s="169">
        <v>-321.01</v>
      </c>
      <c r="K4159" s="169"/>
      <c r="M4159" s="168">
        <f t="shared" si="198"/>
        <v>-3.2100999999999996E-5</v>
      </c>
    </row>
    <row r="4160" spans="1:13" x14ac:dyDescent="0.25">
      <c r="A4160" s="89" t="str">
        <f t="shared" si="199"/>
        <v>Y0D15.5</v>
      </c>
      <c r="B4160" s="89">
        <f>VLOOKUP(F4160,Masters!B:F,5,0)</f>
        <v>5.5</v>
      </c>
      <c r="C4160" s="169" t="s">
        <v>211</v>
      </c>
      <c r="D4160" s="169" t="s">
        <v>211</v>
      </c>
      <c r="E4160" s="170">
        <v>44469</v>
      </c>
      <c r="F4160" s="169">
        <v>304751</v>
      </c>
      <c r="G4160" s="169" t="s">
        <v>443</v>
      </c>
      <c r="H4160" s="169"/>
      <c r="I4160" s="169"/>
      <c r="J4160" s="169">
        <v>-8525.5300000000007</v>
      </c>
      <c r="K4160" s="169"/>
      <c r="M4160" s="168">
        <f t="shared" si="198"/>
        <v>-8.5255300000000003E-4</v>
      </c>
    </row>
    <row r="4161" spans="1:13" x14ac:dyDescent="0.25">
      <c r="A4161" s="89" t="str">
        <f t="shared" si="199"/>
        <v>Y0D15.5</v>
      </c>
      <c r="B4161" s="89">
        <f>VLOOKUP(F4161,Masters!B:F,5,0)</f>
        <v>5.5</v>
      </c>
      <c r="C4161" s="169" t="s">
        <v>211</v>
      </c>
      <c r="D4161" s="169" t="s">
        <v>211</v>
      </c>
      <c r="E4161" s="170">
        <v>44469</v>
      </c>
      <c r="F4161" s="169">
        <v>305101</v>
      </c>
      <c r="G4161" s="169" t="s">
        <v>444</v>
      </c>
      <c r="H4161" s="169"/>
      <c r="I4161" s="169"/>
      <c r="J4161" s="169">
        <v>-528.61</v>
      </c>
      <c r="K4161" s="169"/>
      <c r="M4161" s="168">
        <f t="shared" si="198"/>
        <v>-5.2861000000000001E-5</v>
      </c>
    </row>
    <row r="4162" spans="1:13" x14ac:dyDescent="0.25">
      <c r="A4162" s="89" t="str">
        <f t="shared" si="199"/>
        <v>Y0D15.5</v>
      </c>
      <c r="B4162" s="89">
        <f>VLOOKUP(F4162,Masters!B:F,5,0)</f>
        <v>5.5</v>
      </c>
      <c r="C4162" s="169" t="s">
        <v>211</v>
      </c>
      <c r="D4162" s="169" t="s">
        <v>211</v>
      </c>
      <c r="E4162" s="170">
        <v>44469</v>
      </c>
      <c r="F4162" s="169">
        <v>305144</v>
      </c>
      <c r="G4162" s="169" t="s">
        <v>445</v>
      </c>
      <c r="H4162" s="169"/>
      <c r="I4162" s="169"/>
      <c r="J4162" s="169">
        <v>-8316.7199999999993</v>
      </c>
      <c r="K4162" s="169"/>
      <c r="M4162" s="168">
        <f t="shared" si="198"/>
        <v>-8.3167199999999999E-4</v>
      </c>
    </row>
    <row r="4163" spans="1:13" x14ac:dyDescent="0.25">
      <c r="A4163" s="89" t="str">
        <f t="shared" si="199"/>
        <v>Y0D15.5</v>
      </c>
      <c r="B4163" s="89">
        <f>VLOOKUP(F4163,Masters!B:F,5,0)</f>
        <v>5.5</v>
      </c>
      <c r="C4163" s="169" t="s">
        <v>211</v>
      </c>
      <c r="D4163" s="169" t="s">
        <v>211</v>
      </c>
      <c r="E4163" s="170">
        <v>44469</v>
      </c>
      <c r="F4163" s="169">
        <v>310115</v>
      </c>
      <c r="G4163" s="169" t="s">
        <v>446</v>
      </c>
      <c r="H4163" s="169"/>
      <c r="I4163" s="169"/>
      <c r="J4163" s="169">
        <v>-10832.26</v>
      </c>
      <c r="K4163" s="169"/>
      <c r="M4163" s="168">
        <f t="shared" si="198"/>
        <v>-1.0832260000000001E-3</v>
      </c>
    </row>
    <row r="4164" spans="1:13" x14ac:dyDescent="0.25">
      <c r="A4164" s="89" t="str">
        <f t="shared" si="199"/>
        <v>Y0D10</v>
      </c>
      <c r="B4164" s="89">
        <f>VLOOKUP(F4164,Masters!B:F,5,0)</f>
        <v>0</v>
      </c>
      <c r="C4164" s="169" t="s">
        <v>211</v>
      </c>
      <c r="D4164" s="169" t="s">
        <v>211</v>
      </c>
      <c r="E4164" s="170">
        <v>44469</v>
      </c>
      <c r="F4164" s="169">
        <v>311501</v>
      </c>
      <c r="G4164" s="169" t="s">
        <v>448</v>
      </c>
      <c r="H4164" s="169"/>
      <c r="I4164" s="169"/>
      <c r="J4164" s="169">
        <v>-19485139664.139999</v>
      </c>
      <c r="K4164" s="169"/>
      <c r="M4164" s="168">
        <f t="shared" si="198"/>
        <v>-1948.5139664139999</v>
      </c>
    </row>
    <row r="4165" spans="1:13" x14ac:dyDescent="0.25">
      <c r="A4165" s="89" t="str">
        <f t="shared" si="199"/>
        <v>Y0D16.3</v>
      </c>
      <c r="B4165" s="89">
        <f>VLOOKUP(F4165,Masters!B:F,5,0)</f>
        <v>6.3</v>
      </c>
      <c r="C4165" s="169" t="s">
        <v>211</v>
      </c>
      <c r="D4165" s="169" t="s">
        <v>211</v>
      </c>
      <c r="E4165" s="170">
        <v>44469</v>
      </c>
      <c r="F4165" s="169">
        <v>401201</v>
      </c>
      <c r="G4165" s="169" t="s">
        <v>451</v>
      </c>
      <c r="H4165" s="169"/>
      <c r="I4165" s="169"/>
      <c r="J4165" s="169">
        <v>990152.65</v>
      </c>
      <c r="K4165" s="169"/>
      <c r="M4165" s="168">
        <f t="shared" si="198"/>
        <v>9.9015265000000005E-2</v>
      </c>
    </row>
    <row r="4166" spans="1:13" x14ac:dyDescent="0.25">
      <c r="A4166" s="89" t="str">
        <f t="shared" si="199"/>
        <v>Y0D16.3</v>
      </c>
      <c r="B4166" s="89">
        <f>VLOOKUP(F4166,Masters!B:F,5,0)</f>
        <v>6.3</v>
      </c>
      <c r="C4166" s="169" t="s">
        <v>211</v>
      </c>
      <c r="D4166" s="169" t="s">
        <v>211</v>
      </c>
      <c r="E4166" s="170">
        <v>44469</v>
      </c>
      <c r="F4166" s="169">
        <v>401301</v>
      </c>
      <c r="G4166" s="169" t="s">
        <v>1000</v>
      </c>
      <c r="H4166" s="169"/>
      <c r="I4166" s="169"/>
      <c r="J4166" s="169">
        <v>17403.79</v>
      </c>
      <c r="K4166" s="169"/>
      <c r="M4166" s="168">
        <f t="shared" si="198"/>
        <v>1.740379E-3</v>
      </c>
    </row>
    <row r="4167" spans="1:13" x14ac:dyDescent="0.25">
      <c r="A4167" s="89" t="str">
        <f t="shared" si="199"/>
        <v>Y0D16.1</v>
      </c>
      <c r="B4167" s="89">
        <f>VLOOKUP(F4167,Masters!B:F,5,0)</f>
        <v>6.1</v>
      </c>
      <c r="C4167" s="169" t="s">
        <v>211</v>
      </c>
      <c r="D4167" s="169" t="s">
        <v>211</v>
      </c>
      <c r="E4167" s="170">
        <v>44469</v>
      </c>
      <c r="F4167" s="169">
        <v>401501</v>
      </c>
      <c r="G4167" s="169" t="s">
        <v>1001</v>
      </c>
      <c r="H4167" s="169"/>
      <c r="I4167" s="169"/>
      <c r="J4167" s="168">
        <v>184704813.22999999</v>
      </c>
      <c r="K4167" s="169"/>
      <c r="M4167" s="168">
        <f t="shared" si="198"/>
        <v>18.470481322999998</v>
      </c>
    </row>
    <row r="4168" spans="1:13" x14ac:dyDescent="0.25">
      <c r="A4168" s="89" t="str">
        <f t="shared" si="199"/>
        <v>Y0D16.3</v>
      </c>
      <c r="B4168" s="89">
        <f>VLOOKUP(F4168,Masters!B:F,5,0)</f>
        <v>6.3</v>
      </c>
      <c r="C4168" s="169" t="s">
        <v>211</v>
      </c>
      <c r="D4168" s="169" t="s">
        <v>211</v>
      </c>
      <c r="E4168" s="170">
        <v>44469</v>
      </c>
      <c r="F4168" s="169">
        <v>401508</v>
      </c>
      <c r="G4168" s="169" t="s">
        <v>453</v>
      </c>
      <c r="H4168" s="169"/>
      <c r="I4168" s="169"/>
      <c r="J4168" s="169">
        <v>17124201.440000001</v>
      </c>
      <c r="K4168" s="169"/>
      <c r="M4168" s="168">
        <f t="shared" si="198"/>
        <v>1.7124201440000002</v>
      </c>
    </row>
    <row r="4169" spans="1:13" x14ac:dyDescent="0.25">
      <c r="A4169" s="89" t="str">
        <f t="shared" si="199"/>
        <v>Y0D16.1</v>
      </c>
      <c r="B4169" s="89">
        <f>VLOOKUP(F4169,Masters!B:F,5,0)</f>
        <v>6.1</v>
      </c>
      <c r="C4169" s="169" t="s">
        <v>211</v>
      </c>
      <c r="D4169" s="169" t="s">
        <v>211</v>
      </c>
      <c r="E4169" s="170">
        <v>44469</v>
      </c>
      <c r="F4169" s="169">
        <v>401509</v>
      </c>
      <c r="G4169" s="169" t="s">
        <v>454</v>
      </c>
      <c r="H4169" s="169"/>
      <c r="I4169" s="169"/>
      <c r="J4169" s="168">
        <v>17051871.34</v>
      </c>
      <c r="K4169" s="169"/>
      <c r="M4169" s="168">
        <f t="shared" si="198"/>
        <v>1.705187134</v>
      </c>
    </row>
    <row r="4170" spans="1:13" x14ac:dyDescent="0.25">
      <c r="A4170" s="89" t="str">
        <f t="shared" si="199"/>
        <v>Y0D16.3</v>
      </c>
      <c r="B4170" s="89">
        <f>VLOOKUP(F4170,Masters!B:F,5,0)</f>
        <v>6.3</v>
      </c>
      <c r="C4170" s="169" t="s">
        <v>211</v>
      </c>
      <c r="D4170" s="169" t="s">
        <v>211</v>
      </c>
      <c r="E4170" s="170">
        <v>44469</v>
      </c>
      <c r="F4170" s="169">
        <v>401702</v>
      </c>
      <c r="G4170" s="169" t="s">
        <v>455</v>
      </c>
      <c r="H4170" s="169"/>
      <c r="I4170" s="169"/>
      <c r="J4170" s="169">
        <v>-6954.3</v>
      </c>
      <c r="K4170" s="169"/>
      <c r="M4170" s="168">
        <f t="shared" si="198"/>
        <v>-6.9543000000000003E-4</v>
      </c>
    </row>
    <row r="4171" spans="1:13" x14ac:dyDescent="0.25">
      <c r="A4171" s="89" t="str">
        <f t="shared" si="199"/>
        <v>Y0D16.3</v>
      </c>
      <c r="B4171" s="89">
        <f>VLOOKUP(F4171,Masters!B:F,5,0)</f>
        <v>6.3</v>
      </c>
      <c r="C4171" s="169" t="s">
        <v>211</v>
      </c>
      <c r="D4171" s="169" t="s">
        <v>211</v>
      </c>
      <c r="E4171" s="170">
        <v>44469</v>
      </c>
      <c r="F4171" s="169">
        <v>401703</v>
      </c>
      <c r="G4171" s="169" t="s">
        <v>456</v>
      </c>
      <c r="H4171" s="169"/>
      <c r="I4171" s="169"/>
      <c r="J4171" s="169">
        <v>-6954.3</v>
      </c>
      <c r="K4171" s="169"/>
      <c r="M4171" s="168">
        <f t="shared" si="198"/>
        <v>-6.9543000000000003E-4</v>
      </c>
    </row>
    <row r="4172" spans="1:13" x14ac:dyDescent="0.25">
      <c r="A4172" s="89" t="str">
        <f t="shared" si="199"/>
        <v>Y0D16.3</v>
      </c>
      <c r="B4172" s="89">
        <f>VLOOKUP(F4172,Masters!B:F,5,0)</f>
        <v>6.3</v>
      </c>
      <c r="C4172" s="169" t="s">
        <v>211</v>
      </c>
      <c r="D4172" s="169" t="s">
        <v>211</v>
      </c>
      <c r="E4172" s="170">
        <v>44469</v>
      </c>
      <c r="F4172" s="169">
        <v>401707</v>
      </c>
      <c r="G4172" s="169" t="s">
        <v>457</v>
      </c>
      <c r="H4172" s="169"/>
      <c r="I4172" s="169"/>
      <c r="J4172" s="169">
        <v>0</v>
      </c>
      <c r="K4172" s="169"/>
      <c r="M4172" s="168">
        <f t="shared" si="198"/>
        <v>0</v>
      </c>
    </row>
    <row r="4173" spans="1:13" x14ac:dyDescent="0.25">
      <c r="A4173" s="89" t="str">
        <f t="shared" si="199"/>
        <v>Y0D16.3</v>
      </c>
      <c r="B4173" s="89">
        <f>VLOOKUP(F4173,Masters!B:F,5,0)</f>
        <v>6.3</v>
      </c>
      <c r="C4173" s="169" t="s">
        <v>211</v>
      </c>
      <c r="D4173" s="169" t="s">
        <v>211</v>
      </c>
      <c r="E4173" s="170">
        <v>44469</v>
      </c>
      <c r="F4173" s="169">
        <v>401708</v>
      </c>
      <c r="G4173" s="169" t="s">
        <v>458</v>
      </c>
      <c r="H4173" s="169"/>
      <c r="I4173" s="169"/>
      <c r="J4173" s="169">
        <v>0</v>
      </c>
      <c r="K4173" s="169"/>
      <c r="M4173" s="168">
        <f t="shared" si="198"/>
        <v>0</v>
      </c>
    </row>
    <row r="4174" spans="1:13" x14ac:dyDescent="0.25">
      <c r="A4174" s="89" t="str">
        <f t="shared" si="199"/>
        <v>Y0D16.3</v>
      </c>
      <c r="B4174" s="89">
        <f>VLOOKUP(F4174,Masters!B:F,5,0)</f>
        <v>6.3</v>
      </c>
      <c r="C4174" s="169" t="s">
        <v>211</v>
      </c>
      <c r="D4174" s="169" t="s">
        <v>211</v>
      </c>
      <c r="E4174" s="170">
        <v>44469</v>
      </c>
      <c r="F4174" s="169">
        <v>402103</v>
      </c>
      <c r="G4174" s="169" t="s">
        <v>459</v>
      </c>
      <c r="H4174" s="169"/>
      <c r="I4174" s="169"/>
      <c r="J4174" s="169">
        <v>7075.32</v>
      </c>
      <c r="K4174" s="169"/>
      <c r="M4174" s="168">
        <f t="shared" si="198"/>
        <v>7.0753199999999997E-4</v>
      </c>
    </row>
    <row r="4175" spans="1:13" x14ac:dyDescent="0.25">
      <c r="A4175" s="89" t="str">
        <f t="shared" si="199"/>
        <v>Y0D16.2</v>
      </c>
      <c r="B4175" s="89">
        <f>VLOOKUP(F4175,Masters!B:F,5,0)</f>
        <v>6.2</v>
      </c>
      <c r="C4175" s="169" t="s">
        <v>211</v>
      </c>
      <c r="D4175" s="169" t="s">
        <v>211</v>
      </c>
      <c r="E4175" s="170">
        <v>44469</v>
      </c>
      <c r="F4175" s="169">
        <v>402106</v>
      </c>
      <c r="G4175" s="169" t="s">
        <v>93</v>
      </c>
      <c r="H4175" s="169"/>
      <c r="I4175" s="169"/>
      <c r="J4175" s="168">
        <v>118002.32</v>
      </c>
      <c r="K4175" s="169"/>
      <c r="M4175" s="168">
        <f t="shared" si="198"/>
        <v>1.1800232000000001E-2</v>
      </c>
    </row>
    <row r="4176" spans="1:13" x14ac:dyDescent="0.25">
      <c r="A4176" s="89" t="str">
        <f t="shared" si="199"/>
        <v>Y0D16.3</v>
      </c>
      <c r="B4176" s="89">
        <f>VLOOKUP(F4176,Masters!B:F,5,0)</f>
        <v>6.3</v>
      </c>
      <c r="C4176" s="169" t="s">
        <v>211</v>
      </c>
      <c r="D4176" s="169" t="s">
        <v>211</v>
      </c>
      <c r="E4176" s="170">
        <v>44469</v>
      </c>
      <c r="F4176" s="169">
        <v>402113</v>
      </c>
      <c r="G4176" s="169" t="s">
        <v>460</v>
      </c>
      <c r="H4176" s="169"/>
      <c r="I4176" s="169"/>
      <c r="J4176" s="169">
        <v>17512775.309999999</v>
      </c>
      <c r="K4176" s="169"/>
      <c r="M4176" s="168">
        <f t="shared" si="198"/>
        <v>1.7512775309999999</v>
      </c>
    </row>
    <row r="4177" spans="1:13" x14ac:dyDescent="0.25">
      <c r="A4177" s="89" t="str">
        <f t="shared" ref="A4177:A4236" si="200">C4177&amp;B4177</f>
        <v>Y0D16.3</v>
      </c>
      <c r="B4177" s="89">
        <f>VLOOKUP(F4177,Masters!B:F,5,0)</f>
        <v>6.3</v>
      </c>
      <c r="C4177" s="169" t="s">
        <v>211</v>
      </c>
      <c r="D4177" s="169" t="s">
        <v>211</v>
      </c>
      <c r="E4177" s="170">
        <v>44469</v>
      </c>
      <c r="F4177" s="169">
        <v>402125</v>
      </c>
      <c r="G4177" s="169" t="s">
        <v>2442</v>
      </c>
      <c r="H4177" s="169"/>
      <c r="I4177" s="169"/>
      <c r="J4177" s="169">
        <v>4362044.1500000004</v>
      </c>
      <c r="K4177" s="169"/>
      <c r="M4177" s="168">
        <f t="shared" ref="M4177:M4234" si="201">J4177/10000000</f>
        <v>0.43620441500000001</v>
      </c>
    </row>
    <row r="4178" spans="1:13" x14ac:dyDescent="0.25">
      <c r="A4178" s="89" t="str">
        <f t="shared" si="200"/>
        <v>Y0D16.3</v>
      </c>
      <c r="B4178" s="89">
        <f>VLOOKUP(F4178,Masters!B:F,5,0)</f>
        <v>6.3</v>
      </c>
      <c r="C4178" s="169" t="s">
        <v>211</v>
      </c>
      <c r="D4178" s="169" t="s">
        <v>211</v>
      </c>
      <c r="E4178" s="170">
        <v>44469</v>
      </c>
      <c r="F4178" s="169">
        <v>402128</v>
      </c>
      <c r="G4178" s="169" t="s">
        <v>766</v>
      </c>
      <c r="H4178" s="169"/>
      <c r="I4178" s="169"/>
      <c r="J4178" s="169">
        <v>258377228.00999999</v>
      </c>
      <c r="K4178" s="169"/>
      <c r="M4178" s="168">
        <f t="shared" si="201"/>
        <v>25.837722800999998</v>
      </c>
    </row>
    <row r="4179" spans="1:13" x14ac:dyDescent="0.25">
      <c r="A4179" s="89" t="str">
        <f t="shared" si="200"/>
        <v>Y0D16.3</v>
      </c>
      <c r="B4179" s="89">
        <f>VLOOKUP(F4179,Masters!B:F,5,0)</f>
        <v>6.3</v>
      </c>
      <c r="C4179" s="169" t="s">
        <v>211</v>
      </c>
      <c r="D4179" s="169" t="s">
        <v>211</v>
      </c>
      <c r="E4179" s="170">
        <v>44469</v>
      </c>
      <c r="F4179" s="169">
        <v>402201</v>
      </c>
      <c r="G4179" s="169" t="s">
        <v>668</v>
      </c>
      <c r="H4179" s="169"/>
      <c r="I4179" s="169"/>
      <c r="J4179" s="169">
        <v>-0.02</v>
      </c>
      <c r="K4179" s="169"/>
      <c r="M4179" s="168">
        <f t="shared" si="201"/>
        <v>-2.0000000000000001E-9</v>
      </c>
    </row>
    <row r="4180" spans="1:13" x14ac:dyDescent="0.25">
      <c r="A4180" s="89" t="str">
        <f t="shared" si="200"/>
        <v>Y0D16.3</v>
      </c>
      <c r="B4180" s="89">
        <f>VLOOKUP(F4180,Masters!B:F,5,0)</f>
        <v>6.3</v>
      </c>
      <c r="C4180" s="169" t="s">
        <v>211</v>
      </c>
      <c r="D4180" s="169" t="s">
        <v>211</v>
      </c>
      <c r="E4180" s="170">
        <v>44469</v>
      </c>
      <c r="F4180" s="169">
        <v>402233</v>
      </c>
      <c r="G4180" s="169" t="s">
        <v>462</v>
      </c>
      <c r="H4180" s="169"/>
      <c r="I4180" s="169"/>
      <c r="J4180" s="169">
        <v>43787.62</v>
      </c>
      <c r="K4180" s="169"/>
      <c r="M4180" s="168">
        <f t="shared" si="201"/>
        <v>4.3787620000000005E-3</v>
      </c>
    </row>
    <row r="4181" spans="1:13" x14ac:dyDescent="0.25">
      <c r="A4181" s="89" t="str">
        <f t="shared" si="200"/>
        <v>Y0D16.3</v>
      </c>
      <c r="B4181" s="89">
        <f>VLOOKUP(F4181,Masters!B:F,5,0)</f>
        <v>6.3</v>
      </c>
      <c r="C4181" s="169" t="s">
        <v>211</v>
      </c>
      <c r="D4181" s="169" t="s">
        <v>211</v>
      </c>
      <c r="E4181" s="170">
        <v>44469</v>
      </c>
      <c r="F4181" s="169">
        <v>402235</v>
      </c>
      <c r="G4181" s="169" t="s">
        <v>463</v>
      </c>
      <c r="H4181" s="169"/>
      <c r="I4181" s="169"/>
      <c r="J4181" s="169">
        <v>46080.66</v>
      </c>
      <c r="K4181" s="169"/>
      <c r="M4181" s="168">
        <f t="shared" si="201"/>
        <v>4.6080660000000001E-3</v>
      </c>
    </row>
    <row r="4182" spans="1:13" x14ac:dyDescent="0.25">
      <c r="A4182" s="89" t="str">
        <f t="shared" si="200"/>
        <v>Y0D16.1</v>
      </c>
      <c r="B4182" s="89">
        <f>VLOOKUP(F4182,Masters!B:F,5,0)</f>
        <v>6.1</v>
      </c>
      <c r="C4182" s="169" t="s">
        <v>211</v>
      </c>
      <c r="D4182" s="169" t="s">
        <v>211</v>
      </c>
      <c r="E4182" s="170">
        <v>44469</v>
      </c>
      <c r="F4182" s="169">
        <v>402257</v>
      </c>
      <c r="G4182" s="169" t="s">
        <v>464</v>
      </c>
      <c r="H4182" s="169"/>
      <c r="I4182" s="169"/>
      <c r="J4182" s="168">
        <v>0</v>
      </c>
      <c r="K4182" s="169"/>
      <c r="M4182" s="168">
        <f t="shared" si="201"/>
        <v>0</v>
      </c>
    </row>
    <row r="4183" spans="1:13" x14ac:dyDescent="0.25">
      <c r="A4183" s="89" t="str">
        <f t="shared" si="200"/>
        <v>Y0D10</v>
      </c>
      <c r="B4183" s="89">
        <f>VLOOKUP(F4183,Masters!B:F,5,0)</f>
        <v>0</v>
      </c>
      <c r="C4183" s="169" t="s">
        <v>211</v>
      </c>
      <c r="D4183" s="169" t="s">
        <v>211</v>
      </c>
      <c r="E4183" s="170">
        <v>44469</v>
      </c>
      <c r="F4183" s="169">
        <v>402328</v>
      </c>
      <c r="G4183" s="169" t="s">
        <v>465</v>
      </c>
      <c r="H4183" s="169"/>
      <c r="I4183" s="169"/>
      <c r="J4183" s="169">
        <v>-550.71</v>
      </c>
      <c r="K4183" s="169"/>
      <c r="M4183" s="168">
        <f t="shared" si="201"/>
        <v>-5.5071000000000002E-5</v>
      </c>
    </row>
    <row r="4184" spans="1:13" x14ac:dyDescent="0.25">
      <c r="A4184" s="89" t="str">
        <f t="shared" si="200"/>
        <v>Y0D10</v>
      </c>
      <c r="B4184" s="89">
        <f>VLOOKUP(F4184,Masters!B:F,5,0)</f>
        <v>0</v>
      </c>
      <c r="C4184" s="169" t="s">
        <v>211</v>
      </c>
      <c r="D4184" s="169" t="s">
        <v>211</v>
      </c>
      <c r="E4184" s="170">
        <v>44469</v>
      </c>
      <c r="F4184" s="169">
        <v>402329</v>
      </c>
      <c r="G4184" s="169" t="s">
        <v>466</v>
      </c>
      <c r="H4184" s="169"/>
      <c r="I4184" s="169"/>
      <c r="J4184" s="169">
        <v>-71.27</v>
      </c>
      <c r="K4184" s="169"/>
      <c r="M4184" s="168">
        <f t="shared" si="201"/>
        <v>-7.1269999999999997E-6</v>
      </c>
    </row>
    <row r="4185" spans="1:13" x14ac:dyDescent="0.25">
      <c r="A4185" s="89" t="str">
        <f t="shared" si="200"/>
        <v>Y0D16.3</v>
      </c>
      <c r="B4185" s="89">
        <f>VLOOKUP(F4185,Masters!B:F,5,0)</f>
        <v>6.3</v>
      </c>
      <c r="C4185" s="169" t="s">
        <v>211</v>
      </c>
      <c r="D4185" s="169" t="s">
        <v>211</v>
      </c>
      <c r="E4185" s="170">
        <v>44469</v>
      </c>
      <c r="F4185" s="169">
        <v>402404</v>
      </c>
      <c r="G4185" s="169" t="s">
        <v>468</v>
      </c>
      <c r="H4185" s="169"/>
      <c r="I4185" s="169"/>
      <c r="J4185" s="169">
        <v>100123.8</v>
      </c>
      <c r="K4185" s="169"/>
      <c r="M4185" s="168">
        <f t="shared" si="201"/>
        <v>1.001238E-2</v>
      </c>
    </row>
    <row r="4186" spans="1:13" x14ac:dyDescent="0.25">
      <c r="A4186" s="89" t="str">
        <f t="shared" si="200"/>
        <v>Y0D15.3</v>
      </c>
      <c r="B4186" s="89">
        <f>VLOOKUP(F4186,Masters!B:F,5,0)</f>
        <v>5.3</v>
      </c>
      <c r="C4186" s="169" t="s">
        <v>211</v>
      </c>
      <c r="D4186" s="169" t="s">
        <v>211</v>
      </c>
      <c r="E4186" s="170">
        <v>44469</v>
      </c>
      <c r="F4186" s="169">
        <v>440101</v>
      </c>
      <c r="G4186" s="169" t="s">
        <v>449</v>
      </c>
      <c r="H4186" s="169"/>
      <c r="I4186" s="169"/>
      <c r="J4186" s="169">
        <v>1196685758.23</v>
      </c>
      <c r="K4186" s="169"/>
      <c r="M4186" s="168">
        <f t="shared" si="201"/>
        <v>119.668575823</v>
      </c>
    </row>
    <row r="4187" spans="1:13" x14ac:dyDescent="0.25">
      <c r="A4187" s="89" t="str">
        <f t="shared" si="200"/>
        <v>Y0D15.5</v>
      </c>
      <c r="B4187" s="89">
        <f>VLOOKUP(F4187,Masters!B:F,5,0)</f>
        <v>5.5</v>
      </c>
      <c r="C4187" s="169" t="s">
        <v>211</v>
      </c>
      <c r="D4187" s="169" t="s">
        <v>211</v>
      </c>
      <c r="E4187" s="170">
        <v>44469</v>
      </c>
      <c r="F4187" s="169">
        <v>440225</v>
      </c>
      <c r="G4187" s="169" t="s">
        <v>450</v>
      </c>
      <c r="H4187" s="169"/>
      <c r="I4187" s="169"/>
      <c r="J4187" s="169">
        <v>-83113.63</v>
      </c>
      <c r="K4187" s="169"/>
      <c r="M4187" s="168">
        <f t="shared" si="201"/>
        <v>-8.3113630000000004E-3</v>
      </c>
    </row>
    <row r="4188" spans="1:13" x14ac:dyDescent="0.25">
      <c r="A4188" s="89" t="str">
        <f t="shared" si="200"/>
        <v>Y0D16.3</v>
      </c>
      <c r="B4188" s="89">
        <f>VLOOKUP(F4188,Masters!B:F,5,0)</f>
        <v>6.3</v>
      </c>
      <c r="C4188" s="169" t="s">
        <v>211</v>
      </c>
      <c r="D4188" s="169" t="s">
        <v>211</v>
      </c>
      <c r="E4188" s="170">
        <v>44469</v>
      </c>
      <c r="F4188" s="169">
        <v>440325</v>
      </c>
      <c r="G4188" s="169" t="s">
        <v>732</v>
      </c>
      <c r="H4188" s="169"/>
      <c r="I4188" s="169"/>
      <c r="J4188" s="169">
        <v>0</v>
      </c>
      <c r="K4188" s="169"/>
      <c r="M4188" s="168">
        <f t="shared" si="201"/>
        <v>0</v>
      </c>
    </row>
    <row r="4189" spans="1:13" x14ac:dyDescent="0.25">
      <c r="A4189" s="89" t="str">
        <f t="shared" si="200"/>
        <v>Y0D16.3</v>
      </c>
      <c r="B4189" s="89">
        <f>VLOOKUP(F4189,Masters!B:F,5,0)</f>
        <v>6.3</v>
      </c>
      <c r="C4189" s="169" t="s">
        <v>211</v>
      </c>
      <c r="D4189" s="169" t="s">
        <v>211</v>
      </c>
      <c r="E4189" s="170">
        <v>44469</v>
      </c>
      <c r="F4189" s="169">
        <v>440341</v>
      </c>
      <c r="G4189" s="169" t="s">
        <v>469</v>
      </c>
      <c r="H4189" s="169"/>
      <c r="I4189" s="169"/>
      <c r="J4189" s="169">
        <v>18165027.16</v>
      </c>
      <c r="K4189" s="169"/>
      <c r="M4189" s="168">
        <f t="shared" si="201"/>
        <v>1.816502716</v>
      </c>
    </row>
    <row r="4190" spans="1:13" x14ac:dyDescent="0.25">
      <c r="A4190" s="89" t="str">
        <f t="shared" si="200"/>
        <v>Y0D16.3</v>
      </c>
      <c r="B4190" s="89">
        <f>VLOOKUP(F4190,Masters!B:F,5,0)</f>
        <v>6.3</v>
      </c>
      <c r="C4190" s="169" t="s">
        <v>211</v>
      </c>
      <c r="D4190" s="169" t="s">
        <v>211</v>
      </c>
      <c r="E4190" s="170">
        <v>44469</v>
      </c>
      <c r="F4190" s="169">
        <v>440342</v>
      </c>
      <c r="G4190" s="169" t="s">
        <v>470</v>
      </c>
      <c r="H4190" s="169"/>
      <c r="I4190" s="169"/>
      <c r="J4190" s="169">
        <v>18165027.16</v>
      </c>
      <c r="K4190" s="169"/>
      <c r="M4190" s="168">
        <f t="shared" si="201"/>
        <v>1.816502716</v>
      </c>
    </row>
    <row r="4191" spans="1:13" x14ac:dyDescent="0.25">
      <c r="A4191" s="89" t="str">
        <f t="shared" si="200"/>
        <v>Y0D16.3</v>
      </c>
      <c r="B4191" s="89">
        <f>VLOOKUP(F4191,Masters!B:F,5,0)</f>
        <v>6.3</v>
      </c>
      <c r="C4191" s="169" t="s">
        <v>211</v>
      </c>
      <c r="D4191" s="169" t="s">
        <v>211</v>
      </c>
      <c r="E4191" s="170">
        <v>44469</v>
      </c>
      <c r="F4191" s="169">
        <v>440416</v>
      </c>
      <c r="G4191" s="169" t="s">
        <v>471</v>
      </c>
      <c r="H4191" s="169"/>
      <c r="I4191" s="169"/>
      <c r="J4191" s="169">
        <v>13776400.91</v>
      </c>
      <c r="K4191" s="169"/>
      <c r="M4191" s="168">
        <f t="shared" si="201"/>
        <v>1.377640091</v>
      </c>
    </row>
    <row r="4192" spans="1:13" x14ac:dyDescent="0.25">
      <c r="A4192" s="89" t="str">
        <f t="shared" si="200"/>
        <v>Y0D16.3</v>
      </c>
      <c r="B4192" s="89">
        <f>VLOOKUP(F4192,Masters!B:F,5,0)</f>
        <v>6.3</v>
      </c>
      <c r="C4192" s="169" t="s">
        <v>211</v>
      </c>
      <c r="D4192" s="169" t="s">
        <v>211</v>
      </c>
      <c r="E4192" s="170">
        <v>44469</v>
      </c>
      <c r="F4192" s="169">
        <v>440485</v>
      </c>
      <c r="G4192" s="169" t="s">
        <v>732</v>
      </c>
      <c r="H4192" s="169"/>
      <c r="I4192" s="169"/>
      <c r="J4192" s="169">
        <v>0</v>
      </c>
      <c r="K4192" s="169"/>
      <c r="M4192" s="168">
        <f t="shared" si="201"/>
        <v>0</v>
      </c>
    </row>
    <row r="4193" spans="1:13" x14ac:dyDescent="0.25">
      <c r="A4193" s="89" t="str">
        <f t="shared" si="200"/>
        <v>Y0D16.3</v>
      </c>
      <c r="B4193" s="89">
        <f>VLOOKUP(F4193,Masters!B:F,5,0)</f>
        <v>6.3</v>
      </c>
      <c r="C4193" s="169" t="s">
        <v>211</v>
      </c>
      <c r="D4193" s="169" t="s">
        <v>211</v>
      </c>
      <c r="E4193" s="170">
        <v>44469</v>
      </c>
      <c r="F4193" s="169">
        <v>440509</v>
      </c>
      <c r="G4193" s="169" t="s">
        <v>472</v>
      </c>
      <c r="H4193" s="169"/>
      <c r="I4193" s="169"/>
      <c r="J4193" s="169">
        <v>6820748.4800000004</v>
      </c>
      <c r="K4193" s="169"/>
      <c r="M4193" s="168">
        <f t="shared" si="201"/>
        <v>0.68207484800000007</v>
      </c>
    </row>
    <row r="4194" spans="1:13" x14ac:dyDescent="0.25">
      <c r="A4194" s="89" t="str">
        <f t="shared" si="200"/>
        <v>Y0D30</v>
      </c>
      <c r="B4194" s="89">
        <f>VLOOKUP(F4194,Masters!B:F,5,0)</f>
        <v>0</v>
      </c>
      <c r="C4194" s="169" t="s">
        <v>212</v>
      </c>
      <c r="D4194" s="169" t="s">
        <v>212</v>
      </c>
      <c r="E4194" s="170">
        <v>44469</v>
      </c>
      <c r="F4194" s="169">
        <v>101101</v>
      </c>
      <c r="G4194" s="169" t="s">
        <v>436</v>
      </c>
      <c r="H4194" s="169"/>
      <c r="I4194" s="169"/>
      <c r="J4194" s="169">
        <v>34319522198.599998</v>
      </c>
      <c r="K4194" s="169"/>
      <c r="M4194" s="168">
        <f t="shared" si="201"/>
        <v>3431.9522198599998</v>
      </c>
    </row>
    <row r="4195" spans="1:13" x14ac:dyDescent="0.25">
      <c r="A4195" s="89" t="str">
        <f t="shared" si="200"/>
        <v>Y0D30</v>
      </c>
      <c r="B4195" s="89">
        <f>VLOOKUP(F4195,Masters!B:F,5,0)</f>
        <v>0</v>
      </c>
      <c r="C4195" s="169" t="s">
        <v>212</v>
      </c>
      <c r="D4195" s="169" t="s">
        <v>212</v>
      </c>
      <c r="E4195" s="170">
        <v>44469</v>
      </c>
      <c r="F4195" s="169">
        <v>102103</v>
      </c>
      <c r="G4195" s="169" t="s">
        <v>561</v>
      </c>
      <c r="H4195" s="169"/>
      <c r="I4195" s="169"/>
      <c r="J4195" s="169">
        <v>824235440</v>
      </c>
      <c r="K4195" s="169"/>
      <c r="M4195" s="168">
        <f t="shared" si="201"/>
        <v>82.423544000000007</v>
      </c>
    </row>
    <row r="4196" spans="1:13" x14ac:dyDescent="0.25">
      <c r="A4196" s="89" t="str">
        <f t="shared" si="200"/>
        <v>Y0D30</v>
      </c>
      <c r="B4196" s="89">
        <f>VLOOKUP(F4196,Masters!B:F,5,0)</f>
        <v>0</v>
      </c>
      <c r="C4196" s="169" t="s">
        <v>212</v>
      </c>
      <c r="D4196" s="169" t="s">
        <v>212</v>
      </c>
      <c r="E4196" s="170">
        <v>44469</v>
      </c>
      <c r="F4196" s="169">
        <v>102104</v>
      </c>
      <c r="G4196" s="169" t="s">
        <v>437</v>
      </c>
      <c r="H4196" s="169"/>
      <c r="I4196" s="169"/>
      <c r="J4196" s="169">
        <v>706041981.57000005</v>
      </c>
      <c r="K4196" s="169"/>
      <c r="M4196" s="168">
        <f t="shared" si="201"/>
        <v>70.604198156999999</v>
      </c>
    </row>
    <row r="4197" spans="1:13" x14ac:dyDescent="0.25">
      <c r="A4197" s="89" t="str">
        <f t="shared" si="200"/>
        <v>Y0D30</v>
      </c>
      <c r="B4197" s="89">
        <f>VLOOKUP(F4197,Masters!B:F,5,0)</f>
        <v>0</v>
      </c>
      <c r="C4197" s="169" t="s">
        <v>212</v>
      </c>
      <c r="D4197" s="169" t="s">
        <v>212</v>
      </c>
      <c r="E4197" s="170">
        <v>44469</v>
      </c>
      <c r="F4197" s="169">
        <v>102105</v>
      </c>
      <c r="G4197" s="169" t="s">
        <v>739</v>
      </c>
      <c r="H4197" s="169"/>
      <c r="I4197" s="169"/>
      <c r="J4197" s="169">
        <v>13623648610</v>
      </c>
      <c r="K4197" s="169"/>
      <c r="M4197" s="168">
        <f t="shared" si="201"/>
        <v>1362.364861</v>
      </c>
    </row>
    <row r="4198" spans="1:13" x14ac:dyDescent="0.25">
      <c r="A4198" s="89" t="str">
        <f t="shared" si="200"/>
        <v>Y0D30</v>
      </c>
      <c r="B4198" s="89">
        <f>VLOOKUP(F4198,Masters!B:F,5,0)</f>
        <v>0</v>
      </c>
      <c r="C4198" s="169" t="s">
        <v>212</v>
      </c>
      <c r="D4198" s="169" t="s">
        <v>212</v>
      </c>
      <c r="E4198" s="170">
        <v>44469</v>
      </c>
      <c r="F4198" s="169">
        <v>102106</v>
      </c>
      <c r="G4198" s="169" t="s">
        <v>775</v>
      </c>
      <c r="H4198" s="169"/>
      <c r="I4198" s="169"/>
      <c r="J4198" s="169">
        <v>972558767</v>
      </c>
      <c r="K4198" s="169"/>
      <c r="M4198" s="168">
        <f t="shared" si="201"/>
        <v>97.255876700000002</v>
      </c>
    </row>
    <row r="4199" spans="1:13" x14ac:dyDescent="0.25">
      <c r="A4199" s="89" t="str">
        <f t="shared" si="200"/>
        <v>Y0D30</v>
      </c>
      <c r="B4199" s="89">
        <f>VLOOKUP(F4199,Masters!B:F,5,0)</f>
        <v>0</v>
      </c>
      <c r="C4199" s="169" t="s">
        <v>212</v>
      </c>
      <c r="D4199" s="169" t="s">
        <v>212</v>
      </c>
      <c r="E4199" s="170">
        <v>44469</v>
      </c>
      <c r="F4199" s="169">
        <v>102107</v>
      </c>
      <c r="G4199" s="169" t="s">
        <v>597</v>
      </c>
      <c r="H4199" s="169"/>
      <c r="I4199" s="169"/>
      <c r="J4199" s="169">
        <v>1700498586.75</v>
      </c>
      <c r="K4199" s="169"/>
      <c r="M4199" s="168">
        <f t="shared" si="201"/>
        <v>170.049858675</v>
      </c>
    </row>
    <row r="4200" spans="1:13" x14ac:dyDescent="0.25">
      <c r="A4200" s="89" t="str">
        <f t="shared" si="200"/>
        <v>Y0D30</v>
      </c>
      <c r="B4200" s="89">
        <f>VLOOKUP(F4200,Masters!B:F,5,0)</f>
        <v>0</v>
      </c>
      <c r="C4200" s="169" t="s">
        <v>212</v>
      </c>
      <c r="D4200" s="169" t="s">
        <v>212</v>
      </c>
      <c r="E4200" s="170">
        <v>44469</v>
      </c>
      <c r="F4200" s="169">
        <v>106103</v>
      </c>
      <c r="G4200" s="169" t="s">
        <v>2428</v>
      </c>
      <c r="H4200" s="169"/>
      <c r="I4200" s="169"/>
      <c r="J4200" s="169">
        <v>24982851.780000001</v>
      </c>
      <c r="K4200" s="169"/>
      <c r="M4200" s="168">
        <f t="shared" si="201"/>
        <v>2.4982851780000002</v>
      </c>
    </row>
    <row r="4201" spans="1:13" x14ac:dyDescent="0.25">
      <c r="A4201" s="89" t="str">
        <f t="shared" si="200"/>
        <v>Y0D30</v>
      </c>
      <c r="B4201" s="89">
        <f>VLOOKUP(F4201,Masters!B:F,5,0)</f>
        <v>0</v>
      </c>
      <c r="C4201" s="169" t="s">
        <v>212</v>
      </c>
      <c r="D4201" s="169" t="s">
        <v>212</v>
      </c>
      <c r="E4201" s="170">
        <v>44469</v>
      </c>
      <c r="F4201" s="169">
        <v>107106</v>
      </c>
      <c r="G4201" s="169" t="s">
        <v>1913</v>
      </c>
      <c r="H4201" s="169"/>
      <c r="I4201" s="169"/>
      <c r="J4201" s="169">
        <v>64877.05</v>
      </c>
      <c r="K4201" s="169"/>
      <c r="M4201" s="168">
        <f t="shared" si="201"/>
        <v>6.4877049999999999E-3</v>
      </c>
    </row>
    <row r="4202" spans="1:13" x14ac:dyDescent="0.25">
      <c r="A4202" s="89" t="str">
        <f t="shared" si="200"/>
        <v>Y0D30</v>
      </c>
      <c r="B4202" s="89">
        <f>VLOOKUP(F4202,Masters!B:F,5,0)</f>
        <v>0</v>
      </c>
      <c r="C4202" s="169" t="s">
        <v>212</v>
      </c>
      <c r="D4202" s="169" t="s">
        <v>212</v>
      </c>
      <c r="E4202" s="170">
        <v>44469</v>
      </c>
      <c r="F4202" s="169">
        <v>107111</v>
      </c>
      <c r="G4202" s="169" t="s">
        <v>485</v>
      </c>
      <c r="H4202" s="169"/>
      <c r="I4202" s="169"/>
      <c r="J4202" s="169">
        <v>143138553</v>
      </c>
      <c r="K4202" s="169"/>
      <c r="M4202" s="168">
        <f t="shared" si="201"/>
        <v>14.3138553</v>
      </c>
    </row>
    <row r="4203" spans="1:13" x14ac:dyDescent="0.25">
      <c r="A4203" s="89" t="str">
        <f t="shared" si="200"/>
        <v>Y0D30</v>
      </c>
      <c r="B4203" s="89">
        <f>VLOOKUP(F4203,Masters!B:F,5,0)</f>
        <v>0</v>
      </c>
      <c r="C4203" s="169" t="s">
        <v>212</v>
      </c>
      <c r="D4203" s="169" t="s">
        <v>212</v>
      </c>
      <c r="E4203" s="170">
        <v>44469</v>
      </c>
      <c r="F4203" s="169">
        <v>111126</v>
      </c>
      <c r="G4203" s="169" t="s">
        <v>438</v>
      </c>
      <c r="H4203" s="169"/>
      <c r="I4203" s="169"/>
      <c r="J4203" s="169">
        <v>64033.34</v>
      </c>
      <c r="K4203" s="169"/>
      <c r="M4203" s="168">
        <f t="shared" si="201"/>
        <v>6.4033339999999992E-3</v>
      </c>
    </row>
    <row r="4204" spans="1:13" x14ac:dyDescent="0.25">
      <c r="A4204" s="89" t="str">
        <f t="shared" si="200"/>
        <v>Y0D30</v>
      </c>
      <c r="B4204" s="89">
        <f>VLOOKUP(F4204,Masters!B:F,5,0)</f>
        <v>0</v>
      </c>
      <c r="C4204" s="169" t="s">
        <v>212</v>
      </c>
      <c r="D4204" s="169" t="s">
        <v>212</v>
      </c>
      <c r="E4204" s="170">
        <v>44469</v>
      </c>
      <c r="F4204" s="169">
        <v>111127</v>
      </c>
      <c r="G4204" s="169" t="s">
        <v>784</v>
      </c>
      <c r="H4204" s="169"/>
      <c r="I4204" s="169"/>
      <c r="J4204" s="169">
        <v>158893519.5</v>
      </c>
      <c r="K4204" s="169"/>
      <c r="M4204" s="168">
        <f t="shared" si="201"/>
        <v>15.88935195</v>
      </c>
    </row>
    <row r="4205" spans="1:13" x14ac:dyDescent="0.25">
      <c r="A4205" s="89" t="str">
        <f t="shared" si="200"/>
        <v>Y0D30</v>
      </c>
      <c r="B4205" s="89">
        <f>VLOOKUP(F4205,Masters!B:F,5,0)</f>
        <v>0</v>
      </c>
      <c r="C4205" s="169" t="s">
        <v>212</v>
      </c>
      <c r="D4205" s="169" t="s">
        <v>212</v>
      </c>
      <c r="E4205" s="170">
        <v>44469</v>
      </c>
      <c r="F4205" s="169">
        <v>111128</v>
      </c>
      <c r="G4205" s="169" t="s">
        <v>785</v>
      </c>
      <c r="H4205" s="169"/>
      <c r="I4205" s="169"/>
      <c r="J4205" s="169">
        <v>5298638</v>
      </c>
      <c r="K4205" s="169"/>
      <c r="M4205" s="168">
        <f t="shared" si="201"/>
        <v>0.5298638</v>
      </c>
    </row>
    <row r="4206" spans="1:13" x14ac:dyDescent="0.25">
      <c r="A4206" s="89" t="str">
        <f t="shared" si="200"/>
        <v>Y0D30</v>
      </c>
      <c r="B4206" s="89">
        <f>VLOOKUP(F4206,Masters!B:F,5,0)</f>
        <v>0</v>
      </c>
      <c r="C4206" s="169" t="s">
        <v>212</v>
      </c>
      <c r="D4206" s="169" t="s">
        <v>212</v>
      </c>
      <c r="E4206" s="170">
        <v>44469</v>
      </c>
      <c r="F4206" s="169">
        <v>111129</v>
      </c>
      <c r="G4206" s="169" t="s">
        <v>598</v>
      </c>
      <c r="H4206" s="169"/>
      <c r="I4206" s="169"/>
      <c r="J4206" s="169">
        <v>13275250.75</v>
      </c>
      <c r="K4206" s="169"/>
      <c r="M4206" s="168">
        <f t="shared" si="201"/>
        <v>1.3275250750000001</v>
      </c>
    </row>
    <row r="4207" spans="1:13" x14ac:dyDescent="0.25">
      <c r="A4207" s="89" t="str">
        <f t="shared" si="200"/>
        <v>Y0D30</v>
      </c>
      <c r="B4207" s="89">
        <f>VLOOKUP(F4207,Masters!B:F,5,0)</f>
        <v>0</v>
      </c>
      <c r="C4207" s="169" t="s">
        <v>212</v>
      </c>
      <c r="D4207" s="169" t="s">
        <v>212</v>
      </c>
      <c r="E4207" s="170">
        <v>44469</v>
      </c>
      <c r="F4207" s="169">
        <v>111137</v>
      </c>
      <c r="G4207" s="169" t="s">
        <v>487</v>
      </c>
      <c r="H4207" s="169"/>
      <c r="I4207" s="169"/>
      <c r="J4207" s="169">
        <v>-0.05</v>
      </c>
      <c r="K4207" s="169"/>
      <c r="M4207" s="168">
        <f t="shared" si="201"/>
        <v>-5.0000000000000001E-9</v>
      </c>
    </row>
    <row r="4208" spans="1:13" x14ac:dyDescent="0.25">
      <c r="A4208" s="89" t="str">
        <f t="shared" si="200"/>
        <v>Y0D30</v>
      </c>
      <c r="B4208" s="89">
        <f>VLOOKUP(F4208,Masters!B:F,5,0)</f>
        <v>0</v>
      </c>
      <c r="C4208" s="169" t="s">
        <v>212</v>
      </c>
      <c r="D4208" s="169" t="s">
        <v>212</v>
      </c>
      <c r="E4208" s="170">
        <v>44469</v>
      </c>
      <c r="F4208" s="169">
        <v>111181</v>
      </c>
      <c r="G4208" s="169" t="s">
        <v>488</v>
      </c>
      <c r="H4208" s="169"/>
      <c r="I4208" s="169"/>
      <c r="J4208" s="169">
        <v>41472.839999999997</v>
      </c>
      <c r="K4208" s="169"/>
      <c r="M4208" s="168">
        <f t="shared" si="201"/>
        <v>4.1472839999999993E-3</v>
      </c>
    </row>
    <row r="4209" spans="1:13" x14ac:dyDescent="0.25">
      <c r="A4209" s="89" t="str">
        <f t="shared" si="200"/>
        <v>Y0D30</v>
      </c>
      <c r="B4209" s="89">
        <f>VLOOKUP(F4209,Masters!B:F,5,0)</f>
        <v>0</v>
      </c>
      <c r="C4209" s="169" t="s">
        <v>212</v>
      </c>
      <c r="D4209" s="169" t="s">
        <v>212</v>
      </c>
      <c r="E4209" s="170">
        <v>44469</v>
      </c>
      <c r="F4209" s="169">
        <v>111183</v>
      </c>
      <c r="G4209" s="169" t="s">
        <v>490</v>
      </c>
      <c r="H4209" s="169"/>
      <c r="I4209" s="169"/>
      <c r="J4209" s="169">
        <v>18463.88</v>
      </c>
      <c r="K4209" s="169"/>
      <c r="M4209" s="168">
        <f t="shared" si="201"/>
        <v>1.846388E-3</v>
      </c>
    </row>
    <row r="4210" spans="1:13" x14ac:dyDescent="0.25">
      <c r="A4210" s="89" t="str">
        <f t="shared" si="200"/>
        <v>Y0D30</v>
      </c>
      <c r="B4210" s="89">
        <f>VLOOKUP(F4210,Masters!B:F,5,0)</f>
        <v>0</v>
      </c>
      <c r="C4210" s="169" t="s">
        <v>212</v>
      </c>
      <c r="D4210" s="169" t="s">
        <v>212</v>
      </c>
      <c r="E4210" s="170">
        <v>44469</v>
      </c>
      <c r="F4210" s="169">
        <v>111184</v>
      </c>
      <c r="G4210" s="169" t="s">
        <v>491</v>
      </c>
      <c r="H4210" s="169"/>
      <c r="I4210" s="169"/>
      <c r="J4210" s="169">
        <v>1926.92</v>
      </c>
      <c r="K4210" s="169"/>
      <c r="M4210" s="168">
        <f t="shared" si="201"/>
        <v>1.92692E-4</v>
      </c>
    </row>
    <row r="4211" spans="1:13" x14ac:dyDescent="0.25">
      <c r="A4211" s="89" t="str">
        <f t="shared" si="200"/>
        <v>Y0D30</v>
      </c>
      <c r="B4211" s="89">
        <f>VLOOKUP(F4211,Masters!B:F,5,0)</f>
        <v>0</v>
      </c>
      <c r="C4211" s="169" t="s">
        <v>212</v>
      </c>
      <c r="D4211" s="169" t="s">
        <v>212</v>
      </c>
      <c r="E4211" s="170">
        <v>44469</v>
      </c>
      <c r="F4211" s="169">
        <v>111220</v>
      </c>
      <c r="G4211" s="169" t="s">
        <v>492</v>
      </c>
      <c r="H4211" s="169"/>
      <c r="I4211" s="169"/>
      <c r="J4211" s="169">
        <v>7971000</v>
      </c>
      <c r="K4211" s="169"/>
      <c r="M4211" s="168">
        <f t="shared" si="201"/>
        <v>0.79710000000000003</v>
      </c>
    </row>
    <row r="4212" spans="1:13" x14ac:dyDescent="0.25">
      <c r="A4212" s="89" t="str">
        <f t="shared" si="200"/>
        <v>Y0D30</v>
      </c>
      <c r="B4212" s="89">
        <f>VLOOKUP(F4212,Masters!B:F,5,0)</f>
        <v>0</v>
      </c>
      <c r="C4212" s="169" t="s">
        <v>212</v>
      </c>
      <c r="D4212" s="169" t="s">
        <v>212</v>
      </c>
      <c r="E4212" s="170">
        <v>44469</v>
      </c>
      <c r="F4212" s="169">
        <v>111221</v>
      </c>
      <c r="G4212" s="169" t="s">
        <v>493</v>
      </c>
      <c r="H4212" s="169"/>
      <c r="I4212" s="169"/>
      <c r="J4212" s="169">
        <v>-7971000</v>
      </c>
      <c r="K4212" s="169"/>
      <c r="M4212" s="168">
        <f t="shared" si="201"/>
        <v>-0.79710000000000003</v>
      </c>
    </row>
    <row r="4213" spans="1:13" x14ac:dyDescent="0.25">
      <c r="A4213" s="89" t="str">
        <f t="shared" si="200"/>
        <v>Y0D30</v>
      </c>
      <c r="B4213" s="89">
        <f>VLOOKUP(F4213,Masters!B:F,5,0)</f>
        <v>0</v>
      </c>
      <c r="C4213" s="169" t="s">
        <v>212</v>
      </c>
      <c r="D4213" s="169" t="s">
        <v>212</v>
      </c>
      <c r="E4213" s="170">
        <v>44469</v>
      </c>
      <c r="F4213" s="169">
        <v>121116</v>
      </c>
      <c r="G4213" s="169" t="s">
        <v>563</v>
      </c>
      <c r="H4213" s="169"/>
      <c r="I4213" s="169"/>
      <c r="J4213" s="169">
        <v>8827333.3300000001</v>
      </c>
      <c r="K4213" s="169"/>
      <c r="M4213" s="168">
        <f t="shared" si="201"/>
        <v>0.88273333300000001</v>
      </c>
    </row>
    <row r="4214" spans="1:13" x14ac:dyDescent="0.25">
      <c r="A4214" s="89" t="str">
        <f t="shared" si="200"/>
        <v>Y0D30</v>
      </c>
      <c r="B4214" s="89">
        <f>VLOOKUP(F4214,Masters!B:F,5,0)</f>
        <v>0</v>
      </c>
      <c r="C4214" s="169" t="s">
        <v>212</v>
      </c>
      <c r="D4214" s="169" t="s">
        <v>212</v>
      </c>
      <c r="E4214" s="170">
        <v>44469</v>
      </c>
      <c r="F4214" s="169">
        <v>141017</v>
      </c>
      <c r="G4214" s="169" t="s">
        <v>788</v>
      </c>
      <c r="H4214" s="169"/>
      <c r="I4214" s="169"/>
      <c r="J4214" s="169">
        <v>0</v>
      </c>
      <c r="K4214" s="169"/>
      <c r="M4214" s="168">
        <f t="shared" si="201"/>
        <v>0</v>
      </c>
    </row>
    <row r="4215" spans="1:13" x14ac:dyDescent="0.25">
      <c r="A4215" s="89" t="str">
        <f t="shared" si="200"/>
        <v>Y0D30</v>
      </c>
      <c r="B4215" s="89">
        <f>VLOOKUP(F4215,Masters!B:F,5,0)</f>
        <v>0</v>
      </c>
      <c r="C4215" s="169" t="s">
        <v>212</v>
      </c>
      <c r="D4215" s="169" t="s">
        <v>212</v>
      </c>
      <c r="E4215" s="170">
        <v>44469</v>
      </c>
      <c r="F4215" s="169">
        <v>141280</v>
      </c>
      <c r="G4215" s="169" t="s">
        <v>789</v>
      </c>
      <c r="H4215" s="169"/>
      <c r="I4215" s="169"/>
      <c r="J4215" s="169">
        <v>246336636.99000001</v>
      </c>
      <c r="K4215" s="169"/>
      <c r="M4215" s="168">
        <f t="shared" si="201"/>
        <v>24.633663699</v>
      </c>
    </row>
    <row r="4216" spans="1:13" x14ac:dyDescent="0.25">
      <c r="A4216" s="89" t="str">
        <f t="shared" si="200"/>
        <v>Y0D30</v>
      </c>
      <c r="B4216" s="89">
        <f>VLOOKUP(F4216,Masters!B:F,5,0)</f>
        <v>0</v>
      </c>
      <c r="C4216" s="169" t="s">
        <v>212</v>
      </c>
      <c r="D4216" s="169" t="s">
        <v>212</v>
      </c>
      <c r="E4216" s="170">
        <v>44469</v>
      </c>
      <c r="F4216" s="169">
        <v>141282</v>
      </c>
      <c r="G4216" s="169" t="s">
        <v>790</v>
      </c>
      <c r="H4216" s="169"/>
      <c r="I4216" s="169"/>
      <c r="J4216" s="169">
        <v>986</v>
      </c>
      <c r="K4216" s="169"/>
      <c r="M4216" s="168">
        <f t="shared" si="201"/>
        <v>9.8599999999999998E-5</v>
      </c>
    </row>
    <row r="4217" spans="1:13" x14ac:dyDescent="0.25">
      <c r="A4217" s="89" t="str">
        <f t="shared" si="200"/>
        <v>Y0D30</v>
      </c>
      <c r="B4217" s="89">
        <f>VLOOKUP(F4217,Masters!B:F,5,0)</f>
        <v>0</v>
      </c>
      <c r="C4217" s="169" t="s">
        <v>212</v>
      </c>
      <c r="D4217" s="169" t="s">
        <v>212</v>
      </c>
      <c r="E4217" s="170">
        <v>44469</v>
      </c>
      <c r="F4217" s="169">
        <v>141294</v>
      </c>
      <c r="G4217" s="169" t="s">
        <v>792</v>
      </c>
      <c r="H4217" s="169"/>
      <c r="I4217" s="169"/>
      <c r="J4217" s="169">
        <v>0</v>
      </c>
      <c r="K4217" s="169"/>
      <c r="M4217" s="168">
        <f t="shared" si="201"/>
        <v>0</v>
      </c>
    </row>
    <row r="4218" spans="1:13" x14ac:dyDescent="0.25">
      <c r="A4218" s="89" t="str">
        <f t="shared" si="200"/>
        <v>Y0D30</v>
      </c>
      <c r="B4218" s="89">
        <f>VLOOKUP(F4218,Masters!B:F,5,0)</f>
        <v>0</v>
      </c>
      <c r="C4218" s="169" t="s">
        <v>212</v>
      </c>
      <c r="D4218" s="169" t="s">
        <v>212</v>
      </c>
      <c r="E4218" s="170">
        <v>44469</v>
      </c>
      <c r="F4218" s="169">
        <v>141321</v>
      </c>
      <c r="G4218" s="169" t="s">
        <v>1052</v>
      </c>
      <c r="H4218" s="169"/>
      <c r="I4218" s="169"/>
      <c r="J4218" s="169">
        <v>0</v>
      </c>
      <c r="K4218" s="169"/>
      <c r="M4218" s="168">
        <f t="shared" si="201"/>
        <v>0</v>
      </c>
    </row>
    <row r="4219" spans="1:13" x14ac:dyDescent="0.25">
      <c r="A4219" s="89" t="str">
        <f t="shared" si="200"/>
        <v>Y0D30</v>
      </c>
      <c r="B4219" s="89">
        <f>VLOOKUP(F4219,Masters!B:F,5,0)</f>
        <v>0</v>
      </c>
      <c r="C4219" s="169" t="s">
        <v>212</v>
      </c>
      <c r="D4219" s="169" t="s">
        <v>212</v>
      </c>
      <c r="E4219" s="170">
        <v>44469</v>
      </c>
      <c r="F4219" s="169">
        <v>141349</v>
      </c>
      <c r="G4219" s="169" t="s">
        <v>799</v>
      </c>
      <c r="H4219" s="169"/>
      <c r="I4219" s="169"/>
      <c r="J4219" s="169">
        <v>0</v>
      </c>
      <c r="K4219" s="169"/>
      <c r="M4219" s="168">
        <f t="shared" si="201"/>
        <v>0</v>
      </c>
    </row>
    <row r="4220" spans="1:13" x14ac:dyDescent="0.25">
      <c r="A4220" s="89" t="str">
        <f t="shared" si="200"/>
        <v>Y0D30</v>
      </c>
      <c r="B4220" s="89">
        <f>VLOOKUP(F4220,Masters!B:F,5,0)</f>
        <v>0</v>
      </c>
      <c r="C4220" s="169" t="s">
        <v>212</v>
      </c>
      <c r="D4220" s="169" t="s">
        <v>212</v>
      </c>
      <c r="E4220" s="170">
        <v>44469</v>
      </c>
      <c r="F4220" s="169">
        <v>141350</v>
      </c>
      <c r="G4220" s="169" t="s">
        <v>800</v>
      </c>
      <c r="H4220" s="169"/>
      <c r="I4220" s="169"/>
      <c r="J4220" s="169">
        <v>151808097.34</v>
      </c>
      <c r="K4220" s="169"/>
      <c r="M4220" s="168">
        <f t="shared" si="201"/>
        <v>15.180809734</v>
      </c>
    </row>
    <row r="4221" spans="1:13" x14ac:dyDescent="0.25">
      <c r="A4221" s="89" t="str">
        <f t="shared" si="200"/>
        <v>Y0D30</v>
      </c>
      <c r="B4221" s="89">
        <f>VLOOKUP(F4221,Masters!B:F,5,0)</f>
        <v>0</v>
      </c>
      <c r="C4221" s="169" t="s">
        <v>212</v>
      </c>
      <c r="D4221" s="169" t="s">
        <v>212</v>
      </c>
      <c r="E4221" s="170">
        <v>44469</v>
      </c>
      <c r="F4221" s="169">
        <v>141366</v>
      </c>
      <c r="G4221" s="169" t="s">
        <v>767</v>
      </c>
      <c r="H4221" s="169"/>
      <c r="I4221" s="169"/>
      <c r="J4221" s="169">
        <v>873.88</v>
      </c>
      <c r="K4221" s="169"/>
      <c r="M4221" s="168">
        <f t="shared" si="201"/>
        <v>8.7387999999999997E-5</v>
      </c>
    </row>
    <row r="4222" spans="1:13" x14ac:dyDescent="0.25">
      <c r="A4222" s="89" t="str">
        <f t="shared" si="200"/>
        <v>Y0D30</v>
      </c>
      <c r="B4222" s="89">
        <f>VLOOKUP(F4222,Masters!B:F,5,0)</f>
        <v>0</v>
      </c>
      <c r="C4222" s="169" t="s">
        <v>212</v>
      </c>
      <c r="D4222" s="169" t="s">
        <v>212</v>
      </c>
      <c r="E4222" s="170">
        <v>44469</v>
      </c>
      <c r="F4222" s="169">
        <v>141379</v>
      </c>
      <c r="G4222" s="169" t="s">
        <v>2430</v>
      </c>
      <c r="H4222" s="169"/>
      <c r="I4222" s="169"/>
      <c r="J4222" s="169">
        <v>-5300096</v>
      </c>
      <c r="K4222" s="169"/>
      <c r="M4222" s="168">
        <f t="shared" si="201"/>
        <v>-0.53000959999999997</v>
      </c>
    </row>
    <row r="4223" spans="1:13" x14ac:dyDescent="0.25">
      <c r="A4223" s="89" t="str">
        <f t="shared" si="200"/>
        <v>Y0D30</v>
      </c>
      <c r="B4223" s="89">
        <f>VLOOKUP(F4223,Masters!B:F,5,0)</f>
        <v>0</v>
      </c>
      <c r="C4223" s="169" t="s">
        <v>212</v>
      </c>
      <c r="D4223" s="169" t="s">
        <v>212</v>
      </c>
      <c r="E4223" s="170">
        <v>44469</v>
      </c>
      <c r="F4223" s="169">
        <v>141382</v>
      </c>
      <c r="G4223" s="169" t="s">
        <v>508</v>
      </c>
      <c r="H4223" s="169"/>
      <c r="I4223" s="169"/>
      <c r="J4223" s="169">
        <v>0</v>
      </c>
      <c r="K4223" s="169"/>
      <c r="M4223" s="168">
        <f t="shared" si="201"/>
        <v>0</v>
      </c>
    </row>
    <row r="4224" spans="1:13" x14ac:dyDescent="0.25">
      <c r="A4224" s="89" t="str">
        <f t="shared" si="200"/>
        <v>Y0D30</v>
      </c>
      <c r="B4224" s="89">
        <f>VLOOKUP(F4224,Masters!B:F,5,0)</f>
        <v>0</v>
      </c>
      <c r="C4224" s="169" t="s">
        <v>212</v>
      </c>
      <c r="D4224" s="169" t="s">
        <v>212</v>
      </c>
      <c r="E4224" s="170">
        <v>44469</v>
      </c>
      <c r="F4224" s="169">
        <v>141398</v>
      </c>
      <c r="G4224" s="169" t="s">
        <v>2431</v>
      </c>
      <c r="H4224" s="169"/>
      <c r="I4224" s="169"/>
      <c r="J4224" s="169">
        <v>0</v>
      </c>
      <c r="K4224" s="169"/>
      <c r="M4224" s="168">
        <f t="shared" si="201"/>
        <v>0</v>
      </c>
    </row>
    <row r="4225" spans="1:13" x14ac:dyDescent="0.25">
      <c r="A4225" s="89" t="str">
        <f t="shared" si="200"/>
        <v>Y0D30</v>
      </c>
      <c r="B4225" s="89">
        <f>VLOOKUP(F4225,Masters!B:F,5,0)</f>
        <v>0</v>
      </c>
      <c r="C4225" s="169" t="s">
        <v>212</v>
      </c>
      <c r="D4225" s="169" t="s">
        <v>212</v>
      </c>
      <c r="E4225" s="170">
        <v>44469</v>
      </c>
      <c r="F4225" s="169">
        <v>141399</v>
      </c>
      <c r="G4225" s="169" t="s">
        <v>2432</v>
      </c>
      <c r="H4225" s="169"/>
      <c r="I4225" s="169"/>
      <c r="J4225" s="169">
        <v>0</v>
      </c>
      <c r="K4225" s="169"/>
      <c r="M4225" s="168">
        <f t="shared" si="201"/>
        <v>0</v>
      </c>
    </row>
    <row r="4226" spans="1:13" x14ac:dyDescent="0.25">
      <c r="A4226" s="89" t="str">
        <f t="shared" si="200"/>
        <v>Y0D30</v>
      </c>
      <c r="B4226" s="89">
        <f>VLOOKUP(F4226,Masters!B:F,5,0)</f>
        <v>0</v>
      </c>
      <c r="C4226" s="169" t="s">
        <v>212</v>
      </c>
      <c r="D4226" s="169" t="s">
        <v>212</v>
      </c>
      <c r="E4226" s="170">
        <v>44469</v>
      </c>
      <c r="F4226" s="169">
        <v>141524</v>
      </c>
      <c r="G4226" s="169" t="s">
        <v>509</v>
      </c>
      <c r="H4226" s="169"/>
      <c r="I4226" s="169"/>
      <c r="J4226" s="169">
        <v>0</v>
      </c>
      <c r="K4226" s="169"/>
      <c r="M4226" s="168">
        <f t="shared" si="201"/>
        <v>0</v>
      </c>
    </row>
    <row r="4227" spans="1:13" x14ac:dyDescent="0.25">
      <c r="A4227" s="89" t="str">
        <f t="shared" si="200"/>
        <v>Y0D30</v>
      </c>
      <c r="B4227" s="89">
        <f>VLOOKUP(F4227,Masters!B:F,5,0)</f>
        <v>0</v>
      </c>
      <c r="C4227" s="169" t="s">
        <v>212</v>
      </c>
      <c r="D4227" s="169" t="s">
        <v>212</v>
      </c>
      <c r="E4227" s="170">
        <v>44469</v>
      </c>
      <c r="F4227" s="169">
        <v>141526</v>
      </c>
      <c r="G4227" s="169" t="s">
        <v>510</v>
      </c>
      <c r="H4227" s="169"/>
      <c r="I4227" s="169"/>
      <c r="J4227" s="169">
        <v>0</v>
      </c>
      <c r="K4227" s="169"/>
      <c r="M4227" s="168">
        <f t="shared" si="201"/>
        <v>0</v>
      </c>
    </row>
    <row r="4228" spans="1:13" x14ac:dyDescent="0.25">
      <c r="A4228" s="89" t="str">
        <f t="shared" si="200"/>
        <v>Y0D30</v>
      </c>
      <c r="B4228" s="89">
        <f>VLOOKUP(F4228,Masters!B:F,5,0)</f>
        <v>0</v>
      </c>
      <c r="C4228" s="169" t="s">
        <v>212</v>
      </c>
      <c r="D4228" s="169" t="s">
        <v>212</v>
      </c>
      <c r="E4228" s="170">
        <v>44469</v>
      </c>
      <c r="F4228" s="169">
        <v>141647</v>
      </c>
      <c r="G4228" s="169" t="s">
        <v>821</v>
      </c>
      <c r="H4228" s="169"/>
      <c r="I4228" s="169"/>
      <c r="J4228" s="169">
        <v>-17500000</v>
      </c>
      <c r="K4228" s="169"/>
      <c r="M4228" s="168">
        <f t="shared" si="201"/>
        <v>-1.75</v>
      </c>
    </row>
    <row r="4229" spans="1:13" x14ac:dyDescent="0.25">
      <c r="A4229" s="89" t="str">
        <f t="shared" si="200"/>
        <v>Y0D30</v>
      </c>
      <c r="B4229" s="89">
        <f>VLOOKUP(F4229,Masters!B:F,5,0)</f>
        <v>0</v>
      </c>
      <c r="C4229" s="169" t="s">
        <v>212</v>
      </c>
      <c r="D4229" s="169" t="s">
        <v>212</v>
      </c>
      <c r="E4229" s="170">
        <v>44469</v>
      </c>
      <c r="F4229" s="169">
        <v>141653</v>
      </c>
      <c r="G4229" s="169" t="s">
        <v>512</v>
      </c>
      <c r="H4229" s="169"/>
      <c r="I4229" s="169"/>
      <c r="J4229" s="169">
        <v>0</v>
      </c>
      <c r="K4229" s="169"/>
      <c r="M4229" s="168">
        <f t="shared" si="201"/>
        <v>0</v>
      </c>
    </row>
    <row r="4230" spans="1:13" x14ac:dyDescent="0.25">
      <c r="A4230" s="89" t="str">
        <f t="shared" si="200"/>
        <v>Y0D30</v>
      </c>
      <c r="B4230" s="89">
        <f>VLOOKUP(F4230,Masters!B:F,5,0)</f>
        <v>0</v>
      </c>
      <c r="C4230" s="169" t="s">
        <v>212</v>
      </c>
      <c r="D4230" s="169" t="s">
        <v>212</v>
      </c>
      <c r="E4230" s="170">
        <v>44469</v>
      </c>
      <c r="F4230" s="169">
        <v>141679</v>
      </c>
      <c r="G4230" s="169" t="s">
        <v>822</v>
      </c>
      <c r="H4230" s="169"/>
      <c r="I4230" s="169"/>
      <c r="J4230" s="169">
        <v>0</v>
      </c>
      <c r="K4230" s="169"/>
      <c r="M4230" s="168">
        <f t="shared" si="201"/>
        <v>0</v>
      </c>
    </row>
    <row r="4231" spans="1:13" x14ac:dyDescent="0.25">
      <c r="A4231" s="89" t="str">
        <f t="shared" si="200"/>
        <v>Y0D30</v>
      </c>
      <c r="B4231" s="89">
        <f>VLOOKUP(F4231,Masters!B:F,5,0)</f>
        <v>0</v>
      </c>
      <c r="C4231" s="169" t="s">
        <v>212</v>
      </c>
      <c r="D4231" s="169" t="s">
        <v>212</v>
      </c>
      <c r="E4231" s="170">
        <v>44469</v>
      </c>
      <c r="F4231" s="169">
        <v>141724</v>
      </c>
      <c r="G4231" s="169" t="s">
        <v>513</v>
      </c>
      <c r="H4231" s="169"/>
      <c r="I4231" s="169"/>
      <c r="J4231" s="169">
        <v>-500</v>
      </c>
      <c r="K4231" s="169"/>
      <c r="M4231" s="168">
        <f t="shared" si="201"/>
        <v>-5.0000000000000002E-5</v>
      </c>
    </row>
    <row r="4232" spans="1:13" x14ac:dyDescent="0.25">
      <c r="A4232" s="89" t="str">
        <f t="shared" si="200"/>
        <v>Y0D30</v>
      </c>
      <c r="B4232" s="89">
        <f>VLOOKUP(F4232,Masters!B:F,5,0)</f>
        <v>0</v>
      </c>
      <c r="C4232" s="169" t="s">
        <v>212</v>
      </c>
      <c r="D4232" s="169" t="s">
        <v>212</v>
      </c>
      <c r="E4232" s="170">
        <v>44469</v>
      </c>
      <c r="F4232" s="169">
        <v>141744</v>
      </c>
      <c r="G4232" s="169" t="s">
        <v>514</v>
      </c>
      <c r="H4232" s="169"/>
      <c r="I4232" s="169"/>
      <c r="J4232" s="169">
        <v>100000</v>
      </c>
      <c r="K4232" s="169"/>
      <c r="M4232" s="168">
        <f t="shared" si="201"/>
        <v>0.01</v>
      </c>
    </row>
    <row r="4233" spans="1:13" x14ac:dyDescent="0.25">
      <c r="A4233" s="89" t="str">
        <f t="shared" si="200"/>
        <v>Y0D30</v>
      </c>
      <c r="B4233" s="89">
        <f>VLOOKUP(F4233,Masters!B:F,5,0)</f>
        <v>0</v>
      </c>
      <c r="C4233" s="169" t="s">
        <v>212</v>
      </c>
      <c r="D4233" s="169" t="s">
        <v>212</v>
      </c>
      <c r="E4233" s="170">
        <v>44469</v>
      </c>
      <c r="F4233" s="169">
        <v>141754</v>
      </c>
      <c r="G4233" s="169" t="s">
        <v>517</v>
      </c>
      <c r="H4233" s="169"/>
      <c r="I4233" s="169"/>
      <c r="J4233" s="169">
        <v>286000</v>
      </c>
      <c r="K4233" s="169"/>
      <c r="M4233" s="168">
        <f t="shared" si="201"/>
        <v>2.86E-2</v>
      </c>
    </row>
    <row r="4234" spans="1:13" x14ac:dyDescent="0.25">
      <c r="A4234" s="89" t="str">
        <f t="shared" si="200"/>
        <v>Y0D30</v>
      </c>
      <c r="B4234" s="89">
        <f>VLOOKUP(F4234,Masters!B:F,5,0)</f>
        <v>0</v>
      </c>
      <c r="C4234" s="169" t="s">
        <v>212</v>
      </c>
      <c r="D4234" s="169" t="s">
        <v>212</v>
      </c>
      <c r="E4234" s="170">
        <v>44469</v>
      </c>
      <c r="F4234" s="169">
        <v>141755</v>
      </c>
      <c r="G4234" s="169" t="s">
        <v>518</v>
      </c>
      <c r="H4234" s="169"/>
      <c r="I4234" s="169"/>
      <c r="J4234" s="169">
        <v>0</v>
      </c>
      <c r="K4234" s="169"/>
      <c r="M4234" s="168">
        <f t="shared" si="201"/>
        <v>0</v>
      </c>
    </row>
    <row r="4235" spans="1:13" x14ac:dyDescent="0.25">
      <c r="A4235" s="89" t="str">
        <f t="shared" si="200"/>
        <v>Y0D30</v>
      </c>
      <c r="B4235" s="89">
        <f>VLOOKUP(F4235,Masters!B:F,5,0)</f>
        <v>0</v>
      </c>
      <c r="C4235" s="169" t="s">
        <v>212</v>
      </c>
      <c r="D4235" s="169" t="s">
        <v>212</v>
      </c>
      <c r="E4235" s="170">
        <v>44469</v>
      </c>
      <c r="F4235" s="169">
        <v>141769</v>
      </c>
      <c r="G4235" s="169" t="s">
        <v>843</v>
      </c>
      <c r="H4235" s="169"/>
      <c r="I4235" s="169"/>
      <c r="J4235" s="169">
        <v>0</v>
      </c>
      <c r="K4235" s="169"/>
      <c r="M4235" s="168">
        <f t="shared" ref="M4235:M4258" si="202">J4235/10000000</f>
        <v>0</v>
      </c>
    </row>
    <row r="4236" spans="1:13" x14ac:dyDescent="0.25">
      <c r="A4236" s="89" t="str">
        <f t="shared" si="200"/>
        <v>Y0D30</v>
      </c>
      <c r="B4236" s="89">
        <f>VLOOKUP(F4236,Masters!B:F,5,0)</f>
        <v>0</v>
      </c>
      <c r="C4236" s="169" t="s">
        <v>212</v>
      </c>
      <c r="D4236" s="169" t="s">
        <v>212</v>
      </c>
      <c r="E4236" s="170">
        <v>44469</v>
      </c>
      <c r="F4236" s="169">
        <v>141779</v>
      </c>
      <c r="G4236" s="169" t="s">
        <v>852</v>
      </c>
      <c r="H4236" s="169"/>
      <c r="I4236" s="169"/>
      <c r="J4236" s="169">
        <v>0</v>
      </c>
      <c r="K4236" s="169"/>
      <c r="M4236" s="168">
        <f t="shared" si="202"/>
        <v>0</v>
      </c>
    </row>
    <row r="4237" spans="1:13" x14ac:dyDescent="0.25">
      <c r="A4237" s="89" t="str">
        <f t="shared" ref="A4237:A4253" si="203">C4237&amp;B4237</f>
        <v>Y0D30</v>
      </c>
      <c r="B4237" s="89">
        <f>VLOOKUP(F4237,Masters!B:F,5,0)</f>
        <v>0</v>
      </c>
      <c r="C4237" s="169" t="s">
        <v>212</v>
      </c>
      <c r="D4237" s="169" t="s">
        <v>212</v>
      </c>
      <c r="E4237" s="170">
        <v>44469</v>
      </c>
      <c r="F4237" s="169">
        <v>141785</v>
      </c>
      <c r="G4237" s="169" t="s">
        <v>856</v>
      </c>
      <c r="H4237" s="169"/>
      <c r="I4237" s="169"/>
      <c r="J4237" s="169">
        <v>0</v>
      </c>
      <c r="K4237" s="169"/>
      <c r="M4237" s="168">
        <f t="shared" si="202"/>
        <v>0</v>
      </c>
    </row>
    <row r="4238" spans="1:13" x14ac:dyDescent="0.25">
      <c r="A4238" s="89" t="str">
        <f t="shared" si="203"/>
        <v>Y0D30</v>
      </c>
      <c r="B4238" s="89">
        <f>VLOOKUP(F4238,Masters!B:F,5,0)</f>
        <v>0</v>
      </c>
      <c r="C4238" s="169" t="s">
        <v>212</v>
      </c>
      <c r="D4238" s="169" t="s">
        <v>212</v>
      </c>
      <c r="E4238" s="170">
        <v>44469</v>
      </c>
      <c r="F4238" s="169">
        <v>141789</v>
      </c>
      <c r="G4238" s="169" t="s">
        <v>860</v>
      </c>
      <c r="H4238" s="169"/>
      <c r="I4238" s="169"/>
      <c r="J4238" s="169">
        <v>0</v>
      </c>
      <c r="K4238" s="169"/>
      <c r="M4238" s="168">
        <f t="shared" si="202"/>
        <v>0</v>
      </c>
    </row>
    <row r="4239" spans="1:13" x14ac:dyDescent="0.25">
      <c r="A4239" s="89" t="str">
        <f t="shared" si="203"/>
        <v>Y0D30</v>
      </c>
      <c r="B4239" s="89">
        <f>VLOOKUP(F4239,Masters!B:F,5,0)</f>
        <v>0</v>
      </c>
      <c r="C4239" s="169" t="s">
        <v>212</v>
      </c>
      <c r="D4239" s="169" t="s">
        <v>212</v>
      </c>
      <c r="E4239" s="170">
        <v>44469</v>
      </c>
      <c r="F4239" s="169">
        <v>141790</v>
      </c>
      <c r="G4239" s="169" t="s">
        <v>861</v>
      </c>
      <c r="H4239" s="169"/>
      <c r="I4239" s="169"/>
      <c r="J4239" s="169">
        <v>-520000</v>
      </c>
      <c r="K4239" s="169"/>
      <c r="M4239" s="168">
        <f t="shared" si="202"/>
        <v>-5.1999999999999998E-2</v>
      </c>
    </row>
    <row r="4240" spans="1:13" x14ac:dyDescent="0.25">
      <c r="A4240" s="89" t="str">
        <f t="shared" si="203"/>
        <v>Y0D30</v>
      </c>
      <c r="B4240" s="89">
        <f>VLOOKUP(F4240,Masters!B:F,5,0)</f>
        <v>0</v>
      </c>
      <c r="C4240" s="169" t="s">
        <v>212</v>
      </c>
      <c r="D4240" s="169" t="s">
        <v>212</v>
      </c>
      <c r="E4240" s="170">
        <v>44469</v>
      </c>
      <c r="F4240" s="169">
        <v>141871</v>
      </c>
      <c r="G4240" s="169" t="s">
        <v>1100</v>
      </c>
      <c r="H4240" s="169"/>
      <c r="I4240" s="169"/>
      <c r="J4240" s="169">
        <v>0</v>
      </c>
      <c r="K4240" s="169"/>
      <c r="M4240" s="168">
        <f t="shared" si="202"/>
        <v>0</v>
      </c>
    </row>
    <row r="4241" spans="1:13" x14ac:dyDescent="0.25">
      <c r="A4241" s="89" t="str">
        <f t="shared" si="203"/>
        <v>Y0D30</v>
      </c>
      <c r="B4241" s="89">
        <f>VLOOKUP(F4241,Masters!B:F,5,0)</f>
        <v>0</v>
      </c>
      <c r="C4241" s="169" t="s">
        <v>212</v>
      </c>
      <c r="D4241" s="169" t="s">
        <v>212</v>
      </c>
      <c r="E4241" s="170">
        <v>44469</v>
      </c>
      <c r="F4241" s="169">
        <v>141975</v>
      </c>
      <c r="G4241" s="169" t="s">
        <v>2443</v>
      </c>
      <c r="H4241" s="169"/>
      <c r="I4241" s="169"/>
      <c r="J4241" s="169">
        <v>379.46</v>
      </c>
      <c r="K4241" s="169"/>
      <c r="M4241" s="168">
        <f t="shared" si="202"/>
        <v>3.7945999999999999E-5</v>
      </c>
    </row>
    <row r="4242" spans="1:13" x14ac:dyDescent="0.25">
      <c r="A4242" s="89" t="str">
        <f t="shared" si="203"/>
        <v>Y0D30</v>
      </c>
      <c r="B4242" s="89">
        <f>VLOOKUP(F4242,Masters!B:F,5,0)</f>
        <v>0</v>
      </c>
      <c r="C4242" s="169" t="s">
        <v>212</v>
      </c>
      <c r="D4242" s="169" t="s">
        <v>212</v>
      </c>
      <c r="E4242" s="170">
        <v>44469</v>
      </c>
      <c r="F4242" s="169">
        <v>142036</v>
      </c>
      <c r="G4242" s="169" t="s">
        <v>865</v>
      </c>
      <c r="H4242" s="169"/>
      <c r="I4242" s="169"/>
      <c r="J4242" s="169">
        <v>-249900000</v>
      </c>
      <c r="K4242" s="169"/>
      <c r="M4242" s="168">
        <f t="shared" si="202"/>
        <v>-24.99</v>
      </c>
    </row>
    <row r="4243" spans="1:13" x14ac:dyDescent="0.25">
      <c r="A4243" s="89" t="str">
        <f t="shared" si="203"/>
        <v>Y0D30</v>
      </c>
      <c r="B4243" s="89">
        <f>VLOOKUP(F4243,Masters!B:F,5,0)</f>
        <v>0</v>
      </c>
      <c r="C4243" s="169" t="s">
        <v>212</v>
      </c>
      <c r="D4243" s="169" t="s">
        <v>212</v>
      </c>
      <c r="E4243" s="170">
        <v>44469</v>
      </c>
      <c r="F4243" s="169">
        <v>142038</v>
      </c>
      <c r="G4243" s="169" t="s">
        <v>866</v>
      </c>
      <c r="H4243" s="169"/>
      <c r="I4243" s="169"/>
      <c r="J4243" s="169">
        <v>0</v>
      </c>
      <c r="K4243" s="169"/>
      <c r="M4243" s="168">
        <f t="shared" si="202"/>
        <v>0</v>
      </c>
    </row>
    <row r="4244" spans="1:13" x14ac:dyDescent="0.25">
      <c r="A4244" s="89" t="str">
        <f t="shared" si="203"/>
        <v>Y0D30</v>
      </c>
      <c r="B4244" s="89">
        <f>VLOOKUP(F4244,Masters!B:F,5,0)</f>
        <v>0</v>
      </c>
      <c r="C4244" s="169" t="s">
        <v>212</v>
      </c>
      <c r="D4244" s="169" t="s">
        <v>212</v>
      </c>
      <c r="E4244" s="170">
        <v>44469</v>
      </c>
      <c r="F4244" s="169">
        <v>142039</v>
      </c>
      <c r="G4244" s="169" t="s">
        <v>1062</v>
      </c>
      <c r="H4244" s="169"/>
      <c r="I4244" s="169"/>
      <c r="J4244" s="169">
        <v>0</v>
      </c>
      <c r="K4244" s="169"/>
      <c r="M4244" s="168">
        <f t="shared" si="202"/>
        <v>0</v>
      </c>
    </row>
    <row r="4245" spans="1:13" x14ac:dyDescent="0.25">
      <c r="A4245" s="89" t="str">
        <f t="shared" si="203"/>
        <v>Y0D30</v>
      </c>
      <c r="B4245" s="89">
        <f>VLOOKUP(F4245,Masters!B:F,5,0)</f>
        <v>0</v>
      </c>
      <c r="C4245" s="169" t="s">
        <v>212</v>
      </c>
      <c r="D4245" s="169" t="s">
        <v>212</v>
      </c>
      <c r="E4245" s="170">
        <v>44469</v>
      </c>
      <c r="F4245" s="169">
        <v>142041</v>
      </c>
      <c r="G4245" s="169" t="s">
        <v>868</v>
      </c>
      <c r="H4245" s="169"/>
      <c r="I4245" s="169"/>
      <c r="J4245" s="169">
        <v>0</v>
      </c>
      <c r="K4245" s="169"/>
      <c r="M4245" s="168">
        <f t="shared" si="202"/>
        <v>0</v>
      </c>
    </row>
    <row r="4246" spans="1:13" x14ac:dyDescent="0.25">
      <c r="A4246" s="89" t="str">
        <f t="shared" si="203"/>
        <v>Y0D30</v>
      </c>
      <c r="B4246" s="89">
        <f>VLOOKUP(F4246,Masters!B:F,5,0)</f>
        <v>0</v>
      </c>
      <c r="C4246" s="169" t="s">
        <v>212</v>
      </c>
      <c r="D4246" s="169" t="s">
        <v>212</v>
      </c>
      <c r="E4246" s="170">
        <v>44469</v>
      </c>
      <c r="F4246" s="169">
        <v>142042</v>
      </c>
      <c r="G4246" s="169" t="s">
        <v>869</v>
      </c>
      <c r="H4246" s="169"/>
      <c r="I4246" s="169"/>
      <c r="J4246" s="169">
        <v>0</v>
      </c>
      <c r="K4246" s="169"/>
      <c r="M4246" s="168">
        <f t="shared" si="202"/>
        <v>0</v>
      </c>
    </row>
    <row r="4247" spans="1:13" x14ac:dyDescent="0.25">
      <c r="A4247" s="89" t="str">
        <f t="shared" si="203"/>
        <v>Y0D30</v>
      </c>
      <c r="B4247" s="89">
        <f>VLOOKUP(F4247,Masters!B:F,5,0)</f>
        <v>0</v>
      </c>
      <c r="C4247" s="169" t="s">
        <v>212</v>
      </c>
      <c r="D4247" s="169" t="s">
        <v>212</v>
      </c>
      <c r="E4247" s="170">
        <v>44469</v>
      </c>
      <c r="F4247" s="169">
        <v>142043</v>
      </c>
      <c r="G4247" s="169" t="s">
        <v>1133</v>
      </c>
      <c r="H4247" s="169"/>
      <c r="I4247" s="169"/>
      <c r="J4247" s="169">
        <v>0</v>
      </c>
      <c r="K4247" s="169"/>
      <c r="M4247" s="168">
        <f t="shared" si="202"/>
        <v>0</v>
      </c>
    </row>
    <row r="4248" spans="1:13" x14ac:dyDescent="0.25">
      <c r="A4248" s="89" t="str">
        <f t="shared" si="203"/>
        <v>Y0D30</v>
      </c>
      <c r="B4248" s="89">
        <f>VLOOKUP(F4248,Masters!B:F,5,0)</f>
        <v>0</v>
      </c>
      <c r="C4248" s="169" t="s">
        <v>212</v>
      </c>
      <c r="D4248" s="169" t="s">
        <v>212</v>
      </c>
      <c r="E4248" s="170">
        <v>44469</v>
      </c>
      <c r="F4248" s="169">
        <v>142044</v>
      </c>
      <c r="G4248" s="169" t="s">
        <v>870</v>
      </c>
      <c r="H4248" s="169"/>
      <c r="I4248" s="169"/>
      <c r="J4248" s="169">
        <v>0</v>
      </c>
      <c r="K4248" s="169"/>
      <c r="M4248" s="168">
        <f t="shared" si="202"/>
        <v>0</v>
      </c>
    </row>
    <row r="4249" spans="1:13" x14ac:dyDescent="0.25">
      <c r="A4249" s="89" t="str">
        <f t="shared" si="203"/>
        <v>Y0D30</v>
      </c>
      <c r="B4249" s="89">
        <f>VLOOKUP(F4249,Masters!B:F,5,0)</f>
        <v>0</v>
      </c>
      <c r="C4249" s="169" t="s">
        <v>212</v>
      </c>
      <c r="D4249" s="169" t="s">
        <v>212</v>
      </c>
      <c r="E4249" s="170">
        <v>44469</v>
      </c>
      <c r="F4249" s="169">
        <v>142087</v>
      </c>
      <c r="G4249" s="169" t="s">
        <v>881</v>
      </c>
      <c r="H4249" s="169"/>
      <c r="I4249" s="169"/>
      <c r="J4249" s="169">
        <v>0</v>
      </c>
      <c r="K4249" s="169"/>
      <c r="M4249" s="168">
        <f t="shared" si="202"/>
        <v>0</v>
      </c>
    </row>
    <row r="4250" spans="1:13" x14ac:dyDescent="0.25">
      <c r="A4250" s="89" t="str">
        <f t="shared" si="203"/>
        <v>Y0D30</v>
      </c>
      <c r="B4250" s="89">
        <f>VLOOKUP(F4250,Masters!B:F,5,0)</f>
        <v>0</v>
      </c>
      <c r="C4250" s="169" t="s">
        <v>212</v>
      </c>
      <c r="D4250" s="169" t="s">
        <v>212</v>
      </c>
      <c r="E4250" s="170">
        <v>44469</v>
      </c>
      <c r="F4250" s="169">
        <v>142186</v>
      </c>
      <c r="G4250" s="169" t="s">
        <v>1083</v>
      </c>
      <c r="H4250" s="169"/>
      <c r="I4250" s="169"/>
      <c r="J4250" s="169">
        <v>0</v>
      </c>
      <c r="K4250" s="169"/>
      <c r="M4250" s="168">
        <f t="shared" si="202"/>
        <v>0</v>
      </c>
    </row>
    <row r="4251" spans="1:13" x14ac:dyDescent="0.25">
      <c r="A4251" s="89" t="str">
        <f t="shared" si="203"/>
        <v>Y0D30</v>
      </c>
      <c r="B4251" s="89">
        <f>VLOOKUP(F4251,Masters!B:F,5,0)</f>
        <v>0</v>
      </c>
      <c r="C4251" s="169" t="s">
        <v>212</v>
      </c>
      <c r="D4251" s="169" t="s">
        <v>212</v>
      </c>
      <c r="E4251" s="170">
        <v>44469</v>
      </c>
      <c r="F4251" s="169">
        <v>160101</v>
      </c>
      <c r="G4251" s="169" t="s">
        <v>887</v>
      </c>
      <c r="H4251" s="169"/>
      <c r="I4251" s="169"/>
      <c r="J4251" s="169">
        <v>1325451095.47</v>
      </c>
      <c r="K4251" s="169"/>
      <c r="M4251" s="168">
        <f t="shared" si="202"/>
        <v>132.54510954700001</v>
      </c>
    </row>
    <row r="4252" spans="1:13" x14ac:dyDescent="0.25">
      <c r="A4252" s="89" t="str">
        <f t="shared" si="203"/>
        <v>Y0D30</v>
      </c>
      <c r="B4252" s="89">
        <f>VLOOKUP(F4252,Masters!B:F,5,0)</f>
        <v>0</v>
      </c>
      <c r="C4252" s="169" t="s">
        <v>212</v>
      </c>
      <c r="D4252" s="169" t="s">
        <v>212</v>
      </c>
      <c r="E4252" s="170">
        <v>44469</v>
      </c>
      <c r="F4252" s="169">
        <v>160108</v>
      </c>
      <c r="G4252" s="169" t="s">
        <v>1113</v>
      </c>
      <c r="H4252" s="169"/>
      <c r="I4252" s="169"/>
      <c r="J4252" s="169">
        <v>0</v>
      </c>
      <c r="K4252" s="169"/>
      <c r="M4252" s="168">
        <f t="shared" si="202"/>
        <v>0</v>
      </c>
    </row>
    <row r="4253" spans="1:13" x14ac:dyDescent="0.25">
      <c r="A4253" s="89" t="str">
        <f t="shared" si="203"/>
        <v>Y0D30</v>
      </c>
      <c r="B4253" s="89">
        <f>VLOOKUP(F4253,Masters!B:F,5,0)</f>
        <v>0</v>
      </c>
      <c r="C4253" s="169" t="s">
        <v>212</v>
      </c>
      <c r="D4253" s="169" t="s">
        <v>212</v>
      </c>
      <c r="E4253" s="170">
        <v>44469</v>
      </c>
      <c r="F4253" s="169">
        <v>160118</v>
      </c>
      <c r="G4253" s="169" t="s">
        <v>890</v>
      </c>
      <c r="H4253" s="169"/>
      <c r="I4253" s="169"/>
      <c r="J4253" s="169">
        <v>0</v>
      </c>
      <c r="K4253" s="169"/>
      <c r="M4253" s="168">
        <f t="shared" si="202"/>
        <v>0</v>
      </c>
    </row>
    <row r="4254" spans="1:13" x14ac:dyDescent="0.25">
      <c r="A4254" s="89" t="str">
        <f t="shared" ref="A4254:A4277" si="204">C4254&amp;B4254</f>
        <v>Y0D30</v>
      </c>
      <c r="B4254" s="89">
        <f>VLOOKUP(F4254,Masters!B:F,5,0)</f>
        <v>0</v>
      </c>
      <c r="C4254" s="169" t="s">
        <v>212</v>
      </c>
      <c r="D4254" s="169" t="s">
        <v>212</v>
      </c>
      <c r="E4254" s="170">
        <v>44469</v>
      </c>
      <c r="F4254" s="169">
        <v>160119</v>
      </c>
      <c r="G4254" s="169" t="s">
        <v>1117</v>
      </c>
      <c r="H4254" s="169"/>
      <c r="I4254" s="169"/>
      <c r="J4254" s="169">
        <v>0</v>
      </c>
      <c r="K4254" s="169"/>
      <c r="M4254" s="168">
        <f t="shared" si="202"/>
        <v>0</v>
      </c>
    </row>
    <row r="4255" spans="1:13" x14ac:dyDescent="0.25">
      <c r="A4255" s="89" t="str">
        <f t="shared" si="204"/>
        <v>Y0D30</v>
      </c>
      <c r="B4255" s="89">
        <f>VLOOKUP(F4255,Masters!B:F,5,0)</f>
        <v>0</v>
      </c>
      <c r="C4255" s="169" t="s">
        <v>212</v>
      </c>
      <c r="D4255" s="169" t="s">
        <v>212</v>
      </c>
      <c r="E4255" s="170">
        <v>44469</v>
      </c>
      <c r="F4255" s="169">
        <v>160202</v>
      </c>
      <c r="G4255" s="169" t="s">
        <v>896</v>
      </c>
      <c r="H4255" s="169"/>
      <c r="I4255" s="169"/>
      <c r="J4255" s="169">
        <v>0</v>
      </c>
      <c r="K4255" s="169"/>
      <c r="M4255" s="168">
        <f t="shared" si="202"/>
        <v>0</v>
      </c>
    </row>
    <row r="4256" spans="1:13" x14ac:dyDescent="0.25">
      <c r="A4256" s="89" t="str">
        <f t="shared" si="204"/>
        <v>Y0D30</v>
      </c>
      <c r="B4256" s="89">
        <f>VLOOKUP(F4256,Masters!B:F,5,0)</f>
        <v>0</v>
      </c>
      <c r="C4256" s="169" t="s">
        <v>212</v>
      </c>
      <c r="D4256" s="169" t="s">
        <v>212</v>
      </c>
      <c r="E4256" s="170">
        <v>44469</v>
      </c>
      <c r="F4256" s="169">
        <v>160206</v>
      </c>
      <c r="G4256" s="169" t="s">
        <v>897</v>
      </c>
      <c r="H4256" s="169"/>
      <c r="I4256" s="169"/>
      <c r="J4256" s="169">
        <v>62511515.270000003</v>
      </c>
      <c r="K4256" s="169"/>
      <c r="M4256" s="168">
        <f t="shared" si="202"/>
        <v>6.2511515270000002</v>
      </c>
    </row>
    <row r="4257" spans="1:13" x14ac:dyDescent="0.25">
      <c r="A4257" s="89" t="str">
        <f t="shared" si="204"/>
        <v>Y0D30</v>
      </c>
      <c r="B4257" s="89">
        <f>VLOOKUP(F4257,Masters!B:F,5,0)</f>
        <v>0</v>
      </c>
      <c r="C4257" s="169" t="s">
        <v>212</v>
      </c>
      <c r="D4257" s="169" t="s">
        <v>212</v>
      </c>
      <c r="E4257" s="170">
        <v>44469</v>
      </c>
      <c r="F4257" s="169">
        <v>160207</v>
      </c>
      <c r="G4257" s="169" t="s">
        <v>898</v>
      </c>
      <c r="H4257" s="169"/>
      <c r="I4257" s="169"/>
      <c r="J4257" s="169">
        <v>0</v>
      </c>
      <c r="K4257" s="169"/>
      <c r="M4257" s="168">
        <f t="shared" si="202"/>
        <v>0</v>
      </c>
    </row>
    <row r="4258" spans="1:13" x14ac:dyDescent="0.25">
      <c r="A4258" s="89" t="str">
        <f t="shared" si="204"/>
        <v>Y0D30</v>
      </c>
      <c r="B4258" s="89">
        <f>VLOOKUP(F4258,Masters!B:F,5,0)</f>
        <v>0</v>
      </c>
      <c r="C4258" s="169" t="s">
        <v>212</v>
      </c>
      <c r="D4258" s="169" t="s">
        <v>212</v>
      </c>
      <c r="E4258" s="170">
        <v>44469</v>
      </c>
      <c r="F4258" s="169">
        <v>170101</v>
      </c>
      <c r="G4258" s="169" t="s">
        <v>901</v>
      </c>
      <c r="H4258" s="169"/>
      <c r="I4258" s="169"/>
      <c r="J4258" s="169">
        <v>2888186685.1799998</v>
      </c>
      <c r="K4258" s="169"/>
      <c r="M4258" s="168">
        <f t="shared" si="202"/>
        <v>288.81866851799998</v>
      </c>
    </row>
    <row r="4259" spans="1:13" x14ac:dyDescent="0.25">
      <c r="A4259" s="89" t="str">
        <f t="shared" si="204"/>
        <v>Y0D30</v>
      </c>
      <c r="B4259" s="89">
        <f>VLOOKUP(F4259,Masters!B:F,5,0)</f>
        <v>0</v>
      </c>
      <c r="C4259" s="169" t="s">
        <v>212</v>
      </c>
      <c r="D4259" s="169" t="s">
        <v>212</v>
      </c>
      <c r="E4259" s="170">
        <v>44469</v>
      </c>
      <c r="F4259" s="169">
        <v>170120</v>
      </c>
      <c r="G4259" s="169" t="s">
        <v>740</v>
      </c>
      <c r="H4259" s="169"/>
      <c r="I4259" s="169"/>
      <c r="J4259" s="169">
        <v>4433020.5</v>
      </c>
      <c r="K4259" s="169"/>
      <c r="M4259" s="168">
        <f t="shared" ref="M4259:M4293" si="205">J4259/10000000</f>
        <v>0.44330205</v>
      </c>
    </row>
    <row r="4260" spans="1:13" x14ac:dyDescent="0.25">
      <c r="A4260" s="89" t="str">
        <f t="shared" si="204"/>
        <v>Y0D30</v>
      </c>
      <c r="B4260" s="89">
        <f>VLOOKUP(F4260,Masters!B:F,5,0)</f>
        <v>0</v>
      </c>
      <c r="C4260" s="169" t="s">
        <v>212</v>
      </c>
      <c r="D4260" s="169" t="s">
        <v>212</v>
      </c>
      <c r="E4260" s="170">
        <v>44469</v>
      </c>
      <c r="F4260" s="169">
        <v>170121</v>
      </c>
      <c r="G4260" s="169" t="s">
        <v>903</v>
      </c>
      <c r="H4260" s="169"/>
      <c r="I4260" s="169"/>
      <c r="J4260" s="169">
        <v>-74405</v>
      </c>
      <c r="K4260" s="169"/>
      <c r="M4260" s="168">
        <f t="shared" si="205"/>
        <v>-7.4405000000000001E-3</v>
      </c>
    </row>
    <row r="4261" spans="1:13" x14ac:dyDescent="0.25">
      <c r="A4261" s="89" t="str">
        <f t="shared" si="204"/>
        <v>Y0D30</v>
      </c>
      <c r="B4261" s="89">
        <f>VLOOKUP(F4261,Masters!B:F,5,0)</f>
        <v>0</v>
      </c>
      <c r="C4261" s="169" t="s">
        <v>212</v>
      </c>
      <c r="D4261" s="169" t="s">
        <v>212</v>
      </c>
      <c r="E4261" s="170">
        <v>44469</v>
      </c>
      <c r="F4261" s="169">
        <v>170123</v>
      </c>
      <c r="G4261" s="169" t="s">
        <v>599</v>
      </c>
      <c r="H4261" s="169"/>
      <c r="I4261" s="169"/>
      <c r="J4261" s="169">
        <v>-1114587.5</v>
      </c>
      <c r="K4261" s="169"/>
      <c r="M4261" s="168">
        <f t="shared" si="205"/>
        <v>-0.11145875</v>
      </c>
    </row>
    <row r="4262" spans="1:13" x14ac:dyDescent="0.25">
      <c r="A4262" s="89" t="str">
        <f t="shared" si="204"/>
        <v>Y0D30</v>
      </c>
      <c r="B4262" s="89">
        <f>VLOOKUP(F4262,Masters!B:F,5,0)</f>
        <v>0</v>
      </c>
      <c r="C4262" s="169" t="s">
        <v>212</v>
      </c>
      <c r="D4262" s="169" t="s">
        <v>212</v>
      </c>
      <c r="E4262" s="170">
        <v>44469</v>
      </c>
      <c r="F4262" s="169">
        <v>170129</v>
      </c>
      <c r="G4262" s="169" t="s">
        <v>564</v>
      </c>
      <c r="H4262" s="169"/>
      <c r="I4262" s="169"/>
      <c r="J4262" s="169">
        <v>-10137940</v>
      </c>
      <c r="K4262" s="169"/>
      <c r="M4262" s="168">
        <f t="shared" si="205"/>
        <v>-1.0137940000000001</v>
      </c>
    </row>
    <row r="4263" spans="1:13" x14ac:dyDescent="0.25">
      <c r="A4263" s="89" t="str">
        <f t="shared" si="204"/>
        <v>Y0D30</v>
      </c>
      <c r="B4263" s="89">
        <f>VLOOKUP(F4263,Masters!B:F,5,0)</f>
        <v>0</v>
      </c>
      <c r="C4263" s="169" t="s">
        <v>212</v>
      </c>
      <c r="D4263" s="169" t="s">
        <v>212</v>
      </c>
      <c r="E4263" s="170">
        <v>44469</v>
      </c>
      <c r="F4263" s="169">
        <v>170201</v>
      </c>
      <c r="G4263" s="169" t="s">
        <v>1115</v>
      </c>
      <c r="H4263" s="169"/>
      <c r="I4263" s="169"/>
      <c r="J4263" s="169">
        <v>-81197976.319999993</v>
      </c>
      <c r="K4263" s="169"/>
      <c r="M4263" s="168">
        <f t="shared" si="205"/>
        <v>-8.1197976319999992</v>
      </c>
    </row>
    <row r="4264" spans="1:13" x14ac:dyDescent="0.25">
      <c r="A4264" s="89" t="str">
        <f t="shared" si="204"/>
        <v>Y0D30</v>
      </c>
      <c r="B4264" s="89">
        <f>VLOOKUP(F4264,Masters!B:F,5,0)</f>
        <v>0</v>
      </c>
      <c r="C4264" s="169" t="s">
        <v>212</v>
      </c>
      <c r="D4264" s="169" t="s">
        <v>212</v>
      </c>
      <c r="E4264" s="170">
        <v>44469</v>
      </c>
      <c r="F4264" s="169">
        <v>201225</v>
      </c>
      <c r="G4264" s="169" t="s">
        <v>700</v>
      </c>
      <c r="H4264" s="169"/>
      <c r="I4264" s="169"/>
      <c r="J4264" s="169">
        <v>1504.31</v>
      </c>
      <c r="K4264" s="169"/>
      <c r="M4264" s="168">
        <f t="shared" si="205"/>
        <v>1.50431E-4</v>
      </c>
    </row>
    <row r="4265" spans="1:13" x14ac:dyDescent="0.25">
      <c r="A4265" s="89" t="str">
        <f t="shared" si="204"/>
        <v>Y0D30</v>
      </c>
      <c r="B4265" s="89">
        <f>VLOOKUP(F4265,Masters!B:F,5,0)</f>
        <v>0</v>
      </c>
      <c r="C4265" s="169" t="s">
        <v>212</v>
      </c>
      <c r="D4265" s="169" t="s">
        <v>212</v>
      </c>
      <c r="E4265" s="170">
        <v>44469</v>
      </c>
      <c r="F4265" s="169">
        <v>201272</v>
      </c>
      <c r="G4265" s="169" t="s">
        <v>718</v>
      </c>
      <c r="H4265" s="169"/>
      <c r="I4265" s="169"/>
      <c r="J4265" s="169">
        <v>33147646.100000001</v>
      </c>
      <c r="K4265" s="169"/>
      <c r="M4265" s="168">
        <f t="shared" si="205"/>
        <v>3.3147646100000001</v>
      </c>
    </row>
    <row r="4266" spans="1:13" x14ac:dyDescent="0.25">
      <c r="A4266" s="89" t="str">
        <f t="shared" si="204"/>
        <v>Y0D31.2</v>
      </c>
      <c r="B4266" s="89">
        <f>VLOOKUP(F4266,Masters!B:F,5,0)</f>
        <v>1.2</v>
      </c>
      <c r="C4266" s="169" t="s">
        <v>212</v>
      </c>
      <c r="D4266" s="169" t="s">
        <v>212</v>
      </c>
      <c r="E4266" s="170">
        <v>44469</v>
      </c>
      <c r="F4266" s="169">
        <v>201273</v>
      </c>
      <c r="G4266" s="169" t="s">
        <v>719</v>
      </c>
      <c r="H4266" s="169"/>
      <c r="I4266" s="169"/>
      <c r="J4266" s="169">
        <v>-337347576.63999999</v>
      </c>
      <c r="K4266" s="169"/>
      <c r="M4266" s="168">
        <f t="shared" si="205"/>
        <v>-33.734757664</v>
      </c>
    </row>
    <row r="4267" spans="1:13" x14ac:dyDescent="0.25">
      <c r="A4267" s="89" t="str">
        <f t="shared" si="204"/>
        <v>Y0D30</v>
      </c>
      <c r="B4267" s="89">
        <f>VLOOKUP(F4267,Masters!B:F,5,0)</f>
        <v>0</v>
      </c>
      <c r="C4267" s="169" t="s">
        <v>212</v>
      </c>
      <c r="D4267" s="169" t="s">
        <v>212</v>
      </c>
      <c r="E4267" s="170">
        <v>44469</v>
      </c>
      <c r="F4267" s="169">
        <v>201274</v>
      </c>
      <c r="G4267" s="169" t="s">
        <v>701</v>
      </c>
      <c r="H4267" s="169"/>
      <c r="I4267" s="169"/>
      <c r="J4267" s="169">
        <v>16926922.59</v>
      </c>
      <c r="K4267" s="169"/>
      <c r="M4267" s="168">
        <f t="shared" si="205"/>
        <v>1.692692259</v>
      </c>
    </row>
    <row r="4268" spans="1:13" x14ac:dyDescent="0.25">
      <c r="A4268" s="89" t="str">
        <f t="shared" si="204"/>
        <v>Y0D31.2</v>
      </c>
      <c r="B4268" s="89">
        <f>VLOOKUP(F4268,Masters!B:F,5,0)</f>
        <v>1.2</v>
      </c>
      <c r="C4268" s="169" t="s">
        <v>212</v>
      </c>
      <c r="D4268" s="169" t="s">
        <v>212</v>
      </c>
      <c r="E4268" s="170">
        <v>44469</v>
      </c>
      <c r="F4268" s="169">
        <v>201275</v>
      </c>
      <c r="G4268" s="169" t="s">
        <v>702</v>
      </c>
      <c r="H4268" s="169"/>
      <c r="I4268" s="169"/>
      <c r="J4268" s="169">
        <v>-5742824.4299999997</v>
      </c>
      <c r="K4268" s="169"/>
      <c r="M4268" s="168">
        <f t="shared" si="205"/>
        <v>-0.57428244299999998</v>
      </c>
    </row>
    <row r="4269" spans="1:13" x14ac:dyDescent="0.25">
      <c r="A4269" s="89" t="str">
        <f t="shared" si="204"/>
        <v>Y0D30</v>
      </c>
      <c r="B4269" s="89">
        <f>VLOOKUP(F4269,Masters!B:F,5,0)</f>
        <v>0</v>
      </c>
      <c r="C4269" s="169" t="s">
        <v>212</v>
      </c>
      <c r="D4269" s="169" t="s">
        <v>212</v>
      </c>
      <c r="E4269" s="170">
        <v>44469</v>
      </c>
      <c r="F4269" s="169">
        <v>201276</v>
      </c>
      <c r="G4269" s="169" t="s">
        <v>473</v>
      </c>
      <c r="H4269" s="169"/>
      <c r="I4269" s="169"/>
      <c r="J4269" s="169">
        <v>-9550190698.2000008</v>
      </c>
      <c r="K4269" s="169"/>
      <c r="M4269" s="168">
        <f t="shared" si="205"/>
        <v>-955.01906982000003</v>
      </c>
    </row>
    <row r="4270" spans="1:13" x14ac:dyDescent="0.25">
      <c r="A4270" s="89" t="str">
        <f t="shared" si="204"/>
        <v>Y0D31.2</v>
      </c>
      <c r="B4270" s="89">
        <f>VLOOKUP(F4270,Masters!B:F,5,0)</f>
        <v>1.2</v>
      </c>
      <c r="C4270" s="169" t="s">
        <v>212</v>
      </c>
      <c r="D4270" s="169" t="s">
        <v>212</v>
      </c>
      <c r="E4270" s="170">
        <v>44469</v>
      </c>
      <c r="F4270" s="169">
        <v>201277</v>
      </c>
      <c r="G4270" s="169" t="s">
        <v>474</v>
      </c>
      <c r="H4270" s="169"/>
      <c r="I4270" s="169"/>
      <c r="J4270" s="169">
        <v>-20956339875.490002</v>
      </c>
      <c r="K4270" s="169"/>
      <c r="M4270" s="168">
        <f t="shared" si="205"/>
        <v>-2095.6339875490003</v>
      </c>
    </row>
    <row r="4271" spans="1:13" x14ac:dyDescent="0.25">
      <c r="A4271" s="89" t="str">
        <f t="shared" si="204"/>
        <v>Y0D30</v>
      </c>
      <c r="B4271" s="89">
        <f>VLOOKUP(F4271,Masters!B:F,5,0)</f>
        <v>0</v>
      </c>
      <c r="C4271" s="169" t="s">
        <v>212</v>
      </c>
      <c r="D4271" s="169" t="s">
        <v>212</v>
      </c>
      <c r="E4271" s="170">
        <v>44469</v>
      </c>
      <c r="F4271" s="169">
        <v>201351</v>
      </c>
      <c r="G4271" s="169" t="s">
        <v>478</v>
      </c>
      <c r="H4271" s="169"/>
      <c r="I4271" s="169"/>
      <c r="J4271" s="169">
        <v>-7755737581.7700005</v>
      </c>
      <c r="K4271" s="169"/>
      <c r="M4271" s="168">
        <f t="shared" si="205"/>
        <v>-775.57375817700006</v>
      </c>
    </row>
    <row r="4272" spans="1:13" x14ac:dyDescent="0.25">
      <c r="A4272" s="89" t="str">
        <f t="shared" si="204"/>
        <v>Y0D30</v>
      </c>
      <c r="B4272" s="89">
        <f>VLOOKUP(F4272,Masters!B:F,5,0)</f>
        <v>0</v>
      </c>
      <c r="C4272" s="169" t="s">
        <v>212</v>
      </c>
      <c r="D4272" s="169" t="s">
        <v>212</v>
      </c>
      <c r="E4272" s="170">
        <v>44469</v>
      </c>
      <c r="F4272" s="169">
        <v>201352</v>
      </c>
      <c r="G4272" s="169" t="s">
        <v>636</v>
      </c>
      <c r="H4272" s="169"/>
      <c r="I4272" s="169"/>
      <c r="J4272" s="169">
        <v>8126940.0099999998</v>
      </c>
      <c r="K4272" s="169"/>
      <c r="M4272" s="168">
        <f t="shared" si="205"/>
        <v>0.812694001</v>
      </c>
    </row>
    <row r="4273" spans="1:13" x14ac:dyDescent="0.25">
      <c r="A4273" s="89" t="str">
        <f t="shared" si="204"/>
        <v>Y0D30</v>
      </c>
      <c r="B4273" s="89">
        <f>VLOOKUP(F4273,Masters!B:F,5,0)</f>
        <v>0</v>
      </c>
      <c r="C4273" s="169" t="s">
        <v>212</v>
      </c>
      <c r="D4273" s="169" t="s">
        <v>212</v>
      </c>
      <c r="E4273" s="170">
        <v>44469</v>
      </c>
      <c r="F4273" s="169">
        <v>201353</v>
      </c>
      <c r="G4273" s="169" t="s">
        <v>705</v>
      </c>
      <c r="H4273" s="169"/>
      <c r="I4273" s="169"/>
      <c r="J4273" s="169">
        <v>-69121.84</v>
      </c>
      <c r="K4273" s="169"/>
      <c r="M4273" s="168">
        <f t="shared" si="205"/>
        <v>-6.912184E-3</v>
      </c>
    </row>
    <row r="4274" spans="1:13" x14ac:dyDescent="0.25">
      <c r="A4274" s="89" t="str">
        <f t="shared" si="204"/>
        <v>Y0D30</v>
      </c>
      <c r="B4274" s="89">
        <f>VLOOKUP(F4274,Masters!B:F,5,0)</f>
        <v>0</v>
      </c>
      <c r="C4274" s="169" t="s">
        <v>212</v>
      </c>
      <c r="D4274" s="169" t="s">
        <v>212</v>
      </c>
      <c r="E4274" s="170">
        <v>44469</v>
      </c>
      <c r="F4274" s="169">
        <v>201355</v>
      </c>
      <c r="G4274" s="169" t="s">
        <v>737</v>
      </c>
      <c r="H4274" s="169"/>
      <c r="I4274" s="169"/>
      <c r="J4274" s="169">
        <v>1522.65</v>
      </c>
      <c r="K4274" s="169"/>
      <c r="M4274" s="168">
        <f t="shared" si="205"/>
        <v>1.5226500000000001E-4</v>
      </c>
    </row>
    <row r="4275" spans="1:13" x14ac:dyDescent="0.25">
      <c r="A4275" s="89" t="str">
        <f t="shared" si="204"/>
        <v>Y0D31.2</v>
      </c>
      <c r="B4275" s="89">
        <f>VLOOKUP(F4275,Masters!B:F,5,0)</f>
        <v>1.2</v>
      </c>
      <c r="C4275" s="169" t="s">
        <v>212</v>
      </c>
      <c r="D4275" s="169" t="s">
        <v>212</v>
      </c>
      <c r="E4275" s="170">
        <v>44469</v>
      </c>
      <c r="F4275" s="169">
        <v>201366</v>
      </c>
      <c r="G4275" s="169" t="s">
        <v>480</v>
      </c>
      <c r="H4275" s="169"/>
      <c r="I4275" s="169"/>
      <c r="J4275" s="169">
        <v>-14621045931.27</v>
      </c>
      <c r="K4275" s="169"/>
      <c r="M4275" s="168">
        <f t="shared" si="205"/>
        <v>-1462.104593127</v>
      </c>
    </row>
    <row r="4276" spans="1:13" x14ac:dyDescent="0.25">
      <c r="A4276" s="89" t="str">
        <f t="shared" si="204"/>
        <v>Y0D31.2</v>
      </c>
      <c r="B4276" s="89">
        <f>VLOOKUP(F4276,Masters!B:F,5,0)</f>
        <v>1.2</v>
      </c>
      <c r="C4276" s="169" t="s">
        <v>212</v>
      </c>
      <c r="D4276" s="169" t="s">
        <v>212</v>
      </c>
      <c r="E4276" s="170">
        <v>44469</v>
      </c>
      <c r="F4276" s="169">
        <v>201367</v>
      </c>
      <c r="G4276" s="169" t="s">
        <v>639</v>
      </c>
      <c r="H4276" s="169"/>
      <c r="I4276" s="169"/>
      <c r="J4276" s="169">
        <v>-38379076.530000001</v>
      </c>
      <c r="K4276" s="169"/>
      <c r="M4276" s="168">
        <f t="shared" si="205"/>
        <v>-3.8379076530000003</v>
      </c>
    </row>
    <row r="4277" spans="1:13" x14ac:dyDescent="0.25">
      <c r="A4277" s="89" t="str">
        <f t="shared" si="204"/>
        <v>Y0D31.2</v>
      </c>
      <c r="B4277" s="89">
        <f>VLOOKUP(F4277,Masters!B:F,5,0)</f>
        <v>1.2</v>
      </c>
      <c r="C4277" s="169" t="s">
        <v>212</v>
      </c>
      <c r="D4277" s="169" t="s">
        <v>212</v>
      </c>
      <c r="E4277" s="170">
        <v>44469</v>
      </c>
      <c r="F4277" s="169">
        <v>201368</v>
      </c>
      <c r="G4277" s="169" t="s">
        <v>707</v>
      </c>
      <c r="H4277" s="169"/>
      <c r="I4277" s="169"/>
      <c r="J4277" s="169">
        <v>-9860509.5199999996</v>
      </c>
      <c r="K4277" s="169"/>
      <c r="M4277" s="168">
        <f t="shared" si="205"/>
        <v>-0.98605095199999993</v>
      </c>
    </row>
    <row r="4278" spans="1:13" x14ac:dyDescent="0.25">
      <c r="A4278" s="89" t="str">
        <f t="shared" ref="A4278:A4301" si="206">C4278&amp;B4278</f>
        <v>Y0D30</v>
      </c>
      <c r="B4278" s="89">
        <f>VLOOKUP(F4278,Masters!B:F,5,0)</f>
        <v>0</v>
      </c>
      <c r="C4278" s="169" t="s">
        <v>212</v>
      </c>
      <c r="D4278" s="169" t="s">
        <v>212</v>
      </c>
      <c r="E4278" s="170">
        <v>44469</v>
      </c>
      <c r="F4278" s="169">
        <v>210103</v>
      </c>
      <c r="G4278" s="169" t="s">
        <v>521</v>
      </c>
      <c r="H4278" s="169"/>
      <c r="I4278" s="169"/>
      <c r="J4278" s="169">
        <v>0</v>
      </c>
      <c r="K4278" s="169"/>
      <c r="M4278" s="168">
        <f t="shared" si="205"/>
        <v>0</v>
      </c>
    </row>
    <row r="4279" spans="1:13" x14ac:dyDescent="0.25">
      <c r="A4279" s="89" t="str">
        <f t="shared" si="206"/>
        <v>Y0D30</v>
      </c>
      <c r="B4279" s="89">
        <f>VLOOKUP(F4279,Masters!B:F,5,0)</f>
        <v>0</v>
      </c>
      <c r="C4279" s="169" t="s">
        <v>212</v>
      </c>
      <c r="D4279" s="169" t="s">
        <v>212</v>
      </c>
      <c r="E4279" s="170">
        <v>44469</v>
      </c>
      <c r="F4279" s="169">
        <v>210117</v>
      </c>
      <c r="G4279" s="169" t="s">
        <v>523</v>
      </c>
      <c r="H4279" s="169"/>
      <c r="I4279" s="169"/>
      <c r="J4279" s="169">
        <v>-4104997.27</v>
      </c>
      <c r="K4279" s="169"/>
      <c r="M4279" s="168">
        <f t="shared" si="205"/>
        <v>-0.41049972699999998</v>
      </c>
    </row>
    <row r="4280" spans="1:13" x14ac:dyDescent="0.25">
      <c r="A4280" s="89" t="str">
        <f t="shared" si="206"/>
        <v>Y0D30</v>
      </c>
      <c r="B4280" s="89">
        <f>VLOOKUP(F4280,Masters!B:F,5,0)</f>
        <v>0</v>
      </c>
      <c r="C4280" s="169" t="s">
        <v>212</v>
      </c>
      <c r="D4280" s="169" t="s">
        <v>212</v>
      </c>
      <c r="E4280" s="170">
        <v>44469</v>
      </c>
      <c r="F4280" s="169">
        <v>210132</v>
      </c>
      <c r="G4280" s="169" t="s">
        <v>916</v>
      </c>
      <c r="H4280" s="169"/>
      <c r="I4280" s="169"/>
      <c r="J4280" s="169">
        <v>0</v>
      </c>
      <c r="K4280" s="169"/>
      <c r="M4280" s="168">
        <f t="shared" si="205"/>
        <v>0</v>
      </c>
    </row>
    <row r="4281" spans="1:13" x14ac:dyDescent="0.25">
      <c r="A4281" s="89" t="str">
        <f t="shared" si="206"/>
        <v>Y0D30</v>
      </c>
      <c r="B4281" s="89">
        <f>VLOOKUP(F4281,Masters!B:F,5,0)</f>
        <v>0</v>
      </c>
      <c r="C4281" s="169" t="s">
        <v>212</v>
      </c>
      <c r="D4281" s="169" t="s">
        <v>212</v>
      </c>
      <c r="E4281" s="170">
        <v>44469</v>
      </c>
      <c r="F4281" s="169">
        <v>210138</v>
      </c>
      <c r="G4281" s="169" t="s">
        <v>2441</v>
      </c>
      <c r="H4281" s="169"/>
      <c r="I4281" s="169"/>
      <c r="J4281" s="169">
        <v>0</v>
      </c>
      <c r="K4281" s="169"/>
      <c r="M4281" s="168">
        <f t="shared" si="205"/>
        <v>0</v>
      </c>
    </row>
    <row r="4282" spans="1:13" x14ac:dyDescent="0.25">
      <c r="A4282" s="89" t="str">
        <f t="shared" si="206"/>
        <v>Y0D30</v>
      </c>
      <c r="B4282" s="89">
        <f>VLOOKUP(F4282,Masters!B:F,5,0)</f>
        <v>0</v>
      </c>
      <c r="C4282" s="169" t="s">
        <v>212</v>
      </c>
      <c r="D4282" s="169" t="s">
        <v>212</v>
      </c>
      <c r="E4282" s="170">
        <v>44469</v>
      </c>
      <c r="F4282" s="169">
        <v>210140</v>
      </c>
      <c r="G4282" s="169" t="s">
        <v>525</v>
      </c>
      <c r="H4282" s="169"/>
      <c r="I4282" s="169"/>
      <c r="J4282" s="169">
        <v>0</v>
      </c>
      <c r="K4282" s="169"/>
      <c r="M4282" s="168">
        <f t="shared" si="205"/>
        <v>0</v>
      </c>
    </row>
    <row r="4283" spans="1:13" x14ac:dyDescent="0.25">
      <c r="A4283" s="89" t="str">
        <f t="shared" si="206"/>
        <v>Y0D30</v>
      </c>
      <c r="B4283" s="89">
        <f>VLOOKUP(F4283,Masters!B:F,5,0)</f>
        <v>0</v>
      </c>
      <c r="C4283" s="169" t="s">
        <v>212</v>
      </c>
      <c r="D4283" s="169" t="s">
        <v>212</v>
      </c>
      <c r="E4283" s="170">
        <v>44469</v>
      </c>
      <c r="F4283" s="169">
        <v>210210</v>
      </c>
      <c r="G4283" s="169" t="s">
        <v>526</v>
      </c>
      <c r="H4283" s="169"/>
      <c r="I4283" s="169"/>
      <c r="J4283" s="169">
        <v>-20229559.079999998</v>
      </c>
      <c r="K4283" s="169"/>
      <c r="M4283" s="168">
        <f t="shared" si="205"/>
        <v>-2.0229559079999997</v>
      </c>
    </row>
    <row r="4284" spans="1:13" x14ac:dyDescent="0.25">
      <c r="A4284" s="89" t="str">
        <f t="shared" si="206"/>
        <v>Y0D30</v>
      </c>
      <c r="B4284" s="89">
        <f>VLOOKUP(F4284,Masters!B:F,5,0)</f>
        <v>0</v>
      </c>
      <c r="C4284" s="169" t="s">
        <v>212</v>
      </c>
      <c r="D4284" s="169" t="s">
        <v>212</v>
      </c>
      <c r="E4284" s="170">
        <v>44469</v>
      </c>
      <c r="F4284" s="169">
        <v>210419</v>
      </c>
      <c r="G4284" s="169" t="s">
        <v>596</v>
      </c>
      <c r="H4284" s="169"/>
      <c r="I4284" s="169"/>
      <c r="J4284" s="169">
        <v>-958.75</v>
      </c>
      <c r="K4284" s="169"/>
      <c r="M4284" s="168">
        <f t="shared" si="205"/>
        <v>-9.5874999999999999E-5</v>
      </c>
    </row>
    <row r="4285" spans="1:13" x14ac:dyDescent="0.25">
      <c r="A4285" s="89" t="str">
        <f t="shared" si="206"/>
        <v>Y0D30</v>
      </c>
      <c r="B4285" s="89">
        <f>VLOOKUP(F4285,Masters!B:F,5,0)</f>
        <v>0</v>
      </c>
      <c r="C4285" s="169" t="s">
        <v>212</v>
      </c>
      <c r="D4285" s="169" t="s">
        <v>212</v>
      </c>
      <c r="E4285" s="170">
        <v>44469</v>
      </c>
      <c r="F4285" s="169">
        <v>210667</v>
      </c>
      <c r="G4285" s="169" t="s">
        <v>528</v>
      </c>
      <c r="H4285" s="169"/>
      <c r="I4285" s="169"/>
      <c r="J4285" s="169">
        <v>951.97</v>
      </c>
      <c r="K4285" s="169"/>
      <c r="M4285" s="168">
        <f t="shared" si="205"/>
        <v>9.5197000000000004E-5</v>
      </c>
    </row>
    <row r="4286" spans="1:13" x14ac:dyDescent="0.25">
      <c r="A4286" s="89" t="str">
        <f t="shared" si="206"/>
        <v>Y0D30</v>
      </c>
      <c r="B4286" s="89">
        <f>VLOOKUP(F4286,Masters!B:F,5,0)</f>
        <v>0</v>
      </c>
      <c r="C4286" s="169" t="s">
        <v>212</v>
      </c>
      <c r="D4286" s="169" t="s">
        <v>212</v>
      </c>
      <c r="E4286" s="170">
        <v>44469</v>
      </c>
      <c r="F4286" s="169">
        <v>210766</v>
      </c>
      <c r="G4286" s="169" t="s">
        <v>1614</v>
      </c>
      <c r="H4286" s="169"/>
      <c r="I4286" s="169"/>
      <c r="J4286" s="169">
        <v>-161737.89000000001</v>
      </c>
      <c r="K4286" s="169"/>
      <c r="M4286" s="168">
        <f t="shared" si="205"/>
        <v>-1.6173789000000001E-2</v>
      </c>
    </row>
    <row r="4287" spans="1:13" x14ac:dyDescent="0.25">
      <c r="A4287" s="89" t="str">
        <f t="shared" si="206"/>
        <v>Y0D30</v>
      </c>
      <c r="B4287" s="89">
        <f>VLOOKUP(F4287,Masters!B:F,5,0)</f>
        <v>0</v>
      </c>
      <c r="C4287" s="169" t="s">
        <v>212</v>
      </c>
      <c r="D4287" s="169" t="s">
        <v>212</v>
      </c>
      <c r="E4287" s="170">
        <v>44469</v>
      </c>
      <c r="F4287" s="169">
        <v>211103</v>
      </c>
      <c r="G4287" s="169" t="s">
        <v>529</v>
      </c>
      <c r="H4287" s="169"/>
      <c r="I4287" s="169"/>
      <c r="J4287" s="169">
        <v>-14483.19</v>
      </c>
      <c r="K4287" s="169"/>
      <c r="M4287" s="168">
        <f t="shared" si="205"/>
        <v>-1.448319E-3</v>
      </c>
    </row>
    <row r="4288" spans="1:13" x14ac:dyDescent="0.25">
      <c r="A4288" s="89" t="str">
        <f t="shared" si="206"/>
        <v>Y0D30</v>
      </c>
      <c r="B4288" s="89">
        <f>VLOOKUP(F4288,Masters!B:F,5,0)</f>
        <v>0</v>
      </c>
      <c r="C4288" s="169" t="s">
        <v>212</v>
      </c>
      <c r="D4288" s="169" t="s">
        <v>212</v>
      </c>
      <c r="E4288" s="170">
        <v>44469</v>
      </c>
      <c r="F4288" s="169">
        <v>211106</v>
      </c>
      <c r="G4288" s="169" t="s">
        <v>530</v>
      </c>
      <c r="H4288" s="169"/>
      <c r="I4288" s="169"/>
      <c r="J4288" s="169">
        <v>-1642414.27</v>
      </c>
      <c r="K4288" s="169"/>
      <c r="M4288" s="168">
        <f t="shared" si="205"/>
        <v>-0.164241427</v>
      </c>
    </row>
    <row r="4289" spans="1:13" x14ac:dyDescent="0.25">
      <c r="A4289" s="89" t="str">
        <f t="shared" si="206"/>
        <v>Y0D30</v>
      </c>
      <c r="B4289" s="89">
        <f>VLOOKUP(F4289,Masters!B:F,5,0)</f>
        <v>0</v>
      </c>
      <c r="C4289" s="169" t="s">
        <v>212</v>
      </c>
      <c r="D4289" s="169" t="s">
        <v>212</v>
      </c>
      <c r="E4289" s="170">
        <v>44469</v>
      </c>
      <c r="F4289" s="169">
        <v>211119</v>
      </c>
      <c r="G4289" s="169" t="s">
        <v>683</v>
      </c>
      <c r="H4289" s="169"/>
      <c r="I4289" s="169"/>
      <c r="J4289" s="169">
        <v>-780205.35</v>
      </c>
      <c r="K4289" s="169"/>
      <c r="M4289" s="168">
        <f t="shared" si="205"/>
        <v>-7.8020535000000002E-2</v>
      </c>
    </row>
    <row r="4290" spans="1:13" x14ac:dyDescent="0.25">
      <c r="A4290" s="89" t="str">
        <f t="shared" si="206"/>
        <v>Y0D30</v>
      </c>
      <c r="B4290" s="89">
        <f>VLOOKUP(F4290,Masters!B:F,5,0)</f>
        <v>0</v>
      </c>
      <c r="C4290" s="169" t="s">
        <v>212</v>
      </c>
      <c r="D4290" s="169" t="s">
        <v>212</v>
      </c>
      <c r="E4290" s="170">
        <v>44469</v>
      </c>
      <c r="F4290" s="169">
        <v>211121</v>
      </c>
      <c r="G4290" s="169" t="s">
        <v>532</v>
      </c>
      <c r="H4290" s="169"/>
      <c r="I4290" s="169"/>
      <c r="J4290" s="169">
        <v>-338721.03</v>
      </c>
      <c r="K4290" s="169"/>
      <c r="M4290" s="168">
        <f t="shared" si="205"/>
        <v>-3.3872103000000001E-2</v>
      </c>
    </row>
    <row r="4291" spans="1:13" x14ac:dyDescent="0.25">
      <c r="A4291" s="89" t="str">
        <f t="shared" si="206"/>
        <v>Y0D30</v>
      </c>
      <c r="B4291" s="89">
        <f>VLOOKUP(F4291,Masters!B:F,5,0)</f>
        <v>0</v>
      </c>
      <c r="C4291" s="169" t="s">
        <v>212</v>
      </c>
      <c r="D4291" s="169" t="s">
        <v>212</v>
      </c>
      <c r="E4291" s="170">
        <v>44469</v>
      </c>
      <c r="F4291" s="169">
        <v>211122</v>
      </c>
      <c r="G4291" s="169" t="s">
        <v>533</v>
      </c>
      <c r="H4291" s="169"/>
      <c r="I4291" s="169"/>
      <c r="J4291" s="169">
        <v>-46664.38</v>
      </c>
      <c r="K4291" s="169"/>
      <c r="M4291" s="168">
        <f t="shared" si="205"/>
        <v>-4.6664379999999993E-3</v>
      </c>
    </row>
    <row r="4292" spans="1:13" x14ac:dyDescent="0.25">
      <c r="A4292" s="89" t="str">
        <f t="shared" si="206"/>
        <v>Y0D30</v>
      </c>
      <c r="B4292" s="89">
        <f>VLOOKUP(F4292,Masters!B:F,5,0)</f>
        <v>0</v>
      </c>
      <c r="C4292" s="169" t="s">
        <v>212</v>
      </c>
      <c r="D4292" s="169" t="s">
        <v>212</v>
      </c>
      <c r="E4292" s="170">
        <v>44469</v>
      </c>
      <c r="F4292" s="169">
        <v>211146</v>
      </c>
      <c r="G4292" s="169" t="s">
        <v>1615</v>
      </c>
      <c r="H4292" s="169"/>
      <c r="I4292" s="169"/>
      <c r="J4292" s="169">
        <v>-14054</v>
      </c>
      <c r="K4292" s="169"/>
      <c r="M4292" s="168">
        <f t="shared" si="205"/>
        <v>-1.4054E-3</v>
      </c>
    </row>
    <row r="4293" spans="1:13" x14ac:dyDescent="0.25">
      <c r="A4293" s="89" t="str">
        <f t="shared" si="206"/>
        <v>Y0D30</v>
      </c>
      <c r="B4293" s="89">
        <f>VLOOKUP(F4293,Masters!B:F,5,0)</f>
        <v>0</v>
      </c>
      <c r="C4293" s="169" t="s">
        <v>212</v>
      </c>
      <c r="D4293" s="169" t="s">
        <v>212</v>
      </c>
      <c r="E4293" s="170">
        <v>44469</v>
      </c>
      <c r="F4293" s="169">
        <v>211172</v>
      </c>
      <c r="G4293" s="169" t="s">
        <v>535</v>
      </c>
      <c r="H4293" s="169"/>
      <c r="I4293" s="169"/>
      <c r="J4293" s="169">
        <v>-3706003.91</v>
      </c>
      <c r="K4293" s="169"/>
      <c r="M4293" s="168">
        <f t="shared" si="205"/>
        <v>-0.37060039100000003</v>
      </c>
    </row>
    <row r="4294" spans="1:13" x14ac:dyDescent="0.25">
      <c r="A4294" s="89" t="str">
        <f t="shared" si="206"/>
        <v>Y0D30</v>
      </c>
      <c r="B4294" s="89">
        <f>VLOOKUP(F4294,Masters!B:F,5,0)</f>
        <v>0</v>
      </c>
      <c r="C4294" s="169" t="s">
        <v>212</v>
      </c>
      <c r="D4294" s="169" t="s">
        <v>212</v>
      </c>
      <c r="E4294" s="170">
        <v>44469</v>
      </c>
      <c r="F4294" s="169">
        <v>211177</v>
      </c>
      <c r="G4294" s="169" t="s">
        <v>537</v>
      </c>
      <c r="H4294" s="169"/>
      <c r="I4294" s="169"/>
      <c r="J4294" s="169">
        <v>-1926.92</v>
      </c>
      <c r="K4294" s="169"/>
      <c r="M4294" s="168">
        <f t="shared" ref="M4294:M4336" si="207">J4294/10000000</f>
        <v>-1.92692E-4</v>
      </c>
    </row>
    <row r="4295" spans="1:13" x14ac:dyDescent="0.25">
      <c r="A4295" s="89" t="str">
        <f t="shared" si="206"/>
        <v>Y0D30</v>
      </c>
      <c r="B4295" s="89">
        <f>VLOOKUP(F4295,Masters!B:F,5,0)</f>
        <v>0</v>
      </c>
      <c r="C4295" s="169" t="s">
        <v>212</v>
      </c>
      <c r="D4295" s="169" t="s">
        <v>212</v>
      </c>
      <c r="E4295" s="170">
        <v>44469</v>
      </c>
      <c r="F4295" s="169">
        <v>211632</v>
      </c>
      <c r="G4295" s="169" t="s">
        <v>538</v>
      </c>
      <c r="H4295" s="169"/>
      <c r="I4295" s="169"/>
      <c r="J4295" s="169">
        <v>-39006.54</v>
      </c>
      <c r="K4295" s="169"/>
      <c r="M4295" s="168">
        <f t="shared" si="207"/>
        <v>-3.9006539999999999E-3</v>
      </c>
    </row>
    <row r="4296" spans="1:13" x14ac:dyDescent="0.25">
      <c r="A4296" s="89" t="str">
        <f t="shared" si="206"/>
        <v>Y0D30</v>
      </c>
      <c r="B4296" s="89">
        <f>VLOOKUP(F4296,Masters!B:F,5,0)</f>
        <v>0</v>
      </c>
      <c r="C4296" s="169" t="s">
        <v>212</v>
      </c>
      <c r="D4296" s="169" t="s">
        <v>212</v>
      </c>
      <c r="E4296" s="170">
        <v>44469</v>
      </c>
      <c r="F4296" s="169">
        <v>260101</v>
      </c>
      <c r="G4296" s="169" t="s">
        <v>926</v>
      </c>
      <c r="H4296" s="169"/>
      <c r="I4296" s="169"/>
      <c r="J4296" s="169">
        <v>-855898837.45000005</v>
      </c>
      <c r="K4296" s="169"/>
      <c r="M4296" s="168">
        <f t="shared" si="207"/>
        <v>-85.589883745000009</v>
      </c>
    </row>
    <row r="4297" spans="1:13" x14ac:dyDescent="0.25">
      <c r="A4297" s="89" t="str">
        <f t="shared" si="206"/>
        <v>Y0D30</v>
      </c>
      <c r="B4297" s="89">
        <f>VLOOKUP(F4297,Masters!B:F,5,0)</f>
        <v>0</v>
      </c>
      <c r="C4297" s="169" t="s">
        <v>212</v>
      </c>
      <c r="D4297" s="169" t="s">
        <v>212</v>
      </c>
      <c r="E4297" s="170">
        <v>44469</v>
      </c>
      <c r="F4297" s="169">
        <v>260108</v>
      </c>
      <c r="G4297" s="169" t="s">
        <v>1128</v>
      </c>
      <c r="H4297" s="169"/>
      <c r="I4297" s="169"/>
      <c r="J4297" s="169">
        <v>0</v>
      </c>
      <c r="K4297" s="169"/>
      <c r="M4297" s="168">
        <f t="shared" si="207"/>
        <v>0</v>
      </c>
    </row>
    <row r="4298" spans="1:13" x14ac:dyDescent="0.25">
      <c r="A4298" s="89" t="str">
        <f t="shared" si="206"/>
        <v>Y0D30</v>
      </c>
      <c r="B4298" s="89">
        <f>VLOOKUP(F4298,Masters!B:F,5,0)</f>
        <v>0</v>
      </c>
      <c r="C4298" s="169" t="s">
        <v>212</v>
      </c>
      <c r="D4298" s="169" t="s">
        <v>212</v>
      </c>
      <c r="E4298" s="170">
        <v>44469</v>
      </c>
      <c r="F4298" s="169">
        <v>260118</v>
      </c>
      <c r="G4298" s="169" t="s">
        <v>930</v>
      </c>
      <c r="H4298" s="169"/>
      <c r="I4298" s="169"/>
      <c r="J4298" s="169">
        <v>0</v>
      </c>
      <c r="K4298" s="169"/>
      <c r="M4298" s="168">
        <f t="shared" si="207"/>
        <v>0</v>
      </c>
    </row>
    <row r="4299" spans="1:13" x14ac:dyDescent="0.25">
      <c r="A4299" s="89" t="str">
        <f t="shared" si="206"/>
        <v>Y0D30</v>
      </c>
      <c r="B4299" s="89">
        <f>VLOOKUP(F4299,Masters!B:F,5,0)</f>
        <v>0</v>
      </c>
      <c r="C4299" s="169" t="s">
        <v>212</v>
      </c>
      <c r="D4299" s="169" t="s">
        <v>212</v>
      </c>
      <c r="E4299" s="170">
        <v>44469</v>
      </c>
      <c r="F4299" s="169">
        <v>260120</v>
      </c>
      <c r="G4299" s="169" t="s">
        <v>931</v>
      </c>
      <c r="H4299" s="169"/>
      <c r="I4299" s="169"/>
      <c r="J4299" s="169">
        <v>0</v>
      </c>
      <c r="K4299" s="169"/>
      <c r="M4299" s="168">
        <f t="shared" si="207"/>
        <v>0</v>
      </c>
    </row>
    <row r="4300" spans="1:13" x14ac:dyDescent="0.25">
      <c r="A4300" s="89" t="str">
        <f t="shared" si="206"/>
        <v>Y0D30</v>
      </c>
      <c r="B4300" s="89">
        <f>VLOOKUP(F4300,Masters!B:F,5,0)</f>
        <v>0</v>
      </c>
      <c r="C4300" s="169" t="s">
        <v>212</v>
      </c>
      <c r="D4300" s="169" t="s">
        <v>212</v>
      </c>
      <c r="E4300" s="170">
        <v>44469</v>
      </c>
      <c r="F4300" s="169">
        <v>260123</v>
      </c>
      <c r="G4300" s="169" t="s">
        <v>933</v>
      </c>
      <c r="H4300" s="169"/>
      <c r="I4300" s="169"/>
      <c r="J4300" s="169">
        <v>0</v>
      </c>
      <c r="K4300" s="169"/>
      <c r="M4300" s="168">
        <f t="shared" si="207"/>
        <v>0</v>
      </c>
    </row>
    <row r="4301" spans="1:13" x14ac:dyDescent="0.25">
      <c r="A4301" s="89" t="str">
        <f t="shared" si="206"/>
        <v>Y0D30</v>
      </c>
      <c r="B4301" s="89">
        <f>VLOOKUP(F4301,Masters!B:F,5,0)</f>
        <v>0</v>
      </c>
      <c r="C4301" s="169" t="s">
        <v>212</v>
      </c>
      <c r="D4301" s="169" t="s">
        <v>212</v>
      </c>
      <c r="E4301" s="170">
        <v>44469</v>
      </c>
      <c r="F4301" s="169">
        <v>260202</v>
      </c>
      <c r="G4301" s="169" t="s">
        <v>936</v>
      </c>
      <c r="H4301" s="169"/>
      <c r="I4301" s="169"/>
      <c r="J4301" s="169">
        <v>0</v>
      </c>
      <c r="K4301" s="169"/>
      <c r="M4301" s="168">
        <f t="shared" si="207"/>
        <v>0</v>
      </c>
    </row>
    <row r="4302" spans="1:13" x14ac:dyDescent="0.25">
      <c r="A4302" s="89" t="str">
        <f t="shared" ref="A4302:A4336" si="208">C4302&amp;B4302</f>
        <v>Y0D30</v>
      </c>
      <c r="B4302" s="89">
        <f>VLOOKUP(F4302,Masters!B:F,5,0)</f>
        <v>0</v>
      </c>
      <c r="C4302" s="169" t="s">
        <v>212</v>
      </c>
      <c r="D4302" s="169" t="s">
        <v>212</v>
      </c>
      <c r="E4302" s="170">
        <v>44469</v>
      </c>
      <c r="F4302" s="169">
        <v>260221</v>
      </c>
      <c r="G4302" s="169" t="s">
        <v>937</v>
      </c>
      <c r="H4302" s="169"/>
      <c r="I4302" s="169"/>
      <c r="J4302" s="169">
        <v>-70992529.609999999</v>
      </c>
      <c r="K4302" s="169"/>
      <c r="M4302" s="168">
        <f t="shared" si="207"/>
        <v>-7.0992529610000004</v>
      </c>
    </row>
    <row r="4303" spans="1:13" x14ac:dyDescent="0.25">
      <c r="A4303" s="89" t="str">
        <f t="shared" si="208"/>
        <v>Y0D30</v>
      </c>
      <c r="B4303" s="89">
        <f>VLOOKUP(F4303,Masters!B:F,5,0)</f>
        <v>0</v>
      </c>
      <c r="C4303" s="169" t="s">
        <v>212</v>
      </c>
      <c r="D4303" s="169" t="s">
        <v>212</v>
      </c>
      <c r="E4303" s="170">
        <v>44469</v>
      </c>
      <c r="F4303" s="169">
        <v>260222</v>
      </c>
      <c r="G4303" s="169" t="s">
        <v>938</v>
      </c>
      <c r="H4303" s="169"/>
      <c r="I4303" s="169"/>
      <c r="J4303" s="169">
        <v>-106974170.08</v>
      </c>
      <c r="K4303" s="169"/>
      <c r="M4303" s="168">
        <f t="shared" si="207"/>
        <v>-10.697417008</v>
      </c>
    </row>
    <row r="4304" spans="1:13" x14ac:dyDescent="0.25">
      <c r="A4304" s="89" t="str">
        <f t="shared" si="208"/>
        <v>Y0D30</v>
      </c>
      <c r="B4304" s="89">
        <f>VLOOKUP(F4304,Masters!B:F,5,0)</f>
        <v>0</v>
      </c>
      <c r="C4304" s="169" t="s">
        <v>212</v>
      </c>
      <c r="D4304" s="169" t="s">
        <v>212</v>
      </c>
      <c r="E4304" s="170">
        <v>44469</v>
      </c>
      <c r="F4304" s="169">
        <v>260802</v>
      </c>
      <c r="G4304" s="169" t="s">
        <v>939</v>
      </c>
      <c r="H4304" s="169"/>
      <c r="I4304" s="169"/>
      <c r="J4304" s="169">
        <v>-19.62</v>
      </c>
      <c r="K4304" s="169"/>
      <c r="M4304" s="168">
        <f t="shared" si="207"/>
        <v>-1.962E-6</v>
      </c>
    </row>
    <row r="4305" spans="1:13" x14ac:dyDescent="0.25">
      <c r="A4305" s="89" t="str">
        <f t="shared" si="208"/>
        <v>Y0D30</v>
      </c>
      <c r="B4305" s="89">
        <f>VLOOKUP(F4305,Masters!B:F,5,0)</f>
        <v>0</v>
      </c>
      <c r="C4305" s="169" t="s">
        <v>212</v>
      </c>
      <c r="D4305" s="169" t="s">
        <v>212</v>
      </c>
      <c r="E4305" s="170">
        <v>44469</v>
      </c>
      <c r="F4305" s="169">
        <v>260815</v>
      </c>
      <c r="G4305" s="169" t="s">
        <v>495</v>
      </c>
      <c r="H4305" s="169"/>
      <c r="I4305" s="169"/>
      <c r="J4305" s="169">
        <v>-41472.839999999997</v>
      </c>
      <c r="K4305" s="169"/>
      <c r="M4305" s="168">
        <f t="shared" si="207"/>
        <v>-4.1472839999999993E-3</v>
      </c>
    </row>
    <row r="4306" spans="1:13" x14ac:dyDescent="0.25">
      <c r="A4306" s="89" t="str">
        <f t="shared" si="208"/>
        <v>Y0D30</v>
      </c>
      <c r="B4306" s="89">
        <f>VLOOKUP(F4306,Masters!B:F,5,0)</f>
        <v>0</v>
      </c>
      <c r="C4306" s="169" t="s">
        <v>212</v>
      </c>
      <c r="D4306" s="169" t="s">
        <v>212</v>
      </c>
      <c r="E4306" s="170">
        <v>44469</v>
      </c>
      <c r="F4306" s="169">
        <v>260836</v>
      </c>
      <c r="G4306" s="169" t="s">
        <v>496</v>
      </c>
      <c r="H4306" s="169"/>
      <c r="I4306" s="169"/>
      <c r="J4306" s="169">
        <v>-380395.4</v>
      </c>
      <c r="K4306" s="169"/>
      <c r="M4306" s="168">
        <f t="shared" si="207"/>
        <v>-3.8039540000000004E-2</v>
      </c>
    </row>
    <row r="4307" spans="1:13" x14ac:dyDescent="0.25">
      <c r="A4307" s="89" t="str">
        <f t="shared" si="208"/>
        <v>Y0D30</v>
      </c>
      <c r="B4307" s="89">
        <f>VLOOKUP(F4307,Masters!B:F,5,0)</f>
        <v>0</v>
      </c>
      <c r="C4307" s="169" t="s">
        <v>212</v>
      </c>
      <c r="D4307" s="169" t="s">
        <v>212</v>
      </c>
      <c r="E4307" s="170">
        <v>44469</v>
      </c>
      <c r="F4307" s="169">
        <v>260837</v>
      </c>
      <c r="G4307" s="169" t="s">
        <v>497</v>
      </c>
      <c r="H4307" s="169"/>
      <c r="I4307" s="169"/>
      <c r="J4307" s="169">
        <v>-380395.4</v>
      </c>
      <c r="K4307" s="169"/>
      <c r="M4307" s="168">
        <f t="shared" si="207"/>
        <v>-3.8039540000000004E-2</v>
      </c>
    </row>
    <row r="4308" spans="1:13" x14ac:dyDescent="0.25">
      <c r="A4308" s="89" t="str">
        <f t="shared" si="208"/>
        <v>Y0D30</v>
      </c>
      <c r="B4308" s="89">
        <f>VLOOKUP(F4308,Masters!B:F,5,0)</f>
        <v>0</v>
      </c>
      <c r="C4308" s="169" t="s">
        <v>212</v>
      </c>
      <c r="D4308" s="169" t="s">
        <v>212</v>
      </c>
      <c r="E4308" s="170">
        <v>44469</v>
      </c>
      <c r="F4308" s="169">
        <v>260902</v>
      </c>
      <c r="G4308" s="169" t="s">
        <v>498</v>
      </c>
      <c r="H4308" s="169"/>
      <c r="I4308" s="169"/>
      <c r="J4308" s="169">
        <v>-0.02</v>
      </c>
      <c r="K4308" s="169"/>
      <c r="M4308" s="168">
        <f t="shared" si="207"/>
        <v>-2.0000000000000001E-9</v>
      </c>
    </row>
    <row r="4309" spans="1:13" x14ac:dyDescent="0.25">
      <c r="A4309" s="89" t="str">
        <f t="shared" si="208"/>
        <v>Y0D30</v>
      </c>
      <c r="B4309" s="89">
        <f>VLOOKUP(F4309,Masters!B:F,5,0)</f>
        <v>0</v>
      </c>
      <c r="C4309" s="169" t="s">
        <v>212</v>
      </c>
      <c r="D4309" s="169" t="s">
        <v>212</v>
      </c>
      <c r="E4309" s="170">
        <v>44469</v>
      </c>
      <c r="F4309" s="169">
        <v>260905</v>
      </c>
      <c r="G4309" s="169" t="s">
        <v>499</v>
      </c>
      <c r="H4309" s="169"/>
      <c r="I4309" s="169"/>
      <c r="J4309" s="169">
        <v>-18463.88</v>
      </c>
      <c r="K4309" s="169"/>
      <c r="M4309" s="168">
        <f t="shared" si="207"/>
        <v>-1.846388E-3</v>
      </c>
    </row>
    <row r="4310" spans="1:13" x14ac:dyDescent="0.25">
      <c r="A4310" s="89" t="str">
        <f t="shared" si="208"/>
        <v>Y0D30</v>
      </c>
      <c r="B4310" s="89">
        <f>VLOOKUP(F4310,Masters!B:F,5,0)</f>
        <v>0</v>
      </c>
      <c r="C4310" s="169" t="s">
        <v>212</v>
      </c>
      <c r="D4310" s="169" t="s">
        <v>212</v>
      </c>
      <c r="E4310" s="170">
        <v>44469</v>
      </c>
      <c r="F4310" s="169">
        <v>260930</v>
      </c>
      <c r="G4310" s="169" t="s">
        <v>735</v>
      </c>
      <c r="H4310" s="169"/>
      <c r="I4310" s="169"/>
      <c r="J4310" s="169">
        <v>0</v>
      </c>
      <c r="K4310" s="169"/>
      <c r="M4310" s="168">
        <f t="shared" si="207"/>
        <v>0</v>
      </c>
    </row>
    <row r="4311" spans="1:13" x14ac:dyDescent="0.25">
      <c r="A4311" s="89" t="str">
        <f t="shared" si="208"/>
        <v>Y0D30</v>
      </c>
      <c r="B4311" s="89">
        <f>VLOOKUP(F4311,Masters!B:F,5,0)</f>
        <v>0</v>
      </c>
      <c r="C4311" s="169" t="s">
        <v>212</v>
      </c>
      <c r="D4311" s="169" t="s">
        <v>212</v>
      </c>
      <c r="E4311" s="170">
        <v>44469</v>
      </c>
      <c r="F4311" s="169">
        <v>260942</v>
      </c>
      <c r="G4311" s="169" t="s">
        <v>500</v>
      </c>
      <c r="H4311" s="169"/>
      <c r="I4311" s="169"/>
      <c r="J4311" s="169">
        <v>-301.27</v>
      </c>
      <c r="K4311" s="169"/>
      <c r="M4311" s="168">
        <f t="shared" si="207"/>
        <v>-3.0126999999999998E-5</v>
      </c>
    </row>
    <row r="4312" spans="1:13" x14ac:dyDescent="0.25">
      <c r="A4312" s="89" t="str">
        <f t="shared" si="208"/>
        <v>Y0D30</v>
      </c>
      <c r="B4312" s="89">
        <f>VLOOKUP(F4312,Masters!B:F,5,0)</f>
        <v>0</v>
      </c>
      <c r="C4312" s="169" t="s">
        <v>212</v>
      </c>
      <c r="D4312" s="169" t="s">
        <v>212</v>
      </c>
      <c r="E4312" s="170">
        <v>44469</v>
      </c>
      <c r="F4312" s="169">
        <v>260944</v>
      </c>
      <c r="G4312" s="169" t="s">
        <v>1580</v>
      </c>
      <c r="H4312" s="169"/>
      <c r="I4312" s="169"/>
      <c r="J4312" s="169">
        <v>-24123130.760000002</v>
      </c>
      <c r="K4312" s="169"/>
      <c r="M4312" s="168">
        <f t="shared" si="207"/>
        <v>-2.4123130760000002</v>
      </c>
    </row>
    <row r="4313" spans="1:13" x14ac:dyDescent="0.25">
      <c r="A4313" s="89" t="str">
        <f t="shared" si="208"/>
        <v>Y0D30</v>
      </c>
      <c r="B4313" s="89">
        <f>VLOOKUP(F4313,Masters!B:F,5,0)</f>
        <v>0</v>
      </c>
      <c r="C4313" s="169" t="s">
        <v>212</v>
      </c>
      <c r="D4313" s="169" t="s">
        <v>212</v>
      </c>
      <c r="E4313" s="170">
        <v>44469</v>
      </c>
      <c r="F4313" s="169">
        <v>261027</v>
      </c>
      <c r="G4313" s="169" t="s">
        <v>502</v>
      </c>
      <c r="H4313" s="169"/>
      <c r="I4313" s="169"/>
      <c r="J4313" s="169">
        <v>301638.36</v>
      </c>
      <c r="K4313" s="169"/>
      <c r="M4313" s="168">
        <f t="shared" si="207"/>
        <v>3.0163835999999999E-2</v>
      </c>
    </row>
    <row r="4314" spans="1:13" x14ac:dyDescent="0.25">
      <c r="A4314" s="89" t="str">
        <f t="shared" si="208"/>
        <v>Y0D30</v>
      </c>
      <c r="B4314" s="89">
        <f>VLOOKUP(F4314,Masters!B:F,5,0)</f>
        <v>0</v>
      </c>
      <c r="C4314" s="169" t="s">
        <v>212</v>
      </c>
      <c r="D4314" s="169" t="s">
        <v>212</v>
      </c>
      <c r="E4314" s="170">
        <v>44469</v>
      </c>
      <c r="F4314" s="169">
        <v>261259</v>
      </c>
      <c r="G4314" s="169" t="s">
        <v>505</v>
      </c>
      <c r="H4314" s="169"/>
      <c r="I4314" s="169"/>
      <c r="J4314" s="169">
        <v>-1494.44</v>
      </c>
      <c r="K4314" s="169"/>
      <c r="M4314" s="168">
        <f t="shared" si="207"/>
        <v>-1.4944400000000001E-4</v>
      </c>
    </row>
    <row r="4315" spans="1:13" x14ac:dyDescent="0.25">
      <c r="A4315" s="89" t="str">
        <f t="shared" si="208"/>
        <v>Y0D30</v>
      </c>
      <c r="B4315" s="89">
        <f>VLOOKUP(F4315,Masters!B:F,5,0)</f>
        <v>0</v>
      </c>
      <c r="C4315" s="169" t="s">
        <v>212</v>
      </c>
      <c r="D4315" s="169" t="s">
        <v>212</v>
      </c>
      <c r="E4315" s="170">
        <v>44469</v>
      </c>
      <c r="F4315" s="169">
        <v>261260</v>
      </c>
      <c r="G4315" s="169" t="s">
        <v>506</v>
      </c>
      <c r="H4315" s="169"/>
      <c r="I4315" s="169"/>
      <c r="J4315" s="169">
        <v>-1494.44</v>
      </c>
      <c r="K4315" s="169"/>
      <c r="M4315" s="168">
        <f t="shared" si="207"/>
        <v>-1.4944400000000001E-4</v>
      </c>
    </row>
    <row r="4316" spans="1:13" x14ac:dyDescent="0.25">
      <c r="A4316" s="89" t="str">
        <f t="shared" si="208"/>
        <v>Y0D30</v>
      </c>
      <c r="B4316" s="89">
        <f>VLOOKUP(F4316,Masters!B:F,5,0)</f>
        <v>0</v>
      </c>
      <c r="C4316" s="169" t="s">
        <v>212</v>
      </c>
      <c r="D4316" s="169" t="s">
        <v>212</v>
      </c>
      <c r="E4316" s="170">
        <v>44469</v>
      </c>
      <c r="F4316" s="169">
        <v>261262</v>
      </c>
      <c r="G4316" s="169" t="s">
        <v>507</v>
      </c>
      <c r="H4316" s="169"/>
      <c r="I4316" s="169"/>
      <c r="J4316" s="169">
        <v>-3582.93</v>
      </c>
      <c r="K4316" s="169"/>
      <c r="M4316" s="168">
        <f t="shared" si="207"/>
        <v>-3.5829299999999998E-4</v>
      </c>
    </row>
    <row r="4317" spans="1:13" x14ac:dyDescent="0.25">
      <c r="A4317" s="89" t="str">
        <f t="shared" si="208"/>
        <v>Y0D30</v>
      </c>
      <c r="B4317" s="89">
        <f>VLOOKUP(F4317,Masters!B:F,5,0)</f>
        <v>0</v>
      </c>
      <c r="C4317" s="169" t="s">
        <v>212</v>
      </c>
      <c r="D4317" s="169" t="s">
        <v>212</v>
      </c>
      <c r="E4317" s="170">
        <v>44469</v>
      </c>
      <c r="F4317" s="169">
        <v>281101</v>
      </c>
      <c r="G4317" s="169" t="s">
        <v>481</v>
      </c>
      <c r="H4317" s="169"/>
      <c r="I4317" s="169"/>
      <c r="J4317" s="169">
        <v>343894380.66000003</v>
      </c>
      <c r="K4317" s="169"/>
      <c r="M4317" s="168">
        <f t="shared" si="207"/>
        <v>34.389438066000004</v>
      </c>
    </row>
    <row r="4318" spans="1:13" x14ac:dyDescent="0.25">
      <c r="A4318" s="89" t="str">
        <f t="shared" si="208"/>
        <v>Y0D30</v>
      </c>
      <c r="B4318" s="89">
        <f>VLOOKUP(F4318,Masters!B:F,5,0)</f>
        <v>0</v>
      </c>
      <c r="C4318" s="169" t="s">
        <v>212</v>
      </c>
      <c r="D4318" s="169" t="s">
        <v>212</v>
      </c>
      <c r="E4318" s="170">
        <v>44469</v>
      </c>
      <c r="F4318" s="169">
        <v>281102</v>
      </c>
      <c r="G4318" s="169" t="s">
        <v>1058</v>
      </c>
      <c r="H4318" s="169"/>
      <c r="I4318" s="169"/>
      <c r="J4318" s="169">
        <v>-1442797922.1500001</v>
      </c>
      <c r="K4318" s="169"/>
      <c r="M4318" s="168">
        <f t="shared" si="207"/>
        <v>-144.27979221500001</v>
      </c>
    </row>
    <row r="4319" spans="1:13" x14ac:dyDescent="0.25">
      <c r="A4319" s="89" t="str">
        <f t="shared" si="208"/>
        <v>Y0D30</v>
      </c>
      <c r="B4319" s="89">
        <f>VLOOKUP(F4319,Masters!B:F,5,0)</f>
        <v>0</v>
      </c>
      <c r="C4319" s="169" t="s">
        <v>212</v>
      </c>
      <c r="D4319" s="169" t="s">
        <v>212</v>
      </c>
      <c r="E4319" s="170">
        <v>44469</v>
      </c>
      <c r="F4319" s="169">
        <v>281136</v>
      </c>
      <c r="G4319" s="169" t="s">
        <v>709</v>
      </c>
      <c r="H4319" s="169"/>
      <c r="I4319" s="169"/>
      <c r="J4319" s="169">
        <v>3498.49</v>
      </c>
      <c r="K4319" s="169"/>
      <c r="M4319" s="168">
        <f t="shared" si="207"/>
        <v>3.49849E-4</v>
      </c>
    </row>
    <row r="4320" spans="1:13" x14ac:dyDescent="0.25">
      <c r="A4320" s="89" t="str">
        <f t="shared" si="208"/>
        <v>Y0D30</v>
      </c>
      <c r="B4320" s="89">
        <f>VLOOKUP(F4320,Masters!B:F,5,0)</f>
        <v>0</v>
      </c>
      <c r="C4320" s="169" t="s">
        <v>212</v>
      </c>
      <c r="D4320" s="169" t="s">
        <v>212</v>
      </c>
      <c r="E4320" s="170">
        <v>44469</v>
      </c>
      <c r="F4320" s="169">
        <v>281139</v>
      </c>
      <c r="G4320" s="169" t="s">
        <v>643</v>
      </c>
      <c r="H4320" s="169"/>
      <c r="I4320" s="169"/>
      <c r="J4320" s="169">
        <v>-15006354.15</v>
      </c>
      <c r="K4320" s="169"/>
      <c r="M4320" s="168">
        <f t="shared" si="207"/>
        <v>-1.5006354150000001</v>
      </c>
    </row>
    <row r="4321" spans="1:13" x14ac:dyDescent="0.25">
      <c r="A4321" s="89" t="str">
        <f t="shared" si="208"/>
        <v>Y0D30</v>
      </c>
      <c r="B4321" s="89">
        <f>VLOOKUP(F4321,Masters!B:F,5,0)</f>
        <v>0</v>
      </c>
      <c r="C4321" s="169" t="s">
        <v>212</v>
      </c>
      <c r="D4321" s="169" t="s">
        <v>212</v>
      </c>
      <c r="E4321" s="170">
        <v>44469</v>
      </c>
      <c r="F4321" s="169">
        <v>281140</v>
      </c>
      <c r="G4321" s="169" t="s">
        <v>710</v>
      </c>
      <c r="H4321" s="169"/>
      <c r="I4321" s="169"/>
      <c r="J4321" s="169">
        <v>-15329018.01</v>
      </c>
      <c r="K4321" s="169"/>
      <c r="M4321" s="168">
        <f t="shared" si="207"/>
        <v>-1.532901801</v>
      </c>
    </row>
    <row r="4322" spans="1:13" x14ac:dyDescent="0.25">
      <c r="A4322" s="89" t="str">
        <f t="shared" si="208"/>
        <v>Y0D30</v>
      </c>
      <c r="B4322" s="89">
        <f>VLOOKUP(F4322,Masters!B:F,5,0)</f>
        <v>0</v>
      </c>
      <c r="C4322" s="169" t="s">
        <v>212</v>
      </c>
      <c r="D4322" s="169" t="s">
        <v>212</v>
      </c>
      <c r="E4322" s="170">
        <v>44469</v>
      </c>
      <c r="F4322" s="169">
        <v>281166</v>
      </c>
      <c r="G4322" s="169" t="s">
        <v>482</v>
      </c>
      <c r="H4322" s="169"/>
      <c r="I4322" s="169"/>
      <c r="J4322" s="169">
        <v>-263947711.44</v>
      </c>
      <c r="K4322" s="169"/>
      <c r="M4322" s="168">
        <f t="shared" si="207"/>
        <v>-26.394771144</v>
      </c>
    </row>
    <row r="4323" spans="1:13" x14ac:dyDescent="0.25">
      <c r="A4323" s="89" t="str">
        <f t="shared" si="208"/>
        <v>Y0D30</v>
      </c>
      <c r="B4323" s="89">
        <f>VLOOKUP(F4323,Masters!B:F,5,0)</f>
        <v>0</v>
      </c>
      <c r="C4323" s="169" t="s">
        <v>212</v>
      </c>
      <c r="D4323" s="169" t="s">
        <v>212</v>
      </c>
      <c r="E4323" s="170">
        <v>44469</v>
      </c>
      <c r="F4323" s="169">
        <v>281212</v>
      </c>
      <c r="G4323" s="169" t="s">
        <v>541</v>
      </c>
      <c r="H4323" s="169"/>
      <c r="I4323" s="169"/>
      <c r="J4323" s="169">
        <v>-939213.01</v>
      </c>
      <c r="K4323" s="169"/>
      <c r="M4323" s="168">
        <f t="shared" si="207"/>
        <v>-9.3921300999999999E-2</v>
      </c>
    </row>
    <row r="4324" spans="1:13" x14ac:dyDescent="0.25">
      <c r="A4324" s="89" t="str">
        <f t="shared" si="208"/>
        <v>Y0D30</v>
      </c>
      <c r="B4324" s="89">
        <f>VLOOKUP(F4324,Masters!B:F,5,0)</f>
        <v>0</v>
      </c>
      <c r="C4324" s="169" t="s">
        <v>212</v>
      </c>
      <c r="D4324" s="169" t="s">
        <v>212</v>
      </c>
      <c r="E4324" s="170">
        <v>44469</v>
      </c>
      <c r="F4324" s="169">
        <v>281292</v>
      </c>
      <c r="G4324" s="169" t="s">
        <v>484</v>
      </c>
      <c r="H4324" s="169"/>
      <c r="I4324" s="169"/>
      <c r="J4324" s="169">
        <v>-145210665.21000001</v>
      </c>
      <c r="K4324" s="169"/>
      <c r="M4324" s="168">
        <f t="shared" si="207"/>
        <v>-14.521066521000002</v>
      </c>
    </row>
    <row r="4325" spans="1:13" x14ac:dyDescent="0.25">
      <c r="A4325" s="89" t="str">
        <f t="shared" si="208"/>
        <v>Y0D30</v>
      </c>
      <c r="B4325" s="89">
        <f>VLOOKUP(F4325,Masters!B:F,5,0)</f>
        <v>0</v>
      </c>
      <c r="C4325" s="169" t="s">
        <v>212</v>
      </c>
      <c r="D4325" s="169" t="s">
        <v>212</v>
      </c>
      <c r="E4325" s="170">
        <v>44469</v>
      </c>
      <c r="F4325" s="169">
        <v>281293</v>
      </c>
      <c r="G4325" s="169" t="s">
        <v>651</v>
      </c>
      <c r="H4325" s="169"/>
      <c r="I4325" s="169"/>
      <c r="J4325" s="169">
        <v>40804515.229999997</v>
      </c>
      <c r="K4325" s="169"/>
      <c r="M4325" s="168">
        <f t="shared" si="207"/>
        <v>4.0804515229999998</v>
      </c>
    </row>
    <row r="4326" spans="1:13" x14ac:dyDescent="0.25">
      <c r="A4326" s="89" t="str">
        <f t="shared" si="208"/>
        <v>Y0D30</v>
      </c>
      <c r="B4326" s="89">
        <f>VLOOKUP(F4326,Masters!B:F,5,0)</f>
        <v>0</v>
      </c>
      <c r="C4326" s="169" t="s">
        <v>212</v>
      </c>
      <c r="D4326" s="169" t="s">
        <v>212</v>
      </c>
      <c r="E4326" s="170">
        <v>44469</v>
      </c>
      <c r="F4326" s="169">
        <v>281294</v>
      </c>
      <c r="G4326" s="169" t="s">
        <v>712</v>
      </c>
      <c r="H4326" s="169"/>
      <c r="I4326" s="169"/>
      <c r="J4326" s="169">
        <v>-327358.67</v>
      </c>
      <c r="K4326" s="169"/>
      <c r="M4326" s="168">
        <f t="shared" si="207"/>
        <v>-3.2735867000000002E-2</v>
      </c>
    </row>
    <row r="4327" spans="1:13" x14ac:dyDescent="0.25">
      <c r="A4327" s="89" t="str">
        <f t="shared" si="208"/>
        <v>Y0D30</v>
      </c>
      <c r="B4327" s="89">
        <f>VLOOKUP(F4327,Masters!B:F,5,0)</f>
        <v>0</v>
      </c>
      <c r="C4327" s="169" t="s">
        <v>212</v>
      </c>
      <c r="D4327" s="169" t="s">
        <v>212</v>
      </c>
      <c r="E4327" s="170">
        <v>44469</v>
      </c>
      <c r="F4327" s="169">
        <v>281296</v>
      </c>
      <c r="G4327" s="169" t="s">
        <v>738</v>
      </c>
      <c r="H4327" s="169"/>
      <c r="I4327" s="169"/>
      <c r="J4327" s="169">
        <v>5293.64</v>
      </c>
      <c r="K4327" s="169"/>
      <c r="M4327" s="168">
        <f t="shared" si="207"/>
        <v>5.2936400000000005E-4</v>
      </c>
    </row>
    <row r="4328" spans="1:13" x14ac:dyDescent="0.25">
      <c r="A4328" s="89" t="str">
        <f t="shared" si="208"/>
        <v>Y0D35.3</v>
      </c>
      <c r="B4328" s="89">
        <f>VLOOKUP(F4328,Masters!B:F,5,0)</f>
        <v>5.3</v>
      </c>
      <c r="C4328" s="169" t="s">
        <v>212</v>
      </c>
      <c r="D4328" s="169" t="s">
        <v>212</v>
      </c>
      <c r="E4328" s="170">
        <v>44469</v>
      </c>
      <c r="F4328" s="169">
        <v>301101</v>
      </c>
      <c r="G4328" s="169" t="s">
        <v>447</v>
      </c>
      <c r="H4328" s="169"/>
      <c r="I4328" s="169"/>
      <c r="J4328" s="169">
        <v>-6387115874.6999998</v>
      </c>
      <c r="K4328" s="169"/>
      <c r="M4328" s="168">
        <f t="shared" si="207"/>
        <v>-638.71158746999993</v>
      </c>
    </row>
    <row r="4329" spans="1:13" x14ac:dyDescent="0.25">
      <c r="A4329" s="89" t="str">
        <f t="shared" si="208"/>
        <v>Y0D35.3</v>
      </c>
      <c r="B4329" s="89">
        <f>VLOOKUP(F4329,Masters!B:F,5,0)</f>
        <v>5.3</v>
      </c>
      <c r="C4329" s="169" t="s">
        <v>212</v>
      </c>
      <c r="D4329" s="169" t="s">
        <v>212</v>
      </c>
      <c r="E4329" s="170">
        <v>44469</v>
      </c>
      <c r="F4329" s="169">
        <v>301105</v>
      </c>
      <c r="G4329" s="169" t="s">
        <v>954</v>
      </c>
      <c r="H4329" s="169"/>
      <c r="I4329" s="169"/>
      <c r="J4329" s="169">
        <v>-108640382.06</v>
      </c>
      <c r="K4329" s="169"/>
      <c r="M4329" s="168">
        <f t="shared" si="207"/>
        <v>-10.864038206</v>
      </c>
    </row>
    <row r="4330" spans="1:13" x14ac:dyDescent="0.25">
      <c r="A4330" s="89" t="str">
        <f t="shared" si="208"/>
        <v>Y0D35.3</v>
      </c>
      <c r="B4330" s="89">
        <f>VLOOKUP(F4330,Masters!B:F,5,0)</f>
        <v>5.3</v>
      </c>
      <c r="C4330" s="169" t="s">
        <v>212</v>
      </c>
      <c r="D4330" s="169" t="s">
        <v>212</v>
      </c>
      <c r="E4330" s="170">
        <v>44469</v>
      </c>
      <c r="F4330" s="169">
        <v>301230</v>
      </c>
      <c r="G4330" s="169" t="s">
        <v>957</v>
      </c>
      <c r="H4330" s="169"/>
      <c r="I4330" s="169"/>
      <c r="J4330" s="169">
        <v>-799811.25</v>
      </c>
      <c r="K4330" s="169"/>
      <c r="M4330" s="168">
        <f t="shared" si="207"/>
        <v>-7.9981125E-2</v>
      </c>
    </row>
    <row r="4331" spans="1:13" x14ac:dyDescent="0.25">
      <c r="A4331" s="89" t="str">
        <f t="shared" si="208"/>
        <v>Y0D35.3</v>
      </c>
      <c r="B4331" s="89">
        <f>VLOOKUP(F4331,Masters!B:F,5,0)</f>
        <v>5.3</v>
      </c>
      <c r="C4331" s="169" t="s">
        <v>212</v>
      </c>
      <c r="D4331" s="169" t="s">
        <v>212</v>
      </c>
      <c r="E4331" s="170">
        <v>44469</v>
      </c>
      <c r="F4331" s="169">
        <v>301231</v>
      </c>
      <c r="G4331" s="169" t="s">
        <v>958</v>
      </c>
      <c r="H4331" s="169"/>
      <c r="I4331" s="169"/>
      <c r="J4331" s="169">
        <v>-45656.25</v>
      </c>
      <c r="K4331" s="169"/>
      <c r="M4331" s="168">
        <f t="shared" si="207"/>
        <v>-4.5656250000000002E-3</v>
      </c>
    </row>
    <row r="4332" spans="1:13" x14ac:dyDescent="0.25">
      <c r="A4332" s="89" t="str">
        <f t="shared" si="208"/>
        <v>Y0D35.2</v>
      </c>
      <c r="B4332" s="89">
        <f>VLOOKUP(F4332,Masters!B:F,5,0)</f>
        <v>5.2</v>
      </c>
      <c r="C4332" s="169" t="s">
        <v>212</v>
      </c>
      <c r="D4332" s="169" t="s">
        <v>212</v>
      </c>
      <c r="E4332" s="170">
        <v>44469</v>
      </c>
      <c r="F4332" s="169">
        <v>301600</v>
      </c>
      <c r="G4332" s="169" t="s">
        <v>1519</v>
      </c>
      <c r="H4332" s="169"/>
      <c r="I4332" s="169"/>
      <c r="J4332" s="169">
        <v>-13272324.25</v>
      </c>
      <c r="K4332" s="169"/>
      <c r="M4332" s="168">
        <f t="shared" si="207"/>
        <v>-1.327232425</v>
      </c>
    </row>
    <row r="4333" spans="1:13" x14ac:dyDescent="0.25">
      <c r="A4333" s="89" t="str">
        <f t="shared" si="208"/>
        <v>Y0D35.3</v>
      </c>
      <c r="B4333" s="89">
        <f>VLOOKUP(F4333,Masters!B:F,5,0)</f>
        <v>5.3</v>
      </c>
      <c r="C4333" s="169" t="s">
        <v>212</v>
      </c>
      <c r="D4333" s="169" t="s">
        <v>212</v>
      </c>
      <c r="E4333" s="170">
        <v>44469</v>
      </c>
      <c r="F4333" s="169">
        <v>302203</v>
      </c>
      <c r="G4333" s="169" t="s">
        <v>961</v>
      </c>
      <c r="H4333" s="169"/>
      <c r="I4333" s="169"/>
      <c r="J4333" s="169">
        <v>-2.25</v>
      </c>
      <c r="K4333" s="169"/>
      <c r="M4333" s="168">
        <f t="shared" si="207"/>
        <v>-2.2499999999999999E-7</v>
      </c>
    </row>
    <row r="4334" spans="1:13" x14ac:dyDescent="0.25">
      <c r="A4334" s="89" t="str">
        <f t="shared" si="208"/>
        <v>Y0D35.1</v>
      </c>
      <c r="B4334" s="89">
        <f>VLOOKUP(F4334,Masters!B:F,5,0)</f>
        <v>5.0999999999999996</v>
      </c>
      <c r="C4334" s="169" t="s">
        <v>212</v>
      </c>
      <c r="D4334" s="169" t="s">
        <v>212</v>
      </c>
      <c r="E4334" s="170">
        <v>44469</v>
      </c>
      <c r="F4334" s="169">
        <v>304101</v>
      </c>
      <c r="G4334" s="169" t="s">
        <v>439</v>
      </c>
      <c r="H4334" s="169"/>
      <c r="I4334" s="169"/>
      <c r="J4334" s="169">
        <v>-502379830.5</v>
      </c>
      <c r="K4334" s="169"/>
      <c r="M4334" s="168">
        <f t="shared" si="207"/>
        <v>-50.237983049999997</v>
      </c>
    </row>
    <row r="4335" spans="1:13" x14ac:dyDescent="0.25">
      <c r="A4335" s="89" t="str">
        <f t="shared" si="208"/>
        <v>Y0D35.2</v>
      </c>
      <c r="B4335" s="89">
        <f>VLOOKUP(F4335,Masters!B:F,5,0)</f>
        <v>5.2</v>
      </c>
      <c r="C4335" s="169" t="s">
        <v>212</v>
      </c>
      <c r="D4335" s="169" t="s">
        <v>212</v>
      </c>
      <c r="E4335" s="170">
        <v>44469</v>
      </c>
      <c r="F4335" s="169">
        <v>304209</v>
      </c>
      <c r="G4335" s="169" t="s">
        <v>565</v>
      </c>
      <c r="H4335" s="169"/>
      <c r="I4335" s="169"/>
      <c r="J4335" s="169">
        <v>-18679444.449999999</v>
      </c>
      <c r="K4335" s="169"/>
      <c r="M4335" s="168">
        <f t="shared" si="207"/>
        <v>-1.867944445</v>
      </c>
    </row>
    <row r="4336" spans="1:13" x14ac:dyDescent="0.25">
      <c r="A4336" s="89" t="str">
        <f t="shared" si="208"/>
        <v>Y0D35.2</v>
      </c>
      <c r="B4336" s="89">
        <f>VLOOKUP(F4336,Masters!B:F,5,0)</f>
        <v>5.2</v>
      </c>
      <c r="C4336" s="169" t="s">
        <v>212</v>
      </c>
      <c r="D4336" s="169" t="s">
        <v>212</v>
      </c>
      <c r="E4336" s="170">
        <v>44469</v>
      </c>
      <c r="F4336" s="169">
        <v>304213</v>
      </c>
      <c r="G4336" s="169" t="s">
        <v>966</v>
      </c>
      <c r="H4336" s="169"/>
      <c r="I4336" s="169"/>
      <c r="J4336" s="169">
        <v>-31362722.18</v>
      </c>
      <c r="K4336" s="169"/>
      <c r="M4336" s="168">
        <f t="shared" si="207"/>
        <v>-3.1362722179999998</v>
      </c>
    </row>
    <row r="4337" spans="1:13" x14ac:dyDescent="0.25">
      <c r="A4337" s="89" t="str">
        <f t="shared" ref="A4337:A4377" si="209">C4337&amp;B4337</f>
        <v>Y0D35.2</v>
      </c>
      <c r="B4337" s="89">
        <f>VLOOKUP(F4337,Masters!B:F,5,0)</f>
        <v>5.2</v>
      </c>
      <c r="C4337" s="169" t="s">
        <v>212</v>
      </c>
      <c r="D4337" s="169" t="s">
        <v>212</v>
      </c>
      <c r="E4337" s="170">
        <v>44469</v>
      </c>
      <c r="F4337" s="169">
        <v>304214</v>
      </c>
      <c r="G4337" s="169" t="s">
        <v>663</v>
      </c>
      <c r="H4337" s="169"/>
      <c r="I4337" s="169"/>
      <c r="J4337" s="169">
        <v>-168476284.5</v>
      </c>
      <c r="K4337" s="169"/>
      <c r="M4337" s="168">
        <f t="shared" ref="M4337:M4364" si="210">J4337/10000000</f>
        <v>-16.847628449999998</v>
      </c>
    </row>
    <row r="4338" spans="1:13" x14ac:dyDescent="0.25">
      <c r="A4338" s="89" t="str">
        <f t="shared" si="209"/>
        <v>Y0D35.2</v>
      </c>
      <c r="B4338" s="89">
        <f>VLOOKUP(F4338,Masters!B:F,5,0)</f>
        <v>5.2</v>
      </c>
      <c r="C4338" s="169" t="s">
        <v>212</v>
      </c>
      <c r="D4338" s="169" t="s">
        <v>212</v>
      </c>
      <c r="E4338" s="170">
        <v>44469</v>
      </c>
      <c r="F4338" s="169">
        <v>304215</v>
      </c>
      <c r="G4338" s="169" t="s">
        <v>600</v>
      </c>
      <c r="H4338" s="169"/>
      <c r="I4338" s="169"/>
      <c r="J4338" s="169">
        <v>-16956953</v>
      </c>
      <c r="K4338" s="169"/>
      <c r="M4338" s="168">
        <f t="shared" si="210"/>
        <v>-1.6956952999999999</v>
      </c>
    </row>
    <row r="4339" spans="1:13" x14ac:dyDescent="0.25">
      <c r="A4339" s="89" t="str">
        <f t="shared" si="209"/>
        <v>Y0D35.2</v>
      </c>
      <c r="B4339" s="89">
        <f>VLOOKUP(F4339,Masters!B:F,5,0)</f>
        <v>5.2</v>
      </c>
      <c r="C4339" s="169" t="s">
        <v>212</v>
      </c>
      <c r="D4339" s="169" t="s">
        <v>212</v>
      </c>
      <c r="E4339" s="170">
        <v>44469</v>
      </c>
      <c r="F4339" s="169">
        <v>304216</v>
      </c>
      <c r="G4339" s="169" t="s">
        <v>967</v>
      </c>
      <c r="H4339" s="169"/>
      <c r="I4339" s="169"/>
      <c r="J4339" s="169">
        <v>-18723508.25</v>
      </c>
      <c r="K4339" s="169"/>
      <c r="M4339" s="168">
        <f t="shared" si="210"/>
        <v>-1.8723508250000001</v>
      </c>
    </row>
    <row r="4340" spans="1:13" x14ac:dyDescent="0.25">
      <c r="A4340" s="89" t="str">
        <f t="shared" si="209"/>
        <v>Y0D35.2</v>
      </c>
      <c r="B4340" s="89">
        <f>VLOOKUP(F4340,Masters!B:F,5,0)</f>
        <v>5.2</v>
      </c>
      <c r="C4340" s="169" t="s">
        <v>212</v>
      </c>
      <c r="D4340" s="169" t="s">
        <v>212</v>
      </c>
      <c r="E4340" s="170">
        <v>44469</v>
      </c>
      <c r="F4340" s="169">
        <v>304232</v>
      </c>
      <c r="G4340" s="169" t="s">
        <v>440</v>
      </c>
      <c r="H4340" s="169"/>
      <c r="I4340" s="169"/>
      <c r="J4340" s="169">
        <v>-124025.21</v>
      </c>
      <c r="K4340" s="169"/>
      <c r="M4340" s="168">
        <f t="shared" si="210"/>
        <v>-1.2402521000000001E-2</v>
      </c>
    </row>
    <row r="4341" spans="1:13" x14ac:dyDescent="0.25">
      <c r="A4341" s="89" t="str">
        <f t="shared" si="209"/>
        <v>Y0D35.5</v>
      </c>
      <c r="B4341" s="89">
        <f>VLOOKUP(F4341,Masters!B:F,5,0)</f>
        <v>5.5</v>
      </c>
      <c r="C4341" s="169" t="s">
        <v>212</v>
      </c>
      <c r="D4341" s="169" t="s">
        <v>212</v>
      </c>
      <c r="E4341" s="170">
        <v>44469</v>
      </c>
      <c r="F4341" s="169">
        <v>304302</v>
      </c>
      <c r="G4341" s="169" t="s">
        <v>441</v>
      </c>
      <c r="H4341" s="169"/>
      <c r="I4341" s="169"/>
      <c r="J4341" s="169">
        <v>-889149.49</v>
      </c>
      <c r="K4341" s="169"/>
      <c r="M4341" s="168">
        <f t="shared" si="210"/>
        <v>-8.8914948999999993E-2</v>
      </c>
    </row>
    <row r="4342" spans="1:13" x14ac:dyDescent="0.25">
      <c r="A4342" s="89" t="str">
        <f t="shared" si="209"/>
        <v>Y0D35.5</v>
      </c>
      <c r="B4342" s="89">
        <f>VLOOKUP(F4342,Masters!B:F,5,0)</f>
        <v>5.5</v>
      </c>
      <c r="C4342" s="169" t="s">
        <v>212</v>
      </c>
      <c r="D4342" s="169" t="s">
        <v>212</v>
      </c>
      <c r="E4342" s="170">
        <v>44469</v>
      </c>
      <c r="F4342" s="169">
        <v>304751</v>
      </c>
      <c r="G4342" s="169" t="s">
        <v>443</v>
      </c>
      <c r="H4342" s="169"/>
      <c r="I4342" s="169"/>
      <c r="J4342" s="169">
        <v>-389536.24</v>
      </c>
      <c r="K4342" s="169"/>
      <c r="M4342" s="168">
        <f t="shared" si="210"/>
        <v>-3.8953623999999999E-2</v>
      </c>
    </row>
    <row r="4343" spans="1:13" x14ac:dyDescent="0.25">
      <c r="A4343" s="89" t="str">
        <f t="shared" si="209"/>
        <v>Y0D35.5</v>
      </c>
      <c r="B4343" s="89">
        <f>VLOOKUP(F4343,Masters!B:F,5,0)</f>
        <v>5.5</v>
      </c>
      <c r="C4343" s="169" t="s">
        <v>212</v>
      </c>
      <c r="D4343" s="169" t="s">
        <v>212</v>
      </c>
      <c r="E4343" s="170">
        <v>44469</v>
      </c>
      <c r="F4343" s="169">
        <v>304752</v>
      </c>
      <c r="G4343" s="169" t="s">
        <v>664</v>
      </c>
      <c r="H4343" s="169"/>
      <c r="I4343" s="169"/>
      <c r="J4343" s="169">
        <v>-6664.48</v>
      </c>
      <c r="K4343" s="169"/>
      <c r="M4343" s="168">
        <f t="shared" si="210"/>
        <v>-6.6644799999999993E-4</v>
      </c>
    </row>
    <row r="4344" spans="1:13" x14ac:dyDescent="0.25">
      <c r="A4344" s="89" t="str">
        <f t="shared" si="209"/>
        <v>Y0D35.5</v>
      </c>
      <c r="B4344" s="89">
        <f>VLOOKUP(F4344,Masters!B:F,5,0)</f>
        <v>5.5</v>
      </c>
      <c r="C4344" s="169" t="s">
        <v>212</v>
      </c>
      <c r="D4344" s="169" t="s">
        <v>212</v>
      </c>
      <c r="E4344" s="170">
        <v>44469</v>
      </c>
      <c r="F4344" s="169">
        <v>304753</v>
      </c>
      <c r="G4344" s="169" t="s">
        <v>714</v>
      </c>
      <c r="H4344" s="169"/>
      <c r="I4344" s="169"/>
      <c r="J4344" s="169">
        <v>-1007.81</v>
      </c>
      <c r="K4344" s="169"/>
      <c r="M4344" s="168">
        <f t="shared" si="210"/>
        <v>-1.00781E-4</v>
      </c>
    </row>
    <row r="4345" spans="1:13" x14ac:dyDescent="0.25">
      <c r="A4345" s="89" t="str">
        <f t="shared" si="209"/>
        <v>Y0D35.5</v>
      </c>
      <c r="B4345" s="89">
        <f>VLOOKUP(F4345,Masters!B:F,5,0)</f>
        <v>5.5</v>
      </c>
      <c r="C4345" s="169" t="s">
        <v>212</v>
      </c>
      <c r="D4345" s="169" t="s">
        <v>212</v>
      </c>
      <c r="E4345" s="170">
        <v>44469</v>
      </c>
      <c r="F4345" s="169">
        <v>305101</v>
      </c>
      <c r="G4345" s="169" t="s">
        <v>444</v>
      </c>
      <c r="H4345" s="169"/>
      <c r="I4345" s="169"/>
      <c r="J4345" s="169">
        <v>-712.94</v>
      </c>
      <c r="K4345" s="169"/>
      <c r="M4345" s="168">
        <f t="shared" si="210"/>
        <v>-7.1293999999999999E-5</v>
      </c>
    </row>
    <row r="4346" spans="1:13" x14ac:dyDescent="0.25">
      <c r="A4346" s="89" t="str">
        <f t="shared" si="209"/>
        <v>Y0D35.5</v>
      </c>
      <c r="B4346" s="89">
        <f>VLOOKUP(F4346,Masters!B:F,5,0)</f>
        <v>5.5</v>
      </c>
      <c r="C4346" s="169" t="s">
        <v>212</v>
      </c>
      <c r="D4346" s="169" t="s">
        <v>212</v>
      </c>
      <c r="E4346" s="170">
        <v>44469</v>
      </c>
      <c r="F4346" s="169">
        <v>310113</v>
      </c>
      <c r="G4346" s="169" t="s">
        <v>715</v>
      </c>
      <c r="H4346" s="169"/>
      <c r="I4346" s="169"/>
      <c r="J4346" s="169">
        <v>-2951.32</v>
      </c>
      <c r="K4346" s="169"/>
      <c r="M4346" s="168">
        <f t="shared" si="210"/>
        <v>-2.9513200000000003E-4</v>
      </c>
    </row>
    <row r="4347" spans="1:13" x14ac:dyDescent="0.25">
      <c r="A4347" s="89" t="str">
        <f t="shared" si="209"/>
        <v>Y0D35.5</v>
      </c>
      <c r="B4347" s="89">
        <f>VLOOKUP(F4347,Masters!B:F,5,0)</f>
        <v>5.5</v>
      </c>
      <c r="C4347" s="169" t="s">
        <v>212</v>
      </c>
      <c r="D4347" s="169" t="s">
        <v>212</v>
      </c>
      <c r="E4347" s="170">
        <v>44469</v>
      </c>
      <c r="F4347" s="169">
        <v>310115</v>
      </c>
      <c r="G4347" s="169" t="s">
        <v>446</v>
      </c>
      <c r="H4347" s="169"/>
      <c r="I4347" s="169"/>
      <c r="J4347" s="169">
        <v>-44964.65</v>
      </c>
      <c r="K4347" s="169"/>
      <c r="M4347" s="168">
        <f t="shared" si="210"/>
        <v>-4.4964649999999998E-3</v>
      </c>
    </row>
    <row r="4348" spans="1:13" x14ac:dyDescent="0.25">
      <c r="A4348" s="89" t="str">
        <f t="shared" si="209"/>
        <v>Y0D35.5</v>
      </c>
      <c r="B4348" s="89">
        <f>VLOOKUP(F4348,Masters!B:F,5,0)</f>
        <v>5.5</v>
      </c>
      <c r="C4348" s="169" t="s">
        <v>212</v>
      </c>
      <c r="D4348" s="169" t="s">
        <v>212</v>
      </c>
      <c r="E4348" s="170">
        <v>44469</v>
      </c>
      <c r="F4348" s="169">
        <v>310118</v>
      </c>
      <c r="G4348" s="169" t="s">
        <v>690</v>
      </c>
      <c r="H4348" s="169"/>
      <c r="I4348" s="169"/>
      <c r="J4348" s="169">
        <v>-72.38</v>
      </c>
      <c r="K4348" s="169"/>
      <c r="M4348" s="168">
        <f t="shared" si="210"/>
        <v>-7.2379999999999991E-6</v>
      </c>
    </row>
    <row r="4349" spans="1:13" x14ac:dyDescent="0.25">
      <c r="A4349" s="89" t="str">
        <f t="shared" si="209"/>
        <v>Y0D30</v>
      </c>
      <c r="B4349" s="89">
        <f>VLOOKUP(F4349,Masters!B:F,5,0)</f>
        <v>0</v>
      </c>
      <c r="C4349" s="169" t="s">
        <v>212</v>
      </c>
      <c r="D4349" s="169" t="s">
        <v>212</v>
      </c>
      <c r="E4349" s="170">
        <v>44469</v>
      </c>
      <c r="F4349" s="169">
        <v>311301</v>
      </c>
      <c r="G4349" s="169" t="s">
        <v>685</v>
      </c>
      <c r="H4349" s="169"/>
      <c r="I4349" s="169"/>
      <c r="J4349" s="169">
        <v>-149982600.25</v>
      </c>
      <c r="K4349" s="169"/>
      <c r="M4349" s="168">
        <f t="shared" si="210"/>
        <v>-14.998260025</v>
      </c>
    </row>
    <row r="4350" spans="1:13" x14ac:dyDescent="0.25">
      <c r="A4350" s="89" t="str">
        <f t="shared" si="209"/>
        <v>Y0D30</v>
      </c>
      <c r="B4350" s="89">
        <f>VLOOKUP(F4350,Masters!B:F,5,0)</f>
        <v>0</v>
      </c>
      <c r="C4350" s="169" t="s">
        <v>212</v>
      </c>
      <c r="D4350" s="169" t="s">
        <v>212</v>
      </c>
      <c r="E4350" s="170">
        <v>44469</v>
      </c>
      <c r="F4350" s="169">
        <v>311501</v>
      </c>
      <c r="G4350" s="169" t="s">
        <v>448</v>
      </c>
      <c r="H4350" s="169"/>
      <c r="I4350" s="169"/>
      <c r="J4350" s="169">
        <v>-1287701885.77</v>
      </c>
      <c r="K4350" s="169"/>
      <c r="M4350" s="168">
        <f t="shared" si="210"/>
        <v>-128.770188577</v>
      </c>
    </row>
    <row r="4351" spans="1:13" x14ac:dyDescent="0.25">
      <c r="A4351" s="89" t="str">
        <f t="shared" si="209"/>
        <v>Y0D30</v>
      </c>
      <c r="B4351" s="89">
        <f>VLOOKUP(F4351,Masters!B:F,5,0)</f>
        <v>0</v>
      </c>
      <c r="C4351" s="169" t="s">
        <v>212</v>
      </c>
      <c r="D4351" s="169" t="s">
        <v>212</v>
      </c>
      <c r="E4351" s="170">
        <v>44469</v>
      </c>
      <c r="F4351" s="169">
        <v>311506</v>
      </c>
      <c r="G4351" s="169" t="s">
        <v>987</v>
      </c>
      <c r="H4351" s="169"/>
      <c r="I4351" s="169"/>
      <c r="J4351" s="169">
        <v>74111994.310000002</v>
      </c>
      <c r="K4351" s="169"/>
      <c r="M4351" s="168">
        <f t="shared" si="210"/>
        <v>7.411199431</v>
      </c>
    </row>
    <row r="4352" spans="1:13" x14ac:dyDescent="0.25">
      <c r="A4352" s="89" t="str">
        <f t="shared" si="209"/>
        <v>Y0D30</v>
      </c>
      <c r="B4352" s="89">
        <f>VLOOKUP(F4352,Masters!B:F,5,0)</f>
        <v>0</v>
      </c>
      <c r="C4352" s="169" t="s">
        <v>212</v>
      </c>
      <c r="D4352" s="169" t="s">
        <v>212</v>
      </c>
      <c r="E4352" s="170">
        <v>44469</v>
      </c>
      <c r="F4352" s="169">
        <v>311608</v>
      </c>
      <c r="G4352" s="169" t="s">
        <v>567</v>
      </c>
      <c r="H4352" s="169"/>
      <c r="I4352" s="169"/>
      <c r="J4352" s="169">
        <v>9491550</v>
      </c>
      <c r="K4352" s="169"/>
      <c r="M4352" s="168">
        <f t="shared" si="210"/>
        <v>0.94915499999999997</v>
      </c>
    </row>
    <row r="4353" spans="1:13" x14ac:dyDescent="0.25">
      <c r="A4353" s="89" t="str">
        <f t="shared" si="209"/>
        <v>Y0D30</v>
      </c>
      <c r="B4353" s="89">
        <f>VLOOKUP(F4353,Masters!B:F,5,0)</f>
        <v>0</v>
      </c>
      <c r="C4353" s="169" t="s">
        <v>212</v>
      </c>
      <c r="D4353" s="169" t="s">
        <v>212</v>
      </c>
      <c r="E4353" s="170">
        <v>44469</v>
      </c>
      <c r="F4353" s="169">
        <v>311617</v>
      </c>
      <c r="G4353" s="169" t="s">
        <v>666</v>
      </c>
      <c r="H4353" s="169"/>
      <c r="I4353" s="169"/>
      <c r="J4353" s="169">
        <v>-5022760.5</v>
      </c>
      <c r="K4353" s="169"/>
      <c r="M4353" s="168">
        <f t="shared" si="210"/>
        <v>-0.50227604999999997</v>
      </c>
    </row>
    <row r="4354" spans="1:13" x14ac:dyDescent="0.25">
      <c r="A4354" s="89" t="str">
        <f t="shared" si="209"/>
        <v>Y0D30</v>
      </c>
      <c r="B4354" s="89">
        <f>VLOOKUP(F4354,Masters!B:F,5,0)</f>
        <v>0</v>
      </c>
      <c r="C4354" s="169" t="s">
        <v>212</v>
      </c>
      <c r="D4354" s="169" t="s">
        <v>212</v>
      </c>
      <c r="E4354" s="170">
        <v>44469</v>
      </c>
      <c r="F4354" s="169">
        <v>311618</v>
      </c>
      <c r="G4354" s="169" t="s">
        <v>989</v>
      </c>
      <c r="H4354" s="169"/>
      <c r="I4354" s="169"/>
      <c r="J4354" s="169">
        <v>275252.5</v>
      </c>
      <c r="K4354" s="169"/>
      <c r="M4354" s="168">
        <f t="shared" si="210"/>
        <v>2.7525250000000001E-2</v>
      </c>
    </row>
    <row r="4355" spans="1:13" x14ac:dyDescent="0.25">
      <c r="A4355" s="89" t="str">
        <f t="shared" si="209"/>
        <v>Y0D30</v>
      </c>
      <c r="B4355" s="89">
        <f>VLOOKUP(F4355,Masters!B:F,5,0)</f>
        <v>0</v>
      </c>
      <c r="C4355" s="169" t="s">
        <v>212</v>
      </c>
      <c r="D4355" s="169" t="s">
        <v>212</v>
      </c>
      <c r="E4355" s="170">
        <v>44469</v>
      </c>
      <c r="F4355" s="169">
        <v>311619</v>
      </c>
      <c r="G4355" s="169" t="s">
        <v>605</v>
      </c>
      <c r="H4355" s="169"/>
      <c r="I4355" s="169"/>
      <c r="J4355" s="169">
        <v>1531575</v>
      </c>
      <c r="K4355" s="169"/>
      <c r="M4355" s="168">
        <f t="shared" si="210"/>
        <v>0.1531575</v>
      </c>
    </row>
    <row r="4356" spans="1:13" x14ac:dyDescent="0.25">
      <c r="A4356" s="89" t="str">
        <f t="shared" si="209"/>
        <v>Y0D35.3</v>
      </c>
      <c r="B4356" s="89">
        <f>VLOOKUP(F4356,Masters!B:F,5,0)</f>
        <v>5.3</v>
      </c>
      <c r="C4356" s="169" t="s">
        <v>212</v>
      </c>
      <c r="D4356" s="169" t="s">
        <v>212</v>
      </c>
      <c r="E4356" s="170">
        <v>44469</v>
      </c>
      <c r="F4356" s="169">
        <v>315101</v>
      </c>
      <c r="G4356" s="169" t="s">
        <v>992</v>
      </c>
      <c r="H4356" s="169"/>
      <c r="I4356" s="169"/>
      <c r="J4356" s="169">
        <v>-18582040.550000001</v>
      </c>
      <c r="K4356" s="169"/>
      <c r="M4356" s="168">
        <f t="shared" si="210"/>
        <v>-1.8582040550000001</v>
      </c>
    </row>
    <row r="4357" spans="1:13" x14ac:dyDescent="0.25">
      <c r="A4357" s="89" t="str">
        <f t="shared" si="209"/>
        <v>Y0D35.3</v>
      </c>
      <c r="B4357" s="89">
        <f>VLOOKUP(F4357,Masters!B:F,5,0)</f>
        <v>5.3</v>
      </c>
      <c r="C4357" s="169" t="s">
        <v>212</v>
      </c>
      <c r="D4357" s="169" t="s">
        <v>212</v>
      </c>
      <c r="E4357" s="170">
        <v>44469</v>
      </c>
      <c r="F4357" s="169">
        <v>315111</v>
      </c>
      <c r="G4357" s="169" t="s">
        <v>1118</v>
      </c>
      <c r="H4357" s="169"/>
      <c r="I4357" s="169"/>
      <c r="J4357" s="169">
        <v>-4109828597.5100002</v>
      </c>
      <c r="K4357" s="169"/>
      <c r="M4357" s="168">
        <f t="shared" si="210"/>
        <v>-410.98285975100003</v>
      </c>
    </row>
    <row r="4358" spans="1:13" x14ac:dyDescent="0.25">
      <c r="A4358" s="89" t="str">
        <f t="shared" si="209"/>
        <v>Y0D36.3</v>
      </c>
      <c r="B4358" s="89">
        <f>VLOOKUP(F4358,Masters!B:F,5,0)</f>
        <v>6.3</v>
      </c>
      <c r="C4358" s="169" t="s">
        <v>212</v>
      </c>
      <c r="D4358" s="169" t="s">
        <v>212</v>
      </c>
      <c r="E4358" s="170">
        <v>44469</v>
      </c>
      <c r="F4358" s="169">
        <v>401201</v>
      </c>
      <c r="G4358" s="169" t="s">
        <v>451</v>
      </c>
      <c r="H4358" s="169"/>
      <c r="I4358" s="169"/>
      <c r="J4358" s="169">
        <v>583478.61</v>
      </c>
      <c r="K4358" s="169"/>
      <c r="M4358" s="168">
        <f t="shared" si="210"/>
        <v>5.8347861000000001E-2</v>
      </c>
    </row>
    <row r="4359" spans="1:13" x14ac:dyDescent="0.25">
      <c r="A4359" s="89" t="str">
        <f t="shared" si="209"/>
        <v>Y0D30</v>
      </c>
      <c r="B4359" s="89">
        <f>VLOOKUP(F4359,Masters!B:F,5,0)</f>
        <v>0</v>
      </c>
      <c r="C4359" s="169" t="s">
        <v>212</v>
      </c>
      <c r="D4359" s="169" t="s">
        <v>212</v>
      </c>
      <c r="E4359" s="170">
        <v>44469</v>
      </c>
      <c r="F4359" s="169">
        <v>401240</v>
      </c>
      <c r="G4359" s="169" t="s">
        <v>614</v>
      </c>
      <c r="H4359" s="169"/>
      <c r="I4359" s="169"/>
      <c r="J4359" s="169">
        <v>870072.63</v>
      </c>
      <c r="K4359" s="169"/>
      <c r="M4359" s="168">
        <f t="shared" si="210"/>
        <v>8.7007263000000001E-2</v>
      </c>
    </row>
    <row r="4360" spans="1:13" x14ac:dyDescent="0.25">
      <c r="A4360" s="89" t="str">
        <f t="shared" si="209"/>
        <v>Y0D30</v>
      </c>
      <c r="B4360" s="89">
        <f>VLOOKUP(F4360,Masters!B:F,5,0)</f>
        <v>0</v>
      </c>
      <c r="C4360" s="169" t="s">
        <v>212</v>
      </c>
      <c r="D4360" s="169" t="s">
        <v>212</v>
      </c>
      <c r="E4360" s="170">
        <v>44469</v>
      </c>
      <c r="F4360" s="169">
        <v>401241</v>
      </c>
      <c r="G4360" s="169" t="s">
        <v>693</v>
      </c>
      <c r="H4360" s="169"/>
      <c r="I4360" s="169"/>
      <c r="J4360" s="169">
        <v>98584.76</v>
      </c>
      <c r="K4360" s="169"/>
      <c r="M4360" s="168">
        <f t="shared" si="210"/>
        <v>9.8584759999999997E-3</v>
      </c>
    </row>
    <row r="4361" spans="1:13" x14ac:dyDescent="0.25">
      <c r="A4361" s="89" t="str">
        <f t="shared" si="209"/>
        <v>Y0D36.3</v>
      </c>
      <c r="B4361" s="89">
        <f>VLOOKUP(F4361,Masters!B:F,5,0)</f>
        <v>6.3</v>
      </c>
      <c r="C4361" s="169" t="s">
        <v>212</v>
      </c>
      <c r="D4361" s="169" t="s">
        <v>212</v>
      </c>
      <c r="E4361" s="170">
        <v>44469</v>
      </c>
      <c r="F4361" s="169">
        <v>401301</v>
      </c>
      <c r="G4361" s="169" t="s">
        <v>1000</v>
      </c>
      <c r="H4361" s="169"/>
      <c r="I4361" s="169"/>
      <c r="J4361" s="169">
        <v>12612.88</v>
      </c>
      <c r="K4361" s="169"/>
      <c r="M4361" s="168">
        <f t="shared" si="210"/>
        <v>1.2612879999999999E-3</v>
      </c>
    </row>
    <row r="4362" spans="1:13" x14ac:dyDescent="0.25">
      <c r="A4362" s="89" t="str">
        <f t="shared" si="209"/>
        <v>Y0D36.1</v>
      </c>
      <c r="B4362" s="89">
        <f>VLOOKUP(F4362,Masters!B:F,5,0)</f>
        <v>6.1</v>
      </c>
      <c r="C4362" s="169" t="s">
        <v>212</v>
      </c>
      <c r="D4362" s="169" t="s">
        <v>212</v>
      </c>
      <c r="E4362" s="170">
        <v>44469</v>
      </c>
      <c r="F4362" s="169">
        <v>401501</v>
      </c>
      <c r="G4362" s="169" t="s">
        <v>1001</v>
      </c>
      <c r="H4362" s="169"/>
      <c r="I4362" s="169"/>
      <c r="J4362" s="168">
        <v>58707144.75</v>
      </c>
      <c r="K4362" s="169"/>
      <c r="M4362" s="168">
        <f t="shared" si="210"/>
        <v>5.8707144749999998</v>
      </c>
    </row>
    <row r="4363" spans="1:13" x14ac:dyDescent="0.25">
      <c r="A4363" s="89" t="str">
        <f t="shared" si="209"/>
        <v>Y0D36.3</v>
      </c>
      <c r="B4363" s="89">
        <f>VLOOKUP(F4363,Masters!B:F,5,0)</f>
        <v>6.3</v>
      </c>
      <c r="C4363" s="169" t="s">
        <v>212</v>
      </c>
      <c r="D4363" s="169" t="s">
        <v>212</v>
      </c>
      <c r="E4363" s="170">
        <v>44469</v>
      </c>
      <c r="F4363" s="169">
        <v>401702</v>
      </c>
      <c r="G4363" s="169" t="s">
        <v>455</v>
      </c>
      <c r="H4363" s="169"/>
      <c r="I4363" s="169"/>
      <c r="J4363" s="169">
        <v>-185097.98</v>
      </c>
      <c r="K4363" s="169"/>
      <c r="M4363" s="168">
        <f t="shared" si="210"/>
        <v>-1.8509798000000001E-2</v>
      </c>
    </row>
    <row r="4364" spans="1:13" x14ac:dyDescent="0.25">
      <c r="A4364" s="89" t="str">
        <f t="shared" si="209"/>
        <v>Y0D36.3</v>
      </c>
      <c r="B4364" s="89">
        <f>VLOOKUP(F4364,Masters!B:F,5,0)</f>
        <v>6.3</v>
      </c>
      <c r="C4364" s="169" t="s">
        <v>212</v>
      </c>
      <c r="D4364" s="169" t="s">
        <v>212</v>
      </c>
      <c r="E4364" s="170">
        <v>44469</v>
      </c>
      <c r="F4364" s="169">
        <v>401703</v>
      </c>
      <c r="G4364" s="169" t="s">
        <v>456</v>
      </c>
      <c r="H4364" s="169"/>
      <c r="I4364" s="169"/>
      <c r="J4364" s="169">
        <v>-185097.98</v>
      </c>
      <c r="K4364" s="169"/>
      <c r="M4364" s="168">
        <f t="shared" si="210"/>
        <v>-1.8509798000000001E-2</v>
      </c>
    </row>
    <row r="4365" spans="1:13" x14ac:dyDescent="0.25">
      <c r="A4365" s="89" t="str">
        <f t="shared" si="209"/>
        <v>Y0D36.3</v>
      </c>
      <c r="B4365" s="89">
        <f>VLOOKUP(F4365,Masters!B:F,5,0)</f>
        <v>6.3</v>
      </c>
      <c r="C4365" s="169" t="s">
        <v>212</v>
      </c>
      <c r="D4365" s="169" t="s">
        <v>212</v>
      </c>
      <c r="E4365" s="170">
        <v>44469</v>
      </c>
      <c r="F4365" s="169">
        <v>401707</v>
      </c>
      <c r="G4365" s="169" t="s">
        <v>457</v>
      </c>
      <c r="H4365" s="169"/>
      <c r="I4365" s="169"/>
      <c r="J4365" s="169">
        <v>210399.26</v>
      </c>
      <c r="K4365" s="169"/>
      <c r="M4365" s="168">
        <f t="shared" ref="M4365:M4428" si="211">J4365/10000000</f>
        <v>2.1039926E-2</v>
      </c>
    </row>
    <row r="4366" spans="1:13" x14ac:dyDescent="0.25">
      <c r="A4366" s="89" t="str">
        <f t="shared" si="209"/>
        <v>Y0D36.3</v>
      </c>
      <c r="B4366" s="89">
        <f>VLOOKUP(F4366,Masters!B:F,5,0)</f>
        <v>6.3</v>
      </c>
      <c r="C4366" s="169" t="s">
        <v>212</v>
      </c>
      <c r="D4366" s="169" t="s">
        <v>212</v>
      </c>
      <c r="E4366" s="170">
        <v>44469</v>
      </c>
      <c r="F4366" s="169">
        <v>401708</v>
      </c>
      <c r="G4366" s="169" t="s">
        <v>458</v>
      </c>
      <c r="H4366" s="169"/>
      <c r="I4366" s="169"/>
      <c r="J4366" s="169">
        <v>210399.26</v>
      </c>
      <c r="K4366" s="169"/>
      <c r="M4366" s="168">
        <f t="shared" si="211"/>
        <v>2.1039926E-2</v>
      </c>
    </row>
    <row r="4367" spans="1:13" x14ac:dyDescent="0.25">
      <c r="A4367" s="89" t="str">
        <f t="shared" si="209"/>
        <v>Y0D36.3</v>
      </c>
      <c r="B4367" s="89">
        <f>VLOOKUP(F4367,Masters!B:F,5,0)</f>
        <v>6.3</v>
      </c>
      <c r="C4367" s="169" t="s">
        <v>212</v>
      </c>
      <c r="D4367" s="169" t="s">
        <v>212</v>
      </c>
      <c r="E4367" s="170">
        <v>44469</v>
      </c>
      <c r="F4367" s="169">
        <v>402103</v>
      </c>
      <c r="G4367" s="169" t="s">
        <v>459</v>
      </c>
      <c r="H4367" s="169"/>
      <c r="I4367" s="169"/>
      <c r="J4367" s="169">
        <v>5019.28</v>
      </c>
      <c r="K4367" s="169"/>
      <c r="M4367" s="168">
        <f t="shared" si="211"/>
        <v>5.0192800000000001E-4</v>
      </c>
    </row>
    <row r="4368" spans="1:13" x14ac:dyDescent="0.25">
      <c r="A4368" s="89" t="str">
        <f t="shared" si="209"/>
        <v>Y0D36.2</v>
      </c>
      <c r="B4368" s="89">
        <f>VLOOKUP(F4368,Masters!B:F,5,0)</f>
        <v>6.2</v>
      </c>
      <c r="C4368" s="169" t="s">
        <v>212</v>
      </c>
      <c r="D4368" s="169" t="s">
        <v>212</v>
      </c>
      <c r="E4368" s="170">
        <v>44469</v>
      </c>
      <c r="F4368" s="169">
        <v>402106</v>
      </c>
      <c r="G4368" s="169" t="s">
        <v>93</v>
      </c>
      <c r="H4368" s="169"/>
      <c r="I4368" s="169"/>
      <c r="J4368" s="168">
        <v>79755.34</v>
      </c>
      <c r="K4368" s="169"/>
      <c r="M4368" s="168">
        <f t="shared" si="211"/>
        <v>7.9755339999999994E-3</v>
      </c>
    </row>
    <row r="4369" spans="1:13" x14ac:dyDescent="0.25">
      <c r="A4369" s="89" t="str">
        <f t="shared" si="209"/>
        <v>Y0D36.3</v>
      </c>
      <c r="B4369" s="89">
        <f>VLOOKUP(F4369,Masters!B:F,5,0)</f>
        <v>6.3</v>
      </c>
      <c r="C4369" s="169" t="s">
        <v>212</v>
      </c>
      <c r="D4369" s="169" t="s">
        <v>212</v>
      </c>
      <c r="E4369" s="170">
        <v>44469</v>
      </c>
      <c r="F4369" s="169">
        <v>402113</v>
      </c>
      <c r="G4369" s="169" t="s">
        <v>460</v>
      </c>
      <c r="H4369" s="169"/>
      <c r="I4369" s="169"/>
      <c r="J4369" s="169">
        <v>3009714.37</v>
      </c>
      <c r="K4369" s="169"/>
      <c r="M4369" s="168">
        <f t="shared" si="211"/>
        <v>0.30097143700000001</v>
      </c>
    </row>
    <row r="4370" spans="1:13" x14ac:dyDescent="0.25">
      <c r="A4370" s="89" t="str">
        <f t="shared" si="209"/>
        <v>Y0D36.3</v>
      </c>
      <c r="B4370" s="89">
        <f>VLOOKUP(F4370,Masters!B:F,5,0)</f>
        <v>6.3</v>
      </c>
      <c r="C4370" s="169" t="s">
        <v>212</v>
      </c>
      <c r="D4370" s="169" t="s">
        <v>212</v>
      </c>
      <c r="E4370" s="170">
        <v>44469</v>
      </c>
      <c r="F4370" s="169">
        <v>402125</v>
      </c>
      <c r="G4370" s="169" t="s">
        <v>2442</v>
      </c>
      <c r="H4370" s="169"/>
      <c r="I4370" s="169"/>
      <c r="J4370" s="169">
        <v>1329464.04</v>
      </c>
      <c r="K4370" s="169"/>
      <c r="M4370" s="168">
        <f t="shared" si="211"/>
        <v>0.13294640399999999</v>
      </c>
    </row>
    <row r="4371" spans="1:13" x14ac:dyDescent="0.25">
      <c r="A4371" s="89" t="str">
        <f t="shared" si="209"/>
        <v>Y0D36.3</v>
      </c>
      <c r="B4371" s="89">
        <f>VLOOKUP(F4371,Masters!B:F,5,0)</f>
        <v>6.3</v>
      </c>
      <c r="C4371" s="169" t="s">
        <v>212</v>
      </c>
      <c r="D4371" s="169" t="s">
        <v>212</v>
      </c>
      <c r="E4371" s="170">
        <v>44469</v>
      </c>
      <c r="F4371" s="169">
        <v>402128</v>
      </c>
      <c r="G4371" s="169" t="s">
        <v>766</v>
      </c>
      <c r="H4371" s="169"/>
      <c r="I4371" s="169"/>
      <c r="J4371" s="169">
        <v>101081601.65000001</v>
      </c>
      <c r="K4371" s="169"/>
      <c r="M4371" s="168">
        <f t="shared" si="211"/>
        <v>10.108160165000001</v>
      </c>
    </row>
    <row r="4372" spans="1:13" x14ac:dyDescent="0.25">
      <c r="A4372" s="89" t="str">
        <f t="shared" si="209"/>
        <v>Y0D36.3</v>
      </c>
      <c r="B4372" s="89">
        <f>VLOOKUP(F4372,Masters!B:F,5,0)</f>
        <v>6.3</v>
      </c>
      <c r="C4372" s="169" t="s">
        <v>212</v>
      </c>
      <c r="D4372" s="169" t="s">
        <v>212</v>
      </c>
      <c r="E4372" s="170">
        <v>44469</v>
      </c>
      <c r="F4372" s="169">
        <v>402132</v>
      </c>
      <c r="G4372" s="169" t="s">
        <v>461</v>
      </c>
      <c r="H4372" s="169"/>
      <c r="I4372" s="169"/>
      <c r="J4372" s="169">
        <v>-3136495.74</v>
      </c>
      <c r="K4372" s="169"/>
      <c r="M4372" s="168">
        <f t="shared" si="211"/>
        <v>-0.31364957400000004</v>
      </c>
    </row>
    <row r="4373" spans="1:13" x14ac:dyDescent="0.25">
      <c r="A4373" s="89" t="str">
        <f t="shared" si="209"/>
        <v>Y0D36.3</v>
      </c>
      <c r="B4373" s="89">
        <f>VLOOKUP(F4373,Masters!B:F,5,0)</f>
        <v>6.3</v>
      </c>
      <c r="C4373" s="169" t="s">
        <v>212</v>
      </c>
      <c r="D4373" s="169" t="s">
        <v>212</v>
      </c>
      <c r="E4373" s="170">
        <v>44469</v>
      </c>
      <c r="F4373" s="169">
        <v>402201</v>
      </c>
      <c r="G4373" s="169" t="s">
        <v>668</v>
      </c>
      <c r="H4373" s="169"/>
      <c r="I4373" s="169"/>
      <c r="J4373" s="169">
        <v>-0.02</v>
      </c>
      <c r="K4373" s="169"/>
      <c r="M4373" s="168">
        <f t="shared" si="211"/>
        <v>-2.0000000000000001E-9</v>
      </c>
    </row>
    <row r="4374" spans="1:13" x14ac:dyDescent="0.25">
      <c r="A4374" s="89" t="str">
        <f t="shared" si="209"/>
        <v>Y0D36.3</v>
      </c>
      <c r="B4374" s="89">
        <f>VLOOKUP(F4374,Masters!B:F,5,0)</f>
        <v>6.3</v>
      </c>
      <c r="C4374" s="169" t="s">
        <v>212</v>
      </c>
      <c r="D4374" s="169" t="s">
        <v>212</v>
      </c>
      <c r="E4374" s="170">
        <v>44469</v>
      </c>
      <c r="F4374" s="169">
        <v>402233</v>
      </c>
      <c r="G4374" s="169" t="s">
        <v>462</v>
      </c>
      <c r="H4374" s="169"/>
      <c r="I4374" s="169"/>
      <c r="J4374" s="169">
        <v>137027.98000000001</v>
      </c>
      <c r="K4374" s="169"/>
      <c r="M4374" s="168">
        <f t="shared" si="211"/>
        <v>1.3702798E-2</v>
      </c>
    </row>
    <row r="4375" spans="1:13" x14ac:dyDescent="0.25">
      <c r="A4375" s="89" t="str">
        <f t="shared" si="209"/>
        <v>Y0D36.3</v>
      </c>
      <c r="B4375" s="89">
        <f>VLOOKUP(F4375,Masters!B:F,5,0)</f>
        <v>6.3</v>
      </c>
      <c r="C4375" s="169" t="s">
        <v>212</v>
      </c>
      <c r="D4375" s="169" t="s">
        <v>212</v>
      </c>
      <c r="E4375" s="170">
        <v>44469</v>
      </c>
      <c r="F4375" s="169">
        <v>402235</v>
      </c>
      <c r="G4375" s="169" t="s">
        <v>463</v>
      </c>
      <c r="H4375" s="169"/>
      <c r="I4375" s="169"/>
      <c r="J4375" s="169">
        <v>43369.52</v>
      </c>
      <c r="K4375" s="169"/>
      <c r="M4375" s="168">
        <f t="shared" si="211"/>
        <v>4.3369519999999998E-3</v>
      </c>
    </row>
    <row r="4376" spans="1:13" x14ac:dyDescent="0.25">
      <c r="A4376" s="89" t="str">
        <f t="shared" si="209"/>
        <v>Y0D35.3</v>
      </c>
      <c r="B4376" s="89">
        <f>VLOOKUP(F4376,Masters!B:F,5,0)</f>
        <v>5.3</v>
      </c>
      <c r="C4376" s="169" t="s">
        <v>212</v>
      </c>
      <c r="D4376" s="169" t="s">
        <v>212</v>
      </c>
      <c r="E4376" s="170">
        <v>44469</v>
      </c>
      <c r="F4376" s="169">
        <v>402244</v>
      </c>
      <c r="G4376" s="169" t="s">
        <v>677</v>
      </c>
      <c r="H4376" s="169"/>
      <c r="I4376" s="169"/>
      <c r="J4376" s="169">
        <v>5701492.6799999997</v>
      </c>
      <c r="K4376" s="169"/>
      <c r="M4376" s="168">
        <f t="shared" si="211"/>
        <v>0.57014926799999999</v>
      </c>
    </row>
    <row r="4377" spans="1:13" x14ac:dyDescent="0.25">
      <c r="A4377" s="89" t="str">
        <f t="shared" si="209"/>
        <v>Y0D36.1</v>
      </c>
      <c r="B4377" s="89">
        <f>VLOOKUP(F4377,Masters!B:F,5,0)</f>
        <v>6.1</v>
      </c>
      <c r="C4377" s="169" t="s">
        <v>212</v>
      </c>
      <c r="D4377" s="169" t="s">
        <v>212</v>
      </c>
      <c r="E4377" s="170">
        <v>44469</v>
      </c>
      <c r="F4377" s="169">
        <v>402257</v>
      </c>
      <c r="G4377" s="169" t="s">
        <v>464</v>
      </c>
      <c r="H4377" s="169"/>
      <c r="I4377" s="169"/>
      <c r="J4377" s="168">
        <v>2337769.71</v>
      </c>
      <c r="K4377" s="169"/>
      <c r="M4377" s="168">
        <f t="shared" si="211"/>
        <v>0.233776971</v>
      </c>
    </row>
    <row r="4378" spans="1:13" x14ac:dyDescent="0.25">
      <c r="A4378" s="89" t="str">
        <f t="shared" ref="A4378:A4441" si="212">C4378&amp;B4378</f>
        <v>Y0D36.3</v>
      </c>
      <c r="B4378" s="89">
        <f>VLOOKUP(F4378,Masters!B:F,5,0)</f>
        <v>6.3</v>
      </c>
      <c r="C4378" s="169" t="s">
        <v>212</v>
      </c>
      <c r="D4378" s="169" t="s">
        <v>212</v>
      </c>
      <c r="E4378" s="170">
        <v>44469</v>
      </c>
      <c r="F4378" s="169">
        <v>402381</v>
      </c>
      <c r="G4378" s="169" t="s">
        <v>467</v>
      </c>
      <c r="J4378">
        <v>-2003084.35</v>
      </c>
      <c r="M4378" s="168">
        <f t="shared" si="211"/>
        <v>-0.20030843500000001</v>
      </c>
    </row>
    <row r="4379" spans="1:13" x14ac:dyDescent="0.25">
      <c r="A4379" s="89" t="str">
        <f t="shared" si="212"/>
        <v>Y0D36.3</v>
      </c>
      <c r="B4379" s="89">
        <f>VLOOKUP(F4379,Masters!B:F,5,0)</f>
        <v>6.3</v>
      </c>
      <c r="C4379" s="169" t="s">
        <v>212</v>
      </c>
      <c r="D4379" s="169" t="s">
        <v>212</v>
      </c>
      <c r="E4379" s="170">
        <v>44469</v>
      </c>
      <c r="F4379" s="169">
        <v>402404</v>
      </c>
      <c r="G4379" s="169" t="s">
        <v>468</v>
      </c>
      <c r="J4379">
        <v>7713.5</v>
      </c>
      <c r="M4379" s="168">
        <f t="shared" si="211"/>
        <v>7.7134999999999997E-4</v>
      </c>
    </row>
    <row r="4380" spans="1:13" x14ac:dyDescent="0.25">
      <c r="A4380" s="89" t="str">
        <f t="shared" si="212"/>
        <v>Y0D35.3</v>
      </c>
      <c r="B4380" s="89">
        <f>VLOOKUP(F4380,Masters!B:F,5,0)</f>
        <v>5.3</v>
      </c>
      <c r="C4380" s="169" t="s">
        <v>212</v>
      </c>
      <c r="D4380" s="169" t="s">
        <v>212</v>
      </c>
      <c r="E4380" s="170">
        <v>44469</v>
      </c>
      <c r="F4380" s="169">
        <v>412511</v>
      </c>
      <c r="G4380" s="169" t="s">
        <v>681</v>
      </c>
      <c r="J4380">
        <v>124580671.65000001</v>
      </c>
      <c r="M4380" s="168">
        <f t="shared" si="211"/>
        <v>12.458067165000001</v>
      </c>
    </row>
    <row r="4381" spans="1:13" x14ac:dyDescent="0.25">
      <c r="A4381" s="89" t="str">
        <f t="shared" si="212"/>
        <v>Y0D35.3</v>
      </c>
      <c r="B4381" s="89">
        <f>VLOOKUP(F4381,Masters!B:F,5,0)</f>
        <v>5.3</v>
      </c>
      <c r="C4381" s="169" t="s">
        <v>212</v>
      </c>
      <c r="D4381" s="169" t="s">
        <v>212</v>
      </c>
      <c r="E4381" s="170">
        <v>44469</v>
      </c>
      <c r="F4381" s="169">
        <v>440101</v>
      </c>
      <c r="G4381" s="169" t="s">
        <v>449</v>
      </c>
      <c r="J4381">
        <v>743548000.63</v>
      </c>
      <c r="M4381" s="168">
        <f t="shared" si="211"/>
        <v>74.354800062999999</v>
      </c>
    </row>
    <row r="4382" spans="1:13" x14ac:dyDescent="0.25">
      <c r="A4382" s="89" t="str">
        <f t="shared" si="212"/>
        <v>Y0D35.3</v>
      </c>
      <c r="B4382" s="89">
        <f>VLOOKUP(F4382,Masters!B:F,5,0)</f>
        <v>5.3</v>
      </c>
      <c r="C4382" s="169" t="s">
        <v>212</v>
      </c>
      <c r="D4382" s="169" t="s">
        <v>212</v>
      </c>
      <c r="E4382" s="170">
        <v>44469</v>
      </c>
      <c r="F4382" s="169">
        <v>440108</v>
      </c>
      <c r="G4382" s="169" t="s">
        <v>1034</v>
      </c>
      <c r="J4382">
        <v>52063440.640000001</v>
      </c>
      <c r="M4382" s="168">
        <f t="shared" si="211"/>
        <v>5.2063440640000005</v>
      </c>
    </row>
    <row r="4383" spans="1:13" x14ac:dyDescent="0.25">
      <c r="A4383" s="89" t="str">
        <f t="shared" si="212"/>
        <v>Y0D35.3</v>
      </c>
      <c r="B4383" s="89">
        <f>VLOOKUP(F4383,Masters!B:F,5,0)</f>
        <v>5.3</v>
      </c>
      <c r="C4383" s="169" t="s">
        <v>212</v>
      </c>
      <c r="D4383" s="169" t="s">
        <v>212</v>
      </c>
      <c r="E4383" s="170">
        <v>44469</v>
      </c>
      <c r="F4383" s="169">
        <v>440118</v>
      </c>
      <c r="G4383" s="169" t="s">
        <v>1119</v>
      </c>
      <c r="J4383">
        <v>10621607576.15</v>
      </c>
      <c r="M4383" s="168">
        <f t="shared" si="211"/>
        <v>1062.160757615</v>
      </c>
    </row>
    <row r="4384" spans="1:13" x14ac:dyDescent="0.25">
      <c r="A4384" s="89" t="str">
        <f t="shared" si="212"/>
        <v>Y0D35.5</v>
      </c>
      <c r="B4384" s="89">
        <f>VLOOKUP(F4384,Masters!B:F,5,0)</f>
        <v>5.5</v>
      </c>
      <c r="C4384" s="169" t="s">
        <v>212</v>
      </c>
      <c r="D4384" s="169" t="s">
        <v>212</v>
      </c>
      <c r="E4384" s="170">
        <v>44469</v>
      </c>
      <c r="F4384" s="169">
        <v>440225</v>
      </c>
      <c r="G4384" s="169" t="s">
        <v>450</v>
      </c>
      <c r="J4384">
        <v>2806.89</v>
      </c>
      <c r="M4384" s="168">
        <f t="shared" si="211"/>
        <v>2.8068899999999998E-4</v>
      </c>
    </row>
    <row r="4385" spans="1:13" x14ac:dyDescent="0.25">
      <c r="A4385" s="89" t="str">
        <f t="shared" si="212"/>
        <v>Y0D36.3</v>
      </c>
      <c r="B4385" s="89">
        <f>VLOOKUP(F4385,Masters!B:F,5,0)</f>
        <v>6.3</v>
      </c>
      <c r="C4385" s="169" t="s">
        <v>212</v>
      </c>
      <c r="D4385" s="169" t="s">
        <v>212</v>
      </c>
      <c r="E4385" s="170">
        <v>44469</v>
      </c>
      <c r="F4385" s="169">
        <v>440325</v>
      </c>
      <c r="G4385" s="169" t="s">
        <v>732</v>
      </c>
      <c r="J4385">
        <v>0</v>
      </c>
      <c r="M4385" s="168">
        <f t="shared" si="211"/>
        <v>0</v>
      </c>
    </row>
    <row r="4386" spans="1:13" x14ac:dyDescent="0.25">
      <c r="A4386" s="89" t="str">
        <f t="shared" si="212"/>
        <v>Y0D36.3</v>
      </c>
      <c r="B4386" s="89">
        <f>VLOOKUP(F4386,Masters!B:F,5,0)</f>
        <v>6.3</v>
      </c>
      <c r="C4386" s="169" t="s">
        <v>212</v>
      </c>
      <c r="D4386" s="169" t="s">
        <v>212</v>
      </c>
      <c r="E4386" s="170">
        <v>44469</v>
      </c>
      <c r="F4386" s="169">
        <v>440341</v>
      </c>
      <c r="G4386" s="169" t="s">
        <v>469</v>
      </c>
      <c r="J4386">
        <v>5468779.7199999997</v>
      </c>
      <c r="M4386" s="168">
        <f t="shared" si="211"/>
        <v>0.54687797199999999</v>
      </c>
    </row>
    <row r="4387" spans="1:13" x14ac:dyDescent="0.25">
      <c r="A4387" s="89" t="str">
        <f t="shared" si="212"/>
        <v>Y0D36.3</v>
      </c>
      <c r="B4387" s="89">
        <f>VLOOKUP(F4387,Masters!B:F,5,0)</f>
        <v>6.3</v>
      </c>
      <c r="C4387" s="169" t="s">
        <v>212</v>
      </c>
      <c r="D4387" s="169" t="s">
        <v>212</v>
      </c>
      <c r="E4387" s="170">
        <v>44469</v>
      </c>
      <c r="F4387" s="169">
        <v>440342</v>
      </c>
      <c r="G4387" s="169" t="s">
        <v>470</v>
      </c>
      <c r="J4387">
        <v>5468779.7199999997</v>
      </c>
      <c r="M4387" s="168">
        <f t="shared" si="211"/>
        <v>0.54687797199999999</v>
      </c>
    </row>
    <row r="4388" spans="1:13" x14ac:dyDescent="0.25">
      <c r="A4388" s="89" t="str">
        <f t="shared" si="212"/>
        <v>Y0D36.3</v>
      </c>
      <c r="B4388" s="89">
        <f>VLOOKUP(F4388,Masters!B:F,5,0)</f>
        <v>6.3</v>
      </c>
      <c r="C4388" s="169" t="s">
        <v>212</v>
      </c>
      <c r="D4388" s="169" t="s">
        <v>212</v>
      </c>
      <c r="E4388" s="170">
        <v>44469</v>
      </c>
      <c r="F4388" s="169">
        <v>440350</v>
      </c>
      <c r="G4388" s="169" t="s">
        <v>575</v>
      </c>
      <c r="J4388">
        <v>132821.06</v>
      </c>
      <c r="M4388" s="168">
        <f t="shared" si="211"/>
        <v>1.3282106E-2</v>
      </c>
    </row>
    <row r="4389" spans="1:13" x14ac:dyDescent="0.25">
      <c r="A4389" s="89" t="str">
        <f t="shared" si="212"/>
        <v>Y0D36.3</v>
      </c>
      <c r="B4389" s="89">
        <f>VLOOKUP(F4389,Masters!B:F,5,0)</f>
        <v>6.3</v>
      </c>
      <c r="C4389" s="169" t="s">
        <v>212</v>
      </c>
      <c r="D4389" s="169" t="s">
        <v>212</v>
      </c>
      <c r="E4389" s="170">
        <v>44469</v>
      </c>
      <c r="F4389" s="169">
        <v>440351</v>
      </c>
      <c r="G4389" s="169" t="s">
        <v>576</v>
      </c>
      <c r="J4389">
        <v>132821.06</v>
      </c>
      <c r="M4389" s="168">
        <f t="shared" si="211"/>
        <v>1.3282106E-2</v>
      </c>
    </row>
    <row r="4390" spans="1:13" x14ac:dyDescent="0.25">
      <c r="A4390" s="89" t="str">
        <f t="shared" si="212"/>
        <v>Y0D36.3</v>
      </c>
      <c r="B4390" s="89">
        <f>VLOOKUP(F4390,Masters!B:F,5,0)</f>
        <v>6.3</v>
      </c>
      <c r="C4390" s="169" t="s">
        <v>212</v>
      </c>
      <c r="D4390" s="169" t="s">
        <v>212</v>
      </c>
      <c r="E4390" s="170">
        <v>44469</v>
      </c>
      <c r="F4390" s="169">
        <v>440416</v>
      </c>
      <c r="G4390" s="169" t="s">
        <v>471</v>
      </c>
      <c r="J4390">
        <v>8845585.1400000006</v>
      </c>
      <c r="M4390" s="168">
        <f t="shared" si="211"/>
        <v>0.88455851400000007</v>
      </c>
    </row>
    <row r="4391" spans="1:13" x14ac:dyDescent="0.25">
      <c r="A4391" s="89" t="str">
        <f t="shared" si="212"/>
        <v>Y0D30</v>
      </c>
      <c r="B4391" s="89">
        <f>VLOOKUP(F4391,Masters!B:F,5,0)</f>
        <v>0</v>
      </c>
      <c r="C4391" s="169" t="s">
        <v>212</v>
      </c>
      <c r="D4391" s="169" t="s">
        <v>212</v>
      </c>
      <c r="E4391" s="170">
        <v>44469</v>
      </c>
      <c r="F4391" s="169">
        <v>440425</v>
      </c>
      <c r="G4391" s="169" t="s">
        <v>716</v>
      </c>
      <c r="J4391">
        <v>6859962.4199999999</v>
      </c>
      <c r="M4391" s="168">
        <f t="shared" si="211"/>
        <v>0.68599624199999998</v>
      </c>
    </row>
    <row r="4392" spans="1:13" x14ac:dyDescent="0.25">
      <c r="A4392" s="89" t="str">
        <f t="shared" si="212"/>
        <v>Y0D36.3</v>
      </c>
      <c r="B4392" s="89">
        <f>VLOOKUP(F4392,Masters!B:F,5,0)</f>
        <v>6.3</v>
      </c>
      <c r="C4392" s="169" t="s">
        <v>212</v>
      </c>
      <c r="D4392" s="169" t="s">
        <v>212</v>
      </c>
      <c r="E4392" s="170">
        <v>44469</v>
      </c>
      <c r="F4392" s="169">
        <v>440485</v>
      </c>
      <c r="G4392" s="169" t="s">
        <v>732</v>
      </c>
      <c r="J4392">
        <v>0</v>
      </c>
      <c r="M4392" s="168">
        <f t="shared" si="211"/>
        <v>0</v>
      </c>
    </row>
    <row r="4393" spans="1:13" x14ac:dyDescent="0.25">
      <c r="A4393" s="89" t="str">
        <f t="shared" si="212"/>
        <v>Y0D36.3</v>
      </c>
      <c r="B4393" s="89">
        <f>VLOOKUP(F4393,Masters!B:F,5,0)</f>
        <v>6.3</v>
      </c>
      <c r="C4393" s="169" t="s">
        <v>212</v>
      </c>
      <c r="D4393" s="169" t="s">
        <v>212</v>
      </c>
      <c r="E4393" s="170">
        <v>44469</v>
      </c>
      <c r="F4393" s="169">
        <v>440509</v>
      </c>
      <c r="G4393" s="169" t="s">
        <v>472</v>
      </c>
      <c r="J4393">
        <v>4987867.5999999996</v>
      </c>
      <c r="M4393" s="168">
        <f t="shared" si="211"/>
        <v>0.49878675999999994</v>
      </c>
    </row>
    <row r="4394" spans="1:13" x14ac:dyDescent="0.25">
      <c r="A4394" s="89" t="str">
        <f t="shared" si="212"/>
        <v>Y0D36.1</v>
      </c>
      <c r="B4394" s="89">
        <f>VLOOKUP(F4394,Masters!B:F,5,0)</f>
        <v>6.1</v>
      </c>
      <c r="C4394" s="169" t="s">
        <v>212</v>
      </c>
      <c r="D4394" s="169" t="s">
        <v>212</v>
      </c>
      <c r="E4394" s="170">
        <v>44469</v>
      </c>
      <c r="F4394" s="169">
        <v>440512</v>
      </c>
      <c r="G4394" s="169" t="s">
        <v>577</v>
      </c>
      <c r="J4394" s="168">
        <v>1475789.61</v>
      </c>
      <c r="M4394" s="168">
        <f t="shared" si="211"/>
        <v>0.14757896100000001</v>
      </c>
    </row>
    <row r="4395" spans="1:13" x14ac:dyDescent="0.25">
      <c r="A4395" s="89" t="str">
        <f t="shared" si="212"/>
        <v>Y0D30</v>
      </c>
      <c r="B4395" s="89">
        <f>VLOOKUP(F4395,Masters!B:F,5,0)</f>
        <v>0</v>
      </c>
      <c r="C4395" s="169" t="s">
        <v>212</v>
      </c>
      <c r="D4395" s="169" t="s">
        <v>212</v>
      </c>
      <c r="E4395" s="170">
        <v>44469</v>
      </c>
      <c r="F4395" s="169">
        <v>501201</v>
      </c>
      <c r="G4395" s="169" t="s">
        <v>1920</v>
      </c>
      <c r="J4395">
        <v>0</v>
      </c>
      <c r="M4395" s="168">
        <f t="shared" si="211"/>
        <v>0</v>
      </c>
    </row>
    <row r="4396" spans="1:13" x14ac:dyDescent="0.25">
      <c r="A4396" s="89" t="str">
        <f t="shared" si="212"/>
        <v>Y0D30</v>
      </c>
      <c r="B4396" s="89">
        <f>VLOOKUP(F4396,Masters!B:F,5,0)</f>
        <v>0</v>
      </c>
      <c r="C4396" s="169" t="s">
        <v>212</v>
      </c>
      <c r="D4396" s="169" t="s">
        <v>212</v>
      </c>
      <c r="E4396" s="170">
        <v>44469</v>
      </c>
      <c r="F4396" s="169">
        <v>501202</v>
      </c>
      <c r="G4396" s="169" t="s">
        <v>1921</v>
      </c>
      <c r="J4396">
        <v>0</v>
      </c>
      <c r="M4396" s="168">
        <f t="shared" si="211"/>
        <v>0</v>
      </c>
    </row>
    <row r="4397" spans="1:13" x14ac:dyDescent="0.25">
      <c r="A4397" s="89" t="str">
        <f t="shared" si="212"/>
        <v>Y0D30</v>
      </c>
      <c r="B4397" s="89">
        <f>VLOOKUP(F4397,Masters!B:F,5,0)</f>
        <v>0</v>
      </c>
      <c r="C4397" s="169" t="s">
        <v>212</v>
      </c>
      <c r="D4397" s="169" t="s">
        <v>212</v>
      </c>
      <c r="E4397" s="170">
        <v>44469</v>
      </c>
      <c r="F4397" s="169">
        <v>601201</v>
      </c>
      <c r="G4397" s="169" t="s">
        <v>684</v>
      </c>
      <c r="J4397">
        <v>37261198388.379997</v>
      </c>
      <c r="M4397" s="168">
        <f t="shared" si="211"/>
        <v>3726.1198388379999</v>
      </c>
    </row>
    <row r="4398" spans="1:13" x14ac:dyDescent="0.25">
      <c r="A4398" s="89" t="str">
        <f t="shared" si="212"/>
        <v>Y0D30</v>
      </c>
      <c r="B4398" s="89">
        <f>VLOOKUP(F4398,Masters!B:F,5,0)</f>
        <v>0</v>
      </c>
      <c r="C4398" s="169" t="s">
        <v>212</v>
      </c>
      <c r="D4398" s="169" t="s">
        <v>212</v>
      </c>
      <c r="E4398" s="170">
        <v>44469</v>
      </c>
      <c r="F4398" s="169">
        <v>601202</v>
      </c>
      <c r="G4398" s="169" t="s">
        <v>1116</v>
      </c>
      <c r="J4398">
        <v>-37261198388.379997</v>
      </c>
      <c r="M4398" s="168">
        <f t="shared" si="211"/>
        <v>-3726.1198388379999</v>
      </c>
    </row>
    <row r="4399" spans="1:13" x14ac:dyDescent="0.25">
      <c r="A4399" s="89" t="str">
        <f t="shared" si="212"/>
        <v>Y0D50</v>
      </c>
      <c r="B4399" s="89">
        <f>VLOOKUP(F4399,Masters!B:F,5,0)</f>
        <v>0</v>
      </c>
      <c r="C4399" s="169" t="s">
        <v>213</v>
      </c>
      <c r="D4399" s="169" t="s">
        <v>213</v>
      </c>
      <c r="E4399" s="170">
        <v>44469</v>
      </c>
      <c r="F4399" s="169">
        <v>101101</v>
      </c>
      <c r="G4399" s="169" t="s">
        <v>436</v>
      </c>
      <c r="J4399">
        <v>2891180744.77</v>
      </c>
      <c r="M4399" s="168">
        <f t="shared" si="211"/>
        <v>289.11807447699999</v>
      </c>
    </row>
    <row r="4400" spans="1:13" x14ac:dyDescent="0.25">
      <c r="A4400" s="89" t="str">
        <f t="shared" si="212"/>
        <v>Y0D50</v>
      </c>
      <c r="B4400" s="89">
        <f>VLOOKUP(F4400,Masters!B:F,5,0)</f>
        <v>0</v>
      </c>
      <c r="C4400" s="169" t="s">
        <v>213</v>
      </c>
      <c r="D4400" s="169" t="s">
        <v>213</v>
      </c>
      <c r="E4400" s="170">
        <v>44469</v>
      </c>
      <c r="F4400" s="169">
        <v>102104</v>
      </c>
      <c r="G4400" s="169" t="s">
        <v>437</v>
      </c>
      <c r="J4400">
        <v>37633115.530000001</v>
      </c>
      <c r="M4400" s="168">
        <f t="shared" si="211"/>
        <v>3.7633115530000003</v>
      </c>
    </row>
    <row r="4401" spans="1:13" x14ac:dyDescent="0.25">
      <c r="A4401" s="89" t="str">
        <f t="shared" si="212"/>
        <v>Y0D50</v>
      </c>
      <c r="B4401" s="89">
        <f>VLOOKUP(F4401,Masters!B:F,5,0)</f>
        <v>0</v>
      </c>
      <c r="C4401" s="169" t="s">
        <v>213</v>
      </c>
      <c r="D4401" s="169" t="s">
        <v>213</v>
      </c>
      <c r="E4401" s="170">
        <v>44469</v>
      </c>
      <c r="F4401" s="169">
        <v>106103</v>
      </c>
      <c r="G4401" s="169" t="s">
        <v>2428</v>
      </c>
      <c r="J4401">
        <v>431437.09</v>
      </c>
      <c r="M4401" s="168">
        <f t="shared" si="211"/>
        <v>4.3143709000000002E-2</v>
      </c>
    </row>
    <row r="4402" spans="1:13" x14ac:dyDescent="0.25">
      <c r="A4402" s="89" t="str">
        <f t="shared" si="212"/>
        <v>Y0D50</v>
      </c>
      <c r="B4402" s="89">
        <f>VLOOKUP(F4402,Masters!B:F,5,0)</f>
        <v>0</v>
      </c>
      <c r="C4402" s="169" t="s">
        <v>213</v>
      </c>
      <c r="D4402" s="169" t="s">
        <v>213</v>
      </c>
      <c r="E4402" s="170">
        <v>44469</v>
      </c>
      <c r="F4402" s="169">
        <v>107106</v>
      </c>
      <c r="G4402" s="169" t="s">
        <v>1913</v>
      </c>
      <c r="J4402">
        <v>1436.83</v>
      </c>
      <c r="M4402" s="168">
        <f t="shared" si="211"/>
        <v>1.43683E-4</v>
      </c>
    </row>
    <row r="4403" spans="1:13" x14ac:dyDescent="0.25">
      <c r="A4403" s="89" t="str">
        <f t="shared" si="212"/>
        <v>Y0D50</v>
      </c>
      <c r="B4403" s="89">
        <f>VLOOKUP(F4403,Masters!B:F,5,0)</f>
        <v>0</v>
      </c>
      <c r="C4403" s="169" t="s">
        <v>213</v>
      </c>
      <c r="D4403" s="169" t="s">
        <v>213</v>
      </c>
      <c r="E4403" s="170">
        <v>44469</v>
      </c>
      <c r="F4403" s="169">
        <v>107111</v>
      </c>
      <c r="G4403" s="169" t="s">
        <v>485</v>
      </c>
      <c r="J4403">
        <v>2777095</v>
      </c>
      <c r="M4403" s="168">
        <f t="shared" si="211"/>
        <v>0.2777095</v>
      </c>
    </row>
    <row r="4404" spans="1:13" x14ac:dyDescent="0.25">
      <c r="A4404" s="89" t="str">
        <f t="shared" si="212"/>
        <v>Y0D50</v>
      </c>
      <c r="B4404" s="89">
        <f>VLOOKUP(F4404,Masters!B:F,5,0)</f>
        <v>0</v>
      </c>
      <c r="C4404" s="169" t="s">
        <v>213</v>
      </c>
      <c r="D4404" s="169" t="s">
        <v>213</v>
      </c>
      <c r="E4404" s="170">
        <v>44469</v>
      </c>
      <c r="F4404" s="169">
        <v>111126</v>
      </c>
      <c r="G4404" s="169" t="s">
        <v>438</v>
      </c>
      <c r="J4404">
        <v>3413.07</v>
      </c>
      <c r="M4404" s="168">
        <f t="shared" si="211"/>
        <v>3.41307E-4</v>
      </c>
    </row>
    <row r="4405" spans="1:13" x14ac:dyDescent="0.25">
      <c r="A4405" s="89" t="str">
        <f t="shared" si="212"/>
        <v>Y0D50</v>
      </c>
      <c r="B4405" s="89">
        <f>VLOOKUP(F4405,Masters!B:F,5,0)</f>
        <v>0</v>
      </c>
      <c r="C4405" s="169" t="s">
        <v>213</v>
      </c>
      <c r="D4405" s="169" t="s">
        <v>213</v>
      </c>
      <c r="E4405" s="170">
        <v>44469</v>
      </c>
      <c r="F4405" s="169">
        <v>111137</v>
      </c>
      <c r="G4405" s="169" t="s">
        <v>487</v>
      </c>
      <c r="J4405">
        <v>0.2</v>
      </c>
      <c r="M4405" s="168">
        <f t="shared" si="211"/>
        <v>2E-8</v>
      </c>
    </row>
    <row r="4406" spans="1:13" x14ac:dyDescent="0.25">
      <c r="A4406" s="89" t="str">
        <f t="shared" si="212"/>
        <v>Y0D50</v>
      </c>
      <c r="B4406" s="89">
        <f>VLOOKUP(F4406,Masters!B:F,5,0)</f>
        <v>0</v>
      </c>
      <c r="C4406" s="169" t="s">
        <v>213</v>
      </c>
      <c r="D4406" s="169" t="s">
        <v>213</v>
      </c>
      <c r="E4406" s="170">
        <v>44469</v>
      </c>
      <c r="F4406" s="169">
        <v>111181</v>
      </c>
      <c r="G4406" s="169" t="s">
        <v>488</v>
      </c>
      <c r="J4406">
        <v>753539.25</v>
      </c>
      <c r="M4406" s="168">
        <f t="shared" si="211"/>
        <v>7.5353925000000002E-2</v>
      </c>
    </row>
    <row r="4407" spans="1:13" x14ac:dyDescent="0.25">
      <c r="A4407" s="89" t="str">
        <f t="shared" si="212"/>
        <v>Y0D50</v>
      </c>
      <c r="B4407" s="89">
        <f>VLOOKUP(F4407,Masters!B:F,5,0)</f>
        <v>0</v>
      </c>
      <c r="C4407" s="169" t="s">
        <v>213</v>
      </c>
      <c r="D4407" s="169" t="s">
        <v>213</v>
      </c>
      <c r="E4407" s="170">
        <v>44469</v>
      </c>
      <c r="F4407" s="169">
        <v>111182</v>
      </c>
      <c r="G4407" s="169" t="s">
        <v>489</v>
      </c>
      <c r="J4407">
        <v>538712.12</v>
      </c>
      <c r="M4407" s="168">
        <f t="shared" si="211"/>
        <v>5.3871212000000002E-2</v>
      </c>
    </row>
    <row r="4408" spans="1:13" x14ac:dyDescent="0.25">
      <c r="A4408" s="89" t="str">
        <f t="shared" si="212"/>
        <v>Y0D50</v>
      </c>
      <c r="B4408" s="89">
        <f>VLOOKUP(F4408,Masters!B:F,5,0)</f>
        <v>0</v>
      </c>
      <c r="C4408" s="169" t="s">
        <v>213</v>
      </c>
      <c r="D4408" s="169" t="s">
        <v>213</v>
      </c>
      <c r="E4408" s="170">
        <v>44469</v>
      </c>
      <c r="F4408" s="169">
        <v>111183</v>
      </c>
      <c r="G4408" s="169" t="s">
        <v>490</v>
      </c>
      <c r="J4408">
        <v>58637.97</v>
      </c>
      <c r="M4408" s="168">
        <f t="shared" si="211"/>
        <v>5.8637970000000005E-3</v>
      </c>
    </row>
    <row r="4409" spans="1:13" x14ac:dyDescent="0.25">
      <c r="A4409" s="89" t="str">
        <f t="shared" si="212"/>
        <v>Y0D50</v>
      </c>
      <c r="B4409" s="89">
        <f>VLOOKUP(F4409,Masters!B:F,5,0)</f>
        <v>0</v>
      </c>
      <c r="C4409" s="169" t="s">
        <v>213</v>
      </c>
      <c r="D4409" s="169" t="s">
        <v>213</v>
      </c>
      <c r="E4409" s="170">
        <v>44469</v>
      </c>
      <c r="F4409" s="169">
        <v>111184</v>
      </c>
      <c r="G4409" s="169" t="s">
        <v>491</v>
      </c>
      <c r="J4409">
        <v>24408.78</v>
      </c>
      <c r="M4409" s="168">
        <f t="shared" si="211"/>
        <v>2.4408780000000001E-3</v>
      </c>
    </row>
    <row r="4410" spans="1:13" x14ac:dyDescent="0.25">
      <c r="A4410" s="89" t="str">
        <f t="shared" si="212"/>
        <v>Y0D50</v>
      </c>
      <c r="B4410" s="89">
        <f>VLOOKUP(F4410,Masters!B:F,5,0)</f>
        <v>0</v>
      </c>
      <c r="C4410" s="169" t="s">
        <v>213</v>
      </c>
      <c r="D4410" s="169" t="s">
        <v>213</v>
      </c>
      <c r="E4410" s="170">
        <v>44469</v>
      </c>
      <c r="F4410" s="169">
        <v>111220</v>
      </c>
      <c r="G4410" s="169" t="s">
        <v>492</v>
      </c>
      <c r="J4410">
        <v>11965000</v>
      </c>
      <c r="M4410" s="168">
        <f t="shared" si="211"/>
        <v>1.1964999999999999</v>
      </c>
    </row>
    <row r="4411" spans="1:13" x14ac:dyDescent="0.25">
      <c r="A4411" s="89" t="str">
        <f t="shared" si="212"/>
        <v>Y0D50</v>
      </c>
      <c r="B4411" s="89">
        <f>VLOOKUP(F4411,Masters!B:F,5,0)</f>
        <v>0</v>
      </c>
      <c r="C4411" s="169" t="s">
        <v>213</v>
      </c>
      <c r="D4411" s="169" t="s">
        <v>213</v>
      </c>
      <c r="E4411" s="170">
        <v>44469</v>
      </c>
      <c r="F4411" s="169">
        <v>111221</v>
      </c>
      <c r="G4411" s="169" t="s">
        <v>493</v>
      </c>
      <c r="J4411">
        <v>-11965000</v>
      </c>
      <c r="M4411" s="168">
        <f t="shared" si="211"/>
        <v>-1.1964999999999999</v>
      </c>
    </row>
    <row r="4412" spans="1:13" x14ac:dyDescent="0.25">
      <c r="A4412" s="89" t="str">
        <f t="shared" si="212"/>
        <v>Y0D50</v>
      </c>
      <c r="B4412" s="89">
        <f>VLOOKUP(F4412,Masters!B:F,5,0)</f>
        <v>0</v>
      </c>
      <c r="C4412" s="169" t="s">
        <v>213</v>
      </c>
      <c r="D4412" s="169" t="s">
        <v>213</v>
      </c>
      <c r="E4412" s="170">
        <v>44469</v>
      </c>
      <c r="F4412" s="169">
        <v>141017</v>
      </c>
      <c r="G4412" s="169" t="s">
        <v>788</v>
      </c>
      <c r="J4412">
        <v>0</v>
      </c>
      <c r="M4412" s="168">
        <f t="shared" si="211"/>
        <v>0</v>
      </c>
    </row>
    <row r="4413" spans="1:13" x14ac:dyDescent="0.25">
      <c r="A4413" s="89" t="str">
        <f t="shared" si="212"/>
        <v>Y0D50</v>
      </c>
      <c r="B4413" s="89">
        <f>VLOOKUP(F4413,Masters!B:F,5,0)</f>
        <v>0</v>
      </c>
      <c r="C4413" s="169" t="s">
        <v>213</v>
      </c>
      <c r="D4413" s="169" t="s">
        <v>213</v>
      </c>
      <c r="E4413" s="170">
        <v>44469</v>
      </c>
      <c r="F4413" s="169">
        <v>141280</v>
      </c>
      <c r="G4413" s="169" t="s">
        <v>789</v>
      </c>
      <c r="J4413">
        <v>1676677.47</v>
      </c>
      <c r="M4413" s="168">
        <f t="shared" si="211"/>
        <v>0.16766774700000001</v>
      </c>
    </row>
    <row r="4414" spans="1:13" x14ac:dyDescent="0.25">
      <c r="A4414" s="89" t="str">
        <f t="shared" si="212"/>
        <v>Y0D50</v>
      </c>
      <c r="B4414" s="89">
        <f>VLOOKUP(F4414,Masters!B:F,5,0)</f>
        <v>0</v>
      </c>
      <c r="C4414" s="169" t="s">
        <v>213</v>
      </c>
      <c r="D4414" s="169" t="s">
        <v>213</v>
      </c>
      <c r="E4414" s="170">
        <v>44469</v>
      </c>
      <c r="F4414" s="169">
        <v>141294</v>
      </c>
      <c r="G4414" s="169" t="s">
        <v>792</v>
      </c>
      <c r="J4414">
        <v>0</v>
      </c>
      <c r="M4414" s="168">
        <f t="shared" si="211"/>
        <v>0</v>
      </c>
    </row>
    <row r="4415" spans="1:13" x14ac:dyDescent="0.25">
      <c r="A4415" s="89" t="str">
        <f t="shared" si="212"/>
        <v>Y0D50</v>
      </c>
      <c r="B4415" s="89">
        <f>VLOOKUP(F4415,Masters!B:F,5,0)</f>
        <v>0</v>
      </c>
      <c r="C4415" s="169" t="s">
        <v>213</v>
      </c>
      <c r="D4415" s="169" t="s">
        <v>213</v>
      </c>
      <c r="E4415" s="170">
        <v>44469</v>
      </c>
      <c r="F4415" s="169">
        <v>141321</v>
      </c>
      <c r="G4415" s="169" t="s">
        <v>1052</v>
      </c>
      <c r="J4415">
        <v>0</v>
      </c>
      <c r="M4415" s="168">
        <f t="shared" si="211"/>
        <v>0</v>
      </c>
    </row>
    <row r="4416" spans="1:13" x14ac:dyDescent="0.25">
      <c r="A4416" s="89" t="str">
        <f t="shared" si="212"/>
        <v>Y0D50</v>
      </c>
      <c r="B4416" s="89">
        <f>VLOOKUP(F4416,Masters!B:F,5,0)</f>
        <v>0</v>
      </c>
      <c r="C4416" s="169" t="s">
        <v>213</v>
      </c>
      <c r="D4416" s="169" t="s">
        <v>213</v>
      </c>
      <c r="E4416" s="170">
        <v>44469</v>
      </c>
      <c r="F4416" s="169">
        <v>141349</v>
      </c>
      <c r="G4416" s="169" t="s">
        <v>799</v>
      </c>
      <c r="J4416">
        <v>0</v>
      </c>
      <c r="M4416" s="168">
        <f t="shared" si="211"/>
        <v>0</v>
      </c>
    </row>
    <row r="4417" spans="1:13" x14ac:dyDescent="0.25">
      <c r="A4417" s="89" t="str">
        <f t="shared" si="212"/>
        <v>Y0D50</v>
      </c>
      <c r="B4417" s="89">
        <f>VLOOKUP(F4417,Masters!B:F,5,0)</f>
        <v>0</v>
      </c>
      <c r="C4417" s="169" t="s">
        <v>213</v>
      </c>
      <c r="D4417" s="169" t="s">
        <v>213</v>
      </c>
      <c r="E4417" s="170">
        <v>44469</v>
      </c>
      <c r="F4417" s="169">
        <v>141366</v>
      </c>
      <c r="G4417" s="169" t="s">
        <v>767</v>
      </c>
      <c r="J4417">
        <v>620.21</v>
      </c>
      <c r="M4417" s="168">
        <f t="shared" si="211"/>
        <v>6.2021000000000008E-5</v>
      </c>
    </row>
    <row r="4418" spans="1:13" x14ac:dyDescent="0.25">
      <c r="A4418" s="89" t="str">
        <f t="shared" si="212"/>
        <v>Y0D50</v>
      </c>
      <c r="B4418" s="89">
        <f>VLOOKUP(F4418,Masters!B:F,5,0)</f>
        <v>0</v>
      </c>
      <c r="C4418" s="169" t="s">
        <v>213</v>
      </c>
      <c r="D4418" s="169" t="s">
        <v>213</v>
      </c>
      <c r="E4418" s="170">
        <v>44469</v>
      </c>
      <c r="F4418" s="169">
        <v>141379</v>
      </c>
      <c r="G4418" s="169" t="s">
        <v>2430</v>
      </c>
      <c r="J4418">
        <v>0</v>
      </c>
      <c r="M4418" s="168">
        <f t="shared" si="211"/>
        <v>0</v>
      </c>
    </row>
    <row r="4419" spans="1:13" x14ac:dyDescent="0.25">
      <c r="A4419" s="89" t="str">
        <f t="shared" si="212"/>
        <v>Y0D50</v>
      </c>
      <c r="B4419" s="89">
        <f>VLOOKUP(F4419,Masters!B:F,5,0)</f>
        <v>0</v>
      </c>
      <c r="C4419" s="169" t="s">
        <v>213</v>
      </c>
      <c r="D4419" s="169" t="s">
        <v>213</v>
      </c>
      <c r="E4419" s="170">
        <v>44469</v>
      </c>
      <c r="F4419" s="169">
        <v>141382</v>
      </c>
      <c r="G4419" s="169" t="s">
        <v>508</v>
      </c>
      <c r="J4419">
        <v>0</v>
      </c>
      <c r="M4419" s="168">
        <f t="shared" si="211"/>
        <v>0</v>
      </c>
    </row>
    <row r="4420" spans="1:13" x14ac:dyDescent="0.25">
      <c r="A4420" s="89" t="str">
        <f t="shared" si="212"/>
        <v>Y0D50</v>
      </c>
      <c r="B4420" s="89">
        <f>VLOOKUP(F4420,Masters!B:F,5,0)</f>
        <v>0</v>
      </c>
      <c r="C4420" s="169" t="s">
        <v>213</v>
      </c>
      <c r="D4420" s="169" t="s">
        <v>213</v>
      </c>
      <c r="E4420" s="170">
        <v>44469</v>
      </c>
      <c r="F4420" s="169">
        <v>141398</v>
      </c>
      <c r="G4420" s="169" t="s">
        <v>2431</v>
      </c>
      <c r="J4420">
        <v>0</v>
      </c>
      <c r="M4420" s="168">
        <f t="shared" si="211"/>
        <v>0</v>
      </c>
    </row>
    <row r="4421" spans="1:13" x14ac:dyDescent="0.25">
      <c r="A4421" s="89" t="str">
        <f t="shared" si="212"/>
        <v>Y0D50</v>
      </c>
      <c r="B4421" s="89">
        <f>VLOOKUP(F4421,Masters!B:F,5,0)</f>
        <v>0</v>
      </c>
      <c r="C4421" s="169" t="s">
        <v>213</v>
      </c>
      <c r="D4421" s="169" t="s">
        <v>213</v>
      </c>
      <c r="E4421" s="170">
        <v>44469</v>
      </c>
      <c r="F4421" s="169">
        <v>141399</v>
      </c>
      <c r="G4421" s="169" t="s">
        <v>2432</v>
      </c>
      <c r="J4421">
        <v>0</v>
      </c>
      <c r="M4421" s="168">
        <f t="shared" si="211"/>
        <v>0</v>
      </c>
    </row>
    <row r="4422" spans="1:13" x14ac:dyDescent="0.25">
      <c r="A4422" s="89" t="str">
        <f t="shared" si="212"/>
        <v>Y0D50</v>
      </c>
      <c r="B4422" s="89">
        <f>VLOOKUP(F4422,Masters!B:F,5,0)</f>
        <v>0</v>
      </c>
      <c r="C4422" s="169" t="s">
        <v>213</v>
      </c>
      <c r="D4422" s="169" t="s">
        <v>213</v>
      </c>
      <c r="E4422" s="170">
        <v>44469</v>
      </c>
      <c r="F4422" s="169">
        <v>141524</v>
      </c>
      <c r="G4422" s="169" t="s">
        <v>509</v>
      </c>
      <c r="J4422">
        <v>0</v>
      </c>
      <c r="M4422" s="168">
        <f t="shared" si="211"/>
        <v>0</v>
      </c>
    </row>
    <row r="4423" spans="1:13" x14ac:dyDescent="0.25">
      <c r="A4423" s="89" t="str">
        <f t="shared" si="212"/>
        <v>Y0D50</v>
      </c>
      <c r="B4423" s="89">
        <f>VLOOKUP(F4423,Masters!B:F,5,0)</f>
        <v>0</v>
      </c>
      <c r="C4423" s="169" t="s">
        <v>213</v>
      </c>
      <c r="D4423" s="169" t="s">
        <v>213</v>
      </c>
      <c r="E4423" s="170">
        <v>44469</v>
      </c>
      <c r="F4423" s="169">
        <v>141527</v>
      </c>
      <c r="G4423" s="169" t="s">
        <v>552</v>
      </c>
      <c r="J4423">
        <v>0</v>
      </c>
      <c r="M4423" s="168">
        <f t="shared" si="211"/>
        <v>0</v>
      </c>
    </row>
    <row r="4424" spans="1:13" x14ac:dyDescent="0.25">
      <c r="A4424" s="89" t="str">
        <f t="shared" si="212"/>
        <v>Y0D50</v>
      </c>
      <c r="B4424" s="89">
        <f>VLOOKUP(F4424,Masters!B:F,5,0)</f>
        <v>0</v>
      </c>
      <c r="C4424" s="169" t="s">
        <v>213</v>
      </c>
      <c r="D4424" s="169" t="s">
        <v>213</v>
      </c>
      <c r="E4424" s="170">
        <v>44469</v>
      </c>
      <c r="F4424" s="169">
        <v>141555</v>
      </c>
      <c r="G4424" s="169" t="s">
        <v>820</v>
      </c>
      <c r="J4424">
        <v>0</v>
      </c>
      <c r="M4424" s="168">
        <f t="shared" si="211"/>
        <v>0</v>
      </c>
    </row>
    <row r="4425" spans="1:13" x14ac:dyDescent="0.25">
      <c r="A4425" s="89" t="str">
        <f t="shared" si="212"/>
        <v>Y0D50</v>
      </c>
      <c r="B4425" s="89">
        <f>VLOOKUP(F4425,Masters!B:F,5,0)</f>
        <v>0</v>
      </c>
      <c r="C4425" s="169" t="s">
        <v>213</v>
      </c>
      <c r="D4425" s="169" t="s">
        <v>213</v>
      </c>
      <c r="E4425" s="170">
        <v>44469</v>
      </c>
      <c r="F4425" s="169">
        <v>141647</v>
      </c>
      <c r="G4425" s="169" t="s">
        <v>821</v>
      </c>
      <c r="J4425">
        <v>-17000</v>
      </c>
      <c r="M4425" s="168">
        <f t="shared" si="211"/>
        <v>-1.6999999999999999E-3</v>
      </c>
    </row>
    <row r="4426" spans="1:13" x14ac:dyDescent="0.25">
      <c r="A4426" s="89" t="str">
        <f t="shared" si="212"/>
        <v>Y0D50</v>
      </c>
      <c r="B4426" s="89">
        <f>VLOOKUP(F4426,Masters!B:F,5,0)</f>
        <v>0</v>
      </c>
      <c r="C4426" s="169" t="s">
        <v>213</v>
      </c>
      <c r="D4426" s="169" t="s">
        <v>213</v>
      </c>
      <c r="E4426" s="170">
        <v>44469</v>
      </c>
      <c r="F4426" s="169">
        <v>141653</v>
      </c>
      <c r="G4426" s="169" t="s">
        <v>512</v>
      </c>
      <c r="J4426">
        <v>500</v>
      </c>
      <c r="M4426" s="168">
        <f t="shared" si="211"/>
        <v>5.0000000000000002E-5</v>
      </c>
    </row>
    <row r="4427" spans="1:13" x14ac:dyDescent="0.25">
      <c r="A4427" s="89" t="str">
        <f t="shared" si="212"/>
        <v>Y0D50</v>
      </c>
      <c r="B4427" s="89">
        <f>VLOOKUP(F4427,Masters!B:F,5,0)</f>
        <v>0</v>
      </c>
      <c r="C4427" s="169" t="s">
        <v>213</v>
      </c>
      <c r="D4427" s="169" t="s">
        <v>213</v>
      </c>
      <c r="E4427" s="170">
        <v>44469</v>
      </c>
      <c r="F4427" s="169">
        <v>141679</v>
      </c>
      <c r="G4427" s="169" t="s">
        <v>822</v>
      </c>
      <c r="J4427">
        <v>0</v>
      </c>
      <c r="M4427" s="168">
        <f t="shared" si="211"/>
        <v>0</v>
      </c>
    </row>
    <row r="4428" spans="1:13" x14ac:dyDescent="0.25">
      <c r="A4428" s="89" t="str">
        <f t="shared" si="212"/>
        <v>Y0D50</v>
      </c>
      <c r="B4428" s="89">
        <f>VLOOKUP(F4428,Masters!B:F,5,0)</f>
        <v>0</v>
      </c>
      <c r="C4428" s="169" t="s">
        <v>213</v>
      </c>
      <c r="D4428" s="169" t="s">
        <v>213</v>
      </c>
      <c r="E4428" s="170">
        <v>44469</v>
      </c>
      <c r="F4428" s="169">
        <v>141724</v>
      </c>
      <c r="G4428" s="169" t="s">
        <v>513</v>
      </c>
      <c r="J4428">
        <v>-3500</v>
      </c>
      <c r="M4428" s="168">
        <f t="shared" si="211"/>
        <v>-3.5E-4</v>
      </c>
    </row>
    <row r="4429" spans="1:13" x14ac:dyDescent="0.25">
      <c r="A4429" s="89" t="str">
        <f t="shared" si="212"/>
        <v>Y0D50</v>
      </c>
      <c r="B4429" s="89">
        <f>VLOOKUP(F4429,Masters!B:F,5,0)</f>
        <v>0</v>
      </c>
      <c r="C4429" s="169" t="s">
        <v>213</v>
      </c>
      <c r="D4429" s="169" t="s">
        <v>213</v>
      </c>
      <c r="E4429" s="170">
        <v>44469</v>
      </c>
      <c r="F4429" s="169">
        <v>141744</v>
      </c>
      <c r="G4429" s="169" t="s">
        <v>514</v>
      </c>
      <c r="J4429">
        <v>100000.01</v>
      </c>
      <c r="M4429" s="168">
        <f t="shared" ref="M4429:M4492" si="213">J4429/10000000</f>
        <v>1.0000001E-2</v>
      </c>
    </row>
    <row r="4430" spans="1:13" x14ac:dyDescent="0.25">
      <c r="A4430" s="89" t="str">
        <f t="shared" si="212"/>
        <v>Y0D50</v>
      </c>
      <c r="B4430" s="89">
        <f>VLOOKUP(F4430,Masters!B:F,5,0)</f>
        <v>0</v>
      </c>
      <c r="C4430" s="169" t="s">
        <v>213</v>
      </c>
      <c r="D4430" s="169" t="s">
        <v>213</v>
      </c>
      <c r="E4430" s="170">
        <v>44469</v>
      </c>
      <c r="F4430" s="169">
        <v>141754</v>
      </c>
      <c r="G4430" s="169" t="s">
        <v>517</v>
      </c>
      <c r="J4430">
        <v>0</v>
      </c>
      <c r="M4430" s="168">
        <f t="shared" si="213"/>
        <v>0</v>
      </c>
    </row>
    <row r="4431" spans="1:13" x14ac:dyDescent="0.25">
      <c r="A4431" s="89" t="str">
        <f t="shared" si="212"/>
        <v>Y0D50</v>
      </c>
      <c r="B4431" s="89">
        <f>VLOOKUP(F4431,Masters!B:F,5,0)</f>
        <v>0</v>
      </c>
      <c r="C4431" s="169" t="s">
        <v>213</v>
      </c>
      <c r="D4431" s="169" t="s">
        <v>213</v>
      </c>
      <c r="E4431" s="170">
        <v>44469</v>
      </c>
      <c r="F4431" s="169">
        <v>141755</v>
      </c>
      <c r="G4431" s="169" t="s">
        <v>518</v>
      </c>
      <c r="J4431">
        <v>0</v>
      </c>
      <c r="M4431" s="168">
        <f t="shared" si="213"/>
        <v>0</v>
      </c>
    </row>
    <row r="4432" spans="1:13" x14ac:dyDescent="0.25">
      <c r="A4432" s="89" t="str">
        <f t="shared" si="212"/>
        <v>Y0D50</v>
      </c>
      <c r="B4432" s="89">
        <f>VLOOKUP(F4432,Masters!B:F,5,0)</f>
        <v>0</v>
      </c>
      <c r="C4432" s="169" t="s">
        <v>213</v>
      </c>
      <c r="D4432" s="169" t="s">
        <v>213</v>
      </c>
      <c r="E4432" s="170">
        <v>44469</v>
      </c>
      <c r="F4432" s="169">
        <v>141769</v>
      </c>
      <c r="G4432" s="169" t="s">
        <v>843</v>
      </c>
      <c r="J4432">
        <v>0</v>
      </c>
      <c r="M4432" s="168">
        <f t="shared" si="213"/>
        <v>0</v>
      </c>
    </row>
    <row r="4433" spans="1:13" x14ac:dyDescent="0.25">
      <c r="A4433" s="89" t="str">
        <f t="shared" si="212"/>
        <v>Y0D50</v>
      </c>
      <c r="B4433" s="89">
        <f>VLOOKUP(F4433,Masters!B:F,5,0)</f>
        <v>0</v>
      </c>
      <c r="C4433" s="169" t="s">
        <v>213</v>
      </c>
      <c r="D4433" s="169" t="s">
        <v>213</v>
      </c>
      <c r="E4433" s="170">
        <v>44469</v>
      </c>
      <c r="F4433" s="169">
        <v>141779</v>
      </c>
      <c r="G4433" s="169" t="s">
        <v>852</v>
      </c>
      <c r="J4433">
        <v>0</v>
      </c>
      <c r="M4433" s="168">
        <f t="shared" si="213"/>
        <v>0</v>
      </c>
    </row>
    <row r="4434" spans="1:13" x14ac:dyDescent="0.25">
      <c r="A4434" s="89" t="str">
        <f t="shared" si="212"/>
        <v>Y0D50</v>
      </c>
      <c r="B4434" s="89">
        <f>VLOOKUP(F4434,Masters!B:F,5,0)</f>
        <v>0</v>
      </c>
      <c r="C4434" s="169" t="s">
        <v>213</v>
      </c>
      <c r="D4434" s="169" t="s">
        <v>213</v>
      </c>
      <c r="E4434" s="170">
        <v>44469</v>
      </c>
      <c r="F4434" s="169">
        <v>141785</v>
      </c>
      <c r="G4434" s="169" t="s">
        <v>856</v>
      </c>
      <c r="J4434">
        <v>0</v>
      </c>
      <c r="M4434" s="168">
        <f t="shared" si="213"/>
        <v>0</v>
      </c>
    </row>
    <row r="4435" spans="1:13" x14ac:dyDescent="0.25">
      <c r="A4435" s="89" t="str">
        <f t="shared" si="212"/>
        <v>Y0D50</v>
      </c>
      <c r="B4435" s="89">
        <f>VLOOKUP(F4435,Masters!B:F,5,0)</f>
        <v>0</v>
      </c>
      <c r="C4435" s="169" t="s">
        <v>213</v>
      </c>
      <c r="D4435" s="169" t="s">
        <v>213</v>
      </c>
      <c r="E4435" s="170">
        <v>44469</v>
      </c>
      <c r="F4435" s="169">
        <v>141789</v>
      </c>
      <c r="G4435" s="169" t="s">
        <v>860</v>
      </c>
      <c r="J4435">
        <v>0</v>
      </c>
      <c r="M4435" s="168">
        <f t="shared" si="213"/>
        <v>0</v>
      </c>
    </row>
    <row r="4436" spans="1:13" x14ac:dyDescent="0.25">
      <c r="A4436" s="89" t="str">
        <f t="shared" si="212"/>
        <v>Y0D50</v>
      </c>
      <c r="B4436" s="89">
        <f>VLOOKUP(F4436,Masters!B:F,5,0)</f>
        <v>0</v>
      </c>
      <c r="C4436" s="169" t="s">
        <v>213</v>
      </c>
      <c r="D4436" s="169" t="s">
        <v>213</v>
      </c>
      <c r="E4436" s="170">
        <v>44469</v>
      </c>
      <c r="F4436" s="169">
        <v>141790</v>
      </c>
      <c r="G4436" s="169" t="s">
        <v>861</v>
      </c>
      <c r="J4436">
        <v>0</v>
      </c>
      <c r="M4436" s="168">
        <f t="shared" si="213"/>
        <v>0</v>
      </c>
    </row>
    <row r="4437" spans="1:13" x14ac:dyDescent="0.25">
      <c r="A4437" s="89" t="str">
        <f t="shared" si="212"/>
        <v>Y0D50</v>
      </c>
      <c r="B4437" s="89">
        <f>VLOOKUP(F4437,Masters!B:F,5,0)</f>
        <v>0</v>
      </c>
      <c r="C4437" s="169" t="s">
        <v>213</v>
      </c>
      <c r="D4437" s="169" t="s">
        <v>213</v>
      </c>
      <c r="E4437" s="170">
        <v>44469</v>
      </c>
      <c r="F4437" s="169">
        <v>141793</v>
      </c>
      <c r="G4437" s="169" t="s">
        <v>863</v>
      </c>
      <c r="J4437">
        <v>0</v>
      </c>
      <c r="M4437" s="168">
        <f t="shared" si="213"/>
        <v>0</v>
      </c>
    </row>
    <row r="4438" spans="1:13" x14ac:dyDescent="0.25">
      <c r="A4438" s="89" t="str">
        <f t="shared" si="212"/>
        <v>Y0D50</v>
      </c>
      <c r="B4438" s="89">
        <f>VLOOKUP(F4438,Masters!B:F,5,0)</f>
        <v>0</v>
      </c>
      <c r="C4438" s="169" t="s">
        <v>213</v>
      </c>
      <c r="D4438" s="169" t="s">
        <v>213</v>
      </c>
      <c r="E4438" s="170">
        <v>44469</v>
      </c>
      <c r="F4438" s="169">
        <v>142036</v>
      </c>
      <c r="G4438" s="169" t="s">
        <v>865</v>
      </c>
      <c r="J4438">
        <v>100000</v>
      </c>
      <c r="M4438" s="168">
        <f t="shared" si="213"/>
        <v>0.01</v>
      </c>
    </row>
    <row r="4439" spans="1:13" x14ac:dyDescent="0.25">
      <c r="A4439" s="89" t="str">
        <f t="shared" si="212"/>
        <v>Y0D50</v>
      </c>
      <c r="B4439" s="89">
        <f>VLOOKUP(F4439,Masters!B:F,5,0)</f>
        <v>0</v>
      </c>
      <c r="C4439" s="169" t="s">
        <v>213</v>
      </c>
      <c r="D4439" s="169" t="s">
        <v>213</v>
      </c>
      <c r="E4439" s="170">
        <v>44469</v>
      </c>
      <c r="F4439" s="169">
        <v>142042</v>
      </c>
      <c r="G4439" s="169" t="s">
        <v>869</v>
      </c>
      <c r="J4439">
        <v>0</v>
      </c>
      <c r="M4439" s="168">
        <f t="shared" si="213"/>
        <v>0</v>
      </c>
    </row>
    <row r="4440" spans="1:13" x14ac:dyDescent="0.25">
      <c r="A4440" s="89" t="str">
        <f t="shared" si="212"/>
        <v>Y0D50</v>
      </c>
      <c r="B4440" s="89">
        <f>VLOOKUP(F4440,Masters!B:F,5,0)</f>
        <v>0</v>
      </c>
      <c r="C4440" s="169" t="s">
        <v>213</v>
      </c>
      <c r="D4440" s="169" t="s">
        <v>213</v>
      </c>
      <c r="E4440" s="170">
        <v>44469</v>
      </c>
      <c r="F4440" s="169">
        <v>142043</v>
      </c>
      <c r="G4440" s="169" t="s">
        <v>1133</v>
      </c>
      <c r="J4440">
        <v>0</v>
      </c>
      <c r="M4440" s="168">
        <f t="shared" si="213"/>
        <v>0</v>
      </c>
    </row>
    <row r="4441" spans="1:13" x14ac:dyDescent="0.25">
      <c r="A4441" s="89" t="str">
        <f t="shared" si="212"/>
        <v>Y0D50</v>
      </c>
      <c r="B4441" s="89">
        <f>VLOOKUP(F4441,Masters!B:F,5,0)</f>
        <v>0</v>
      </c>
      <c r="C4441" s="169" t="s">
        <v>213</v>
      </c>
      <c r="D4441" s="169" t="s">
        <v>213</v>
      </c>
      <c r="E4441" s="170">
        <v>44469</v>
      </c>
      <c r="F4441" s="169">
        <v>142044</v>
      </c>
      <c r="G4441" s="169" t="s">
        <v>870</v>
      </c>
      <c r="J4441">
        <v>0</v>
      </c>
      <c r="M4441" s="168">
        <f t="shared" si="213"/>
        <v>0</v>
      </c>
    </row>
    <row r="4442" spans="1:13" x14ac:dyDescent="0.25">
      <c r="A4442" s="89" t="str">
        <f t="shared" ref="A4442:A4505" si="214">C4442&amp;B4442</f>
        <v>Y0D50</v>
      </c>
      <c r="B4442" s="89">
        <f>VLOOKUP(F4442,Masters!B:F,5,0)</f>
        <v>0</v>
      </c>
      <c r="C4442" s="169" t="s">
        <v>213</v>
      </c>
      <c r="D4442" s="169" t="s">
        <v>213</v>
      </c>
      <c r="E4442" s="170">
        <v>44469</v>
      </c>
      <c r="F4442" s="169">
        <v>160101</v>
      </c>
      <c r="G4442" s="169" t="s">
        <v>887</v>
      </c>
      <c r="J4442">
        <v>8740386.5999999996</v>
      </c>
      <c r="M4442" s="168">
        <f t="shared" si="213"/>
        <v>0.87403865999999997</v>
      </c>
    </row>
    <row r="4443" spans="1:13" x14ac:dyDescent="0.25">
      <c r="A4443" s="89" t="str">
        <f t="shared" si="214"/>
        <v>Y0D50</v>
      </c>
      <c r="B4443" s="89">
        <f>VLOOKUP(F4443,Masters!B:F,5,0)</f>
        <v>0</v>
      </c>
      <c r="C4443" s="169" t="s">
        <v>213</v>
      </c>
      <c r="D4443" s="169" t="s">
        <v>213</v>
      </c>
      <c r="E4443" s="170">
        <v>44469</v>
      </c>
      <c r="F4443" s="169">
        <v>160118</v>
      </c>
      <c r="G4443" s="169" t="s">
        <v>890</v>
      </c>
      <c r="J4443">
        <v>0</v>
      </c>
      <c r="M4443" s="168">
        <f t="shared" si="213"/>
        <v>0</v>
      </c>
    </row>
    <row r="4444" spans="1:13" x14ac:dyDescent="0.25">
      <c r="A4444" s="89" t="str">
        <f t="shared" si="214"/>
        <v>Y0D50</v>
      </c>
      <c r="B4444" s="89">
        <f>VLOOKUP(F4444,Masters!B:F,5,0)</f>
        <v>0</v>
      </c>
      <c r="C4444" s="169" t="s">
        <v>213</v>
      </c>
      <c r="D4444" s="169" t="s">
        <v>213</v>
      </c>
      <c r="E4444" s="170">
        <v>44469</v>
      </c>
      <c r="F4444" s="169">
        <v>160202</v>
      </c>
      <c r="G4444" s="169" t="s">
        <v>896</v>
      </c>
      <c r="J4444">
        <v>0</v>
      </c>
      <c r="M4444" s="168">
        <f t="shared" si="213"/>
        <v>0</v>
      </c>
    </row>
    <row r="4445" spans="1:13" x14ac:dyDescent="0.25">
      <c r="A4445" s="89" t="str">
        <f t="shared" si="214"/>
        <v>Y0D50</v>
      </c>
      <c r="B4445" s="89">
        <f>VLOOKUP(F4445,Masters!B:F,5,0)</f>
        <v>0</v>
      </c>
      <c r="C4445" s="169" t="s">
        <v>213</v>
      </c>
      <c r="D4445" s="169" t="s">
        <v>213</v>
      </c>
      <c r="E4445" s="170">
        <v>44469</v>
      </c>
      <c r="F4445" s="169">
        <v>160206</v>
      </c>
      <c r="G4445" s="169" t="s">
        <v>897</v>
      </c>
      <c r="J4445">
        <v>5775227.9299999997</v>
      </c>
      <c r="M4445" s="168">
        <f t="shared" si="213"/>
        <v>0.57752279299999998</v>
      </c>
    </row>
    <row r="4446" spans="1:13" x14ac:dyDescent="0.25">
      <c r="A4446" s="89" t="str">
        <f t="shared" si="214"/>
        <v>Y0D50</v>
      </c>
      <c r="B4446" s="89">
        <f>VLOOKUP(F4446,Masters!B:F,5,0)</f>
        <v>0</v>
      </c>
      <c r="C4446" s="169" t="s">
        <v>213</v>
      </c>
      <c r="D4446" s="169" t="s">
        <v>213</v>
      </c>
      <c r="E4446" s="170">
        <v>44469</v>
      </c>
      <c r="F4446" s="169">
        <v>160207</v>
      </c>
      <c r="G4446" s="169" t="s">
        <v>898</v>
      </c>
      <c r="J4446">
        <v>0</v>
      </c>
      <c r="M4446" s="168">
        <f t="shared" si="213"/>
        <v>0</v>
      </c>
    </row>
    <row r="4447" spans="1:13" x14ac:dyDescent="0.25">
      <c r="A4447" s="89" t="str">
        <f t="shared" si="214"/>
        <v>Y0D50</v>
      </c>
      <c r="B4447" s="89">
        <f>VLOOKUP(F4447,Masters!B:F,5,0)</f>
        <v>0</v>
      </c>
      <c r="C4447" s="169" t="s">
        <v>213</v>
      </c>
      <c r="D4447" s="169" t="s">
        <v>213</v>
      </c>
      <c r="E4447" s="170">
        <v>44469</v>
      </c>
      <c r="F4447" s="169">
        <v>170101</v>
      </c>
      <c r="G4447" s="169" t="s">
        <v>901</v>
      </c>
      <c r="J4447">
        <v>2827319137.0300002</v>
      </c>
      <c r="M4447" s="168">
        <f t="shared" si="213"/>
        <v>282.73191370300003</v>
      </c>
    </row>
    <row r="4448" spans="1:13" x14ac:dyDescent="0.25">
      <c r="A4448" s="89" t="str">
        <f t="shared" si="214"/>
        <v>Y0D50</v>
      </c>
      <c r="B4448" s="89">
        <f>VLOOKUP(F4448,Masters!B:F,5,0)</f>
        <v>0</v>
      </c>
      <c r="C4448" s="169" t="s">
        <v>213</v>
      </c>
      <c r="D4448" s="169" t="s">
        <v>213</v>
      </c>
      <c r="E4448" s="170">
        <v>44469</v>
      </c>
      <c r="F4448" s="169">
        <v>201276</v>
      </c>
      <c r="G4448" s="169" t="s">
        <v>473</v>
      </c>
      <c r="J4448">
        <v>1098808079.25</v>
      </c>
      <c r="M4448" s="168">
        <f t="shared" si="213"/>
        <v>109.880807925</v>
      </c>
    </row>
    <row r="4449" spans="1:13" x14ac:dyDescent="0.25">
      <c r="A4449" s="89" t="str">
        <f t="shared" si="214"/>
        <v>Y0D51.2</v>
      </c>
      <c r="B4449" s="89">
        <f>VLOOKUP(F4449,Masters!B:F,5,0)</f>
        <v>1.2</v>
      </c>
      <c r="C4449" s="169" t="s">
        <v>213</v>
      </c>
      <c r="D4449" s="169" t="s">
        <v>213</v>
      </c>
      <c r="E4449" s="170">
        <v>44469</v>
      </c>
      <c r="F4449" s="169">
        <v>201277</v>
      </c>
      <c r="G4449" s="169" t="s">
        <v>474</v>
      </c>
      <c r="J4449">
        <v>-2182124508.8699999</v>
      </c>
      <c r="M4449" s="168">
        <f t="shared" si="213"/>
        <v>-218.21245088699999</v>
      </c>
    </row>
    <row r="4450" spans="1:13" x14ac:dyDescent="0.25">
      <c r="A4450" s="89" t="str">
        <f t="shared" si="214"/>
        <v>Y0D50</v>
      </c>
      <c r="B4450" s="89">
        <f>VLOOKUP(F4450,Masters!B:F,5,0)</f>
        <v>0</v>
      </c>
      <c r="C4450" s="169" t="s">
        <v>213</v>
      </c>
      <c r="D4450" s="169" t="s">
        <v>213</v>
      </c>
      <c r="E4450" s="170">
        <v>44469</v>
      </c>
      <c r="F4450" s="169">
        <v>201297</v>
      </c>
      <c r="G4450" s="169" t="s">
        <v>475</v>
      </c>
      <c r="J4450">
        <v>502878653.68000001</v>
      </c>
      <c r="M4450" s="168">
        <f t="shared" si="213"/>
        <v>50.287865367999999</v>
      </c>
    </row>
    <row r="4451" spans="1:13" x14ac:dyDescent="0.25">
      <c r="A4451" s="89" t="str">
        <f t="shared" si="214"/>
        <v>Y0D51.2</v>
      </c>
      <c r="B4451" s="89">
        <f>VLOOKUP(F4451,Masters!B:F,5,0)</f>
        <v>1.2</v>
      </c>
      <c r="C4451" s="169" t="s">
        <v>213</v>
      </c>
      <c r="D4451" s="169" t="s">
        <v>213</v>
      </c>
      <c r="E4451" s="170">
        <v>44469</v>
      </c>
      <c r="F4451" s="169">
        <v>201298</v>
      </c>
      <c r="G4451" s="169" t="s">
        <v>476</v>
      </c>
      <c r="J4451">
        <v>-286292374.10000002</v>
      </c>
      <c r="M4451" s="168">
        <f t="shared" si="213"/>
        <v>-28.629237410000002</v>
      </c>
    </row>
    <row r="4452" spans="1:13" x14ac:dyDescent="0.25">
      <c r="A4452" s="89" t="str">
        <f t="shared" si="214"/>
        <v>Y0D50</v>
      </c>
      <c r="B4452" s="89">
        <f>VLOOKUP(F4452,Masters!B:F,5,0)</f>
        <v>0</v>
      </c>
      <c r="C4452" s="169" t="s">
        <v>213</v>
      </c>
      <c r="D4452" s="169" t="s">
        <v>213</v>
      </c>
      <c r="E4452" s="170">
        <v>44469</v>
      </c>
      <c r="F4452" s="169">
        <v>201349</v>
      </c>
      <c r="G4452" s="169" t="s">
        <v>477</v>
      </c>
      <c r="J4452">
        <v>8261432.8399999999</v>
      </c>
      <c r="M4452" s="168">
        <f t="shared" si="213"/>
        <v>0.82614328400000003</v>
      </c>
    </row>
    <row r="4453" spans="1:13" x14ac:dyDescent="0.25">
      <c r="A4453" s="89" t="str">
        <f t="shared" si="214"/>
        <v>Y0D50</v>
      </c>
      <c r="B4453" s="89">
        <f>VLOOKUP(F4453,Masters!B:F,5,0)</f>
        <v>0</v>
      </c>
      <c r="C4453" s="169" t="s">
        <v>213</v>
      </c>
      <c r="D4453" s="169" t="s">
        <v>213</v>
      </c>
      <c r="E4453" s="170">
        <v>44469</v>
      </c>
      <c r="F4453" s="169">
        <v>201351</v>
      </c>
      <c r="G4453" s="169" t="s">
        <v>478</v>
      </c>
      <c r="J4453">
        <v>8178403.9500000002</v>
      </c>
      <c r="M4453" s="168">
        <f t="shared" si="213"/>
        <v>0.81784039500000005</v>
      </c>
    </row>
    <row r="4454" spans="1:13" x14ac:dyDescent="0.25">
      <c r="A4454" s="89" t="str">
        <f t="shared" si="214"/>
        <v>Y0D51.2</v>
      </c>
      <c r="B4454" s="89">
        <f>VLOOKUP(F4454,Masters!B:F,5,0)</f>
        <v>1.2</v>
      </c>
      <c r="C4454" s="169" t="s">
        <v>213</v>
      </c>
      <c r="D4454" s="169" t="s">
        <v>213</v>
      </c>
      <c r="E4454" s="170">
        <v>44469</v>
      </c>
      <c r="F4454" s="169">
        <v>201364</v>
      </c>
      <c r="G4454" s="169" t="s">
        <v>479</v>
      </c>
      <c r="J4454">
        <v>-11645033.52</v>
      </c>
      <c r="M4454" s="168">
        <f t="shared" si="213"/>
        <v>-1.1645033519999999</v>
      </c>
    </row>
    <row r="4455" spans="1:13" x14ac:dyDescent="0.25">
      <c r="A4455" s="89" t="str">
        <f t="shared" si="214"/>
        <v>Y0D51.2</v>
      </c>
      <c r="B4455" s="89">
        <f>VLOOKUP(F4455,Masters!B:F,5,0)</f>
        <v>1.2</v>
      </c>
      <c r="C4455" s="169" t="s">
        <v>213</v>
      </c>
      <c r="D4455" s="169" t="s">
        <v>213</v>
      </c>
      <c r="E4455" s="170">
        <v>44469</v>
      </c>
      <c r="F4455" s="169">
        <v>201366</v>
      </c>
      <c r="G4455" s="169" t="s">
        <v>480</v>
      </c>
      <c r="J4455">
        <v>-111221753.23999999</v>
      </c>
      <c r="M4455" s="168">
        <f t="shared" si="213"/>
        <v>-11.122175323999999</v>
      </c>
    </row>
    <row r="4456" spans="1:13" x14ac:dyDescent="0.25">
      <c r="A4456" s="89" t="str">
        <f t="shared" si="214"/>
        <v>Y0D50</v>
      </c>
      <c r="B4456" s="89">
        <f>VLOOKUP(F4456,Masters!B:F,5,0)</f>
        <v>0</v>
      </c>
      <c r="C4456" s="169" t="s">
        <v>213</v>
      </c>
      <c r="D4456" s="169" t="s">
        <v>213</v>
      </c>
      <c r="E4456" s="170">
        <v>44469</v>
      </c>
      <c r="F4456" s="169">
        <v>210103</v>
      </c>
      <c r="G4456" s="169" t="s">
        <v>521</v>
      </c>
      <c r="J4456">
        <v>0</v>
      </c>
      <c r="M4456" s="168">
        <f t="shared" si="213"/>
        <v>0</v>
      </c>
    </row>
    <row r="4457" spans="1:13" x14ac:dyDescent="0.25">
      <c r="A4457" s="89" t="str">
        <f t="shared" si="214"/>
        <v>Y0D50</v>
      </c>
      <c r="B4457" s="89">
        <f>VLOOKUP(F4457,Masters!B:F,5,0)</f>
        <v>0</v>
      </c>
      <c r="C4457" s="169" t="s">
        <v>213</v>
      </c>
      <c r="D4457" s="169" t="s">
        <v>213</v>
      </c>
      <c r="E4457" s="170">
        <v>44469</v>
      </c>
      <c r="F4457" s="169">
        <v>210117</v>
      </c>
      <c r="G4457" s="169" t="s">
        <v>523</v>
      </c>
      <c r="J4457">
        <v>-1596383.23</v>
      </c>
      <c r="M4457" s="168">
        <f t="shared" si="213"/>
        <v>-0.159638323</v>
      </c>
    </row>
    <row r="4458" spans="1:13" x14ac:dyDescent="0.25">
      <c r="A4458" s="89" t="str">
        <f t="shared" si="214"/>
        <v>Y0D50</v>
      </c>
      <c r="B4458" s="89">
        <f>VLOOKUP(F4458,Masters!B:F,5,0)</f>
        <v>0</v>
      </c>
      <c r="C4458" s="169" t="s">
        <v>213</v>
      </c>
      <c r="D4458" s="169" t="s">
        <v>213</v>
      </c>
      <c r="E4458" s="170">
        <v>44469</v>
      </c>
      <c r="F4458" s="169">
        <v>210132</v>
      </c>
      <c r="G4458" s="169" t="s">
        <v>916</v>
      </c>
      <c r="J4458">
        <v>0</v>
      </c>
      <c r="M4458" s="168">
        <f t="shared" si="213"/>
        <v>0</v>
      </c>
    </row>
    <row r="4459" spans="1:13" x14ac:dyDescent="0.25">
      <c r="A4459" s="89" t="str">
        <f t="shared" si="214"/>
        <v>Y0D50</v>
      </c>
      <c r="B4459" s="89">
        <f>VLOOKUP(F4459,Masters!B:F,5,0)</f>
        <v>0</v>
      </c>
      <c r="C4459" s="169" t="s">
        <v>213</v>
      </c>
      <c r="D4459" s="169" t="s">
        <v>213</v>
      </c>
      <c r="E4459" s="170">
        <v>44469</v>
      </c>
      <c r="F4459" s="169">
        <v>210138</v>
      </c>
      <c r="G4459" s="169" t="s">
        <v>2441</v>
      </c>
      <c r="J4459">
        <v>0</v>
      </c>
      <c r="M4459" s="168">
        <f t="shared" si="213"/>
        <v>0</v>
      </c>
    </row>
    <row r="4460" spans="1:13" x14ac:dyDescent="0.25">
      <c r="A4460" s="89" t="str">
        <f t="shared" si="214"/>
        <v>Y0D50</v>
      </c>
      <c r="B4460" s="89">
        <f>VLOOKUP(F4460,Masters!B:F,5,0)</f>
        <v>0</v>
      </c>
      <c r="C4460" s="169" t="s">
        <v>213</v>
      </c>
      <c r="D4460" s="169" t="s">
        <v>213</v>
      </c>
      <c r="E4460" s="170">
        <v>44469</v>
      </c>
      <c r="F4460" s="169">
        <v>210140</v>
      </c>
      <c r="G4460" s="169" t="s">
        <v>525</v>
      </c>
      <c r="J4460">
        <v>0</v>
      </c>
      <c r="M4460" s="168">
        <f t="shared" si="213"/>
        <v>0</v>
      </c>
    </row>
    <row r="4461" spans="1:13" x14ac:dyDescent="0.25">
      <c r="A4461" s="89" t="str">
        <f t="shared" si="214"/>
        <v>Y0D50</v>
      </c>
      <c r="B4461" s="89">
        <f>VLOOKUP(F4461,Masters!B:F,5,0)</f>
        <v>0</v>
      </c>
      <c r="C4461" s="169" t="s">
        <v>213</v>
      </c>
      <c r="D4461" s="169" t="s">
        <v>213</v>
      </c>
      <c r="E4461" s="170">
        <v>44469</v>
      </c>
      <c r="F4461" s="169">
        <v>210210</v>
      </c>
      <c r="G4461" s="169" t="s">
        <v>526</v>
      </c>
      <c r="J4461">
        <v>-6401542.1799999997</v>
      </c>
      <c r="M4461" s="168">
        <f t="shared" si="213"/>
        <v>-0.64015421799999994</v>
      </c>
    </row>
    <row r="4462" spans="1:13" x14ac:dyDescent="0.25">
      <c r="A4462" s="89" t="str">
        <f t="shared" si="214"/>
        <v>Y0D50</v>
      </c>
      <c r="B4462" s="89">
        <f>VLOOKUP(F4462,Masters!B:F,5,0)</f>
        <v>0</v>
      </c>
      <c r="C4462" s="169" t="s">
        <v>213</v>
      </c>
      <c r="D4462" s="169" t="s">
        <v>213</v>
      </c>
      <c r="E4462" s="170">
        <v>44469</v>
      </c>
      <c r="F4462" s="169">
        <v>210667</v>
      </c>
      <c r="G4462" s="169" t="s">
        <v>528</v>
      </c>
      <c r="J4462">
        <v>-1225.54</v>
      </c>
      <c r="M4462" s="168">
        <f t="shared" si="213"/>
        <v>-1.2255400000000001E-4</v>
      </c>
    </row>
    <row r="4463" spans="1:13" x14ac:dyDescent="0.25">
      <c r="A4463" s="89" t="str">
        <f t="shared" si="214"/>
        <v>Y0D50</v>
      </c>
      <c r="B4463" s="89">
        <f>VLOOKUP(F4463,Masters!B:F,5,0)</f>
        <v>0</v>
      </c>
      <c r="C4463" s="169" t="s">
        <v>213</v>
      </c>
      <c r="D4463" s="169" t="s">
        <v>213</v>
      </c>
      <c r="E4463" s="170">
        <v>44469</v>
      </c>
      <c r="F4463" s="169">
        <v>210766</v>
      </c>
      <c r="G4463" s="169" t="s">
        <v>1614</v>
      </c>
      <c r="J4463">
        <v>7540.39</v>
      </c>
      <c r="M4463" s="168">
        <f t="shared" si="213"/>
        <v>7.5403900000000008E-4</v>
      </c>
    </row>
    <row r="4464" spans="1:13" x14ac:dyDescent="0.25">
      <c r="A4464" s="89" t="str">
        <f t="shared" si="214"/>
        <v>Y0D50</v>
      </c>
      <c r="B4464" s="89">
        <f>VLOOKUP(F4464,Masters!B:F,5,0)</f>
        <v>0</v>
      </c>
      <c r="C4464" s="169" t="s">
        <v>213</v>
      </c>
      <c r="D4464" s="169" t="s">
        <v>213</v>
      </c>
      <c r="E4464" s="170">
        <v>44469</v>
      </c>
      <c r="F4464" s="169">
        <v>211103</v>
      </c>
      <c r="G4464" s="169" t="s">
        <v>529</v>
      </c>
      <c r="J4464">
        <v>-272.17</v>
      </c>
      <c r="M4464" s="168">
        <f t="shared" si="213"/>
        <v>-2.7217E-5</v>
      </c>
    </row>
    <row r="4465" spans="1:13" x14ac:dyDescent="0.25">
      <c r="A4465" s="89" t="str">
        <f t="shared" si="214"/>
        <v>Y0D50</v>
      </c>
      <c r="B4465" s="89">
        <f>VLOOKUP(F4465,Masters!B:F,5,0)</f>
        <v>0</v>
      </c>
      <c r="C4465" s="169" t="s">
        <v>213</v>
      </c>
      <c r="D4465" s="169" t="s">
        <v>213</v>
      </c>
      <c r="E4465" s="170">
        <v>44469</v>
      </c>
      <c r="F4465" s="169">
        <v>211106</v>
      </c>
      <c r="G4465" s="169" t="s">
        <v>530</v>
      </c>
      <c r="J4465">
        <v>-523103.48</v>
      </c>
      <c r="M4465" s="168">
        <f t="shared" si="213"/>
        <v>-5.2310348E-2</v>
      </c>
    </row>
    <row r="4466" spans="1:13" x14ac:dyDescent="0.25">
      <c r="A4466" s="89" t="str">
        <f t="shared" si="214"/>
        <v>Y0D50</v>
      </c>
      <c r="B4466" s="89">
        <f>VLOOKUP(F4466,Masters!B:F,5,0)</f>
        <v>0</v>
      </c>
      <c r="C4466" s="169" t="s">
        <v>213</v>
      </c>
      <c r="D4466" s="169" t="s">
        <v>213</v>
      </c>
      <c r="E4466" s="170">
        <v>44469</v>
      </c>
      <c r="F4466" s="169">
        <v>211121</v>
      </c>
      <c r="G4466" s="169" t="s">
        <v>532</v>
      </c>
      <c r="J4466">
        <v>-513851</v>
      </c>
      <c r="M4466" s="168">
        <f t="shared" si="213"/>
        <v>-5.1385100000000003E-2</v>
      </c>
    </row>
    <row r="4467" spans="1:13" x14ac:dyDescent="0.25">
      <c r="A4467" s="89" t="str">
        <f t="shared" si="214"/>
        <v>Y0D50</v>
      </c>
      <c r="B4467" s="89">
        <f>VLOOKUP(F4467,Masters!B:F,5,0)</f>
        <v>0</v>
      </c>
      <c r="C4467" s="169" t="s">
        <v>213</v>
      </c>
      <c r="D4467" s="169" t="s">
        <v>213</v>
      </c>
      <c r="E4467" s="170">
        <v>44469</v>
      </c>
      <c r="F4467" s="169">
        <v>211122</v>
      </c>
      <c r="G4467" s="169" t="s">
        <v>533</v>
      </c>
      <c r="J4467">
        <v>-1455.4</v>
      </c>
      <c r="M4467" s="168">
        <f t="shared" si="213"/>
        <v>-1.4554000000000002E-4</v>
      </c>
    </row>
    <row r="4468" spans="1:13" x14ac:dyDescent="0.25">
      <c r="A4468" s="89" t="str">
        <f t="shared" si="214"/>
        <v>Y0D50</v>
      </c>
      <c r="B4468" s="89">
        <f>VLOOKUP(F4468,Masters!B:F,5,0)</f>
        <v>0</v>
      </c>
      <c r="C4468" s="169" t="s">
        <v>213</v>
      </c>
      <c r="D4468" s="169" t="s">
        <v>213</v>
      </c>
      <c r="E4468" s="170">
        <v>44469</v>
      </c>
      <c r="F4468" s="169">
        <v>211172</v>
      </c>
      <c r="G4468" s="169" t="s">
        <v>535</v>
      </c>
      <c r="J4468">
        <v>-970825.42</v>
      </c>
      <c r="M4468" s="168">
        <f t="shared" si="213"/>
        <v>-9.7082542000000008E-2</v>
      </c>
    </row>
    <row r="4469" spans="1:13" x14ac:dyDescent="0.25">
      <c r="A4469" s="89" t="str">
        <f t="shared" si="214"/>
        <v>Y0D50</v>
      </c>
      <c r="B4469" s="89">
        <f>VLOOKUP(F4469,Masters!B:F,5,0)</f>
        <v>0</v>
      </c>
      <c r="C4469" s="169" t="s">
        <v>213</v>
      </c>
      <c r="D4469" s="169" t="s">
        <v>213</v>
      </c>
      <c r="E4469" s="170">
        <v>44469</v>
      </c>
      <c r="F4469" s="169">
        <v>211176</v>
      </c>
      <c r="G4469" s="169" t="s">
        <v>536</v>
      </c>
      <c r="J4469">
        <v>-538712.12</v>
      </c>
      <c r="M4469" s="168">
        <f t="shared" si="213"/>
        <v>-5.3871212000000002E-2</v>
      </c>
    </row>
    <row r="4470" spans="1:13" x14ac:dyDescent="0.25">
      <c r="A4470" s="89" t="str">
        <f t="shared" si="214"/>
        <v>Y0D50</v>
      </c>
      <c r="B4470" s="89">
        <f>VLOOKUP(F4470,Masters!B:F,5,0)</f>
        <v>0</v>
      </c>
      <c r="C4470" s="169" t="s">
        <v>213</v>
      </c>
      <c r="D4470" s="169" t="s">
        <v>213</v>
      </c>
      <c r="E4470" s="170">
        <v>44469</v>
      </c>
      <c r="F4470" s="169">
        <v>211177</v>
      </c>
      <c r="G4470" s="169" t="s">
        <v>537</v>
      </c>
      <c r="J4470">
        <v>-24408.78</v>
      </c>
      <c r="M4470" s="168">
        <f t="shared" si="213"/>
        <v>-2.4408780000000001E-3</v>
      </c>
    </row>
    <row r="4471" spans="1:13" x14ac:dyDescent="0.25">
      <c r="A4471" s="89" t="str">
        <f t="shared" si="214"/>
        <v>Y0D50</v>
      </c>
      <c r="B4471" s="89">
        <f>VLOOKUP(F4471,Masters!B:F,5,0)</f>
        <v>0</v>
      </c>
      <c r="C4471" s="169" t="s">
        <v>213</v>
      </c>
      <c r="D4471" s="169" t="s">
        <v>213</v>
      </c>
      <c r="E4471" s="170">
        <v>44469</v>
      </c>
      <c r="F4471" s="169">
        <v>211632</v>
      </c>
      <c r="G4471" s="169" t="s">
        <v>538</v>
      </c>
      <c r="J4471">
        <v>-147812.97</v>
      </c>
      <c r="M4471" s="168">
        <f t="shared" si="213"/>
        <v>-1.4781297000000001E-2</v>
      </c>
    </row>
    <row r="4472" spans="1:13" x14ac:dyDescent="0.25">
      <c r="A4472" s="89" t="str">
        <f t="shared" si="214"/>
        <v>Y0D50</v>
      </c>
      <c r="B4472" s="89">
        <f>VLOOKUP(F4472,Masters!B:F,5,0)</f>
        <v>0</v>
      </c>
      <c r="C4472" s="169" t="s">
        <v>213</v>
      </c>
      <c r="D4472" s="169" t="s">
        <v>213</v>
      </c>
      <c r="E4472" s="170">
        <v>44469</v>
      </c>
      <c r="F4472" s="169">
        <v>260101</v>
      </c>
      <c r="G4472" s="169" t="s">
        <v>926</v>
      </c>
      <c r="J4472">
        <v>0</v>
      </c>
      <c r="M4472" s="168">
        <f t="shared" si="213"/>
        <v>0</v>
      </c>
    </row>
    <row r="4473" spans="1:13" x14ac:dyDescent="0.25">
      <c r="A4473" s="89" t="str">
        <f t="shared" si="214"/>
        <v>Y0D50</v>
      </c>
      <c r="B4473" s="89">
        <f>VLOOKUP(F4473,Masters!B:F,5,0)</f>
        <v>0</v>
      </c>
      <c r="C4473" s="169" t="s">
        <v>213</v>
      </c>
      <c r="D4473" s="169" t="s">
        <v>213</v>
      </c>
      <c r="E4473" s="170">
        <v>44469</v>
      </c>
      <c r="F4473" s="169">
        <v>260118</v>
      </c>
      <c r="G4473" s="169" t="s">
        <v>930</v>
      </c>
      <c r="J4473">
        <v>0</v>
      </c>
      <c r="M4473" s="168">
        <f t="shared" si="213"/>
        <v>0</v>
      </c>
    </row>
    <row r="4474" spans="1:13" x14ac:dyDescent="0.25">
      <c r="A4474" s="89" t="str">
        <f t="shared" si="214"/>
        <v>Y0D50</v>
      </c>
      <c r="B4474" s="89">
        <f>VLOOKUP(F4474,Masters!B:F,5,0)</f>
        <v>0</v>
      </c>
      <c r="C4474" s="169" t="s">
        <v>213</v>
      </c>
      <c r="D4474" s="169" t="s">
        <v>213</v>
      </c>
      <c r="E4474" s="170">
        <v>44469</v>
      </c>
      <c r="F4474" s="169">
        <v>260202</v>
      </c>
      <c r="G4474" s="169" t="s">
        <v>936</v>
      </c>
      <c r="J4474">
        <v>0</v>
      </c>
      <c r="M4474" s="168">
        <f t="shared" si="213"/>
        <v>0</v>
      </c>
    </row>
    <row r="4475" spans="1:13" x14ac:dyDescent="0.25">
      <c r="A4475" s="89" t="str">
        <f t="shared" si="214"/>
        <v>Y0D50</v>
      </c>
      <c r="B4475" s="89">
        <f>VLOOKUP(F4475,Masters!B:F,5,0)</f>
        <v>0</v>
      </c>
      <c r="C4475" s="169" t="s">
        <v>213</v>
      </c>
      <c r="D4475" s="169" t="s">
        <v>213</v>
      </c>
      <c r="E4475" s="170">
        <v>44469</v>
      </c>
      <c r="F4475" s="169">
        <v>260221</v>
      </c>
      <c r="G4475" s="169" t="s">
        <v>937</v>
      </c>
      <c r="J4475">
        <v>-6900686.3700000001</v>
      </c>
      <c r="M4475" s="168">
        <f t="shared" si="213"/>
        <v>-0.69006863699999998</v>
      </c>
    </row>
    <row r="4476" spans="1:13" x14ac:dyDescent="0.25">
      <c r="A4476" s="89" t="str">
        <f t="shared" si="214"/>
        <v>Y0D50</v>
      </c>
      <c r="B4476" s="89">
        <f>VLOOKUP(F4476,Masters!B:F,5,0)</f>
        <v>0</v>
      </c>
      <c r="C4476" s="169" t="s">
        <v>213</v>
      </c>
      <c r="D4476" s="169" t="s">
        <v>213</v>
      </c>
      <c r="E4476" s="170">
        <v>44469</v>
      </c>
      <c r="F4476" s="169">
        <v>260222</v>
      </c>
      <c r="G4476" s="169" t="s">
        <v>938</v>
      </c>
      <c r="J4476">
        <v>-13653928.67</v>
      </c>
      <c r="M4476" s="168">
        <f t="shared" si="213"/>
        <v>-1.365392867</v>
      </c>
    </row>
    <row r="4477" spans="1:13" x14ac:dyDescent="0.25">
      <c r="A4477" s="89" t="str">
        <f t="shared" si="214"/>
        <v>Y0D50</v>
      </c>
      <c r="B4477" s="89">
        <f>VLOOKUP(F4477,Masters!B:F,5,0)</f>
        <v>0</v>
      </c>
      <c r="C4477" s="169" t="s">
        <v>213</v>
      </c>
      <c r="D4477" s="169" t="s">
        <v>213</v>
      </c>
      <c r="E4477" s="170">
        <v>44469</v>
      </c>
      <c r="F4477" s="169">
        <v>260802</v>
      </c>
      <c r="G4477" s="169" t="s">
        <v>939</v>
      </c>
      <c r="J4477">
        <v>0.21</v>
      </c>
      <c r="M4477" s="168">
        <f t="shared" si="213"/>
        <v>2.0999999999999999E-8</v>
      </c>
    </row>
    <row r="4478" spans="1:13" x14ac:dyDescent="0.25">
      <c r="A4478" s="89" t="str">
        <f t="shared" si="214"/>
        <v>Y0D50</v>
      </c>
      <c r="B4478" s="89">
        <f>VLOOKUP(F4478,Masters!B:F,5,0)</f>
        <v>0</v>
      </c>
      <c r="C4478" s="169" t="s">
        <v>213</v>
      </c>
      <c r="D4478" s="169" t="s">
        <v>213</v>
      </c>
      <c r="E4478" s="170">
        <v>44469</v>
      </c>
      <c r="F4478" s="169">
        <v>260815</v>
      </c>
      <c r="G4478" s="169" t="s">
        <v>495</v>
      </c>
      <c r="J4478">
        <v>-753539.25</v>
      </c>
      <c r="M4478" s="168">
        <f t="shared" si="213"/>
        <v>-7.5353925000000002E-2</v>
      </c>
    </row>
    <row r="4479" spans="1:13" x14ac:dyDescent="0.25">
      <c r="A4479" s="89" t="str">
        <f t="shared" si="214"/>
        <v>Y0D50</v>
      </c>
      <c r="B4479" s="89">
        <f>VLOOKUP(F4479,Masters!B:F,5,0)</f>
        <v>0</v>
      </c>
      <c r="C4479" s="169" t="s">
        <v>213</v>
      </c>
      <c r="D4479" s="169" t="s">
        <v>213</v>
      </c>
      <c r="E4479" s="170">
        <v>44469</v>
      </c>
      <c r="F4479" s="169">
        <v>260836</v>
      </c>
      <c r="G4479" s="169" t="s">
        <v>496</v>
      </c>
      <c r="J4479">
        <v>-161329.72</v>
      </c>
      <c r="M4479" s="168">
        <f t="shared" si="213"/>
        <v>-1.6132971999999999E-2</v>
      </c>
    </row>
    <row r="4480" spans="1:13" x14ac:dyDescent="0.25">
      <c r="A4480" s="89" t="str">
        <f t="shared" si="214"/>
        <v>Y0D50</v>
      </c>
      <c r="B4480" s="89">
        <f>VLOOKUP(F4480,Masters!B:F,5,0)</f>
        <v>0</v>
      </c>
      <c r="C4480" s="169" t="s">
        <v>213</v>
      </c>
      <c r="D4480" s="169" t="s">
        <v>213</v>
      </c>
      <c r="E4480" s="170">
        <v>44469</v>
      </c>
      <c r="F4480" s="169">
        <v>260837</v>
      </c>
      <c r="G4480" s="169" t="s">
        <v>497</v>
      </c>
      <c r="J4480">
        <v>-161329.72</v>
      </c>
      <c r="M4480" s="168">
        <f t="shared" si="213"/>
        <v>-1.6132971999999999E-2</v>
      </c>
    </row>
    <row r="4481" spans="1:13" x14ac:dyDescent="0.25">
      <c r="A4481" s="89" t="str">
        <f t="shared" si="214"/>
        <v>Y0D50</v>
      </c>
      <c r="B4481" s="89">
        <f>VLOOKUP(F4481,Masters!B:F,5,0)</f>
        <v>0</v>
      </c>
      <c r="C4481" s="169" t="s">
        <v>213</v>
      </c>
      <c r="D4481" s="169" t="s">
        <v>213</v>
      </c>
      <c r="E4481" s="170">
        <v>44469</v>
      </c>
      <c r="F4481" s="169">
        <v>260902</v>
      </c>
      <c r="G4481" s="169" t="s">
        <v>498</v>
      </c>
      <c r="J4481">
        <v>-0.12</v>
      </c>
      <c r="M4481" s="168">
        <f t="shared" si="213"/>
        <v>-1.2E-8</v>
      </c>
    </row>
    <row r="4482" spans="1:13" x14ac:dyDescent="0.25">
      <c r="A4482" s="89" t="str">
        <f t="shared" si="214"/>
        <v>Y0D50</v>
      </c>
      <c r="B4482" s="89">
        <f>VLOOKUP(F4482,Masters!B:F,5,0)</f>
        <v>0</v>
      </c>
      <c r="C4482" s="169" t="s">
        <v>213</v>
      </c>
      <c r="D4482" s="169" t="s">
        <v>213</v>
      </c>
      <c r="E4482" s="170">
        <v>44469</v>
      </c>
      <c r="F4482" s="169">
        <v>260905</v>
      </c>
      <c r="G4482" s="169" t="s">
        <v>499</v>
      </c>
      <c r="J4482">
        <v>-58637.97</v>
      </c>
      <c r="M4482" s="168">
        <f t="shared" si="213"/>
        <v>-5.8637970000000005E-3</v>
      </c>
    </row>
    <row r="4483" spans="1:13" x14ac:dyDescent="0.25">
      <c r="A4483" s="89" t="str">
        <f t="shared" si="214"/>
        <v>Y0D50</v>
      </c>
      <c r="B4483" s="89">
        <f>VLOOKUP(F4483,Masters!B:F,5,0)</f>
        <v>0</v>
      </c>
      <c r="C4483" s="169" t="s">
        <v>213</v>
      </c>
      <c r="D4483" s="169" t="s">
        <v>213</v>
      </c>
      <c r="E4483" s="170">
        <v>44469</v>
      </c>
      <c r="F4483" s="169">
        <v>260930</v>
      </c>
      <c r="G4483" s="169" t="s">
        <v>735</v>
      </c>
      <c r="J4483">
        <v>0</v>
      </c>
      <c r="M4483" s="168">
        <f t="shared" si="213"/>
        <v>0</v>
      </c>
    </row>
    <row r="4484" spans="1:13" x14ac:dyDescent="0.25">
      <c r="A4484" s="89" t="str">
        <f t="shared" si="214"/>
        <v>Y0D50</v>
      </c>
      <c r="B4484" s="89">
        <f>VLOOKUP(F4484,Masters!B:F,5,0)</f>
        <v>0</v>
      </c>
      <c r="C4484" s="169" t="s">
        <v>213</v>
      </c>
      <c r="D4484" s="169" t="s">
        <v>213</v>
      </c>
      <c r="E4484" s="170">
        <v>44469</v>
      </c>
      <c r="F4484" s="169">
        <v>260942</v>
      </c>
      <c r="G4484" s="169" t="s">
        <v>500</v>
      </c>
      <c r="J4484">
        <v>-340.73</v>
      </c>
      <c r="M4484" s="168">
        <f t="shared" si="213"/>
        <v>-3.4073000000000004E-5</v>
      </c>
    </row>
    <row r="4485" spans="1:13" x14ac:dyDescent="0.25">
      <c r="A4485" s="89" t="str">
        <f t="shared" si="214"/>
        <v>Y0D50</v>
      </c>
      <c r="B4485" s="89">
        <f>VLOOKUP(F4485,Masters!B:F,5,0)</f>
        <v>0</v>
      </c>
      <c r="C4485" s="169" t="s">
        <v>213</v>
      </c>
      <c r="D4485" s="169" t="s">
        <v>213</v>
      </c>
      <c r="E4485" s="170">
        <v>44469</v>
      </c>
      <c r="F4485" s="169">
        <v>261026</v>
      </c>
      <c r="G4485" s="169" t="s">
        <v>501</v>
      </c>
      <c r="J4485">
        <v>-3147528.43</v>
      </c>
      <c r="M4485" s="168">
        <f t="shared" si="213"/>
        <v>-0.314752843</v>
      </c>
    </row>
    <row r="4486" spans="1:13" x14ac:dyDescent="0.25">
      <c r="A4486" s="89" t="str">
        <f t="shared" si="214"/>
        <v>Y0D50</v>
      </c>
      <c r="B4486" s="89">
        <f>VLOOKUP(F4486,Masters!B:F,5,0)</f>
        <v>0</v>
      </c>
      <c r="C4486" s="169" t="s">
        <v>213</v>
      </c>
      <c r="D4486" s="169" t="s">
        <v>213</v>
      </c>
      <c r="E4486" s="170">
        <v>44469</v>
      </c>
      <c r="F4486" s="169">
        <v>261027</v>
      </c>
      <c r="G4486" s="169" t="s">
        <v>502</v>
      </c>
      <c r="J4486">
        <v>2072.63</v>
      </c>
      <c r="M4486" s="168">
        <f t="shared" si="213"/>
        <v>2.0726300000000001E-4</v>
      </c>
    </row>
    <row r="4487" spans="1:13" x14ac:dyDescent="0.25">
      <c r="A4487" s="89" t="str">
        <f t="shared" si="214"/>
        <v>Y0D50</v>
      </c>
      <c r="B4487" s="89">
        <f>VLOOKUP(F4487,Masters!B:F,5,0)</f>
        <v>0</v>
      </c>
      <c r="C4487" s="169" t="s">
        <v>213</v>
      </c>
      <c r="D4487" s="169" t="s">
        <v>213</v>
      </c>
      <c r="E4487" s="170">
        <v>44469</v>
      </c>
      <c r="F4487" s="169">
        <v>261259</v>
      </c>
      <c r="G4487" s="169" t="s">
        <v>505</v>
      </c>
      <c r="J4487">
        <v>-1967.03</v>
      </c>
      <c r="M4487" s="168">
        <f t="shared" si="213"/>
        <v>-1.96703E-4</v>
      </c>
    </row>
    <row r="4488" spans="1:13" x14ac:dyDescent="0.25">
      <c r="A4488" s="89" t="str">
        <f t="shared" si="214"/>
        <v>Y0D50</v>
      </c>
      <c r="B4488" s="89">
        <f>VLOOKUP(F4488,Masters!B:F,5,0)</f>
        <v>0</v>
      </c>
      <c r="C4488" s="169" t="s">
        <v>213</v>
      </c>
      <c r="D4488" s="169" t="s">
        <v>213</v>
      </c>
      <c r="E4488" s="170">
        <v>44469</v>
      </c>
      <c r="F4488" s="169">
        <v>261260</v>
      </c>
      <c r="G4488" s="169" t="s">
        <v>506</v>
      </c>
      <c r="J4488">
        <v>-1967.03</v>
      </c>
      <c r="M4488" s="168">
        <f t="shared" si="213"/>
        <v>-1.96703E-4</v>
      </c>
    </row>
    <row r="4489" spans="1:13" x14ac:dyDescent="0.25">
      <c r="A4489" s="89" t="str">
        <f t="shared" si="214"/>
        <v>Y0D50</v>
      </c>
      <c r="B4489" s="89">
        <f>VLOOKUP(F4489,Masters!B:F,5,0)</f>
        <v>0</v>
      </c>
      <c r="C4489" s="169" t="s">
        <v>213</v>
      </c>
      <c r="D4489" s="169" t="s">
        <v>213</v>
      </c>
      <c r="E4489" s="170">
        <v>44469</v>
      </c>
      <c r="F4489" s="169">
        <v>261262</v>
      </c>
      <c r="G4489" s="169" t="s">
        <v>507</v>
      </c>
      <c r="J4489">
        <v>-11954.14</v>
      </c>
      <c r="M4489" s="168">
        <f t="shared" si="213"/>
        <v>-1.1954139999999999E-3</v>
      </c>
    </row>
    <row r="4490" spans="1:13" x14ac:dyDescent="0.25">
      <c r="A4490" s="89" t="str">
        <f t="shared" si="214"/>
        <v>Y0D50</v>
      </c>
      <c r="B4490" s="89">
        <f>VLOOKUP(F4490,Masters!B:F,5,0)</f>
        <v>0</v>
      </c>
      <c r="C4490" s="169" t="s">
        <v>213</v>
      </c>
      <c r="D4490" s="169" t="s">
        <v>213</v>
      </c>
      <c r="E4490" s="170">
        <v>44469</v>
      </c>
      <c r="F4490" s="169">
        <v>281101</v>
      </c>
      <c r="G4490" s="169" t="s">
        <v>481</v>
      </c>
      <c r="J4490">
        <v>-2149814667.4299998</v>
      </c>
      <c r="M4490" s="168">
        <f t="shared" si="213"/>
        <v>-214.98146674299997</v>
      </c>
    </row>
    <row r="4491" spans="1:13" x14ac:dyDescent="0.25">
      <c r="A4491" s="89" t="str">
        <f t="shared" si="214"/>
        <v>Y0D50</v>
      </c>
      <c r="B4491" s="89">
        <f>VLOOKUP(F4491,Masters!B:F,5,0)</f>
        <v>0</v>
      </c>
      <c r="C4491" s="169" t="s">
        <v>213</v>
      </c>
      <c r="D4491" s="169" t="s">
        <v>213</v>
      </c>
      <c r="E4491" s="170">
        <v>44469</v>
      </c>
      <c r="F4491" s="169">
        <v>281102</v>
      </c>
      <c r="G4491" s="169" t="s">
        <v>1058</v>
      </c>
      <c r="J4491">
        <v>-2258183785.3699999</v>
      </c>
      <c r="M4491" s="168">
        <f t="shared" si="213"/>
        <v>-225.818378537</v>
      </c>
    </row>
    <row r="4492" spans="1:13" x14ac:dyDescent="0.25">
      <c r="A4492" s="89" t="str">
        <f t="shared" si="214"/>
        <v>Y0D50</v>
      </c>
      <c r="B4492" s="89">
        <f>VLOOKUP(F4492,Masters!B:F,5,0)</f>
        <v>0</v>
      </c>
      <c r="C4492" s="169" t="s">
        <v>213</v>
      </c>
      <c r="D4492" s="169" t="s">
        <v>213</v>
      </c>
      <c r="E4492" s="170">
        <v>44469</v>
      </c>
      <c r="F4492" s="169">
        <v>281114</v>
      </c>
      <c r="G4492" s="169" t="s">
        <v>659</v>
      </c>
      <c r="J4492">
        <v>0</v>
      </c>
      <c r="M4492" s="168">
        <f t="shared" si="213"/>
        <v>0</v>
      </c>
    </row>
    <row r="4493" spans="1:13" x14ac:dyDescent="0.25">
      <c r="A4493" s="89" t="str">
        <f t="shared" si="214"/>
        <v>Y0D50</v>
      </c>
      <c r="B4493" s="89">
        <f>VLOOKUP(F4493,Masters!B:F,5,0)</f>
        <v>0</v>
      </c>
      <c r="C4493" s="169" t="s">
        <v>213</v>
      </c>
      <c r="D4493" s="169" t="s">
        <v>213</v>
      </c>
      <c r="E4493" s="170">
        <v>44469</v>
      </c>
      <c r="F4493" s="169">
        <v>281166</v>
      </c>
      <c r="G4493" s="169" t="s">
        <v>482</v>
      </c>
      <c r="J4493">
        <v>480871291.00999999</v>
      </c>
      <c r="M4493" s="168">
        <f t="shared" ref="M4493:M4556" si="215">J4493/10000000</f>
        <v>48.087129101000002</v>
      </c>
    </row>
    <row r="4494" spans="1:13" x14ac:dyDescent="0.25">
      <c r="A4494" s="89" t="str">
        <f t="shared" si="214"/>
        <v>Y0D50</v>
      </c>
      <c r="B4494" s="89">
        <f>VLOOKUP(F4494,Masters!B:F,5,0)</f>
        <v>0</v>
      </c>
      <c r="C4494" s="169" t="s">
        <v>213</v>
      </c>
      <c r="D4494" s="169" t="s">
        <v>213</v>
      </c>
      <c r="E4494" s="170">
        <v>44469</v>
      </c>
      <c r="F4494" s="169">
        <v>281167</v>
      </c>
      <c r="G4494" s="169" t="s">
        <v>2425</v>
      </c>
      <c r="J4494">
        <v>86782239.769999996</v>
      </c>
      <c r="M4494" s="168">
        <f t="shared" si="215"/>
        <v>8.678223977</v>
      </c>
    </row>
    <row r="4495" spans="1:13" x14ac:dyDescent="0.25">
      <c r="A4495" s="89" t="str">
        <f t="shared" si="214"/>
        <v>Y0D50</v>
      </c>
      <c r="B4495" s="89">
        <f>VLOOKUP(F4495,Masters!B:F,5,0)</f>
        <v>0</v>
      </c>
      <c r="C4495" s="169" t="s">
        <v>213</v>
      </c>
      <c r="D4495" s="169" t="s">
        <v>213</v>
      </c>
      <c r="E4495" s="170">
        <v>44469</v>
      </c>
      <c r="F4495" s="169">
        <v>281212</v>
      </c>
      <c r="G4495" s="169" t="s">
        <v>541</v>
      </c>
      <c r="J4495">
        <v>-94329.78</v>
      </c>
      <c r="M4495" s="168">
        <f t="shared" si="215"/>
        <v>-9.4329779999999998E-3</v>
      </c>
    </row>
    <row r="4496" spans="1:13" x14ac:dyDescent="0.25">
      <c r="A4496" s="89" t="str">
        <f t="shared" si="214"/>
        <v>Y0D50</v>
      </c>
      <c r="B4496" s="89">
        <f>VLOOKUP(F4496,Masters!B:F,5,0)</f>
        <v>0</v>
      </c>
      <c r="C4496" s="169" t="s">
        <v>213</v>
      </c>
      <c r="D4496" s="169" t="s">
        <v>213</v>
      </c>
      <c r="E4496" s="170">
        <v>44469</v>
      </c>
      <c r="F4496" s="169">
        <v>281290</v>
      </c>
      <c r="G4496" s="169" t="s">
        <v>483</v>
      </c>
      <c r="J4496">
        <v>3963160.1</v>
      </c>
      <c r="M4496" s="168">
        <f t="shared" si="215"/>
        <v>0.39631601</v>
      </c>
    </row>
    <row r="4497" spans="1:13" x14ac:dyDescent="0.25">
      <c r="A4497" s="89" t="str">
        <f t="shared" si="214"/>
        <v>Y0D50</v>
      </c>
      <c r="B4497" s="89">
        <f>VLOOKUP(F4497,Masters!B:F,5,0)</f>
        <v>0</v>
      </c>
      <c r="C4497" s="169" t="s">
        <v>213</v>
      </c>
      <c r="D4497" s="169" t="s">
        <v>213</v>
      </c>
      <c r="E4497" s="170">
        <v>44469</v>
      </c>
      <c r="F4497" s="169">
        <v>281292</v>
      </c>
      <c r="G4497" s="169" t="s">
        <v>484</v>
      </c>
      <c r="J4497">
        <v>-694068.45</v>
      </c>
      <c r="M4497" s="168">
        <f t="shared" si="215"/>
        <v>-6.9406844999999995E-2</v>
      </c>
    </row>
    <row r="4498" spans="1:13" x14ac:dyDescent="0.25">
      <c r="A4498" s="89" t="str">
        <f t="shared" si="214"/>
        <v>Y0D55.3</v>
      </c>
      <c r="B4498" s="89">
        <f>VLOOKUP(F4498,Masters!B:F,5,0)</f>
        <v>5.3</v>
      </c>
      <c r="C4498" s="169" t="s">
        <v>213</v>
      </c>
      <c r="D4498" s="169" t="s">
        <v>213</v>
      </c>
      <c r="E4498" s="170">
        <v>44469</v>
      </c>
      <c r="F4498" s="169">
        <v>301101</v>
      </c>
      <c r="G4498" s="169" t="s">
        <v>447</v>
      </c>
      <c r="J4498">
        <v>-436013801.20999998</v>
      </c>
      <c r="M4498" s="168">
        <f t="shared" si="215"/>
        <v>-43.601380120999998</v>
      </c>
    </row>
    <row r="4499" spans="1:13" x14ac:dyDescent="0.25">
      <c r="A4499" s="89" t="str">
        <f t="shared" si="214"/>
        <v>Y0D55.1</v>
      </c>
      <c r="B4499" s="89">
        <f>VLOOKUP(F4499,Masters!B:F,5,0)</f>
        <v>5.0999999999999996</v>
      </c>
      <c r="C4499" s="169" t="s">
        <v>213</v>
      </c>
      <c r="D4499" s="169" t="s">
        <v>213</v>
      </c>
      <c r="E4499" s="170">
        <v>44469</v>
      </c>
      <c r="F4499" s="169">
        <v>304101</v>
      </c>
      <c r="G4499" s="169" t="s">
        <v>439</v>
      </c>
      <c r="J4499">
        <v>-25666104</v>
      </c>
      <c r="M4499" s="168">
        <f t="shared" si="215"/>
        <v>-2.5666104000000001</v>
      </c>
    </row>
    <row r="4500" spans="1:13" x14ac:dyDescent="0.25">
      <c r="A4500" s="89" t="str">
        <f t="shared" si="214"/>
        <v>Y0D55.2</v>
      </c>
      <c r="B4500" s="89">
        <f>VLOOKUP(F4500,Masters!B:F,5,0)</f>
        <v>5.2</v>
      </c>
      <c r="C4500" s="169" t="s">
        <v>213</v>
      </c>
      <c r="D4500" s="169" t="s">
        <v>213</v>
      </c>
      <c r="E4500" s="170">
        <v>44469</v>
      </c>
      <c r="F4500" s="169">
        <v>304213</v>
      </c>
      <c r="G4500" s="169" t="s">
        <v>966</v>
      </c>
      <c r="J4500">
        <v>-655789.55000000005</v>
      </c>
      <c r="M4500" s="168">
        <f t="shared" si="215"/>
        <v>-6.5578955000000008E-2</v>
      </c>
    </row>
    <row r="4501" spans="1:13" x14ac:dyDescent="0.25">
      <c r="A4501" s="89" t="str">
        <f t="shared" si="214"/>
        <v>Y0D55.2</v>
      </c>
      <c r="B4501" s="89">
        <f>VLOOKUP(F4501,Masters!B:F,5,0)</f>
        <v>5.2</v>
      </c>
      <c r="C4501" s="169" t="s">
        <v>213</v>
      </c>
      <c r="D4501" s="169" t="s">
        <v>213</v>
      </c>
      <c r="E4501" s="170">
        <v>44469</v>
      </c>
      <c r="F4501" s="169">
        <v>304232</v>
      </c>
      <c r="G4501" s="169" t="s">
        <v>440</v>
      </c>
      <c r="J4501">
        <v>-2720.31</v>
      </c>
      <c r="M4501" s="168">
        <f t="shared" si="215"/>
        <v>-2.72031E-4</v>
      </c>
    </row>
    <row r="4502" spans="1:13" x14ac:dyDescent="0.25">
      <c r="A4502" s="89" t="str">
        <f t="shared" si="214"/>
        <v>Y0D55.5</v>
      </c>
      <c r="B4502" s="89">
        <f>VLOOKUP(F4502,Masters!B:F,5,0)</f>
        <v>5.5</v>
      </c>
      <c r="C4502" s="169" t="s">
        <v>213</v>
      </c>
      <c r="D4502" s="169" t="s">
        <v>213</v>
      </c>
      <c r="E4502" s="170">
        <v>44469</v>
      </c>
      <c r="F4502" s="169">
        <v>304302</v>
      </c>
      <c r="G4502" s="169" t="s">
        <v>441</v>
      </c>
      <c r="J4502">
        <v>-505332.79</v>
      </c>
      <c r="M4502" s="168">
        <f t="shared" si="215"/>
        <v>-5.0533279E-2</v>
      </c>
    </row>
    <row r="4503" spans="1:13" x14ac:dyDescent="0.25">
      <c r="A4503" s="89" t="str">
        <f t="shared" si="214"/>
        <v>Y0D55.5</v>
      </c>
      <c r="B4503" s="89">
        <f>VLOOKUP(F4503,Masters!B:F,5,0)</f>
        <v>5.5</v>
      </c>
      <c r="C4503" s="169" t="s">
        <v>213</v>
      </c>
      <c r="D4503" s="169" t="s">
        <v>213</v>
      </c>
      <c r="E4503" s="170">
        <v>44469</v>
      </c>
      <c r="F4503" s="169">
        <v>304749</v>
      </c>
      <c r="G4503" s="169" t="s">
        <v>442</v>
      </c>
      <c r="J4503">
        <v>203.05</v>
      </c>
      <c r="M4503" s="168">
        <f t="shared" si="215"/>
        <v>2.0305E-5</v>
      </c>
    </row>
    <row r="4504" spans="1:13" x14ac:dyDescent="0.25">
      <c r="A4504" s="89" t="str">
        <f t="shared" si="214"/>
        <v>Y0D55.5</v>
      </c>
      <c r="B4504" s="89">
        <f>VLOOKUP(F4504,Masters!B:F,5,0)</f>
        <v>5.5</v>
      </c>
      <c r="C4504" s="169" t="s">
        <v>213</v>
      </c>
      <c r="D4504" s="169" t="s">
        <v>213</v>
      </c>
      <c r="E4504" s="170">
        <v>44469</v>
      </c>
      <c r="F4504" s="169">
        <v>304751</v>
      </c>
      <c r="G4504" s="169" t="s">
        <v>443</v>
      </c>
      <c r="J4504">
        <v>-1094.77</v>
      </c>
      <c r="M4504" s="168">
        <f t="shared" si="215"/>
        <v>-1.09477E-4</v>
      </c>
    </row>
    <row r="4505" spans="1:13" x14ac:dyDescent="0.25">
      <c r="A4505" s="89" t="str">
        <f t="shared" si="214"/>
        <v>Y0D55.5</v>
      </c>
      <c r="B4505" s="89">
        <f>VLOOKUP(F4505,Masters!B:F,5,0)</f>
        <v>5.5</v>
      </c>
      <c r="C4505" s="169" t="s">
        <v>213</v>
      </c>
      <c r="D4505" s="169" t="s">
        <v>213</v>
      </c>
      <c r="E4505" s="170">
        <v>44469</v>
      </c>
      <c r="F4505" s="169">
        <v>305101</v>
      </c>
      <c r="G4505" s="169" t="s">
        <v>444</v>
      </c>
      <c r="J4505">
        <v>-8.15</v>
      </c>
      <c r="M4505" s="168">
        <f t="shared" si="215"/>
        <v>-8.1500000000000003E-7</v>
      </c>
    </row>
    <row r="4506" spans="1:13" x14ac:dyDescent="0.25">
      <c r="A4506" s="89" t="str">
        <f t="shared" ref="A4506:A4569" si="216">C4506&amp;B4506</f>
        <v>Y0D55.5</v>
      </c>
      <c r="B4506" s="89">
        <f>VLOOKUP(F4506,Masters!B:F,5,0)</f>
        <v>5.5</v>
      </c>
      <c r="C4506" s="169" t="s">
        <v>213</v>
      </c>
      <c r="D4506" s="169" t="s">
        <v>213</v>
      </c>
      <c r="E4506" s="170">
        <v>44469</v>
      </c>
      <c r="F4506" s="169">
        <v>305144</v>
      </c>
      <c r="G4506" s="169" t="s">
        <v>445</v>
      </c>
      <c r="J4506">
        <v>-201.08</v>
      </c>
      <c r="M4506" s="168">
        <f t="shared" si="215"/>
        <v>-2.0108000000000001E-5</v>
      </c>
    </row>
    <row r="4507" spans="1:13" x14ac:dyDescent="0.25">
      <c r="A4507" s="89" t="str">
        <f t="shared" si="216"/>
        <v>Y0D55.5</v>
      </c>
      <c r="B4507" s="89">
        <f>VLOOKUP(F4507,Masters!B:F,5,0)</f>
        <v>5.5</v>
      </c>
      <c r="C4507" s="169" t="s">
        <v>213</v>
      </c>
      <c r="D4507" s="169" t="s">
        <v>213</v>
      </c>
      <c r="E4507" s="170">
        <v>44469</v>
      </c>
      <c r="F4507" s="169">
        <v>310115</v>
      </c>
      <c r="G4507" s="169" t="s">
        <v>446</v>
      </c>
      <c r="J4507">
        <v>1383.51</v>
      </c>
      <c r="M4507" s="168">
        <f t="shared" si="215"/>
        <v>1.3835099999999999E-4</v>
      </c>
    </row>
    <row r="4508" spans="1:13" x14ac:dyDescent="0.25">
      <c r="A4508" s="89" t="str">
        <f t="shared" si="216"/>
        <v>Y0D50</v>
      </c>
      <c r="B4508" s="89">
        <f>VLOOKUP(F4508,Masters!B:F,5,0)</f>
        <v>0</v>
      </c>
      <c r="C4508" s="169" t="s">
        <v>213</v>
      </c>
      <c r="D4508" s="169" t="s">
        <v>213</v>
      </c>
      <c r="E4508" s="170">
        <v>44469</v>
      </c>
      <c r="F4508" s="169">
        <v>311501</v>
      </c>
      <c r="G4508" s="169" t="s">
        <v>448</v>
      </c>
      <c r="J4508">
        <v>-569135351.65999997</v>
      </c>
      <c r="M4508" s="168">
        <f t="shared" si="215"/>
        <v>-56.913535165999996</v>
      </c>
    </row>
    <row r="4509" spans="1:13" x14ac:dyDescent="0.25">
      <c r="A4509" s="89" t="str">
        <f t="shared" si="216"/>
        <v>Y0D56.3</v>
      </c>
      <c r="B4509" s="89">
        <f>VLOOKUP(F4509,Masters!B:F,5,0)</f>
        <v>6.3</v>
      </c>
      <c r="C4509" s="169" t="s">
        <v>213</v>
      </c>
      <c r="D4509" s="169" t="s">
        <v>213</v>
      </c>
      <c r="E4509" s="170">
        <v>44469</v>
      </c>
      <c r="F4509" s="169">
        <v>401201</v>
      </c>
      <c r="G4509" s="169" t="s">
        <v>451</v>
      </c>
      <c r="J4509">
        <v>88982.94</v>
      </c>
      <c r="M4509" s="168">
        <f t="shared" si="215"/>
        <v>8.898294000000001E-3</v>
      </c>
    </row>
    <row r="4510" spans="1:13" x14ac:dyDescent="0.25">
      <c r="A4510" s="89" t="str">
        <f t="shared" si="216"/>
        <v>Y0D50</v>
      </c>
      <c r="B4510" s="89">
        <f>VLOOKUP(F4510,Masters!B:F,5,0)</f>
        <v>0</v>
      </c>
      <c r="C4510" s="169" t="s">
        <v>213</v>
      </c>
      <c r="D4510" s="169" t="s">
        <v>213</v>
      </c>
      <c r="E4510" s="170">
        <v>44469</v>
      </c>
      <c r="F4510" s="169">
        <v>401237</v>
      </c>
      <c r="G4510" s="169" t="s">
        <v>452</v>
      </c>
      <c r="J4510">
        <v>1290188.07</v>
      </c>
      <c r="M4510" s="168">
        <f t="shared" si="215"/>
        <v>0.12901880700000001</v>
      </c>
    </row>
    <row r="4511" spans="1:13" x14ac:dyDescent="0.25">
      <c r="A4511" s="89" t="str">
        <f t="shared" si="216"/>
        <v>Y0D56.3</v>
      </c>
      <c r="B4511" s="89">
        <f>VLOOKUP(F4511,Masters!B:F,5,0)</f>
        <v>6.3</v>
      </c>
      <c r="C4511" s="169" t="s">
        <v>213</v>
      </c>
      <c r="D4511" s="169" t="s">
        <v>213</v>
      </c>
      <c r="E4511" s="170">
        <v>44469</v>
      </c>
      <c r="F4511" s="169">
        <v>401301</v>
      </c>
      <c r="G4511" s="169" t="s">
        <v>1000</v>
      </c>
      <c r="J4511">
        <v>1475.66</v>
      </c>
      <c r="M4511" s="168">
        <f t="shared" si="215"/>
        <v>1.4756600000000002E-4</v>
      </c>
    </row>
    <row r="4512" spans="1:13" x14ac:dyDescent="0.25">
      <c r="A4512" s="89" t="str">
        <f t="shared" si="216"/>
        <v>Y0D56.1</v>
      </c>
      <c r="B4512" s="89">
        <f>VLOOKUP(F4512,Masters!B:F,5,0)</f>
        <v>6.1</v>
      </c>
      <c r="C4512" s="169" t="s">
        <v>213</v>
      </c>
      <c r="D4512" s="169" t="s">
        <v>213</v>
      </c>
      <c r="E4512" s="170">
        <v>44469</v>
      </c>
      <c r="F4512" s="169">
        <v>401501</v>
      </c>
      <c r="G4512" s="169" t="s">
        <v>1001</v>
      </c>
      <c r="J4512" s="168">
        <v>29506026.34</v>
      </c>
      <c r="M4512" s="168">
        <f t="shared" si="215"/>
        <v>2.950602634</v>
      </c>
    </row>
    <row r="4513" spans="1:13" x14ac:dyDescent="0.25">
      <c r="A4513" s="89" t="str">
        <f t="shared" si="216"/>
        <v>Y0D56.3</v>
      </c>
      <c r="B4513" s="89">
        <f>VLOOKUP(F4513,Masters!B:F,5,0)</f>
        <v>6.3</v>
      </c>
      <c r="C4513" s="169" t="s">
        <v>213</v>
      </c>
      <c r="D4513" s="169" t="s">
        <v>213</v>
      </c>
      <c r="E4513" s="170">
        <v>44469</v>
      </c>
      <c r="F4513" s="169">
        <v>401508</v>
      </c>
      <c r="G4513" s="169" t="s">
        <v>453</v>
      </c>
      <c r="J4513">
        <v>1861433.1</v>
      </c>
      <c r="M4513" s="168">
        <f t="shared" si="215"/>
        <v>0.18614331000000001</v>
      </c>
    </row>
    <row r="4514" spans="1:13" x14ac:dyDescent="0.25">
      <c r="A4514" s="89" t="str">
        <f t="shared" si="216"/>
        <v>Y0D56.1</v>
      </c>
      <c r="B4514" s="89">
        <f>VLOOKUP(F4514,Masters!B:F,5,0)</f>
        <v>6.1</v>
      </c>
      <c r="C4514" s="169" t="s">
        <v>213</v>
      </c>
      <c r="D4514" s="169" t="s">
        <v>213</v>
      </c>
      <c r="E4514" s="170">
        <v>44469</v>
      </c>
      <c r="F4514" s="169">
        <v>401509</v>
      </c>
      <c r="G4514" s="169" t="s">
        <v>454</v>
      </c>
      <c r="J4514" s="168">
        <v>1364995.82</v>
      </c>
      <c r="M4514" s="168">
        <f t="shared" si="215"/>
        <v>0.13649958200000001</v>
      </c>
    </row>
    <row r="4515" spans="1:13" x14ac:dyDescent="0.25">
      <c r="A4515" s="89" t="str">
        <f t="shared" si="216"/>
        <v>Y0D56.3</v>
      </c>
      <c r="B4515" s="89">
        <f>VLOOKUP(F4515,Masters!B:F,5,0)</f>
        <v>6.3</v>
      </c>
      <c r="C4515" s="169" t="s">
        <v>213</v>
      </c>
      <c r="D4515" s="169" t="s">
        <v>213</v>
      </c>
      <c r="E4515" s="170">
        <v>44469</v>
      </c>
      <c r="F4515" s="169">
        <v>401702</v>
      </c>
      <c r="G4515" s="169" t="s">
        <v>455</v>
      </c>
      <c r="J4515">
        <v>-5623.58</v>
      </c>
      <c r="M4515" s="168">
        <f t="shared" si="215"/>
        <v>-5.62358E-4</v>
      </c>
    </row>
    <row r="4516" spans="1:13" x14ac:dyDescent="0.25">
      <c r="A4516" s="89" t="str">
        <f t="shared" si="216"/>
        <v>Y0D56.3</v>
      </c>
      <c r="B4516" s="89">
        <f>VLOOKUP(F4516,Masters!B:F,5,0)</f>
        <v>6.3</v>
      </c>
      <c r="C4516" s="169" t="s">
        <v>213</v>
      </c>
      <c r="D4516" s="169" t="s">
        <v>213</v>
      </c>
      <c r="E4516" s="170">
        <v>44469</v>
      </c>
      <c r="F4516" s="169">
        <v>401703</v>
      </c>
      <c r="G4516" s="169" t="s">
        <v>456</v>
      </c>
      <c r="J4516">
        <v>-5623.58</v>
      </c>
      <c r="M4516" s="168">
        <f t="shared" si="215"/>
        <v>-5.62358E-4</v>
      </c>
    </row>
    <row r="4517" spans="1:13" x14ac:dyDescent="0.25">
      <c r="A4517" s="89" t="str">
        <f t="shared" si="216"/>
        <v>Y0D56.3</v>
      </c>
      <c r="B4517" s="89">
        <f>VLOOKUP(F4517,Masters!B:F,5,0)</f>
        <v>6.3</v>
      </c>
      <c r="C4517" s="169" t="s">
        <v>213</v>
      </c>
      <c r="D4517" s="169" t="s">
        <v>213</v>
      </c>
      <c r="E4517" s="170">
        <v>44469</v>
      </c>
      <c r="F4517" s="169">
        <v>401707</v>
      </c>
      <c r="G4517" s="169" t="s">
        <v>457</v>
      </c>
      <c r="J4517">
        <v>0</v>
      </c>
      <c r="M4517" s="168">
        <f t="shared" si="215"/>
        <v>0</v>
      </c>
    </row>
    <row r="4518" spans="1:13" x14ac:dyDescent="0.25">
      <c r="A4518" s="89" t="str">
        <f t="shared" si="216"/>
        <v>Y0D56.3</v>
      </c>
      <c r="B4518" s="89">
        <f>VLOOKUP(F4518,Masters!B:F,5,0)</f>
        <v>6.3</v>
      </c>
      <c r="C4518" s="169" t="s">
        <v>213</v>
      </c>
      <c r="D4518" s="169" t="s">
        <v>213</v>
      </c>
      <c r="E4518" s="170">
        <v>44469</v>
      </c>
      <c r="F4518" s="169">
        <v>401708</v>
      </c>
      <c r="G4518" s="169" t="s">
        <v>458</v>
      </c>
      <c r="J4518">
        <v>0</v>
      </c>
      <c r="M4518" s="168">
        <f t="shared" si="215"/>
        <v>0</v>
      </c>
    </row>
    <row r="4519" spans="1:13" x14ac:dyDescent="0.25">
      <c r="A4519" s="89" t="str">
        <f t="shared" si="216"/>
        <v>Y0D56.3</v>
      </c>
      <c r="B4519" s="89">
        <f>VLOOKUP(F4519,Masters!B:F,5,0)</f>
        <v>6.3</v>
      </c>
      <c r="C4519" s="169" t="s">
        <v>213</v>
      </c>
      <c r="D4519" s="169" t="s">
        <v>213</v>
      </c>
      <c r="E4519" s="170">
        <v>44469</v>
      </c>
      <c r="F4519" s="169">
        <v>402103</v>
      </c>
      <c r="G4519" s="169" t="s">
        <v>459</v>
      </c>
      <c r="J4519">
        <v>575.26</v>
      </c>
      <c r="M4519" s="168">
        <f t="shared" si="215"/>
        <v>5.7525999999999998E-5</v>
      </c>
    </row>
    <row r="4520" spans="1:13" x14ac:dyDescent="0.25">
      <c r="A4520" s="89" t="str">
        <f t="shared" si="216"/>
        <v>Y0D56.2</v>
      </c>
      <c r="B4520" s="89">
        <f>VLOOKUP(F4520,Masters!B:F,5,0)</f>
        <v>6.2</v>
      </c>
      <c r="C4520" s="169" t="s">
        <v>213</v>
      </c>
      <c r="D4520" s="169" t="s">
        <v>213</v>
      </c>
      <c r="E4520" s="170">
        <v>44469</v>
      </c>
      <c r="F4520" s="169">
        <v>402106</v>
      </c>
      <c r="G4520" s="169" t="s">
        <v>93</v>
      </c>
      <c r="J4520" s="168">
        <v>9930.08</v>
      </c>
      <c r="M4520" s="168">
        <f t="shared" si="215"/>
        <v>9.9300800000000009E-4</v>
      </c>
    </row>
    <row r="4521" spans="1:13" x14ac:dyDescent="0.25">
      <c r="A4521" s="89" t="str">
        <f t="shared" si="216"/>
        <v>Y0D56.3</v>
      </c>
      <c r="B4521" s="89">
        <f>VLOOKUP(F4521,Masters!B:F,5,0)</f>
        <v>6.3</v>
      </c>
      <c r="C4521" s="169" t="s">
        <v>213</v>
      </c>
      <c r="D4521" s="169" t="s">
        <v>213</v>
      </c>
      <c r="E4521" s="170">
        <v>44469</v>
      </c>
      <c r="F4521" s="169">
        <v>402113</v>
      </c>
      <c r="G4521" s="169" t="s">
        <v>460</v>
      </c>
      <c r="J4521">
        <v>1587243.81</v>
      </c>
      <c r="M4521" s="168">
        <f t="shared" si="215"/>
        <v>0.158724381</v>
      </c>
    </row>
    <row r="4522" spans="1:13" x14ac:dyDescent="0.25">
      <c r="A4522" s="89" t="str">
        <f t="shared" si="216"/>
        <v>Y0D56.3</v>
      </c>
      <c r="B4522" s="89">
        <f>VLOOKUP(F4522,Masters!B:F,5,0)</f>
        <v>6.3</v>
      </c>
      <c r="C4522" s="169" t="s">
        <v>213</v>
      </c>
      <c r="D4522" s="169" t="s">
        <v>213</v>
      </c>
      <c r="E4522" s="170">
        <v>44469</v>
      </c>
      <c r="F4522" s="169">
        <v>402125</v>
      </c>
      <c r="G4522" s="169" t="s">
        <v>2442</v>
      </c>
      <c r="J4522">
        <v>260894.8</v>
      </c>
      <c r="M4522" s="168">
        <f t="shared" si="215"/>
        <v>2.6089479999999998E-2</v>
      </c>
    </row>
    <row r="4523" spans="1:13" x14ac:dyDescent="0.25">
      <c r="A4523" s="89" t="str">
        <f t="shared" si="216"/>
        <v>Y0D56.3</v>
      </c>
      <c r="B4523" s="89">
        <f>VLOOKUP(F4523,Masters!B:F,5,0)</f>
        <v>6.3</v>
      </c>
      <c r="C4523" s="169" t="s">
        <v>213</v>
      </c>
      <c r="D4523" s="169" t="s">
        <v>213</v>
      </c>
      <c r="E4523" s="170">
        <v>44469</v>
      </c>
      <c r="F4523" s="169">
        <v>402128</v>
      </c>
      <c r="G4523" s="169" t="s">
        <v>766</v>
      </c>
      <c r="J4523">
        <v>26438975.789999999</v>
      </c>
      <c r="M4523" s="168">
        <f t="shared" si="215"/>
        <v>2.6438975789999999</v>
      </c>
    </row>
    <row r="4524" spans="1:13" x14ac:dyDescent="0.25">
      <c r="A4524" s="89" t="str">
        <f t="shared" si="216"/>
        <v>Y0D56.3</v>
      </c>
      <c r="B4524" s="89">
        <f>VLOOKUP(F4524,Masters!B:F,5,0)</f>
        <v>6.3</v>
      </c>
      <c r="C4524" s="169" t="s">
        <v>213</v>
      </c>
      <c r="D4524" s="169" t="s">
        <v>213</v>
      </c>
      <c r="E4524" s="170">
        <v>44469</v>
      </c>
      <c r="F4524" s="169">
        <v>402132</v>
      </c>
      <c r="G4524" s="169" t="s">
        <v>461</v>
      </c>
      <c r="J4524">
        <v>0</v>
      </c>
      <c r="M4524" s="168">
        <f t="shared" si="215"/>
        <v>0</v>
      </c>
    </row>
    <row r="4525" spans="1:13" x14ac:dyDescent="0.25">
      <c r="A4525" s="89" t="str">
        <f t="shared" si="216"/>
        <v>Y0D56.3</v>
      </c>
      <c r="B4525" s="89">
        <f>VLOOKUP(F4525,Masters!B:F,5,0)</f>
        <v>6.3</v>
      </c>
      <c r="C4525" s="169" t="s">
        <v>213</v>
      </c>
      <c r="D4525" s="169" t="s">
        <v>213</v>
      </c>
      <c r="E4525" s="170">
        <v>44469</v>
      </c>
      <c r="F4525" s="169">
        <v>402233</v>
      </c>
      <c r="G4525" s="169" t="s">
        <v>462</v>
      </c>
      <c r="J4525">
        <v>17591.21</v>
      </c>
      <c r="M4525" s="168">
        <f t="shared" si="215"/>
        <v>1.759121E-3</v>
      </c>
    </row>
    <row r="4526" spans="1:13" x14ac:dyDescent="0.25">
      <c r="A4526" s="89" t="str">
        <f t="shared" si="216"/>
        <v>Y0D56.3</v>
      </c>
      <c r="B4526" s="89">
        <f>VLOOKUP(F4526,Masters!B:F,5,0)</f>
        <v>6.3</v>
      </c>
      <c r="C4526" s="169" t="s">
        <v>213</v>
      </c>
      <c r="D4526" s="169" t="s">
        <v>213</v>
      </c>
      <c r="E4526" s="170">
        <v>44469</v>
      </c>
      <c r="F4526" s="169">
        <v>402235</v>
      </c>
      <c r="G4526" s="169" t="s">
        <v>463</v>
      </c>
      <c r="J4526">
        <v>13488.24</v>
      </c>
      <c r="M4526" s="168">
        <f t="shared" si="215"/>
        <v>1.348824E-3</v>
      </c>
    </row>
    <row r="4527" spans="1:13" x14ac:dyDescent="0.25">
      <c r="A4527" s="89" t="str">
        <f t="shared" si="216"/>
        <v>Y0D56.1</v>
      </c>
      <c r="B4527" s="89">
        <f>VLOOKUP(F4527,Masters!B:F,5,0)</f>
        <v>6.1</v>
      </c>
      <c r="C4527" s="169" t="s">
        <v>213</v>
      </c>
      <c r="D4527" s="169" t="s">
        <v>213</v>
      </c>
      <c r="E4527" s="170">
        <v>44469</v>
      </c>
      <c r="F4527" s="169">
        <v>402257</v>
      </c>
      <c r="G4527" s="169" t="s">
        <v>464</v>
      </c>
      <c r="J4527" s="168">
        <v>0</v>
      </c>
      <c r="M4527" s="168">
        <f t="shared" si="215"/>
        <v>0</v>
      </c>
    </row>
    <row r="4528" spans="1:13" x14ac:dyDescent="0.25">
      <c r="A4528" s="89" t="str">
        <f t="shared" si="216"/>
        <v>Y0D50</v>
      </c>
      <c r="B4528" s="89">
        <f>VLOOKUP(F4528,Masters!B:F,5,0)</f>
        <v>0</v>
      </c>
      <c r="C4528" s="169" t="s">
        <v>213</v>
      </c>
      <c r="D4528" s="169" t="s">
        <v>213</v>
      </c>
      <c r="E4528" s="170">
        <v>44469</v>
      </c>
      <c r="F4528" s="169">
        <v>402328</v>
      </c>
      <c r="G4528" s="169" t="s">
        <v>465</v>
      </c>
      <c r="J4528">
        <v>31142575.68</v>
      </c>
      <c r="M4528" s="168">
        <f t="shared" si="215"/>
        <v>3.1142575679999998</v>
      </c>
    </row>
    <row r="4529" spans="1:13" x14ac:dyDescent="0.25">
      <c r="A4529" s="89" t="str">
        <f t="shared" si="216"/>
        <v>Y0D56.3</v>
      </c>
      <c r="B4529" s="89">
        <f>VLOOKUP(F4529,Masters!B:F,5,0)</f>
        <v>6.3</v>
      </c>
      <c r="C4529" s="169" t="s">
        <v>213</v>
      </c>
      <c r="D4529" s="169" t="s">
        <v>213</v>
      </c>
      <c r="E4529" s="170">
        <v>44469</v>
      </c>
      <c r="F4529" s="169">
        <v>402404</v>
      </c>
      <c r="G4529" s="169" t="s">
        <v>468</v>
      </c>
      <c r="J4529">
        <v>11096.64</v>
      </c>
      <c r="M4529" s="168">
        <f t="shared" si="215"/>
        <v>1.109664E-3</v>
      </c>
    </row>
    <row r="4530" spans="1:13" x14ac:dyDescent="0.25">
      <c r="A4530" s="89" t="str">
        <f t="shared" si="216"/>
        <v>Y0D55.3</v>
      </c>
      <c r="B4530" s="89">
        <f>VLOOKUP(F4530,Masters!B:F,5,0)</f>
        <v>5.3</v>
      </c>
      <c r="C4530" s="169" t="s">
        <v>213</v>
      </c>
      <c r="D4530" s="169" t="s">
        <v>213</v>
      </c>
      <c r="E4530" s="170">
        <v>44469</v>
      </c>
      <c r="F4530" s="169">
        <v>440101</v>
      </c>
      <c r="G4530" s="169" t="s">
        <v>449</v>
      </c>
      <c r="J4530">
        <v>105227.31</v>
      </c>
      <c r="M4530" s="168">
        <f t="shared" si="215"/>
        <v>1.0522731E-2</v>
      </c>
    </row>
    <row r="4531" spans="1:13" x14ac:dyDescent="0.25">
      <c r="A4531" s="89" t="str">
        <f t="shared" si="216"/>
        <v>Y0D55.5</v>
      </c>
      <c r="B4531" s="89">
        <f>VLOOKUP(F4531,Masters!B:F,5,0)</f>
        <v>5.5</v>
      </c>
      <c r="C4531" s="169" t="s">
        <v>213</v>
      </c>
      <c r="D4531" s="169" t="s">
        <v>213</v>
      </c>
      <c r="E4531" s="170">
        <v>44469</v>
      </c>
      <c r="F4531" s="169">
        <v>440225</v>
      </c>
      <c r="G4531" s="169" t="s">
        <v>450</v>
      </c>
      <c r="J4531">
        <v>-290.70999999999998</v>
      </c>
      <c r="M4531" s="168">
        <f t="shared" si="215"/>
        <v>-2.9070999999999997E-5</v>
      </c>
    </row>
    <row r="4532" spans="1:13" x14ac:dyDescent="0.25">
      <c r="A4532" s="89" t="str">
        <f t="shared" si="216"/>
        <v>Y0D56.3</v>
      </c>
      <c r="B4532" s="89">
        <f>VLOOKUP(F4532,Masters!B:F,5,0)</f>
        <v>6.3</v>
      </c>
      <c r="C4532" s="169" t="s">
        <v>213</v>
      </c>
      <c r="D4532" s="169" t="s">
        <v>213</v>
      </c>
      <c r="E4532" s="170">
        <v>44469</v>
      </c>
      <c r="F4532" s="169">
        <v>440325</v>
      </c>
      <c r="G4532" s="169" t="s">
        <v>732</v>
      </c>
      <c r="J4532">
        <v>0</v>
      </c>
      <c r="M4532" s="168">
        <f t="shared" si="215"/>
        <v>0</v>
      </c>
    </row>
    <row r="4533" spans="1:13" x14ac:dyDescent="0.25">
      <c r="A4533" s="89" t="str">
        <f t="shared" si="216"/>
        <v>Y0D56.3</v>
      </c>
      <c r="B4533" s="89">
        <f>VLOOKUP(F4533,Masters!B:F,5,0)</f>
        <v>6.3</v>
      </c>
      <c r="C4533" s="169" t="s">
        <v>213</v>
      </c>
      <c r="D4533" s="169" t="s">
        <v>213</v>
      </c>
      <c r="E4533" s="170">
        <v>44469</v>
      </c>
      <c r="F4533" s="169">
        <v>440341</v>
      </c>
      <c r="G4533" s="169" t="s">
        <v>469</v>
      </c>
      <c r="J4533">
        <v>2784344.48</v>
      </c>
      <c r="M4533" s="168">
        <f t="shared" si="215"/>
        <v>0.278434448</v>
      </c>
    </row>
    <row r="4534" spans="1:13" x14ac:dyDescent="0.25">
      <c r="A4534" s="89" t="str">
        <f t="shared" si="216"/>
        <v>Y0D56.3</v>
      </c>
      <c r="B4534" s="89">
        <f>VLOOKUP(F4534,Masters!B:F,5,0)</f>
        <v>6.3</v>
      </c>
      <c r="C4534" s="169" t="s">
        <v>213</v>
      </c>
      <c r="D4534" s="169" t="s">
        <v>213</v>
      </c>
      <c r="E4534" s="170">
        <v>44469</v>
      </c>
      <c r="F4534" s="169">
        <v>440342</v>
      </c>
      <c r="G4534" s="169" t="s">
        <v>470</v>
      </c>
      <c r="J4534">
        <v>2784344.48</v>
      </c>
      <c r="M4534" s="168">
        <f t="shared" si="215"/>
        <v>0.278434448</v>
      </c>
    </row>
    <row r="4535" spans="1:13" x14ac:dyDescent="0.25">
      <c r="A4535" s="89" t="str">
        <f t="shared" si="216"/>
        <v>Y0D56.3</v>
      </c>
      <c r="B4535" s="89">
        <f>VLOOKUP(F4535,Masters!B:F,5,0)</f>
        <v>6.3</v>
      </c>
      <c r="C4535" s="169" t="s">
        <v>213</v>
      </c>
      <c r="D4535" s="169" t="s">
        <v>213</v>
      </c>
      <c r="E4535" s="170">
        <v>44469</v>
      </c>
      <c r="F4535" s="169">
        <v>440416</v>
      </c>
      <c r="G4535" s="169" t="s">
        <v>471</v>
      </c>
      <c r="J4535">
        <v>970825.35</v>
      </c>
      <c r="M4535" s="168">
        <f t="shared" si="215"/>
        <v>9.7082534999999998E-2</v>
      </c>
    </row>
    <row r="4536" spans="1:13" x14ac:dyDescent="0.25">
      <c r="A4536" s="89" t="str">
        <f t="shared" si="216"/>
        <v>Y0D56.3</v>
      </c>
      <c r="B4536" s="89">
        <f>VLOOKUP(F4536,Masters!B:F,5,0)</f>
        <v>6.3</v>
      </c>
      <c r="C4536" s="169" t="s">
        <v>213</v>
      </c>
      <c r="D4536" s="169" t="s">
        <v>213</v>
      </c>
      <c r="E4536" s="170">
        <v>44469</v>
      </c>
      <c r="F4536" s="169">
        <v>440485</v>
      </c>
      <c r="G4536" s="169" t="s">
        <v>732</v>
      </c>
      <c r="J4536">
        <v>0</v>
      </c>
      <c r="M4536" s="168">
        <f t="shared" si="215"/>
        <v>0</v>
      </c>
    </row>
    <row r="4537" spans="1:13" x14ac:dyDescent="0.25">
      <c r="A4537" s="89" t="str">
        <f t="shared" si="216"/>
        <v>Y0D56.3</v>
      </c>
      <c r="B4537" s="89">
        <f>VLOOKUP(F4537,Masters!B:F,5,0)</f>
        <v>6.3</v>
      </c>
      <c r="C4537" s="169" t="s">
        <v>213</v>
      </c>
      <c r="D4537" s="169" t="s">
        <v>213</v>
      </c>
      <c r="E4537" s="170">
        <v>44469</v>
      </c>
      <c r="F4537" s="169">
        <v>440509</v>
      </c>
      <c r="G4537" s="169" t="s">
        <v>472</v>
      </c>
      <c r="J4537">
        <v>545998.31000000006</v>
      </c>
      <c r="M4537" s="168">
        <f t="shared" si="215"/>
        <v>5.4599831000000008E-2</v>
      </c>
    </row>
    <row r="4538" spans="1:13" x14ac:dyDescent="0.25">
      <c r="A4538" s="89" t="str">
        <f t="shared" si="216"/>
        <v>Y0D60</v>
      </c>
      <c r="B4538" s="89">
        <f>VLOOKUP(F4538,Masters!B:F,5,0)</f>
        <v>0</v>
      </c>
      <c r="C4538" s="169" t="s">
        <v>214</v>
      </c>
      <c r="D4538" s="169" t="s">
        <v>214</v>
      </c>
      <c r="E4538" s="170">
        <v>44469</v>
      </c>
      <c r="F4538" s="169">
        <v>101131</v>
      </c>
      <c r="G4538" s="169" t="s">
        <v>1572</v>
      </c>
      <c r="J4538">
        <v>428335204.55000001</v>
      </c>
      <c r="M4538" s="168">
        <f t="shared" si="215"/>
        <v>42.833520454999999</v>
      </c>
    </row>
    <row r="4539" spans="1:13" x14ac:dyDescent="0.25">
      <c r="A4539" s="89" t="str">
        <f t="shared" si="216"/>
        <v>Y0D60</v>
      </c>
      <c r="B4539" s="89">
        <f>VLOOKUP(F4539,Masters!B:F,5,0)</f>
        <v>0</v>
      </c>
      <c r="C4539" s="169" t="s">
        <v>214</v>
      </c>
      <c r="D4539" s="169" t="s">
        <v>214</v>
      </c>
      <c r="E4539" s="170">
        <v>44469</v>
      </c>
      <c r="F4539" s="169">
        <v>102103</v>
      </c>
      <c r="G4539" s="169" t="s">
        <v>561</v>
      </c>
      <c r="J4539">
        <v>3706438062.3099999</v>
      </c>
      <c r="M4539" s="168">
        <f t="shared" si="215"/>
        <v>370.64380623099999</v>
      </c>
    </row>
    <row r="4540" spans="1:13" x14ac:dyDescent="0.25">
      <c r="A4540" s="89" t="str">
        <f t="shared" si="216"/>
        <v>Y0D60</v>
      </c>
      <c r="B4540" s="89">
        <f>VLOOKUP(F4540,Masters!B:F,5,0)</f>
        <v>0</v>
      </c>
      <c r="C4540" s="169" t="s">
        <v>214</v>
      </c>
      <c r="D4540" s="169" t="s">
        <v>214</v>
      </c>
      <c r="E4540" s="170">
        <v>44469</v>
      </c>
      <c r="F4540" s="169">
        <v>102104</v>
      </c>
      <c r="G4540" s="169" t="s">
        <v>437</v>
      </c>
      <c r="J4540">
        <v>757280178.57000005</v>
      </c>
      <c r="M4540" s="168">
        <f t="shared" si="215"/>
        <v>75.728017857000012</v>
      </c>
    </row>
    <row r="4541" spans="1:13" x14ac:dyDescent="0.25">
      <c r="A4541" s="89" t="str">
        <f t="shared" si="216"/>
        <v>Y0D60</v>
      </c>
      <c r="B4541" s="89">
        <f>VLOOKUP(F4541,Masters!B:F,5,0)</f>
        <v>0</v>
      </c>
      <c r="C4541" s="169" t="s">
        <v>214</v>
      </c>
      <c r="D4541" s="169" t="s">
        <v>214</v>
      </c>
      <c r="E4541" s="170">
        <v>44469</v>
      </c>
      <c r="F4541" s="169">
        <v>102108</v>
      </c>
      <c r="G4541" s="169" t="s">
        <v>654</v>
      </c>
      <c r="J4541">
        <v>177886647</v>
      </c>
      <c r="M4541" s="168">
        <f t="shared" si="215"/>
        <v>17.788664700000002</v>
      </c>
    </row>
    <row r="4542" spans="1:13" x14ac:dyDescent="0.25">
      <c r="A4542" s="89" t="str">
        <f t="shared" si="216"/>
        <v>Y0D60</v>
      </c>
      <c r="B4542" s="89">
        <f>VLOOKUP(F4542,Masters!B:F,5,0)</f>
        <v>0</v>
      </c>
      <c r="C4542" s="169" t="s">
        <v>214</v>
      </c>
      <c r="D4542" s="169" t="s">
        <v>214</v>
      </c>
      <c r="E4542" s="170">
        <v>44469</v>
      </c>
      <c r="F4542" s="169">
        <v>102109</v>
      </c>
      <c r="G4542" s="169" t="s">
        <v>562</v>
      </c>
      <c r="J4542">
        <v>6968411609.9700003</v>
      </c>
      <c r="M4542" s="168">
        <f t="shared" si="215"/>
        <v>696.84116099699997</v>
      </c>
    </row>
    <row r="4543" spans="1:13" x14ac:dyDescent="0.25">
      <c r="A4543" s="89" t="str">
        <f t="shared" si="216"/>
        <v>Y0D60</v>
      </c>
      <c r="B4543" s="89">
        <f>VLOOKUP(F4543,Masters!B:F,5,0)</f>
        <v>0</v>
      </c>
      <c r="C4543" s="169" t="s">
        <v>214</v>
      </c>
      <c r="D4543" s="169" t="s">
        <v>214</v>
      </c>
      <c r="E4543" s="170">
        <v>44469</v>
      </c>
      <c r="F4543" s="169">
        <v>106103</v>
      </c>
      <c r="G4543" s="169" t="s">
        <v>2428</v>
      </c>
      <c r="J4543">
        <v>2323110.54</v>
      </c>
      <c r="M4543" s="168">
        <f t="shared" si="215"/>
        <v>0.23231105400000002</v>
      </c>
    </row>
    <row r="4544" spans="1:13" x14ac:dyDescent="0.25">
      <c r="A4544" s="89" t="str">
        <f t="shared" si="216"/>
        <v>Y0D60</v>
      </c>
      <c r="B4544" s="89">
        <f>VLOOKUP(F4544,Masters!B:F,5,0)</f>
        <v>0</v>
      </c>
      <c r="C4544" s="169" t="s">
        <v>214</v>
      </c>
      <c r="D4544" s="169" t="s">
        <v>214</v>
      </c>
      <c r="E4544" s="170">
        <v>44469</v>
      </c>
      <c r="F4544" s="169">
        <v>107102</v>
      </c>
      <c r="G4544" s="169" t="s">
        <v>778</v>
      </c>
      <c r="J4544">
        <v>0</v>
      </c>
      <c r="M4544" s="168">
        <f t="shared" si="215"/>
        <v>0</v>
      </c>
    </row>
    <row r="4545" spans="1:13" x14ac:dyDescent="0.25">
      <c r="A4545" s="89" t="str">
        <f t="shared" si="216"/>
        <v>Y0D60</v>
      </c>
      <c r="B4545" s="89">
        <f>VLOOKUP(F4545,Masters!B:F,5,0)</f>
        <v>0</v>
      </c>
      <c r="C4545" s="169" t="s">
        <v>214</v>
      </c>
      <c r="D4545" s="169" t="s">
        <v>214</v>
      </c>
      <c r="E4545" s="170">
        <v>44469</v>
      </c>
      <c r="F4545" s="169">
        <v>107106</v>
      </c>
      <c r="G4545" s="169" t="s">
        <v>1913</v>
      </c>
      <c r="J4545">
        <v>10018.93</v>
      </c>
      <c r="M4545" s="168">
        <f t="shared" si="215"/>
        <v>1.001893E-3</v>
      </c>
    </row>
    <row r="4546" spans="1:13" x14ac:dyDescent="0.25">
      <c r="A4546" s="89" t="str">
        <f t="shared" si="216"/>
        <v>Y0D60</v>
      </c>
      <c r="B4546" s="89">
        <f>VLOOKUP(F4546,Masters!B:F,5,0)</f>
        <v>0</v>
      </c>
      <c r="C4546" s="169" t="s">
        <v>214</v>
      </c>
      <c r="D4546" s="169" t="s">
        <v>214</v>
      </c>
      <c r="E4546" s="170">
        <v>44469</v>
      </c>
      <c r="F4546" s="169">
        <v>111103</v>
      </c>
      <c r="G4546" s="169" t="s">
        <v>486</v>
      </c>
      <c r="J4546">
        <v>-0.02</v>
      </c>
      <c r="M4546" s="168">
        <f t="shared" si="215"/>
        <v>-2.0000000000000001E-9</v>
      </c>
    </row>
    <row r="4547" spans="1:13" x14ac:dyDescent="0.25">
      <c r="A4547" s="89" t="str">
        <f t="shared" si="216"/>
        <v>Y0D60</v>
      </c>
      <c r="B4547" s="89">
        <f>VLOOKUP(F4547,Masters!B:F,5,0)</f>
        <v>0</v>
      </c>
      <c r="C4547" s="169" t="s">
        <v>214</v>
      </c>
      <c r="D4547" s="169" t="s">
        <v>214</v>
      </c>
      <c r="E4547" s="170">
        <v>44469</v>
      </c>
      <c r="F4547" s="169">
        <v>111108</v>
      </c>
      <c r="G4547" s="169" t="s">
        <v>783</v>
      </c>
      <c r="J4547">
        <v>0.01</v>
      </c>
      <c r="M4547" s="168">
        <f t="shared" si="215"/>
        <v>1.0000000000000001E-9</v>
      </c>
    </row>
    <row r="4548" spans="1:13" x14ac:dyDescent="0.25">
      <c r="A4548" s="89" t="str">
        <f t="shared" si="216"/>
        <v>Y0D60</v>
      </c>
      <c r="B4548" s="89">
        <f>VLOOKUP(F4548,Masters!B:F,5,0)</f>
        <v>0</v>
      </c>
      <c r="C4548" s="169" t="s">
        <v>214</v>
      </c>
      <c r="D4548" s="169" t="s">
        <v>214</v>
      </c>
      <c r="E4548" s="170">
        <v>44469</v>
      </c>
      <c r="F4548" s="169">
        <v>111126</v>
      </c>
      <c r="G4548" s="169" t="s">
        <v>438</v>
      </c>
      <c r="J4548">
        <v>68680.3</v>
      </c>
      <c r="M4548" s="168">
        <f t="shared" si="215"/>
        <v>6.8680300000000007E-3</v>
      </c>
    </row>
    <row r="4549" spans="1:13" x14ac:dyDescent="0.25">
      <c r="A4549" s="89" t="str">
        <f t="shared" si="216"/>
        <v>Y0D60</v>
      </c>
      <c r="B4549" s="89">
        <f>VLOOKUP(F4549,Masters!B:F,5,0)</f>
        <v>0</v>
      </c>
      <c r="C4549" s="169" t="s">
        <v>214</v>
      </c>
      <c r="D4549" s="169" t="s">
        <v>214</v>
      </c>
      <c r="E4549" s="170">
        <v>44469</v>
      </c>
      <c r="F4549" s="169">
        <v>111131</v>
      </c>
      <c r="G4549" s="169" t="s">
        <v>655</v>
      </c>
      <c r="J4549">
        <v>7258190.5</v>
      </c>
      <c r="M4549" s="168">
        <f t="shared" si="215"/>
        <v>0.72581905000000002</v>
      </c>
    </row>
    <row r="4550" spans="1:13" x14ac:dyDescent="0.25">
      <c r="A4550" s="89" t="str">
        <f t="shared" si="216"/>
        <v>Y0D60</v>
      </c>
      <c r="B4550" s="89">
        <f>VLOOKUP(F4550,Masters!B:F,5,0)</f>
        <v>0</v>
      </c>
      <c r="C4550" s="169" t="s">
        <v>214</v>
      </c>
      <c r="D4550" s="169" t="s">
        <v>214</v>
      </c>
      <c r="E4550" s="170">
        <v>44469</v>
      </c>
      <c r="F4550" s="169">
        <v>111137</v>
      </c>
      <c r="G4550" s="169" t="s">
        <v>487</v>
      </c>
      <c r="J4550">
        <v>0.49</v>
      </c>
      <c r="M4550" s="168">
        <f t="shared" si="215"/>
        <v>4.9000000000000002E-8</v>
      </c>
    </row>
    <row r="4551" spans="1:13" x14ac:dyDescent="0.25">
      <c r="A4551" s="89" t="str">
        <f t="shared" si="216"/>
        <v>Y0D60</v>
      </c>
      <c r="B4551" s="89">
        <f>VLOOKUP(F4551,Masters!B:F,5,0)</f>
        <v>0</v>
      </c>
      <c r="C4551" s="169" t="s">
        <v>214</v>
      </c>
      <c r="D4551" s="169" t="s">
        <v>214</v>
      </c>
      <c r="E4551" s="170">
        <v>44469</v>
      </c>
      <c r="F4551" s="169">
        <v>111181</v>
      </c>
      <c r="G4551" s="169" t="s">
        <v>488</v>
      </c>
      <c r="J4551">
        <v>4423.68</v>
      </c>
      <c r="M4551" s="168">
        <f t="shared" si="215"/>
        <v>4.42368E-4</v>
      </c>
    </row>
    <row r="4552" spans="1:13" x14ac:dyDescent="0.25">
      <c r="A4552" s="89" t="str">
        <f t="shared" si="216"/>
        <v>Y0D60</v>
      </c>
      <c r="B4552" s="89">
        <f>VLOOKUP(F4552,Masters!B:F,5,0)</f>
        <v>0</v>
      </c>
      <c r="C4552" s="169" t="s">
        <v>214</v>
      </c>
      <c r="D4552" s="169" t="s">
        <v>214</v>
      </c>
      <c r="E4552" s="170">
        <v>44469</v>
      </c>
      <c r="F4552" s="169">
        <v>111183</v>
      </c>
      <c r="G4552" s="169" t="s">
        <v>490</v>
      </c>
      <c r="J4552">
        <v>650849.98</v>
      </c>
      <c r="M4552" s="168">
        <f t="shared" si="215"/>
        <v>6.5084998000000005E-2</v>
      </c>
    </row>
    <row r="4553" spans="1:13" x14ac:dyDescent="0.25">
      <c r="A4553" s="89" t="str">
        <f t="shared" si="216"/>
        <v>Y0D60</v>
      </c>
      <c r="B4553" s="89">
        <f>VLOOKUP(F4553,Masters!B:F,5,0)</f>
        <v>0</v>
      </c>
      <c r="C4553" s="169" t="s">
        <v>214</v>
      </c>
      <c r="D4553" s="169" t="s">
        <v>214</v>
      </c>
      <c r="E4553" s="170">
        <v>44469</v>
      </c>
      <c r="F4553" s="169">
        <v>111184</v>
      </c>
      <c r="G4553" s="169" t="s">
        <v>491</v>
      </c>
      <c r="J4553">
        <v>397402.14</v>
      </c>
      <c r="M4553" s="168">
        <f t="shared" si="215"/>
        <v>3.9740214000000003E-2</v>
      </c>
    </row>
    <row r="4554" spans="1:13" x14ac:dyDescent="0.25">
      <c r="A4554" s="89" t="str">
        <f t="shared" si="216"/>
        <v>Y0D60</v>
      </c>
      <c r="B4554" s="89">
        <f>VLOOKUP(F4554,Masters!B:F,5,0)</f>
        <v>0</v>
      </c>
      <c r="C4554" s="169" t="s">
        <v>214</v>
      </c>
      <c r="D4554" s="169" t="s">
        <v>214</v>
      </c>
      <c r="E4554" s="170">
        <v>44469</v>
      </c>
      <c r="F4554" s="169">
        <v>111220</v>
      </c>
      <c r="G4554" s="169" t="s">
        <v>492</v>
      </c>
      <c r="J4554">
        <v>8638250</v>
      </c>
      <c r="M4554" s="168">
        <f t="shared" si="215"/>
        <v>0.86382499999999995</v>
      </c>
    </row>
    <row r="4555" spans="1:13" x14ac:dyDescent="0.25">
      <c r="A4555" s="89" t="str">
        <f t="shared" si="216"/>
        <v>Y0D60</v>
      </c>
      <c r="B4555" s="89">
        <f>VLOOKUP(F4555,Masters!B:F,5,0)</f>
        <v>0</v>
      </c>
      <c r="C4555" s="169" t="s">
        <v>214</v>
      </c>
      <c r="D4555" s="169" t="s">
        <v>214</v>
      </c>
      <c r="E4555" s="170">
        <v>44469</v>
      </c>
      <c r="F4555" s="169">
        <v>111221</v>
      </c>
      <c r="G4555" s="169" t="s">
        <v>493</v>
      </c>
      <c r="J4555">
        <v>-8638250</v>
      </c>
      <c r="M4555" s="168">
        <f t="shared" si="215"/>
        <v>-0.86382499999999995</v>
      </c>
    </row>
    <row r="4556" spans="1:13" x14ac:dyDescent="0.25">
      <c r="A4556" s="89" t="str">
        <f t="shared" si="216"/>
        <v>Y0D60</v>
      </c>
      <c r="B4556" s="89">
        <f>VLOOKUP(F4556,Masters!B:F,5,0)</f>
        <v>0</v>
      </c>
      <c r="C4556" s="169" t="s">
        <v>214</v>
      </c>
      <c r="D4556" s="169" t="s">
        <v>214</v>
      </c>
      <c r="E4556" s="170">
        <v>44469</v>
      </c>
      <c r="F4556" s="169">
        <v>111248</v>
      </c>
      <c r="G4556" s="169" t="s">
        <v>1574</v>
      </c>
      <c r="J4556">
        <v>72863816.650000006</v>
      </c>
      <c r="M4556" s="168">
        <f t="shared" si="215"/>
        <v>7.2863816650000004</v>
      </c>
    </row>
    <row r="4557" spans="1:13" x14ac:dyDescent="0.25">
      <c r="A4557" s="89" t="str">
        <f t="shared" si="216"/>
        <v>Y0D60</v>
      </c>
      <c r="B4557" s="89">
        <f>VLOOKUP(F4557,Masters!B:F,5,0)</f>
        <v>0</v>
      </c>
      <c r="C4557" s="169" t="s">
        <v>214</v>
      </c>
      <c r="D4557" s="169" t="s">
        <v>214</v>
      </c>
      <c r="E4557" s="170">
        <v>44469</v>
      </c>
      <c r="F4557" s="169">
        <v>121116</v>
      </c>
      <c r="G4557" s="169" t="s">
        <v>563</v>
      </c>
      <c r="J4557">
        <v>83077291.670000002</v>
      </c>
      <c r="M4557" s="168">
        <f t="shared" ref="M4557:M4620" si="217">J4557/10000000</f>
        <v>8.3077291669999997</v>
      </c>
    </row>
    <row r="4558" spans="1:13" x14ac:dyDescent="0.25">
      <c r="A4558" s="89" t="str">
        <f t="shared" si="216"/>
        <v>Y0D60</v>
      </c>
      <c r="B4558" s="89">
        <f>VLOOKUP(F4558,Masters!B:F,5,0)</f>
        <v>0</v>
      </c>
      <c r="C4558" s="169" t="s">
        <v>214</v>
      </c>
      <c r="D4558" s="169" t="s">
        <v>214</v>
      </c>
      <c r="E4558" s="170">
        <v>44469</v>
      </c>
      <c r="F4558" s="169">
        <v>121117</v>
      </c>
      <c r="G4558" s="169" t="s">
        <v>787</v>
      </c>
      <c r="J4558">
        <v>198854388.91</v>
      </c>
      <c r="M4558" s="168">
        <f t="shared" si="217"/>
        <v>19.885438891</v>
      </c>
    </row>
    <row r="4559" spans="1:13" x14ac:dyDescent="0.25">
      <c r="A4559" s="89" t="str">
        <f t="shared" si="216"/>
        <v>Y0D60</v>
      </c>
      <c r="B4559" s="89">
        <f>VLOOKUP(F4559,Masters!B:F,5,0)</f>
        <v>0</v>
      </c>
      <c r="C4559" s="169" t="s">
        <v>214</v>
      </c>
      <c r="D4559" s="169" t="s">
        <v>214</v>
      </c>
      <c r="E4559" s="170">
        <v>44469</v>
      </c>
      <c r="F4559" s="169">
        <v>141017</v>
      </c>
      <c r="G4559" s="169" t="s">
        <v>788</v>
      </c>
      <c r="J4559">
        <v>0</v>
      </c>
      <c r="M4559" s="168">
        <f t="shared" si="217"/>
        <v>0</v>
      </c>
    </row>
    <row r="4560" spans="1:13" x14ac:dyDescent="0.25">
      <c r="A4560" s="89" t="str">
        <f t="shared" si="216"/>
        <v>Y0D60</v>
      </c>
      <c r="B4560" s="89">
        <f>VLOOKUP(F4560,Masters!B:F,5,0)</f>
        <v>0</v>
      </c>
      <c r="C4560" s="169" t="s">
        <v>214</v>
      </c>
      <c r="D4560" s="169" t="s">
        <v>214</v>
      </c>
      <c r="E4560" s="170">
        <v>44469</v>
      </c>
      <c r="F4560" s="169">
        <v>141280</v>
      </c>
      <c r="G4560" s="169" t="s">
        <v>789</v>
      </c>
      <c r="J4560">
        <v>7596695.1799999997</v>
      </c>
      <c r="M4560" s="168">
        <f t="shared" si="217"/>
        <v>0.75966951799999993</v>
      </c>
    </row>
    <row r="4561" spans="1:13" x14ac:dyDescent="0.25">
      <c r="A4561" s="89" t="str">
        <f t="shared" si="216"/>
        <v>Y0D60</v>
      </c>
      <c r="B4561" s="89">
        <f>VLOOKUP(F4561,Masters!B:F,5,0)</f>
        <v>0</v>
      </c>
      <c r="C4561" s="169" t="s">
        <v>214</v>
      </c>
      <c r="D4561" s="169" t="s">
        <v>214</v>
      </c>
      <c r="E4561" s="170">
        <v>44469</v>
      </c>
      <c r="F4561" s="169">
        <v>141349</v>
      </c>
      <c r="G4561" s="169" t="s">
        <v>799</v>
      </c>
      <c r="J4561">
        <v>0</v>
      </c>
      <c r="M4561" s="168">
        <f t="shared" si="217"/>
        <v>0</v>
      </c>
    </row>
    <row r="4562" spans="1:13" x14ac:dyDescent="0.25">
      <c r="A4562" s="89" t="str">
        <f t="shared" si="216"/>
        <v>Y0D60</v>
      </c>
      <c r="B4562" s="89">
        <f>VLOOKUP(F4562,Masters!B:F,5,0)</f>
        <v>0</v>
      </c>
      <c r="C4562" s="169" t="s">
        <v>214</v>
      </c>
      <c r="D4562" s="169" t="s">
        <v>214</v>
      </c>
      <c r="E4562" s="170">
        <v>44469</v>
      </c>
      <c r="F4562" s="169">
        <v>141366</v>
      </c>
      <c r="G4562" s="169" t="s">
        <v>767</v>
      </c>
      <c r="J4562">
        <v>0</v>
      </c>
      <c r="M4562" s="168">
        <f t="shared" si="217"/>
        <v>0</v>
      </c>
    </row>
    <row r="4563" spans="1:13" x14ac:dyDescent="0.25">
      <c r="A4563" s="89" t="str">
        <f t="shared" si="216"/>
        <v>Y0D60</v>
      </c>
      <c r="B4563" s="89">
        <f>VLOOKUP(F4563,Masters!B:F,5,0)</f>
        <v>0</v>
      </c>
      <c r="C4563" s="169" t="s">
        <v>214</v>
      </c>
      <c r="D4563" s="169" t="s">
        <v>214</v>
      </c>
      <c r="E4563" s="170">
        <v>44469</v>
      </c>
      <c r="F4563" s="169">
        <v>141379</v>
      </c>
      <c r="G4563" s="169" t="s">
        <v>2430</v>
      </c>
      <c r="J4563">
        <v>0</v>
      </c>
      <c r="M4563" s="168">
        <f t="shared" si="217"/>
        <v>0</v>
      </c>
    </row>
    <row r="4564" spans="1:13" x14ac:dyDescent="0.25">
      <c r="A4564" s="89" t="str">
        <f t="shared" si="216"/>
        <v>Y0D60</v>
      </c>
      <c r="B4564" s="89">
        <f>VLOOKUP(F4564,Masters!B:F,5,0)</f>
        <v>0</v>
      </c>
      <c r="C4564" s="169" t="s">
        <v>214</v>
      </c>
      <c r="D4564" s="169" t="s">
        <v>214</v>
      </c>
      <c r="E4564" s="170">
        <v>44469</v>
      </c>
      <c r="F4564" s="169">
        <v>141382</v>
      </c>
      <c r="G4564" s="169" t="s">
        <v>508</v>
      </c>
      <c r="J4564">
        <v>0</v>
      </c>
      <c r="M4564" s="168">
        <f t="shared" si="217"/>
        <v>0</v>
      </c>
    </row>
    <row r="4565" spans="1:13" x14ac:dyDescent="0.25">
      <c r="A4565" s="89" t="str">
        <f t="shared" si="216"/>
        <v>Y0D60</v>
      </c>
      <c r="B4565" s="89">
        <f>VLOOKUP(F4565,Masters!B:F,5,0)</f>
        <v>0</v>
      </c>
      <c r="C4565" s="169" t="s">
        <v>214</v>
      </c>
      <c r="D4565" s="169" t="s">
        <v>214</v>
      </c>
      <c r="E4565" s="170">
        <v>44469</v>
      </c>
      <c r="F4565" s="169">
        <v>141398</v>
      </c>
      <c r="G4565" s="169" t="s">
        <v>2431</v>
      </c>
      <c r="J4565">
        <v>1060.4000000000001</v>
      </c>
      <c r="M4565" s="168">
        <f t="shared" si="217"/>
        <v>1.0604000000000001E-4</v>
      </c>
    </row>
    <row r="4566" spans="1:13" x14ac:dyDescent="0.25">
      <c r="A4566" s="89" t="str">
        <f t="shared" si="216"/>
        <v>Y0D60</v>
      </c>
      <c r="B4566" s="89">
        <f>VLOOKUP(F4566,Masters!B:F,5,0)</f>
        <v>0</v>
      </c>
      <c r="C4566" s="169" t="s">
        <v>214</v>
      </c>
      <c r="D4566" s="169" t="s">
        <v>214</v>
      </c>
      <c r="E4566" s="170">
        <v>44469</v>
      </c>
      <c r="F4566" s="169">
        <v>141399</v>
      </c>
      <c r="G4566" s="169" t="s">
        <v>2432</v>
      </c>
      <c r="J4566">
        <v>-100000</v>
      </c>
      <c r="M4566" s="168">
        <f t="shared" si="217"/>
        <v>-0.01</v>
      </c>
    </row>
    <row r="4567" spans="1:13" x14ac:dyDescent="0.25">
      <c r="A4567" s="89" t="str">
        <f t="shared" si="216"/>
        <v>Y0D60</v>
      </c>
      <c r="B4567" s="89">
        <f>VLOOKUP(F4567,Masters!B:F,5,0)</f>
        <v>0</v>
      </c>
      <c r="C4567" s="169" t="s">
        <v>214</v>
      </c>
      <c r="D4567" s="169" t="s">
        <v>214</v>
      </c>
      <c r="E4567" s="170">
        <v>44469</v>
      </c>
      <c r="F4567" s="169">
        <v>141524</v>
      </c>
      <c r="G4567" s="169" t="s">
        <v>509</v>
      </c>
      <c r="J4567">
        <v>0</v>
      </c>
      <c r="M4567" s="168">
        <f t="shared" si="217"/>
        <v>0</v>
      </c>
    </row>
    <row r="4568" spans="1:13" x14ac:dyDescent="0.25">
      <c r="A4568" s="89" t="str">
        <f t="shared" si="216"/>
        <v>Y0D60</v>
      </c>
      <c r="B4568" s="89">
        <f>VLOOKUP(F4568,Masters!B:F,5,0)</f>
        <v>0</v>
      </c>
      <c r="C4568" s="169" t="s">
        <v>214</v>
      </c>
      <c r="D4568" s="169" t="s">
        <v>214</v>
      </c>
      <c r="E4568" s="170">
        <v>44469</v>
      </c>
      <c r="F4568" s="169">
        <v>141526</v>
      </c>
      <c r="G4568" s="169" t="s">
        <v>510</v>
      </c>
      <c r="J4568">
        <v>0</v>
      </c>
      <c r="M4568" s="168">
        <f t="shared" si="217"/>
        <v>0</v>
      </c>
    </row>
    <row r="4569" spans="1:13" x14ac:dyDescent="0.25">
      <c r="A4569" s="89" t="str">
        <f t="shared" si="216"/>
        <v>Y0D60</v>
      </c>
      <c r="B4569" s="89">
        <f>VLOOKUP(F4569,Masters!B:F,5,0)</f>
        <v>0</v>
      </c>
      <c r="C4569" s="169" t="s">
        <v>214</v>
      </c>
      <c r="D4569" s="169" t="s">
        <v>214</v>
      </c>
      <c r="E4569" s="170">
        <v>44469</v>
      </c>
      <c r="F4569" s="169">
        <v>141555</v>
      </c>
      <c r="G4569" s="169" t="s">
        <v>820</v>
      </c>
      <c r="J4569">
        <v>0</v>
      </c>
      <c r="M4569" s="168">
        <f t="shared" si="217"/>
        <v>0</v>
      </c>
    </row>
    <row r="4570" spans="1:13" x14ac:dyDescent="0.25">
      <c r="A4570" s="89" t="str">
        <f t="shared" ref="A4570:A4633" si="218">C4570&amp;B4570</f>
        <v>Y0D60</v>
      </c>
      <c r="B4570" s="89">
        <f>VLOOKUP(F4570,Masters!B:F,5,0)</f>
        <v>0</v>
      </c>
      <c r="C4570" s="169" t="s">
        <v>214</v>
      </c>
      <c r="D4570" s="169" t="s">
        <v>214</v>
      </c>
      <c r="E4570" s="170">
        <v>44469</v>
      </c>
      <c r="F4570" s="169">
        <v>141647</v>
      </c>
      <c r="G4570" s="169" t="s">
        <v>821</v>
      </c>
      <c r="J4570">
        <v>-600000</v>
      </c>
      <c r="M4570" s="168">
        <f t="shared" si="217"/>
        <v>-0.06</v>
      </c>
    </row>
    <row r="4571" spans="1:13" x14ac:dyDescent="0.25">
      <c r="A4571" s="89" t="str">
        <f t="shared" si="218"/>
        <v>Y0D60</v>
      </c>
      <c r="B4571" s="89">
        <f>VLOOKUP(F4571,Masters!B:F,5,0)</f>
        <v>0</v>
      </c>
      <c r="C4571" s="169" t="s">
        <v>214</v>
      </c>
      <c r="D4571" s="169" t="s">
        <v>214</v>
      </c>
      <c r="E4571" s="170">
        <v>44469</v>
      </c>
      <c r="F4571" s="169">
        <v>141653</v>
      </c>
      <c r="G4571" s="169" t="s">
        <v>512</v>
      </c>
      <c r="J4571">
        <v>1000</v>
      </c>
      <c r="M4571" s="168">
        <f t="shared" si="217"/>
        <v>1E-4</v>
      </c>
    </row>
    <row r="4572" spans="1:13" x14ac:dyDescent="0.25">
      <c r="A4572" s="89" t="str">
        <f t="shared" si="218"/>
        <v>Y0D60</v>
      </c>
      <c r="B4572" s="89">
        <f>VLOOKUP(F4572,Masters!B:F,5,0)</f>
        <v>0</v>
      </c>
      <c r="C4572" s="169" t="s">
        <v>214</v>
      </c>
      <c r="D4572" s="169" t="s">
        <v>214</v>
      </c>
      <c r="E4572" s="170">
        <v>44469</v>
      </c>
      <c r="F4572" s="169">
        <v>141679</v>
      </c>
      <c r="G4572" s="169" t="s">
        <v>822</v>
      </c>
      <c r="J4572">
        <v>0</v>
      </c>
      <c r="M4572" s="168">
        <f t="shared" si="217"/>
        <v>0</v>
      </c>
    </row>
    <row r="4573" spans="1:13" x14ac:dyDescent="0.25">
      <c r="A4573" s="89" t="str">
        <f t="shared" si="218"/>
        <v>Y0D60</v>
      </c>
      <c r="B4573" s="89">
        <f>VLOOKUP(F4573,Masters!B:F,5,0)</f>
        <v>0</v>
      </c>
      <c r="C4573" s="169" t="s">
        <v>214</v>
      </c>
      <c r="D4573" s="169" t="s">
        <v>214</v>
      </c>
      <c r="E4573" s="170">
        <v>44469</v>
      </c>
      <c r="F4573" s="169">
        <v>141724</v>
      </c>
      <c r="G4573" s="169" t="s">
        <v>513</v>
      </c>
      <c r="J4573">
        <v>-2000</v>
      </c>
      <c r="M4573" s="168">
        <f t="shared" si="217"/>
        <v>-2.0000000000000001E-4</v>
      </c>
    </row>
    <row r="4574" spans="1:13" x14ac:dyDescent="0.25">
      <c r="A4574" s="89" t="str">
        <f t="shared" si="218"/>
        <v>Y0D60</v>
      </c>
      <c r="B4574" s="89">
        <f>VLOOKUP(F4574,Masters!B:F,5,0)</f>
        <v>0</v>
      </c>
      <c r="C4574" s="169" t="s">
        <v>214</v>
      </c>
      <c r="D4574" s="169" t="s">
        <v>214</v>
      </c>
      <c r="E4574" s="170">
        <v>44469</v>
      </c>
      <c r="F4574" s="169">
        <v>141744</v>
      </c>
      <c r="G4574" s="169" t="s">
        <v>514</v>
      </c>
      <c r="J4574">
        <v>100000</v>
      </c>
      <c r="M4574" s="168">
        <f t="shared" si="217"/>
        <v>0.01</v>
      </c>
    </row>
    <row r="4575" spans="1:13" x14ac:dyDescent="0.25">
      <c r="A4575" s="89" t="str">
        <f t="shared" si="218"/>
        <v>Y0D60</v>
      </c>
      <c r="B4575" s="89">
        <f>VLOOKUP(F4575,Masters!B:F,5,0)</f>
        <v>0</v>
      </c>
      <c r="C4575" s="169" t="s">
        <v>214</v>
      </c>
      <c r="D4575" s="169" t="s">
        <v>214</v>
      </c>
      <c r="E4575" s="170">
        <v>44469</v>
      </c>
      <c r="F4575" s="169">
        <v>141754</v>
      </c>
      <c r="G4575" s="169" t="s">
        <v>517</v>
      </c>
      <c r="J4575">
        <v>0</v>
      </c>
      <c r="M4575" s="168">
        <f t="shared" si="217"/>
        <v>0</v>
      </c>
    </row>
    <row r="4576" spans="1:13" x14ac:dyDescent="0.25">
      <c r="A4576" s="89" t="str">
        <f t="shared" si="218"/>
        <v>Y0D60</v>
      </c>
      <c r="B4576" s="89">
        <f>VLOOKUP(F4576,Masters!B:F,5,0)</f>
        <v>0</v>
      </c>
      <c r="C4576" s="169" t="s">
        <v>214</v>
      </c>
      <c r="D4576" s="169" t="s">
        <v>214</v>
      </c>
      <c r="E4576" s="170">
        <v>44469</v>
      </c>
      <c r="F4576" s="169">
        <v>141755</v>
      </c>
      <c r="G4576" s="169" t="s">
        <v>518</v>
      </c>
      <c r="J4576">
        <v>0</v>
      </c>
      <c r="M4576" s="168">
        <f t="shared" si="217"/>
        <v>0</v>
      </c>
    </row>
    <row r="4577" spans="1:13" x14ac:dyDescent="0.25">
      <c r="A4577" s="89" t="str">
        <f t="shared" si="218"/>
        <v>Y0D60</v>
      </c>
      <c r="B4577" s="89">
        <f>VLOOKUP(F4577,Masters!B:F,5,0)</f>
        <v>0</v>
      </c>
      <c r="C4577" s="169" t="s">
        <v>214</v>
      </c>
      <c r="D4577" s="169" t="s">
        <v>214</v>
      </c>
      <c r="E4577" s="170">
        <v>44469</v>
      </c>
      <c r="F4577" s="169">
        <v>141769</v>
      </c>
      <c r="G4577" s="169" t="s">
        <v>843</v>
      </c>
      <c r="J4577">
        <v>0</v>
      </c>
      <c r="M4577" s="168">
        <f t="shared" si="217"/>
        <v>0</v>
      </c>
    </row>
    <row r="4578" spans="1:13" x14ac:dyDescent="0.25">
      <c r="A4578" s="89" t="str">
        <f t="shared" si="218"/>
        <v>Y0D60</v>
      </c>
      <c r="B4578" s="89">
        <f>VLOOKUP(F4578,Masters!B:F,5,0)</f>
        <v>0</v>
      </c>
      <c r="C4578" s="169" t="s">
        <v>214</v>
      </c>
      <c r="D4578" s="169" t="s">
        <v>214</v>
      </c>
      <c r="E4578" s="170">
        <v>44469</v>
      </c>
      <c r="F4578" s="169">
        <v>141779</v>
      </c>
      <c r="G4578" s="169" t="s">
        <v>852</v>
      </c>
      <c r="J4578">
        <v>-500000</v>
      </c>
      <c r="M4578" s="168">
        <f t="shared" si="217"/>
        <v>-0.05</v>
      </c>
    </row>
    <row r="4579" spans="1:13" x14ac:dyDescent="0.25">
      <c r="A4579" s="89" t="str">
        <f t="shared" si="218"/>
        <v>Y0D60</v>
      </c>
      <c r="B4579" s="89">
        <f>VLOOKUP(F4579,Masters!B:F,5,0)</f>
        <v>0</v>
      </c>
      <c r="C4579" s="169" t="s">
        <v>214</v>
      </c>
      <c r="D4579" s="169" t="s">
        <v>214</v>
      </c>
      <c r="E4579" s="170">
        <v>44469</v>
      </c>
      <c r="F4579" s="169">
        <v>141785</v>
      </c>
      <c r="G4579" s="169" t="s">
        <v>856</v>
      </c>
      <c r="J4579">
        <v>0</v>
      </c>
      <c r="M4579" s="168">
        <f t="shared" si="217"/>
        <v>0</v>
      </c>
    </row>
    <row r="4580" spans="1:13" x14ac:dyDescent="0.25">
      <c r="A4580" s="89" t="str">
        <f t="shared" si="218"/>
        <v>Y0D60</v>
      </c>
      <c r="B4580" s="89">
        <f>VLOOKUP(F4580,Masters!B:F,5,0)</f>
        <v>0</v>
      </c>
      <c r="C4580" s="169" t="s">
        <v>214</v>
      </c>
      <c r="D4580" s="169" t="s">
        <v>214</v>
      </c>
      <c r="E4580" s="170">
        <v>44469</v>
      </c>
      <c r="F4580" s="169">
        <v>141789</v>
      </c>
      <c r="G4580" s="169" t="s">
        <v>860</v>
      </c>
      <c r="J4580">
        <v>0</v>
      </c>
      <c r="M4580" s="168">
        <f t="shared" si="217"/>
        <v>0</v>
      </c>
    </row>
    <row r="4581" spans="1:13" x14ac:dyDescent="0.25">
      <c r="A4581" s="89" t="str">
        <f t="shared" si="218"/>
        <v>Y0D60</v>
      </c>
      <c r="B4581" s="89">
        <f>VLOOKUP(F4581,Masters!B:F,5,0)</f>
        <v>0</v>
      </c>
      <c r="C4581" s="169" t="s">
        <v>214</v>
      </c>
      <c r="D4581" s="169" t="s">
        <v>214</v>
      </c>
      <c r="E4581" s="170">
        <v>44469</v>
      </c>
      <c r="F4581" s="169">
        <v>141790</v>
      </c>
      <c r="G4581" s="169" t="s">
        <v>861</v>
      </c>
      <c r="J4581">
        <v>0</v>
      </c>
      <c r="M4581" s="168">
        <f t="shared" si="217"/>
        <v>0</v>
      </c>
    </row>
    <row r="4582" spans="1:13" x14ac:dyDescent="0.25">
      <c r="A4582" s="89" t="str">
        <f t="shared" si="218"/>
        <v>Y0D60</v>
      </c>
      <c r="B4582" s="89">
        <f>VLOOKUP(F4582,Masters!B:F,5,0)</f>
        <v>0</v>
      </c>
      <c r="C4582" s="169" t="s">
        <v>214</v>
      </c>
      <c r="D4582" s="169" t="s">
        <v>214</v>
      </c>
      <c r="E4582" s="170">
        <v>44469</v>
      </c>
      <c r="F4582" s="169">
        <v>141871</v>
      </c>
      <c r="G4582" s="169" t="s">
        <v>1100</v>
      </c>
      <c r="J4582">
        <v>0</v>
      </c>
      <c r="M4582" s="168">
        <f t="shared" si="217"/>
        <v>0</v>
      </c>
    </row>
    <row r="4583" spans="1:13" x14ac:dyDescent="0.25">
      <c r="A4583" s="89" t="str">
        <f t="shared" si="218"/>
        <v>Y0D60</v>
      </c>
      <c r="B4583" s="89">
        <f>VLOOKUP(F4583,Masters!B:F,5,0)</f>
        <v>0</v>
      </c>
      <c r="C4583" s="169" t="s">
        <v>214</v>
      </c>
      <c r="D4583" s="169" t="s">
        <v>214</v>
      </c>
      <c r="E4583" s="170">
        <v>44469</v>
      </c>
      <c r="F4583" s="169">
        <v>142036</v>
      </c>
      <c r="G4583" s="169" t="s">
        <v>865</v>
      </c>
      <c r="J4583">
        <v>-2900000</v>
      </c>
      <c r="M4583" s="168">
        <f t="shared" si="217"/>
        <v>-0.28999999999999998</v>
      </c>
    </row>
    <row r="4584" spans="1:13" x14ac:dyDescent="0.25">
      <c r="A4584" s="89" t="str">
        <f t="shared" si="218"/>
        <v>Y0D60</v>
      </c>
      <c r="B4584" s="89">
        <f>VLOOKUP(F4584,Masters!B:F,5,0)</f>
        <v>0</v>
      </c>
      <c r="C4584" s="169" t="s">
        <v>214</v>
      </c>
      <c r="D4584" s="169" t="s">
        <v>214</v>
      </c>
      <c r="E4584" s="170">
        <v>44469</v>
      </c>
      <c r="F4584" s="169">
        <v>142038</v>
      </c>
      <c r="G4584" s="169" t="s">
        <v>866</v>
      </c>
      <c r="J4584">
        <v>0</v>
      </c>
      <c r="M4584" s="168">
        <f t="shared" si="217"/>
        <v>0</v>
      </c>
    </row>
    <row r="4585" spans="1:13" x14ac:dyDescent="0.25">
      <c r="A4585" s="89" t="str">
        <f t="shared" si="218"/>
        <v>Y0D60</v>
      </c>
      <c r="B4585" s="89">
        <f>VLOOKUP(F4585,Masters!B:F,5,0)</f>
        <v>0</v>
      </c>
      <c r="C4585" s="169" t="s">
        <v>214</v>
      </c>
      <c r="D4585" s="169" t="s">
        <v>214</v>
      </c>
      <c r="E4585" s="170">
        <v>44469</v>
      </c>
      <c r="F4585" s="169">
        <v>142043</v>
      </c>
      <c r="G4585" s="169" t="s">
        <v>1133</v>
      </c>
      <c r="J4585">
        <v>0</v>
      </c>
      <c r="M4585" s="168">
        <f t="shared" si="217"/>
        <v>0</v>
      </c>
    </row>
    <row r="4586" spans="1:13" x14ac:dyDescent="0.25">
      <c r="A4586" s="89" t="str">
        <f t="shared" si="218"/>
        <v>Y0D60</v>
      </c>
      <c r="B4586" s="89">
        <f>VLOOKUP(F4586,Masters!B:F,5,0)</f>
        <v>0</v>
      </c>
      <c r="C4586" s="169" t="s">
        <v>214</v>
      </c>
      <c r="D4586" s="169" t="s">
        <v>214</v>
      </c>
      <c r="E4586" s="170">
        <v>44469</v>
      </c>
      <c r="F4586" s="169">
        <v>142044</v>
      </c>
      <c r="G4586" s="169" t="s">
        <v>870</v>
      </c>
      <c r="J4586">
        <v>0</v>
      </c>
      <c r="M4586" s="168">
        <f t="shared" si="217"/>
        <v>0</v>
      </c>
    </row>
    <row r="4587" spans="1:13" x14ac:dyDescent="0.25">
      <c r="A4587" s="89" t="str">
        <f t="shared" si="218"/>
        <v>Y0D60</v>
      </c>
      <c r="B4587" s="89">
        <f>VLOOKUP(F4587,Masters!B:F,5,0)</f>
        <v>0</v>
      </c>
      <c r="C4587" s="169" t="s">
        <v>214</v>
      </c>
      <c r="D4587" s="169" t="s">
        <v>214</v>
      </c>
      <c r="E4587" s="170">
        <v>44469</v>
      </c>
      <c r="F4587" s="169">
        <v>142046</v>
      </c>
      <c r="G4587" s="169" t="s">
        <v>871</v>
      </c>
      <c r="J4587">
        <v>0</v>
      </c>
      <c r="M4587" s="168">
        <f t="shared" si="217"/>
        <v>0</v>
      </c>
    </row>
    <row r="4588" spans="1:13" x14ac:dyDescent="0.25">
      <c r="A4588" s="89" t="str">
        <f t="shared" si="218"/>
        <v>Y0D60</v>
      </c>
      <c r="B4588" s="89">
        <f>VLOOKUP(F4588,Masters!B:F,5,0)</f>
        <v>0</v>
      </c>
      <c r="C4588" s="169" t="s">
        <v>214</v>
      </c>
      <c r="D4588" s="169" t="s">
        <v>214</v>
      </c>
      <c r="E4588" s="170">
        <v>44469</v>
      </c>
      <c r="F4588" s="169">
        <v>142087</v>
      </c>
      <c r="G4588" s="169" t="s">
        <v>881</v>
      </c>
      <c r="J4588">
        <v>0</v>
      </c>
      <c r="M4588" s="168">
        <f t="shared" si="217"/>
        <v>0</v>
      </c>
    </row>
    <row r="4589" spans="1:13" x14ac:dyDescent="0.25">
      <c r="A4589" s="89" t="str">
        <f t="shared" si="218"/>
        <v>Y0D60</v>
      </c>
      <c r="B4589" s="89">
        <f>VLOOKUP(F4589,Masters!B:F,5,0)</f>
        <v>0</v>
      </c>
      <c r="C4589" s="169" t="s">
        <v>214</v>
      </c>
      <c r="D4589" s="169" t="s">
        <v>214</v>
      </c>
      <c r="E4589" s="170">
        <v>44469</v>
      </c>
      <c r="F4589" s="169">
        <v>160118</v>
      </c>
      <c r="G4589" s="169" t="s">
        <v>890</v>
      </c>
      <c r="J4589">
        <v>0</v>
      </c>
      <c r="M4589" s="168">
        <f t="shared" si="217"/>
        <v>0</v>
      </c>
    </row>
    <row r="4590" spans="1:13" x14ac:dyDescent="0.25">
      <c r="A4590" s="89" t="str">
        <f t="shared" si="218"/>
        <v>Y0D60</v>
      </c>
      <c r="B4590" s="89">
        <f>VLOOKUP(F4590,Masters!B:F,5,0)</f>
        <v>0</v>
      </c>
      <c r="C4590" s="169" t="s">
        <v>214</v>
      </c>
      <c r="D4590" s="169" t="s">
        <v>214</v>
      </c>
      <c r="E4590" s="170">
        <v>44469</v>
      </c>
      <c r="F4590" s="169">
        <v>160123</v>
      </c>
      <c r="G4590" s="169" t="s">
        <v>894</v>
      </c>
      <c r="J4590">
        <v>52424172.219999999</v>
      </c>
      <c r="M4590" s="168">
        <f t="shared" si="217"/>
        <v>5.2424172220000003</v>
      </c>
    </row>
    <row r="4591" spans="1:13" x14ac:dyDescent="0.25">
      <c r="A4591" s="89" t="str">
        <f t="shared" si="218"/>
        <v>Y0D60</v>
      </c>
      <c r="B4591" s="89">
        <f>VLOOKUP(F4591,Masters!B:F,5,0)</f>
        <v>0</v>
      </c>
      <c r="C4591" s="169" t="s">
        <v>214</v>
      </c>
      <c r="D4591" s="169" t="s">
        <v>214</v>
      </c>
      <c r="E4591" s="170">
        <v>44469</v>
      </c>
      <c r="F4591" s="169">
        <v>160125</v>
      </c>
      <c r="G4591" s="169" t="s">
        <v>895</v>
      </c>
      <c r="J4591">
        <v>0</v>
      </c>
      <c r="M4591" s="168">
        <f t="shared" si="217"/>
        <v>0</v>
      </c>
    </row>
    <row r="4592" spans="1:13" x14ac:dyDescent="0.25">
      <c r="A4592" s="89" t="str">
        <f t="shared" si="218"/>
        <v>Y0D60</v>
      </c>
      <c r="B4592" s="89">
        <f>VLOOKUP(F4592,Masters!B:F,5,0)</f>
        <v>0</v>
      </c>
      <c r="C4592" s="169" t="s">
        <v>214</v>
      </c>
      <c r="D4592" s="169" t="s">
        <v>214</v>
      </c>
      <c r="E4592" s="170">
        <v>44469</v>
      </c>
      <c r="F4592" s="169">
        <v>160202</v>
      </c>
      <c r="G4592" s="169" t="s">
        <v>896</v>
      </c>
      <c r="J4592">
        <v>0</v>
      </c>
      <c r="M4592" s="168">
        <f t="shared" si="217"/>
        <v>0</v>
      </c>
    </row>
    <row r="4593" spans="1:13" x14ac:dyDescent="0.25">
      <c r="A4593" s="89" t="str">
        <f t="shared" si="218"/>
        <v>Y0D60</v>
      </c>
      <c r="B4593" s="89">
        <f>VLOOKUP(F4593,Masters!B:F,5,0)</f>
        <v>0</v>
      </c>
      <c r="C4593" s="169" t="s">
        <v>214</v>
      </c>
      <c r="D4593" s="169" t="s">
        <v>214</v>
      </c>
      <c r="E4593" s="170">
        <v>44469</v>
      </c>
      <c r="F4593" s="169">
        <v>160206</v>
      </c>
      <c r="G4593" s="169" t="s">
        <v>897</v>
      </c>
      <c r="J4593">
        <v>-165614.18</v>
      </c>
      <c r="M4593" s="168">
        <f t="shared" si="217"/>
        <v>-1.6561417999999998E-2</v>
      </c>
    </row>
    <row r="4594" spans="1:13" x14ac:dyDescent="0.25">
      <c r="A4594" s="89" t="str">
        <f t="shared" si="218"/>
        <v>Y0D60</v>
      </c>
      <c r="B4594" s="89">
        <f>VLOOKUP(F4594,Masters!B:F,5,0)</f>
        <v>0</v>
      </c>
      <c r="C4594" s="169" t="s">
        <v>214</v>
      </c>
      <c r="D4594" s="169" t="s">
        <v>214</v>
      </c>
      <c r="E4594" s="170">
        <v>44469</v>
      </c>
      <c r="F4594" s="169">
        <v>160207</v>
      </c>
      <c r="G4594" s="169" t="s">
        <v>898</v>
      </c>
      <c r="J4594">
        <v>0</v>
      </c>
      <c r="M4594" s="168">
        <f t="shared" si="217"/>
        <v>0</v>
      </c>
    </row>
    <row r="4595" spans="1:13" x14ac:dyDescent="0.25">
      <c r="A4595" s="89" t="str">
        <f t="shared" si="218"/>
        <v>Y0D60</v>
      </c>
      <c r="B4595" s="89">
        <f>VLOOKUP(F4595,Masters!B:F,5,0)</f>
        <v>0</v>
      </c>
      <c r="C4595" s="169" t="s">
        <v>214</v>
      </c>
      <c r="D4595" s="169" t="s">
        <v>214</v>
      </c>
      <c r="E4595" s="170">
        <v>44469</v>
      </c>
      <c r="F4595" s="169">
        <v>170125</v>
      </c>
      <c r="G4595" s="169" t="s">
        <v>560</v>
      </c>
      <c r="J4595">
        <v>77512088.390000001</v>
      </c>
      <c r="M4595" s="168">
        <f t="shared" si="217"/>
        <v>7.7512088390000002</v>
      </c>
    </row>
    <row r="4596" spans="1:13" x14ac:dyDescent="0.25">
      <c r="A4596" s="89" t="str">
        <f t="shared" si="218"/>
        <v>Y0D60</v>
      </c>
      <c r="B4596" s="89">
        <f>VLOOKUP(F4596,Masters!B:F,5,0)</f>
        <v>0</v>
      </c>
      <c r="C4596" s="169" t="s">
        <v>214</v>
      </c>
      <c r="D4596" s="169" t="s">
        <v>214</v>
      </c>
      <c r="E4596" s="170">
        <v>44469</v>
      </c>
      <c r="F4596" s="169">
        <v>170128</v>
      </c>
      <c r="G4596" s="169" t="s">
        <v>656</v>
      </c>
      <c r="J4596">
        <v>9841162.5</v>
      </c>
      <c r="M4596" s="168">
        <f t="shared" si="217"/>
        <v>0.98411625000000003</v>
      </c>
    </row>
    <row r="4597" spans="1:13" x14ac:dyDescent="0.25">
      <c r="A4597" s="89" t="str">
        <f t="shared" si="218"/>
        <v>Y0D60</v>
      </c>
      <c r="B4597" s="89">
        <f>VLOOKUP(F4597,Masters!B:F,5,0)</f>
        <v>0</v>
      </c>
      <c r="C4597" s="169" t="s">
        <v>214</v>
      </c>
      <c r="D4597" s="169" t="s">
        <v>214</v>
      </c>
      <c r="E4597" s="170">
        <v>44469</v>
      </c>
      <c r="F4597" s="169">
        <v>170129</v>
      </c>
      <c r="G4597" s="169" t="s">
        <v>564</v>
      </c>
      <c r="J4597">
        <v>-5127112.3099999996</v>
      </c>
      <c r="M4597" s="168">
        <f t="shared" si="217"/>
        <v>-0.51271123099999993</v>
      </c>
    </row>
    <row r="4598" spans="1:13" x14ac:dyDescent="0.25">
      <c r="A4598" s="89" t="str">
        <f t="shared" si="218"/>
        <v>Y0D60</v>
      </c>
      <c r="B4598" s="89">
        <f>VLOOKUP(F4598,Masters!B:F,5,0)</f>
        <v>0</v>
      </c>
      <c r="C4598" s="169" t="s">
        <v>214</v>
      </c>
      <c r="D4598" s="169" t="s">
        <v>214</v>
      </c>
      <c r="E4598" s="170">
        <v>44469</v>
      </c>
      <c r="F4598" s="169">
        <v>170151</v>
      </c>
      <c r="G4598" s="169" t="s">
        <v>1575</v>
      </c>
      <c r="J4598">
        <v>21688498.800000001</v>
      </c>
      <c r="M4598" s="168">
        <f t="shared" si="217"/>
        <v>2.1688498800000002</v>
      </c>
    </row>
    <row r="4599" spans="1:13" x14ac:dyDescent="0.25">
      <c r="A4599" s="89" t="str">
        <f t="shared" si="218"/>
        <v>Y0D60</v>
      </c>
      <c r="B4599" s="89">
        <f>VLOOKUP(F4599,Masters!B:F,5,0)</f>
        <v>0</v>
      </c>
      <c r="C4599" s="169" t="s">
        <v>214</v>
      </c>
      <c r="D4599" s="169" t="s">
        <v>214</v>
      </c>
      <c r="E4599" s="170">
        <v>44469</v>
      </c>
      <c r="F4599" s="169">
        <v>201246</v>
      </c>
      <c r="G4599" s="169" t="s">
        <v>585</v>
      </c>
      <c r="J4599">
        <v>604974.25</v>
      </c>
      <c r="M4599" s="168">
        <f t="shared" si="217"/>
        <v>6.0497425000000001E-2</v>
      </c>
    </row>
    <row r="4600" spans="1:13" x14ac:dyDescent="0.25">
      <c r="A4600" s="89" t="str">
        <f t="shared" si="218"/>
        <v>Y0D60</v>
      </c>
      <c r="B4600" s="89">
        <f>VLOOKUP(F4600,Masters!B:F,5,0)</f>
        <v>0</v>
      </c>
      <c r="C4600" s="169" t="s">
        <v>214</v>
      </c>
      <c r="D4600" s="169" t="s">
        <v>214</v>
      </c>
      <c r="E4600" s="170">
        <v>44469</v>
      </c>
      <c r="F4600" s="169">
        <v>201276</v>
      </c>
      <c r="G4600" s="169" t="s">
        <v>473</v>
      </c>
      <c r="J4600">
        <v>844857190.67999995</v>
      </c>
      <c r="M4600" s="168">
        <f t="shared" si="217"/>
        <v>84.485719067999995</v>
      </c>
    </row>
    <row r="4601" spans="1:13" x14ac:dyDescent="0.25">
      <c r="A4601" s="89" t="str">
        <f t="shared" si="218"/>
        <v>Y0D61.2</v>
      </c>
      <c r="B4601" s="89">
        <f>VLOOKUP(F4601,Masters!B:F,5,0)</f>
        <v>1.2</v>
      </c>
      <c r="C4601" s="169" t="s">
        <v>214</v>
      </c>
      <c r="D4601" s="169" t="s">
        <v>214</v>
      </c>
      <c r="E4601" s="170">
        <v>44469</v>
      </c>
      <c r="F4601" s="169">
        <v>201277</v>
      </c>
      <c r="G4601" s="169" t="s">
        <v>474</v>
      </c>
      <c r="J4601">
        <v>-5232709191.9099998</v>
      </c>
      <c r="M4601" s="168">
        <f t="shared" si="217"/>
        <v>-523.27091919099996</v>
      </c>
    </row>
    <row r="4602" spans="1:13" x14ac:dyDescent="0.25">
      <c r="A4602" s="89" t="str">
        <f t="shared" si="218"/>
        <v>Y0D60</v>
      </c>
      <c r="B4602" s="89">
        <f>VLOOKUP(F4602,Masters!B:F,5,0)</f>
        <v>0</v>
      </c>
      <c r="C4602" s="169" t="s">
        <v>214</v>
      </c>
      <c r="D4602" s="169" t="s">
        <v>214</v>
      </c>
      <c r="E4602" s="170">
        <v>44469</v>
      </c>
      <c r="F4602" s="169">
        <v>201297</v>
      </c>
      <c r="G4602" s="169" t="s">
        <v>475</v>
      </c>
      <c r="J4602">
        <v>1719395.09</v>
      </c>
      <c r="M4602" s="168">
        <f t="shared" si="217"/>
        <v>0.17193950900000002</v>
      </c>
    </row>
    <row r="4603" spans="1:13" x14ac:dyDescent="0.25">
      <c r="A4603" s="89" t="str">
        <f t="shared" si="218"/>
        <v>Y0D61.2</v>
      </c>
      <c r="B4603" s="89">
        <f>VLOOKUP(F4603,Masters!B:F,5,0)</f>
        <v>1.2</v>
      </c>
      <c r="C4603" s="169" t="s">
        <v>214</v>
      </c>
      <c r="D4603" s="169" t="s">
        <v>214</v>
      </c>
      <c r="E4603" s="170">
        <v>44469</v>
      </c>
      <c r="F4603" s="169">
        <v>201298</v>
      </c>
      <c r="G4603" s="169" t="s">
        <v>476</v>
      </c>
      <c r="J4603">
        <v>-9235389.6300000008</v>
      </c>
      <c r="M4603" s="168">
        <f t="shared" si="217"/>
        <v>-0.92353896300000005</v>
      </c>
    </row>
    <row r="4604" spans="1:13" x14ac:dyDescent="0.25">
      <c r="A4604" s="89" t="str">
        <f t="shared" si="218"/>
        <v>Y0D60</v>
      </c>
      <c r="B4604" s="89">
        <f>VLOOKUP(F4604,Masters!B:F,5,0)</f>
        <v>0</v>
      </c>
      <c r="C4604" s="169" t="s">
        <v>214</v>
      </c>
      <c r="D4604" s="169" t="s">
        <v>214</v>
      </c>
      <c r="E4604" s="170">
        <v>44469</v>
      </c>
      <c r="F4604" s="169">
        <v>201342</v>
      </c>
      <c r="G4604" s="169" t="s">
        <v>586</v>
      </c>
      <c r="J4604">
        <v>-9075363.0399999991</v>
      </c>
      <c r="M4604" s="168">
        <f t="shared" si="217"/>
        <v>-0.90753630399999996</v>
      </c>
    </row>
    <row r="4605" spans="1:13" x14ac:dyDescent="0.25">
      <c r="A4605" s="89" t="str">
        <f t="shared" si="218"/>
        <v>Y0D60</v>
      </c>
      <c r="B4605" s="89">
        <f>VLOOKUP(F4605,Masters!B:F,5,0)</f>
        <v>0</v>
      </c>
      <c r="C4605" s="169" t="s">
        <v>214</v>
      </c>
      <c r="D4605" s="169" t="s">
        <v>214</v>
      </c>
      <c r="E4605" s="170">
        <v>44469</v>
      </c>
      <c r="F4605" s="169">
        <v>201349</v>
      </c>
      <c r="G4605" s="169" t="s">
        <v>477</v>
      </c>
      <c r="J4605">
        <v>3107273.03</v>
      </c>
      <c r="M4605" s="168">
        <f t="shared" si="217"/>
        <v>0.31072730299999995</v>
      </c>
    </row>
    <row r="4606" spans="1:13" x14ac:dyDescent="0.25">
      <c r="A4606" s="89" t="str">
        <f t="shared" si="218"/>
        <v>Y0D60</v>
      </c>
      <c r="B4606" s="89">
        <f>VLOOKUP(F4606,Masters!B:F,5,0)</f>
        <v>0</v>
      </c>
      <c r="C4606" s="169" t="s">
        <v>214</v>
      </c>
      <c r="D4606" s="169" t="s">
        <v>214</v>
      </c>
      <c r="E4606" s="170">
        <v>44469</v>
      </c>
      <c r="F4606" s="169">
        <v>201351</v>
      </c>
      <c r="G4606" s="169" t="s">
        <v>478</v>
      </c>
      <c r="J4606">
        <v>-139649572.47999999</v>
      </c>
      <c r="M4606" s="168">
        <f t="shared" si="217"/>
        <v>-13.964957247999999</v>
      </c>
    </row>
    <row r="4607" spans="1:13" x14ac:dyDescent="0.25">
      <c r="A4607" s="89" t="str">
        <f t="shared" si="218"/>
        <v>Y0D61.2</v>
      </c>
      <c r="B4607" s="89">
        <f>VLOOKUP(F4607,Masters!B:F,5,0)</f>
        <v>1.2</v>
      </c>
      <c r="C4607" s="169" t="s">
        <v>214</v>
      </c>
      <c r="D4607" s="169" t="s">
        <v>214</v>
      </c>
      <c r="E4607" s="170">
        <v>44469</v>
      </c>
      <c r="F4607" s="169">
        <v>201357</v>
      </c>
      <c r="G4607" s="169" t="s">
        <v>587</v>
      </c>
      <c r="J4607">
        <v>-44684597.759999998</v>
      </c>
      <c r="M4607" s="168">
        <f t="shared" si="217"/>
        <v>-4.4684597759999996</v>
      </c>
    </row>
    <row r="4608" spans="1:13" x14ac:dyDescent="0.25">
      <c r="A4608" s="89" t="str">
        <f t="shared" si="218"/>
        <v>Y0D61.2</v>
      </c>
      <c r="B4608" s="89">
        <f>VLOOKUP(F4608,Masters!B:F,5,0)</f>
        <v>1.2</v>
      </c>
      <c r="C4608" s="169" t="s">
        <v>214</v>
      </c>
      <c r="D4608" s="169" t="s">
        <v>214</v>
      </c>
      <c r="E4608" s="170">
        <v>44469</v>
      </c>
      <c r="F4608" s="169">
        <v>201364</v>
      </c>
      <c r="G4608" s="169" t="s">
        <v>479</v>
      </c>
      <c r="J4608">
        <v>-505561.48</v>
      </c>
      <c r="M4608" s="168">
        <f t="shared" si="217"/>
        <v>-5.0556147999999995E-2</v>
      </c>
    </row>
    <row r="4609" spans="1:13" x14ac:dyDescent="0.25">
      <c r="A4609" s="89" t="str">
        <f t="shared" si="218"/>
        <v>Y0D61.2</v>
      </c>
      <c r="B4609" s="89">
        <f>VLOOKUP(F4609,Masters!B:F,5,0)</f>
        <v>1.2</v>
      </c>
      <c r="C4609" s="169" t="s">
        <v>214</v>
      </c>
      <c r="D4609" s="169" t="s">
        <v>214</v>
      </c>
      <c r="E4609" s="170">
        <v>44469</v>
      </c>
      <c r="F4609" s="169">
        <v>201366</v>
      </c>
      <c r="G4609" s="169" t="s">
        <v>480</v>
      </c>
      <c r="J4609">
        <v>-1991762098.74</v>
      </c>
      <c r="M4609" s="168">
        <f t="shared" si="217"/>
        <v>-199.17620987399999</v>
      </c>
    </row>
    <row r="4610" spans="1:13" x14ac:dyDescent="0.25">
      <c r="A4610" s="89" t="str">
        <f t="shared" si="218"/>
        <v>Y0D61.2</v>
      </c>
      <c r="B4610" s="89">
        <f>VLOOKUP(F4610,Masters!B:F,5,0)</f>
        <v>1.2</v>
      </c>
      <c r="C4610" s="169" t="s">
        <v>214</v>
      </c>
      <c r="D4610" s="169" t="s">
        <v>214</v>
      </c>
      <c r="E4610" s="170">
        <v>44469</v>
      </c>
      <c r="F4610" s="169">
        <v>201412</v>
      </c>
      <c r="G4610" s="169" t="s">
        <v>588</v>
      </c>
      <c r="J4610">
        <v>-958173.95</v>
      </c>
      <c r="M4610" s="168">
        <f t="shared" si="217"/>
        <v>-9.5817395E-2</v>
      </c>
    </row>
    <row r="4611" spans="1:13" x14ac:dyDescent="0.25">
      <c r="A4611" s="89" t="str">
        <f t="shared" si="218"/>
        <v>Y0D60</v>
      </c>
      <c r="B4611" s="89">
        <f>VLOOKUP(F4611,Masters!B:F,5,0)</f>
        <v>0</v>
      </c>
      <c r="C4611" s="169" t="s">
        <v>214</v>
      </c>
      <c r="D4611" s="169" t="s">
        <v>214</v>
      </c>
      <c r="E4611" s="170">
        <v>44469</v>
      </c>
      <c r="F4611" s="169">
        <v>210103</v>
      </c>
      <c r="G4611" s="169" t="s">
        <v>521</v>
      </c>
      <c r="J4611">
        <v>0</v>
      </c>
      <c r="M4611" s="168">
        <f t="shared" si="217"/>
        <v>0</v>
      </c>
    </row>
    <row r="4612" spans="1:13" x14ac:dyDescent="0.25">
      <c r="A4612" s="89" t="str">
        <f t="shared" si="218"/>
        <v>Y0D60</v>
      </c>
      <c r="B4612" s="89">
        <f>VLOOKUP(F4612,Masters!B:F,5,0)</f>
        <v>0</v>
      </c>
      <c r="C4612" s="169" t="s">
        <v>214</v>
      </c>
      <c r="D4612" s="169" t="s">
        <v>214</v>
      </c>
      <c r="E4612" s="170">
        <v>44469</v>
      </c>
      <c r="F4612" s="169">
        <v>210106</v>
      </c>
      <c r="G4612" s="169" t="s">
        <v>522</v>
      </c>
      <c r="J4612">
        <v>0</v>
      </c>
      <c r="M4612" s="168">
        <f t="shared" si="217"/>
        <v>0</v>
      </c>
    </row>
    <row r="4613" spans="1:13" x14ac:dyDescent="0.25">
      <c r="A4613" s="89" t="str">
        <f t="shared" si="218"/>
        <v>Y0D60</v>
      </c>
      <c r="B4613" s="89">
        <f>VLOOKUP(F4613,Masters!B:F,5,0)</f>
        <v>0</v>
      </c>
      <c r="C4613" s="169" t="s">
        <v>214</v>
      </c>
      <c r="D4613" s="169" t="s">
        <v>214</v>
      </c>
      <c r="E4613" s="170">
        <v>44469</v>
      </c>
      <c r="F4613" s="169">
        <v>210117</v>
      </c>
      <c r="G4613" s="169" t="s">
        <v>523</v>
      </c>
      <c r="J4613">
        <v>-919943.83</v>
      </c>
      <c r="M4613" s="168">
        <f t="shared" si="217"/>
        <v>-9.1994382999999999E-2</v>
      </c>
    </row>
    <row r="4614" spans="1:13" x14ac:dyDescent="0.25">
      <c r="A4614" s="89" t="str">
        <f t="shared" si="218"/>
        <v>Y0D60</v>
      </c>
      <c r="B4614" s="89">
        <f>VLOOKUP(F4614,Masters!B:F,5,0)</f>
        <v>0</v>
      </c>
      <c r="C4614" s="169" t="s">
        <v>214</v>
      </c>
      <c r="D4614" s="169" t="s">
        <v>214</v>
      </c>
      <c r="E4614" s="170">
        <v>44469</v>
      </c>
      <c r="F4614" s="169">
        <v>210132</v>
      </c>
      <c r="G4614" s="169" t="s">
        <v>916</v>
      </c>
      <c r="J4614">
        <v>0</v>
      </c>
      <c r="M4614" s="168">
        <f t="shared" si="217"/>
        <v>0</v>
      </c>
    </row>
    <row r="4615" spans="1:13" x14ac:dyDescent="0.25">
      <c r="A4615" s="89" t="str">
        <f t="shared" si="218"/>
        <v>Y0D60</v>
      </c>
      <c r="B4615" s="89">
        <f>VLOOKUP(F4615,Masters!B:F,5,0)</f>
        <v>0</v>
      </c>
      <c r="C4615" s="169" t="s">
        <v>214</v>
      </c>
      <c r="D4615" s="169" t="s">
        <v>214</v>
      </c>
      <c r="E4615" s="170">
        <v>44469</v>
      </c>
      <c r="F4615" s="169">
        <v>210138</v>
      </c>
      <c r="G4615" s="169" t="s">
        <v>2441</v>
      </c>
      <c r="J4615">
        <v>0</v>
      </c>
      <c r="M4615" s="168">
        <f t="shared" si="217"/>
        <v>0</v>
      </c>
    </row>
    <row r="4616" spans="1:13" x14ac:dyDescent="0.25">
      <c r="A4616" s="89" t="str">
        <f t="shared" si="218"/>
        <v>Y0D60</v>
      </c>
      <c r="B4616" s="89">
        <f>VLOOKUP(F4616,Masters!B:F,5,0)</f>
        <v>0</v>
      </c>
      <c r="C4616" s="169" t="s">
        <v>214</v>
      </c>
      <c r="D4616" s="169" t="s">
        <v>214</v>
      </c>
      <c r="E4616" s="170">
        <v>44469</v>
      </c>
      <c r="F4616" s="169">
        <v>210140</v>
      </c>
      <c r="G4616" s="169" t="s">
        <v>525</v>
      </c>
      <c r="J4616">
        <v>0</v>
      </c>
      <c r="M4616" s="168">
        <f t="shared" si="217"/>
        <v>0</v>
      </c>
    </row>
    <row r="4617" spans="1:13" x14ac:dyDescent="0.25">
      <c r="A4617" s="89" t="str">
        <f t="shared" si="218"/>
        <v>Y0D60</v>
      </c>
      <c r="B4617" s="89">
        <f>VLOOKUP(F4617,Masters!B:F,5,0)</f>
        <v>0</v>
      </c>
      <c r="C4617" s="169" t="s">
        <v>214</v>
      </c>
      <c r="D4617" s="169" t="s">
        <v>214</v>
      </c>
      <c r="E4617" s="170">
        <v>44469</v>
      </c>
      <c r="F4617" s="169">
        <v>210210</v>
      </c>
      <c r="G4617" s="169" t="s">
        <v>526</v>
      </c>
      <c r="J4617">
        <v>-6790686.2300000004</v>
      </c>
      <c r="M4617" s="168">
        <f t="shared" si="217"/>
        <v>-0.67906862300000004</v>
      </c>
    </row>
    <row r="4618" spans="1:13" x14ac:dyDescent="0.25">
      <c r="A4618" s="89" t="str">
        <f t="shared" si="218"/>
        <v>Y0D60</v>
      </c>
      <c r="B4618" s="89">
        <f>VLOOKUP(F4618,Masters!B:F,5,0)</f>
        <v>0</v>
      </c>
      <c r="C4618" s="169" t="s">
        <v>214</v>
      </c>
      <c r="D4618" s="169" t="s">
        <v>214</v>
      </c>
      <c r="E4618" s="170">
        <v>44469</v>
      </c>
      <c r="F4618" s="169">
        <v>210419</v>
      </c>
      <c r="G4618" s="169" t="s">
        <v>596</v>
      </c>
      <c r="J4618">
        <v>-2119.2800000000002</v>
      </c>
      <c r="M4618" s="168">
        <f t="shared" si="217"/>
        <v>-2.1192800000000001E-4</v>
      </c>
    </row>
    <row r="4619" spans="1:13" x14ac:dyDescent="0.25">
      <c r="A4619" s="89" t="str">
        <f t="shared" si="218"/>
        <v>Y0D60</v>
      </c>
      <c r="B4619" s="89">
        <f>VLOOKUP(F4619,Masters!B:F,5,0)</f>
        <v>0</v>
      </c>
      <c r="C4619" s="169" t="s">
        <v>214</v>
      </c>
      <c r="D4619" s="169" t="s">
        <v>214</v>
      </c>
      <c r="E4619" s="170">
        <v>44469</v>
      </c>
      <c r="F4619" s="169">
        <v>210667</v>
      </c>
      <c r="G4619" s="169" t="s">
        <v>528</v>
      </c>
      <c r="J4619">
        <v>-865</v>
      </c>
      <c r="M4619" s="168">
        <f t="shared" si="217"/>
        <v>-8.6500000000000002E-5</v>
      </c>
    </row>
    <row r="4620" spans="1:13" x14ac:dyDescent="0.25">
      <c r="A4620" s="89" t="str">
        <f t="shared" si="218"/>
        <v>Y0D60</v>
      </c>
      <c r="B4620" s="89">
        <f>VLOOKUP(F4620,Masters!B:F,5,0)</f>
        <v>0</v>
      </c>
      <c r="C4620" s="169" t="s">
        <v>214</v>
      </c>
      <c r="D4620" s="169" t="s">
        <v>214</v>
      </c>
      <c r="E4620" s="170">
        <v>44469</v>
      </c>
      <c r="F4620" s="169">
        <v>210766</v>
      </c>
      <c r="G4620" s="169" t="s">
        <v>1614</v>
      </c>
      <c r="J4620">
        <v>-231330.96</v>
      </c>
      <c r="M4620" s="168">
        <f t="shared" si="217"/>
        <v>-2.3133095999999999E-2</v>
      </c>
    </row>
    <row r="4621" spans="1:13" x14ac:dyDescent="0.25">
      <c r="A4621" s="89" t="str">
        <f t="shared" si="218"/>
        <v>Y0D60</v>
      </c>
      <c r="B4621" s="89">
        <f>VLOOKUP(F4621,Masters!B:F,5,0)</f>
        <v>0</v>
      </c>
      <c r="C4621" s="169" t="s">
        <v>214</v>
      </c>
      <c r="D4621" s="169" t="s">
        <v>214</v>
      </c>
      <c r="E4621" s="170">
        <v>44469</v>
      </c>
      <c r="F4621" s="169">
        <v>211103</v>
      </c>
      <c r="G4621" s="169" t="s">
        <v>529</v>
      </c>
      <c r="J4621">
        <v>-48107.29</v>
      </c>
      <c r="M4621" s="168">
        <f t="shared" ref="M4621:M4684" si="219">J4621/10000000</f>
        <v>-4.8107289999999997E-3</v>
      </c>
    </row>
    <row r="4622" spans="1:13" x14ac:dyDescent="0.25">
      <c r="A4622" s="89" t="str">
        <f t="shared" si="218"/>
        <v>Y0D60</v>
      </c>
      <c r="B4622" s="89">
        <f>VLOOKUP(F4622,Masters!B:F,5,0)</f>
        <v>0</v>
      </c>
      <c r="C4622" s="169" t="s">
        <v>214</v>
      </c>
      <c r="D4622" s="169" t="s">
        <v>214</v>
      </c>
      <c r="E4622" s="170">
        <v>44469</v>
      </c>
      <c r="F4622" s="169">
        <v>211106</v>
      </c>
      <c r="G4622" s="169" t="s">
        <v>530</v>
      </c>
      <c r="J4622">
        <v>-332002.61</v>
      </c>
      <c r="M4622" s="168">
        <f t="shared" si="219"/>
        <v>-3.3200261000000002E-2</v>
      </c>
    </row>
    <row r="4623" spans="1:13" x14ac:dyDescent="0.25">
      <c r="A4623" s="89" t="str">
        <f t="shared" si="218"/>
        <v>Y0D60</v>
      </c>
      <c r="B4623" s="89">
        <f>VLOOKUP(F4623,Masters!B:F,5,0)</f>
        <v>0</v>
      </c>
      <c r="C4623" s="169" t="s">
        <v>214</v>
      </c>
      <c r="D4623" s="169" t="s">
        <v>214</v>
      </c>
      <c r="E4623" s="170">
        <v>44469</v>
      </c>
      <c r="F4623" s="169">
        <v>211121</v>
      </c>
      <c r="G4623" s="169" t="s">
        <v>532</v>
      </c>
      <c r="J4623">
        <v>-34072.1</v>
      </c>
      <c r="M4623" s="168">
        <f t="shared" si="219"/>
        <v>-3.4072099999999999E-3</v>
      </c>
    </row>
    <row r="4624" spans="1:13" x14ac:dyDescent="0.25">
      <c r="A4624" s="89" t="str">
        <f t="shared" si="218"/>
        <v>Y0D60</v>
      </c>
      <c r="B4624" s="89">
        <f>VLOOKUP(F4624,Masters!B:F,5,0)</f>
        <v>0</v>
      </c>
      <c r="C4624" s="169" t="s">
        <v>214</v>
      </c>
      <c r="D4624" s="169" t="s">
        <v>214</v>
      </c>
      <c r="E4624" s="170">
        <v>44469</v>
      </c>
      <c r="F4624" s="169">
        <v>211146</v>
      </c>
      <c r="G4624" s="169" t="s">
        <v>1615</v>
      </c>
      <c r="J4624">
        <v>-6236</v>
      </c>
      <c r="M4624" s="168">
        <f t="shared" si="219"/>
        <v>-6.2359999999999998E-4</v>
      </c>
    </row>
    <row r="4625" spans="1:13" x14ac:dyDescent="0.25">
      <c r="A4625" s="89" t="str">
        <f t="shared" si="218"/>
        <v>Y0D60</v>
      </c>
      <c r="B4625" s="89">
        <f>VLOOKUP(F4625,Masters!B:F,5,0)</f>
        <v>0</v>
      </c>
      <c r="C4625" s="169" t="s">
        <v>214</v>
      </c>
      <c r="D4625" s="169" t="s">
        <v>214</v>
      </c>
      <c r="E4625" s="170">
        <v>44469</v>
      </c>
      <c r="F4625" s="169">
        <v>211172</v>
      </c>
      <c r="G4625" s="169" t="s">
        <v>535</v>
      </c>
      <c r="J4625">
        <v>-499769.22</v>
      </c>
      <c r="M4625" s="168">
        <f t="shared" si="219"/>
        <v>-4.9976922E-2</v>
      </c>
    </row>
    <row r="4626" spans="1:13" x14ac:dyDescent="0.25">
      <c r="A4626" s="89" t="str">
        <f t="shared" si="218"/>
        <v>Y0D60</v>
      </c>
      <c r="B4626" s="89">
        <f>VLOOKUP(F4626,Masters!B:F,5,0)</f>
        <v>0</v>
      </c>
      <c r="C4626" s="169" t="s">
        <v>214</v>
      </c>
      <c r="D4626" s="169" t="s">
        <v>214</v>
      </c>
      <c r="E4626" s="170">
        <v>44469</v>
      </c>
      <c r="F4626" s="169">
        <v>211177</v>
      </c>
      <c r="G4626" s="169" t="s">
        <v>537</v>
      </c>
      <c r="J4626">
        <v>-397402.14</v>
      </c>
      <c r="M4626" s="168">
        <f t="shared" si="219"/>
        <v>-3.9740214000000003E-2</v>
      </c>
    </row>
    <row r="4627" spans="1:13" x14ac:dyDescent="0.25">
      <c r="A4627" s="89" t="str">
        <f t="shared" si="218"/>
        <v>Y0D60</v>
      </c>
      <c r="B4627" s="89">
        <f>VLOOKUP(F4627,Masters!B:F,5,0)</f>
        <v>0</v>
      </c>
      <c r="C4627" s="169" t="s">
        <v>214</v>
      </c>
      <c r="D4627" s="169" t="s">
        <v>214</v>
      </c>
      <c r="E4627" s="170">
        <v>44469</v>
      </c>
      <c r="F4627" s="169">
        <v>211632</v>
      </c>
      <c r="G4627" s="169" t="s">
        <v>538</v>
      </c>
      <c r="J4627">
        <v>68887.570000000007</v>
      </c>
      <c r="M4627" s="168">
        <f t="shared" si="219"/>
        <v>6.8887570000000006E-3</v>
      </c>
    </row>
    <row r="4628" spans="1:13" x14ac:dyDescent="0.25">
      <c r="A4628" s="89" t="str">
        <f t="shared" si="218"/>
        <v>Y0D60</v>
      </c>
      <c r="B4628" s="89">
        <f>VLOOKUP(F4628,Masters!B:F,5,0)</f>
        <v>0</v>
      </c>
      <c r="C4628" s="169" t="s">
        <v>214</v>
      </c>
      <c r="D4628" s="169" t="s">
        <v>214</v>
      </c>
      <c r="E4628" s="170">
        <v>44469</v>
      </c>
      <c r="F4628" s="169">
        <v>260118</v>
      </c>
      <c r="G4628" s="169" t="s">
        <v>930</v>
      </c>
      <c r="J4628">
        <v>0</v>
      </c>
      <c r="M4628" s="168">
        <f t="shared" si="219"/>
        <v>0</v>
      </c>
    </row>
    <row r="4629" spans="1:13" x14ac:dyDescent="0.25">
      <c r="A4629" s="89" t="str">
        <f t="shared" si="218"/>
        <v>Y0D60</v>
      </c>
      <c r="B4629" s="89">
        <f>VLOOKUP(F4629,Masters!B:F,5,0)</f>
        <v>0</v>
      </c>
      <c r="C4629" s="169" t="s">
        <v>214</v>
      </c>
      <c r="D4629" s="169" t="s">
        <v>214</v>
      </c>
      <c r="E4629" s="170">
        <v>44469</v>
      </c>
      <c r="F4629" s="169">
        <v>260124</v>
      </c>
      <c r="G4629" s="169" t="s">
        <v>934</v>
      </c>
      <c r="J4629">
        <v>-506235000</v>
      </c>
      <c r="M4629" s="168">
        <f t="shared" si="219"/>
        <v>-50.6235</v>
      </c>
    </row>
    <row r="4630" spans="1:13" x14ac:dyDescent="0.25">
      <c r="A4630" s="89" t="str">
        <f t="shared" si="218"/>
        <v>Y0D60</v>
      </c>
      <c r="B4630" s="89">
        <f>VLOOKUP(F4630,Masters!B:F,5,0)</f>
        <v>0</v>
      </c>
      <c r="C4630" s="169" t="s">
        <v>214</v>
      </c>
      <c r="D4630" s="169" t="s">
        <v>214</v>
      </c>
      <c r="E4630" s="170">
        <v>44469</v>
      </c>
      <c r="F4630" s="169">
        <v>260126</v>
      </c>
      <c r="G4630" s="169" t="s">
        <v>935</v>
      </c>
      <c r="J4630">
        <v>0</v>
      </c>
      <c r="M4630" s="168">
        <f t="shared" si="219"/>
        <v>0</v>
      </c>
    </row>
    <row r="4631" spans="1:13" x14ac:dyDescent="0.25">
      <c r="A4631" s="89" t="str">
        <f t="shared" si="218"/>
        <v>Y0D60</v>
      </c>
      <c r="B4631" s="89">
        <f>VLOOKUP(F4631,Masters!B:F,5,0)</f>
        <v>0</v>
      </c>
      <c r="C4631" s="169" t="s">
        <v>214</v>
      </c>
      <c r="D4631" s="169" t="s">
        <v>214</v>
      </c>
      <c r="E4631" s="170">
        <v>44469</v>
      </c>
      <c r="F4631" s="169">
        <v>260202</v>
      </c>
      <c r="G4631" s="169" t="s">
        <v>936</v>
      </c>
      <c r="J4631">
        <v>0</v>
      </c>
      <c r="M4631" s="168">
        <f t="shared" si="219"/>
        <v>0</v>
      </c>
    </row>
    <row r="4632" spans="1:13" x14ac:dyDescent="0.25">
      <c r="A4632" s="89" t="str">
        <f t="shared" si="218"/>
        <v>Y0D60</v>
      </c>
      <c r="B4632" s="89">
        <f>VLOOKUP(F4632,Masters!B:F,5,0)</f>
        <v>0</v>
      </c>
      <c r="C4632" s="169" t="s">
        <v>214</v>
      </c>
      <c r="D4632" s="169" t="s">
        <v>214</v>
      </c>
      <c r="E4632" s="170">
        <v>44469</v>
      </c>
      <c r="F4632" s="169">
        <v>260221</v>
      </c>
      <c r="G4632" s="169" t="s">
        <v>937</v>
      </c>
      <c r="J4632">
        <v>-325745.67</v>
      </c>
      <c r="M4632" s="168">
        <f t="shared" si="219"/>
        <v>-3.2574566999999999E-2</v>
      </c>
    </row>
    <row r="4633" spans="1:13" x14ac:dyDescent="0.25">
      <c r="A4633" s="89" t="str">
        <f t="shared" si="218"/>
        <v>Y0D60</v>
      </c>
      <c r="B4633" s="89">
        <f>VLOOKUP(F4633,Masters!B:F,5,0)</f>
        <v>0</v>
      </c>
      <c r="C4633" s="169" t="s">
        <v>214</v>
      </c>
      <c r="D4633" s="169" t="s">
        <v>214</v>
      </c>
      <c r="E4633" s="170">
        <v>44469</v>
      </c>
      <c r="F4633" s="169">
        <v>260222</v>
      </c>
      <c r="G4633" s="169" t="s">
        <v>938</v>
      </c>
      <c r="J4633">
        <v>0</v>
      </c>
      <c r="M4633" s="168">
        <f t="shared" si="219"/>
        <v>0</v>
      </c>
    </row>
    <row r="4634" spans="1:13" x14ac:dyDescent="0.25">
      <c r="A4634" s="89" t="str">
        <f t="shared" ref="A4634:A4697" si="220">C4634&amp;B4634</f>
        <v>Y0D60</v>
      </c>
      <c r="B4634" s="89">
        <f>VLOOKUP(F4634,Masters!B:F,5,0)</f>
        <v>0</v>
      </c>
      <c r="C4634" s="169" t="s">
        <v>214</v>
      </c>
      <c r="D4634" s="169" t="s">
        <v>214</v>
      </c>
      <c r="E4634" s="170">
        <v>44469</v>
      </c>
      <c r="F4634" s="169">
        <v>260802</v>
      </c>
      <c r="G4634" s="169" t="s">
        <v>939</v>
      </c>
      <c r="J4634">
        <v>-10.87</v>
      </c>
      <c r="M4634" s="168">
        <f t="shared" si="219"/>
        <v>-1.0869999999999999E-6</v>
      </c>
    </row>
    <row r="4635" spans="1:13" x14ac:dyDescent="0.25">
      <c r="A4635" s="89" t="str">
        <f t="shared" si="220"/>
        <v>Y0D60</v>
      </c>
      <c r="B4635" s="89">
        <f>VLOOKUP(F4635,Masters!B:F,5,0)</f>
        <v>0</v>
      </c>
      <c r="C4635" s="169" t="s">
        <v>214</v>
      </c>
      <c r="D4635" s="169" t="s">
        <v>214</v>
      </c>
      <c r="E4635" s="170">
        <v>44469</v>
      </c>
      <c r="F4635" s="169">
        <v>260815</v>
      </c>
      <c r="G4635" s="169" t="s">
        <v>495</v>
      </c>
      <c r="J4635">
        <v>-4423.68</v>
      </c>
      <c r="M4635" s="168">
        <f t="shared" si="219"/>
        <v>-4.42368E-4</v>
      </c>
    </row>
    <row r="4636" spans="1:13" x14ac:dyDescent="0.25">
      <c r="A4636" s="89" t="str">
        <f t="shared" si="220"/>
        <v>Y0D60</v>
      </c>
      <c r="B4636" s="89">
        <f>VLOOKUP(F4636,Masters!B:F,5,0)</f>
        <v>0</v>
      </c>
      <c r="C4636" s="169" t="s">
        <v>214</v>
      </c>
      <c r="D4636" s="169" t="s">
        <v>214</v>
      </c>
      <c r="E4636" s="170">
        <v>44469</v>
      </c>
      <c r="F4636" s="169">
        <v>260836</v>
      </c>
      <c r="G4636" s="169" t="s">
        <v>496</v>
      </c>
      <c r="J4636">
        <v>-117694.43</v>
      </c>
      <c r="M4636" s="168">
        <f t="shared" si="219"/>
        <v>-1.1769442999999999E-2</v>
      </c>
    </row>
    <row r="4637" spans="1:13" x14ac:dyDescent="0.25">
      <c r="A4637" s="89" t="str">
        <f t="shared" si="220"/>
        <v>Y0D60</v>
      </c>
      <c r="B4637" s="89">
        <f>VLOOKUP(F4637,Masters!B:F,5,0)</f>
        <v>0</v>
      </c>
      <c r="C4637" s="169" t="s">
        <v>214</v>
      </c>
      <c r="D4637" s="169" t="s">
        <v>214</v>
      </c>
      <c r="E4637" s="170">
        <v>44469</v>
      </c>
      <c r="F4637" s="169">
        <v>260837</v>
      </c>
      <c r="G4637" s="169" t="s">
        <v>497</v>
      </c>
      <c r="J4637">
        <v>-117694.43</v>
      </c>
      <c r="M4637" s="168">
        <f t="shared" si="219"/>
        <v>-1.1769442999999999E-2</v>
      </c>
    </row>
    <row r="4638" spans="1:13" x14ac:dyDescent="0.25">
      <c r="A4638" s="89" t="str">
        <f t="shared" si="220"/>
        <v>Y0D60</v>
      </c>
      <c r="B4638" s="89">
        <f>VLOOKUP(F4638,Masters!B:F,5,0)</f>
        <v>0</v>
      </c>
      <c r="C4638" s="169" t="s">
        <v>214</v>
      </c>
      <c r="D4638" s="169" t="s">
        <v>214</v>
      </c>
      <c r="E4638" s="170">
        <v>44469</v>
      </c>
      <c r="F4638" s="169">
        <v>260902</v>
      </c>
      <c r="G4638" s="169" t="s">
        <v>498</v>
      </c>
      <c r="J4638">
        <v>-0.16</v>
      </c>
      <c r="M4638" s="168">
        <f t="shared" si="219"/>
        <v>-1.6000000000000001E-8</v>
      </c>
    </row>
    <row r="4639" spans="1:13" x14ac:dyDescent="0.25">
      <c r="A4639" s="89" t="str">
        <f t="shared" si="220"/>
        <v>Y0D60</v>
      </c>
      <c r="B4639" s="89">
        <f>VLOOKUP(F4639,Masters!B:F,5,0)</f>
        <v>0</v>
      </c>
      <c r="C4639" s="169" t="s">
        <v>214</v>
      </c>
      <c r="D4639" s="169" t="s">
        <v>214</v>
      </c>
      <c r="E4639" s="170">
        <v>44469</v>
      </c>
      <c r="F4639" s="169">
        <v>260905</v>
      </c>
      <c r="G4639" s="169" t="s">
        <v>499</v>
      </c>
      <c r="J4639">
        <v>-650849.98</v>
      </c>
      <c r="M4639" s="168">
        <f t="shared" si="219"/>
        <v>-6.5084998000000005E-2</v>
      </c>
    </row>
    <row r="4640" spans="1:13" x14ac:dyDescent="0.25">
      <c r="A4640" s="89" t="str">
        <f t="shared" si="220"/>
        <v>Y0D60</v>
      </c>
      <c r="B4640" s="89">
        <f>VLOOKUP(F4640,Masters!B:F,5,0)</f>
        <v>0</v>
      </c>
      <c r="C4640" s="169" t="s">
        <v>214</v>
      </c>
      <c r="D4640" s="169" t="s">
        <v>214</v>
      </c>
      <c r="E4640" s="170">
        <v>44469</v>
      </c>
      <c r="F4640" s="169">
        <v>260930</v>
      </c>
      <c r="G4640" s="169" t="s">
        <v>735</v>
      </c>
      <c r="J4640">
        <v>0</v>
      </c>
      <c r="M4640" s="168">
        <f t="shared" si="219"/>
        <v>0</v>
      </c>
    </row>
    <row r="4641" spans="1:13" x14ac:dyDescent="0.25">
      <c r="A4641" s="89" t="str">
        <f t="shared" si="220"/>
        <v>Y0D60</v>
      </c>
      <c r="B4641" s="89">
        <f>VLOOKUP(F4641,Masters!B:F,5,0)</f>
        <v>0</v>
      </c>
      <c r="C4641" s="169" t="s">
        <v>214</v>
      </c>
      <c r="D4641" s="169" t="s">
        <v>214</v>
      </c>
      <c r="E4641" s="170">
        <v>44469</v>
      </c>
      <c r="F4641" s="169">
        <v>260942</v>
      </c>
      <c r="G4641" s="169" t="s">
        <v>500</v>
      </c>
      <c r="J4641">
        <v>-2391.5300000000002</v>
      </c>
      <c r="M4641" s="168">
        <f t="shared" si="219"/>
        <v>-2.3915300000000003E-4</v>
      </c>
    </row>
    <row r="4642" spans="1:13" x14ac:dyDescent="0.25">
      <c r="A4642" s="89" t="str">
        <f t="shared" si="220"/>
        <v>Y0D60</v>
      </c>
      <c r="B4642" s="89">
        <f>VLOOKUP(F4642,Masters!B:F,5,0)</f>
        <v>0</v>
      </c>
      <c r="C4642" s="169" t="s">
        <v>214</v>
      </c>
      <c r="D4642" s="169" t="s">
        <v>214</v>
      </c>
      <c r="E4642" s="170">
        <v>44469</v>
      </c>
      <c r="F4642" s="169">
        <v>261026</v>
      </c>
      <c r="G4642" s="169" t="s">
        <v>501</v>
      </c>
      <c r="J4642">
        <v>86126.94</v>
      </c>
      <c r="M4642" s="168">
        <f t="shared" si="219"/>
        <v>8.6126940000000006E-3</v>
      </c>
    </row>
    <row r="4643" spans="1:13" x14ac:dyDescent="0.25">
      <c r="A4643" s="89" t="str">
        <f t="shared" si="220"/>
        <v>Y0D60</v>
      </c>
      <c r="B4643" s="89">
        <f>VLOOKUP(F4643,Masters!B:F,5,0)</f>
        <v>0</v>
      </c>
      <c r="C4643" s="169" t="s">
        <v>214</v>
      </c>
      <c r="D4643" s="169" t="s">
        <v>214</v>
      </c>
      <c r="E4643" s="170">
        <v>44469</v>
      </c>
      <c r="F4643" s="169">
        <v>261027</v>
      </c>
      <c r="G4643" s="169" t="s">
        <v>502</v>
      </c>
      <c r="J4643">
        <v>-241826.83</v>
      </c>
      <c r="M4643" s="168">
        <f t="shared" si="219"/>
        <v>-2.4182683E-2</v>
      </c>
    </row>
    <row r="4644" spans="1:13" x14ac:dyDescent="0.25">
      <c r="A4644" s="89" t="str">
        <f t="shared" si="220"/>
        <v>Y0D60</v>
      </c>
      <c r="B4644" s="89">
        <f>VLOOKUP(F4644,Masters!B:F,5,0)</f>
        <v>0</v>
      </c>
      <c r="C4644" s="169" t="s">
        <v>214</v>
      </c>
      <c r="D4644" s="169" t="s">
        <v>214</v>
      </c>
      <c r="E4644" s="170">
        <v>44469</v>
      </c>
      <c r="F4644" s="169">
        <v>261259</v>
      </c>
      <c r="G4644" s="169" t="s">
        <v>505</v>
      </c>
      <c r="J4644">
        <v>-262.73</v>
      </c>
      <c r="M4644" s="168">
        <f t="shared" si="219"/>
        <v>-2.6273000000000001E-5</v>
      </c>
    </row>
    <row r="4645" spans="1:13" x14ac:dyDescent="0.25">
      <c r="A4645" s="89" t="str">
        <f t="shared" si="220"/>
        <v>Y0D60</v>
      </c>
      <c r="B4645" s="89">
        <f>VLOOKUP(F4645,Masters!B:F,5,0)</f>
        <v>0</v>
      </c>
      <c r="C4645" s="169" t="s">
        <v>214</v>
      </c>
      <c r="D4645" s="169" t="s">
        <v>214</v>
      </c>
      <c r="E4645" s="170">
        <v>44469</v>
      </c>
      <c r="F4645" s="169">
        <v>261260</v>
      </c>
      <c r="G4645" s="169" t="s">
        <v>506</v>
      </c>
      <c r="J4645">
        <v>-262.73</v>
      </c>
      <c r="M4645" s="168">
        <f t="shared" si="219"/>
        <v>-2.6273000000000001E-5</v>
      </c>
    </row>
    <row r="4646" spans="1:13" x14ac:dyDescent="0.25">
      <c r="A4646" s="89" t="str">
        <f t="shared" si="220"/>
        <v>Y0D60</v>
      </c>
      <c r="B4646" s="89">
        <f>VLOOKUP(F4646,Masters!B:F,5,0)</f>
        <v>0</v>
      </c>
      <c r="C4646" s="169" t="s">
        <v>214</v>
      </c>
      <c r="D4646" s="169" t="s">
        <v>214</v>
      </c>
      <c r="E4646" s="170">
        <v>44469</v>
      </c>
      <c r="F4646" s="169">
        <v>261262</v>
      </c>
      <c r="G4646" s="169" t="s">
        <v>507</v>
      </c>
      <c r="J4646">
        <v>-1842.12</v>
      </c>
      <c r="M4646" s="168">
        <f t="shared" si="219"/>
        <v>-1.8421199999999998E-4</v>
      </c>
    </row>
    <row r="4647" spans="1:13" x14ac:dyDescent="0.25">
      <c r="A4647" s="89" t="str">
        <f t="shared" si="220"/>
        <v>Y0D60</v>
      </c>
      <c r="B4647" s="89">
        <f>VLOOKUP(F4647,Masters!B:F,5,0)</f>
        <v>0</v>
      </c>
      <c r="C4647" s="169" t="s">
        <v>214</v>
      </c>
      <c r="D4647" s="169" t="s">
        <v>214</v>
      </c>
      <c r="E4647" s="170">
        <v>44469</v>
      </c>
      <c r="F4647" s="169">
        <v>281101</v>
      </c>
      <c r="G4647" s="169" t="s">
        <v>481</v>
      </c>
      <c r="J4647">
        <v>-5147086061.6599998</v>
      </c>
      <c r="M4647" s="168">
        <f t="shared" si="219"/>
        <v>-514.70860616599998</v>
      </c>
    </row>
    <row r="4648" spans="1:13" x14ac:dyDescent="0.25">
      <c r="A4648" s="89" t="str">
        <f t="shared" si="220"/>
        <v>Y0D60</v>
      </c>
      <c r="B4648" s="89">
        <f>VLOOKUP(F4648,Masters!B:F,5,0)</f>
        <v>0</v>
      </c>
      <c r="C4648" s="169" t="s">
        <v>214</v>
      </c>
      <c r="D4648" s="169" t="s">
        <v>214</v>
      </c>
      <c r="E4648" s="170">
        <v>44469</v>
      </c>
      <c r="F4648" s="169">
        <v>281102</v>
      </c>
      <c r="G4648" s="169" t="s">
        <v>1058</v>
      </c>
      <c r="J4648">
        <v>183188450.63</v>
      </c>
      <c r="M4648" s="168">
        <f t="shared" si="219"/>
        <v>18.318845063000001</v>
      </c>
    </row>
    <row r="4649" spans="1:13" x14ac:dyDescent="0.25">
      <c r="A4649" s="89" t="str">
        <f t="shared" si="220"/>
        <v>Y0D60</v>
      </c>
      <c r="B4649" s="89">
        <f>VLOOKUP(F4649,Masters!B:F,5,0)</f>
        <v>0</v>
      </c>
      <c r="C4649" s="169" t="s">
        <v>214</v>
      </c>
      <c r="D4649" s="169" t="s">
        <v>214</v>
      </c>
      <c r="E4649" s="170">
        <v>44469</v>
      </c>
      <c r="F4649" s="169">
        <v>281136</v>
      </c>
      <c r="G4649" s="169" t="s">
        <v>709</v>
      </c>
      <c r="J4649">
        <v>-66110286.920000002</v>
      </c>
      <c r="M4649" s="168">
        <f t="shared" si="219"/>
        <v>-6.6110286920000005</v>
      </c>
    </row>
    <row r="4650" spans="1:13" x14ac:dyDescent="0.25">
      <c r="A4650" s="89" t="str">
        <f t="shared" si="220"/>
        <v>Y0D60</v>
      </c>
      <c r="B4650" s="89">
        <f>VLOOKUP(F4650,Masters!B:F,5,0)</f>
        <v>0</v>
      </c>
      <c r="C4650" s="169" t="s">
        <v>214</v>
      </c>
      <c r="D4650" s="169" t="s">
        <v>214</v>
      </c>
      <c r="E4650" s="170">
        <v>44469</v>
      </c>
      <c r="F4650" s="169">
        <v>281166</v>
      </c>
      <c r="G4650" s="169" t="s">
        <v>482</v>
      </c>
      <c r="J4650">
        <v>20216407.25</v>
      </c>
      <c r="M4650" s="168">
        <f t="shared" si="219"/>
        <v>2.0216407250000001</v>
      </c>
    </row>
    <row r="4651" spans="1:13" x14ac:dyDescent="0.25">
      <c r="A4651" s="89" t="str">
        <f t="shared" si="220"/>
        <v>Y0D60</v>
      </c>
      <c r="B4651" s="89">
        <f>VLOOKUP(F4651,Masters!B:F,5,0)</f>
        <v>0</v>
      </c>
      <c r="C4651" s="169" t="s">
        <v>214</v>
      </c>
      <c r="D4651" s="169" t="s">
        <v>214</v>
      </c>
      <c r="E4651" s="170">
        <v>44469</v>
      </c>
      <c r="F4651" s="169">
        <v>281167</v>
      </c>
      <c r="G4651" s="169" t="s">
        <v>2425</v>
      </c>
      <c r="J4651">
        <v>-2796581.52</v>
      </c>
      <c r="M4651" s="168">
        <f t="shared" si="219"/>
        <v>-0.27965815199999999</v>
      </c>
    </row>
    <row r="4652" spans="1:13" x14ac:dyDescent="0.25">
      <c r="A4652" s="89" t="str">
        <f t="shared" si="220"/>
        <v>Y0D60</v>
      </c>
      <c r="B4652" s="89">
        <f>VLOOKUP(F4652,Masters!B:F,5,0)</f>
        <v>0</v>
      </c>
      <c r="C4652" s="169" t="s">
        <v>214</v>
      </c>
      <c r="D4652" s="169" t="s">
        <v>214</v>
      </c>
      <c r="E4652" s="170">
        <v>44469</v>
      </c>
      <c r="F4652" s="169">
        <v>281212</v>
      </c>
      <c r="G4652" s="169" t="s">
        <v>541</v>
      </c>
      <c r="J4652">
        <v>-159998.6</v>
      </c>
      <c r="M4652" s="168">
        <f t="shared" si="219"/>
        <v>-1.5999860000000001E-2</v>
      </c>
    </row>
    <row r="4653" spans="1:13" x14ac:dyDescent="0.25">
      <c r="A4653" s="89" t="str">
        <f t="shared" si="220"/>
        <v>Y0D60</v>
      </c>
      <c r="B4653" s="89">
        <f>VLOOKUP(F4653,Masters!B:F,5,0)</f>
        <v>0</v>
      </c>
      <c r="C4653" s="169" t="s">
        <v>214</v>
      </c>
      <c r="D4653" s="169" t="s">
        <v>214</v>
      </c>
      <c r="E4653" s="170">
        <v>44469</v>
      </c>
      <c r="F4653" s="169">
        <v>281228</v>
      </c>
      <c r="G4653" s="169" t="s">
        <v>593</v>
      </c>
      <c r="J4653">
        <v>2167413.11</v>
      </c>
      <c r="M4653" s="168">
        <f t="shared" si="219"/>
        <v>0.21674131099999999</v>
      </c>
    </row>
    <row r="4654" spans="1:13" x14ac:dyDescent="0.25">
      <c r="A4654" s="89" t="str">
        <f t="shared" si="220"/>
        <v>Y0D60</v>
      </c>
      <c r="B4654" s="89">
        <f>VLOOKUP(F4654,Masters!B:F,5,0)</f>
        <v>0</v>
      </c>
      <c r="C4654" s="169" t="s">
        <v>214</v>
      </c>
      <c r="D4654" s="169" t="s">
        <v>214</v>
      </c>
      <c r="E4654" s="170">
        <v>44469</v>
      </c>
      <c r="F4654" s="169">
        <v>281283</v>
      </c>
      <c r="G4654" s="169" t="s">
        <v>594</v>
      </c>
      <c r="J4654">
        <v>33303.61</v>
      </c>
      <c r="M4654" s="168">
        <f t="shared" si="219"/>
        <v>3.330361E-3</v>
      </c>
    </row>
    <row r="4655" spans="1:13" x14ac:dyDescent="0.25">
      <c r="A4655" s="89" t="str">
        <f t="shared" si="220"/>
        <v>Y0D60</v>
      </c>
      <c r="B4655" s="89">
        <f>VLOOKUP(F4655,Masters!B:F,5,0)</f>
        <v>0</v>
      </c>
      <c r="C4655" s="169" t="s">
        <v>214</v>
      </c>
      <c r="D4655" s="169" t="s">
        <v>214</v>
      </c>
      <c r="E4655" s="170">
        <v>44469</v>
      </c>
      <c r="F4655" s="169">
        <v>281290</v>
      </c>
      <c r="G4655" s="169" t="s">
        <v>483</v>
      </c>
      <c r="J4655">
        <v>4210986.01</v>
      </c>
      <c r="M4655" s="168">
        <f t="shared" si="219"/>
        <v>0.42109860099999996</v>
      </c>
    </row>
    <row r="4656" spans="1:13" x14ac:dyDescent="0.25">
      <c r="A4656" s="89" t="str">
        <f t="shared" si="220"/>
        <v>Y0D60</v>
      </c>
      <c r="B4656" s="89">
        <f>VLOOKUP(F4656,Masters!B:F,5,0)</f>
        <v>0</v>
      </c>
      <c r="C4656" s="169" t="s">
        <v>214</v>
      </c>
      <c r="D4656" s="169" t="s">
        <v>214</v>
      </c>
      <c r="E4656" s="170">
        <v>44469</v>
      </c>
      <c r="F4656" s="169">
        <v>281292</v>
      </c>
      <c r="G4656" s="169" t="s">
        <v>484</v>
      </c>
      <c r="J4656">
        <v>-210498874.47999999</v>
      </c>
      <c r="M4656" s="168">
        <f t="shared" si="219"/>
        <v>-21.049887448</v>
      </c>
    </row>
    <row r="4657" spans="1:13" x14ac:dyDescent="0.25">
      <c r="A4657" s="89" t="str">
        <f t="shared" si="220"/>
        <v>Y0D65.3</v>
      </c>
      <c r="B4657" s="89">
        <f>VLOOKUP(F4657,Masters!B:F,5,0)</f>
        <v>5.3</v>
      </c>
      <c r="C4657" s="169" t="s">
        <v>214</v>
      </c>
      <c r="D4657" s="169" t="s">
        <v>214</v>
      </c>
      <c r="E4657" s="170">
        <v>44469</v>
      </c>
      <c r="F4657" s="169">
        <v>301232</v>
      </c>
      <c r="G4657" s="169" t="s">
        <v>959</v>
      </c>
      <c r="J4657">
        <v>-3567476.74</v>
      </c>
      <c r="M4657" s="168">
        <f t="shared" si="219"/>
        <v>-0.35674767400000001</v>
      </c>
    </row>
    <row r="4658" spans="1:13" x14ac:dyDescent="0.25">
      <c r="A4658" s="89" t="str">
        <f t="shared" si="220"/>
        <v>Y0D65.3</v>
      </c>
      <c r="B4658" s="89">
        <f>VLOOKUP(F4658,Masters!B:F,5,0)</f>
        <v>5.3</v>
      </c>
      <c r="C4658" s="169" t="s">
        <v>214</v>
      </c>
      <c r="D4658" s="169" t="s">
        <v>214</v>
      </c>
      <c r="E4658" s="170">
        <v>44469</v>
      </c>
      <c r="F4658" s="169">
        <v>301234</v>
      </c>
      <c r="G4658" s="169" t="s">
        <v>960</v>
      </c>
      <c r="J4658">
        <v>-37063753.369999997</v>
      </c>
      <c r="M4658" s="168">
        <f t="shared" si="219"/>
        <v>-3.7063753369999999</v>
      </c>
    </row>
    <row r="4659" spans="1:13" x14ac:dyDescent="0.25">
      <c r="A4659" s="89" t="str">
        <f t="shared" si="220"/>
        <v>Y0D65.2</v>
      </c>
      <c r="B4659" s="89">
        <f>VLOOKUP(F4659,Masters!B:F,5,0)</f>
        <v>5.2</v>
      </c>
      <c r="C4659" s="169" t="s">
        <v>214</v>
      </c>
      <c r="D4659" s="169" t="s">
        <v>214</v>
      </c>
      <c r="E4659" s="170">
        <v>44469</v>
      </c>
      <c r="F4659" s="169">
        <v>304118</v>
      </c>
      <c r="G4659" s="169" t="s">
        <v>1577</v>
      </c>
      <c r="J4659">
        <v>-20801995.399999999</v>
      </c>
      <c r="M4659" s="168">
        <f t="shared" si="219"/>
        <v>-2.0801995399999997</v>
      </c>
    </row>
    <row r="4660" spans="1:13" x14ac:dyDescent="0.25">
      <c r="A4660" s="89" t="str">
        <f t="shared" si="220"/>
        <v>Y0D65.2</v>
      </c>
      <c r="B4660" s="89">
        <f>VLOOKUP(F4660,Masters!B:F,5,0)</f>
        <v>5.2</v>
      </c>
      <c r="C4660" s="169" t="s">
        <v>214</v>
      </c>
      <c r="D4660" s="169" t="s">
        <v>214</v>
      </c>
      <c r="E4660" s="170">
        <v>44469</v>
      </c>
      <c r="F4660" s="169">
        <v>304209</v>
      </c>
      <c r="G4660" s="169" t="s">
        <v>565</v>
      </c>
      <c r="J4660">
        <v>-36723483.270000003</v>
      </c>
      <c r="M4660" s="168">
        <f t="shared" si="219"/>
        <v>-3.6723483270000004</v>
      </c>
    </row>
    <row r="4661" spans="1:13" x14ac:dyDescent="0.25">
      <c r="A4661" s="89" t="str">
        <f t="shared" si="220"/>
        <v>Y0D65.2</v>
      </c>
      <c r="B4661" s="89">
        <f>VLOOKUP(F4661,Masters!B:F,5,0)</f>
        <v>5.2</v>
      </c>
      <c r="C4661" s="169" t="s">
        <v>214</v>
      </c>
      <c r="D4661" s="169" t="s">
        <v>214</v>
      </c>
      <c r="E4661" s="170">
        <v>44469</v>
      </c>
      <c r="F4661" s="169">
        <v>304213</v>
      </c>
      <c r="G4661" s="169" t="s">
        <v>966</v>
      </c>
      <c r="J4661">
        <v>-8026430.4199999999</v>
      </c>
      <c r="M4661" s="168">
        <f t="shared" si="219"/>
        <v>-0.80264304200000003</v>
      </c>
    </row>
    <row r="4662" spans="1:13" x14ac:dyDescent="0.25">
      <c r="A4662" s="89" t="str">
        <f t="shared" si="220"/>
        <v>Y0D65.2</v>
      </c>
      <c r="B4662" s="89">
        <f>VLOOKUP(F4662,Masters!B:F,5,0)</f>
        <v>5.2</v>
      </c>
      <c r="C4662" s="169" t="s">
        <v>214</v>
      </c>
      <c r="D4662" s="169" t="s">
        <v>214</v>
      </c>
      <c r="E4662" s="170">
        <v>44469</v>
      </c>
      <c r="F4662" s="169">
        <v>304215</v>
      </c>
      <c r="G4662" s="169" t="s">
        <v>600</v>
      </c>
      <c r="J4662">
        <v>-239500</v>
      </c>
      <c r="M4662" s="168">
        <f t="shared" si="219"/>
        <v>-2.3949999999999999E-2</v>
      </c>
    </row>
    <row r="4663" spans="1:13" x14ac:dyDescent="0.25">
      <c r="A4663" s="89" t="str">
        <f t="shared" si="220"/>
        <v>Y0D65.2</v>
      </c>
      <c r="B4663" s="89">
        <f>VLOOKUP(F4663,Masters!B:F,5,0)</f>
        <v>5.2</v>
      </c>
      <c r="C4663" s="169" t="s">
        <v>214</v>
      </c>
      <c r="D4663" s="169" t="s">
        <v>214</v>
      </c>
      <c r="E4663" s="170">
        <v>44469</v>
      </c>
      <c r="F4663" s="169">
        <v>304217</v>
      </c>
      <c r="G4663" s="169" t="s">
        <v>968</v>
      </c>
      <c r="J4663">
        <v>-207745120.05000001</v>
      </c>
      <c r="M4663" s="168">
        <f t="shared" si="219"/>
        <v>-20.774512005000002</v>
      </c>
    </row>
    <row r="4664" spans="1:13" x14ac:dyDescent="0.25">
      <c r="A4664" s="89" t="str">
        <f t="shared" si="220"/>
        <v>Y0D60</v>
      </c>
      <c r="B4664" s="89">
        <f>VLOOKUP(F4664,Masters!B:F,5,0)</f>
        <v>0</v>
      </c>
      <c r="C4664" s="169" t="s">
        <v>214</v>
      </c>
      <c r="D4664" s="169" t="s">
        <v>214</v>
      </c>
      <c r="E4664" s="170">
        <v>44469</v>
      </c>
      <c r="F4664" s="169">
        <v>304221</v>
      </c>
      <c r="G4664" s="169" t="s">
        <v>1123</v>
      </c>
      <c r="J4664">
        <v>0</v>
      </c>
      <c r="M4664" s="168">
        <f t="shared" si="219"/>
        <v>0</v>
      </c>
    </row>
    <row r="4665" spans="1:13" x14ac:dyDescent="0.25">
      <c r="A4665" s="89" t="str">
        <f t="shared" si="220"/>
        <v>Y0D65.2</v>
      </c>
      <c r="B4665" s="89">
        <f>VLOOKUP(F4665,Masters!B:F,5,0)</f>
        <v>5.2</v>
      </c>
      <c r="C4665" s="169" t="s">
        <v>214</v>
      </c>
      <c r="D4665" s="169" t="s">
        <v>214</v>
      </c>
      <c r="E4665" s="170">
        <v>44469</v>
      </c>
      <c r="F4665" s="169">
        <v>304232</v>
      </c>
      <c r="G4665" s="169" t="s">
        <v>440</v>
      </c>
      <c r="J4665">
        <v>-39982.949999999997</v>
      </c>
      <c r="M4665" s="168">
        <f t="shared" si="219"/>
        <v>-3.9982949999999998E-3</v>
      </c>
    </row>
    <row r="4666" spans="1:13" x14ac:dyDescent="0.25">
      <c r="A4666" s="89" t="str">
        <f t="shared" si="220"/>
        <v>Y0D65.2</v>
      </c>
      <c r="B4666" s="89">
        <f>VLOOKUP(F4666,Masters!B:F,5,0)</f>
        <v>5.2</v>
      </c>
      <c r="C4666" s="169" t="s">
        <v>214</v>
      </c>
      <c r="D4666" s="169" t="s">
        <v>214</v>
      </c>
      <c r="E4666" s="170">
        <v>44469</v>
      </c>
      <c r="F4666" s="169">
        <v>304233</v>
      </c>
      <c r="G4666" s="169" t="s">
        <v>658</v>
      </c>
      <c r="J4666">
        <v>-7859458</v>
      </c>
      <c r="M4666" s="168">
        <f t="shared" si="219"/>
        <v>-0.78594580000000003</v>
      </c>
    </row>
    <row r="4667" spans="1:13" x14ac:dyDescent="0.25">
      <c r="A4667" s="89" t="str">
        <f t="shared" si="220"/>
        <v>Y0D65.5</v>
      </c>
      <c r="B4667" s="89">
        <f>VLOOKUP(F4667,Masters!B:F,5,0)</f>
        <v>5.5</v>
      </c>
      <c r="C4667" s="169" t="s">
        <v>214</v>
      </c>
      <c r="D4667" s="169" t="s">
        <v>214</v>
      </c>
      <c r="E4667" s="170">
        <v>44469</v>
      </c>
      <c r="F4667" s="169">
        <v>304302</v>
      </c>
      <c r="G4667" s="169" t="s">
        <v>441</v>
      </c>
      <c r="J4667">
        <v>-282157.18</v>
      </c>
      <c r="M4667" s="168">
        <f t="shared" si="219"/>
        <v>-2.8215718000000001E-2</v>
      </c>
    </row>
    <row r="4668" spans="1:13" x14ac:dyDescent="0.25">
      <c r="A4668" s="89" t="str">
        <f t="shared" si="220"/>
        <v>Y0D65.5</v>
      </c>
      <c r="B4668" s="89">
        <f>VLOOKUP(F4668,Masters!B:F,5,0)</f>
        <v>5.5</v>
      </c>
      <c r="C4668" s="169" t="s">
        <v>214</v>
      </c>
      <c r="D4668" s="169" t="s">
        <v>214</v>
      </c>
      <c r="E4668" s="170">
        <v>44469</v>
      </c>
      <c r="F4668" s="169">
        <v>304751</v>
      </c>
      <c r="G4668" s="169" t="s">
        <v>443</v>
      </c>
      <c r="J4668">
        <v>-103.59</v>
      </c>
      <c r="M4668" s="168">
        <f t="shared" si="219"/>
        <v>-1.0359E-5</v>
      </c>
    </row>
    <row r="4669" spans="1:13" x14ac:dyDescent="0.25">
      <c r="A4669" s="89" t="str">
        <f t="shared" si="220"/>
        <v>Y0D65.5</v>
      </c>
      <c r="B4669" s="89">
        <f>VLOOKUP(F4669,Masters!B:F,5,0)</f>
        <v>5.5</v>
      </c>
      <c r="C4669" s="169" t="s">
        <v>214</v>
      </c>
      <c r="D4669" s="169" t="s">
        <v>214</v>
      </c>
      <c r="E4669" s="170">
        <v>44469</v>
      </c>
      <c r="F4669" s="169">
        <v>310115</v>
      </c>
      <c r="G4669" s="169" t="s">
        <v>446</v>
      </c>
      <c r="J4669">
        <v>577.88</v>
      </c>
      <c r="M4669" s="168">
        <f t="shared" si="219"/>
        <v>5.7787999999999996E-5</v>
      </c>
    </row>
    <row r="4670" spans="1:13" x14ac:dyDescent="0.25">
      <c r="A4670" s="89" t="str">
        <f t="shared" si="220"/>
        <v>Y0D60</v>
      </c>
      <c r="B4670" s="89">
        <f>VLOOKUP(F4670,Masters!B:F,5,0)</f>
        <v>0</v>
      </c>
      <c r="C4670" s="169" t="s">
        <v>214</v>
      </c>
      <c r="D4670" s="169" t="s">
        <v>214</v>
      </c>
      <c r="E4670" s="170">
        <v>44469</v>
      </c>
      <c r="F4670" s="169">
        <v>311241</v>
      </c>
      <c r="G4670" s="169" t="s">
        <v>1579</v>
      </c>
      <c r="J4670">
        <v>-2731624.6</v>
      </c>
      <c r="M4670" s="168">
        <f t="shared" si="219"/>
        <v>-0.27316246</v>
      </c>
    </row>
    <row r="4671" spans="1:13" x14ac:dyDescent="0.25">
      <c r="A4671" s="89" t="str">
        <f t="shared" si="220"/>
        <v>Y0D60</v>
      </c>
      <c r="B4671" s="89">
        <f>VLOOKUP(F4671,Masters!B:F,5,0)</f>
        <v>0</v>
      </c>
      <c r="C4671" s="169" t="s">
        <v>214</v>
      </c>
      <c r="D4671" s="169" t="s">
        <v>214</v>
      </c>
      <c r="E4671" s="170">
        <v>44469</v>
      </c>
      <c r="F4671" s="169">
        <v>311608</v>
      </c>
      <c r="G4671" s="169" t="s">
        <v>567</v>
      </c>
      <c r="J4671">
        <v>-12843651.689999999</v>
      </c>
      <c r="M4671" s="168">
        <f t="shared" si="219"/>
        <v>-1.284365169</v>
      </c>
    </row>
    <row r="4672" spans="1:13" x14ac:dyDescent="0.25">
      <c r="A4672" s="89" t="str">
        <f t="shared" si="220"/>
        <v>Y0D60</v>
      </c>
      <c r="B4672" s="89">
        <f>VLOOKUP(F4672,Masters!B:F,5,0)</f>
        <v>0</v>
      </c>
      <c r="C4672" s="169" t="s">
        <v>214</v>
      </c>
      <c r="D4672" s="169" t="s">
        <v>214</v>
      </c>
      <c r="E4672" s="170">
        <v>44469</v>
      </c>
      <c r="F4672" s="169">
        <v>311621</v>
      </c>
      <c r="G4672" s="169" t="s">
        <v>990</v>
      </c>
      <c r="J4672">
        <v>-271802411.72000003</v>
      </c>
      <c r="M4672" s="168">
        <f t="shared" si="219"/>
        <v>-27.180241172000002</v>
      </c>
    </row>
    <row r="4673" spans="1:13" x14ac:dyDescent="0.25">
      <c r="A4673" s="89" t="str">
        <f t="shared" si="220"/>
        <v>Y0D60</v>
      </c>
      <c r="B4673" s="89">
        <f>VLOOKUP(F4673,Masters!B:F,5,0)</f>
        <v>0</v>
      </c>
      <c r="C4673" s="169" t="s">
        <v>214</v>
      </c>
      <c r="D4673" s="169" t="s">
        <v>214</v>
      </c>
      <c r="E4673" s="170">
        <v>44469</v>
      </c>
      <c r="F4673" s="169">
        <v>311624</v>
      </c>
      <c r="G4673" s="169" t="s">
        <v>2436</v>
      </c>
      <c r="J4673">
        <v>274600</v>
      </c>
      <c r="M4673" s="168">
        <f t="shared" si="219"/>
        <v>2.7459999999999998E-2</v>
      </c>
    </row>
    <row r="4674" spans="1:13" x14ac:dyDescent="0.25">
      <c r="A4674" s="89" t="str">
        <f t="shared" si="220"/>
        <v>Y0D66.3</v>
      </c>
      <c r="B4674" s="89">
        <f>VLOOKUP(F4674,Masters!B:F,5,0)</f>
        <v>6.3</v>
      </c>
      <c r="C4674" s="169" t="s">
        <v>214</v>
      </c>
      <c r="D4674" s="169" t="s">
        <v>214</v>
      </c>
      <c r="E4674" s="170">
        <v>44469</v>
      </c>
      <c r="F4674" s="169">
        <v>401201</v>
      </c>
      <c r="G4674" s="169" t="s">
        <v>451</v>
      </c>
      <c r="J4674">
        <v>71935.89</v>
      </c>
      <c r="M4674" s="168">
        <f t="shared" si="219"/>
        <v>7.1935890000000002E-3</v>
      </c>
    </row>
    <row r="4675" spans="1:13" x14ac:dyDescent="0.25">
      <c r="A4675" s="89" t="str">
        <f t="shared" si="220"/>
        <v>Y0D60</v>
      </c>
      <c r="B4675" s="89">
        <f>VLOOKUP(F4675,Masters!B:F,5,0)</f>
        <v>0</v>
      </c>
      <c r="C4675" s="169" t="s">
        <v>214</v>
      </c>
      <c r="D4675" s="169" t="s">
        <v>214</v>
      </c>
      <c r="E4675" s="170">
        <v>44469</v>
      </c>
      <c r="F4675" s="169">
        <v>401237</v>
      </c>
      <c r="G4675" s="169" t="s">
        <v>452</v>
      </c>
      <c r="J4675">
        <v>18608.150000000001</v>
      </c>
      <c r="M4675" s="168">
        <f t="shared" si="219"/>
        <v>1.860815E-3</v>
      </c>
    </row>
    <row r="4676" spans="1:13" x14ac:dyDescent="0.25">
      <c r="A4676" s="89" t="str">
        <f t="shared" si="220"/>
        <v>Y0D66.3</v>
      </c>
      <c r="B4676" s="89">
        <f>VLOOKUP(F4676,Masters!B:F,5,0)</f>
        <v>6.3</v>
      </c>
      <c r="C4676" s="169" t="s">
        <v>214</v>
      </c>
      <c r="D4676" s="169" t="s">
        <v>214</v>
      </c>
      <c r="E4676" s="170">
        <v>44469</v>
      </c>
      <c r="F4676" s="169">
        <v>401301</v>
      </c>
      <c r="G4676" s="169" t="s">
        <v>1000</v>
      </c>
      <c r="J4676">
        <v>1775.71</v>
      </c>
      <c r="M4676" s="168">
        <f t="shared" si="219"/>
        <v>1.7757100000000001E-4</v>
      </c>
    </row>
    <row r="4677" spans="1:13" x14ac:dyDescent="0.25">
      <c r="A4677" s="89" t="str">
        <f t="shared" si="220"/>
        <v>Y0D66.1</v>
      </c>
      <c r="B4677" s="89">
        <f>VLOOKUP(F4677,Masters!B:F,5,0)</f>
        <v>6.1</v>
      </c>
      <c r="C4677" s="169" t="s">
        <v>214</v>
      </c>
      <c r="D4677" s="169" t="s">
        <v>214</v>
      </c>
      <c r="E4677" s="170">
        <v>44469</v>
      </c>
      <c r="F4677" s="169">
        <v>401501</v>
      </c>
      <c r="G4677" s="169" t="s">
        <v>1001</v>
      </c>
      <c r="J4677" s="168">
        <v>15797588.27</v>
      </c>
      <c r="M4677" s="168">
        <f t="shared" si="219"/>
        <v>1.579758827</v>
      </c>
    </row>
    <row r="4678" spans="1:13" x14ac:dyDescent="0.25">
      <c r="A4678" s="89" t="str">
        <f t="shared" si="220"/>
        <v>Y0D66.3</v>
      </c>
      <c r="B4678" s="89">
        <f>VLOOKUP(F4678,Masters!B:F,5,0)</f>
        <v>6.3</v>
      </c>
      <c r="C4678" s="169" t="s">
        <v>214</v>
      </c>
      <c r="D4678" s="169" t="s">
        <v>214</v>
      </c>
      <c r="E4678" s="170">
        <v>44469</v>
      </c>
      <c r="F4678" s="169">
        <v>401508</v>
      </c>
      <c r="G4678" s="169" t="s">
        <v>453</v>
      </c>
      <c r="J4678">
        <v>-88876.52</v>
      </c>
      <c r="M4678" s="168">
        <f t="shared" si="219"/>
        <v>-8.8876520000000011E-3</v>
      </c>
    </row>
    <row r="4679" spans="1:13" x14ac:dyDescent="0.25">
      <c r="A4679" s="89" t="str">
        <f t="shared" si="220"/>
        <v>Y0D66.1</v>
      </c>
      <c r="B4679" s="89">
        <f>VLOOKUP(F4679,Masters!B:F,5,0)</f>
        <v>6.1</v>
      </c>
      <c r="C4679" s="169" t="s">
        <v>214</v>
      </c>
      <c r="D4679" s="169" t="s">
        <v>214</v>
      </c>
      <c r="E4679" s="170">
        <v>44469</v>
      </c>
      <c r="F4679" s="169">
        <v>401509</v>
      </c>
      <c r="G4679" s="169" t="s">
        <v>454</v>
      </c>
      <c r="J4679" s="168">
        <v>1749824.71</v>
      </c>
      <c r="M4679" s="168">
        <f t="shared" si="219"/>
        <v>0.174982471</v>
      </c>
    </row>
    <row r="4680" spans="1:13" x14ac:dyDescent="0.25">
      <c r="A4680" s="89" t="str">
        <f t="shared" si="220"/>
        <v>Y0D66.3</v>
      </c>
      <c r="B4680" s="89">
        <f>VLOOKUP(F4680,Masters!B:F,5,0)</f>
        <v>6.3</v>
      </c>
      <c r="C4680" s="169" t="s">
        <v>214</v>
      </c>
      <c r="D4680" s="169" t="s">
        <v>214</v>
      </c>
      <c r="E4680" s="170">
        <v>44469</v>
      </c>
      <c r="F4680" s="169">
        <v>401702</v>
      </c>
      <c r="G4680" s="169" t="s">
        <v>455</v>
      </c>
      <c r="J4680">
        <v>-1702.22</v>
      </c>
      <c r="M4680" s="168">
        <f t="shared" si="219"/>
        <v>-1.7022200000000001E-4</v>
      </c>
    </row>
    <row r="4681" spans="1:13" x14ac:dyDescent="0.25">
      <c r="A4681" s="89" t="str">
        <f t="shared" si="220"/>
        <v>Y0D66.3</v>
      </c>
      <c r="B4681" s="89">
        <f>VLOOKUP(F4681,Masters!B:F,5,0)</f>
        <v>6.3</v>
      </c>
      <c r="C4681" s="169" t="s">
        <v>214</v>
      </c>
      <c r="D4681" s="169" t="s">
        <v>214</v>
      </c>
      <c r="E4681" s="170">
        <v>44469</v>
      </c>
      <c r="F4681" s="169">
        <v>401703</v>
      </c>
      <c r="G4681" s="169" t="s">
        <v>456</v>
      </c>
      <c r="J4681">
        <v>-1702.22</v>
      </c>
      <c r="M4681" s="168">
        <f t="shared" si="219"/>
        <v>-1.7022200000000001E-4</v>
      </c>
    </row>
    <row r="4682" spans="1:13" x14ac:dyDescent="0.25">
      <c r="A4682" s="89" t="str">
        <f t="shared" si="220"/>
        <v>Y0D66.3</v>
      </c>
      <c r="B4682" s="89">
        <f>VLOOKUP(F4682,Masters!B:F,5,0)</f>
        <v>6.3</v>
      </c>
      <c r="C4682" s="169" t="s">
        <v>214</v>
      </c>
      <c r="D4682" s="169" t="s">
        <v>214</v>
      </c>
      <c r="E4682" s="170">
        <v>44469</v>
      </c>
      <c r="F4682" s="169">
        <v>401707</v>
      </c>
      <c r="G4682" s="169" t="s">
        <v>457</v>
      </c>
      <c r="J4682">
        <v>1146598.72</v>
      </c>
      <c r="M4682" s="168">
        <f t="shared" si="219"/>
        <v>0.114659872</v>
      </c>
    </row>
    <row r="4683" spans="1:13" x14ac:dyDescent="0.25">
      <c r="A4683" s="89" t="str">
        <f t="shared" si="220"/>
        <v>Y0D66.3</v>
      </c>
      <c r="B4683" s="89">
        <f>VLOOKUP(F4683,Masters!B:F,5,0)</f>
        <v>6.3</v>
      </c>
      <c r="C4683" s="169" t="s">
        <v>214</v>
      </c>
      <c r="D4683" s="169" t="s">
        <v>214</v>
      </c>
      <c r="E4683" s="170">
        <v>44469</v>
      </c>
      <c r="F4683" s="169">
        <v>401708</v>
      </c>
      <c r="G4683" s="169" t="s">
        <v>458</v>
      </c>
      <c r="J4683">
        <v>1146598.72</v>
      </c>
      <c r="M4683" s="168">
        <f t="shared" si="219"/>
        <v>0.114659872</v>
      </c>
    </row>
    <row r="4684" spans="1:13" x14ac:dyDescent="0.25">
      <c r="A4684" s="89" t="str">
        <f t="shared" si="220"/>
        <v>Y0D66.3</v>
      </c>
      <c r="B4684" s="89">
        <f>VLOOKUP(F4684,Masters!B:F,5,0)</f>
        <v>6.3</v>
      </c>
      <c r="C4684" s="169" t="s">
        <v>214</v>
      </c>
      <c r="D4684" s="169" t="s">
        <v>214</v>
      </c>
      <c r="E4684" s="170">
        <v>44469</v>
      </c>
      <c r="F4684" s="169">
        <v>402103</v>
      </c>
      <c r="G4684" s="169" t="s">
        <v>459</v>
      </c>
      <c r="J4684">
        <v>812.08</v>
      </c>
      <c r="M4684" s="168">
        <f t="shared" si="219"/>
        <v>8.1207999999999999E-5</v>
      </c>
    </row>
    <row r="4685" spans="1:13" x14ac:dyDescent="0.25">
      <c r="A4685" s="89" t="str">
        <f t="shared" si="220"/>
        <v>Y0D66.2</v>
      </c>
      <c r="B4685" s="89">
        <f>VLOOKUP(F4685,Masters!B:F,5,0)</f>
        <v>6.2</v>
      </c>
      <c r="C4685" s="169" t="s">
        <v>214</v>
      </c>
      <c r="D4685" s="169" t="s">
        <v>214</v>
      </c>
      <c r="E4685" s="170">
        <v>44469</v>
      </c>
      <c r="F4685" s="169">
        <v>402106</v>
      </c>
      <c r="G4685" s="169" t="s">
        <v>93</v>
      </c>
      <c r="J4685" s="168">
        <v>14193.34</v>
      </c>
      <c r="M4685" s="168">
        <f t="shared" ref="M4685:M4748" si="221">J4685/10000000</f>
        <v>1.419334E-3</v>
      </c>
    </row>
    <row r="4686" spans="1:13" x14ac:dyDescent="0.25">
      <c r="A4686" s="89" t="str">
        <f t="shared" si="220"/>
        <v>Y0D66.3</v>
      </c>
      <c r="B4686" s="89">
        <f>VLOOKUP(F4686,Masters!B:F,5,0)</f>
        <v>6.3</v>
      </c>
      <c r="C4686" s="169" t="s">
        <v>214</v>
      </c>
      <c r="D4686" s="169" t="s">
        <v>214</v>
      </c>
      <c r="E4686" s="170">
        <v>44469</v>
      </c>
      <c r="F4686" s="169">
        <v>402113</v>
      </c>
      <c r="G4686" s="169" t="s">
        <v>460</v>
      </c>
      <c r="J4686">
        <v>1258524.6499999999</v>
      </c>
      <c r="M4686" s="168">
        <f t="shared" si="221"/>
        <v>0.125852465</v>
      </c>
    </row>
    <row r="4687" spans="1:13" x14ac:dyDescent="0.25">
      <c r="A4687" s="89" t="str">
        <f t="shared" si="220"/>
        <v>Y0D66.3</v>
      </c>
      <c r="B4687" s="89">
        <f>VLOOKUP(F4687,Masters!B:F,5,0)</f>
        <v>6.3</v>
      </c>
      <c r="C4687" s="169" t="s">
        <v>214</v>
      </c>
      <c r="D4687" s="169" t="s">
        <v>214</v>
      </c>
      <c r="E4687" s="170">
        <v>44469</v>
      </c>
      <c r="F4687" s="169">
        <v>402125</v>
      </c>
      <c r="G4687" s="169" t="s">
        <v>2442</v>
      </c>
      <c r="J4687">
        <v>64554.69</v>
      </c>
      <c r="M4687" s="168">
        <f t="shared" si="221"/>
        <v>6.4554690000000001E-3</v>
      </c>
    </row>
    <row r="4688" spans="1:13" x14ac:dyDescent="0.25">
      <c r="A4688" s="89" t="str">
        <f t="shared" si="220"/>
        <v>Y0D66.3</v>
      </c>
      <c r="B4688" s="89">
        <f>VLOOKUP(F4688,Masters!B:F,5,0)</f>
        <v>6.3</v>
      </c>
      <c r="C4688" s="169" t="s">
        <v>214</v>
      </c>
      <c r="D4688" s="169" t="s">
        <v>214</v>
      </c>
      <c r="E4688" s="170">
        <v>44469</v>
      </c>
      <c r="F4688" s="169">
        <v>402128</v>
      </c>
      <c r="G4688" s="169" t="s">
        <v>766</v>
      </c>
      <c r="J4688">
        <v>28627519.530000001</v>
      </c>
      <c r="M4688" s="168">
        <f t="shared" si="221"/>
        <v>2.8627519530000001</v>
      </c>
    </row>
    <row r="4689" spans="1:13" x14ac:dyDescent="0.25">
      <c r="A4689" s="89" t="str">
        <f t="shared" si="220"/>
        <v>Y0D66.3</v>
      </c>
      <c r="B4689" s="89">
        <f>VLOOKUP(F4689,Masters!B:F,5,0)</f>
        <v>6.3</v>
      </c>
      <c r="C4689" s="169" t="s">
        <v>214</v>
      </c>
      <c r="D4689" s="169" t="s">
        <v>214</v>
      </c>
      <c r="E4689" s="170">
        <v>44469</v>
      </c>
      <c r="F4689" s="169">
        <v>402132</v>
      </c>
      <c r="G4689" s="169" t="s">
        <v>461</v>
      </c>
      <c r="J4689">
        <v>0</v>
      </c>
      <c r="M4689" s="168">
        <f t="shared" si="221"/>
        <v>0</v>
      </c>
    </row>
    <row r="4690" spans="1:13" x14ac:dyDescent="0.25">
      <c r="A4690" s="89" t="str">
        <f t="shared" si="220"/>
        <v>Y0D66.3</v>
      </c>
      <c r="B4690" s="89">
        <f>VLOOKUP(F4690,Masters!B:F,5,0)</f>
        <v>6.3</v>
      </c>
      <c r="C4690" s="169" t="s">
        <v>214</v>
      </c>
      <c r="D4690" s="169" t="s">
        <v>214</v>
      </c>
      <c r="E4690" s="170">
        <v>44469</v>
      </c>
      <c r="F4690" s="169">
        <v>402233</v>
      </c>
      <c r="G4690" s="169" t="s">
        <v>462</v>
      </c>
      <c r="J4690">
        <v>111032.24</v>
      </c>
      <c r="M4690" s="168">
        <f t="shared" si="221"/>
        <v>1.1103224E-2</v>
      </c>
    </row>
    <row r="4691" spans="1:13" x14ac:dyDescent="0.25">
      <c r="A4691" s="89" t="str">
        <f t="shared" si="220"/>
        <v>Y0D66.3</v>
      </c>
      <c r="B4691" s="89">
        <f>VLOOKUP(F4691,Masters!B:F,5,0)</f>
        <v>6.3</v>
      </c>
      <c r="C4691" s="169" t="s">
        <v>214</v>
      </c>
      <c r="D4691" s="169" t="s">
        <v>214</v>
      </c>
      <c r="E4691" s="170">
        <v>44469</v>
      </c>
      <c r="F4691" s="169">
        <v>402235</v>
      </c>
      <c r="G4691" s="169" t="s">
        <v>463</v>
      </c>
      <c r="J4691">
        <v>12519.43</v>
      </c>
      <c r="M4691" s="168">
        <f t="shared" si="221"/>
        <v>1.2519429999999999E-3</v>
      </c>
    </row>
    <row r="4692" spans="1:13" x14ac:dyDescent="0.25">
      <c r="A4692" s="89" t="str">
        <f t="shared" si="220"/>
        <v>Y0D66.1</v>
      </c>
      <c r="B4692" s="89">
        <f>VLOOKUP(F4692,Masters!B:F,5,0)</f>
        <v>6.1</v>
      </c>
      <c r="C4692" s="169" t="s">
        <v>214</v>
      </c>
      <c r="D4692" s="169" t="s">
        <v>214</v>
      </c>
      <c r="E4692" s="170">
        <v>44469</v>
      </c>
      <c r="F4692" s="169">
        <v>402257</v>
      </c>
      <c r="G4692" s="169" t="s">
        <v>464</v>
      </c>
      <c r="J4692" s="168">
        <v>0</v>
      </c>
      <c r="M4692" s="168">
        <f t="shared" si="221"/>
        <v>0</v>
      </c>
    </row>
    <row r="4693" spans="1:13" x14ac:dyDescent="0.25">
      <c r="A4693" s="89" t="str">
        <f t="shared" si="220"/>
        <v>Y0D60</v>
      </c>
      <c r="B4693" s="89">
        <f>VLOOKUP(F4693,Masters!B:F,5,0)</f>
        <v>0</v>
      </c>
      <c r="C4693" s="169" t="s">
        <v>214</v>
      </c>
      <c r="D4693" s="169" t="s">
        <v>214</v>
      </c>
      <c r="E4693" s="170">
        <v>44469</v>
      </c>
      <c r="F4693" s="169">
        <v>402328</v>
      </c>
      <c r="G4693" s="169" t="s">
        <v>465</v>
      </c>
      <c r="J4693">
        <v>333455.06</v>
      </c>
      <c r="M4693" s="168">
        <f t="shared" si="221"/>
        <v>3.3345505999999997E-2</v>
      </c>
    </row>
    <row r="4694" spans="1:13" x14ac:dyDescent="0.25">
      <c r="A4694" s="89" t="str">
        <f t="shared" si="220"/>
        <v>Y0D66.3</v>
      </c>
      <c r="B4694" s="89">
        <f>VLOOKUP(F4694,Masters!B:F,5,0)</f>
        <v>6.3</v>
      </c>
      <c r="C4694" s="169" t="s">
        <v>214</v>
      </c>
      <c r="D4694" s="169" t="s">
        <v>214</v>
      </c>
      <c r="E4694" s="170">
        <v>44469</v>
      </c>
      <c r="F4694" s="169">
        <v>402361</v>
      </c>
      <c r="G4694" s="169" t="s">
        <v>772</v>
      </c>
      <c r="J4694">
        <v>0</v>
      </c>
      <c r="M4694" s="168">
        <f t="shared" si="221"/>
        <v>0</v>
      </c>
    </row>
    <row r="4695" spans="1:13" x14ac:dyDescent="0.25">
      <c r="A4695" s="89" t="str">
        <f t="shared" si="220"/>
        <v>Y0D66.3</v>
      </c>
      <c r="B4695" s="89">
        <f>VLOOKUP(F4695,Masters!B:F,5,0)</f>
        <v>6.3</v>
      </c>
      <c r="C4695" s="169" t="s">
        <v>214</v>
      </c>
      <c r="D4695" s="169" t="s">
        <v>214</v>
      </c>
      <c r="E4695" s="170">
        <v>44469</v>
      </c>
      <c r="F4695" s="169">
        <v>402404</v>
      </c>
      <c r="G4695" s="169" t="s">
        <v>468</v>
      </c>
      <c r="J4695">
        <v>32215.7</v>
      </c>
      <c r="M4695" s="168">
        <f t="shared" si="221"/>
        <v>3.22157E-3</v>
      </c>
    </row>
    <row r="4696" spans="1:13" x14ac:dyDescent="0.25">
      <c r="A4696" s="89" t="str">
        <f t="shared" si="220"/>
        <v>Y0D65.3</v>
      </c>
      <c r="B4696" s="89">
        <f>VLOOKUP(F4696,Masters!B:F,5,0)</f>
        <v>5.3</v>
      </c>
      <c r="C4696" s="169" t="s">
        <v>214</v>
      </c>
      <c r="D4696" s="169" t="s">
        <v>214</v>
      </c>
      <c r="E4696" s="170">
        <v>44469</v>
      </c>
      <c r="F4696" s="169">
        <v>440159</v>
      </c>
      <c r="G4696" s="169" t="s">
        <v>568</v>
      </c>
      <c r="J4696">
        <v>20236609.32</v>
      </c>
      <c r="M4696" s="168">
        <f t="shared" si="221"/>
        <v>2.0236609319999999</v>
      </c>
    </row>
    <row r="4697" spans="1:13" x14ac:dyDescent="0.25">
      <c r="A4697" s="89" t="str">
        <f t="shared" si="220"/>
        <v>Y0D65.3</v>
      </c>
      <c r="B4697" s="89">
        <f>VLOOKUP(F4697,Masters!B:F,5,0)</f>
        <v>5.3</v>
      </c>
      <c r="C4697" s="169" t="s">
        <v>214</v>
      </c>
      <c r="D4697" s="169" t="s">
        <v>214</v>
      </c>
      <c r="E4697" s="170">
        <v>44469</v>
      </c>
      <c r="F4697" s="169">
        <v>440161</v>
      </c>
      <c r="G4697" s="169" t="s">
        <v>569</v>
      </c>
      <c r="J4697">
        <v>285060164.31999999</v>
      </c>
      <c r="M4697" s="168">
        <f t="shared" si="221"/>
        <v>28.506016431999999</v>
      </c>
    </row>
    <row r="4698" spans="1:13" x14ac:dyDescent="0.25">
      <c r="A4698" s="89" t="str">
        <f t="shared" ref="A4698:A4761" si="222">C4698&amp;B4698</f>
        <v>Y0D65.5</v>
      </c>
      <c r="B4698" s="89">
        <f>VLOOKUP(F4698,Masters!B:F,5,0)</f>
        <v>5.5</v>
      </c>
      <c r="C4698" s="169" t="s">
        <v>214</v>
      </c>
      <c r="D4698" s="169" t="s">
        <v>214</v>
      </c>
      <c r="E4698" s="170">
        <v>44469</v>
      </c>
      <c r="F4698" s="169">
        <v>440225</v>
      </c>
      <c r="G4698" s="169" t="s">
        <v>450</v>
      </c>
      <c r="J4698">
        <v>-474.29</v>
      </c>
      <c r="M4698" s="168">
        <f t="shared" si="221"/>
        <v>-4.7429000000000003E-5</v>
      </c>
    </row>
    <row r="4699" spans="1:13" x14ac:dyDescent="0.25">
      <c r="A4699" s="89" t="str">
        <f t="shared" si="222"/>
        <v>Y0D66.3</v>
      </c>
      <c r="B4699" s="89">
        <f>VLOOKUP(F4699,Masters!B:F,5,0)</f>
        <v>6.3</v>
      </c>
      <c r="C4699" s="169" t="s">
        <v>214</v>
      </c>
      <c r="D4699" s="169" t="s">
        <v>214</v>
      </c>
      <c r="E4699" s="170">
        <v>44469</v>
      </c>
      <c r="F4699" s="169">
        <v>440325</v>
      </c>
      <c r="G4699" s="169" t="s">
        <v>732</v>
      </c>
      <c r="J4699">
        <v>0</v>
      </c>
      <c r="M4699" s="168">
        <f t="shared" si="221"/>
        <v>0</v>
      </c>
    </row>
    <row r="4700" spans="1:13" x14ac:dyDescent="0.25">
      <c r="A4700" s="89" t="str">
        <f t="shared" si="222"/>
        <v>Y0D66.3</v>
      </c>
      <c r="B4700" s="89">
        <f>VLOOKUP(F4700,Masters!B:F,5,0)</f>
        <v>6.3</v>
      </c>
      <c r="C4700" s="169" t="s">
        <v>214</v>
      </c>
      <c r="D4700" s="169" t="s">
        <v>214</v>
      </c>
      <c r="E4700" s="170">
        <v>44469</v>
      </c>
      <c r="F4700" s="169">
        <v>440341</v>
      </c>
      <c r="G4700" s="169" t="s">
        <v>469</v>
      </c>
      <c r="J4700">
        <v>168786.63</v>
      </c>
      <c r="M4700" s="168">
        <f t="shared" si="221"/>
        <v>1.6878663000000002E-2</v>
      </c>
    </row>
    <row r="4701" spans="1:13" x14ac:dyDescent="0.25">
      <c r="A4701" s="89" t="str">
        <f t="shared" si="222"/>
        <v>Y0D66.3</v>
      </c>
      <c r="B4701" s="89">
        <f>VLOOKUP(F4701,Masters!B:F,5,0)</f>
        <v>6.3</v>
      </c>
      <c r="C4701" s="169" t="s">
        <v>214</v>
      </c>
      <c r="D4701" s="169" t="s">
        <v>214</v>
      </c>
      <c r="E4701" s="170">
        <v>44469</v>
      </c>
      <c r="F4701" s="169">
        <v>440342</v>
      </c>
      <c r="G4701" s="169" t="s">
        <v>470</v>
      </c>
      <c r="J4701">
        <v>168786.63</v>
      </c>
      <c r="M4701" s="168">
        <f t="shared" si="221"/>
        <v>1.6878663000000002E-2</v>
      </c>
    </row>
    <row r="4702" spans="1:13" x14ac:dyDescent="0.25">
      <c r="A4702" s="89" t="str">
        <f t="shared" si="222"/>
        <v>Y0D66.3</v>
      </c>
      <c r="B4702" s="89">
        <f>VLOOKUP(F4702,Masters!B:F,5,0)</f>
        <v>6.3</v>
      </c>
      <c r="C4702" s="169" t="s">
        <v>214</v>
      </c>
      <c r="D4702" s="169" t="s">
        <v>214</v>
      </c>
      <c r="E4702" s="170">
        <v>44469</v>
      </c>
      <c r="F4702" s="169">
        <v>440350</v>
      </c>
      <c r="G4702" s="169" t="s">
        <v>575</v>
      </c>
      <c r="J4702">
        <v>265404.77</v>
      </c>
      <c r="M4702" s="168">
        <f t="shared" si="221"/>
        <v>2.6540477000000003E-2</v>
      </c>
    </row>
    <row r="4703" spans="1:13" x14ac:dyDescent="0.25">
      <c r="A4703" s="89" t="str">
        <f t="shared" si="222"/>
        <v>Y0D66.3</v>
      </c>
      <c r="B4703" s="89">
        <f>VLOOKUP(F4703,Masters!B:F,5,0)</f>
        <v>6.3</v>
      </c>
      <c r="C4703" s="169" t="s">
        <v>214</v>
      </c>
      <c r="D4703" s="169" t="s">
        <v>214</v>
      </c>
      <c r="E4703" s="170">
        <v>44469</v>
      </c>
      <c r="F4703" s="169">
        <v>440351</v>
      </c>
      <c r="G4703" s="169" t="s">
        <v>576</v>
      </c>
      <c r="J4703">
        <v>265404.77</v>
      </c>
      <c r="M4703" s="168">
        <f t="shared" si="221"/>
        <v>2.6540477000000003E-2</v>
      </c>
    </row>
    <row r="4704" spans="1:13" x14ac:dyDescent="0.25">
      <c r="A4704" s="89" t="str">
        <f t="shared" si="222"/>
        <v>Y0D66.3</v>
      </c>
      <c r="B4704" s="89">
        <f>VLOOKUP(F4704,Masters!B:F,5,0)</f>
        <v>6.3</v>
      </c>
      <c r="C4704" s="169" t="s">
        <v>214</v>
      </c>
      <c r="D4704" s="169" t="s">
        <v>214</v>
      </c>
      <c r="E4704" s="170">
        <v>44469</v>
      </c>
      <c r="F4704" s="169">
        <v>440416</v>
      </c>
      <c r="G4704" s="169" t="s">
        <v>471</v>
      </c>
      <c r="J4704">
        <v>499769.16</v>
      </c>
      <c r="M4704" s="168">
        <f t="shared" si="221"/>
        <v>4.9976915999999996E-2</v>
      </c>
    </row>
    <row r="4705" spans="1:13" x14ac:dyDescent="0.25">
      <c r="A4705" s="89" t="str">
        <f t="shared" si="222"/>
        <v>Y0D66.3</v>
      </c>
      <c r="B4705" s="89">
        <f>VLOOKUP(F4705,Masters!B:F,5,0)</f>
        <v>6.3</v>
      </c>
      <c r="C4705" s="169" t="s">
        <v>214</v>
      </c>
      <c r="D4705" s="169" t="s">
        <v>214</v>
      </c>
      <c r="E4705" s="170">
        <v>44469</v>
      </c>
      <c r="F4705" s="169">
        <v>440485</v>
      </c>
      <c r="G4705" s="169" t="s">
        <v>732</v>
      </c>
      <c r="J4705">
        <v>0</v>
      </c>
      <c r="M4705" s="168">
        <f t="shared" si="221"/>
        <v>0</v>
      </c>
    </row>
    <row r="4706" spans="1:13" x14ac:dyDescent="0.25">
      <c r="A4706" s="89" t="str">
        <f t="shared" si="222"/>
        <v>Y0D66.3</v>
      </c>
      <c r="B4706" s="89">
        <f>VLOOKUP(F4706,Masters!B:F,5,0)</f>
        <v>6.3</v>
      </c>
      <c r="C4706" s="169" t="s">
        <v>214</v>
      </c>
      <c r="D4706" s="169" t="s">
        <v>214</v>
      </c>
      <c r="E4706" s="170">
        <v>44469</v>
      </c>
      <c r="F4706" s="169">
        <v>440509</v>
      </c>
      <c r="G4706" s="169" t="s">
        <v>472</v>
      </c>
      <c r="J4706">
        <v>794100.5</v>
      </c>
      <c r="M4706" s="168">
        <f t="shared" si="221"/>
        <v>7.9410049999999996E-2</v>
      </c>
    </row>
    <row r="4707" spans="1:13" x14ac:dyDescent="0.25">
      <c r="A4707" s="89" t="str">
        <f t="shared" si="222"/>
        <v>Y0D66.1</v>
      </c>
      <c r="B4707" s="89">
        <f>VLOOKUP(F4707,Masters!B:F,5,0)</f>
        <v>6.1</v>
      </c>
      <c r="C4707" s="169" t="s">
        <v>214</v>
      </c>
      <c r="D4707" s="169" t="s">
        <v>214</v>
      </c>
      <c r="E4707" s="170">
        <v>44469</v>
      </c>
      <c r="F4707" s="169">
        <v>440512</v>
      </c>
      <c r="G4707" s="169" t="s">
        <v>577</v>
      </c>
      <c r="J4707" s="168">
        <v>0</v>
      </c>
      <c r="M4707" s="168">
        <f t="shared" si="221"/>
        <v>0</v>
      </c>
    </row>
    <row r="4708" spans="1:13" x14ac:dyDescent="0.25">
      <c r="A4708" s="89" t="str">
        <f t="shared" si="222"/>
        <v>Y0D66.3</v>
      </c>
      <c r="B4708" s="89">
        <f>VLOOKUP(F4708,Masters!B:F,5,0)</f>
        <v>6.3</v>
      </c>
      <c r="C4708" s="169" t="s">
        <v>214</v>
      </c>
      <c r="D4708" s="169" t="s">
        <v>214</v>
      </c>
      <c r="E4708" s="170">
        <v>44469</v>
      </c>
      <c r="F4708" s="169">
        <v>440515</v>
      </c>
      <c r="G4708" s="169" t="s">
        <v>1042</v>
      </c>
      <c r="J4708">
        <v>0</v>
      </c>
      <c r="M4708" s="168">
        <f t="shared" si="221"/>
        <v>0</v>
      </c>
    </row>
    <row r="4709" spans="1:13" x14ac:dyDescent="0.25">
      <c r="A4709" s="89" t="str">
        <f t="shared" si="222"/>
        <v>Y0D70</v>
      </c>
      <c r="B4709" s="89">
        <f>VLOOKUP(F4709,Masters!B:F,5,0)</f>
        <v>0</v>
      </c>
      <c r="C4709" s="169" t="s">
        <v>215</v>
      </c>
      <c r="D4709" s="169" t="s">
        <v>215</v>
      </c>
      <c r="E4709" s="170">
        <v>44469</v>
      </c>
      <c r="F4709" s="169">
        <v>101104</v>
      </c>
      <c r="G4709" s="169" t="s">
        <v>774</v>
      </c>
      <c r="J4709">
        <v>79266143.480000004</v>
      </c>
      <c r="M4709" s="168">
        <f t="shared" si="221"/>
        <v>7.9266143480000002</v>
      </c>
    </row>
    <row r="4710" spans="1:13" x14ac:dyDescent="0.25">
      <c r="A4710" s="89" t="str">
        <f t="shared" si="222"/>
        <v>Y0D70</v>
      </c>
      <c r="B4710" s="89">
        <f>VLOOKUP(F4710,Masters!B:F,5,0)</f>
        <v>0</v>
      </c>
      <c r="C4710" s="169" t="s">
        <v>215</v>
      </c>
      <c r="D4710" s="169" t="s">
        <v>215</v>
      </c>
      <c r="E4710" s="170">
        <v>44469</v>
      </c>
      <c r="F4710" s="169">
        <v>141896</v>
      </c>
      <c r="G4710" s="169" t="s">
        <v>1143</v>
      </c>
      <c r="J4710">
        <v>1678071.83</v>
      </c>
      <c r="M4710" s="168">
        <f t="shared" si="221"/>
        <v>0.167807183</v>
      </c>
    </row>
    <row r="4711" spans="1:13" x14ac:dyDescent="0.25">
      <c r="A4711" s="89" t="str">
        <f t="shared" si="222"/>
        <v>Y0D70</v>
      </c>
      <c r="B4711" s="89">
        <f>VLOOKUP(F4711,Masters!B:F,5,0)</f>
        <v>0</v>
      </c>
      <c r="C4711" s="169" t="s">
        <v>215</v>
      </c>
      <c r="D4711" s="169" t="s">
        <v>215</v>
      </c>
      <c r="E4711" s="170">
        <v>44469</v>
      </c>
      <c r="F4711" s="169">
        <v>160121</v>
      </c>
      <c r="G4711" s="169" t="s">
        <v>892</v>
      </c>
      <c r="J4711">
        <v>0</v>
      </c>
      <c r="M4711" s="168">
        <f t="shared" si="221"/>
        <v>0</v>
      </c>
    </row>
    <row r="4712" spans="1:13" x14ac:dyDescent="0.25">
      <c r="A4712" s="89" t="str">
        <f t="shared" si="222"/>
        <v>Y0D70</v>
      </c>
      <c r="B4712" s="89">
        <f>VLOOKUP(F4712,Masters!B:F,5,0)</f>
        <v>0</v>
      </c>
      <c r="C4712" s="169" t="s">
        <v>215</v>
      </c>
      <c r="D4712" s="169" t="s">
        <v>215</v>
      </c>
      <c r="E4712" s="170">
        <v>44469</v>
      </c>
      <c r="F4712" s="169">
        <v>160207</v>
      </c>
      <c r="G4712" s="169" t="s">
        <v>898</v>
      </c>
      <c r="J4712">
        <v>0.01</v>
      </c>
      <c r="M4712" s="168">
        <f t="shared" si="221"/>
        <v>1.0000000000000001E-9</v>
      </c>
    </row>
    <row r="4713" spans="1:13" x14ac:dyDescent="0.25">
      <c r="A4713" s="89" t="str">
        <f t="shared" si="222"/>
        <v>Y0D70</v>
      </c>
      <c r="B4713" s="89">
        <f>VLOOKUP(F4713,Masters!B:F,5,0)</f>
        <v>0</v>
      </c>
      <c r="C4713" s="169" t="s">
        <v>215</v>
      </c>
      <c r="D4713" s="169" t="s">
        <v>215</v>
      </c>
      <c r="E4713" s="170">
        <v>44469</v>
      </c>
      <c r="F4713" s="169">
        <v>170108</v>
      </c>
      <c r="G4713" s="169" t="s">
        <v>902</v>
      </c>
      <c r="J4713">
        <v>855573.37</v>
      </c>
      <c r="M4713" s="168">
        <f t="shared" si="221"/>
        <v>8.5557336999999997E-2</v>
      </c>
    </row>
    <row r="4714" spans="1:13" x14ac:dyDescent="0.25">
      <c r="A4714" s="89" t="str">
        <f t="shared" si="222"/>
        <v>Y0D71.2</v>
      </c>
      <c r="B4714" s="89">
        <f>VLOOKUP(F4714,Masters!B:F,5,0)</f>
        <v>1.2</v>
      </c>
      <c r="C4714" s="169" t="s">
        <v>215</v>
      </c>
      <c r="D4714" s="169" t="s">
        <v>215</v>
      </c>
      <c r="E4714" s="170">
        <v>44469</v>
      </c>
      <c r="F4714" s="169">
        <v>201277</v>
      </c>
      <c r="G4714" s="169" t="s">
        <v>474</v>
      </c>
      <c r="J4714">
        <v>-0.01</v>
      </c>
      <c r="M4714" s="168">
        <f t="shared" si="221"/>
        <v>-1.0000000000000001E-9</v>
      </c>
    </row>
    <row r="4715" spans="1:13" x14ac:dyDescent="0.25">
      <c r="A4715" s="89" t="str">
        <f t="shared" si="222"/>
        <v>Y0D70</v>
      </c>
      <c r="B4715" s="89">
        <f>VLOOKUP(F4715,Masters!B:F,5,0)</f>
        <v>0</v>
      </c>
      <c r="C4715" s="169" t="s">
        <v>215</v>
      </c>
      <c r="D4715" s="169" t="s">
        <v>215</v>
      </c>
      <c r="E4715" s="170">
        <v>44469</v>
      </c>
      <c r="F4715" s="169">
        <v>210667</v>
      </c>
      <c r="G4715" s="169" t="s">
        <v>528</v>
      </c>
      <c r="J4715">
        <v>-1358030.67</v>
      </c>
      <c r="M4715" s="168">
        <f t="shared" si="221"/>
        <v>-0.135803067</v>
      </c>
    </row>
    <row r="4716" spans="1:13" x14ac:dyDescent="0.25">
      <c r="A4716" s="89" t="str">
        <f t="shared" si="222"/>
        <v>Y0D70</v>
      </c>
      <c r="B4716" s="89">
        <f>VLOOKUP(F4716,Masters!B:F,5,0)</f>
        <v>0</v>
      </c>
      <c r="C4716" s="169" t="s">
        <v>215</v>
      </c>
      <c r="D4716" s="169" t="s">
        <v>215</v>
      </c>
      <c r="E4716" s="170">
        <v>44469</v>
      </c>
      <c r="F4716" s="169">
        <v>211106</v>
      </c>
      <c r="G4716" s="169" t="s">
        <v>530</v>
      </c>
      <c r="J4716">
        <v>-190658.71</v>
      </c>
      <c r="M4716" s="168">
        <f t="shared" si="221"/>
        <v>-1.9065870999999998E-2</v>
      </c>
    </row>
    <row r="4717" spans="1:13" x14ac:dyDescent="0.25">
      <c r="A4717" s="89" t="str">
        <f t="shared" si="222"/>
        <v>Y0D70</v>
      </c>
      <c r="B4717" s="89">
        <f>VLOOKUP(F4717,Masters!B:F,5,0)</f>
        <v>0</v>
      </c>
      <c r="C4717" s="169" t="s">
        <v>215</v>
      </c>
      <c r="D4717" s="169" t="s">
        <v>215</v>
      </c>
      <c r="E4717" s="170">
        <v>44469</v>
      </c>
      <c r="F4717" s="169">
        <v>211632</v>
      </c>
      <c r="G4717" s="169" t="s">
        <v>538</v>
      </c>
      <c r="J4717">
        <v>-84326</v>
      </c>
      <c r="M4717" s="168">
        <f t="shared" si="221"/>
        <v>-8.4326000000000002E-3</v>
      </c>
    </row>
    <row r="4718" spans="1:13" x14ac:dyDescent="0.25">
      <c r="A4718" s="89" t="str">
        <f t="shared" si="222"/>
        <v>Y0D70</v>
      </c>
      <c r="B4718" s="89">
        <f>VLOOKUP(F4718,Masters!B:F,5,0)</f>
        <v>0</v>
      </c>
      <c r="C4718" s="169" t="s">
        <v>215</v>
      </c>
      <c r="D4718" s="169" t="s">
        <v>215</v>
      </c>
      <c r="E4718" s="170">
        <v>44469</v>
      </c>
      <c r="F4718" s="169">
        <v>260105</v>
      </c>
      <c r="G4718" s="169" t="s">
        <v>928</v>
      </c>
      <c r="J4718">
        <v>0</v>
      </c>
      <c r="M4718" s="168">
        <f t="shared" si="221"/>
        <v>0</v>
      </c>
    </row>
    <row r="4719" spans="1:13" x14ac:dyDescent="0.25">
      <c r="A4719" s="89" t="str">
        <f t="shared" si="222"/>
        <v>Y0D70</v>
      </c>
      <c r="B4719" s="89">
        <f>VLOOKUP(F4719,Masters!B:F,5,0)</f>
        <v>0</v>
      </c>
      <c r="C4719" s="169" t="s">
        <v>215</v>
      </c>
      <c r="D4719" s="169" t="s">
        <v>215</v>
      </c>
      <c r="E4719" s="170">
        <v>44469</v>
      </c>
      <c r="F4719" s="169">
        <v>281101</v>
      </c>
      <c r="G4719" s="169" t="s">
        <v>481</v>
      </c>
      <c r="J4719">
        <v>-6869614.3200000003</v>
      </c>
      <c r="M4719" s="168">
        <f t="shared" si="221"/>
        <v>-0.68696143200000004</v>
      </c>
    </row>
    <row r="4720" spans="1:13" x14ac:dyDescent="0.25">
      <c r="A4720" s="89" t="str">
        <f t="shared" si="222"/>
        <v>Y0D70</v>
      </c>
      <c r="B4720" s="89">
        <f>VLOOKUP(F4720,Masters!B:F,5,0)</f>
        <v>0</v>
      </c>
      <c r="C4720" s="169" t="s">
        <v>215</v>
      </c>
      <c r="D4720" s="169" t="s">
        <v>215</v>
      </c>
      <c r="E4720" s="170">
        <v>44469</v>
      </c>
      <c r="F4720" s="169">
        <v>281102</v>
      </c>
      <c r="G4720" s="169" t="s">
        <v>1058</v>
      </c>
      <c r="J4720">
        <v>-734795.81</v>
      </c>
      <c r="M4720" s="168">
        <f t="shared" si="221"/>
        <v>-7.3479581000000002E-2</v>
      </c>
    </row>
    <row r="4721" spans="1:13" x14ac:dyDescent="0.25">
      <c r="A4721" s="89" t="str">
        <f t="shared" si="222"/>
        <v>Y0D70</v>
      </c>
      <c r="B4721" s="89">
        <f>VLOOKUP(F4721,Masters!B:F,5,0)</f>
        <v>0</v>
      </c>
      <c r="C4721" s="169" t="s">
        <v>215</v>
      </c>
      <c r="D4721" s="169" t="s">
        <v>215</v>
      </c>
      <c r="E4721" s="170">
        <v>44469</v>
      </c>
      <c r="F4721" s="169">
        <v>281212</v>
      </c>
      <c r="G4721" s="169" t="s">
        <v>541</v>
      </c>
      <c r="J4721">
        <v>-71505329.430000007</v>
      </c>
      <c r="M4721" s="168">
        <f t="shared" si="221"/>
        <v>-7.1505329430000009</v>
      </c>
    </row>
    <row r="4722" spans="1:13" x14ac:dyDescent="0.25">
      <c r="A4722" s="89" t="str">
        <f t="shared" si="222"/>
        <v>Y0D75.3</v>
      </c>
      <c r="B4722" s="89">
        <f>VLOOKUP(F4722,Masters!B:F,5,0)</f>
        <v>5.3</v>
      </c>
      <c r="C4722" s="169" t="s">
        <v>215</v>
      </c>
      <c r="D4722" s="169" t="s">
        <v>215</v>
      </c>
      <c r="E4722" s="170">
        <v>44469</v>
      </c>
      <c r="F4722" s="169">
        <v>301105</v>
      </c>
      <c r="G4722" s="169" t="s">
        <v>954</v>
      </c>
      <c r="J4722">
        <v>-941503.89</v>
      </c>
      <c r="M4722" s="168">
        <f t="shared" si="221"/>
        <v>-9.4150389000000001E-2</v>
      </c>
    </row>
    <row r="4723" spans="1:13" x14ac:dyDescent="0.25">
      <c r="A4723" s="89" t="str">
        <f t="shared" si="222"/>
        <v>Y0D70</v>
      </c>
      <c r="B4723" s="89">
        <f>VLOOKUP(F4723,Masters!B:F,5,0)</f>
        <v>0</v>
      </c>
      <c r="C4723" s="169" t="s">
        <v>215</v>
      </c>
      <c r="D4723" s="169" t="s">
        <v>215</v>
      </c>
      <c r="E4723" s="170">
        <v>44469</v>
      </c>
      <c r="F4723" s="169">
        <v>311506</v>
      </c>
      <c r="G4723" s="169" t="s">
        <v>987</v>
      </c>
      <c r="J4723">
        <v>-120777.56</v>
      </c>
      <c r="M4723" s="168">
        <f t="shared" si="221"/>
        <v>-1.2077756E-2</v>
      </c>
    </row>
    <row r="4724" spans="1:13" x14ac:dyDescent="0.25">
      <c r="A4724" s="89" t="str">
        <f t="shared" si="222"/>
        <v>Y0D76.3</v>
      </c>
      <c r="B4724" s="89">
        <f>VLOOKUP(F4724,Masters!B:F,5,0)</f>
        <v>6.3</v>
      </c>
      <c r="C4724" s="169" t="s">
        <v>215</v>
      </c>
      <c r="D4724" s="169" t="s">
        <v>215</v>
      </c>
      <c r="E4724" s="170">
        <v>44469</v>
      </c>
      <c r="F4724" s="169">
        <v>402129</v>
      </c>
      <c r="G4724" s="169" t="s">
        <v>1919</v>
      </c>
      <c r="J4724">
        <v>5247.71</v>
      </c>
      <c r="M4724" s="168">
        <f t="shared" si="221"/>
        <v>5.2477100000000005E-4</v>
      </c>
    </row>
    <row r="4725" spans="1:13" x14ac:dyDescent="0.25">
      <c r="A4725" s="89" t="str">
        <f t="shared" si="222"/>
        <v>Y0DE0</v>
      </c>
      <c r="B4725" s="89">
        <f>VLOOKUP(F4725,Masters!B:F,5,0)</f>
        <v>0</v>
      </c>
      <c r="C4725" s="169" t="s">
        <v>221</v>
      </c>
      <c r="D4725" s="169" t="s">
        <v>221</v>
      </c>
      <c r="E4725" s="170">
        <v>44469</v>
      </c>
      <c r="F4725" s="169">
        <v>102104</v>
      </c>
      <c r="G4725" s="169" t="s">
        <v>437</v>
      </c>
      <c r="J4725">
        <v>74182336.219999999</v>
      </c>
      <c r="M4725" s="168">
        <f t="shared" si="221"/>
        <v>7.4182336219999998</v>
      </c>
    </row>
    <row r="4726" spans="1:13" x14ac:dyDescent="0.25">
      <c r="A4726" s="89" t="str">
        <f t="shared" si="222"/>
        <v>Y0DE0</v>
      </c>
      <c r="B4726" s="89">
        <f>VLOOKUP(F4726,Masters!B:F,5,0)</f>
        <v>0</v>
      </c>
      <c r="C4726" s="169" t="s">
        <v>221</v>
      </c>
      <c r="D4726" s="169" t="s">
        <v>221</v>
      </c>
      <c r="E4726" s="170">
        <v>44469</v>
      </c>
      <c r="F4726" s="169">
        <v>102105</v>
      </c>
      <c r="G4726" s="169" t="s">
        <v>739</v>
      </c>
      <c r="J4726">
        <v>78442358.680000007</v>
      </c>
      <c r="M4726" s="168">
        <f t="shared" si="221"/>
        <v>7.8442358680000011</v>
      </c>
    </row>
    <row r="4727" spans="1:13" x14ac:dyDescent="0.25">
      <c r="A4727" s="89" t="str">
        <f t="shared" si="222"/>
        <v>Y0DE0</v>
      </c>
      <c r="B4727" s="89">
        <f>VLOOKUP(F4727,Masters!B:F,5,0)</f>
        <v>0</v>
      </c>
      <c r="C4727" s="169" t="s">
        <v>221</v>
      </c>
      <c r="D4727" s="169" t="s">
        <v>221</v>
      </c>
      <c r="E4727" s="170">
        <v>44469</v>
      </c>
      <c r="F4727" s="169">
        <v>102108</v>
      </c>
      <c r="G4727" s="169" t="s">
        <v>654</v>
      </c>
      <c r="J4727">
        <v>448017200</v>
      </c>
      <c r="M4727" s="168">
        <f t="shared" si="221"/>
        <v>44.801720000000003</v>
      </c>
    </row>
    <row r="4728" spans="1:13" x14ac:dyDescent="0.25">
      <c r="A4728" s="89" t="str">
        <f t="shared" si="222"/>
        <v>Y0DE0</v>
      </c>
      <c r="B4728" s="89">
        <f>VLOOKUP(F4728,Masters!B:F,5,0)</f>
        <v>0</v>
      </c>
      <c r="C4728" s="169" t="s">
        <v>221</v>
      </c>
      <c r="D4728" s="169" t="s">
        <v>221</v>
      </c>
      <c r="E4728" s="170">
        <v>44469</v>
      </c>
      <c r="F4728" s="169">
        <v>102109</v>
      </c>
      <c r="G4728" s="169" t="s">
        <v>562</v>
      </c>
      <c r="J4728">
        <v>1913292778.7</v>
      </c>
      <c r="M4728" s="168">
        <f t="shared" si="221"/>
        <v>191.32927787</v>
      </c>
    </row>
    <row r="4729" spans="1:13" x14ac:dyDescent="0.25">
      <c r="A4729" s="89" t="str">
        <f t="shared" si="222"/>
        <v>Y0DE0</v>
      </c>
      <c r="B4729" s="89">
        <f>VLOOKUP(F4729,Masters!B:F,5,0)</f>
        <v>0</v>
      </c>
      <c r="C4729" s="169" t="s">
        <v>221</v>
      </c>
      <c r="D4729" s="169" t="s">
        <v>221</v>
      </c>
      <c r="E4729" s="170">
        <v>44469</v>
      </c>
      <c r="F4729" s="169">
        <v>107102</v>
      </c>
      <c r="G4729" s="169" t="s">
        <v>778</v>
      </c>
      <c r="J4729">
        <v>0</v>
      </c>
      <c r="M4729" s="168">
        <f t="shared" si="221"/>
        <v>0</v>
      </c>
    </row>
    <row r="4730" spans="1:13" x14ac:dyDescent="0.25">
      <c r="A4730" s="89" t="str">
        <f t="shared" si="222"/>
        <v>Y0DE0</v>
      </c>
      <c r="B4730" s="89">
        <f>VLOOKUP(F4730,Masters!B:F,5,0)</f>
        <v>0</v>
      </c>
      <c r="C4730" s="169" t="s">
        <v>221</v>
      </c>
      <c r="D4730" s="169" t="s">
        <v>221</v>
      </c>
      <c r="E4730" s="170">
        <v>44469</v>
      </c>
      <c r="F4730" s="169">
        <v>111126</v>
      </c>
      <c r="G4730" s="169" t="s">
        <v>438</v>
      </c>
      <c r="J4730">
        <v>6727.85</v>
      </c>
      <c r="M4730" s="168">
        <f t="shared" si="221"/>
        <v>6.7278500000000007E-4</v>
      </c>
    </row>
    <row r="4731" spans="1:13" x14ac:dyDescent="0.25">
      <c r="A4731" s="89" t="str">
        <f t="shared" si="222"/>
        <v>Y0DE0</v>
      </c>
      <c r="B4731" s="89">
        <f>VLOOKUP(F4731,Masters!B:F,5,0)</f>
        <v>0</v>
      </c>
      <c r="C4731" s="169" t="s">
        <v>221</v>
      </c>
      <c r="D4731" s="169" t="s">
        <v>221</v>
      </c>
      <c r="E4731" s="170">
        <v>44469</v>
      </c>
      <c r="F4731" s="169">
        <v>111127</v>
      </c>
      <c r="G4731" s="169" t="s">
        <v>784</v>
      </c>
      <c r="J4731">
        <v>1470742.31</v>
      </c>
      <c r="M4731" s="168">
        <f t="shared" si="221"/>
        <v>0.147074231</v>
      </c>
    </row>
    <row r="4732" spans="1:13" x14ac:dyDescent="0.25">
      <c r="A4732" s="89" t="str">
        <f t="shared" si="222"/>
        <v>Y0DE0</v>
      </c>
      <c r="B4732" s="89">
        <f>VLOOKUP(F4732,Masters!B:F,5,0)</f>
        <v>0</v>
      </c>
      <c r="C4732" s="169" t="s">
        <v>221</v>
      </c>
      <c r="D4732" s="169" t="s">
        <v>221</v>
      </c>
      <c r="E4732" s="170">
        <v>44469</v>
      </c>
      <c r="F4732" s="169">
        <v>111131</v>
      </c>
      <c r="G4732" s="169" t="s">
        <v>655</v>
      </c>
      <c r="J4732">
        <v>135288715.30000001</v>
      </c>
      <c r="M4732" s="168">
        <f t="shared" si="221"/>
        <v>13.528871530000002</v>
      </c>
    </row>
    <row r="4733" spans="1:13" x14ac:dyDescent="0.25">
      <c r="A4733" s="89" t="str">
        <f t="shared" si="222"/>
        <v>Y0DE0</v>
      </c>
      <c r="B4733" s="89">
        <f>VLOOKUP(F4733,Masters!B:F,5,0)</f>
        <v>0</v>
      </c>
      <c r="C4733" s="169" t="s">
        <v>221</v>
      </c>
      <c r="D4733" s="169" t="s">
        <v>221</v>
      </c>
      <c r="E4733" s="170">
        <v>44469</v>
      </c>
      <c r="F4733" s="169">
        <v>121117</v>
      </c>
      <c r="G4733" s="169" t="s">
        <v>787</v>
      </c>
      <c r="J4733">
        <v>188134857.63</v>
      </c>
      <c r="M4733" s="168">
        <f t="shared" si="221"/>
        <v>18.813485762999999</v>
      </c>
    </row>
    <row r="4734" spans="1:13" x14ac:dyDescent="0.25">
      <c r="A4734" s="89" t="str">
        <f t="shared" si="222"/>
        <v>Y0DE0</v>
      </c>
      <c r="B4734" s="89">
        <f>VLOOKUP(F4734,Masters!B:F,5,0)</f>
        <v>0</v>
      </c>
      <c r="C4734" s="169" t="s">
        <v>221</v>
      </c>
      <c r="D4734" s="169" t="s">
        <v>221</v>
      </c>
      <c r="E4734" s="170">
        <v>44469</v>
      </c>
      <c r="F4734" s="169">
        <v>141280</v>
      </c>
      <c r="G4734" s="169" t="s">
        <v>789</v>
      </c>
      <c r="J4734">
        <v>104617.49</v>
      </c>
      <c r="M4734" s="168">
        <f t="shared" si="221"/>
        <v>1.0461749000000001E-2</v>
      </c>
    </row>
    <row r="4735" spans="1:13" x14ac:dyDescent="0.25">
      <c r="A4735" s="89" t="str">
        <f t="shared" si="222"/>
        <v>Y0DE0</v>
      </c>
      <c r="B4735" s="89">
        <f>VLOOKUP(F4735,Masters!B:F,5,0)</f>
        <v>0</v>
      </c>
      <c r="C4735" s="169" t="s">
        <v>221</v>
      </c>
      <c r="D4735" s="169" t="s">
        <v>221</v>
      </c>
      <c r="E4735" s="170">
        <v>44469</v>
      </c>
      <c r="F4735" s="169">
        <v>141398</v>
      </c>
      <c r="G4735" s="169" t="s">
        <v>2431</v>
      </c>
      <c r="J4735">
        <v>0</v>
      </c>
      <c r="M4735" s="168">
        <f t="shared" si="221"/>
        <v>0</v>
      </c>
    </row>
    <row r="4736" spans="1:13" x14ac:dyDescent="0.25">
      <c r="A4736" s="89" t="str">
        <f t="shared" si="222"/>
        <v>Y0DE0</v>
      </c>
      <c r="B4736" s="89">
        <f>VLOOKUP(F4736,Masters!B:F,5,0)</f>
        <v>0</v>
      </c>
      <c r="C4736" s="169" t="s">
        <v>221</v>
      </c>
      <c r="D4736" s="169" t="s">
        <v>221</v>
      </c>
      <c r="E4736" s="170">
        <v>44469</v>
      </c>
      <c r="F4736" s="169">
        <v>160118</v>
      </c>
      <c r="G4736" s="169" t="s">
        <v>890</v>
      </c>
      <c r="J4736">
        <v>0</v>
      </c>
      <c r="M4736" s="168">
        <f t="shared" si="221"/>
        <v>0</v>
      </c>
    </row>
    <row r="4737" spans="1:13" x14ac:dyDescent="0.25">
      <c r="A4737" s="89" t="str">
        <f t="shared" si="222"/>
        <v>Y0DE0</v>
      </c>
      <c r="B4737" s="89">
        <f>VLOOKUP(F4737,Masters!B:F,5,0)</f>
        <v>0</v>
      </c>
      <c r="C4737" s="169" t="s">
        <v>221</v>
      </c>
      <c r="D4737" s="169" t="s">
        <v>221</v>
      </c>
      <c r="E4737" s="170">
        <v>44469</v>
      </c>
      <c r="F4737" s="169">
        <v>170120</v>
      </c>
      <c r="G4737" s="169" t="s">
        <v>740</v>
      </c>
      <c r="J4737">
        <v>41940.61</v>
      </c>
      <c r="M4737" s="168">
        <f t="shared" si="221"/>
        <v>4.1940609999999998E-3</v>
      </c>
    </row>
    <row r="4738" spans="1:13" x14ac:dyDescent="0.25">
      <c r="A4738" s="89" t="str">
        <f t="shared" si="222"/>
        <v>Y0DE0</v>
      </c>
      <c r="B4738" s="89">
        <f>VLOOKUP(F4738,Masters!B:F,5,0)</f>
        <v>0</v>
      </c>
      <c r="C4738" s="169" t="s">
        <v>221</v>
      </c>
      <c r="D4738" s="169" t="s">
        <v>221</v>
      </c>
      <c r="E4738" s="170">
        <v>44469</v>
      </c>
      <c r="F4738" s="169">
        <v>170125</v>
      </c>
      <c r="G4738" s="169" t="s">
        <v>560</v>
      </c>
      <c r="J4738">
        <v>64138781.299999997</v>
      </c>
      <c r="M4738" s="168">
        <f t="shared" si="221"/>
        <v>6.4138781299999996</v>
      </c>
    </row>
    <row r="4739" spans="1:13" x14ac:dyDescent="0.25">
      <c r="A4739" s="89" t="str">
        <f t="shared" si="222"/>
        <v>Y0DE0</v>
      </c>
      <c r="B4739" s="89">
        <f>VLOOKUP(F4739,Masters!B:F,5,0)</f>
        <v>0</v>
      </c>
      <c r="C4739" s="169" t="s">
        <v>221</v>
      </c>
      <c r="D4739" s="169" t="s">
        <v>221</v>
      </c>
      <c r="E4739" s="170">
        <v>44469</v>
      </c>
      <c r="F4739" s="169">
        <v>170128</v>
      </c>
      <c r="G4739" s="169" t="s">
        <v>656</v>
      </c>
      <c r="J4739">
        <v>12555584.699999999</v>
      </c>
      <c r="M4739" s="168">
        <f t="shared" si="221"/>
        <v>1.25555847</v>
      </c>
    </row>
    <row r="4740" spans="1:13" x14ac:dyDescent="0.25">
      <c r="A4740" s="89" t="str">
        <f t="shared" si="222"/>
        <v>Y0DE1.2</v>
      </c>
      <c r="B4740" s="89">
        <f>VLOOKUP(F4740,Masters!B:F,5,0)</f>
        <v>1.2</v>
      </c>
      <c r="C4740" s="169" t="s">
        <v>221</v>
      </c>
      <c r="D4740" s="169" t="s">
        <v>221</v>
      </c>
      <c r="E4740" s="170">
        <v>44469</v>
      </c>
      <c r="F4740" s="169">
        <v>201277</v>
      </c>
      <c r="G4740" s="169" t="s">
        <v>474</v>
      </c>
      <c r="J4740">
        <v>-1254033537</v>
      </c>
      <c r="M4740" s="168">
        <f t="shared" si="221"/>
        <v>-125.4033537</v>
      </c>
    </row>
    <row r="4741" spans="1:13" x14ac:dyDescent="0.25">
      <c r="A4741" s="89" t="str">
        <f t="shared" si="222"/>
        <v>Y0DE1.2</v>
      </c>
      <c r="B4741" s="89">
        <f>VLOOKUP(F4741,Masters!B:F,5,0)</f>
        <v>1.2</v>
      </c>
      <c r="C4741" s="169" t="s">
        <v>221</v>
      </c>
      <c r="D4741" s="169" t="s">
        <v>221</v>
      </c>
      <c r="E4741" s="170">
        <v>44469</v>
      </c>
      <c r="F4741" s="169">
        <v>201298</v>
      </c>
      <c r="G4741" s="169" t="s">
        <v>476</v>
      </c>
      <c r="J4741">
        <v>-1640000</v>
      </c>
      <c r="M4741" s="168">
        <f t="shared" si="221"/>
        <v>-0.16400000000000001</v>
      </c>
    </row>
    <row r="4742" spans="1:13" x14ac:dyDescent="0.25">
      <c r="A4742" s="89" t="str">
        <f t="shared" si="222"/>
        <v>Y0DE1.2</v>
      </c>
      <c r="B4742" s="89">
        <f>VLOOKUP(F4742,Masters!B:F,5,0)</f>
        <v>1.2</v>
      </c>
      <c r="C4742" s="169" t="s">
        <v>221</v>
      </c>
      <c r="D4742" s="169" t="s">
        <v>221</v>
      </c>
      <c r="E4742" s="170">
        <v>44469</v>
      </c>
      <c r="F4742" s="169">
        <v>201364</v>
      </c>
      <c r="G4742" s="169" t="s">
        <v>479</v>
      </c>
      <c r="J4742">
        <v>-34000</v>
      </c>
      <c r="M4742" s="168">
        <f t="shared" si="221"/>
        <v>-3.3999999999999998E-3</v>
      </c>
    </row>
    <row r="4743" spans="1:13" x14ac:dyDescent="0.25">
      <c r="A4743" s="89" t="str">
        <f t="shared" si="222"/>
        <v>Y0DE1.2</v>
      </c>
      <c r="B4743" s="89">
        <f>VLOOKUP(F4743,Masters!B:F,5,0)</f>
        <v>1.2</v>
      </c>
      <c r="C4743" s="169" t="s">
        <v>221</v>
      </c>
      <c r="D4743" s="169" t="s">
        <v>221</v>
      </c>
      <c r="E4743" s="170">
        <v>44469</v>
      </c>
      <c r="F4743" s="169">
        <v>201366</v>
      </c>
      <c r="G4743" s="169" t="s">
        <v>480</v>
      </c>
      <c r="J4743">
        <v>-966735410</v>
      </c>
      <c r="M4743" s="168">
        <f t="shared" si="221"/>
        <v>-96.673541</v>
      </c>
    </row>
    <row r="4744" spans="1:13" x14ac:dyDescent="0.25">
      <c r="A4744" s="89" t="str">
        <f t="shared" si="222"/>
        <v>Y0DE0</v>
      </c>
      <c r="B4744" s="89">
        <f>VLOOKUP(F4744,Masters!B:F,5,0)</f>
        <v>0</v>
      </c>
      <c r="C4744" s="169" t="s">
        <v>221</v>
      </c>
      <c r="D4744" s="169" t="s">
        <v>221</v>
      </c>
      <c r="E4744" s="170">
        <v>44469</v>
      </c>
      <c r="F4744" s="169">
        <v>210103</v>
      </c>
      <c r="G4744" s="169" t="s">
        <v>521</v>
      </c>
      <c r="J4744">
        <v>0</v>
      </c>
      <c r="M4744" s="168">
        <f t="shared" si="221"/>
        <v>0</v>
      </c>
    </row>
    <row r="4745" spans="1:13" x14ac:dyDescent="0.25">
      <c r="A4745" s="89" t="str">
        <f t="shared" si="222"/>
        <v>Y0DE0</v>
      </c>
      <c r="B4745" s="89">
        <f>VLOOKUP(F4745,Masters!B:F,5,0)</f>
        <v>0</v>
      </c>
      <c r="C4745" s="169" t="s">
        <v>221</v>
      </c>
      <c r="D4745" s="169" t="s">
        <v>221</v>
      </c>
      <c r="E4745" s="170">
        <v>44469</v>
      </c>
      <c r="F4745" s="169">
        <v>210106</v>
      </c>
      <c r="G4745" s="169" t="s">
        <v>522</v>
      </c>
      <c r="J4745">
        <v>-951521.61</v>
      </c>
      <c r="M4745" s="168">
        <f t="shared" si="221"/>
        <v>-9.5152160999999999E-2</v>
      </c>
    </row>
    <row r="4746" spans="1:13" x14ac:dyDescent="0.25">
      <c r="A4746" s="89" t="str">
        <f t="shared" si="222"/>
        <v>Y0DE0</v>
      </c>
      <c r="B4746" s="89">
        <f>VLOOKUP(F4746,Masters!B:F,5,0)</f>
        <v>0</v>
      </c>
      <c r="C4746" s="169" t="s">
        <v>221</v>
      </c>
      <c r="D4746" s="169" t="s">
        <v>221</v>
      </c>
      <c r="E4746" s="170">
        <v>44469</v>
      </c>
      <c r="F4746" s="169">
        <v>210117</v>
      </c>
      <c r="G4746" s="169" t="s">
        <v>523</v>
      </c>
      <c r="J4746">
        <v>-283581.15000000002</v>
      </c>
      <c r="M4746" s="168">
        <f t="shared" si="221"/>
        <v>-2.8358115000000003E-2</v>
      </c>
    </row>
    <row r="4747" spans="1:13" x14ac:dyDescent="0.25">
      <c r="A4747" s="89" t="str">
        <f t="shared" si="222"/>
        <v>Y0DE0</v>
      </c>
      <c r="B4747" s="89">
        <f>VLOOKUP(F4747,Masters!B:F,5,0)</f>
        <v>0</v>
      </c>
      <c r="C4747" s="169" t="s">
        <v>221</v>
      </c>
      <c r="D4747" s="169" t="s">
        <v>221</v>
      </c>
      <c r="E4747" s="170">
        <v>44469</v>
      </c>
      <c r="F4747" s="169">
        <v>210132</v>
      </c>
      <c r="G4747" s="169" t="s">
        <v>916</v>
      </c>
      <c r="J4747">
        <v>0</v>
      </c>
      <c r="M4747" s="168">
        <f t="shared" si="221"/>
        <v>0</v>
      </c>
    </row>
    <row r="4748" spans="1:13" x14ac:dyDescent="0.25">
      <c r="A4748" s="89" t="str">
        <f t="shared" si="222"/>
        <v>Y0DE0</v>
      </c>
      <c r="B4748" s="89">
        <f>VLOOKUP(F4748,Masters!B:F,5,0)</f>
        <v>0</v>
      </c>
      <c r="C4748" s="169" t="s">
        <v>221</v>
      </c>
      <c r="D4748" s="169" t="s">
        <v>221</v>
      </c>
      <c r="E4748" s="170">
        <v>44469</v>
      </c>
      <c r="F4748" s="169">
        <v>210138</v>
      </c>
      <c r="G4748" s="169" t="s">
        <v>2441</v>
      </c>
      <c r="J4748">
        <v>0</v>
      </c>
      <c r="M4748" s="168">
        <f t="shared" si="221"/>
        <v>0</v>
      </c>
    </row>
    <row r="4749" spans="1:13" x14ac:dyDescent="0.25">
      <c r="A4749" s="89" t="str">
        <f t="shared" si="222"/>
        <v>Y0DE0</v>
      </c>
      <c r="B4749" s="89">
        <f>VLOOKUP(F4749,Masters!B:F,5,0)</f>
        <v>0</v>
      </c>
      <c r="C4749" s="169" t="s">
        <v>221</v>
      </c>
      <c r="D4749" s="169" t="s">
        <v>221</v>
      </c>
      <c r="E4749" s="170">
        <v>44469</v>
      </c>
      <c r="F4749" s="169">
        <v>210140</v>
      </c>
      <c r="G4749" s="169" t="s">
        <v>525</v>
      </c>
      <c r="J4749">
        <v>0</v>
      </c>
      <c r="M4749" s="168">
        <f t="shared" ref="M4749:M4812" si="223">J4749/10000000</f>
        <v>0</v>
      </c>
    </row>
    <row r="4750" spans="1:13" x14ac:dyDescent="0.25">
      <c r="A4750" s="89" t="str">
        <f t="shared" si="222"/>
        <v>Y0DE0</v>
      </c>
      <c r="B4750" s="89">
        <f>VLOOKUP(F4750,Masters!B:F,5,0)</f>
        <v>0</v>
      </c>
      <c r="C4750" s="169" t="s">
        <v>221</v>
      </c>
      <c r="D4750" s="169" t="s">
        <v>221</v>
      </c>
      <c r="E4750" s="170">
        <v>44469</v>
      </c>
      <c r="F4750" s="169">
        <v>210210</v>
      </c>
      <c r="G4750" s="169" t="s">
        <v>526</v>
      </c>
      <c r="J4750">
        <v>0</v>
      </c>
      <c r="M4750" s="168">
        <f t="shared" si="223"/>
        <v>0</v>
      </c>
    </row>
    <row r="4751" spans="1:13" x14ac:dyDescent="0.25">
      <c r="A4751" s="89" t="str">
        <f t="shared" si="222"/>
        <v>Y0DE0</v>
      </c>
      <c r="B4751" s="89">
        <f>VLOOKUP(F4751,Masters!B:F,5,0)</f>
        <v>0</v>
      </c>
      <c r="C4751" s="169" t="s">
        <v>221</v>
      </c>
      <c r="D4751" s="169" t="s">
        <v>221</v>
      </c>
      <c r="E4751" s="170">
        <v>44469</v>
      </c>
      <c r="F4751" s="169">
        <v>210667</v>
      </c>
      <c r="G4751" s="169" t="s">
        <v>528</v>
      </c>
      <c r="J4751">
        <v>49.07</v>
      </c>
      <c r="M4751" s="168">
        <f t="shared" si="223"/>
        <v>4.9069999999999998E-6</v>
      </c>
    </row>
    <row r="4752" spans="1:13" x14ac:dyDescent="0.25">
      <c r="A4752" s="89" t="str">
        <f t="shared" si="222"/>
        <v>Y0DE0</v>
      </c>
      <c r="B4752" s="89">
        <f>VLOOKUP(F4752,Masters!B:F,5,0)</f>
        <v>0</v>
      </c>
      <c r="C4752" s="169" t="s">
        <v>221</v>
      </c>
      <c r="D4752" s="169" t="s">
        <v>221</v>
      </c>
      <c r="E4752" s="170">
        <v>44469</v>
      </c>
      <c r="F4752" s="169">
        <v>211103</v>
      </c>
      <c r="G4752" s="169" t="s">
        <v>529</v>
      </c>
      <c r="J4752">
        <v>-572.83000000000004</v>
      </c>
      <c r="M4752" s="168">
        <f t="shared" si="223"/>
        <v>-5.7283000000000007E-5</v>
      </c>
    </row>
    <row r="4753" spans="1:13" x14ac:dyDescent="0.25">
      <c r="A4753" s="89" t="str">
        <f t="shared" si="222"/>
        <v>Y0DE0</v>
      </c>
      <c r="B4753" s="89">
        <f>VLOOKUP(F4753,Masters!B:F,5,0)</f>
        <v>0</v>
      </c>
      <c r="C4753" s="169" t="s">
        <v>221</v>
      </c>
      <c r="D4753" s="169" t="s">
        <v>221</v>
      </c>
      <c r="E4753" s="170">
        <v>44469</v>
      </c>
      <c r="F4753" s="169">
        <v>211106</v>
      </c>
      <c r="G4753" s="169" t="s">
        <v>530</v>
      </c>
      <c r="J4753">
        <v>-109957.08</v>
      </c>
      <c r="M4753" s="168">
        <f t="shared" si="223"/>
        <v>-1.0995708E-2</v>
      </c>
    </row>
    <row r="4754" spans="1:13" x14ac:dyDescent="0.25">
      <c r="A4754" s="89" t="str">
        <f t="shared" si="222"/>
        <v>Y0DE0</v>
      </c>
      <c r="B4754" s="89">
        <f>VLOOKUP(F4754,Masters!B:F,5,0)</f>
        <v>0</v>
      </c>
      <c r="C4754" s="169" t="s">
        <v>221</v>
      </c>
      <c r="D4754" s="169" t="s">
        <v>221</v>
      </c>
      <c r="E4754" s="170">
        <v>44469</v>
      </c>
      <c r="F4754" s="169">
        <v>211172</v>
      </c>
      <c r="G4754" s="169" t="s">
        <v>535</v>
      </c>
      <c r="J4754">
        <v>936353.38</v>
      </c>
      <c r="M4754" s="168">
        <f t="shared" si="223"/>
        <v>9.3635337999999999E-2</v>
      </c>
    </row>
    <row r="4755" spans="1:13" x14ac:dyDescent="0.25">
      <c r="A4755" s="89" t="str">
        <f t="shared" si="222"/>
        <v>Y0DE0</v>
      </c>
      <c r="B4755" s="89">
        <f>VLOOKUP(F4755,Masters!B:F,5,0)</f>
        <v>0</v>
      </c>
      <c r="C4755" s="169" t="s">
        <v>221</v>
      </c>
      <c r="D4755" s="169" t="s">
        <v>221</v>
      </c>
      <c r="E4755" s="170">
        <v>44469</v>
      </c>
      <c r="F4755" s="169">
        <v>211632</v>
      </c>
      <c r="G4755" s="169" t="s">
        <v>538</v>
      </c>
      <c r="J4755">
        <v>872.58</v>
      </c>
      <c r="M4755" s="168">
        <f t="shared" si="223"/>
        <v>8.7258000000000011E-5</v>
      </c>
    </row>
    <row r="4756" spans="1:13" x14ac:dyDescent="0.25">
      <c r="A4756" s="89" t="str">
        <f t="shared" si="222"/>
        <v>Y0DE0</v>
      </c>
      <c r="B4756" s="89">
        <f>VLOOKUP(F4756,Masters!B:F,5,0)</f>
        <v>0</v>
      </c>
      <c r="C4756" s="169" t="s">
        <v>221</v>
      </c>
      <c r="D4756" s="169" t="s">
        <v>221</v>
      </c>
      <c r="E4756" s="170">
        <v>44469</v>
      </c>
      <c r="F4756" s="169">
        <v>260118</v>
      </c>
      <c r="G4756" s="169" t="s">
        <v>930</v>
      </c>
      <c r="J4756">
        <v>0</v>
      </c>
      <c r="M4756" s="168">
        <f t="shared" si="223"/>
        <v>0</v>
      </c>
    </row>
    <row r="4757" spans="1:13" x14ac:dyDescent="0.25">
      <c r="A4757" s="89" t="str">
        <f t="shared" si="222"/>
        <v>Y0DE0</v>
      </c>
      <c r="B4757" s="89">
        <f>VLOOKUP(F4757,Masters!B:F,5,0)</f>
        <v>0</v>
      </c>
      <c r="C4757" s="169" t="s">
        <v>221</v>
      </c>
      <c r="D4757" s="169" t="s">
        <v>221</v>
      </c>
      <c r="E4757" s="170">
        <v>44469</v>
      </c>
      <c r="F4757" s="169">
        <v>260836</v>
      </c>
      <c r="G4757" s="169" t="s">
        <v>496</v>
      </c>
      <c r="J4757">
        <v>-24756.04</v>
      </c>
      <c r="M4757" s="168">
        <f t="shared" si="223"/>
        <v>-2.4756040000000002E-3</v>
      </c>
    </row>
    <row r="4758" spans="1:13" x14ac:dyDescent="0.25">
      <c r="A4758" s="89" t="str">
        <f t="shared" si="222"/>
        <v>Y0DE0</v>
      </c>
      <c r="B4758" s="89">
        <f>VLOOKUP(F4758,Masters!B:F,5,0)</f>
        <v>0</v>
      </c>
      <c r="C4758" s="169" t="s">
        <v>221</v>
      </c>
      <c r="D4758" s="169" t="s">
        <v>221</v>
      </c>
      <c r="E4758" s="170">
        <v>44469</v>
      </c>
      <c r="F4758" s="169">
        <v>260837</v>
      </c>
      <c r="G4758" s="169" t="s">
        <v>497</v>
      </c>
      <c r="J4758">
        <v>-24756.04</v>
      </c>
      <c r="M4758" s="168">
        <f t="shared" si="223"/>
        <v>-2.4756040000000002E-3</v>
      </c>
    </row>
    <row r="4759" spans="1:13" x14ac:dyDescent="0.25">
      <c r="A4759" s="89" t="str">
        <f t="shared" si="222"/>
        <v>Y0DE0</v>
      </c>
      <c r="B4759" s="89">
        <f>VLOOKUP(F4759,Masters!B:F,5,0)</f>
        <v>0</v>
      </c>
      <c r="C4759" s="169" t="s">
        <v>221</v>
      </c>
      <c r="D4759" s="169" t="s">
        <v>221</v>
      </c>
      <c r="E4759" s="170">
        <v>44469</v>
      </c>
      <c r="F4759" s="169">
        <v>261027</v>
      </c>
      <c r="G4759" s="169" t="s">
        <v>502</v>
      </c>
      <c r="J4759">
        <v>63310.91</v>
      </c>
      <c r="M4759" s="168">
        <f t="shared" si="223"/>
        <v>6.3310910000000005E-3</v>
      </c>
    </row>
    <row r="4760" spans="1:13" x14ac:dyDescent="0.25">
      <c r="A4760" s="89" t="str">
        <f t="shared" si="222"/>
        <v>Y0DE0</v>
      </c>
      <c r="B4760" s="89">
        <f>VLOOKUP(F4760,Masters!B:F,5,0)</f>
        <v>0</v>
      </c>
      <c r="C4760" s="169" t="s">
        <v>221</v>
      </c>
      <c r="D4760" s="169" t="s">
        <v>221</v>
      </c>
      <c r="E4760" s="170">
        <v>44469</v>
      </c>
      <c r="F4760" s="169">
        <v>261262</v>
      </c>
      <c r="G4760" s="169" t="s">
        <v>507</v>
      </c>
      <c r="J4760">
        <v>22.8</v>
      </c>
      <c r="M4760" s="168">
        <f t="shared" si="223"/>
        <v>2.2800000000000002E-6</v>
      </c>
    </row>
    <row r="4761" spans="1:13" x14ac:dyDescent="0.25">
      <c r="A4761" s="89" t="str">
        <f t="shared" si="222"/>
        <v>Y0DE0</v>
      </c>
      <c r="B4761" s="89">
        <f>VLOOKUP(F4761,Masters!B:F,5,0)</f>
        <v>0</v>
      </c>
      <c r="C4761" s="169" t="s">
        <v>221</v>
      </c>
      <c r="D4761" s="169" t="s">
        <v>221</v>
      </c>
      <c r="E4761" s="170">
        <v>44469</v>
      </c>
      <c r="F4761" s="169">
        <v>281101</v>
      </c>
      <c r="G4761" s="169" t="s">
        <v>481</v>
      </c>
      <c r="J4761">
        <v>-513223078.67000002</v>
      </c>
      <c r="M4761" s="168">
        <f t="shared" si="223"/>
        <v>-51.322307866999999</v>
      </c>
    </row>
    <row r="4762" spans="1:13" x14ac:dyDescent="0.25">
      <c r="A4762" s="89" t="str">
        <f t="shared" ref="A4762:A4825" si="224">C4762&amp;B4762</f>
        <v>Y0DE0</v>
      </c>
      <c r="B4762" s="89">
        <f>VLOOKUP(F4762,Masters!B:F,5,0)</f>
        <v>0</v>
      </c>
      <c r="C4762" s="169" t="s">
        <v>221</v>
      </c>
      <c r="D4762" s="169" t="s">
        <v>221</v>
      </c>
      <c r="E4762" s="170">
        <v>44469</v>
      </c>
      <c r="F4762" s="169">
        <v>281102</v>
      </c>
      <c r="G4762" s="169" t="s">
        <v>1058</v>
      </c>
      <c r="J4762">
        <v>-114233597.89</v>
      </c>
      <c r="M4762" s="168">
        <f t="shared" si="223"/>
        <v>-11.423359789000001</v>
      </c>
    </row>
    <row r="4763" spans="1:13" x14ac:dyDescent="0.25">
      <c r="A4763" s="89" t="str">
        <f t="shared" si="224"/>
        <v>Y0DE0</v>
      </c>
      <c r="B4763" s="89">
        <f>VLOOKUP(F4763,Masters!B:F,5,0)</f>
        <v>0</v>
      </c>
      <c r="C4763" s="169" t="s">
        <v>221</v>
      </c>
      <c r="D4763" s="169" t="s">
        <v>221</v>
      </c>
      <c r="E4763" s="170">
        <v>44469</v>
      </c>
      <c r="F4763" s="169">
        <v>281212</v>
      </c>
      <c r="G4763" s="169" t="s">
        <v>541</v>
      </c>
      <c r="J4763">
        <v>-47884.94</v>
      </c>
      <c r="M4763" s="168">
        <f t="shared" si="223"/>
        <v>-4.7884939999999999E-3</v>
      </c>
    </row>
    <row r="4764" spans="1:13" x14ac:dyDescent="0.25">
      <c r="A4764" s="89" t="str">
        <f t="shared" si="224"/>
        <v>Y0DE5.2</v>
      </c>
      <c r="B4764" s="89">
        <f>VLOOKUP(F4764,Masters!B:F,5,0)</f>
        <v>5.2</v>
      </c>
      <c r="C4764" s="169" t="s">
        <v>221</v>
      </c>
      <c r="D4764" s="169" t="s">
        <v>221</v>
      </c>
      <c r="E4764" s="170">
        <v>44469</v>
      </c>
      <c r="F4764" s="169">
        <v>304213</v>
      </c>
      <c r="G4764" s="169" t="s">
        <v>966</v>
      </c>
      <c r="J4764">
        <v>-793505.16</v>
      </c>
      <c r="M4764" s="168">
        <f t="shared" si="223"/>
        <v>-7.935051600000001E-2</v>
      </c>
    </row>
    <row r="4765" spans="1:13" x14ac:dyDescent="0.25">
      <c r="A4765" s="89" t="str">
        <f t="shared" si="224"/>
        <v>Y0DE5.2</v>
      </c>
      <c r="B4765" s="89">
        <f>VLOOKUP(F4765,Masters!B:F,5,0)</f>
        <v>5.2</v>
      </c>
      <c r="C4765" s="169" t="s">
        <v>221</v>
      </c>
      <c r="D4765" s="169" t="s">
        <v>221</v>
      </c>
      <c r="E4765" s="170">
        <v>44469</v>
      </c>
      <c r="F4765" s="169">
        <v>304214</v>
      </c>
      <c r="G4765" s="169" t="s">
        <v>663</v>
      </c>
      <c r="J4765">
        <v>-1462748.98</v>
      </c>
      <c r="M4765" s="168">
        <f t="shared" si="223"/>
        <v>-0.14627489799999999</v>
      </c>
    </row>
    <row r="4766" spans="1:13" x14ac:dyDescent="0.25">
      <c r="A4766" s="89" t="str">
        <f t="shared" si="224"/>
        <v>Y0DE5.2</v>
      </c>
      <c r="B4766" s="89">
        <f>VLOOKUP(F4766,Masters!B:F,5,0)</f>
        <v>5.2</v>
      </c>
      <c r="C4766" s="169" t="s">
        <v>221</v>
      </c>
      <c r="D4766" s="169" t="s">
        <v>221</v>
      </c>
      <c r="E4766" s="170">
        <v>44469</v>
      </c>
      <c r="F4766" s="169">
        <v>304217</v>
      </c>
      <c r="G4766" s="169" t="s">
        <v>968</v>
      </c>
      <c r="J4766">
        <v>-84205021.180000007</v>
      </c>
      <c r="M4766" s="168">
        <f t="shared" si="223"/>
        <v>-8.4205021179999999</v>
      </c>
    </row>
    <row r="4767" spans="1:13" x14ac:dyDescent="0.25">
      <c r="A4767" s="89" t="str">
        <f t="shared" si="224"/>
        <v>Y0DE5.2</v>
      </c>
      <c r="B4767" s="89">
        <f>VLOOKUP(F4767,Masters!B:F,5,0)</f>
        <v>5.2</v>
      </c>
      <c r="C4767" s="169" t="s">
        <v>221</v>
      </c>
      <c r="D4767" s="169" t="s">
        <v>221</v>
      </c>
      <c r="E4767" s="170">
        <v>44469</v>
      </c>
      <c r="F4767" s="169">
        <v>304232</v>
      </c>
      <c r="G4767" s="169" t="s">
        <v>440</v>
      </c>
      <c r="J4767">
        <v>-0.34</v>
      </c>
      <c r="M4767" s="168">
        <f t="shared" si="223"/>
        <v>-3.4E-8</v>
      </c>
    </row>
    <row r="4768" spans="1:13" x14ac:dyDescent="0.25">
      <c r="A4768" s="89" t="str">
        <f t="shared" si="224"/>
        <v>Y0DE5.2</v>
      </c>
      <c r="B4768" s="89">
        <f>VLOOKUP(F4768,Masters!B:F,5,0)</f>
        <v>5.2</v>
      </c>
      <c r="C4768" s="169" t="s">
        <v>221</v>
      </c>
      <c r="D4768" s="169" t="s">
        <v>221</v>
      </c>
      <c r="E4768" s="170">
        <v>44469</v>
      </c>
      <c r="F4768" s="169">
        <v>304233</v>
      </c>
      <c r="G4768" s="169" t="s">
        <v>658</v>
      </c>
      <c r="J4768">
        <v>-22683936.300000001</v>
      </c>
      <c r="M4768" s="168">
        <f t="shared" si="223"/>
        <v>-2.2683936300000003</v>
      </c>
    </row>
    <row r="4769" spans="1:13" x14ac:dyDescent="0.25">
      <c r="A4769" s="89" t="str">
        <f t="shared" si="224"/>
        <v>Y0DE5.5</v>
      </c>
      <c r="B4769" s="89">
        <f>VLOOKUP(F4769,Masters!B:F,5,0)</f>
        <v>5.5</v>
      </c>
      <c r="C4769" s="169" t="s">
        <v>221</v>
      </c>
      <c r="D4769" s="169" t="s">
        <v>221</v>
      </c>
      <c r="E4769" s="170">
        <v>44469</v>
      </c>
      <c r="F4769" s="169">
        <v>304749</v>
      </c>
      <c r="G4769" s="169" t="s">
        <v>442</v>
      </c>
      <c r="J4769">
        <v>4.42</v>
      </c>
      <c r="M4769" s="168">
        <f t="shared" si="223"/>
        <v>4.4200000000000001E-7</v>
      </c>
    </row>
    <row r="4770" spans="1:13" x14ac:dyDescent="0.25">
      <c r="A4770" s="89" t="str">
        <f t="shared" si="224"/>
        <v>Y0DE5.5</v>
      </c>
      <c r="B4770" s="89">
        <f>VLOOKUP(F4770,Masters!B:F,5,0)</f>
        <v>5.5</v>
      </c>
      <c r="C4770" s="169" t="s">
        <v>221</v>
      </c>
      <c r="D4770" s="169" t="s">
        <v>221</v>
      </c>
      <c r="E4770" s="170">
        <v>44469</v>
      </c>
      <c r="F4770" s="169">
        <v>304751</v>
      </c>
      <c r="G4770" s="169" t="s">
        <v>443</v>
      </c>
      <c r="J4770">
        <v>-4.42</v>
      </c>
      <c r="M4770" s="168">
        <f t="shared" si="223"/>
        <v>-4.4200000000000001E-7</v>
      </c>
    </row>
    <row r="4771" spans="1:13" x14ac:dyDescent="0.25">
      <c r="A4771" s="89" t="str">
        <f t="shared" si="224"/>
        <v>Y0DE0</v>
      </c>
      <c r="B4771" s="89">
        <f>VLOOKUP(F4771,Masters!B:F,5,0)</f>
        <v>0</v>
      </c>
      <c r="C4771" s="169" t="s">
        <v>221</v>
      </c>
      <c r="D4771" s="169" t="s">
        <v>221</v>
      </c>
      <c r="E4771" s="170">
        <v>44469</v>
      </c>
      <c r="F4771" s="169">
        <v>311617</v>
      </c>
      <c r="G4771" s="169" t="s">
        <v>666</v>
      </c>
      <c r="J4771">
        <v>-69495.02</v>
      </c>
      <c r="M4771" s="168">
        <f t="shared" si="223"/>
        <v>-6.9495020000000006E-3</v>
      </c>
    </row>
    <row r="4772" spans="1:13" x14ac:dyDescent="0.25">
      <c r="A4772" s="89" t="str">
        <f t="shared" si="224"/>
        <v>Y0DE0</v>
      </c>
      <c r="B4772" s="89">
        <f>VLOOKUP(F4772,Masters!B:F,5,0)</f>
        <v>0</v>
      </c>
      <c r="C4772" s="169" t="s">
        <v>221</v>
      </c>
      <c r="D4772" s="169" t="s">
        <v>221</v>
      </c>
      <c r="E4772" s="170">
        <v>44469</v>
      </c>
      <c r="F4772" s="169">
        <v>311621</v>
      </c>
      <c r="G4772" s="169" t="s">
        <v>990</v>
      </c>
      <c r="J4772">
        <v>30051790</v>
      </c>
      <c r="M4772" s="168">
        <f t="shared" si="223"/>
        <v>3.005179</v>
      </c>
    </row>
    <row r="4773" spans="1:13" x14ac:dyDescent="0.25">
      <c r="A4773" s="89" t="str">
        <f t="shared" si="224"/>
        <v>Y0DE0</v>
      </c>
      <c r="B4773" s="89">
        <f>VLOOKUP(F4773,Masters!B:F,5,0)</f>
        <v>0</v>
      </c>
      <c r="C4773" s="169" t="s">
        <v>221</v>
      </c>
      <c r="D4773" s="169" t="s">
        <v>221</v>
      </c>
      <c r="E4773" s="170">
        <v>44469</v>
      </c>
      <c r="F4773" s="169">
        <v>311624</v>
      </c>
      <c r="G4773" s="169" t="s">
        <v>2436</v>
      </c>
      <c r="J4773">
        <v>7514996.2999999998</v>
      </c>
      <c r="M4773" s="168">
        <f t="shared" si="223"/>
        <v>0.75149962999999997</v>
      </c>
    </row>
    <row r="4774" spans="1:13" x14ac:dyDescent="0.25">
      <c r="A4774" s="89" t="str">
        <f t="shared" si="224"/>
        <v>Y0DE6.3</v>
      </c>
      <c r="B4774" s="89">
        <f>VLOOKUP(F4774,Masters!B:F,5,0)</f>
        <v>6.3</v>
      </c>
      <c r="C4774" s="169" t="s">
        <v>221</v>
      </c>
      <c r="D4774" s="169" t="s">
        <v>221</v>
      </c>
      <c r="E4774" s="170">
        <v>44469</v>
      </c>
      <c r="F4774" s="169">
        <v>401201</v>
      </c>
      <c r="G4774" s="169" t="s">
        <v>451</v>
      </c>
      <c r="J4774">
        <v>18732</v>
      </c>
      <c r="M4774" s="168">
        <f t="shared" si="223"/>
        <v>1.8732E-3</v>
      </c>
    </row>
    <row r="4775" spans="1:13" x14ac:dyDescent="0.25">
      <c r="A4775" s="89" t="str">
        <f t="shared" si="224"/>
        <v>Y0DE6.3</v>
      </c>
      <c r="B4775" s="89">
        <f>VLOOKUP(F4775,Masters!B:F,5,0)</f>
        <v>6.3</v>
      </c>
      <c r="C4775" s="169" t="s">
        <v>221</v>
      </c>
      <c r="D4775" s="169" t="s">
        <v>221</v>
      </c>
      <c r="E4775" s="170">
        <v>44469</v>
      </c>
      <c r="F4775" s="169">
        <v>401532</v>
      </c>
      <c r="G4775" s="169" t="s">
        <v>761</v>
      </c>
      <c r="J4775">
        <v>81446.460000000006</v>
      </c>
      <c r="M4775" s="168">
        <f t="shared" si="223"/>
        <v>8.1446460000000002E-3</v>
      </c>
    </row>
    <row r="4776" spans="1:13" x14ac:dyDescent="0.25">
      <c r="A4776" s="89" t="str">
        <f t="shared" si="224"/>
        <v>Y0DE6.3</v>
      </c>
      <c r="B4776" s="89">
        <f>VLOOKUP(F4776,Masters!B:F,5,0)</f>
        <v>6.3</v>
      </c>
      <c r="C4776" s="169" t="s">
        <v>221</v>
      </c>
      <c r="D4776" s="169" t="s">
        <v>221</v>
      </c>
      <c r="E4776" s="170">
        <v>44469</v>
      </c>
      <c r="F4776" s="169">
        <v>401707</v>
      </c>
      <c r="G4776" s="169" t="s">
        <v>457</v>
      </c>
      <c r="J4776">
        <v>323024.84999999998</v>
      </c>
      <c r="M4776" s="168">
        <f t="shared" si="223"/>
        <v>3.2302484999999999E-2</v>
      </c>
    </row>
    <row r="4777" spans="1:13" x14ac:dyDescent="0.25">
      <c r="A4777" s="89" t="str">
        <f t="shared" si="224"/>
        <v>Y0DE6.3</v>
      </c>
      <c r="B4777" s="89">
        <f>VLOOKUP(F4777,Masters!B:F,5,0)</f>
        <v>6.3</v>
      </c>
      <c r="C4777" s="169" t="s">
        <v>221</v>
      </c>
      <c r="D4777" s="169" t="s">
        <v>221</v>
      </c>
      <c r="E4777" s="170">
        <v>44469</v>
      </c>
      <c r="F4777" s="169">
        <v>401708</v>
      </c>
      <c r="G4777" s="169" t="s">
        <v>458</v>
      </c>
      <c r="J4777">
        <v>323024.84999999998</v>
      </c>
      <c r="M4777" s="168">
        <f t="shared" si="223"/>
        <v>3.2302484999999999E-2</v>
      </c>
    </row>
    <row r="4778" spans="1:13" x14ac:dyDescent="0.25">
      <c r="A4778" s="89" t="str">
        <f t="shared" si="224"/>
        <v>Y0DE6.2</v>
      </c>
      <c r="B4778" s="89">
        <f>VLOOKUP(F4778,Masters!B:F,5,0)</f>
        <v>6.2</v>
      </c>
      <c r="C4778" s="169" t="s">
        <v>221</v>
      </c>
      <c r="D4778" s="169" t="s">
        <v>221</v>
      </c>
      <c r="E4778" s="170">
        <v>44469</v>
      </c>
      <c r="F4778" s="169">
        <v>402106</v>
      </c>
      <c r="G4778" s="169" t="s">
        <v>93</v>
      </c>
      <c r="J4778" s="168">
        <v>5373.59</v>
      </c>
      <c r="M4778" s="168">
        <f t="shared" si="223"/>
        <v>5.3735900000000006E-4</v>
      </c>
    </row>
    <row r="4779" spans="1:13" x14ac:dyDescent="0.25">
      <c r="A4779" s="89" t="str">
        <f t="shared" si="224"/>
        <v>Y0DE6.3</v>
      </c>
      <c r="B4779" s="89">
        <f>VLOOKUP(F4779,Masters!B:F,5,0)</f>
        <v>6.3</v>
      </c>
      <c r="C4779" s="169" t="s">
        <v>221</v>
      </c>
      <c r="D4779" s="169" t="s">
        <v>221</v>
      </c>
      <c r="E4779" s="170">
        <v>44469</v>
      </c>
      <c r="F4779" s="169">
        <v>402113</v>
      </c>
      <c r="G4779" s="169" t="s">
        <v>460</v>
      </c>
      <c r="J4779">
        <v>101870.23</v>
      </c>
      <c r="M4779" s="168">
        <f t="shared" si="223"/>
        <v>1.0187023E-2</v>
      </c>
    </row>
    <row r="4780" spans="1:13" x14ac:dyDescent="0.25">
      <c r="A4780" s="89" t="str">
        <f t="shared" si="224"/>
        <v>Y0DE6.3</v>
      </c>
      <c r="B4780" s="89">
        <f>VLOOKUP(F4780,Masters!B:F,5,0)</f>
        <v>6.3</v>
      </c>
      <c r="C4780" s="169" t="s">
        <v>221</v>
      </c>
      <c r="D4780" s="169" t="s">
        <v>221</v>
      </c>
      <c r="E4780" s="170">
        <v>44469</v>
      </c>
      <c r="F4780" s="169">
        <v>402125</v>
      </c>
      <c r="G4780" s="169" t="s">
        <v>2442</v>
      </c>
      <c r="J4780">
        <v>1958.28</v>
      </c>
      <c r="M4780" s="168">
        <f t="shared" si="223"/>
        <v>1.95828E-4</v>
      </c>
    </row>
    <row r="4781" spans="1:13" x14ac:dyDescent="0.25">
      <c r="A4781" s="89" t="str">
        <f t="shared" si="224"/>
        <v>Y0DE6.3</v>
      </c>
      <c r="B4781" s="89">
        <f>VLOOKUP(F4781,Masters!B:F,5,0)</f>
        <v>6.3</v>
      </c>
      <c r="C4781" s="169" t="s">
        <v>221</v>
      </c>
      <c r="D4781" s="169" t="s">
        <v>221</v>
      </c>
      <c r="E4781" s="170">
        <v>44469</v>
      </c>
      <c r="F4781" s="169">
        <v>402128</v>
      </c>
      <c r="G4781" s="169" t="s">
        <v>766</v>
      </c>
      <c r="J4781">
        <v>0</v>
      </c>
      <c r="M4781" s="168">
        <f t="shared" si="223"/>
        <v>0</v>
      </c>
    </row>
    <row r="4782" spans="1:13" x14ac:dyDescent="0.25">
      <c r="A4782" s="89" t="str">
        <f t="shared" si="224"/>
        <v>Y0DE6.3</v>
      </c>
      <c r="B4782" s="89">
        <f>VLOOKUP(F4782,Masters!B:F,5,0)</f>
        <v>6.3</v>
      </c>
      <c r="C4782" s="169" t="s">
        <v>221</v>
      </c>
      <c r="D4782" s="169" t="s">
        <v>221</v>
      </c>
      <c r="E4782" s="170">
        <v>44469</v>
      </c>
      <c r="F4782" s="169">
        <v>402233</v>
      </c>
      <c r="G4782" s="169" t="s">
        <v>462</v>
      </c>
      <c r="J4782">
        <v>840.87</v>
      </c>
      <c r="M4782" s="168">
        <f t="shared" si="223"/>
        <v>8.4086999999999996E-5</v>
      </c>
    </row>
    <row r="4783" spans="1:13" x14ac:dyDescent="0.25">
      <c r="A4783" s="89" t="str">
        <f t="shared" si="224"/>
        <v>Y0DE6.1</v>
      </c>
      <c r="B4783" s="89">
        <f>VLOOKUP(F4783,Masters!B:F,5,0)</f>
        <v>6.1</v>
      </c>
      <c r="C4783" s="169" t="s">
        <v>221</v>
      </c>
      <c r="D4783" s="169" t="s">
        <v>221</v>
      </c>
      <c r="E4783" s="170">
        <v>44469</v>
      </c>
      <c r="F4783" s="169">
        <v>402257</v>
      </c>
      <c r="G4783" s="169" t="s">
        <v>464</v>
      </c>
      <c r="J4783" s="168">
        <v>3589124.95</v>
      </c>
      <c r="M4783" s="168">
        <f t="shared" si="223"/>
        <v>0.358912495</v>
      </c>
    </row>
    <row r="4784" spans="1:13" x14ac:dyDescent="0.25">
      <c r="A4784" s="89" t="str">
        <f t="shared" si="224"/>
        <v>Y0DE6.3</v>
      </c>
      <c r="B4784" s="89">
        <f>VLOOKUP(F4784,Masters!B:F,5,0)</f>
        <v>6.3</v>
      </c>
      <c r="C4784" s="169" t="s">
        <v>221</v>
      </c>
      <c r="D4784" s="169" t="s">
        <v>221</v>
      </c>
      <c r="E4784" s="170">
        <v>44469</v>
      </c>
      <c r="F4784" s="169">
        <v>402381</v>
      </c>
      <c r="G4784" s="169" t="s">
        <v>467</v>
      </c>
      <c r="J4784">
        <v>63235.29</v>
      </c>
      <c r="M4784" s="168">
        <f t="shared" si="223"/>
        <v>6.3235290000000005E-3</v>
      </c>
    </row>
    <row r="4785" spans="1:13" x14ac:dyDescent="0.25">
      <c r="A4785" s="89" t="str">
        <f t="shared" si="224"/>
        <v>Y0DE6.3</v>
      </c>
      <c r="B4785" s="89">
        <f>VLOOKUP(F4785,Masters!B:F,5,0)</f>
        <v>6.3</v>
      </c>
      <c r="C4785" s="169" t="s">
        <v>221</v>
      </c>
      <c r="D4785" s="169" t="s">
        <v>221</v>
      </c>
      <c r="E4785" s="170">
        <v>44469</v>
      </c>
      <c r="F4785" s="169">
        <v>402404</v>
      </c>
      <c r="G4785" s="169" t="s">
        <v>468</v>
      </c>
      <c r="J4785">
        <v>739.27</v>
      </c>
      <c r="M4785" s="168">
        <f t="shared" si="223"/>
        <v>7.3926999999999999E-5</v>
      </c>
    </row>
    <row r="4786" spans="1:13" x14ac:dyDescent="0.25">
      <c r="A4786" s="89" t="str">
        <f t="shared" si="224"/>
        <v>Y0DE6.3</v>
      </c>
      <c r="B4786" s="89">
        <f>VLOOKUP(F4786,Masters!B:F,5,0)</f>
        <v>6.3</v>
      </c>
      <c r="C4786" s="169" t="s">
        <v>221</v>
      </c>
      <c r="D4786" s="169" t="s">
        <v>221</v>
      </c>
      <c r="E4786" s="170">
        <v>44469</v>
      </c>
      <c r="F4786" s="169">
        <v>440350</v>
      </c>
      <c r="G4786" s="169" t="s">
        <v>575</v>
      </c>
      <c r="J4786">
        <v>125395.6</v>
      </c>
      <c r="M4786" s="168">
        <f t="shared" si="223"/>
        <v>1.253956E-2</v>
      </c>
    </row>
    <row r="4787" spans="1:13" x14ac:dyDescent="0.25">
      <c r="A4787" s="89" t="str">
        <f t="shared" si="224"/>
        <v>Y0DE6.3</v>
      </c>
      <c r="B4787" s="89">
        <f>VLOOKUP(F4787,Masters!B:F,5,0)</f>
        <v>6.3</v>
      </c>
      <c r="C4787" s="169" t="s">
        <v>221</v>
      </c>
      <c r="D4787" s="169" t="s">
        <v>221</v>
      </c>
      <c r="E4787" s="170">
        <v>44469</v>
      </c>
      <c r="F4787" s="169">
        <v>440351</v>
      </c>
      <c r="G4787" s="169" t="s">
        <v>576</v>
      </c>
      <c r="J4787">
        <v>125395.6</v>
      </c>
      <c r="M4787" s="168">
        <f t="shared" si="223"/>
        <v>1.253956E-2</v>
      </c>
    </row>
    <row r="4788" spans="1:13" x14ac:dyDescent="0.25">
      <c r="A4788" s="89" t="str">
        <f t="shared" si="224"/>
        <v>Y0DE6.3</v>
      </c>
      <c r="B4788" s="89">
        <f>VLOOKUP(F4788,Masters!B:F,5,0)</f>
        <v>6.3</v>
      </c>
      <c r="C4788" s="169" t="s">
        <v>221</v>
      </c>
      <c r="D4788" s="169" t="s">
        <v>221</v>
      </c>
      <c r="E4788" s="170">
        <v>44469</v>
      </c>
      <c r="F4788" s="169">
        <v>440416</v>
      </c>
      <c r="G4788" s="169" t="s">
        <v>471</v>
      </c>
      <c r="J4788">
        <v>-129514.24000000001</v>
      </c>
      <c r="M4788" s="168">
        <f t="shared" si="223"/>
        <v>-1.2951424000000001E-2</v>
      </c>
    </row>
    <row r="4789" spans="1:13" x14ac:dyDescent="0.25">
      <c r="A4789" s="89" t="str">
        <f t="shared" si="224"/>
        <v>Y0DE6.3</v>
      </c>
      <c r="B4789" s="89">
        <f>VLOOKUP(F4789,Masters!B:F,5,0)</f>
        <v>6.3</v>
      </c>
      <c r="C4789" s="169" t="s">
        <v>221</v>
      </c>
      <c r="D4789" s="169" t="s">
        <v>221</v>
      </c>
      <c r="E4789" s="170">
        <v>44469</v>
      </c>
      <c r="F4789" s="169">
        <v>440509</v>
      </c>
      <c r="G4789" s="169" t="s">
        <v>472</v>
      </c>
      <c r="J4789">
        <v>289363.46000000002</v>
      </c>
      <c r="M4789" s="168">
        <f t="shared" si="223"/>
        <v>2.8936346000000002E-2</v>
      </c>
    </row>
    <row r="4790" spans="1:13" x14ac:dyDescent="0.25">
      <c r="A4790" s="89" t="str">
        <f t="shared" si="224"/>
        <v>Y0DE6.1</v>
      </c>
      <c r="B4790" s="89">
        <f>VLOOKUP(F4790,Masters!B:F,5,0)</f>
        <v>6.1</v>
      </c>
      <c r="C4790" s="169" t="s">
        <v>221</v>
      </c>
      <c r="D4790" s="169" t="s">
        <v>221</v>
      </c>
      <c r="E4790" s="170">
        <v>44469</v>
      </c>
      <c r="F4790" s="169">
        <v>440512</v>
      </c>
      <c r="G4790" s="169" t="s">
        <v>577</v>
      </c>
      <c r="J4790" s="168">
        <v>1393313.34</v>
      </c>
      <c r="M4790" s="168">
        <f t="shared" si="223"/>
        <v>0.139331334</v>
      </c>
    </row>
    <row r="4791" spans="1:13" x14ac:dyDescent="0.25">
      <c r="A4791" s="89" t="str">
        <f t="shared" si="224"/>
        <v>Y0DF0</v>
      </c>
      <c r="B4791" s="89">
        <f>VLOOKUP(F4791,Masters!B:F,5,0)</f>
        <v>0</v>
      </c>
      <c r="C4791" s="169" t="s">
        <v>222</v>
      </c>
      <c r="D4791" s="169" t="s">
        <v>222</v>
      </c>
      <c r="E4791" s="170">
        <v>44467</v>
      </c>
      <c r="F4791" s="169">
        <v>102104</v>
      </c>
      <c r="G4791" s="169" t="s">
        <v>437</v>
      </c>
      <c r="J4791" s="169">
        <v>2752135405.7199998</v>
      </c>
      <c r="M4791" s="168">
        <f t="shared" si="223"/>
        <v>275.213540572</v>
      </c>
    </row>
    <row r="4792" spans="1:13" x14ac:dyDescent="0.25">
      <c r="A4792" s="89" t="str">
        <f t="shared" si="224"/>
        <v>Y0DF0</v>
      </c>
      <c r="B4792" s="89">
        <f>VLOOKUP(F4792,Masters!B:F,5,0)</f>
        <v>0</v>
      </c>
      <c r="C4792" s="169" t="s">
        <v>222</v>
      </c>
      <c r="D4792" s="169" t="s">
        <v>222</v>
      </c>
      <c r="E4792" s="170">
        <v>44467</v>
      </c>
      <c r="F4792" s="169">
        <v>111126</v>
      </c>
      <c r="G4792" s="169" t="s">
        <v>438</v>
      </c>
      <c r="J4792" s="169">
        <v>246271.27</v>
      </c>
      <c r="M4792" s="168">
        <f t="shared" si="223"/>
        <v>2.4627126999999999E-2</v>
      </c>
    </row>
    <row r="4793" spans="1:13" x14ac:dyDescent="0.25">
      <c r="A4793" s="89" t="str">
        <f t="shared" si="224"/>
        <v>Y0DF0</v>
      </c>
      <c r="B4793" s="89">
        <f>VLOOKUP(F4793,Masters!B:F,5,0)</f>
        <v>0</v>
      </c>
      <c r="C4793" s="169" t="s">
        <v>222</v>
      </c>
      <c r="D4793" s="169" t="s">
        <v>222</v>
      </c>
      <c r="E4793" s="170">
        <v>44467</v>
      </c>
      <c r="F4793" s="169">
        <v>141280</v>
      </c>
      <c r="G4793" s="169" t="s">
        <v>789</v>
      </c>
      <c r="J4793" s="169">
        <v>352404.22</v>
      </c>
      <c r="M4793" s="168">
        <f t="shared" si="223"/>
        <v>3.5240422E-2</v>
      </c>
    </row>
    <row r="4794" spans="1:13" x14ac:dyDescent="0.25">
      <c r="A4794" s="89" t="str">
        <f t="shared" si="224"/>
        <v>Y0DF0</v>
      </c>
      <c r="B4794" s="89">
        <f>VLOOKUP(F4794,Masters!B:F,5,0)</f>
        <v>0</v>
      </c>
      <c r="C4794" s="169" t="s">
        <v>222</v>
      </c>
      <c r="D4794" s="169" t="s">
        <v>222</v>
      </c>
      <c r="E4794" s="170">
        <v>44467</v>
      </c>
      <c r="F4794" s="169">
        <v>160118</v>
      </c>
      <c r="G4794" s="169" t="s">
        <v>890</v>
      </c>
      <c r="J4794" s="169">
        <v>0</v>
      </c>
      <c r="M4794" s="168">
        <f t="shared" si="223"/>
        <v>0</v>
      </c>
    </row>
    <row r="4795" spans="1:13" x14ac:dyDescent="0.25">
      <c r="A4795" s="89" t="str">
        <f t="shared" si="224"/>
        <v>Y0DF1.2</v>
      </c>
      <c r="B4795" s="89">
        <f>VLOOKUP(F4795,Masters!B:F,5,0)</f>
        <v>1.2</v>
      </c>
      <c r="C4795" s="169" t="s">
        <v>222</v>
      </c>
      <c r="D4795" s="169" t="s">
        <v>222</v>
      </c>
      <c r="E4795" s="170">
        <v>44467</v>
      </c>
      <c r="F4795" s="169">
        <v>201277</v>
      </c>
      <c r="G4795" s="169" t="s">
        <v>474</v>
      </c>
      <c r="J4795" s="169">
        <v>-297697291.85000002</v>
      </c>
      <c r="M4795" s="168">
        <f t="shared" si="223"/>
        <v>-29.769729185000003</v>
      </c>
    </row>
    <row r="4796" spans="1:13" x14ac:dyDescent="0.25">
      <c r="A4796" s="89" t="str">
        <f t="shared" si="224"/>
        <v>Y0DF1.2</v>
      </c>
      <c r="B4796" s="89">
        <f>VLOOKUP(F4796,Masters!B:F,5,0)</f>
        <v>1.2</v>
      </c>
      <c r="C4796" s="169" t="s">
        <v>222</v>
      </c>
      <c r="D4796" s="169" t="s">
        <v>222</v>
      </c>
      <c r="E4796" s="170">
        <v>44467</v>
      </c>
      <c r="F4796" s="169">
        <v>201298</v>
      </c>
      <c r="G4796" s="169" t="s">
        <v>476</v>
      </c>
      <c r="J4796" s="169">
        <v>-45000</v>
      </c>
      <c r="M4796" s="168">
        <f t="shared" si="223"/>
        <v>-4.4999999999999997E-3</v>
      </c>
    </row>
    <row r="4797" spans="1:13" x14ac:dyDescent="0.25">
      <c r="A4797" s="89" t="str">
        <f t="shared" si="224"/>
        <v>Y0DF1.2</v>
      </c>
      <c r="B4797" s="89">
        <f>VLOOKUP(F4797,Masters!B:F,5,0)</f>
        <v>1.2</v>
      </c>
      <c r="C4797" s="169" t="s">
        <v>222</v>
      </c>
      <c r="D4797" s="169" t="s">
        <v>222</v>
      </c>
      <c r="E4797" s="170">
        <v>44467</v>
      </c>
      <c r="F4797" s="169">
        <v>201364</v>
      </c>
      <c r="G4797" s="169" t="s">
        <v>479</v>
      </c>
      <c r="J4797" s="169">
        <v>-315000</v>
      </c>
      <c r="M4797" s="168">
        <f t="shared" si="223"/>
        <v>-3.15E-2</v>
      </c>
    </row>
    <row r="4798" spans="1:13" x14ac:dyDescent="0.25">
      <c r="A4798" s="89" t="str">
        <f t="shared" si="224"/>
        <v>Y0DF1.2</v>
      </c>
      <c r="B4798" s="89">
        <f>VLOOKUP(F4798,Masters!B:F,5,0)</f>
        <v>1.2</v>
      </c>
      <c r="C4798" s="169" t="s">
        <v>222</v>
      </c>
      <c r="D4798" s="169" t="s">
        <v>222</v>
      </c>
      <c r="E4798" s="170">
        <v>44467</v>
      </c>
      <c r="F4798" s="169">
        <v>201366</v>
      </c>
      <c r="G4798" s="169" t="s">
        <v>480</v>
      </c>
      <c r="J4798" s="169">
        <v>-1869752001.9300001</v>
      </c>
      <c r="M4798" s="168">
        <f t="shared" si="223"/>
        <v>-186.97520019300001</v>
      </c>
    </row>
    <row r="4799" spans="1:13" x14ac:dyDescent="0.25">
      <c r="A4799" s="89" t="str">
        <f t="shared" si="224"/>
        <v>Y0DF0</v>
      </c>
      <c r="B4799" s="89">
        <f>VLOOKUP(F4799,Masters!B:F,5,0)</f>
        <v>0</v>
      </c>
      <c r="C4799" s="169" t="s">
        <v>222</v>
      </c>
      <c r="D4799" s="169" t="s">
        <v>222</v>
      </c>
      <c r="E4799" s="170">
        <v>44467</v>
      </c>
      <c r="F4799" s="169">
        <v>210103</v>
      </c>
      <c r="G4799" s="169" t="s">
        <v>521</v>
      </c>
      <c r="J4799" s="169">
        <v>0.03</v>
      </c>
      <c r="M4799" s="168">
        <f t="shared" si="223"/>
        <v>3E-9</v>
      </c>
    </row>
    <row r="4800" spans="1:13" x14ac:dyDescent="0.25">
      <c r="A4800" s="89" t="str">
        <f t="shared" si="224"/>
        <v>Y0DF0</v>
      </c>
      <c r="B4800" s="89">
        <f>VLOOKUP(F4800,Masters!B:F,5,0)</f>
        <v>0</v>
      </c>
      <c r="C4800" s="169" t="s">
        <v>222</v>
      </c>
      <c r="D4800" s="169" t="s">
        <v>222</v>
      </c>
      <c r="E4800" s="170">
        <v>44467</v>
      </c>
      <c r="F4800" s="169">
        <v>210106</v>
      </c>
      <c r="G4800" s="169" t="s">
        <v>522</v>
      </c>
      <c r="J4800" s="169">
        <v>-975405.6</v>
      </c>
      <c r="M4800" s="168">
        <f t="shared" si="223"/>
        <v>-9.7540559999999998E-2</v>
      </c>
    </row>
    <row r="4801" spans="1:13" x14ac:dyDescent="0.25">
      <c r="A4801" s="89" t="str">
        <f t="shared" si="224"/>
        <v>Y0DF0</v>
      </c>
      <c r="B4801" s="89">
        <f>VLOOKUP(F4801,Masters!B:F,5,0)</f>
        <v>0</v>
      </c>
      <c r="C4801" s="169" t="s">
        <v>222</v>
      </c>
      <c r="D4801" s="169" t="s">
        <v>222</v>
      </c>
      <c r="E4801" s="170">
        <v>44467</v>
      </c>
      <c r="F4801" s="169">
        <v>210117</v>
      </c>
      <c r="G4801" s="169" t="s">
        <v>523</v>
      </c>
      <c r="J4801" s="169">
        <v>-72170.570000000007</v>
      </c>
      <c r="M4801" s="168">
        <f t="shared" si="223"/>
        <v>-7.2170570000000007E-3</v>
      </c>
    </row>
    <row r="4802" spans="1:13" x14ac:dyDescent="0.25">
      <c r="A4802" s="89" t="str">
        <f t="shared" si="224"/>
        <v>Y0DF0</v>
      </c>
      <c r="B4802" s="89">
        <f>VLOOKUP(F4802,Masters!B:F,5,0)</f>
        <v>0</v>
      </c>
      <c r="C4802" s="169" t="s">
        <v>222</v>
      </c>
      <c r="D4802" s="169" t="s">
        <v>222</v>
      </c>
      <c r="E4802" s="170">
        <v>44467</v>
      </c>
      <c r="F4802" s="169">
        <v>210132</v>
      </c>
      <c r="G4802" s="169" t="s">
        <v>916</v>
      </c>
      <c r="J4802" s="169">
        <v>-930.6</v>
      </c>
      <c r="M4802" s="168">
        <f t="shared" si="223"/>
        <v>-9.3060000000000007E-5</v>
      </c>
    </row>
    <row r="4803" spans="1:13" x14ac:dyDescent="0.25">
      <c r="A4803" s="89" t="str">
        <f t="shared" si="224"/>
        <v>Y0DF0</v>
      </c>
      <c r="B4803" s="89">
        <f>VLOOKUP(F4803,Masters!B:F,5,0)</f>
        <v>0</v>
      </c>
      <c r="C4803" s="169" t="s">
        <v>222</v>
      </c>
      <c r="D4803" s="169" t="s">
        <v>222</v>
      </c>
      <c r="E4803" s="170">
        <v>44467</v>
      </c>
      <c r="F4803" s="169">
        <v>210138</v>
      </c>
      <c r="G4803" s="169" t="s">
        <v>2441</v>
      </c>
      <c r="J4803" s="169">
        <v>-329.33</v>
      </c>
      <c r="M4803" s="168">
        <f t="shared" si="223"/>
        <v>-3.2932999999999998E-5</v>
      </c>
    </row>
    <row r="4804" spans="1:13" x14ac:dyDescent="0.25">
      <c r="A4804" s="89" t="str">
        <f t="shared" si="224"/>
        <v>Y0DF0</v>
      </c>
      <c r="B4804" s="89">
        <f>VLOOKUP(F4804,Masters!B:F,5,0)</f>
        <v>0</v>
      </c>
      <c r="C4804" s="169" t="s">
        <v>222</v>
      </c>
      <c r="D4804" s="169" t="s">
        <v>222</v>
      </c>
      <c r="E4804" s="170">
        <v>44467</v>
      </c>
      <c r="F4804" s="169">
        <v>210140</v>
      </c>
      <c r="G4804" s="169" t="s">
        <v>525</v>
      </c>
      <c r="J4804" s="169">
        <v>-721.67</v>
      </c>
      <c r="M4804" s="168">
        <f t="shared" si="223"/>
        <v>-7.2167000000000002E-5</v>
      </c>
    </row>
    <row r="4805" spans="1:13" x14ac:dyDescent="0.25">
      <c r="A4805" s="89" t="str">
        <f t="shared" si="224"/>
        <v>Y0DF0</v>
      </c>
      <c r="B4805" s="89">
        <f>VLOOKUP(F4805,Masters!B:F,5,0)</f>
        <v>0</v>
      </c>
      <c r="C4805" s="169" t="s">
        <v>222</v>
      </c>
      <c r="D4805" s="169" t="s">
        <v>222</v>
      </c>
      <c r="E4805" s="170">
        <v>44467</v>
      </c>
      <c r="F4805" s="169">
        <v>210210</v>
      </c>
      <c r="G4805" s="169" t="s">
        <v>526</v>
      </c>
      <c r="J4805" s="169">
        <v>0</v>
      </c>
      <c r="M4805" s="168">
        <f t="shared" si="223"/>
        <v>0</v>
      </c>
    </row>
    <row r="4806" spans="1:13" x14ac:dyDescent="0.25">
      <c r="A4806" s="89" t="str">
        <f t="shared" si="224"/>
        <v>Y0DF0</v>
      </c>
      <c r="B4806" s="89">
        <f>VLOOKUP(F4806,Masters!B:F,5,0)</f>
        <v>0</v>
      </c>
      <c r="C4806" s="169" t="s">
        <v>222</v>
      </c>
      <c r="D4806" s="169" t="s">
        <v>222</v>
      </c>
      <c r="E4806" s="170">
        <v>44467</v>
      </c>
      <c r="F4806" s="169">
        <v>210667</v>
      </c>
      <c r="G4806" s="169" t="s">
        <v>528</v>
      </c>
      <c r="J4806" s="169">
        <v>52.63</v>
      </c>
      <c r="M4806" s="168">
        <f t="shared" si="223"/>
        <v>5.2630000000000003E-6</v>
      </c>
    </row>
    <row r="4807" spans="1:13" x14ac:dyDescent="0.25">
      <c r="A4807" s="89" t="str">
        <f t="shared" si="224"/>
        <v>Y0DF0</v>
      </c>
      <c r="B4807" s="89">
        <f>VLOOKUP(F4807,Masters!B:F,5,0)</f>
        <v>0</v>
      </c>
      <c r="C4807" s="169" t="s">
        <v>222</v>
      </c>
      <c r="D4807" s="169" t="s">
        <v>222</v>
      </c>
      <c r="E4807" s="170">
        <v>44467</v>
      </c>
      <c r="F4807" s="169">
        <v>211103</v>
      </c>
      <c r="G4807" s="169" t="s">
        <v>529</v>
      </c>
      <c r="J4807" s="169">
        <v>-11754.5</v>
      </c>
      <c r="M4807" s="168">
        <f t="shared" si="223"/>
        <v>-1.17545E-3</v>
      </c>
    </row>
    <row r="4808" spans="1:13" x14ac:dyDescent="0.25">
      <c r="A4808" s="89" t="str">
        <f t="shared" si="224"/>
        <v>Y0DF0</v>
      </c>
      <c r="B4808" s="89">
        <f>VLOOKUP(F4808,Masters!B:F,5,0)</f>
        <v>0</v>
      </c>
      <c r="C4808" s="169" t="s">
        <v>222</v>
      </c>
      <c r="D4808" s="169" t="s">
        <v>222</v>
      </c>
      <c r="E4808" s="170">
        <v>44467</v>
      </c>
      <c r="F4808" s="169">
        <v>211106</v>
      </c>
      <c r="G4808" s="169" t="s">
        <v>530</v>
      </c>
      <c r="J4808" s="169">
        <v>-14268.72</v>
      </c>
      <c r="M4808" s="168">
        <f t="shared" si="223"/>
        <v>-1.426872E-3</v>
      </c>
    </row>
    <row r="4809" spans="1:13" x14ac:dyDescent="0.25">
      <c r="A4809" s="89" t="str">
        <f t="shared" si="224"/>
        <v>Y0DF0</v>
      </c>
      <c r="B4809" s="89">
        <f>VLOOKUP(F4809,Masters!B:F,5,0)</f>
        <v>0</v>
      </c>
      <c r="C4809" s="169" t="s">
        <v>222</v>
      </c>
      <c r="D4809" s="169" t="s">
        <v>222</v>
      </c>
      <c r="E4809" s="170">
        <v>44467</v>
      </c>
      <c r="F4809" s="169">
        <v>211172</v>
      </c>
      <c r="G4809" s="169" t="s">
        <v>535</v>
      </c>
      <c r="J4809" s="169">
        <v>955385.51</v>
      </c>
      <c r="M4809" s="168">
        <f t="shared" si="223"/>
        <v>9.5538550999999999E-2</v>
      </c>
    </row>
    <row r="4810" spans="1:13" x14ac:dyDescent="0.25">
      <c r="A4810" s="89" t="str">
        <f t="shared" si="224"/>
        <v>Y0DF0</v>
      </c>
      <c r="B4810" s="89">
        <f>VLOOKUP(F4810,Masters!B:F,5,0)</f>
        <v>0</v>
      </c>
      <c r="C4810" s="169" t="s">
        <v>222</v>
      </c>
      <c r="D4810" s="169" t="s">
        <v>222</v>
      </c>
      <c r="E4810" s="170">
        <v>44467</v>
      </c>
      <c r="F4810" s="169">
        <v>211632</v>
      </c>
      <c r="G4810" s="169" t="s">
        <v>538</v>
      </c>
      <c r="J4810" s="169">
        <v>2261.34</v>
      </c>
      <c r="M4810" s="168">
        <f t="shared" si="223"/>
        <v>2.2613400000000001E-4</v>
      </c>
    </row>
    <row r="4811" spans="1:13" x14ac:dyDescent="0.25">
      <c r="A4811" s="89" t="str">
        <f t="shared" si="224"/>
        <v>Y0DF0</v>
      </c>
      <c r="B4811" s="89">
        <f>VLOOKUP(F4811,Masters!B:F,5,0)</f>
        <v>0</v>
      </c>
      <c r="C4811" s="169" t="s">
        <v>222</v>
      </c>
      <c r="D4811" s="169" t="s">
        <v>222</v>
      </c>
      <c r="E4811" s="170">
        <v>44467</v>
      </c>
      <c r="F4811" s="169">
        <v>260118</v>
      </c>
      <c r="G4811" s="169" t="s">
        <v>930</v>
      </c>
      <c r="J4811" s="169">
        <v>0</v>
      </c>
      <c r="M4811" s="168">
        <f t="shared" si="223"/>
        <v>0</v>
      </c>
    </row>
    <row r="4812" spans="1:13" x14ac:dyDescent="0.25">
      <c r="A4812" s="89" t="str">
        <f t="shared" si="224"/>
        <v>Y0DF0</v>
      </c>
      <c r="B4812" s="89">
        <f>VLOOKUP(F4812,Masters!B:F,5,0)</f>
        <v>0</v>
      </c>
      <c r="C4812" s="169" t="s">
        <v>222</v>
      </c>
      <c r="D4812" s="169" t="s">
        <v>222</v>
      </c>
      <c r="E4812" s="170">
        <v>44467</v>
      </c>
      <c r="F4812" s="169">
        <v>260836</v>
      </c>
      <c r="G4812" s="169" t="s">
        <v>496</v>
      </c>
      <c r="J4812" s="169">
        <v>-5032.2</v>
      </c>
      <c r="M4812" s="168">
        <f t="shared" si="223"/>
        <v>-5.0321999999999997E-4</v>
      </c>
    </row>
    <row r="4813" spans="1:13" x14ac:dyDescent="0.25">
      <c r="A4813" s="89" t="str">
        <f t="shared" si="224"/>
        <v>Y0DF0</v>
      </c>
      <c r="B4813" s="89">
        <f>VLOOKUP(F4813,Masters!B:F,5,0)</f>
        <v>0</v>
      </c>
      <c r="C4813" s="169" t="s">
        <v>222</v>
      </c>
      <c r="D4813" s="169" t="s">
        <v>222</v>
      </c>
      <c r="E4813" s="170">
        <v>44467</v>
      </c>
      <c r="F4813" s="169">
        <v>260837</v>
      </c>
      <c r="G4813" s="169" t="s">
        <v>497</v>
      </c>
      <c r="J4813" s="169">
        <v>-5032.2</v>
      </c>
      <c r="M4813" s="168">
        <f t="shared" ref="M4813:M4876" si="225">J4813/10000000</f>
        <v>-5.0321999999999997E-4</v>
      </c>
    </row>
    <row r="4814" spans="1:13" x14ac:dyDescent="0.25">
      <c r="A4814" s="89" t="str">
        <f t="shared" si="224"/>
        <v>Y0DF0</v>
      </c>
      <c r="B4814" s="89">
        <f>VLOOKUP(F4814,Masters!B:F,5,0)</f>
        <v>0</v>
      </c>
      <c r="C4814" s="169" t="s">
        <v>222</v>
      </c>
      <c r="D4814" s="169" t="s">
        <v>222</v>
      </c>
      <c r="E4814" s="170">
        <v>44467</v>
      </c>
      <c r="F4814" s="169">
        <v>261027</v>
      </c>
      <c r="G4814" s="169" t="s">
        <v>502</v>
      </c>
      <c r="J4814" s="169">
        <v>16195.87</v>
      </c>
      <c r="M4814" s="168">
        <f t="shared" si="225"/>
        <v>1.619587E-3</v>
      </c>
    </row>
    <row r="4815" spans="1:13" x14ac:dyDescent="0.25">
      <c r="A4815" s="89" t="str">
        <f t="shared" si="224"/>
        <v>Y0DF0</v>
      </c>
      <c r="B4815" s="89">
        <f>VLOOKUP(F4815,Masters!B:F,5,0)</f>
        <v>0</v>
      </c>
      <c r="C4815" s="169" t="s">
        <v>222</v>
      </c>
      <c r="D4815" s="169" t="s">
        <v>222</v>
      </c>
      <c r="E4815" s="170">
        <v>44467</v>
      </c>
      <c r="F4815" s="169">
        <v>261262</v>
      </c>
      <c r="G4815" s="169" t="s">
        <v>507</v>
      </c>
      <c r="J4815" s="169">
        <v>21.87</v>
      </c>
      <c r="M4815" s="168">
        <f t="shared" si="225"/>
        <v>2.187E-6</v>
      </c>
    </row>
    <row r="4816" spans="1:13" x14ac:dyDescent="0.25">
      <c r="A4816" s="89" t="str">
        <f t="shared" si="224"/>
        <v>Y0DF0</v>
      </c>
      <c r="B4816" s="89">
        <f>VLOOKUP(F4816,Masters!B:F,5,0)</f>
        <v>0</v>
      </c>
      <c r="C4816" s="169" t="s">
        <v>222</v>
      </c>
      <c r="D4816" s="169" t="s">
        <v>222</v>
      </c>
      <c r="E4816" s="170">
        <v>44467</v>
      </c>
      <c r="F4816" s="169">
        <v>281101</v>
      </c>
      <c r="G4816" s="169" t="s">
        <v>481</v>
      </c>
      <c r="J4816" s="169">
        <v>-483603490.92000002</v>
      </c>
      <c r="M4816" s="168">
        <f t="shared" si="225"/>
        <v>-48.360349092</v>
      </c>
    </row>
    <row r="4817" spans="1:13" x14ac:dyDescent="0.25">
      <c r="A4817" s="89" t="str">
        <f t="shared" si="224"/>
        <v>Y0DF0</v>
      </c>
      <c r="B4817" s="89">
        <f>VLOOKUP(F4817,Masters!B:F,5,0)</f>
        <v>0</v>
      </c>
      <c r="C4817" s="169" t="s">
        <v>222</v>
      </c>
      <c r="D4817" s="169" t="s">
        <v>222</v>
      </c>
      <c r="E4817" s="170">
        <v>44467</v>
      </c>
      <c r="F4817" s="169">
        <v>281102</v>
      </c>
      <c r="G4817" s="169" t="s">
        <v>1058</v>
      </c>
      <c r="J4817" s="169">
        <v>-54076679.469999999</v>
      </c>
      <c r="M4817" s="168">
        <f t="shared" si="225"/>
        <v>-5.4076679470000002</v>
      </c>
    </row>
    <row r="4818" spans="1:13" x14ac:dyDescent="0.25">
      <c r="A4818" s="89" t="str">
        <f t="shared" si="224"/>
        <v>Y0DF0</v>
      </c>
      <c r="B4818" s="89">
        <f>VLOOKUP(F4818,Masters!B:F,5,0)</f>
        <v>0</v>
      </c>
      <c r="C4818" s="169" t="s">
        <v>222</v>
      </c>
      <c r="D4818" s="169" t="s">
        <v>222</v>
      </c>
      <c r="E4818" s="170">
        <v>44467</v>
      </c>
      <c r="F4818" s="169">
        <v>281212</v>
      </c>
      <c r="G4818" s="169" t="s">
        <v>541</v>
      </c>
      <c r="J4818" s="169">
        <v>-42183.23</v>
      </c>
      <c r="M4818" s="168">
        <f t="shared" si="225"/>
        <v>-4.2183230000000004E-3</v>
      </c>
    </row>
    <row r="4819" spans="1:13" x14ac:dyDescent="0.25">
      <c r="A4819" s="89" t="str">
        <f t="shared" si="224"/>
        <v>Y0DF5.3</v>
      </c>
      <c r="B4819" s="89">
        <f>VLOOKUP(F4819,Masters!B:F,5,0)</f>
        <v>5.3</v>
      </c>
      <c r="C4819" s="169" t="s">
        <v>222</v>
      </c>
      <c r="D4819" s="169" t="s">
        <v>222</v>
      </c>
      <c r="E4819" s="170">
        <v>44467</v>
      </c>
      <c r="F4819" s="169">
        <v>301234</v>
      </c>
      <c r="G4819" s="169" t="s">
        <v>960</v>
      </c>
      <c r="J4819" s="169">
        <v>-30372609.469999999</v>
      </c>
      <c r="M4819" s="168">
        <f t="shared" si="225"/>
        <v>-3.037260947</v>
      </c>
    </row>
    <row r="4820" spans="1:13" x14ac:dyDescent="0.25">
      <c r="A4820" s="89" t="str">
        <f t="shared" si="224"/>
        <v>Y0DF5.2</v>
      </c>
      <c r="B4820" s="89">
        <f>VLOOKUP(F4820,Masters!B:F,5,0)</f>
        <v>5.2</v>
      </c>
      <c r="C4820" s="169" t="s">
        <v>222</v>
      </c>
      <c r="D4820" s="169" t="s">
        <v>222</v>
      </c>
      <c r="E4820" s="170">
        <v>44467</v>
      </c>
      <c r="F4820" s="169">
        <v>304213</v>
      </c>
      <c r="G4820" s="169" t="s">
        <v>966</v>
      </c>
      <c r="J4820" s="169">
        <v>-7721531.2699999996</v>
      </c>
      <c r="M4820" s="168">
        <f t="shared" si="225"/>
        <v>-0.77215312699999994</v>
      </c>
    </row>
    <row r="4821" spans="1:13" x14ac:dyDescent="0.25">
      <c r="A4821" s="89" t="str">
        <f t="shared" si="224"/>
        <v>Y0DF5.2</v>
      </c>
      <c r="B4821" s="89">
        <f>VLOOKUP(F4821,Masters!B:F,5,0)</f>
        <v>5.2</v>
      </c>
      <c r="C4821" s="169" t="s">
        <v>222</v>
      </c>
      <c r="D4821" s="169" t="s">
        <v>222</v>
      </c>
      <c r="E4821" s="170">
        <v>44467</v>
      </c>
      <c r="F4821" s="169">
        <v>304214</v>
      </c>
      <c r="G4821" s="169" t="s">
        <v>663</v>
      </c>
      <c r="J4821" s="169">
        <v>-9115376.5099999998</v>
      </c>
      <c r="M4821" s="168">
        <f t="shared" si="225"/>
        <v>-0.91153765099999995</v>
      </c>
    </row>
    <row r="4822" spans="1:13" x14ac:dyDescent="0.25">
      <c r="A4822" s="89" t="str">
        <f t="shared" si="224"/>
        <v>Y0DF5.2</v>
      </c>
      <c r="B4822" s="89">
        <f>VLOOKUP(F4822,Masters!B:F,5,0)</f>
        <v>5.2</v>
      </c>
      <c r="C4822" s="169" t="s">
        <v>222</v>
      </c>
      <c r="D4822" s="169" t="s">
        <v>222</v>
      </c>
      <c r="E4822" s="170">
        <v>44467</v>
      </c>
      <c r="F4822" s="169">
        <v>304217</v>
      </c>
      <c r="G4822" s="169" t="s">
        <v>968</v>
      </c>
      <c r="J4822" s="169">
        <v>-65678730.619999997</v>
      </c>
      <c r="M4822" s="168">
        <f t="shared" si="225"/>
        <v>-6.5678730619999994</v>
      </c>
    </row>
    <row r="4823" spans="1:13" x14ac:dyDescent="0.25">
      <c r="A4823" s="89" t="str">
        <f t="shared" si="224"/>
        <v>Y0DF5.2</v>
      </c>
      <c r="B4823" s="89">
        <f>VLOOKUP(F4823,Masters!B:F,5,0)</f>
        <v>5.2</v>
      </c>
      <c r="C4823" s="169" t="s">
        <v>222</v>
      </c>
      <c r="D4823" s="169" t="s">
        <v>222</v>
      </c>
      <c r="E4823" s="170">
        <v>44467</v>
      </c>
      <c r="F4823" s="169">
        <v>304232</v>
      </c>
      <c r="G4823" s="169" t="s">
        <v>440</v>
      </c>
      <c r="J4823" s="169">
        <v>-5.42</v>
      </c>
      <c r="M4823" s="168">
        <f t="shared" si="225"/>
        <v>-5.4199999999999996E-7</v>
      </c>
    </row>
    <row r="4824" spans="1:13" x14ac:dyDescent="0.25">
      <c r="A4824" s="89" t="str">
        <f t="shared" si="224"/>
        <v>Y0DF5.5</v>
      </c>
      <c r="B4824" s="89">
        <f>VLOOKUP(F4824,Masters!B:F,5,0)</f>
        <v>5.5</v>
      </c>
      <c r="C4824" s="169" t="s">
        <v>222</v>
      </c>
      <c r="D4824" s="169" t="s">
        <v>222</v>
      </c>
      <c r="E4824" s="170">
        <v>44467</v>
      </c>
      <c r="F4824" s="169">
        <v>304749</v>
      </c>
      <c r="G4824" s="169" t="s">
        <v>442</v>
      </c>
      <c r="J4824" s="169">
        <v>-6.3</v>
      </c>
      <c r="M4824" s="168">
        <f t="shared" si="225"/>
        <v>-6.3E-7</v>
      </c>
    </row>
    <row r="4825" spans="1:13" x14ac:dyDescent="0.25">
      <c r="A4825" s="89" t="str">
        <f t="shared" si="224"/>
        <v>Y0DF5.5</v>
      </c>
      <c r="B4825" s="89">
        <f>VLOOKUP(F4825,Masters!B:F,5,0)</f>
        <v>5.5</v>
      </c>
      <c r="C4825" s="169" t="s">
        <v>222</v>
      </c>
      <c r="D4825" s="169" t="s">
        <v>222</v>
      </c>
      <c r="E4825" s="170">
        <v>44467</v>
      </c>
      <c r="F4825" s="169">
        <v>304751</v>
      </c>
      <c r="G4825" s="169" t="s">
        <v>443</v>
      </c>
      <c r="J4825" s="169">
        <v>6.3</v>
      </c>
      <c r="M4825" s="168">
        <f t="shared" si="225"/>
        <v>6.3E-7</v>
      </c>
    </row>
    <row r="4826" spans="1:13" x14ac:dyDescent="0.25">
      <c r="A4826" s="89" t="str">
        <f t="shared" ref="A4826:A4889" si="226">C4826&amp;B4826</f>
        <v>Y0DF5.5</v>
      </c>
      <c r="B4826" s="89">
        <f>VLOOKUP(F4826,Masters!B:F,5,0)</f>
        <v>5.5</v>
      </c>
      <c r="C4826" s="169" t="s">
        <v>222</v>
      </c>
      <c r="D4826" s="169" t="s">
        <v>222</v>
      </c>
      <c r="E4826" s="170">
        <v>44467</v>
      </c>
      <c r="F4826" s="169">
        <v>305144</v>
      </c>
      <c r="G4826" s="169" t="s">
        <v>445</v>
      </c>
      <c r="J4826" s="169">
        <v>-2.25</v>
      </c>
      <c r="M4826" s="168">
        <f t="shared" si="225"/>
        <v>-2.2499999999999999E-7</v>
      </c>
    </row>
    <row r="4827" spans="1:13" x14ac:dyDescent="0.25">
      <c r="A4827" s="89" t="str">
        <f t="shared" si="226"/>
        <v>Y0DF5.5</v>
      </c>
      <c r="B4827" s="89">
        <f>VLOOKUP(F4827,Masters!B:F,5,0)</f>
        <v>5.5</v>
      </c>
      <c r="C4827" s="169" t="s">
        <v>222</v>
      </c>
      <c r="D4827" s="169" t="s">
        <v>222</v>
      </c>
      <c r="E4827" s="170">
        <v>44467</v>
      </c>
      <c r="F4827" s="169">
        <v>310115</v>
      </c>
      <c r="G4827" s="169" t="s">
        <v>446</v>
      </c>
      <c r="J4827" s="169">
        <v>2.25</v>
      </c>
      <c r="M4827" s="168">
        <f t="shared" si="225"/>
        <v>2.2499999999999999E-7</v>
      </c>
    </row>
    <row r="4828" spans="1:13" x14ac:dyDescent="0.25">
      <c r="A4828" s="89" t="str">
        <f t="shared" si="226"/>
        <v>Y0DF0</v>
      </c>
      <c r="B4828" s="89">
        <f>VLOOKUP(F4828,Masters!B:F,5,0)</f>
        <v>0</v>
      </c>
      <c r="C4828" s="169" t="s">
        <v>222</v>
      </c>
      <c r="D4828" s="169" t="s">
        <v>222</v>
      </c>
      <c r="E4828" s="170">
        <v>44467</v>
      </c>
      <c r="F4828" s="169">
        <v>311617</v>
      </c>
      <c r="G4828" s="169" t="s">
        <v>666</v>
      </c>
      <c r="J4828" s="169">
        <v>12744</v>
      </c>
      <c r="M4828" s="168">
        <f t="shared" si="225"/>
        <v>1.2744E-3</v>
      </c>
    </row>
    <row r="4829" spans="1:13" x14ac:dyDescent="0.25">
      <c r="A4829" s="89" t="str">
        <f t="shared" si="226"/>
        <v>Y0DF0</v>
      </c>
      <c r="B4829" s="89">
        <f>VLOOKUP(F4829,Masters!B:F,5,0)</f>
        <v>0</v>
      </c>
      <c r="C4829" s="169" t="s">
        <v>222</v>
      </c>
      <c r="D4829" s="169" t="s">
        <v>222</v>
      </c>
      <c r="E4829" s="170">
        <v>44467</v>
      </c>
      <c r="F4829" s="169">
        <v>311621</v>
      </c>
      <c r="G4829" s="169" t="s">
        <v>990</v>
      </c>
      <c r="J4829" s="169">
        <v>54063935.469999999</v>
      </c>
      <c r="M4829" s="168">
        <f t="shared" si="225"/>
        <v>5.4063935469999995</v>
      </c>
    </row>
    <row r="4830" spans="1:13" x14ac:dyDescent="0.25">
      <c r="A4830" s="89" t="str">
        <f t="shared" si="226"/>
        <v>Y0DF6.3</v>
      </c>
      <c r="B4830" s="89">
        <f>VLOOKUP(F4830,Masters!B:F,5,0)</f>
        <v>6.3</v>
      </c>
      <c r="C4830" s="169" t="s">
        <v>222</v>
      </c>
      <c r="D4830" s="169" t="s">
        <v>222</v>
      </c>
      <c r="E4830" s="170">
        <v>44467</v>
      </c>
      <c r="F4830" s="169">
        <v>401201</v>
      </c>
      <c r="G4830" s="169" t="s">
        <v>451</v>
      </c>
      <c r="J4830" s="169">
        <v>12048</v>
      </c>
      <c r="M4830" s="168">
        <f t="shared" si="225"/>
        <v>1.2048E-3</v>
      </c>
    </row>
    <row r="4831" spans="1:13" x14ac:dyDescent="0.25">
      <c r="A4831" s="89" t="str">
        <f t="shared" si="226"/>
        <v>Y0DF6.3</v>
      </c>
      <c r="B4831" s="89">
        <f>VLOOKUP(F4831,Masters!B:F,5,0)</f>
        <v>6.3</v>
      </c>
      <c r="C4831" s="169" t="s">
        <v>222</v>
      </c>
      <c r="D4831" s="169" t="s">
        <v>222</v>
      </c>
      <c r="E4831" s="170">
        <v>44467</v>
      </c>
      <c r="F4831" s="169">
        <v>401532</v>
      </c>
      <c r="G4831" s="169" t="s">
        <v>761</v>
      </c>
      <c r="J4831" s="169">
        <v>18456.75</v>
      </c>
      <c r="M4831" s="168">
        <f t="shared" si="225"/>
        <v>1.845675E-3</v>
      </c>
    </row>
    <row r="4832" spans="1:13" x14ac:dyDescent="0.25">
      <c r="A4832" s="89" t="str">
        <f t="shared" si="226"/>
        <v>Y0DF6.3</v>
      </c>
      <c r="B4832" s="89">
        <f>VLOOKUP(F4832,Masters!B:F,5,0)</f>
        <v>6.3</v>
      </c>
      <c r="C4832" s="169" t="s">
        <v>222</v>
      </c>
      <c r="D4832" s="169" t="s">
        <v>222</v>
      </c>
      <c r="E4832" s="170">
        <v>44467</v>
      </c>
      <c r="F4832" s="169">
        <v>401707</v>
      </c>
      <c r="G4832" s="169" t="s">
        <v>457</v>
      </c>
      <c r="J4832" s="169">
        <v>50676.46</v>
      </c>
      <c r="M4832" s="168">
        <f t="shared" si="225"/>
        <v>5.0676460000000003E-3</v>
      </c>
    </row>
    <row r="4833" spans="1:13" x14ac:dyDescent="0.25">
      <c r="A4833" s="89" t="str">
        <f t="shared" si="226"/>
        <v>Y0DF6.3</v>
      </c>
      <c r="B4833" s="89">
        <f>VLOOKUP(F4833,Masters!B:F,5,0)</f>
        <v>6.3</v>
      </c>
      <c r="C4833" s="169" t="s">
        <v>222</v>
      </c>
      <c r="D4833" s="169" t="s">
        <v>222</v>
      </c>
      <c r="E4833" s="170">
        <v>44467</v>
      </c>
      <c r="F4833" s="169">
        <v>401708</v>
      </c>
      <c r="G4833" s="169" t="s">
        <v>458</v>
      </c>
      <c r="J4833" s="169">
        <v>50676.46</v>
      </c>
      <c r="M4833" s="168">
        <f t="shared" si="225"/>
        <v>5.0676460000000003E-3</v>
      </c>
    </row>
    <row r="4834" spans="1:13" x14ac:dyDescent="0.25">
      <c r="A4834" s="89" t="str">
        <f t="shared" si="226"/>
        <v>Y0DC6.2</v>
      </c>
      <c r="B4834" s="89">
        <f>VLOOKUP(F4834,Masters!B:F,5,0)</f>
        <v>6.2</v>
      </c>
      <c r="C4834" s="169" t="s">
        <v>219</v>
      </c>
      <c r="D4834" s="169" t="s">
        <v>219</v>
      </c>
      <c r="E4834" s="170">
        <v>44303</v>
      </c>
      <c r="F4834" s="169">
        <v>402106</v>
      </c>
      <c r="G4834" s="169" t="s">
        <v>93</v>
      </c>
      <c r="J4834" s="168">
        <v>1800.88</v>
      </c>
      <c r="M4834" s="168">
        <f t="shared" si="225"/>
        <v>1.8008800000000001E-4</v>
      </c>
    </row>
    <row r="4835" spans="1:13" x14ac:dyDescent="0.25">
      <c r="A4835" s="89" t="str">
        <f t="shared" si="226"/>
        <v>Y0DF6.3</v>
      </c>
      <c r="B4835" s="89">
        <f>VLOOKUP(F4835,Masters!B:F,5,0)</f>
        <v>6.3</v>
      </c>
      <c r="C4835" s="169" t="s">
        <v>222</v>
      </c>
      <c r="D4835" s="169" t="s">
        <v>222</v>
      </c>
      <c r="E4835" s="170">
        <v>44467</v>
      </c>
      <c r="F4835" s="169">
        <v>402113</v>
      </c>
      <c r="G4835" s="169" t="s">
        <v>460</v>
      </c>
      <c r="J4835" s="169">
        <v>96428.37</v>
      </c>
      <c r="M4835" s="168">
        <f t="shared" si="225"/>
        <v>9.6428369999999996E-3</v>
      </c>
    </row>
    <row r="4836" spans="1:13" x14ac:dyDescent="0.25">
      <c r="A4836" s="89" t="str">
        <f t="shared" si="226"/>
        <v>Y0DF6.3</v>
      </c>
      <c r="B4836" s="89">
        <f>VLOOKUP(F4836,Masters!B:F,5,0)</f>
        <v>6.3</v>
      </c>
      <c r="C4836" s="169" t="s">
        <v>222</v>
      </c>
      <c r="D4836" s="169" t="s">
        <v>222</v>
      </c>
      <c r="E4836" s="170">
        <v>44467</v>
      </c>
      <c r="F4836" s="169">
        <v>402125</v>
      </c>
      <c r="G4836" s="169" t="s">
        <v>2442</v>
      </c>
      <c r="J4836" s="169">
        <v>247.9</v>
      </c>
      <c r="M4836" s="168">
        <f t="shared" si="225"/>
        <v>2.4790000000000002E-5</v>
      </c>
    </row>
    <row r="4837" spans="1:13" x14ac:dyDescent="0.25">
      <c r="A4837" s="89" t="str">
        <f t="shared" si="226"/>
        <v>Y0DF6.3</v>
      </c>
      <c r="B4837" s="89">
        <f>VLOOKUP(F4837,Masters!B:F,5,0)</f>
        <v>6.3</v>
      </c>
      <c r="C4837" s="169" t="s">
        <v>222</v>
      </c>
      <c r="D4837" s="169" t="s">
        <v>222</v>
      </c>
      <c r="E4837" s="170">
        <v>44467</v>
      </c>
      <c r="F4837" s="169">
        <v>402128</v>
      </c>
      <c r="G4837" s="169" t="s">
        <v>766</v>
      </c>
      <c r="J4837" s="169">
        <v>0</v>
      </c>
      <c r="M4837" s="168">
        <f t="shared" si="225"/>
        <v>0</v>
      </c>
    </row>
    <row r="4838" spans="1:13" x14ac:dyDescent="0.25">
      <c r="A4838" s="89" t="str">
        <f t="shared" si="226"/>
        <v>Y0DF6.3</v>
      </c>
      <c r="B4838" s="89">
        <f>VLOOKUP(F4838,Masters!B:F,5,0)</f>
        <v>6.3</v>
      </c>
      <c r="C4838" s="169" t="s">
        <v>222</v>
      </c>
      <c r="D4838" s="169" t="s">
        <v>222</v>
      </c>
      <c r="E4838" s="170">
        <v>44467</v>
      </c>
      <c r="F4838" s="169">
        <v>402233</v>
      </c>
      <c r="G4838" s="169" t="s">
        <v>462</v>
      </c>
      <c r="J4838" s="169">
        <v>820.87</v>
      </c>
      <c r="M4838" s="168">
        <f t="shared" si="225"/>
        <v>8.2087000000000002E-5</v>
      </c>
    </row>
    <row r="4839" spans="1:13" x14ac:dyDescent="0.25">
      <c r="A4839" s="89" t="str">
        <f t="shared" si="226"/>
        <v>Y0DF6.1</v>
      </c>
      <c r="B4839" s="89">
        <f>VLOOKUP(F4839,Masters!B:F,5,0)</f>
        <v>6.1</v>
      </c>
      <c r="C4839" s="169" t="s">
        <v>222</v>
      </c>
      <c r="D4839" s="169" t="s">
        <v>222</v>
      </c>
      <c r="E4839" s="170">
        <v>44467</v>
      </c>
      <c r="F4839" s="169">
        <v>402257</v>
      </c>
      <c r="G4839" s="169" t="s">
        <v>464</v>
      </c>
      <c r="J4839" s="168">
        <v>563079.42000000004</v>
      </c>
      <c r="M4839" s="168">
        <f t="shared" si="225"/>
        <v>5.6307942000000007E-2</v>
      </c>
    </row>
    <row r="4840" spans="1:13" x14ac:dyDescent="0.25">
      <c r="A4840" s="89" t="str">
        <f t="shared" si="226"/>
        <v>Y0DF6.3</v>
      </c>
      <c r="B4840" s="89">
        <f>VLOOKUP(F4840,Masters!B:F,5,0)</f>
        <v>6.3</v>
      </c>
      <c r="C4840" s="169" t="s">
        <v>222</v>
      </c>
      <c r="D4840" s="169" t="s">
        <v>222</v>
      </c>
      <c r="E4840" s="170">
        <v>44467</v>
      </c>
      <c r="F4840" s="169">
        <v>402381</v>
      </c>
      <c r="G4840" s="169" t="s">
        <v>467</v>
      </c>
      <c r="J4840" s="169">
        <v>116921.69</v>
      </c>
      <c r="M4840" s="168">
        <f t="shared" si="225"/>
        <v>1.1692169000000001E-2</v>
      </c>
    </row>
    <row r="4841" spans="1:13" x14ac:dyDescent="0.25">
      <c r="A4841" s="89" t="str">
        <f t="shared" si="226"/>
        <v>Y0DF6.3</v>
      </c>
      <c r="B4841" s="89">
        <f>VLOOKUP(F4841,Masters!B:F,5,0)</f>
        <v>6.3</v>
      </c>
      <c r="C4841" s="169" t="s">
        <v>222</v>
      </c>
      <c r="D4841" s="169" t="s">
        <v>222</v>
      </c>
      <c r="E4841" s="170">
        <v>44467</v>
      </c>
      <c r="F4841" s="169">
        <v>402404</v>
      </c>
      <c r="G4841" s="169" t="s">
        <v>468</v>
      </c>
      <c r="J4841" s="169">
        <v>719.38</v>
      </c>
      <c r="M4841" s="168">
        <f t="shared" si="225"/>
        <v>7.1938000000000001E-5</v>
      </c>
    </row>
    <row r="4842" spans="1:13" x14ac:dyDescent="0.25">
      <c r="A4842" s="89" t="str">
        <f t="shared" si="226"/>
        <v>Y0DF5.3</v>
      </c>
      <c r="B4842" s="89">
        <f>VLOOKUP(F4842,Masters!B:F,5,0)</f>
        <v>5.3</v>
      </c>
      <c r="C4842" s="169" t="s">
        <v>222</v>
      </c>
      <c r="D4842" s="169" t="s">
        <v>222</v>
      </c>
      <c r="E4842" s="170">
        <v>44467</v>
      </c>
      <c r="F4842" s="169">
        <v>440161</v>
      </c>
      <c r="G4842" s="169" t="s">
        <v>569</v>
      </c>
      <c r="J4842" s="169">
        <v>9831849</v>
      </c>
      <c r="M4842" s="168">
        <f t="shared" si="225"/>
        <v>0.98318490000000003</v>
      </c>
    </row>
    <row r="4843" spans="1:13" x14ac:dyDescent="0.25">
      <c r="A4843" s="89" t="str">
        <f t="shared" si="226"/>
        <v>Y0DF6.3</v>
      </c>
      <c r="B4843" s="89">
        <f>VLOOKUP(F4843,Masters!B:F,5,0)</f>
        <v>6.3</v>
      </c>
      <c r="C4843" s="169" t="s">
        <v>222</v>
      </c>
      <c r="D4843" s="169" t="s">
        <v>222</v>
      </c>
      <c r="E4843" s="170">
        <v>44467</v>
      </c>
      <c r="F4843" s="169">
        <v>440350</v>
      </c>
      <c r="G4843" s="169" t="s">
        <v>575</v>
      </c>
      <c r="J4843" s="169">
        <v>62424.44</v>
      </c>
      <c r="M4843" s="168">
        <f t="shared" si="225"/>
        <v>6.2424440000000006E-3</v>
      </c>
    </row>
    <row r="4844" spans="1:13" x14ac:dyDescent="0.25">
      <c r="A4844" s="89" t="str">
        <f t="shared" si="226"/>
        <v>Y0DF6.3</v>
      </c>
      <c r="B4844" s="89">
        <f>VLOOKUP(F4844,Masters!B:F,5,0)</f>
        <v>6.3</v>
      </c>
      <c r="C4844" s="169" t="s">
        <v>222</v>
      </c>
      <c r="D4844" s="169" t="s">
        <v>222</v>
      </c>
      <c r="E4844" s="170">
        <v>44467</v>
      </c>
      <c r="F4844" s="169">
        <v>440351</v>
      </c>
      <c r="G4844" s="169" t="s">
        <v>576</v>
      </c>
      <c r="J4844" s="169">
        <v>62424.44</v>
      </c>
      <c r="M4844" s="168">
        <f t="shared" si="225"/>
        <v>6.2424440000000006E-3</v>
      </c>
    </row>
    <row r="4845" spans="1:13" x14ac:dyDescent="0.25">
      <c r="A4845" s="89" t="str">
        <f t="shared" si="226"/>
        <v>Y0DF6.3</v>
      </c>
      <c r="B4845" s="89">
        <f>VLOOKUP(F4845,Masters!B:F,5,0)</f>
        <v>6.3</v>
      </c>
      <c r="C4845" s="169" t="s">
        <v>222</v>
      </c>
      <c r="D4845" s="169" t="s">
        <v>222</v>
      </c>
      <c r="E4845" s="170">
        <v>44467</v>
      </c>
      <c r="F4845" s="169">
        <v>440416</v>
      </c>
      <c r="G4845" s="169" t="s">
        <v>471</v>
      </c>
      <c r="J4845" s="169">
        <v>-115356.72</v>
      </c>
      <c r="M4845" s="168">
        <f t="shared" si="225"/>
        <v>-1.1535672E-2</v>
      </c>
    </row>
    <row r="4846" spans="1:13" x14ac:dyDescent="0.25">
      <c r="A4846" s="89" t="str">
        <f t="shared" si="226"/>
        <v>Y0DF6.3</v>
      </c>
      <c r="B4846" s="89">
        <f>VLOOKUP(F4846,Masters!B:F,5,0)</f>
        <v>6.3</v>
      </c>
      <c r="C4846" s="169" t="s">
        <v>222</v>
      </c>
      <c r="D4846" s="169" t="s">
        <v>222</v>
      </c>
      <c r="E4846" s="170">
        <v>44467</v>
      </c>
      <c r="F4846" s="169">
        <v>440509</v>
      </c>
      <c r="G4846" s="169" t="s">
        <v>472</v>
      </c>
      <c r="J4846" s="169">
        <v>270756.64</v>
      </c>
      <c r="M4846" s="168">
        <f t="shared" si="225"/>
        <v>2.7075664000000003E-2</v>
      </c>
    </row>
    <row r="4847" spans="1:13" x14ac:dyDescent="0.25">
      <c r="A4847" s="89" t="str">
        <f t="shared" si="226"/>
        <v>Y0DF6.1</v>
      </c>
      <c r="B4847" s="89">
        <f>VLOOKUP(F4847,Masters!B:F,5,0)</f>
        <v>6.1</v>
      </c>
      <c r="C4847" s="169" t="s">
        <v>222</v>
      </c>
      <c r="D4847" s="169" t="s">
        <v>222</v>
      </c>
      <c r="E4847" s="170">
        <v>44467</v>
      </c>
      <c r="F4847" s="169">
        <v>440512</v>
      </c>
      <c r="G4847" s="169" t="s">
        <v>577</v>
      </c>
      <c r="J4847" s="168">
        <v>693602.85</v>
      </c>
      <c r="M4847" s="168">
        <f t="shared" si="225"/>
        <v>6.9360284999999994E-2</v>
      </c>
    </row>
    <row r="4848" spans="1:13" x14ac:dyDescent="0.25">
      <c r="A4848" s="89" t="e">
        <f t="shared" si="226"/>
        <v>#N/A</v>
      </c>
      <c r="B4848" s="89" t="e">
        <f>VLOOKUP(F4848,Masters!B:F,5,0)</f>
        <v>#N/A</v>
      </c>
      <c r="C4848" s="169" t="s">
        <v>222</v>
      </c>
      <c r="D4848" s="169"/>
      <c r="E4848" s="170"/>
      <c r="F4848" s="169"/>
      <c r="G4848" s="169"/>
      <c r="M4848" s="168">
        <f t="shared" si="225"/>
        <v>0</v>
      </c>
    </row>
    <row r="4849" spans="1:13" x14ac:dyDescent="0.25">
      <c r="A4849" s="89" t="e">
        <f t="shared" si="226"/>
        <v>#N/A</v>
      </c>
      <c r="B4849" s="89" t="e">
        <f>VLOOKUP(F4849,Masters!B:F,5,0)</f>
        <v>#N/A</v>
      </c>
      <c r="C4849" s="169" t="s">
        <v>222</v>
      </c>
      <c r="D4849" s="169"/>
      <c r="E4849" s="170"/>
      <c r="F4849" s="169"/>
      <c r="G4849" s="169"/>
      <c r="M4849" s="168">
        <f t="shared" si="225"/>
        <v>0</v>
      </c>
    </row>
    <row r="4850" spans="1:13" x14ac:dyDescent="0.25">
      <c r="A4850" s="89" t="e">
        <f t="shared" si="226"/>
        <v>#N/A</v>
      </c>
      <c r="B4850" s="89" t="e">
        <f>VLOOKUP(F4850,Masters!B:F,5,0)</f>
        <v>#N/A</v>
      </c>
      <c r="C4850" s="169" t="s">
        <v>222</v>
      </c>
      <c r="D4850" s="169"/>
      <c r="E4850" s="170"/>
      <c r="F4850" s="169"/>
      <c r="G4850" s="169"/>
      <c r="M4850" s="168">
        <f t="shared" si="225"/>
        <v>0</v>
      </c>
    </row>
    <row r="4851" spans="1:13" x14ac:dyDescent="0.25">
      <c r="A4851" s="89" t="e">
        <f t="shared" si="226"/>
        <v>#N/A</v>
      </c>
      <c r="B4851" s="89" t="e">
        <f>VLOOKUP(F4851,Masters!B:F,5,0)</f>
        <v>#N/A</v>
      </c>
      <c r="C4851" s="169" t="s">
        <v>222</v>
      </c>
      <c r="D4851" s="169"/>
      <c r="E4851" s="170"/>
      <c r="F4851" s="169"/>
      <c r="G4851" s="169"/>
      <c r="M4851" s="168">
        <f t="shared" si="225"/>
        <v>0</v>
      </c>
    </row>
    <row r="4852" spans="1:13" x14ac:dyDescent="0.25">
      <c r="A4852" s="89" t="e">
        <f t="shared" si="226"/>
        <v>#N/A</v>
      </c>
      <c r="B4852" s="89" t="e">
        <f>VLOOKUP(F4852,Masters!B:F,5,0)</f>
        <v>#N/A</v>
      </c>
      <c r="C4852" s="169" t="s">
        <v>222</v>
      </c>
      <c r="D4852" s="169"/>
      <c r="E4852" s="170"/>
      <c r="F4852" s="169"/>
      <c r="G4852" s="169"/>
      <c r="M4852" s="168">
        <f t="shared" si="225"/>
        <v>0</v>
      </c>
    </row>
    <row r="4853" spans="1:13" x14ac:dyDescent="0.25">
      <c r="A4853" s="89" t="e">
        <f t="shared" si="226"/>
        <v>#N/A</v>
      </c>
      <c r="B4853" s="89" t="e">
        <f>VLOOKUP(F4853,Masters!B:F,5,0)</f>
        <v>#N/A</v>
      </c>
      <c r="C4853" s="169" t="s">
        <v>222</v>
      </c>
      <c r="D4853" s="169"/>
      <c r="E4853" s="170"/>
      <c r="F4853" s="169"/>
      <c r="G4853" s="169"/>
      <c r="M4853" s="168">
        <f t="shared" si="225"/>
        <v>0</v>
      </c>
    </row>
    <row r="4854" spans="1:13" x14ac:dyDescent="0.25">
      <c r="A4854" s="89" t="e">
        <f t="shared" si="226"/>
        <v>#N/A</v>
      </c>
      <c r="B4854" s="89" t="e">
        <f>VLOOKUP(F4854,Masters!B:F,5,0)</f>
        <v>#N/A</v>
      </c>
      <c r="C4854" s="169" t="s">
        <v>222</v>
      </c>
      <c r="D4854" s="169"/>
      <c r="E4854" s="170"/>
      <c r="F4854" s="169"/>
      <c r="G4854" s="169"/>
      <c r="M4854" s="168">
        <f t="shared" si="225"/>
        <v>0</v>
      </c>
    </row>
    <row r="4855" spans="1:13" x14ac:dyDescent="0.25">
      <c r="A4855" s="89" t="e">
        <f t="shared" si="226"/>
        <v>#N/A</v>
      </c>
      <c r="B4855" s="89" t="e">
        <f>VLOOKUP(F4855,Masters!B:F,5,0)</f>
        <v>#N/A</v>
      </c>
      <c r="C4855" s="169" t="s">
        <v>222</v>
      </c>
      <c r="D4855" s="169"/>
      <c r="E4855" s="170"/>
      <c r="F4855" s="169"/>
      <c r="G4855" s="169"/>
      <c r="M4855" s="168">
        <f t="shared" si="225"/>
        <v>0</v>
      </c>
    </row>
    <row r="4856" spans="1:13" x14ac:dyDescent="0.25">
      <c r="A4856" s="89" t="e">
        <f t="shared" si="226"/>
        <v>#N/A</v>
      </c>
      <c r="B4856" s="89" t="e">
        <f>VLOOKUP(F4856,Masters!B:F,5,0)</f>
        <v>#N/A</v>
      </c>
      <c r="C4856" s="169" t="s">
        <v>222</v>
      </c>
      <c r="D4856" s="169"/>
      <c r="E4856" s="170"/>
      <c r="F4856" s="169"/>
      <c r="G4856" s="169"/>
      <c r="M4856" s="168">
        <f t="shared" si="225"/>
        <v>0</v>
      </c>
    </row>
    <row r="4857" spans="1:13" x14ac:dyDescent="0.25">
      <c r="A4857" s="89" t="e">
        <f t="shared" si="226"/>
        <v>#N/A</v>
      </c>
      <c r="B4857" s="89" t="e">
        <f>VLOOKUP(F4857,Masters!B:F,5,0)</f>
        <v>#N/A</v>
      </c>
      <c r="C4857" s="169" t="s">
        <v>222</v>
      </c>
      <c r="D4857" s="169"/>
      <c r="E4857" s="170"/>
      <c r="F4857" s="169"/>
      <c r="G4857" s="169"/>
      <c r="M4857" s="168">
        <f t="shared" si="225"/>
        <v>0</v>
      </c>
    </row>
    <row r="4858" spans="1:13" x14ac:dyDescent="0.25">
      <c r="A4858" s="89" t="e">
        <f t="shared" si="226"/>
        <v>#N/A</v>
      </c>
      <c r="B4858" s="89" t="e">
        <f>VLOOKUP(F4858,Masters!B:F,5,0)</f>
        <v>#N/A</v>
      </c>
      <c r="C4858" s="169" t="s">
        <v>222</v>
      </c>
      <c r="D4858" s="169"/>
      <c r="E4858" s="170"/>
      <c r="F4858" s="169"/>
      <c r="G4858" s="169"/>
      <c r="M4858" s="168">
        <f t="shared" si="225"/>
        <v>0</v>
      </c>
    </row>
    <row r="4859" spans="1:13" x14ac:dyDescent="0.25">
      <c r="A4859" s="89" t="e">
        <f t="shared" si="226"/>
        <v>#N/A</v>
      </c>
      <c r="B4859" s="89" t="e">
        <f>VLOOKUP(F4859,Masters!B:F,5,0)</f>
        <v>#N/A</v>
      </c>
      <c r="C4859" s="169" t="s">
        <v>222</v>
      </c>
      <c r="D4859" s="169"/>
      <c r="E4859" s="170"/>
      <c r="F4859" s="169"/>
      <c r="G4859" s="169"/>
      <c r="M4859" s="168">
        <f t="shared" si="225"/>
        <v>0</v>
      </c>
    </row>
    <row r="4860" spans="1:13" x14ac:dyDescent="0.25">
      <c r="A4860" s="89" t="e">
        <f t="shared" si="226"/>
        <v>#N/A</v>
      </c>
      <c r="B4860" s="89" t="e">
        <f>VLOOKUP(F4860,Masters!B:F,5,0)</f>
        <v>#N/A</v>
      </c>
      <c r="C4860" s="169" t="s">
        <v>222</v>
      </c>
      <c r="D4860" s="169"/>
      <c r="E4860" s="170"/>
      <c r="F4860" s="169"/>
      <c r="G4860" s="169"/>
      <c r="M4860" s="168">
        <f t="shared" si="225"/>
        <v>0</v>
      </c>
    </row>
    <row r="4861" spans="1:13" x14ac:dyDescent="0.25">
      <c r="A4861" s="89" t="e">
        <f t="shared" si="226"/>
        <v>#N/A</v>
      </c>
      <c r="B4861" s="89" t="e">
        <f>VLOOKUP(F4861,Masters!B:F,5,0)</f>
        <v>#N/A</v>
      </c>
      <c r="C4861" s="169" t="s">
        <v>222</v>
      </c>
      <c r="D4861" s="169"/>
      <c r="E4861" s="170"/>
      <c r="F4861" s="169"/>
      <c r="G4861" s="169"/>
      <c r="M4861" s="168">
        <f t="shared" si="225"/>
        <v>0</v>
      </c>
    </row>
    <row r="4862" spans="1:13" x14ac:dyDescent="0.25">
      <c r="A4862" s="89" t="e">
        <f t="shared" si="226"/>
        <v>#N/A</v>
      </c>
      <c r="B4862" s="89" t="e">
        <f>VLOOKUP(F4862,Masters!B:F,5,0)</f>
        <v>#N/A</v>
      </c>
      <c r="C4862" s="169" t="s">
        <v>222</v>
      </c>
      <c r="D4862" s="169"/>
      <c r="E4862" s="170"/>
      <c r="F4862" s="169"/>
      <c r="G4862" s="169"/>
      <c r="M4862" s="168">
        <f t="shared" si="225"/>
        <v>0</v>
      </c>
    </row>
    <row r="4863" spans="1:13" x14ac:dyDescent="0.25">
      <c r="A4863" s="89" t="e">
        <f t="shared" si="226"/>
        <v>#N/A</v>
      </c>
      <c r="B4863" s="89" t="e">
        <f>VLOOKUP(F4863,Masters!B:F,5,0)</f>
        <v>#N/A</v>
      </c>
      <c r="C4863" s="169" t="s">
        <v>222</v>
      </c>
      <c r="D4863" s="169"/>
      <c r="E4863" s="170"/>
      <c r="F4863" s="169"/>
      <c r="G4863" s="169"/>
      <c r="M4863" s="168">
        <f t="shared" si="225"/>
        <v>0</v>
      </c>
    </row>
    <row r="4864" spans="1:13" x14ac:dyDescent="0.25">
      <c r="A4864" s="89" t="e">
        <f t="shared" si="226"/>
        <v>#N/A</v>
      </c>
      <c r="B4864" s="89" t="e">
        <f>VLOOKUP(F4864,Masters!B:F,5,0)</f>
        <v>#N/A</v>
      </c>
      <c r="C4864" s="169" t="s">
        <v>222</v>
      </c>
      <c r="D4864" s="169"/>
      <c r="E4864" s="170"/>
      <c r="F4864" s="169"/>
      <c r="G4864" s="169"/>
      <c r="M4864" s="168">
        <f t="shared" si="225"/>
        <v>0</v>
      </c>
    </row>
    <row r="4865" spans="1:13" x14ac:dyDescent="0.25">
      <c r="A4865" s="89" t="e">
        <f t="shared" si="226"/>
        <v>#N/A</v>
      </c>
      <c r="B4865" s="89" t="e">
        <f>VLOOKUP(F4865,Masters!B:F,5,0)</f>
        <v>#N/A</v>
      </c>
      <c r="C4865" s="169" t="s">
        <v>222</v>
      </c>
      <c r="D4865" s="169"/>
      <c r="E4865" s="170"/>
      <c r="F4865" s="169"/>
      <c r="G4865" s="169"/>
      <c r="M4865" s="168">
        <f t="shared" si="225"/>
        <v>0</v>
      </c>
    </row>
    <row r="4866" spans="1:13" x14ac:dyDescent="0.25">
      <c r="A4866" s="89" t="e">
        <f t="shared" si="226"/>
        <v>#N/A</v>
      </c>
      <c r="B4866" s="89" t="e">
        <f>VLOOKUP(F4866,Masters!B:F,5,0)</f>
        <v>#N/A</v>
      </c>
      <c r="C4866" s="169" t="s">
        <v>222</v>
      </c>
      <c r="D4866" s="169"/>
      <c r="E4866" s="170"/>
      <c r="F4866" s="169"/>
      <c r="G4866" s="169"/>
      <c r="M4866" s="168">
        <f t="shared" si="225"/>
        <v>0</v>
      </c>
    </row>
    <row r="4867" spans="1:13" x14ac:dyDescent="0.25">
      <c r="A4867" s="89" t="e">
        <f t="shared" si="226"/>
        <v>#N/A</v>
      </c>
      <c r="B4867" s="89" t="e">
        <f>VLOOKUP(F4867,Masters!B:F,5,0)</f>
        <v>#N/A</v>
      </c>
      <c r="C4867" s="169" t="s">
        <v>222</v>
      </c>
      <c r="D4867" s="169"/>
      <c r="E4867" s="170"/>
      <c r="F4867" s="169"/>
      <c r="G4867" s="169"/>
      <c r="M4867" s="168">
        <f t="shared" si="225"/>
        <v>0</v>
      </c>
    </row>
    <row r="4868" spans="1:13" x14ac:dyDescent="0.25">
      <c r="A4868" s="89" t="e">
        <f t="shared" si="226"/>
        <v>#N/A</v>
      </c>
      <c r="B4868" s="89" t="e">
        <f>VLOOKUP(F4868,Masters!B:F,5,0)</f>
        <v>#N/A</v>
      </c>
      <c r="C4868" s="169" t="s">
        <v>222</v>
      </c>
      <c r="D4868" s="169"/>
      <c r="E4868" s="170"/>
      <c r="F4868" s="169"/>
      <c r="G4868" s="169"/>
      <c r="M4868" s="168">
        <f t="shared" si="225"/>
        <v>0</v>
      </c>
    </row>
    <row r="4869" spans="1:13" x14ac:dyDescent="0.25">
      <c r="A4869" s="89" t="e">
        <f t="shared" si="226"/>
        <v>#N/A</v>
      </c>
      <c r="B4869" s="89" t="e">
        <f>VLOOKUP(F4869,Masters!B:F,5,0)</f>
        <v>#N/A</v>
      </c>
      <c r="C4869" s="169" t="s">
        <v>222</v>
      </c>
      <c r="D4869" s="169"/>
      <c r="E4869" s="170"/>
      <c r="F4869" s="169"/>
      <c r="G4869" s="169"/>
      <c r="M4869" s="168">
        <f t="shared" si="225"/>
        <v>0</v>
      </c>
    </row>
    <row r="4870" spans="1:13" x14ac:dyDescent="0.25">
      <c r="A4870" s="89" t="e">
        <f t="shared" si="226"/>
        <v>#N/A</v>
      </c>
      <c r="B4870" s="89" t="e">
        <f>VLOOKUP(F4870,Masters!B:F,5,0)</f>
        <v>#N/A</v>
      </c>
      <c r="C4870" s="169" t="s">
        <v>222</v>
      </c>
      <c r="D4870" s="169"/>
      <c r="E4870" s="170"/>
      <c r="F4870" s="169"/>
      <c r="G4870" s="169"/>
      <c r="M4870" s="168">
        <f t="shared" si="225"/>
        <v>0</v>
      </c>
    </row>
    <row r="4871" spans="1:13" x14ac:dyDescent="0.25">
      <c r="A4871" s="89" t="e">
        <f t="shared" si="226"/>
        <v>#N/A</v>
      </c>
      <c r="B4871" s="89" t="e">
        <f>VLOOKUP(F4871,Masters!B:F,5,0)</f>
        <v>#N/A</v>
      </c>
      <c r="C4871" s="169" t="s">
        <v>222</v>
      </c>
      <c r="D4871" s="169"/>
      <c r="E4871" s="170"/>
      <c r="F4871" s="169"/>
      <c r="G4871" s="169"/>
      <c r="M4871" s="168">
        <f t="shared" si="225"/>
        <v>0</v>
      </c>
    </row>
    <row r="4872" spans="1:13" x14ac:dyDescent="0.25">
      <c r="A4872" s="89" t="str">
        <f t="shared" si="226"/>
        <v>Y0DG0</v>
      </c>
      <c r="B4872" s="89">
        <f>VLOOKUP(F4872,Masters!B:F,5,0)</f>
        <v>0</v>
      </c>
      <c r="C4872" s="169" t="s">
        <v>223</v>
      </c>
      <c r="D4872" s="169" t="s">
        <v>223</v>
      </c>
      <c r="E4872" s="170">
        <v>44469</v>
      </c>
      <c r="F4872" s="169">
        <v>102104</v>
      </c>
      <c r="G4872" s="169" t="s">
        <v>437</v>
      </c>
      <c r="J4872">
        <v>700350567.36000001</v>
      </c>
      <c r="M4872" s="168">
        <f t="shared" si="225"/>
        <v>70.035056736000001</v>
      </c>
    </row>
    <row r="4873" spans="1:13" x14ac:dyDescent="0.25">
      <c r="A4873" s="89" t="str">
        <f t="shared" si="226"/>
        <v>Y0DG0</v>
      </c>
      <c r="B4873" s="89">
        <f>VLOOKUP(F4873,Masters!B:F,5,0)</f>
        <v>0</v>
      </c>
      <c r="C4873" s="169" t="s">
        <v>223</v>
      </c>
      <c r="D4873" s="169" t="s">
        <v>223</v>
      </c>
      <c r="E4873" s="170">
        <v>44469</v>
      </c>
      <c r="F4873" s="169">
        <v>102105</v>
      </c>
      <c r="G4873" s="169" t="s">
        <v>739</v>
      </c>
      <c r="J4873">
        <v>0</v>
      </c>
      <c r="M4873" s="168">
        <f t="shared" si="225"/>
        <v>0</v>
      </c>
    </row>
    <row r="4874" spans="1:13" x14ac:dyDescent="0.25">
      <c r="A4874" s="89" t="str">
        <f t="shared" si="226"/>
        <v>Y0DG0</v>
      </c>
      <c r="B4874" s="89">
        <f>VLOOKUP(F4874,Masters!B:F,5,0)</f>
        <v>0</v>
      </c>
      <c r="C4874" s="169" t="s">
        <v>223</v>
      </c>
      <c r="D4874" s="169" t="s">
        <v>223</v>
      </c>
      <c r="E4874" s="170">
        <v>44469</v>
      </c>
      <c r="F4874" s="169">
        <v>102109</v>
      </c>
      <c r="G4874" s="169" t="s">
        <v>562</v>
      </c>
      <c r="J4874">
        <v>0</v>
      </c>
      <c r="M4874" s="168">
        <f t="shared" si="225"/>
        <v>0</v>
      </c>
    </row>
    <row r="4875" spans="1:13" x14ac:dyDescent="0.25">
      <c r="A4875" s="89" t="str">
        <f t="shared" si="226"/>
        <v>Y0DG0</v>
      </c>
      <c r="B4875" s="89">
        <f>VLOOKUP(F4875,Masters!B:F,5,0)</f>
        <v>0</v>
      </c>
      <c r="C4875" s="169" t="s">
        <v>223</v>
      </c>
      <c r="D4875" s="169" t="s">
        <v>223</v>
      </c>
      <c r="E4875" s="170">
        <v>44469</v>
      </c>
      <c r="F4875" s="169">
        <v>107102</v>
      </c>
      <c r="G4875" s="169" t="s">
        <v>778</v>
      </c>
      <c r="J4875">
        <v>0</v>
      </c>
      <c r="M4875" s="168">
        <f t="shared" si="225"/>
        <v>0</v>
      </c>
    </row>
    <row r="4876" spans="1:13" x14ac:dyDescent="0.25">
      <c r="A4876" s="89" t="str">
        <f t="shared" si="226"/>
        <v>Y0DG0</v>
      </c>
      <c r="B4876" s="89">
        <f>VLOOKUP(F4876,Masters!B:F,5,0)</f>
        <v>0</v>
      </c>
      <c r="C4876" s="169" t="s">
        <v>223</v>
      </c>
      <c r="D4876" s="169" t="s">
        <v>223</v>
      </c>
      <c r="E4876" s="170">
        <v>44469</v>
      </c>
      <c r="F4876" s="169">
        <v>111126</v>
      </c>
      <c r="G4876" s="169" t="s">
        <v>438</v>
      </c>
      <c r="J4876">
        <v>63517.17</v>
      </c>
      <c r="M4876" s="168">
        <f t="shared" si="225"/>
        <v>6.3517169999999998E-3</v>
      </c>
    </row>
    <row r="4877" spans="1:13" x14ac:dyDescent="0.25">
      <c r="A4877" s="89" t="str">
        <f t="shared" si="226"/>
        <v>Y0DG0</v>
      </c>
      <c r="B4877" s="89">
        <f>VLOOKUP(F4877,Masters!B:F,5,0)</f>
        <v>0</v>
      </c>
      <c r="C4877" s="169" t="s">
        <v>223</v>
      </c>
      <c r="D4877" s="169" t="s">
        <v>223</v>
      </c>
      <c r="E4877" s="170">
        <v>44469</v>
      </c>
      <c r="F4877" s="169">
        <v>111127</v>
      </c>
      <c r="G4877" s="169" t="s">
        <v>784</v>
      </c>
      <c r="J4877">
        <v>0</v>
      </c>
      <c r="M4877" s="168">
        <f t="shared" ref="M4877:M4940" si="227">J4877/10000000</f>
        <v>0</v>
      </c>
    </row>
    <row r="4878" spans="1:13" x14ac:dyDescent="0.25">
      <c r="A4878" s="89" t="str">
        <f t="shared" si="226"/>
        <v>Y0DG0</v>
      </c>
      <c r="B4878" s="89">
        <f>VLOOKUP(F4878,Masters!B:F,5,0)</f>
        <v>0</v>
      </c>
      <c r="C4878" s="169" t="s">
        <v>223</v>
      </c>
      <c r="D4878" s="169" t="s">
        <v>223</v>
      </c>
      <c r="E4878" s="170">
        <v>44469</v>
      </c>
      <c r="F4878" s="169">
        <v>121117</v>
      </c>
      <c r="G4878" s="169" t="s">
        <v>787</v>
      </c>
      <c r="J4878">
        <v>0</v>
      </c>
      <c r="M4878" s="168">
        <f t="shared" si="227"/>
        <v>0</v>
      </c>
    </row>
    <row r="4879" spans="1:13" x14ac:dyDescent="0.25">
      <c r="A4879" s="89" t="str">
        <f t="shared" si="226"/>
        <v>Y0DG0</v>
      </c>
      <c r="B4879" s="89">
        <f>VLOOKUP(F4879,Masters!B:F,5,0)</f>
        <v>0</v>
      </c>
      <c r="C4879" s="169" t="s">
        <v>223</v>
      </c>
      <c r="D4879" s="169" t="s">
        <v>223</v>
      </c>
      <c r="E4879" s="170">
        <v>44469</v>
      </c>
      <c r="F4879" s="169">
        <v>141280</v>
      </c>
      <c r="G4879" s="169" t="s">
        <v>789</v>
      </c>
      <c r="J4879">
        <v>143627.04</v>
      </c>
      <c r="M4879" s="168">
        <f t="shared" si="227"/>
        <v>1.4362704E-2</v>
      </c>
    </row>
    <row r="4880" spans="1:13" x14ac:dyDescent="0.25">
      <c r="A4880" s="89" t="str">
        <f t="shared" si="226"/>
        <v>Y0DG0</v>
      </c>
      <c r="B4880" s="89">
        <f>VLOOKUP(F4880,Masters!B:F,5,0)</f>
        <v>0</v>
      </c>
      <c r="C4880" s="169" t="s">
        <v>223</v>
      </c>
      <c r="D4880" s="169" t="s">
        <v>223</v>
      </c>
      <c r="E4880" s="170">
        <v>44469</v>
      </c>
      <c r="F4880" s="169">
        <v>141398</v>
      </c>
      <c r="G4880" s="169" t="s">
        <v>2431</v>
      </c>
      <c r="J4880">
        <v>0</v>
      </c>
      <c r="M4880" s="168">
        <f t="shared" si="227"/>
        <v>0</v>
      </c>
    </row>
    <row r="4881" spans="1:13" x14ac:dyDescent="0.25">
      <c r="A4881" s="89" t="str">
        <f t="shared" si="226"/>
        <v>Y0DG0</v>
      </c>
      <c r="B4881" s="89">
        <f>VLOOKUP(F4881,Masters!B:F,5,0)</f>
        <v>0</v>
      </c>
      <c r="C4881" s="169" t="s">
        <v>223</v>
      </c>
      <c r="D4881" s="169" t="s">
        <v>223</v>
      </c>
      <c r="E4881" s="170">
        <v>44469</v>
      </c>
      <c r="F4881" s="169">
        <v>142036</v>
      </c>
      <c r="G4881" s="169" t="s">
        <v>865</v>
      </c>
      <c r="J4881">
        <v>-0.03</v>
      </c>
      <c r="M4881" s="168">
        <f t="shared" si="227"/>
        <v>-3E-9</v>
      </c>
    </row>
    <row r="4882" spans="1:13" x14ac:dyDescent="0.25">
      <c r="A4882" s="89" t="str">
        <f t="shared" si="226"/>
        <v>Y0DG0</v>
      </c>
      <c r="B4882" s="89">
        <f>VLOOKUP(F4882,Masters!B:F,5,0)</f>
        <v>0</v>
      </c>
      <c r="C4882" s="169" t="s">
        <v>223</v>
      </c>
      <c r="D4882" s="169" t="s">
        <v>223</v>
      </c>
      <c r="E4882" s="170">
        <v>44469</v>
      </c>
      <c r="F4882" s="169">
        <v>160118</v>
      </c>
      <c r="G4882" s="169" t="s">
        <v>890</v>
      </c>
      <c r="J4882">
        <v>0</v>
      </c>
      <c r="M4882" s="168">
        <f t="shared" si="227"/>
        <v>0</v>
      </c>
    </row>
    <row r="4883" spans="1:13" x14ac:dyDescent="0.25">
      <c r="A4883" s="89" t="str">
        <f t="shared" si="226"/>
        <v>Y0DG0</v>
      </c>
      <c r="B4883" s="89">
        <f>VLOOKUP(F4883,Masters!B:F,5,0)</f>
        <v>0</v>
      </c>
      <c r="C4883" s="169" t="s">
        <v>223</v>
      </c>
      <c r="D4883" s="169" t="s">
        <v>223</v>
      </c>
      <c r="E4883" s="170">
        <v>44469</v>
      </c>
      <c r="F4883" s="169">
        <v>160119</v>
      </c>
      <c r="G4883" s="169" t="s">
        <v>1117</v>
      </c>
      <c r="J4883">
        <v>0</v>
      </c>
      <c r="M4883" s="168">
        <f t="shared" si="227"/>
        <v>0</v>
      </c>
    </row>
    <row r="4884" spans="1:13" x14ac:dyDescent="0.25">
      <c r="A4884" s="89" t="str">
        <f t="shared" si="226"/>
        <v>Y0DG0</v>
      </c>
      <c r="B4884" s="89">
        <f>VLOOKUP(F4884,Masters!B:F,5,0)</f>
        <v>0</v>
      </c>
      <c r="C4884" s="169" t="s">
        <v>223</v>
      </c>
      <c r="D4884" s="169" t="s">
        <v>223</v>
      </c>
      <c r="E4884" s="170">
        <v>44469</v>
      </c>
      <c r="F4884" s="169">
        <v>160125</v>
      </c>
      <c r="G4884" s="169" t="s">
        <v>895</v>
      </c>
      <c r="J4884">
        <v>0</v>
      </c>
      <c r="M4884" s="168">
        <f t="shared" si="227"/>
        <v>0</v>
      </c>
    </row>
    <row r="4885" spans="1:13" x14ac:dyDescent="0.25">
      <c r="A4885" s="89" t="str">
        <f t="shared" si="226"/>
        <v>Y0DG0</v>
      </c>
      <c r="B4885" s="89">
        <f>VLOOKUP(F4885,Masters!B:F,5,0)</f>
        <v>0</v>
      </c>
      <c r="C4885" s="169" t="s">
        <v>223</v>
      </c>
      <c r="D4885" s="169" t="s">
        <v>223</v>
      </c>
      <c r="E4885" s="170">
        <v>44469</v>
      </c>
      <c r="F4885" s="169">
        <v>170120</v>
      </c>
      <c r="G4885" s="169" t="s">
        <v>740</v>
      </c>
      <c r="J4885">
        <v>0</v>
      </c>
      <c r="M4885" s="168">
        <f t="shared" si="227"/>
        <v>0</v>
      </c>
    </row>
    <row r="4886" spans="1:13" x14ac:dyDescent="0.25">
      <c r="A4886" s="89" t="str">
        <f t="shared" si="226"/>
        <v>Y0DG0</v>
      </c>
      <c r="B4886" s="89">
        <f>VLOOKUP(F4886,Masters!B:F,5,0)</f>
        <v>0</v>
      </c>
      <c r="C4886" s="169" t="s">
        <v>223</v>
      </c>
      <c r="D4886" s="169" t="s">
        <v>223</v>
      </c>
      <c r="E4886" s="170">
        <v>44469</v>
      </c>
      <c r="F4886" s="169">
        <v>170125</v>
      </c>
      <c r="G4886" s="169" t="s">
        <v>560</v>
      </c>
      <c r="J4886">
        <v>0</v>
      </c>
      <c r="M4886" s="168">
        <f t="shared" si="227"/>
        <v>0</v>
      </c>
    </row>
    <row r="4887" spans="1:13" x14ac:dyDescent="0.25">
      <c r="A4887" s="89" t="str">
        <f t="shared" si="226"/>
        <v>Y0DG1.2</v>
      </c>
      <c r="B4887" s="89">
        <f>VLOOKUP(F4887,Masters!B:F,5,0)</f>
        <v>1.2</v>
      </c>
      <c r="C4887" s="169" t="s">
        <v>223</v>
      </c>
      <c r="D4887" s="169" t="s">
        <v>223</v>
      </c>
      <c r="E4887" s="170">
        <v>44469</v>
      </c>
      <c r="F4887" s="169">
        <v>201277</v>
      </c>
      <c r="G4887" s="169" t="s">
        <v>474</v>
      </c>
      <c r="J4887">
        <v>-405993839.32999998</v>
      </c>
      <c r="M4887" s="168">
        <f t="shared" si="227"/>
        <v>-40.599383932999999</v>
      </c>
    </row>
    <row r="4888" spans="1:13" x14ac:dyDescent="0.25">
      <c r="A4888" s="89" t="str">
        <f t="shared" si="226"/>
        <v>Y0DG1.2</v>
      </c>
      <c r="B4888" s="89">
        <f>VLOOKUP(F4888,Masters!B:F,5,0)</f>
        <v>1.2</v>
      </c>
      <c r="C4888" s="169" t="s">
        <v>223</v>
      </c>
      <c r="D4888" s="169" t="s">
        <v>223</v>
      </c>
      <c r="E4888" s="170">
        <v>44469</v>
      </c>
      <c r="F4888" s="169">
        <v>201298</v>
      </c>
      <c r="G4888" s="169" t="s">
        <v>476</v>
      </c>
      <c r="J4888">
        <v>-110000</v>
      </c>
      <c r="M4888" s="168">
        <f t="shared" si="227"/>
        <v>-1.0999999999999999E-2</v>
      </c>
    </row>
    <row r="4889" spans="1:13" x14ac:dyDescent="0.25">
      <c r="A4889" s="89" t="str">
        <f t="shared" si="226"/>
        <v>Y0DG1.2</v>
      </c>
      <c r="B4889" s="89">
        <f>VLOOKUP(F4889,Masters!B:F,5,0)</f>
        <v>1.2</v>
      </c>
      <c r="C4889" s="169" t="s">
        <v>223</v>
      </c>
      <c r="D4889" s="169" t="s">
        <v>223</v>
      </c>
      <c r="E4889" s="170">
        <v>44469</v>
      </c>
      <c r="F4889" s="169">
        <v>201364</v>
      </c>
      <c r="G4889" s="169" t="s">
        <v>479</v>
      </c>
      <c r="J4889">
        <v>-5000</v>
      </c>
      <c r="M4889" s="168">
        <f t="shared" si="227"/>
        <v>-5.0000000000000001E-4</v>
      </c>
    </row>
    <row r="4890" spans="1:13" x14ac:dyDescent="0.25">
      <c r="A4890" s="89" t="str">
        <f t="shared" ref="A4890:A4953" si="228">C4890&amp;B4890</f>
        <v>Y0DG1.2</v>
      </c>
      <c r="B4890" s="89">
        <f>VLOOKUP(F4890,Masters!B:F,5,0)</f>
        <v>1.2</v>
      </c>
      <c r="C4890" s="169" t="s">
        <v>223</v>
      </c>
      <c r="D4890" s="169" t="s">
        <v>223</v>
      </c>
      <c r="E4890" s="170">
        <v>44469</v>
      </c>
      <c r="F4890" s="169">
        <v>201366</v>
      </c>
      <c r="G4890" s="169" t="s">
        <v>480</v>
      </c>
      <c r="J4890">
        <v>-153615825.18000001</v>
      </c>
      <c r="M4890" s="168">
        <f t="shared" si="227"/>
        <v>-15.361582518000001</v>
      </c>
    </row>
    <row r="4891" spans="1:13" x14ac:dyDescent="0.25">
      <c r="A4891" s="89" t="str">
        <f t="shared" si="228"/>
        <v>Y0DG0</v>
      </c>
      <c r="B4891" s="89">
        <f>VLOOKUP(F4891,Masters!B:F,5,0)</f>
        <v>0</v>
      </c>
      <c r="C4891" s="169" t="s">
        <v>223</v>
      </c>
      <c r="D4891" s="169" t="s">
        <v>223</v>
      </c>
      <c r="E4891" s="170">
        <v>44469</v>
      </c>
      <c r="F4891" s="169">
        <v>210103</v>
      </c>
      <c r="G4891" s="169" t="s">
        <v>521</v>
      </c>
      <c r="J4891">
        <v>0</v>
      </c>
      <c r="M4891" s="168">
        <f t="shared" si="227"/>
        <v>0</v>
      </c>
    </row>
    <row r="4892" spans="1:13" x14ac:dyDescent="0.25">
      <c r="A4892" s="89" t="str">
        <f t="shared" si="228"/>
        <v>Y0DG0</v>
      </c>
      <c r="B4892" s="89">
        <f>VLOOKUP(F4892,Masters!B:F,5,0)</f>
        <v>0</v>
      </c>
      <c r="C4892" s="169" t="s">
        <v>223</v>
      </c>
      <c r="D4892" s="169" t="s">
        <v>223</v>
      </c>
      <c r="E4892" s="170">
        <v>44469</v>
      </c>
      <c r="F4892" s="169">
        <v>210106</v>
      </c>
      <c r="G4892" s="169" t="s">
        <v>522</v>
      </c>
      <c r="J4892">
        <v>-287871.57</v>
      </c>
      <c r="M4892" s="168">
        <f t="shared" si="227"/>
        <v>-2.8787157000000001E-2</v>
      </c>
    </row>
    <row r="4893" spans="1:13" x14ac:dyDescent="0.25">
      <c r="A4893" s="89" t="str">
        <f t="shared" si="228"/>
        <v>Y0DG0</v>
      </c>
      <c r="B4893" s="89">
        <f>VLOOKUP(F4893,Masters!B:F,5,0)</f>
        <v>0</v>
      </c>
      <c r="C4893" s="169" t="s">
        <v>223</v>
      </c>
      <c r="D4893" s="169" t="s">
        <v>223</v>
      </c>
      <c r="E4893" s="170">
        <v>44469</v>
      </c>
      <c r="F4893" s="169">
        <v>210117</v>
      </c>
      <c r="G4893" s="169" t="s">
        <v>523</v>
      </c>
      <c r="J4893">
        <v>-50410.239999999998</v>
      </c>
      <c r="M4893" s="168">
        <f t="shared" si="227"/>
        <v>-5.0410239999999999E-3</v>
      </c>
    </row>
    <row r="4894" spans="1:13" x14ac:dyDescent="0.25">
      <c r="A4894" s="89" t="str">
        <f t="shared" si="228"/>
        <v>Y0DG0</v>
      </c>
      <c r="B4894" s="89">
        <f>VLOOKUP(F4894,Masters!B:F,5,0)</f>
        <v>0</v>
      </c>
      <c r="C4894" s="169" t="s">
        <v>223</v>
      </c>
      <c r="D4894" s="169" t="s">
        <v>223</v>
      </c>
      <c r="E4894" s="170">
        <v>44469</v>
      </c>
      <c r="F4894" s="169">
        <v>210132</v>
      </c>
      <c r="G4894" s="169" t="s">
        <v>916</v>
      </c>
      <c r="J4894">
        <v>0</v>
      </c>
      <c r="M4894" s="168">
        <f t="shared" si="227"/>
        <v>0</v>
      </c>
    </row>
    <row r="4895" spans="1:13" x14ac:dyDescent="0.25">
      <c r="A4895" s="89" t="str">
        <f t="shared" si="228"/>
        <v>Y0DG0</v>
      </c>
      <c r="B4895" s="89">
        <f>VLOOKUP(F4895,Masters!B:F,5,0)</f>
        <v>0</v>
      </c>
      <c r="C4895" s="169" t="s">
        <v>223</v>
      </c>
      <c r="D4895" s="169" t="s">
        <v>223</v>
      </c>
      <c r="E4895" s="170">
        <v>44469</v>
      </c>
      <c r="F4895" s="169">
        <v>210138</v>
      </c>
      <c r="G4895" s="169" t="s">
        <v>2441</v>
      </c>
      <c r="J4895">
        <v>0</v>
      </c>
      <c r="M4895" s="168">
        <f t="shared" si="227"/>
        <v>0</v>
      </c>
    </row>
    <row r="4896" spans="1:13" x14ac:dyDescent="0.25">
      <c r="A4896" s="89" t="str">
        <f t="shared" si="228"/>
        <v>Y0DG0</v>
      </c>
      <c r="B4896" s="89">
        <f>VLOOKUP(F4896,Masters!B:F,5,0)</f>
        <v>0</v>
      </c>
      <c r="C4896" s="169" t="s">
        <v>223</v>
      </c>
      <c r="D4896" s="169" t="s">
        <v>223</v>
      </c>
      <c r="E4896" s="170">
        <v>44469</v>
      </c>
      <c r="F4896" s="169">
        <v>210140</v>
      </c>
      <c r="G4896" s="169" t="s">
        <v>525</v>
      </c>
      <c r="J4896">
        <v>0</v>
      </c>
      <c r="M4896" s="168">
        <f t="shared" si="227"/>
        <v>0</v>
      </c>
    </row>
    <row r="4897" spans="1:13" x14ac:dyDescent="0.25">
      <c r="A4897" s="89" t="str">
        <f t="shared" si="228"/>
        <v>Y0DG0</v>
      </c>
      <c r="B4897" s="89">
        <f>VLOOKUP(F4897,Masters!B:F,5,0)</f>
        <v>0</v>
      </c>
      <c r="C4897" s="169" t="s">
        <v>223</v>
      </c>
      <c r="D4897" s="169" t="s">
        <v>223</v>
      </c>
      <c r="E4897" s="170">
        <v>44469</v>
      </c>
      <c r="F4897" s="169">
        <v>210210</v>
      </c>
      <c r="G4897" s="169" t="s">
        <v>526</v>
      </c>
      <c r="J4897">
        <v>0</v>
      </c>
      <c r="M4897" s="168">
        <f t="shared" si="227"/>
        <v>0</v>
      </c>
    </row>
    <row r="4898" spans="1:13" x14ac:dyDescent="0.25">
      <c r="A4898" s="89" t="str">
        <f t="shared" si="228"/>
        <v>Y0DG0</v>
      </c>
      <c r="B4898" s="89">
        <f>VLOOKUP(F4898,Masters!B:F,5,0)</f>
        <v>0</v>
      </c>
      <c r="C4898" s="169" t="s">
        <v>223</v>
      </c>
      <c r="D4898" s="169" t="s">
        <v>223</v>
      </c>
      <c r="E4898" s="170">
        <v>44469</v>
      </c>
      <c r="F4898" s="169">
        <v>210667</v>
      </c>
      <c r="G4898" s="169" t="s">
        <v>528</v>
      </c>
      <c r="J4898">
        <v>5.23</v>
      </c>
      <c r="M4898" s="168">
        <f t="shared" si="227"/>
        <v>5.2300000000000001E-7</v>
      </c>
    </row>
    <row r="4899" spans="1:13" x14ac:dyDescent="0.25">
      <c r="A4899" s="89" t="str">
        <f t="shared" si="228"/>
        <v>Y0DG0</v>
      </c>
      <c r="B4899" s="89">
        <f>VLOOKUP(F4899,Masters!B:F,5,0)</f>
        <v>0</v>
      </c>
      <c r="C4899" s="169" t="s">
        <v>223</v>
      </c>
      <c r="D4899" s="169" t="s">
        <v>223</v>
      </c>
      <c r="E4899" s="170">
        <v>44469</v>
      </c>
      <c r="F4899" s="169">
        <v>211103</v>
      </c>
      <c r="G4899" s="169" t="s">
        <v>529</v>
      </c>
      <c r="J4899">
        <v>-3648.91</v>
      </c>
      <c r="M4899" s="168">
        <f t="shared" si="227"/>
        <v>-3.64891E-4</v>
      </c>
    </row>
    <row r="4900" spans="1:13" x14ac:dyDescent="0.25">
      <c r="A4900" s="89" t="str">
        <f t="shared" si="228"/>
        <v>Y0DG0</v>
      </c>
      <c r="B4900" s="89">
        <f>VLOOKUP(F4900,Masters!B:F,5,0)</f>
        <v>0</v>
      </c>
      <c r="C4900" s="169" t="s">
        <v>223</v>
      </c>
      <c r="D4900" s="169" t="s">
        <v>223</v>
      </c>
      <c r="E4900" s="170">
        <v>44469</v>
      </c>
      <c r="F4900" s="169">
        <v>211106</v>
      </c>
      <c r="G4900" s="169" t="s">
        <v>530</v>
      </c>
      <c r="J4900">
        <v>-13778.2</v>
      </c>
      <c r="M4900" s="168">
        <f t="shared" si="227"/>
        <v>-1.3778200000000001E-3</v>
      </c>
    </row>
    <row r="4901" spans="1:13" x14ac:dyDescent="0.25">
      <c r="A4901" s="89" t="str">
        <f t="shared" si="228"/>
        <v>Y0DG0</v>
      </c>
      <c r="B4901" s="89">
        <f>VLOOKUP(F4901,Masters!B:F,5,0)</f>
        <v>0</v>
      </c>
      <c r="C4901" s="169" t="s">
        <v>223</v>
      </c>
      <c r="D4901" s="169" t="s">
        <v>223</v>
      </c>
      <c r="E4901" s="170">
        <v>44469</v>
      </c>
      <c r="F4901" s="169">
        <v>211172</v>
      </c>
      <c r="G4901" s="169" t="s">
        <v>535</v>
      </c>
      <c r="J4901">
        <v>313692.3</v>
      </c>
      <c r="M4901" s="168">
        <f t="shared" si="227"/>
        <v>3.1369229999999998E-2</v>
      </c>
    </row>
    <row r="4902" spans="1:13" x14ac:dyDescent="0.25">
      <c r="A4902" s="89" t="str">
        <f t="shared" si="228"/>
        <v>Y0DG0</v>
      </c>
      <c r="B4902" s="89">
        <f>VLOOKUP(F4902,Masters!B:F,5,0)</f>
        <v>0</v>
      </c>
      <c r="C4902" s="169" t="s">
        <v>223</v>
      </c>
      <c r="D4902" s="169" t="s">
        <v>223</v>
      </c>
      <c r="E4902" s="170">
        <v>44469</v>
      </c>
      <c r="F4902" s="169">
        <v>211632</v>
      </c>
      <c r="G4902" s="169" t="s">
        <v>538</v>
      </c>
      <c r="J4902">
        <v>268.74</v>
      </c>
      <c r="M4902" s="168">
        <f t="shared" si="227"/>
        <v>2.6874000000000001E-5</v>
      </c>
    </row>
    <row r="4903" spans="1:13" x14ac:dyDescent="0.25">
      <c r="A4903" s="89" t="str">
        <f t="shared" si="228"/>
        <v>Y0DG0</v>
      </c>
      <c r="B4903" s="89">
        <f>VLOOKUP(F4903,Masters!B:F,5,0)</f>
        <v>0</v>
      </c>
      <c r="C4903" s="169" t="s">
        <v>223</v>
      </c>
      <c r="D4903" s="169" t="s">
        <v>223</v>
      </c>
      <c r="E4903" s="170">
        <v>44469</v>
      </c>
      <c r="F4903" s="169">
        <v>260118</v>
      </c>
      <c r="G4903" s="169" t="s">
        <v>930</v>
      </c>
      <c r="J4903">
        <v>0</v>
      </c>
      <c r="M4903" s="168">
        <f t="shared" si="227"/>
        <v>0</v>
      </c>
    </row>
    <row r="4904" spans="1:13" x14ac:dyDescent="0.25">
      <c r="A4904" s="89" t="str">
        <f t="shared" si="228"/>
        <v>Y0DG0</v>
      </c>
      <c r="B4904" s="89">
        <f>VLOOKUP(F4904,Masters!B:F,5,0)</f>
        <v>0</v>
      </c>
      <c r="C4904" s="169" t="s">
        <v>223</v>
      </c>
      <c r="D4904" s="169" t="s">
        <v>223</v>
      </c>
      <c r="E4904" s="170">
        <v>44469</v>
      </c>
      <c r="F4904" s="169">
        <v>260836</v>
      </c>
      <c r="G4904" s="169" t="s">
        <v>496</v>
      </c>
      <c r="J4904">
        <v>-3950.19</v>
      </c>
      <c r="M4904" s="168">
        <f t="shared" si="227"/>
        <v>-3.9501899999999998E-4</v>
      </c>
    </row>
    <row r="4905" spans="1:13" x14ac:dyDescent="0.25">
      <c r="A4905" s="89" t="str">
        <f t="shared" si="228"/>
        <v>Y0DG0</v>
      </c>
      <c r="B4905" s="89">
        <f>VLOOKUP(F4905,Masters!B:F,5,0)</f>
        <v>0</v>
      </c>
      <c r="C4905" s="169" t="s">
        <v>223</v>
      </c>
      <c r="D4905" s="169" t="s">
        <v>223</v>
      </c>
      <c r="E4905" s="170">
        <v>44469</v>
      </c>
      <c r="F4905" s="169">
        <v>260837</v>
      </c>
      <c r="G4905" s="169" t="s">
        <v>497</v>
      </c>
      <c r="J4905">
        <v>-3950.19</v>
      </c>
      <c r="M4905" s="168">
        <f t="shared" si="227"/>
        <v>-3.9501899999999998E-4</v>
      </c>
    </row>
    <row r="4906" spans="1:13" x14ac:dyDescent="0.25">
      <c r="A4906" s="89" t="str">
        <f t="shared" si="228"/>
        <v>Y0DG0</v>
      </c>
      <c r="B4906" s="89">
        <f>VLOOKUP(F4906,Masters!B:F,5,0)</f>
        <v>0</v>
      </c>
      <c r="C4906" s="169" t="s">
        <v>223</v>
      </c>
      <c r="D4906" s="169" t="s">
        <v>223</v>
      </c>
      <c r="E4906" s="170">
        <v>44469</v>
      </c>
      <c r="F4906" s="169">
        <v>261027</v>
      </c>
      <c r="G4906" s="169" t="s">
        <v>502</v>
      </c>
      <c r="J4906">
        <v>10920.23</v>
      </c>
      <c r="M4906" s="168">
        <f t="shared" si="227"/>
        <v>1.0920229999999999E-3</v>
      </c>
    </row>
    <row r="4907" spans="1:13" x14ac:dyDescent="0.25">
      <c r="A4907" s="89" t="str">
        <f t="shared" si="228"/>
        <v>Y0DG0</v>
      </c>
      <c r="B4907" s="89">
        <f>VLOOKUP(F4907,Masters!B:F,5,0)</f>
        <v>0</v>
      </c>
      <c r="C4907" s="169" t="s">
        <v>223</v>
      </c>
      <c r="D4907" s="169" t="s">
        <v>223</v>
      </c>
      <c r="E4907" s="170">
        <v>44469</v>
      </c>
      <c r="F4907" s="169">
        <v>261262</v>
      </c>
      <c r="G4907" s="169" t="s">
        <v>507</v>
      </c>
      <c r="J4907">
        <v>5.6</v>
      </c>
      <c r="M4907" s="168">
        <f t="shared" si="227"/>
        <v>5.5999999999999993E-7</v>
      </c>
    </row>
    <row r="4908" spans="1:13" x14ac:dyDescent="0.25">
      <c r="A4908" s="89" t="str">
        <f t="shared" si="228"/>
        <v>Y0DG0</v>
      </c>
      <c r="B4908" s="89">
        <f>VLOOKUP(F4908,Masters!B:F,5,0)</f>
        <v>0</v>
      </c>
      <c r="C4908" s="169" t="s">
        <v>223</v>
      </c>
      <c r="D4908" s="169" t="s">
        <v>223</v>
      </c>
      <c r="E4908" s="170">
        <v>44469</v>
      </c>
      <c r="F4908" s="169">
        <v>281101</v>
      </c>
      <c r="G4908" s="169" t="s">
        <v>481</v>
      </c>
      <c r="J4908">
        <v>-119787228.81999999</v>
      </c>
      <c r="M4908" s="168">
        <f t="shared" si="227"/>
        <v>-11.978722882</v>
      </c>
    </row>
    <row r="4909" spans="1:13" x14ac:dyDescent="0.25">
      <c r="A4909" s="89" t="str">
        <f t="shared" si="228"/>
        <v>Y0DG0</v>
      </c>
      <c r="B4909" s="89">
        <f>VLOOKUP(F4909,Masters!B:F,5,0)</f>
        <v>0</v>
      </c>
      <c r="C4909" s="169" t="s">
        <v>223</v>
      </c>
      <c r="D4909" s="169" t="s">
        <v>223</v>
      </c>
      <c r="E4909" s="170">
        <v>44469</v>
      </c>
      <c r="F4909" s="169">
        <v>281102</v>
      </c>
      <c r="G4909" s="169" t="s">
        <v>1058</v>
      </c>
      <c r="J4909">
        <v>-9845876.25</v>
      </c>
      <c r="M4909" s="168">
        <f t="shared" si="227"/>
        <v>-0.98458762499999997</v>
      </c>
    </row>
    <row r="4910" spans="1:13" x14ac:dyDescent="0.25">
      <c r="A4910" s="89" t="str">
        <f t="shared" si="228"/>
        <v>Y0DG0</v>
      </c>
      <c r="B4910" s="89">
        <f>VLOOKUP(F4910,Masters!B:F,5,0)</f>
        <v>0</v>
      </c>
      <c r="C4910" s="169" t="s">
        <v>223</v>
      </c>
      <c r="D4910" s="169" t="s">
        <v>223</v>
      </c>
      <c r="E4910" s="170">
        <v>44469</v>
      </c>
      <c r="F4910" s="169">
        <v>281212</v>
      </c>
      <c r="G4910" s="169" t="s">
        <v>541</v>
      </c>
      <c r="J4910">
        <v>-11501.94</v>
      </c>
      <c r="M4910" s="168">
        <f t="shared" si="227"/>
        <v>-1.150194E-3</v>
      </c>
    </row>
    <row r="4911" spans="1:13" x14ac:dyDescent="0.25">
      <c r="A4911" s="89" t="str">
        <f t="shared" si="228"/>
        <v>Y0DG5.3</v>
      </c>
      <c r="B4911" s="89">
        <f>VLOOKUP(F4911,Masters!B:F,5,0)</f>
        <v>5.3</v>
      </c>
      <c r="C4911" s="169" t="s">
        <v>223</v>
      </c>
      <c r="D4911" s="169" t="s">
        <v>223</v>
      </c>
      <c r="E4911" s="170">
        <v>44469</v>
      </c>
      <c r="F4911" s="169">
        <v>301234</v>
      </c>
      <c r="G4911" s="169" t="s">
        <v>960</v>
      </c>
      <c r="J4911">
        <v>-5428264.7999999998</v>
      </c>
      <c r="M4911" s="168">
        <f t="shared" si="227"/>
        <v>-0.54282648</v>
      </c>
    </row>
    <row r="4912" spans="1:13" x14ac:dyDescent="0.25">
      <c r="A4912" s="89" t="str">
        <f t="shared" si="228"/>
        <v>Y0DG5.2</v>
      </c>
      <c r="B4912" s="89">
        <f>VLOOKUP(F4912,Masters!B:F,5,0)</f>
        <v>5.2</v>
      </c>
      <c r="C4912" s="169" t="s">
        <v>223</v>
      </c>
      <c r="D4912" s="169" t="s">
        <v>223</v>
      </c>
      <c r="E4912" s="170">
        <v>44469</v>
      </c>
      <c r="F4912" s="169">
        <v>304213</v>
      </c>
      <c r="G4912" s="169" t="s">
        <v>966</v>
      </c>
      <c r="J4912">
        <v>-2362188.7400000002</v>
      </c>
      <c r="M4912" s="168">
        <f t="shared" si="227"/>
        <v>-0.23621887400000002</v>
      </c>
    </row>
    <row r="4913" spans="1:13" x14ac:dyDescent="0.25">
      <c r="A4913" s="89" t="str">
        <f t="shared" si="228"/>
        <v>Y0DG5.2</v>
      </c>
      <c r="B4913" s="89">
        <f>VLOOKUP(F4913,Masters!B:F,5,0)</f>
        <v>5.2</v>
      </c>
      <c r="C4913" s="169" t="s">
        <v>223</v>
      </c>
      <c r="D4913" s="169" t="s">
        <v>223</v>
      </c>
      <c r="E4913" s="170">
        <v>44469</v>
      </c>
      <c r="F4913" s="169">
        <v>304214</v>
      </c>
      <c r="G4913" s="169" t="s">
        <v>663</v>
      </c>
      <c r="J4913">
        <v>-2971067.99</v>
      </c>
      <c r="M4913" s="168">
        <f t="shared" si="227"/>
        <v>-0.29710679900000003</v>
      </c>
    </row>
    <row r="4914" spans="1:13" x14ac:dyDescent="0.25">
      <c r="A4914" s="89" t="str">
        <f t="shared" si="228"/>
        <v>Y0DG5.2</v>
      </c>
      <c r="B4914" s="89">
        <f>VLOOKUP(F4914,Masters!B:F,5,0)</f>
        <v>5.2</v>
      </c>
      <c r="C4914" s="169" t="s">
        <v>223</v>
      </c>
      <c r="D4914" s="169" t="s">
        <v>223</v>
      </c>
      <c r="E4914" s="170">
        <v>44469</v>
      </c>
      <c r="F4914" s="169">
        <v>304217</v>
      </c>
      <c r="G4914" s="169" t="s">
        <v>968</v>
      </c>
      <c r="J4914">
        <v>-14866343.83</v>
      </c>
      <c r="M4914" s="168">
        <f t="shared" si="227"/>
        <v>-1.4866343829999999</v>
      </c>
    </row>
    <row r="4915" spans="1:13" x14ac:dyDescent="0.25">
      <c r="A4915" s="89" t="str">
        <f t="shared" si="228"/>
        <v>Y0DG5.2</v>
      </c>
      <c r="B4915" s="89">
        <f>VLOOKUP(F4915,Masters!B:F,5,0)</f>
        <v>5.2</v>
      </c>
      <c r="C4915" s="169" t="s">
        <v>223</v>
      </c>
      <c r="D4915" s="169" t="s">
        <v>223</v>
      </c>
      <c r="E4915" s="170">
        <v>44469</v>
      </c>
      <c r="F4915" s="169">
        <v>304232</v>
      </c>
      <c r="G4915" s="169" t="s">
        <v>440</v>
      </c>
      <c r="J4915">
        <v>-1.45</v>
      </c>
      <c r="M4915" s="168">
        <f t="shared" si="227"/>
        <v>-1.4499999999999999E-7</v>
      </c>
    </row>
    <row r="4916" spans="1:13" x14ac:dyDescent="0.25">
      <c r="A4916" s="89" t="str">
        <f t="shared" si="228"/>
        <v>Y0DG5.5</v>
      </c>
      <c r="B4916" s="89">
        <f>VLOOKUP(F4916,Masters!B:F,5,0)</f>
        <v>5.5</v>
      </c>
      <c r="C4916" s="169" t="s">
        <v>223</v>
      </c>
      <c r="D4916" s="169" t="s">
        <v>223</v>
      </c>
      <c r="E4916" s="170">
        <v>44469</v>
      </c>
      <c r="F4916" s="169">
        <v>304749</v>
      </c>
      <c r="G4916" s="169" t="s">
        <v>442</v>
      </c>
      <c r="J4916">
        <v>4.3</v>
      </c>
      <c r="M4916" s="168">
        <f t="shared" si="227"/>
        <v>4.2999999999999996E-7</v>
      </c>
    </row>
    <row r="4917" spans="1:13" x14ac:dyDescent="0.25">
      <c r="A4917" s="89" t="str">
        <f t="shared" si="228"/>
        <v>Y0DG5.5</v>
      </c>
      <c r="B4917" s="89">
        <f>VLOOKUP(F4917,Masters!B:F,5,0)</f>
        <v>5.5</v>
      </c>
      <c r="C4917" s="169" t="s">
        <v>223</v>
      </c>
      <c r="D4917" s="169" t="s">
        <v>223</v>
      </c>
      <c r="E4917" s="170">
        <v>44469</v>
      </c>
      <c r="F4917" s="169">
        <v>304751</v>
      </c>
      <c r="G4917" s="169" t="s">
        <v>443</v>
      </c>
      <c r="J4917">
        <v>-4.3</v>
      </c>
      <c r="M4917" s="168">
        <f t="shared" si="227"/>
        <v>-4.2999999999999996E-7</v>
      </c>
    </row>
    <row r="4918" spans="1:13" x14ac:dyDescent="0.25">
      <c r="A4918" s="89" t="str">
        <f t="shared" si="228"/>
        <v>Y0DG5.5</v>
      </c>
      <c r="B4918" s="89">
        <f>VLOOKUP(F4918,Masters!B:F,5,0)</f>
        <v>5.5</v>
      </c>
      <c r="C4918" s="169" t="s">
        <v>223</v>
      </c>
      <c r="D4918" s="169" t="s">
        <v>223</v>
      </c>
      <c r="E4918" s="170">
        <v>44469</v>
      </c>
      <c r="F4918" s="169">
        <v>305144</v>
      </c>
      <c r="G4918" s="169" t="s">
        <v>445</v>
      </c>
      <c r="J4918">
        <v>0</v>
      </c>
      <c r="M4918" s="168">
        <f t="shared" si="227"/>
        <v>0</v>
      </c>
    </row>
    <row r="4919" spans="1:13" x14ac:dyDescent="0.25">
      <c r="A4919" s="89" t="str">
        <f t="shared" si="228"/>
        <v>Y0DG5.5</v>
      </c>
      <c r="B4919" s="89">
        <f>VLOOKUP(F4919,Masters!B:F,5,0)</f>
        <v>5.5</v>
      </c>
      <c r="C4919" s="169" t="s">
        <v>223</v>
      </c>
      <c r="D4919" s="169" t="s">
        <v>223</v>
      </c>
      <c r="E4919" s="170">
        <v>44469</v>
      </c>
      <c r="F4919" s="169">
        <v>310115</v>
      </c>
      <c r="G4919" s="169" t="s">
        <v>446</v>
      </c>
      <c r="J4919">
        <v>0</v>
      </c>
      <c r="M4919" s="168">
        <f t="shared" si="227"/>
        <v>0</v>
      </c>
    </row>
    <row r="4920" spans="1:13" x14ac:dyDescent="0.25">
      <c r="A4920" s="89" t="str">
        <f t="shared" si="228"/>
        <v>Y0DG0</v>
      </c>
      <c r="B4920" s="89">
        <f>VLOOKUP(F4920,Masters!B:F,5,0)</f>
        <v>0</v>
      </c>
      <c r="C4920" s="169" t="s">
        <v>223</v>
      </c>
      <c r="D4920" s="169" t="s">
        <v>223</v>
      </c>
      <c r="E4920" s="170">
        <v>44469</v>
      </c>
      <c r="F4920" s="169">
        <v>311617</v>
      </c>
      <c r="G4920" s="169" t="s">
        <v>666</v>
      </c>
      <c r="J4920">
        <v>-20758</v>
      </c>
      <c r="M4920" s="168">
        <f t="shared" si="227"/>
        <v>-2.0758E-3</v>
      </c>
    </row>
    <row r="4921" spans="1:13" x14ac:dyDescent="0.25">
      <c r="A4921" s="89" t="str">
        <f t="shared" si="228"/>
        <v>Y0DG0</v>
      </c>
      <c r="B4921" s="89">
        <f>VLOOKUP(F4921,Masters!B:F,5,0)</f>
        <v>0</v>
      </c>
      <c r="C4921" s="169" t="s">
        <v>223</v>
      </c>
      <c r="D4921" s="169" t="s">
        <v>223</v>
      </c>
      <c r="E4921" s="170">
        <v>44469</v>
      </c>
      <c r="F4921" s="169">
        <v>311621</v>
      </c>
      <c r="G4921" s="169" t="s">
        <v>990</v>
      </c>
      <c r="J4921">
        <v>9866634.25</v>
      </c>
      <c r="M4921" s="168">
        <f t="shared" si="227"/>
        <v>0.98666342500000004</v>
      </c>
    </row>
    <row r="4922" spans="1:13" x14ac:dyDescent="0.25">
      <c r="A4922" s="89" t="str">
        <f t="shared" si="228"/>
        <v>Y0DG6.3</v>
      </c>
      <c r="B4922" s="89">
        <f>VLOOKUP(F4922,Masters!B:F,5,0)</f>
        <v>6.3</v>
      </c>
      <c r="C4922" s="169" t="s">
        <v>223</v>
      </c>
      <c r="D4922" s="169" t="s">
        <v>223</v>
      </c>
      <c r="E4922" s="170">
        <v>44469</v>
      </c>
      <c r="F4922" s="169">
        <v>401201</v>
      </c>
      <c r="G4922" s="169" t="s">
        <v>451</v>
      </c>
      <c r="J4922">
        <v>3363</v>
      </c>
      <c r="M4922" s="168">
        <f t="shared" si="227"/>
        <v>3.3629999999999999E-4</v>
      </c>
    </row>
    <row r="4923" spans="1:13" x14ac:dyDescent="0.25">
      <c r="A4923" s="89" t="str">
        <f t="shared" si="228"/>
        <v>Y0DG6.3</v>
      </c>
      <c r="B4923" s="89">
        <f>VLOOKUP(F4923,Masters!B:F,5,0)</f>
        <v>6.3</v>
      </c>
      <c r="C4923" s="169" t="s">
        <v>223</v>
      </c>
      <c r="D4923" s="169" t="s">
        <v>223</v>
      </c>
      <c r="E4923" s="170">
        <v>44469</v>
      </c>
      <c r="F4923" s="169">
        <v>401532</v>
      </c>
      <c r="G4923" s="169" t="s">
        <v>761</v>
      </c>
      <c r="J4923">
        <v>3609.6</v>
      </c>
      <c r="M4923" s="168">
        <f t="shared" si="227"/>
        <v>3.6096000000000001E-4</v>
      </c>
    </row>
    <row r="4924" spans="1:13" x14ac:dyDescent="0.25">
      <c r="A4924" s="89" t="str">
        <f t="shared" si="228"/>
        <v>Y0DG6.3</v>
      </c>
      <c r="B4924" s="89">
        <f>VLOOKUP(F4924,Masters!B:F,5,0)</f>
        <v>6.3</v>
      </c>
      <c r="C4924" s="169" t="s">
        <v>223</v>
      </c>
      <c r="D4924" s="169" t="s">
        <v>223</v>
      </c>
      <c r="E4924" s="170">
        <v>44469</v>
      </c>
      <c r="F4924" s="169">
        <v>401707</v>
      </c>
      <c r="G4924" s="169" t="s">
        <v>457</v>
      </c>
      <c r="J4924">
        <v>70917.47</v>
      </c>
      <c r="M4924" s="168">
        <f t="shared" si="227"/>
        <v>7.0917469999999998E-3</v>
      </c>
    </row>
    <row r="4925" spans="1:13" x14ac:dyDescent="0.25">
      <c r="A4925" s="89" t="str">
        <f t="shared" si="228"/>
        <v>Y0DG6.3</v>
      </c>
      <c r="B4925" s="89">
        <f>VLOOKUP(F4925,Masters!B:F,5,0)</f>
        <v>6.3</v>
      </c>
      <c r="C4925" s="169" t="s">
        <v>223</v>
      </c>
      <c r="D4925" s="169" t="s">
        <v>223</v>
      </c>
      <c r="E4925" s="170">
        <v>44469</v>
      </c>
      <c r="F4925" s="169">
        <v>401708</v>
      </c>
      <c r="G4925" s="169" t="s">
        <v>458</v>
      </c>
      <c r="J4925">
        <v>70917.47</v>
      </c>
      <c r="M4925" s="168">
        <f t="shared" si="227"/>
        <v>7.0917469999999998E-3</v>
      </c>
    </row>
    <row r="4926" spans="1:13" x14ac:dyDescent="0.25">
      <c r="A4926" s="89" t="str">
        <f t="shared" si="228"/>
        <v>Y0DG6.2</v>
      </c>
      <c r="B4926" s="89">
        <f>VLOOKUP(F4926,Masters!B:F,5,0)</f>
        <v>6.2</v>
      </c>
      <c r="C4926" s="169" t="s">
        <v>223</v>
      </c>
      <c r="D4926" s="169" t="s">
        <v>223</v>
      </c>
      <c r="E4926" s="170">
        <v>44469</v>
      </c>
      <c r="F4926" s="169">
        <v>402106</v>
      </c>
      <c r="G4926" s="169" t="s">
        <v>93</v>
      </c>
      <c r="J4926" s="168">
        <v>1297.03</v>
      </c>
      <c r="M4926" s="168">
        <f t="shared" si="227"/>
        <v>1.29703E-4</v>
      </c>
    </row>
    <row r="4927" spans="1:13" x14ac:dyDescent="0.25">
      <c r="A4927" s="89" t="str">
        <f t="shared" si="228"/>
        <v>Y0DG6.3</v>
      </c>
      <c r="B4927" s="89">
        <f>VLOOKUP(F4927,Masters!B:F,5,0)</f>
        <v>6.3</v>
      </c>
      <c r="C4927" s="169" t="s">
        <v>223</v>
      </c>
      <c r="D4927" s="169" t="s">
        <v>223</v>
      </c>
      <c r="E4927" s="170">
        <v>44469</v>
      </c>
      <c r="F4927" s="169">
        <v>402113</v>
      </c>
      <c r="G4927" s="169" t="s">
        <v>460</v>
      </c>
      <c r="J4927">
        <v>24554.1</v>
      </c>
      <c r="M4927" s="168">
        <f t="shared" si="227"/>
        <v>2.4554099999999999E-3</v>
      </c>
    </row>
    <row r="4928" spans="1:13" x14ac:dyDescent="0.25">
      <c r="A4928" s="89" t="str">
        <f t="shared" si="228"/>
        <v>Y0DG6.3</v>
      </c>
      <c r="B4928" s="89">
        <f>VLOOKUP(F4928,Masters!B:F,5,0)</f>
        <v>6.3</v>
      </c>
      <c r="C4928" s="169" t="s">
        <v>223</v>
      </c>
      <c r="D4928" s="169" t="s">
        <v>223</v>
      </c>
      <c r="E4928" s="170">
        <v>44469</v>
      </c>
      <c r="F4928" s="169">
        <v>402125</v>
      </c>
      <c r="G4928" s="169" t="s">
        <v>2442</v>
      </c>
      <c r="J4928">
        <v>345.1</v>
      </c>
      <c r="M4928" s="168">
        <f t="shared" si="227"/>
        <v>3.451E-5</v>
      </c>
    </row>
    <row r="4929" spans="1:13" x14ac:dyDescent="0.25">
      <c r="A4929" s="89" t="str">
        <f t="shared" si="228"/>
        <v>Y0DG6.3</v>
      </c>
      <c r="B4929" s="89">
        <f>VLOOKUP(F4929,Masters!B:F,5,0)</f>
        <v>6.3</v>
      </c>
      <c r="C4929" s="169" t="s">
        <v>223</v>
      </c>
      <c r="D4929" s="169" t="s">
        <v>223</v>
      </c>
      <c r="E4929" s="170">
        <v>44469</v>
      </c>
      <c r="F4929" s="169">
        <v>402128</v>
      </c>
      <c r="G4929" s="169" t="s">
        <v>766</v>
      </c>
      <c r="J4929">
        <v>0</v>
      </c>
      <c r="M4929" s="168">
        <f t="shared" si="227"/>
        <v>0</v>
      </c>
    </row>
    <row r="4930" spans="1:13" x14ac:dyDescent="0.25">
      <c r="A4930" s="89" t="str">
        <f t="shared" si="228"/>
        <v>Y0DG6.3</v>
      </c>
      <c r="B4930" s="89">
        <f>VLOOKUP(F4930,Masters!B:F,5,0)</f>
        <v>6.3</v>
      </c>
      <c r="C4930" s="169" t="s">
        <v>223</v>
      </c>
      <c r="D4930" s="169" t="s">
        <v>223</v>
      </c>
      <c r="E4930" s="170">
        <v>44469</v>
      </c>
      <c r="F4930" s="169">
        <v>402233</v>
      </c>
      <c r="G4930" s="169" t="s">
        <v>462</v>
      </c>
      <c r="J4930">
        <v>820.87</v>
      </c>
      <c r="M4930" s="168">
        <f t="shared" si="227"/>
        <v>8.2087000000000002E-5</v>
      </c>
    </row>
    <row r="4931" spans="1:13" x14ac:dyDescent="0.25">
      <c r="A4931" s="89" t="str">
        <f t="shared" si="228"/>
        <v>Y0DG6.1</v>
      </c>
      <c r="B4931" s="89">
        <f>VLOOKUP(F4931,Masters!B:F,5,0)</f>
        <v>6.1</v>
      </c>
      <c r="C4931" s="169" t="s">
        <v>223</v>
      </c>
      <c r="D4931" s="169" t="s">
        <v>223</v>
      </c>
      <c r="E4931" s="170">
        <v>44469</v>
      </c>
      <c r="F4931" s="169">
        <v>402257</v>
      </c>
      <c r="G4931" s="169" t="s">
        <v>464</v>
      </c>
      <c r="J4931" s="168">
        <v>787973.73</v>
      </c>
      <c r="M4931" s="168">
        <f t="shared" si="227"/>
        <v>7.8797373000000004E-2</v>
      </c>
    </row>
    <row r="4932" spans="1:13" x14ac:dyDescent="0.25">
      <c r="A4932" s="89" t="str">
        <f t="shared" si="228"/>
        <v>Y0DG6.3</v>
      </c>
      <c r="B4932" s="89">
        <f>VLOOKUP(F4932,Masters!B:F,5,0)</f>
        <v>6.3</v>
      </c>
      <c r="C4932" s="169" t="s">
        <v>223</v>
      </c>
      <c r="D4932" s="169" t="s">
        <v>223</v>
      </c>
      <c r="E4932" s="170">
        <v>44469</v>
      </c>
      <c r="F4932" s="169">
        <v>402381</v>
      </c>
      <c r="G4932" s="169" t="s">
        <v>467</v>
      </c>
      <c r="J4932">
        <v>1377.91</v>
      </c>
      <c r="M4932" s="168">
        <f t="shared" si="227"/>
        <v>1.3779100000000001E-4</v>
      </c>
    </row>
    <row r="4933" spans="1:13" x14ac:dyDescent="0.25">
      <c r="A4933" s="89" t="str">
        <f t="shared" si="228"/>
        <v>Y0DG6.3</v>
      </c>
      <c r="B4933" s="89">
        <f>VLOOKUP(F4933,Masters!B:F,5,0)</f>
        <v>6.3</v>
      </c>
      <c r="C4933" s="169" t="s">
        <v>223</v>
      </c>
      <c r="D4933" s="169" t="s">
        <v>223</v>
      </c>
      <c r="E4933" s="170">
        <v>44469</v>
      </c>
      <c r="F4933" s="169">
        <v>402404</v>
      </c>
      <c r="G4933" s="169" t="s">
        <v>468</v>
      </c>
      <c r="J4933">
        <v>426.93</v>
      </c>
      <c r="M4933" s="168">
        <f t="shared" si="227"/>
        <v>4.2692999999999999E-5</v>
      </c>
    </row>
    <row r="4934" spans="1:13" x14ac:dyDescent="0.25">
      <c r="A4934" s="89" t="str">
        <f t="shared" si="228"/>
        <v>Y0DG5.3</v>
      </c>
      <c r="B4934" s="89">
        <f>VLOOKUP(F4934,Masters!B:F,5,0)</f>
        <v>5.3</v>
      </c>
      <c r="C4934" s="169" t="s">
        <v>223</v>
      </c>
      <c r="D4934" s="169" t="s">
        <v>223</v>
      </c>
      <c r="E4934" s="170">
        <v>44469</v>
      </c>
      <c r="F4934" s="169">
        <v>440161</v>
      </c>
      <c r="G4934" s="169" t="s">
        <v>569</v>
      </c>
      <c r="J4934">
        <v>3552155.55</v>
      </c>
      <c r="M4934" s="168">
        <f t="shared" si="227"/>
        <v>0.35521555499999996</v>
      </c>
    </row>
    <row r="4935" spans="1:13" x14ac:dyDescent="0.25">
      <c r="A4935" s="89" t="str">
        <f t="shared" si="228"/>
        <v>Y0DG6.3</v>
      </c>
      <c r="B4935" s="89">
        <f>VLOOKUP(F4935,Masters!B:F,5,0)</f>
        <v>6.3</v>
      </c>
      <c r="C4935" s="169" t="s">
        <v>223</v>
      </c>
      <c r="D4935" s="169" t="s">
        <v>223</v>
      </c>
      <c r="E4935" s="170">
        <v>44469</v>
      </c>
      <c r="F4935" s="169">
        <v>440350</v>
      </c>
      <c r="G4935" s="169" t="s">
        <v>575</v>
      </c>
      <c r="J4935">
        <v>5767.35</v>
      </c>
      <c r="M4935" s="168">
        <f t="shared" si="227"/>
        <v>5.7673499999999999E-4</v>
      </c>
    </row>
    <row r="4936" spans="1:13" x14ac:dyDescent="0.25">
      <c r="A4936" s="89" t="str">
        <f t="shared" si="228"/>
        <v>Y0DG6.3</v>
      </c>
      <c r="B4936" s="89">
        <f>VLOOKUP(F4936,Masters!B:F,5,0)</f>
        <v>6.3</v>
      </c>
      <c r="C4936" s="169" t="s">
        <v>223</v>
      </c>
      <c r="D4936" s="169" t="s">
        <v>223</v>
      </c>
      <c r="E4936" s="170">
        <v>44469</v>
      </c>
      <c r="F4936" s="169">
        <v>440351</v>
      </c>
      <c r="G4936" s="169" t="s">
        <v>576</v>
      </c>
      <c r="J4936">
        <v>5767.35</v>
      </c>
      <c r="M4936" s="168">
        <f t="shared" si="227"/>
        <v>5.7673499999999999E-4</v>
      </c>
    </row>
    <row r="4937" spans="1:13" x14ac:dyDescent="0.25">
      <c r="A4937" s="89" t="str">
        <f t="shared" si="228"/>
        <v>Y0DG6.3</v>
      </c>
      <c r="B4937" s="89">
        <f>VLOOKUP(F4937,Masters!B:F,5,0)</f>
        <v>6.3</v>
      </c>
      <c r="C4937" s="169" t="s">
        <v>223</v>
      </c>
      <c r="D4937" s="169" t="s">
        <v>223</v>
      </c>
      <c r="E4937" s="170">
        <v>44469</v>
      </c>
      <c r="F4937" s="169">
        <v>440416</v>
      </c>
      <c r="G4937" s="169" t="s">
        <v>471</v>
      </c>
      <c r="J4937">
        <v>-30807.03</v>
      </c>
      <c r="M4937" s="168">
        <f t="shared" si="227"/>
        <v>-3.0807029999999997E-3</v>
      </c>
    </row>
    <row r="4938" spans="1:13" x14ac:dyDescent="0.25">
      <c r="A4938" s="89" t="str">
        <f t="shared" si="228"/>
        <v>Y0DG6.3</v>
      </c>
      <c r="B4938" s="89">
        <f>VLOOKUP(F4938,Masters!B:F,5,0)</f>
        <v>6.3</v>
      </c>
      <c r="C4938" s="169" t="s">
        <v>223</v>
      </c>
      <c r="D4938" s="169" t="s">
        <v>223</v>
      </c>
      <c r="E4938" s="170">
        <v>44469</v>
      </c>
      <c r="F4938" s="169">
        <v>440509</v>
      </c>
      <c r="G4938" s="169" t="s">
        <v>472</v>
      </c>
      <c r="J4938">
        <v>69703.14</v>
      </c>
      <c r="M4938" s="168">
        <f t="shared" si="227"/>
        <v>6.970314E-3</v>
      </c>
    </row>
    <row r="4939" spans="1:13" x14ac:dyDescent="0.25">
      <c r="A4939" s="89" t="str">
        <f t="shared" si="228"/>
        <v>Y0DG6.1</v>
      </c>
      <c r="B4939" s="89">
        <f>VLOOKUP(F4939,Masters!B:F,5,0)</f>
        <v>6.1</v>
      </c>
      <c r="C4939" s="169" t="s">
        <v>223</v>
      </c>
      <c r="D4939" s="169" t="s">
        <v>223</v>
      </c>
      <c r="E4939" s="170">
        <v>44469</v>
      </c>
      <c r="F4939" s="169">
        <v>440512</v>
      </c>
      <c r="G4939" s="169" t="s">
        <v>577</v>
      </c>
      <c r="J4939" s="168">
        <v>64078.17</v>
      </c>
      <c r="M4939" s="168">
        <f t="shared" si="227"/>
        <v>6.4078169999999997E-3</v>
      </c>
    </row>
    <row r="4940" spans="1:13" x14ac:dyDescent="0.25">
      <c r="A4940" s="89" t="str">
        <f t="shared" si="228"/>
        <v>Y0DH0</v>
      </c>
      <c r="B4940" s="89">
        <f>VLOOKUP(F4940,Masters!B:F,5,0)</f>
        <v>0</v>
      </c>
      <c r="C4940" s="169" t="s">
        <v>224</v>
      </c>
      <c r="D4940" s="169" t="s">
        <v>224</v>
      </c>
      <c r="E4940" s="170">
        <v>44469</v>
      </c>
      <c r="F4940" s="169">
        <v>101101</v>
      </c>
      <c r="G4940" s="169" t="s">
        <v>436</v>
      </c>
      <c r="J4940">
        <v>6507657037.29</v>
      </c>
      <c r="M4940" s="168">
        <f t="shared" si="227"/>
        <v>650.76570372900005</v>
      </c>
    </row>
    <row r="4941" spans="1:13" x14ac:dyDescent="0.25">
      <c r="A4941" s="89" t="str">
        <f t="shared" si="228"/>
        <v>Y0DH0</v>
      </c>
      <c r="B4941" s="89">
        <f>VLOOKUP(F4941,Masters!B:F,5,0)</f>
        <v>0</v>
      </c>
      <c r="C4941" s="169" t="s">
        <v>224</v>
      </c>
      <c r="D4941" s="169" t="s">
        <v>224</v>
      </c>
      <c r="E4941" s="170">
        <v>44469</v>
      </c>
      <c r="F4941" s="169">
        <v>102104</v>
      </c>
      <c r="G4941" s="169" t="s">
        <v>437</v>
      </c>
      <c r="J4941">
        <v>603516852.87</v>
      </c>
      <c r="M4941" s="168">
        <f t="shared" ref="M4941:M5004" si="229">J4941/10000000</f>
        <v>60.351685287000002</v>
      </c>
    </row>
    <row r="4942" spans="1:13" x14ac:dyDescent="0.25">
      <c r="A4942" s="89" t="str">
        <f t="shared" si="228"/>
        <v>Y0DH0</v>
      </c>
      <c r="B4942" s="89">
        <f>VLOOKUP(F4942,Masters!B:F,5,0)</f>
        <v>0</v>
      </c>
      <c r="C4942" s="169" t="s">
        <v>224</v>
      </c>
      <c r="D4942" s="169" t="s">
        <v>224</v>
      </c>
      <c r="E4942" s="170">
        <v>44469</v>
      </c>
      <c r="F4942" s="169">
        <v>106103</v>
      </c>
      <c r="G4942" s="169" t="s">
        <v>2428</v>
      </c>
      <c r="J4942">
        <v>5200175.9000000004</v>
      </c>
      <c r="M4942" s="168">
        <f t="shared" si="229"/>
        <v>0.52001759000000003</v>
      </c>
    </row>
    <row r="4943" spans="1:13" x14ac:dyDescent="0.25">
      <c r="A4943" s="89" t="str">
        <f t="shared" si="228"/>
        <v>Y0DH0</v>
      </c>
      <c r="B4943" s="89">
        <f>VLOOKUP(F4943,Masters!B:F,5,0)</f>
        <v>0</v>
      </c>
      <c r="C4943" s="169" t="s">
        <v>224</v>
      </c>
      <c r="D4943" s="169" t="s">
        <v>224</v>
      </c>
      <c r="E4943" s="170">
        <v>44469</v>
      </c>
      <c r="F4943" s="169">
        <v>107106</v>
      </c>
      <c r="G4943" s="169" t="s">
        <v>1913</v>
      </c>
      <c r="J4943">
        <v>15888.16</v>
      </c>
      <c r="M4943" s="168">
        <f t="shared" si="229"/>
        <v>1.5888160000000001E-3</v>
      </c>
    </row>
    <row r="4944" spans="1:13" x14ac:dyDescent="0.25">
      <c r="A4944" s="89" t="str">
        <f t="shared" si="228"/>
        <v>Y0DH0</v>
      </c>
      <c r="B4944" s="89">
        <f>VLOOKUP(F4944,Masters!B:F,5,0)</f>
        <v>0</v>
      </c>
      <c r="C4944" s="169" t="s">
        <v>224</v>
      </c>
      <c r="D4944" s="169" t="s">
        <v>224</v>
      </c>
      <c r="E4944" s="170">
        <v>44469</v>
      </c>
      <c r="F4944" s="169">
        <v>107111</v>
      </c>
      <c r="G4944" s="169" t="s">
        <v>485</v>
      </c>
      <c r="J4944">
        <v>1689000</v>
      </c>
      <c r="M4944" s="168">
        <f t="shared" si="229"/>
        <v>0.16889999999999999</v>
      </c>
    </row>
    <row r="4945" spans="1:13" x14ac:dyDescent="0.25">
      <c r="A4945" s="89" t="str">
        <f t="shared" si="228"/>
        <v>Y0DH0</v>
      </c>
      <c r="B4945" s="89">
        <f>VLOOKUP(F4945,Masters!B:F,5,0)</f>
        <v>0</v>
      </c>
      <c r="C4945" s="169" t="s">
        <v>224</v>
      </c>
      <c r="D4945" s="169" t="s">
        <v>224</v>
      </c>
      <c r="E4945" s="170">
        <v>44469</v>
      </c>
      <c r="F4945" s="169">
        <v>111126</v>
      </c>
      <c r="G4945" s="169" t="s">
        <v>438</v>
      </c>
      <c r="J4945">
        <v>54734.98</v>
      </c>
      <c r="M4945" s="168">
        <f t="shared" si="229"/>
        <v>5.4734980000000003E-3</v>
      </c>
    </row>
    <row r="4946" spans="1:13" x14ac:dyDescent="0.25">
      <c r="A4946" s="89" t="str">
        <f t="shared" si="228"/>
        <v>Y0DH0</v>
      </c>
      <c r="B4946" s="89">
        <f>VLOOKUP(F4946,Masters!B:F,5,0)</f>
        <v>0</v>
      </c>
      <c r="C4946" s="169" t="s">
        <v>224</v>
      </c>
      <c r="D4946" s="169" t="s">
        <v>224</v>
      </c>
      <c r="E4946" s="170">
        <v>44469</v>
      </c>
      <c r="F4946" s="169">
        <v>111181</v>
      </c>
      <c r="G4946" s="169" t="s">
        <v>488</v>
      </c>
      <c r="J4946">
        <v>255300.94</v>
      </c>
      <c r="M4946" s="168">
        <f t="shared" si="229"/>
        <v>2.5530094E-2</v>
      </c>
    </row>
    <row r="4947" spans="1:13" x14ac:dyDescent="0.25">
      <c r="A4947" s="89" t="str">
        <f t="shared" si="228"/>
        <v>Y0DH0</v>
      </c>
      <c r="B4947" s="89">
        <f>VLOOKUP(F4947,Masters!B:F,5,0)</f>
        <v>0</v>
      </c>
      <c r="C4947" s="169" t="s">
        <v>224</v>
      </c>
      <c r="D4947" s="169" t="s">
        <v>224</v>
      </c>
      <c r="E4947" s="170">
        <v>44469</v>
      </c>
      <c r="F4947" s="169">
        <v>111220</v>
      </c>
      <c r="G4947" s="169" t="s">
        <v>492</v>
      </c>
      <c r="J4947">
        <v>8413000</v>
      </c>
      <c r="M4947" s="168">
        <f t="shared" si="229"/>
        <v>0.84130000000000005</v>
      </c>
    </row>
    <row r="4948" spans="1:13" x14ac:dyDescent="0.25">
      <c r="A4948" s="89" t="str">
        <f t="shared" si="228"/>
        <v>Y0DH0</v>
      </c>
      <c r="B4948" s="89">
        <f>VLOOKUP(F4948,Masters!B:F,5,0)</f>
        <v>0</v>
      </c>
      <c r="C4948" s="169" t="s">
        <v>224</v>
      </c>
      <c r="D4948" s="169" t="s">
        <v>224</v>
      </c>
      <c r="E4948" s="170">
        <v>44469</v>
      </c>
      <c r="F4948" s="169">
        <v>111221</v>
      </c>
      <c r="G4948" s="169" t="s">
        <v>493</v>
      </c>
      <c r="J4948">
        <v>-8413000</v>
      </c>
      <c r="M4948" s="168">
        <f t="shared" si="229"/>
        <v>-0.84130000000000005</v>
      </c>
    </row>
    <row r="4949" spans="1:13" x14ac:dyDescent="0.25">
      <c r="A4949" s="89" t="str">
        <f t="shared" si="228"/>
        <v>Y0DH0</v>
      </c>
      <c r="B4949" s="89">
        <f>VLOOKUP(F4949,Masters!B:F,5,0)</f>
        <v>0</v>
      </c>
      <c r="C4949" s="169" t="s">
        <v>224</v>
      </c>
      <c r="D4949" s="169" t="s">
        <v>224</v>
      </c>
      <c r="E4949" s="170">
        <v>44469</v>
      </c>
      <c r="F4949" s="169">
        <v>141017</v>
      </c>
      <c r="G4949" s="169" t="s">
        <v>788</v>
      </c>
      <c r="J4949">
        <v>0</v>
      </c>
      <c r="M4949" s="168">
        <f t="shared" si="229"/>
        <v>0</v>
      </c>
    </row>
    <row r="4950" spans="1:13" x14ac:dyDescent="0.25">
      <c r="A4950" s="89" t="str">
        <f t="shared" si="228"/>
        <v>Y0DH0</v>
      </c>
      <c r="B4950" s="89">
        <f>VLOOKUP(F4950,Masters!B:F,5,0)</f>
        <v>0</v>
      </c>
      <c r="C4950" s="169" t="s">
        <v>224</v>
      </c>
      <c r="D4950" s="169" t="s">
        <v>224</v>
      </c>
      <c r="E4950" s="170">
        <v>44469</v>
      </c>
      <c r="F4950" s="169">
        <v>141280</v>
      </c>
      <c r="G4950" s="169" t="s">
        <v>789</v>
      </c>
      <c r="J4950">
        <v>437664.36</v>
      </c>
      <c r="M4950" s="168">
        <f t="shared" si="229"/>
        <v>4.3766435999999999E-2</v>
      </c>
    </row>
    <row r="4951" spans="1:13" x14ac:dyDescent="0.25">
      <c r="A4951" s="89" t="str">
        <f t="shared" si="228"/>
        <v>Y0DH0</v>
      </c>
      <c r="B4951" s="89">
        <f>VLOOKUP(F4951,Masters!B:F,5,0)</f>
        <v>0</v>
      </c>
      <c r="C4951" s="169" t="s">
        <v>224</v>
      </c>
      <c r="D4951" s="169" t="s">
        <v>224</v>
      </c>
      <c r="E4951" s="170">
        <v>44469</v>
      </c>
      <c r="F4951" s="169">
        <v>141294</v>
      </c>
      <c r="G4951" s="169" t="s">
        <v>792</v>
      </c>
      <c r="J4951">
        <v>0</v>
      </c>
      <c r="M4951" s="168">
        <f t="shared" si="229"/>
        <v>0</v>
      </c>
    </row>
    <row r="4952" spans="1:13" x14ac:dyDescent="0.25">
      <c r="A4952" s="89" t="str">
        <f t="shared" si="228"/>
        <v>Y0DH0</v>
      </c>
      <c r="B4952" s="89">
        <f>VLOOKUP(F4952,Masters!B:F,5,0)</f>
        <v>0</v>
      </c>
      <c r="C4952" s="169" t="s">
        <v>224</v>
      </c>
      <c r="D4952" s="169" t="s">
        <v>224</v>
      </c>
      <c r="E4952" s="170">
        <v>44469</v>
      </c>
      <c r="F4952" s="169">
        <v>141321</v>
      </c>
      <c r="G4952" s="169" t="s">
        <v>1052</v>
      </c>
      <c r="J4952">
        <v>0</v>
      </c>
      <c r="M4952" s="168">
        <f t="shared" si="229"/>
        <v>0</v>
      </c>
    </row>
    <row r="4953" spans="1:13" x14ac:dyDescent="0.25">
      <c r="A4953" s="89" t="str">
        <f t="shared" si="228"/>
        <v>Y0DH0</v>
      </c>
      <c r="B4953" s="89">
        <f>VLOOKUP(F4953,Masters!B:F,5,0)</f>
        <v>0</v>
      </c>
      <c r="C4953" s="169" t="s">
        <v>224</v>
      </c>
      <c r="D4953" s="169" t="s">
        <v>224</v>
      </c>
      <c r="E4953" s="170">
        <v>44469</v>
      </c>
      <c r="F4953" s="169">
        <v>141349</v>
      </c>
      <c r="G4953" s="169" t="s">
        <v>799</v>
      </c>
      <c r="J4953">
        <v>0</v>
      </c>
      <c r="M4953" s="168">
        <f t="shared" si="229"/>
        <v>0</v>
      </c>
    </row>
    <row r="4954" spans="1:13" x14ac:dyDescent="0.25">
      <c r="A4954" s="89" t="str">
        <f t="shared" ref="A4954:A5017" si="230">C4954&amp;B4954</f>
        <v>Y0DH0</v>
      </c>
      <c r="B4954" s="89">
        <f>VLOOKUP(F4954,Masters!B:F,5,0)</f>
        <v>0</v>
      </c>
      <c r="C4954" s="169" t="s">
        <v>224</v>
      </c>
      <c r="D4954" s="169" t="s">
        <v>224</v>
      </c>
      <c r="E4954" s="170">
        <v>44469</v>
      </c>
      <c r="F4954" s="169">
        <v>141366</v>
      </c>
      <c r="G4954" s="169" t="s">
        <v>767</v>
      </c>
      <c r="J4954">
        <v>64.94</v>
      </c>
      <c r="M4954" s="168">
        <f t="shared" si="229"/>
        <v>6.494E-6</v>
      </c>
    </row>
    <row r="4955" spans="1:13" x14ac:dyDescent="0.25">
      <c r="A4955" s="89" t="str">
        <f t="shared" si="230"/>
        <v>Y0DH0</v>
      </c>
      <c r="B4955" s="89">
        <f>VLOOKUP(F4955,Masters!B:F,5,0)</f>
        <v>0</v>
      </c>
      <c r="C4955" s="169" t="s">
        <v>224</v>
      </c>
      <c r="D4955" s="169" t="s">
        <v>224</v>
      </c>
      <c r="E4955" s="170">
        <v>44469</v>
      </c>
      <c r="F4955" s="169">
        <v>141379</v>
      </c>
      <c r="G4955" s="169" t="s">
        <v>2430</v>
      </c>
      <c r="J4955">
        <v>-30500</v>
      </c>
      <c r="M4955" s="168">
        <f t="shared" si="229"/>
        <v>-3.0500000000000002E-3</v>
      </c>
    </row>
    <row r="4956" spans="1:13" x14ac:dyDescent="0.25">
      <c r="A4956" s="89" t="str">
        <f t="shared" si="230"/>
        <v>Y0DH0</v>
      </c>
      <c r="B4956" s="89">
        <f>VLOOKUP(F4956,Masters!B:F,5,0)</f>
        <v>0</v>
      </c>
      <c r="C4956" s="169" t="s">
        <v>224</v>
      </c>
      <c r="D4956" s="169" t="s">
        <v>224</v>
      </c>
      <c r="E4956" s="170">
        <v>44469</v>
      </c>
      <c r="F4956" s="169">
        <v>141382</v>
      </c>
      <c r="G4956" s="169" t="s">
        <v>508</v>
      </c>
      <c r="J4956">
        <v>0</v>
      </c>
      <c r="M4956" s="168">
        <f t="shared" si="229"/>
        <v>0</v>
      </c>
    </row>
    <row r="4957" spans="1:13" x14ac:dyDescent="0.25">
      <c r="A4957" s="89" t="str">
        <f t="shared" si="230"/>
        <v>Y0DH0</v>
      </c>
      <c r="B4957" s="89">
        <f>VLOOKUP(F4957,Masters!B:F,5,0)</f>
        <v>0</v>
      </c>
      <c r="C4957" s="169" t="s">
        <v>224</v>
      </c>
      <c r="D4957" s="169" t="s">
        <v>224</v>
      </c>
      <c r="E4957" s="170">
        <v>44469</v>
      </c>
      <c r="F4957" s="169">
        <v>141398</v>
      </c>
      <c r="G4957" s="169" t="s">
        <v>2431</v>
      </c>
      <c r="J4957">
        <v>0</v>
      </c>
      <c r="M4957" s="168">
        <f t="shared" si="229"/>
        <v>0</v>
      </c>
    </row>
    <row r="4958" spans="1:13" x14ac:dyDescent="0.25">
      <c r="A4958" s="89" t="str">
        <f t="shared" si="230"/>
        <v>Y0DH0</v>
      </c>
      <c r="B4958" s="89">
        <f>VLOOKUP(F4958,Masters!B:F,5,0)</f>
        <v>0</v>
      </c>
      <c r="C4958" s="169" t="s">
        <v>224</v>
      </c>
      <c r="D4958" s="169" t="s">
        <v>224</v>
      </c>
      <c r="E4958" s="170">
        <v>44469</v>
      </c>
      <c r="F4958" s="169">
        <v>141399</v>
      </c>
      <c r="G4958" s="169" t="s">
        <v>2432</v>
      </c>
      <c r="J4958">
        <v>-455000</v>
      </c>
      <c r="M4958" s="168">
        <f t="shared" si="229"/>
        <v>-4.5499999999999999E-2</v>
      </c>
    </row>
    <row r="4959" spans="1:13" x14ac:dyDescent="0.25">
      <c r="A4959" s="89" t="str">
        <f t="shared" si="230"/>
        <v>Y0DH0</v>
      </c>
      <c r="B4959" s="89">
        <f>VLOOKUP(F4959,Masters!B:F,5,0)</f>
        <v>0</v>
      </c>
      <c r="C4959" s="169" t="s">
        <v>224</v>
      </c>
      <c r="D4959" s="169" t="s">
        <v>224</v>
      </c>
      <c r="E4959" s="170">
        <v>44469</v>
      </c>
      <c r="F4959" s="169">
        <v>141524</v>
      </c>
      <c r="G4959" s="169" t="s">
        <v>509</v>
      </c>
      <c r="J4959">
        <v>0</v>
      </c>
      <c r="M4959" s="168">
        <f t="shared" si="229"/>
        <v>0</v>
      </c>
    </row>
    <row r="4960" spans="1:13" x14ac:dyDescent="0.25">
      <c r="A4960" s="89" t="str">
        <f t="shared" si="230"/>
        <v>Y0DH0</v>
      </c>
      <c r="B4960" s="89">
        <f>VLOOKUP(F4960,Masters!B:F,5,0)</f>
        <v>0</v>
      </c>
      <c r="C4960" s="169" t="s">
        <v>224</v>
      </c>
      <c r="D4960" s="169" t="s">
        <v>224</v>
      </c>
      <c r="E4960" s="170">
        <v>44469</v>
      </c>
      <c r="F4960" s="169">
        <v>141627</v>
      </c>
      <c r="G4960" s="169" t="s">
        <v>511</v>
      </c>
      <c r="J4960">
        <v>0</v>
      </c>
      <c r="M4960" s="168">
        <f t="shared" si="229"/>
        <v>0</v>
      </c>
    </row>
    <row r="4961" spans="1:13" x14ac:dyDescent="0.25">
      <c r="A4961" s="89" t="str">
        <f t="shared" si="230"/>
        <v>Y0DH0</v>
      </c>
      <c r="B4961" s="89">
        <f>VLOOKUP(F4961,Masters!B:F,5,0)</f>
        <v>0</v>
      </c>
      <c r="C4961" s="169" t="s">
        <v>224</v>
      </c>
      <c r="D4961" s="169" t="s">
        <v>224</v>
      </c>
      <c r="E4961" s="170">
        <v>44469</v>
      </c>
      <c r="F4961" s="169">
        <v>141647</v>
      </c>
      <c r="G4961" s="169" t="s">
        <v>821</v>
      </c>
      <c r="J4961">
        <v>-305450</v>
      </c>
      <c r="M4961" s="168">
        <f t="shared" si="229"/>
        <v>-3.0544999999999999E-2</v>
      </c>
    </row>
    <row r="4962" spans="1:13" x14ac:dyDescent="0.25">
      <c r="A4962" s="89" t="str">
        <f t="shared" si="230"/>
        <v>Y0DH0</v>
      </c>
      <c r="B4962" s="89">
        <f>VLOOKUP(F4962,Masters!B:F,5,0)</f>
        <v>0</v>
      </c>
      <c r="C4962" s="169" t="s">
        <v>224</v>
      </c>
      <c r="D4962" s="169" t="s">
        <v>224</v>
      </c>
      <c r="E4962" s="170">
        <v>44469</v>
      </c>
      <c r="F4962" s="169">
        <v>141653</v>
      </c>
      <c r="G4962" s="169" t="s">
        <v>512</v>
      </c>
      <c r="J4962">
        <v>-1000</v>
      </c>
      <c r="M4962" s="168">
        <f t="shared" si="229"/>
        <v>-1E-4</v>
      </c>
    </row>
    <row r="4963" spans="1:13" x14ac:dyDescent="0.25">
      <c r="A4963" s="89" t="str">
        <f t="shared" si="230"/>
        <v>Y0DH0</v>
      </c>
      <c r="B4963" s="89">
        <f>VLOOKUP(F4963,Masters!B:F,5,0)</f>
        <v>0</v>
      </c>
      <c r="C4963" s="169" t="s">
        <v>224</v>
      </c>
      <c r="D4963" s="169" t="s">
        <v>224</v>
      </c>
      <c r="E4963" s="170">
        <v>44469</v>
      </c>
      <c r="F4963" s="169">
        <v>141679</v>
      </c>
      <c r="G4963" s="169" t="s">
        <v>822</v>
      </c>
      <c r="J4963">
        <v>0</v>
      </c>
      <c r="M4963" s="168">
        <f t="shared" si="229"/>
        <v>0</v>
      </c>
    </row>
    <row r="4964" spans="1:13" x14ac:dyDescent="0.25">
      <c r="A4964" s="89" t="str">
        <f t="shared" si="230"/>
        <v>Y0DH0</v>
      </c>
      <c r="B4964" s="89">
        <f>VLOOKUP(F4964,Masters!B:F,5,0)</f>
        <v>0</v>
      </c>
      <c r="C4964" s="169" t="s">
        <v>224</v>
      </c>
      <c r="D4964" s="169" t="s">
        <v>224</v>
      </c>
      <c r="E4964" s="170">
        <v>44469</v>
      </c>
      <c r="F4964" s="169">
        <v>141724</v>
      </c>
      <c r="G4964" s="169" t="s">
        <v>513</v>
      </c>
      <c r="J4964">
        <v>-66055</v>
      </c>
      <c r="M4964" s="168">
        <f t="shared" si="229"/>
        <v>-6.6055000000000003E-3</v>
      </c>
    </row>
    <row r="4965" spans="1:13" x14ac:dyDescent="0.25">
      <c r="A4965" s="89" t="str">
        <f t="shared" si="230"/>
        <v>Y0DH0</v>
      </c>
      <c r="B4965" s="89">
        <f>VLOOKUP(F4965,Masters!B:F,5,0)</f>
        <v>0</v>
      </c>
      <c r="C4965" s="169" t="s">
        <v>224</v>
      </c>
      <c r="D4965" s="169" t="s">
        <v>224</v>
      </c>
      <c r="E4965" s="170">
        <v>44469</v>
      </c>
      <c r="F4965" s="169">
        <v>141744</v>
      </c>
      <c r="G4965" s="169" t="s">
        <v>514</v>
      </c>
      <c r="J4965">
        <v>104999.99</v>
      </c>
      <c r="M4965" s="168">
        <f t="shared" si="229"/>
        <v>1.0499999000000001E-2</v>
      </c>
    </row>
    <row r="4966" spans="1:13" x14ac:dyDescent="0.25">
      <c r="A4966" s="89" t="str">
        <f t="shared" si="230"/>
        <v>Y0DH0</v>
      </c>
      <c r="B4966" s="89">
        <f>VLOOKUP(F4966,Masters!B:F,5,0)</f>
        <v>0</v>
      </c>
      <c r="C4966" s="169" t="s">
        <v>224</v>
      </c>
      <c r="D4966" s="169" t="s">
        <v>224</v>
      </c>
      <c r="E4966" s="170">
        <v>44469</v>
      </c>
      <c r="F4966" s="169">
        <v>141754</v>
      </c>
      <c r="G4966" s="169" t="s">
        <v>517</v>
      </c>
      <c r="J4966">
        <v>25000</v>
      </c>
      <c r="M4966" s="168">
        <f t="shared" si="229"/>
        <v>2.5000000000000001E-3</v>
      </c>
    </row>
    <row r="4967" spans="1:13" x14ac:dyDescent="0.25">
      <c r="A4967" s="89" t="str">
        <f t="shared" si="230"/>
        <v>Y0DH0</v>
      </c>
      <c r="B4967" s="89">
        <f>VLOOKUP(F4967,Masters!B:F,5,0)</f>
        <v>0</v>
      </c>
      <c r="C4967" s="169" t="s">
        <v>224</v>
      </c>
      <c r="D4967" s="169" t="s">
        <v>224</v>
      </c>
      <c r="E4967" s="170">
        <v>44469</v>
      </c>
      <c r="F4967" s="169">
        <v>141755</v>
      </c>
      <c r="G4967" s="169" t="s">
        <v>518</v>
      </c>
      <c r="J4967">
        <v>0</v>
      </c>
      <c r="M4967" s="168">
        <f t="shared" si="229"/>
        <v>0</v>
      </c>
    </row>
    <row r="4968" spans="1:13" x14ac:dyDescent="0.25">
      <c r="A4968" s="89" t="str">
        <f t="shared" si="230"/>
        <v>Y0DH0</v>
      </c>
      <c r="B4968" s="89">
        <f>VLOOKUP(F4968,Masters!B:F,5,0)</f>
        <v>0</v>
      </c>
      <c r="C4968" s="169" t="s">
        <v>224</v>
      </c>
      <c r="D4968" s="169" t="s">
        <v>224</v>
      </c>
      <c r="E4968" s="170">
        <v>44469</v>
      </c>
      <c r="F4968" s="169">
        <v>141769</v>
      </c>
      <c r="G4968" s="169" t="s">
        <v>843</v>
      </c>
      <c r="J4968">
        <v>0</v>
      </c>
      <c r="M4968" s="168">
        <f t="shared" si="229"/>
        <v>0</v>
      </c>
    </row>
    <row r="4969" spans="1:13" x14ac:dyDescent="0.25">
      <c r="A4969" s="89" t="str">
        <f t="shared" si="230"/>
        <v>Y0DH0</v>
      </c>
      <c r="B4969" s="89">
        <f>VLOOKUP(F4969,Masters!B:F,5,0)</f>
        <v>0</v>
      </c>
      <c r="C4969" s="169" t="s">
        <v>224</v>
      </c>
      <c r="D4969" s="169" t="s">
        <v>224</v>
      </c>
      <c r="E4969" s="170">
        <v>44469</v>
      </c>
      <c r="F4969" s="169">
        <v>141779</v>
      </c>
      <c r="G4969" s="169" t="s">
        <v>852</v>
      </c>
      <c r="J4969">
        <v>-73000</v>
      </c>
      <c r="M4969" s="168">
        <f t="shared" si="229"/>
        <v>-7.3000000000000001E-3</v>
      </c>
    </row>
    <row r="4970" spans="1:13" x14ac:dyDescent="0.25">
      <c r="A4970" s="89" t="str">
        <f t="shared" si="230"/>
        <v>Y0DH0</v>
      </c>
      <c r="B4970" s="89">
        <f>VLOOKUP(F4970,Masters!B:F,5,0)</f>
        <v>0</v>
      </c>
      <c r="C4970" s="169" t="s">
        <v>224</v>
      </c>
      <c r="D4970" s="169" t="s">
        <v>224</v>
      </c>
      <c r="E4970" s="170">
        <v>44469</v>
      </c>
      <c r="F4970" s="169">
        <v>141785</v>
      </c>
      <c r="G4970" s="169" t="s">
        <v>856</v>
      </c>
      <c r="J4970">
        <v>0</v>
      </c>
      <c r="M4970" s="168">
        <f t="shared" si="229"/>
        <v>0</v>
      </c>
    </row>
    <row r="4971" spans="1:13" x14ac:dyDescent="0.25">
      <c r="A4971" s="89" t="str">
        <f t="shared" si="230"/>
        <v>Y0DH0</v>
      </c>
      <c r="B4971" s="89">
        <f>VLOOKUP(F4971,Masters!B:F,5,0)</f>
        <v>0</v>
      </c>
      <c r="C4971" s="169" t="s">
        <v>224</v>
      </c>
      <c r="D4971" s="169" t="s">
        <v>224</v>
      </c>
      <c r="E4971" s="170">
        <v>44469</v>
      </c>
      <c r="F4971" s="169">
        <v>141789</v>
      </c>
      <c r="G4971" s="169" t="s">
        <v>860</v>
      </c>
      <c r="J4971">
        <v>0</v>
      </c>
      <c r="M4971" s="168">
        <f t="shared" si="229"/>
        <v>0</v>
      </c>
    </row>
    <row r="4972" spans="1:13" x14ac:dyDescent="0.25">
      <c r="A4972" s="89" t="str">
        <f t="shared" si="230"/>
        <v>Y0DH0</v>
      </c>
      <c r="B4972" s="89">
        <f>VLOOKUP(F4972,Masters!B:F,5,0)</f>
        <v>0</v>
      </c>
      <c r="C4972" s="169" t="s">
        <v>224</v>
      </c>
      <c r="D4972" s="169" t="s">
        <v>224</v>
      </c>
      <c r="E4972" s="170">
        <v>44469</v>
      </c>
      <c r="F4972" s="169">
        <v>141790</v>
      </c>
      <c r="G4972" s="169" t="s">
        <v>861</v>
      </c>
      <c r="J4972">
        <v>0</v>
      </c>
      <c r="M4972" s="168">
        <f t="shared" si="229"/>
        <v>0</v>
      </c>
    </row>
    <row r="4973" spans="1:13" x14ac:dyDescent="0.25">
      <c r="A4973" s="89" t="str">
        <f t="shared" si="230"/>
        <v>Y0DH0</v>
      </c>
      <c r="B4973" s="89">
        <f>VLOOKUP(F4973,Masters!B:F,5,0)</f>
        <v>0</v>
      </c>
      <c r="C4973" s="169" t="s">
        <v>224</v>
      </c>
      <c r="D4973" s="169" t="s">
        <v>224</v>
      </c>
      <c r="E4973" s="170">
        <v>44469</v>
      </c>
      <c r="F4973" s="169">
        <v>141793</v>
      </c>
      <c r="G4973" s="169" t="s">
        <v>863</v>
      </c>
      <c r="J4973">
        <v>0</v>
      </c>
      <c r="M4973" s="168">
        <f t="shared" si="229"/>
        <v>0</v>
      </c>
    </row>
    <row r="4974" spans="1:13" x14ac:dyDescent="0.25">
      <c r="A4974" s="89" t="str">
        <f t="shared" si="230"/>
        <v>Y0DH0</v>
      </c>
      <c r="B4974" s="89">
        <f>VLOOKUP(F4974,Masters!B:F,5,0)</f>
        <v>0</v>
      </c>
      <c r="C4974" s="169" t="s">
        <v>224</v>
      </c>
      <c r="D4974" s="169" t="s">
        <v>224</v>
      </c>
      <c r="E4974" s="170">
        <v>44469</v>
      </c>
      <c r="F4974" s="169">
        <v>142036</v>
      </c>
      <c r="G4974" s="169" t="s">
        <v>865</v>
      </c>
      <c r="J4974">
        <v>100000</v>
      </c>
      <c r="M4974" s="168">
        <f t="shared" si="229"/>
        <v>0.01</v>
      </c>
    </row>
    <row r="4975" spans="1:13" x14ac:dyDescent="0.25">
      <c r="A4975" s="89" t="str">
        <f t="shared" si="230"/>
        <v>Y0DH0</v>
      </c>
      <c r="B4975" s="89">
        <f>VLOOKUP(F4975,Masters!B:F,5,0)</f>
        <v>0</v>
      </c>
      <c r="C4975" s="169" t="s">
        <v>224</v>
      </c>
      <c r="D4975" s="169" t="s">
        <v>224</v>
      </c>
      <c r="E4975" s="170">
        <v>44469</v>
      </c>
      <c r="F4975" s="169">
        <v>142038</v>
      </c>
      <c r="G4975" s="169" t="s">
        <v>866</v>
      </c>
      <c r="J4975">
        <v>0</v>
      </c>
      <c r="M4975" s="168">
        <f t="shared" si="229"/>
        <v>0</v>
      </c>
    </row>
    <row r="4976" spans="1:13" x14ac:dyDescent="0.25">
      <c r="A4976" s="89" t="str">
        <f t="shared" si="230"/>
        <v>Y0DH0</v>
      </c>
      <c r="B4976" s="89">
        <f>VLOOKUP(F4976,Masters!B:F,5,0)</f>
        <v>0</v>
      </c>
      <c r="C4976" s="169" t="s">
        <v>224</v>
      </c>
      <c r="D4976" s="169" t="s">
        <v>224</v>
      </c>
      <c r="E4976" s="170">
        <v>44469</v>
      </c>
      <c r="F4976" s="169">
        <v>142043</v>
      </c>
      <c r="G4976" s="169" t="s">
        <v>1133</v>
      </c>
      <c r="J4976">
        <v>0</v>
      </c>
      <c r="M4976" s="168">
        <f t="shared" si="229"/>
        <v>0</v>
      </c>
    </row>
    <row r="4977" spans="1:13" x14ac:dyDescent="0.25">
      <c r="A4977" s="89" t="str">
        <f t="shared" si="230"/>
        <v>Y0DH0</v>
      </c>
      <c r="B4977" s="89">
        <f>VLOOKUP(F4977,Masters!B:F,5,0)</f>
        <v>0</v>
      </c>
      <c r="C4977" s="169" t="s">
        <v>224</v>
      </c>
      <c r="D4977" s="169" t="s">
        <v>224</v>
      </c>
      <c r="E4977" s="170">
        <v>44469</v>
      </c>
      <c r="F4977" s="169">
        <v>142044</v>
      </c>
      <c r="G4977" s="169" t="s">
        <v>870</v>
      </c>
      <c r="J4977">
        <v>-1655000</v>
      </c>
      <c r="M4977" s="168">
        <f t="shared" si="229"/>
        <v>-0.16550000000000001</v>
      </c>
    </row>
    <row r="4978" spans="1:13" x14ac:dyDescent="0.25">
      <c r="A4978" s="89" t="str">
        <f t="shared" si="230"/>
        <v>Y0DH0</v>
      </c>
      <c r="B4978" s="89">
        <f>VLOOKUP(F4978,Masters!B:F,5,0)</f>
        <v>0</v>
      </c>
      <c r="C4978" s="169" t="s">
        <v>224</v>
      </c>
      <c r="D4978" s="169" t="s">
        <v>224</v>
      </c>
      <c r="E4978" s="170">
        <v>44469</v>
      </c>
      <c r="F4978" s="169">
        <v>142046</v>
      </c>
      <c r="G4978" s="169" t="s">
        <v>871</v>
      </c>
      <c r="J4978">
        <v>0.01</v>
      </c>
      <c r="M4978" s="168">
        <f t="shared" si="229"/>
        <v>1.0000000000000001E-9</v>
      </c>
    </row>
    <row r="4979" spans="1:13" x14ac:dyDescent="0.25">
      <c r="A4979" s="89" t="str">
        <f t="shared" si="230"/>
        <v>Y0DH0</v>
      </c>
      <c r="B4979" s="89">
        <f>VLOOKUP(F4979,Masters!B:F,5,0)</f>
        <v>0</v>
      </c>
      <c r="C4979" s="169" t="s">
        <v>224</v>
      </c>
      <c r="D4979" s="169" t="s">
        <v>224</v>
      </c>
      <c r="E4979" s="170">
        <v>44469</v>
      </c>
      <c r="F4979" s="169">
        <v>160101</v>
      </c>
      <c r="G4979" s="169" t="s">
        <v>887</v>
      </c>
      <c r="J4979">
        <v>0</v>
      </c>
      <c r="M4979" s="168">
        <f t="shared" si="229"/>
        <v>0</v>
      </c>
    </row>
    <row r="4980" spans="1:13" x14ac:dyDescent="0.25">
      <c r="A4980" s="89" t="str">
        <f t="shared" si="230"/>
        <v>Y0DH0</v>
      </c>
      <c r="B4980" s="89">
        <f>VLOOKUP(F4980,Masters!B:F,5,0)</f>
        <v>0</v>
      </c>
      <c r="C4980" s="169" t="s">
        <v>224</v>
      </c>
      <c r="D4980" s="169" t="s">
        <v>224</v>
      </c>
      <c r="E4980" s="170">
        <v>44469</v>
      </c>
      <c r="F4980" s="169">
        <v>160118</v>
      </c>
      <c r="G4980" s="169" t="s">
        <v>890</v>
      </c>
      <c r="J4980">
        <v>0</v>
      </c>
      <c r="M4980" s="168">
        <f t="shared" si="229"/>
        <v>0</v>
      </c>
    </row>
    <row r="4981" spans="1:13" x14ac:dyDescent="0.25">
      <c r="A4981" s="89" t="str">
        <f t="shared" si="230"/>
        <v>Y0DH0</v>
      </c>
      <c r="B4981" s="89">
        <f>VLOOKUP(F4981,Masters!B:F,5,0)</f>
        <v>0</v>
      </c>
      <c r="C4981" s="169" t="s">
        <v>224</v>
      </c>
      <c r="D4981" s="169" t="s">
        <v>224</v>
      </c>
      <c r="E4981" s="170">
        <v>44469</v>
      </c>
      <c r="F4981" s="169">
        <v>160202</v>
      </c>
      <c r="G4981" s="169" t="s">
        <v>896</v>
      </c>
      <c r="J4981">
        <v>0</v>
      </c>
      <c r="M4981" s="168">
        <f t="shared" si="229"/>
        <v>0</v>
      </c>
    </row>
    <row r="4982" spans="1:13" x14ac:dyDescent="0.25">
      <c r="A4982" s="89" t="str">
        <f t="shared" si="230"/>
        <v>Y0DH0</v>
      </c>
      <c r="B4982" s="89">
        <f>VLOOKUP(F4982,Masters!B:F,5,0)</f>
        <v>0</v>
      </c>
      <c r="C4982" s="169" t="s">
        <v>224</v>
      </c>
      <c r="D4982" s="169" t="s">
        <v>224</v>
      </c>
      <c r="E4982" s="170">
        <v>44469</v>
      </c>
      <c r="F4982" s="169">
        <v>160206</v>
      </c>
      <c r="G4982" s="169" t="s">
        <v>897</v>
      </c>
      <c r="J4982">
        <v>1947861.77</v>
      </c>
      <c r="M4982" s="168">
        <f t="shared" si="229"/>
        <v>0.194786177</v>
      </c>
    </row>
    <row r="4983" spans="1:13" x14ac:dyDescent="0.25">
      <c r="A4983" s="89" t="str">
        <f t="shared" si="230"/>
        <v>Y0DH0</v>
      </c>
      <c r="B4983" s="89">
        <f>VLOOKUP(F4983,Masters!B:F,5,0)</f>
        <v>0</v>
      </c>
      <c r="C4983" s="169" t="s">
        <v>224</v>
      </c>
      <c r="D4983" s="169" t="s">
        <v>224</v>
      </c>
      <c r="E4983" s="170">
        <v>44469</v>
      </c>
      <c r="F4983" s="169">
        <v>160207</v>
      </c>
      <c r="G4983" s="169" t="s">
        <v>898</v>
      </c>
      <c r="J4983">
        <v>0</v>
      </c>
      <c r="M4983" s="168">
        <f t="shared" si="229"/>
        <v>0</v>
      </c>
    </row>
    <row r="4984" spans="1:13" x14ac:dyDescent="0.25">
      <c r="A4984" s="89" t="str">
        <f t="shared" si="230"/>
        <v>Y0DH0</v>
      </c>
      <c r="B4984" s="89">
        <f>VLOOKUP(F4984,Masters!B:F,5,0)</f>
        <v>0</v>
      </c>
      <c r="C4984" s="169" t="s">
        <v>224</v>
      </c>
      <c r="D4984" s="169" t="s">
        <v>224</v>
      </c>
      <c r="E4984" s="170">
        <v>44469</v>
      </c>
      <c r="F4984" s="169">
        <v>170101</v>
      </c>
      <c r="G4984" s="169" t="s">
        <v>901</v>
      </c>
      <c r="J4984">
        <v>3169760673.5599999</v>
      </c>
      <c r="M4984" s="168">
        <f t="shared" si="229"/>
        <v>316.97606735599999</v>
      </c>
    </row>
    <row r="4985" spans="1:13" x14ac:dyDescent="0.25">
      <c r="A4985" s="89" t="str">
        <f t="shared" si="230"/>
        <v>Y0DH0</v>
      </c>
      <c r="B4985" s="89">
        <f>VLOOKUP(F4985,Masters!B:F,5,0)</f>
        <v>0</v>
      </c>
      <c r="C4985" s="169" t="s">
        <v>224</v>
      </c>
      <c r="D4985" s="169" t="s">
        <v>224</v>
      </c>
      <c r="E4985" s="170">
        <v>44469</v>
      </c>
      <c r="F4985" s="169">
        <v>201276</v>
      </c>
      <c r="G4985" s="169" t="s">
        <v>473</v>
      </c>
      <c r="J4985">
        <v>-77420930.739999995</v>
      </c>
      <c r="M4985" s="168">
        <f t="shared" si="229"/>
        <v>-7.7420930739999996</v>
      </c>
    </row>
    <row r="4986" spans="1:13" x14ac:dyDescent="0.25">
      <c r="A4986" s="89" t="str">
        <f t="shared" si="230"/>
        <v>Y0DH1.2</v>
      </c>
      <c r="B4986" s="89">
        <f>VLOOKUP(F4986,Masters!B:F,5,0)</f>
        <v>1.2</v>
      </c>
      <c r="C4986" s="169" t="s">
        <v>224</v>
      </c>
      <c r="D4986" s="169" t="s">
        <v>224</v>
      </c>
      <c r="E4986" s="170">
        <v>44469</v>
      </c>
      <c r="F4986" s="169">
        <v>201277</v>
      </c>
      <c r="G4986" s="169" t="s">
        <v>474</v>
      </c>
      <c r="J4986">
        <v>-5713811672.9399996</v>
      </c>
      <c r="M4986" s="168">
        <f t="shared" si="229"/>
        <v>-571.38116729399997</v>
      </c>
    </row>
    <row r="4987" spans="1:13" x14ac:dyDescent="0.25">
      <c r="A4987" s="89" t="str">
        <f t="shared" si="230"/>
        <v>Y0DH0</v>
      </c>
      <c r="B4987" s="89">
        <f>VLOOKUP(F4987,Masters!B:F,5,0)</f>
        <v>0</v>
      </c>
      <c r="C4987" s="169" t="s">
        <v>224</v>
      </c>
      <c r="D4987" s="169" t="s">
        <v>224</v>
      </c>
      <c r="E4987" s="170">
        <v>44469</v>
      </c>
      <c r="F4987" s="169">
        <v>201297</v>
      </c>
      <c r="G4987" s="169" t="s">
        <v>475</v>
      </c>
      <c r="J4987">
        <v>56106181.93</v>
      </c>
      <c r="M4987" s="168">
        <f t="shared" si="229"/>
        <v>5.6106181929999996</v>
      </c>
    </row>
    <row r="4988" spans="1:13" x14ac:dyDescent="0.25">
      <c r="A4988" s="89" t="str">
        <f t="shared" si="230"/>
        <v>Y0DH1.2</v>
      </c>
      <c r="B4988" s="89">
        <f>VLOOKUP(F4988,Masters!B:F,5,0)</f>
        <v>1.2</v>
      </c>
      <c r="C4988" s="169" t="s">
        <v>224</v>
      </c>
      <c r="D4988" s="169" t="s">
        <v>224</v>
      </c>
      <c r="E4988" s="170">
        <v>44469</v>
      </c>
      <c r="F4988" s="169">
        <v>201298</v>
      </c>
      <c r="G4988" s="169" t="s">
        <v>476</v>
      </c>
      <c r="J4988">
        <v>-230585605.63</v>
      </c>
      <c r="M4988" s="168">
        <f t="shared" si="229"/>
        <v>-23.058560563</v>
      </c>
    </row>
    <row r="4989" spans="1:13" x14ac:dyDescent="0.25">
      <c r="A4989" s="89" t="str">
        <f t="shared" si="230"/>
        <v>Y0DH0</v>
      </c>
      <c r="B4989" s="89">
        <f>VLOOKUP(F4989,Masters!B:F,5,0)</f>
        <v>0</v>
      </c>
      <c r="C4989" s="169" t="s">
        <v>224</v>
      </c>
      <c r="D4989" s="169" t="s">
        <v>224</v>
      </c>
      <c r="E4989" s="170">
        <v>44469</v>
      </c>
      <c r="F4989" s="169">
        <v>201349</v>
      </c>
      <c r="G4989" s="169" t="s">
        <v>477</v>
      </c>
      <c r="J4989">
        <v>290230.19</v>
      </c>
      <c r="M4989" s="168">
        <f t="shared" si="229"/>
        <v>2.9023019000000001E-2</v>
      </c>
    </row>
    <row r="4990" spans="1:13" x14ac:dyDescent="0.25">
      <c r="A4990" s="89" t="str">
        <f t="shared" si="230"/>
        <v>Y0DH0</v>
      </c>
      <c r="B4990" s="89">
        <f>VLOOKUP(F4990,Masters!B:F,5,0)</f>
        <v>0</v>
      </c>
      <c r="C4990" s="169" t="s">
        <v>224</v>
      </c>
      <c r="D4990" s="169" t="s">
        <v>224</v>
      </c>
      <c r="E4990" s="170">
        <v>44469</v>
      </c>
      <c r="F4990" s="169">
        <v>201351</v>
      </c>
      <c r="G4990" s="169" t="s">
        <v>478</v>
      </c>
      <c r="J4990">
        <v>-23571770.91</v>
      </c>
      <c r="M4990" s="168">
        <f t="shared" si="229"/>
        <v>-2.3571770910000001</v>
      </c>
    </row>
    <row r="4991" spans="1:13" x14ac:dyDescent="0.25">
      <c r="A4991" s="89" t="str">
        <f t="shared" si="230"/>
        <v>Y0DH1.2</v>
      </c>
      <c r="B4991" s="89">
        <f>VLOOKUP(F4991,Masters!B:F,5,0)</f>
        <v>1.2</v>
      </c>
      <c r="C4991" s="169" t="s">
        <v>224</v>
      </c>
      <c r="D4991" s="169" t="s">
        <v>224</v>
      </c>
      <c r="E4991" s="170">
        <v>44469</v>
      </c>
      <c r="F4991" s="169">
        <v>201364</v>
      </c>
      <c r="G4991" s="169" t="s">
        <v>479</v>
      </c>
      <c r="J4991">
        <v>-20711303.02</v>
      </c>
      <c r="M4991" s="168">
        <f t="shared" si="229"/>
        <v>-2.0711303019999998</v>
      </c>
    </row>
    <row r="4992" spans="1:13" x14ac:dyDescent="0.25">
      <c r="A4992" s="89" t="str">
        <f t="shared" si="230"/>
        <v>Y0DH1.2</v>
      </c>
      <c r="B4992" s="89">
        <f>VLOOKUP(F4992,Masters!B:F,5,0)</f>
        <v>1.2</v>
      </c>
      <c r="C4992" s="169" t="s">
        <v>224</v>
      </c>
      <c r="D4992" s="169" t="s">
        <v>224</v>
      </c>
      <c r="E4992" s="170">
        <v>44469</v>
      </c>
      <c r="F4992" s="169">
        <v>201366</v>
      </c>
      <c r="G4992" s="169" t="s">
        <v>480</v>
      </c>
      <c r="J4992">
        <v>-317909375.56</v>
      </c>
      <c r="M4992" s="168">
        <f t="shared" si="229"/>
        <v>-31.790937555999999</v>
      </c>
    </row>
    <row r="4993" spans="1:13" x14ac:dyDescent="0.25">
      <c r="A4993" s="89" t="str">
        <f t="shared" si="230"/>
        <v>Y0DH0</v>
      </c>
      <c r="B4993" s="89">
        <f>VLOOKUP(F4993,Masters!B:F,5,0)</f>
        <v>0</v>
      </c>
      <c r="C4993" s="169" t="s">
        <v>224</v>
      </c>
      <c r="D4993" s="169" t="s">
        <v>224</v>
      </c>
      <c r="E4993" s="170">
        <v>44469</v>
      </c>
      <c r="F4993" s="169">
        <v>210103</v>
      </c>
      <c r="G4993" s="169" t="s">
        <v>521</v>
      </c>
      <c r="J4993">
        <v>0</v>
      </c>
      <c r="M4993" s="168">
        <f t="shared" si="229"/>
        <v>0</v>
      </c>
    </row>
    <row r="4994" spans="1:13" x14ac:dyDescent="0.25">
      <c r="A4994" s="89" t="str">
        <f t="shared" si="230"/>
        <v>Y0DH0</v>
      </c>
      <c r="B4994" s="89">
        <f>VLOOKUP(F4994,Masters!B:F,5,0)</f>
        <v>0</v>
      </c>
      <c r="C4994" s="169" t="s">
        <v>224</v>
      </c>
      <c r="D4994" s="169" t="s">
        <v>224</v>
      </c>
      <c r="E4994" s="170">
        <v>44469</v>
      </c>
      <c r="F4994" s="169">
        <v>210117</v>
      </c>
      <c r="G4994" s="169" t="s">
        <v>523</v>
      </c>
      <c r="J4994">
        <v>-1913001.1</v>
      </c>
      <c r="M4994" s="168">
        <f t="shared" si="229"/>
        <v>-0.19130011000000002</v>
      </c>
    </row>
    <row r="4995" spans="1:13" x14ac:dyDescent="0.25">
      <c r="A4995" s="89" t="str">
        <f t="shared" si="230"/>
        <v>Y0DH0</v>
      </c>
      <c r="B4995" s="89">
        <f>VLOOKUP(F4995,Masters!B:F,5,0)</f>
        <v>0</v>
      </c>
      <c r="C4995" s="169" t="s">
        <v>224</v>
      </c>
      <c r="D4995" s="169" t="s">
        <v>224</v>
      </c>
      <c r="E4995" s="170">
        <v>44469</v>
      </c>
      <c r="F4995" s="169">
        <v>210132</v>
      </c>
      <c r="G4995" s="169" t="s">
        <v>916</v>
      </c>
      <c r="J4995">
        <v>0</v>
      </c>
      <c r="M4995" s="168">
        <f t="shared" si="229"/>
        <v>0</v>
      </c>
    </row>
    <row r="4996" spans="1:13" x14ac:dyDescent="0.25">
      <c r="A4996" s="89" t="str">
        <f t="shared" si="230"/>
        <v>Y0DH0</v>
      </c>
      <c r="B4996" s="89">
        <f>VLOOKUP(F4996,Masters!B:F,5,0)</f>
        <v>0</v>
      </c>
      <c r="C4996" s="169" t="s">
        <v>224</v>
      </c>
      <c r="D4996" s="169" t="s">
        <v>224</v>
      </c>
      <c r="E4996" s="170">
        <v>44469</v>
      </c>
      <c r="F4996" s="169">
        <v>210138</v>
      </c>
      <c r="G4996" s="169" t="s">
        <v>2441</v>
      </c>
      <c r="J4996">
        <v>0</v>
      </c>
      <c r="M4996" s="168">
        <f t="shared" si="229"/>
        <v>0</v>
      </c>
    </row>
    <row r="4997" spans="1:13" x14ac:dyDescent="0.25">
      <c r="A4997" s="89" t="str">
        <f t="shared" si="230"/>
        <v>Y0DH0</v>
      </c>
      <c r="B4997" s="89">
        <f>VLOOKUP(F4997,Masters!B:F,5,0)</f>
        <v>0</v>
      </c>
      <c r="C4997" s="169" t="s">
        <v>224</v>
      </c>
      <c r="D4997" s="169" t="s">
        <v>224</v>
      </c>
      <c r="E4997" s="170">
        <v>44469</v>
      </c>
      <c r="F4997" s="169">
        <v>210140</v>
      </c>
      <c r="G4997" s="169" t="s">
        <v>525</v>
      </c>
      <c r="J4997">
        <v>0</v>
      </c>
      <c r="M4997" s="168">
        <f t="shared" si="229"/>
        <v>0</v>
      </c>
    </row>
    <row r="4998" spans="1:13" x14ac:dyDescent="0.25">
      <c r="A4998" s="89" t="str">
        <f t="shared" si="230"/>
        <v>Y0DH0</v>
      </c>
      <c r="B4998" s="89">
        <f>VLOOKUP(F4998,Masters!B:F,5,0)</f>
        <v>0</v>
      </c>
      <c r="C4998" s="169" t="s">
        <v>224</v>
      </c>
      <c r="D4998" s="169" t="s">
        <v>224</v>
      </c>
      <c r="E4998" s="170">
        <v>44469</v>
      </c>
      <c r="F4998" s="169">
        <v>210210</v>
      </c>
      <c r="G4998" s="169" t="s">
        <v>526</v>
      </c>
      <c r="J4998">
        <v>-10501551.92</v>
      </c>
      <c r="M4998" s="168">
        <f t="shared" si="229"/>
        <v>-1.0501551920000001</v>
      </c>
    </row>
    <row r="4999" spans="1:13" x14ac:dyDescent="0.25">
      <c r="A4999" s="89" t="str">
        <f t="shared" si="230"/>
        <v>Y0DH0</v>
      </c>
      <c r="B4999" s="89">
        <f>VLOOKUP(F4999,Masters!B:F,5,0)</f>
        <v>0</v>
      </c>
      <c r="C4999" s="169" t="s">
        <v>224</v>
      </c>
      <c r="D4999" s="169" t="s">
        <v>224</v>
      </c>
      <c r="E4999" s="170">
        <v>44469</v>
      </c>
      <c r="F4999" s="169">
        <v>210667</v>
      </c>
      <c r="G4999" s="169" t="s">
        <v>528</v>
      </c>
      <c r="J4999">
        <v>-367.6</v>
      </c>
      <c r="M4999" s="168">
        <f t="shared" si="229"/>
        <v>-3.676E-5</v>
      </c>
    </row>
    <row r="5000" spans="1:13" x14ac:dyDescent="0.25">
      <c r="A5000" s="89" t="str">
        <f t="shared" si="230"/>
        <v>Y0DH0</v>
      </c>
      <c r="B5000" s="89">
        <f>VLOOKUP(F5000,Masters!B:F,5,0)</f>
        <v>0</v>
      </c>
      <c r="C5000" s="169" t="s">
        <v>224</v>
      </c>
      <c r="D5000" s="169" t="s">
        <v>224</v>
      </c>
      <c r="E5000" s="170">
        <v>44469</v>
      </c>
      <c r="F5000" s="169">
        <v>210766</v>
      </c>
      <c r="G5000" s="169" t="s">
        <v>1614</v>
      </c>
      <c r="J5000">
        <v>674.47</v>
      </c>
      <c r="M5000" s="168">
        <f t="shared" si="229"/>
        <v>6.7447000000000007E-5</v>
      </c>
    </row>
    <row r="5001" spans="1:13" x14ac:dyDescent="0.25">
      <c r="A5001" s="89" t="str">
        <f t="shared" si="230"/>
        <v>Y0DH0</v>
      </c>
      <c r="B5001" s="89">
        <f>VLOOKUP(F5001,Masters!B:F,5,0)</f>
        <v>0</v>
      </c>
      <c r="C5001" s="169" t="s">
        <v>224</v>
      </c>
      <c r="D5001" s="169" t="s">
        <v>224</v>
      </c>
      <c r="E5001" s="170">
        <v>44469</v>
      </c>
      <c r="F5001" s="169">
        <v>211103</v>
      </c>
      <c r="G5001" s="169" t="s">
        <v>529</v>
      </c>
      <c r="J5001">
        <v>-4844.09</v>
      </c>
      <c r="M5001" s="168">
        <f t="shared" si="229"/>
        <v>-4.8440899999999999E-4</v>
      </c>
    </row>
    <row r="5002" spans="1:13" x14ac:dyDescent="0.25">
      <c r="A5002" s="89" t="str">
        <f t="shared" si="230"/>
        <v>Y0DH0</v>
      </c>
      <c r="B5002" s="89">
        <f>VLOOKUP(F5002,Masters!B:F,5,0)</f>
        <v>0</v>
      </c>
      <c r="C5002" s="169" t="s">
        <v>224</v>
      </c>
      <c r="D5002" s="169" t="s">
        <v>224</v>
      </c>
      <c r="E5002" s="170">
        <v>44469</v>
      </c>
      <c r="F5002" s="169">
        <v>211106</v>
      </c>
      <c r="G5002" s="169" t="s">
        <v>530</v>
      </c>
      <c r="J5002">
        <v>-690850.67</v>
      </c>
      <c r="M5002" s="168">
        <f t="shared" si="229"/>
        <v>-6.9085067E-2</v>
      </c>
    </row>
    <row r="5003" spans="1:13" x14ac:dyDescent="0.25">
      <c r="A5003" s="89" t="str">
        <f t="shared" si="230"/>
        <v>Y0DH0</v>
      </c>
      <c r="B5003" s="89">
        <f>VLOOKUP(F5003,Masters!B:F,5,0)</f>
        <v>0</v>
      </c>
      <c r="C5003" s="169" t="s">
        <v>224</v>
      </c>
      <c r="D5003" s="169" t="s">
        <v>224</v>
      </c>
      <c r="E5003" s="170">
        <v>44469</v>
      </c>
      <c r="F5003" s="169">
        <v>211121</v>
      </c>
      <c r="G5003" s="169" t="s">
        <v>532</v>
      </c>
      <c r="J5003">
        <v>-1117447.8400000001</v>
      </c>
      <c r="M5003" s="168">
        <f t="shared" si="229"/>
        <v>-0.11174478400000001</v>
      </c>
    </row>
    <row r="5004" spans="1:13" x14ac:dyDescent="0.25">
      <c r="A5004" s="89" t="str">
        <f t="shared" si="230"/>
        <v>Y0DH0</v>
      </c>
      <c r="B5004" s="89">
        <f>VLOOKUP(F5004,Masters!B:F,5,0)</f>
        <v>0</v>
      </c>
      <c r="C5004" s="169" t="s">
        <v>224</v>
      </c>
      <c r="D5004" s="169" t="s">
        <v>224</v>
      </c>
      <c r="E5004" s="170">
        <v>44469</v>
      </c>
      <c r="F5004" s="169">
        <v>211122</v>
      </c>
      <c r="G5004" s="169" t="s">
        <v>533</v>
      </c>
      <c r="J5004">
        <v>-2490.5100000000002</v>
      </c>
      <c r="M5004" s="168">
        <f t="shared" si="229"/>
        <v>-2.4905100000000002E-4</v>
      </c>
    </row>
    <row r="5005" spans="1:13" x14ac:dyDescent="0.25">
      <c r="A5005" s="89" t="str">
        <f t="shared" si="230"/>
        <v>Y0DH0</v>
      </c>
      <c r="B5005" s="89">
        <f>VLOOKUP(F5005,Masters!B:F,5,0)</f>
        <v>0</v>
      </c>
      <c r="C5005" s="169" t="s">
        <v>224</v>
      </c>
      <c r="D5005" s="169" t="s">
        <v>224</v>
      </c>
      <c r="E5005" s="170">
        <v>44469</v>
      </c>
      <c r="F5005" s="169">
        <v>211172</v>
      </c>
      <c r="G5005" s="169" t="s">
        <v>535</v>
      </c>
      <c r="J5005">
        <v>-866458.17</v>
      </c>
      <c r="M5005" s="168">
        <f t="shared" ref="M5005:M5068" si="231">J5005/10000000</f>
        <v>-8.6645817E-2</v>
      </c>
    </row>
    <row r="5006" spans="1:13" x14ac:dyDescent="0.25">
      <c r="A5006" s="89" t="str">
        <f t="shared" si="230"/>
        <v>Y0DH0</v>
      </c>
      <c r="B5006" s="89">
        <f>VLOOKUP(F5006,Masters!B:F,5,0)</f>
        <v>0</v>
      </c>
      <c r="C5006" s="169" t="s">
        <v>224</v>
      </c>
      <c r="D5006" s="169" t="s">
        <v>224</v>
      </c>
      <c r="E5006" s="170">
        <v>44469</v>
      </c>
      <c r="F5006" s="169">
        <v>211632</v>
      </c>
      <c r="G5006" s="169" t="s">
        <v>538</v>
      </c>
      <c r="J5006">
        <v>-179720.08</v>
      </c>
      <c r="M5006" s="168">
        <f t="shared" si="231"/>
        <v>-1.7972007999999998E-2</v>
      </c>
    </row>
    <row r="5007" spans="1:13" x14ac:dyDescent="0.25">
      <c r="A5007" s="89" t="str">
        <f t="shared" si="230"/>
        <v>Y0DH0</v>
      </c>
      <c r="B5007" s="89">
        <f>VLOOKUP(F5007,Masters!B:F,5,0)</f>
        <v>0</v>
      </c>
      <c r="C5007" s="169" t="s">
        <v>224</v>
      </c>
      <c r="D5007" s="169" t="s">
        <v>224</v>
      </c>
      <c r="E5007" s="170">
        <v>44469</v>
      </c>
      <c r="F5007" s="169">
        <v>260101</v>
      </c>
      <c r="G5007" s="169" t="s">
        <v>926</v>
      </c>
      <c r="J5007">
        <v>0</v>
      </c>
      <c r="M5007" s="168">
        <f t="shared" si="231"/>
        <v>0</v>
      </c>
    </row>
    <row r="5008" spans="1:13" x14ac:dyDescent="0.25">
      <c r="A5008" s="89" t="str">
        <f t="shared" si="230"/>
        <v>Y0DH0</v>
      </c>
      <c r="B5008" s="89">
        <f>VLOOKUP(F5008,Masters!B:F,5,0)</f>
        <v>0</v>
      </c>
      <c r="C5008" s="169" t="s">
        <v>224</v>
      </c>
      <c r="D5008" s="169" t="s">
        <v>224</v>
      </c>
      <c r="E5008" s="170">
        <v>44469</v>
      </c>
      <c r="F5008" s="169">
        <v>260118</v>
      </c>
      <c r="G5008" s="169" t="s">
        <v>930</v>
      </c>
      <c r="J5008">
        <v>0</v>
      </c>
      <c r="M5008" s="168">
        <f t="shared" si="231"/>
        <v>0</v>
      </c>
    </row>
    <row r="5009" spans="1:13" x14ac:dyDescent="0.25">
      <c r="A5009" s="89" t="str">
        <f t="shared" si="230"/>
        <v>Y0DH0</v>
      </c>
      <c r="B5009" s="89">
        <f>VLOOKUP(F5009,Masters!B:F,5,0)</f>
        <v>0</v>
      </c>
      <c r="C5009" s="169" t="s">
        <v>224</v>
      </c>
      <c r="D5009" s="169" t="s">
        <v>224</v>
      </c>
      <c r="E5009" s="170">
        <v>44469</v>
      </c>
      <c r="F5009" s="169">
        <v>260202</v>
      </c>
      <c r="G5009" s="169" t="s">
        <v>936</v>
      </c>
      <c r="J5009">
        <v>0</v>
      </c>
      <c r="M5009" s="168">
        <f t="shared" si="231"/>
        <v>0</v>
      </c>
    </row>
    <row r="5010" spans="1:13" x14ac:dyDescent="0.25">
      <c r="A5010" s="89" t="str">
        <f t="shared" si="230"/>
        <v>Y0DH0</v>
      </c>
      <c r="B5010" s="89">
        <f>VLOOKUP(F5010,Masters!B:F,5,0)</f>
        <v>0</v>
      </c>
      <c r="C5010" s="169" t="s">
        <v>224</v>
      </c>
      <c r="D5010" s="169" t="s">
        <v>224</v>
      </c>
      <c r="E5010" s="170">
        <v>44469</v>
      </c>
      <c r="F5010" s="169">
        <v>260221</v>
      </c>
      <c r="G5010" s="169" t="s">
        <v>937</v>
      </c>
      <c r="J5010">
        <v>-9651271.7799999993</v>
      </c>
      <c r="M5010" s="168">
        <f t="shared" si="231"/>
        <v>-0.96512717799999992</v>
      </c>
    </row>
    <row r="5011" spans="1:13" x14ac:dyDescent="0.25">
      <c r="A5011" s="89" t="str">
        <f t="shared" si="230"/>
        <v>Y0DH0</v>
      </c>
      <c r="B5011" s="89">
        <f>VLOOKUP(F5011,Masters!B:F,5,0)</f>
        <v>0</v>
      </c>
      <c r="C5011" s="169" t="s">
        <v>224</v>
      </c>
      <c r="D5011" s="169" t="s">
        <v>224</v>
      </c>
      <c r="E5011" s="170">
        <v>44469</v>
      </c>
      <c r="F5011" s="169">
        <v>260222</v>
      </c>
      <c r="G5011" s="169" t="s">
        <v>938</v>
      </c>
      <c r="J5011">
        <v>-28235501.579999998</v>
      </c>
      <c r="M5011" s="168">
        <f t="shared" si="231"/>
        <v>-2.8235501579999998</v>
      </c>
    </row>
    <row r="5012" spans="1:13" x14ac:dyDescent="0.25">
      <c r="A5012" s="89" t="str">
        <f t="shared" si="230"/>
        <v>Y0DH0</v>
      </c>
      <c r="B5012" s="89">
        <f>VLOOKUP(F5012,Masters!B:F,5,0)</f>
        <v>0</v>
      </c>
      <c r="C5012" s="169" t="s">
        <v>224</v>
      </c>
      <c r="D5012" s="169" t="s">
        <v>224</v>
      </c>
      <c r="E5012" s="170">
        <v>44469</v>
      </c>
      <c r="F5012" s="169">
        <v>260815</v>
      </c>
      <c r="G5012" s="169" t="s">
        <v>495</v>
      </c>
      <c r="J5012">
        <v>-255300.94</v>
      </c>
      <c r="M5012" s="168">
        <f t="shared" si="231"/>
        <v>-2.5530094E-2</v>
      </c>
    </row>
    <row r="5013" spans="1:13" x14ac:dyDescent="0.25">
      <c r="A5013" s="89" t="str">
        <f t="shared" si="230"/>
        <v>Y0DH0</v>
      </c>
      <c r="B5013" s="89">
        <f>VLOOKUP(F5013,Masters!B:F,5,0)</f>
        <v>0</v>
      </c>
      <c r="C5013" s="169" t="s">
        <v>224</v>
      </c>
      <c r="D5013" s="169" t="s">
        <v>224</v>
      </c>
      <c r="E5013" s="170">
        <v>44469</v>
      </c>
      <c r="F5013" s="169">
        <v>260836</v>
      </c>
      <c r="G5013" s="169" t="s">
        <v>496</v>
      </c>
      <c r="J5013">
        <v>-204226.48</v>
      </c>
      <c r="M5013" s="168">
        <f t="shared" si="231"/>
        <v>-2.0422648000000002E-2</v>
      </c>
    </row>
    <row r="5014" spans="1:13" x14ac:dyDescent="0.25">
      <c r="A5014" s="89" t="str">
        <f t="shared" si="230"/>
        <v>Y0DH0</v>
      </c>
      <c r="B5014" s="89">
        <f>VLOOKUP(F5014,Masters!B:F,5,0)</f>
        <v>0</v>
      </c>
      <c r="C5014" s="169" t="s">
        <v>224</v>
      </c>
      <c r="D5014" s="169" t="s">
        <v>224</v>
      </c>
      <c r="E5014" s="170">
        <v>44469</v>
      </c>
      <c r="F5014" s="169">
        <v>260837</v>
      </c>
      <c r="G5014" s="169" t="s">
        <v>497</v>
      </c>
      <c r="J5014">
        <v>-204226.48</v>
      </c>
      <c r="M5014" s="168">
        <f t="shared" si="231"/>
        <v>-2.0422648000000002E-2</v>
      </c>
    </row>
    <row r="5015" spans="1:13" x14ac:dyDescent="0.25">
      <c r="A5015" s="89" t="str">
        <f t="shared" si="230"/>
        <v>Y0DH0</v>
      </c>
      <c r="B5015" s="89">
        <f>VLOOKUP(F5015,Masters!B:F,5,0)</f>
        <v>0</v>
      </c>
      <c r="C5015" s="169" t="s">
        <v>224</v>
      </c>
      <c r="D5015" s="169" t="s">
        <v>224</v>
      </c>
      <c r="E5015" s="170">
        <v>44469</v>
      </c>
      <c r="F5015" s="169">
        <v>260942</v>
      </c>
      <c r="G5015" s="169" t="s">
        <v>500</v>
      </c>
      <c r="J5015">
        <v>-12198.16</v>
      </c>
      <c r="M5015" s="168">
        <f t="shared" si="231"/>
        <v>-1.2198160000000001E-3</v>
      </c>
    </row>
    <row r="5016" spans="1:13" x14ac:dyDescent="0.25">
      <c r="A5016" s="89" t="str">
        <f t="shared" si="230"/>
        <v>Y0DH0</v>
      </c>
      <c r="B5016" s="89">
        <f>VLOOKUP(F5016,Masters!B:F,5,0)</f>
        <v>0</v>
      </c>
      <c r="C5016" s="169" t="s">
        <v>224</v>
      </c>
      <c r="D5016" s="169" t="s">
        <v>224</v>
      </c>
      <c r="E5016" s="170">
        <v>44469</v>
      </c>
      <c r="F5016" s="169">
        <v>261026</v>
      </c>
      <c r="G5016" s="169" t="s">
        <v>501</v>
      </c>
      <c r="J5016">
        <v>-3890900.47</v>
      </c>
      <c r="M5016" s="168">
        <f t="shared" si="231"/>
        <v>-0.38909004699999999</v>
      </c>
    </row>
    <row r="5017" spans="1:13" x14ac:dyDescent="0.25">
      <c r="A5017" s="89" t="str">
        <f t="shared" si="230"/>
        <v>Y0DH0</v>
      </c>
      <c r="B5017" s="89">
        <f>VLOOKUP(F5017,Masters!B:F,5,0)</f>
        <v>0</v>
      </c>
      <c r="C5017" s="169" t="s">
        <v>224</v>
      </c>
      <c r="D5017" s="169" t="s">
        <v>224</v>
      </c>
      <c r="E5017" s="170">
        <v>44469</v>
      </c>
      <c r="F5017" s="169">
        <v>261027</v>
      </c>
      <c r="G5017" s="169" t="s">
        <v>502</v>
      </c>
      <c r="J5017">
        <v>-128028.86</v>
      </c>
      <c r="M5017" s="168">
        <f t="shared" si="231"/>
        <v>-1.2802885999999999E-2</v>
      </c>
    </row>
    <row r="5018" spans="1:13" x14ac:dyDescent="0.25">
      <c r="A5018" s="89" t="str">
        <f t="shared" ref="A5018:A5081" si="232">C5018&amp;B5018</f>
        <v>Y0DH0</v>
      </c>
      <c r="B5018" s="89">
        <f>VLOOKUP(F5018,Masters!B:F,5,0)</f>
        <v>0</v>
      </c>
      <c r="C5018" s="169" t="s">
        <v>224</v>
      </c>
      <c r="D5018" s="169" t="s">
        <v>224</v>
      </c>
      <c r="E5018" s="170">
        <v>44469</v>
      </c>
      <c r="F5018" s="169">
        <v>261259</v>
      </c>
      <c r="G5018" s="169" t="s">
        <v>505</v>
      </c>
      <c r="J5018">
        <v>-5439.3</v>
      </c>
      <c r="M5018" s="168">
        <f t="shared" si="231"/>
        <v>-5.4392999999999998E-4</v>
      </c>
    </row>
    <row r="5019" spans="1:13" x14ac:dyDescent="0.25">
      <c r="A5019" s="89" t="str">
        <f t="shared" si="232"/>
        <v>Y0DH0</v>
      </c>
      <c r="B5019" s="89">
        <f>VLOOKUP(F5019,Masters!B:F,5,0)</f>
        <v>0</v>
      </c>
      <c r="C5019" s="169" t="s">
        <v>224</v>
      </c>
      <c r="D5019" s="169" t="s">
        <v>224</v>
      </c>
      <c r="E5019" s="170">
        <v>44469</v>
      </c>
      <c r="F5019" s="169">
        <v>261260</v>
      </c>
      <c r="G5019" s="169" t="s">
        <v>506</v>
      </c>
      <c r="J5019">
        <v>-5439.3</v>
      </c>
      <c r="M5019" s="168">
        <f t="shared" si="231"/>
        <v>-5.4392999999999998E-4</v>
      </c>
    </row>
    <row r="5020" spans="1:13" x14ac:dyDescent="0.25">
      <c r="A5020" s="89" t="str">
        <f t="shared" si="232"/>
        <v>Y0DH0</v>
      </c>
      <c r="B5020" s="89">
        <f>VLOOKUP(F5020,Masters!B:F,5,0)</f>
        <v>0</v>
      </c>
      <c r="C5020" s="169" t="s">
        <v>224</v>
      </c>
      <c r="D5020" s="169" t="s">
        <v>224</v>
      </c>
      <c r="E5020" s="170">
        <v>44469</v>
      </c>
      <c r="F5020" s="169">
        <v>261262</v>
      </c>
      <c r="G5020" s="169" t="s">
        <v>507</v>
      </c>
      <c r="J5020">
        <v>-43251.21</v>
      </c>
      <c r="M5020" s="168">
        <f t="shared" si="231"/>
        <v>-4.3251209999999995E-3</v>
      </c>
    </row>
    <row r="5021" spans="1:13" x14ac:dyDescent="0.25">
      <c r="A5021" s="89" t="str">
        <f t="shared" si="232"/>
        <v>Y0DH0</v>
      </c>
      <c r="B5021" s="89">
        <f>VLOOKUP(F5021,Masters!B:F,5,0)</f>
        <v>0</v>
      </c>
      <c r="C5021" s="169" t="s">
        <v>224</v>
      </c>
      <c r="D5021" s="169" t="s">
        <v>224</v>
      </c>
      <c r="E5021" s="170">
        <v>44469</v>
      </c>
      <c r="F5021" s="169">
        <v>281101</v>
      </c>
      <c r="G5021" s="169" t="s">
        <v>481</v>
      </c>
      <c r="J5021">
        <v>-203921389.34</v>
      </c>
      <c r="M5021" s="168">
        <f t="shared" si="231"/>
        <v>-20.392138934000002</v>
      </c>
    </row>
    <row r="5022" spans="1:13" x14ac:dyDescent="0.25">
      <c r="A5022" s="89" t="str">
        <f t="shared" si="232"/>
        <v>Y0DH0</v>
      </c>
      <c r="B5022" s="89">
        <f>VLOOKUP(F5022,Masters!B:F,5,0)</f>
        <v>0</v>
      </c>
      <c r="C5022" s="169" t="s">
        <v>224</v>
      </c>
      <c r="D5022" s="169" t="s">
        <v>224</v>
      </c>
      <c r="E5022" s="170">
        <v>44469</v>
      </c>
      <c r="F5022" s="169">
        <v>281102</v>
      </c>
      <c r="G5022" s="169" t="s">
        <v>1058</v>
      </c>
      <c r="J5022">
        <v>-2250136829.6300001</v>
      </c>
      <c r="M5022" s="168">
        <f t="shared" si="231"/>
        <v>-225.01368296300001</v>
      </c>
    </row>
    <row r="5023" spans="1:13" x14ac:dyDescent="0.25">
      <c r="A5023" s="89" t="str">
        <f t="shared" si="232"/>
        <v>Y0DH0</v>
      </c>
      <c r="B5023" s="89">
        <f>VLOOKUP(F5023,Masters!B:F,5,0)</f>
        <v>0</v>
      </c>
      <c r="C5023" s="169" t="s">
        <v>224</v>
      </c>
      <c r="D5023" s="169" t="s">
        <v>224</v>
      </c>
      <c r="E5023" s="170">
        <v>44469</v>
      </c>
      <c r="F5023" s="169">
        <v>281166</v>
      </c>
      <c r="G5023" s="169" t="s">
        <v>482</v>
      </c>
      <c r="J5023">
        <v>21375304.620000001</v>
      </c>
      <c r="M5023" s="168">
        <f t="shared" si="231"/>
        <v>2.137530462</v>
      </c>
    </row>
    <row r="5024" spans="1:13" x14ac:dyDescent="0.25">
      <c r="A5024" s="89" t="str">
        <f t="shared" si="232"/>
        <v>Y0DH0</v>
      </c>
      <c r="B5024" s="89">
        <f>VLOOKUP(F5024,Masters!B:F,5,0)</f>
        <v>0</v>
      </c>
      <c r="C5024" s="169" t="s">
        <v>224</v>
      </c>
      <c r="D5024" s="169" t="s">
        <v>224</v>
      </c>
      <c r="E5024" s="170">
        <v>44469</v>
      </c>
      <c r="F5024" s="169">
        <v>281167</v>
      </c>
      <c r="G5024" s="169" t="s">
        <v>2425</v>
      </c>
      <c r="J5024">
        <v>-874122.74</v>
      </c>
      <c r="M5024" s="168">
        <f t="shared" si="231"/>
        <v>-8.7412273999999998E-2</v>
      </c>
    </row>
    <row r="5025" spans="1:13" x14ac:dyDescent="0.25">
      <c r="A5025" s="89" t="str">
        <f t="shared" si="232"/>
        <v>Y0DH0</v>
      </c>
      <c r="B5025" s="89">
        <f>VLOOKUP(F5025,Masters!B:F,5,0)</f>
        <v>0</v>
      </c>
      <c r="C5025" s="169" t="s">
        <v>224</v>
      </c>
      <c r="D5025" s="169" t="s">
        <v>224</v>
      </c>
      <c r="E5025" s="170">
        <v>44469</v>
      </c>
      <c r="F5025" s="169">
        <v>281212</v>
      </c>
      <c r="G5025" s="169" t="s">
        <v>541</v>
      </c>
      <c r="J5025">
        <v>-169747</v>
      </c>
      <c r="M5025" s="168">
        <f t="shared" si="231"/>
        <v>-1.6974699999999999E-2</v>
      </c>
    </row>
    <row r="5026" spans="1:13" x14ac:dyDescent="0.25">
      <c r="A5026" s="89" t="str">
        <f t="shared" si="232"/>
        <v>Y0DH0</v>
      </c>
      <c r="B5026" s="89">
        <f>VLOOKUP(F5026,Masters!B:F,5,0)</f>
        <v>0</v>
      </c>
      <c r="C5026" s="169" t="s">
        <v>224</v>
      </c>
      <c r="D5026" s="169" t="s">
        <v>224</v>
      </c>
      <c r="E5026" s="170">
        <v>44469</v>
      </c>
      <c r="F5026" s="169">
        <v>281290</v>
      </c>
      <c r="G5026" s="169" t="s">
        <v>483</v>
      </c>
      <c r="J5026">
        <v>93915.32</v>
      </c>
      <c r="M5026" s="168">
        <f t="shared" si="231"/>
        <v>9.391532000000001E-3</v>
      </c>
    </row>
    <row r="5027" spans="1:13" x14ac:dyDescent="0.25">
      <c r="A5027" s="89" t="str">
        <f t="shared" si="232"/>
        <v>Y0DH0</v>
      </c>
      <c r="B5027" s="89">
        <f>VLOOKUP(F5027,Masters!B:F,5,0)</f>
        <v>0</v>
      </c>
      <c r="C5027" s="169" t="s">
        <v>224</v>
      </c>
      <c r="D5027" s="169" t="s">
        <v>224</v>
      </c>
      <c r="E5027" s="170">
        <v>44469</v>
      </c>
      <c r="F5027" s="169">
        <v>281292</v>
      </c>
      <c r="G5027" s="169" t="s">
        <v>484</v>
      </c>
      <c r="J5027">
        <v>1323565.71</v>
      </c>
      <c r="M5027" s="168">
        <f t="shared" si="231"/>
        <v>0.13235657100000001</v>
      </c>
    </row>
    <row r="5028" spans="1:13" x14ac:dyDescent="0.25">
      <c r="A5028" s="89" t="str">
        <f t="shared" si="232"/>
        <v>Y0DH5.3</v>
      </c>
      <c r="B5028" s="89">
        <f>VLOOKUP(F5028,Masters!B:F,5,0)</f>
        <v>5.3</v>
      </c>
      <c r="C5028" s="169" t="s">
        <v>224</v>
      </c>
      <c r="D5028" s="169" t="s">
        <v>224</v>
      </c>
      <c r="E5028" s="170">
        <v>44469</v>
      </c>
      <c r="F5028" s="169">
        <v>301101</v>
      </c>
      <c r="G5028" s="169" t="s">
        <v>447</v>
      </c>
      <c r="J5028">
        <v>-618543661.88</v>
      </c>
      <c r="M5028" s="168">
        <f t="shared" si="231"/>
        <v>-61.854366188</v>
      </c>
    </row>
    <row r="5029" spans="1:13" x14ac:dyDescent="0.25">
      <c r="A5029" s="89" t="str">
        <f t="shared" si="232"/>
        <v>Y0DH5.1</v>
      </c>
      <c r="B5029" s="89">
        <f>VLOOKUP(F5029,Masters!B:F,5,0)</f>
        <v>5.0999999999999996</v>
      </c>
      <c r="C5029" s="169" t="s">
        <v>224</v>
      </c>
      <c r="D5029" s="169" t="s">
        <v>224</v>
      </c>
      <c r="E5029" s="170">
        <v>44469</v>
      </c>
      <c r="F5029" s="169">
        <v>304101</v>
      </c>
      <c r="G5029" s="169" t="s">
        <v>439</v>
      </c>
      <c r="J5029">
        <v>-50882473</v>
      </c>
      <c r="M5029" s="168">
        <f t="shared" si="231"/>
        <v>-5.0882472999999999</v>
      </c>
    </row>
    <row r="5030" spans="1:13" x14ac:dyDescent="0.25">
      <c r="A5030" s="89" t="str">
        <f t="shared" si="232"/>
        <v>Y0DH5.2</v>
      </c>
      <c r="B5030" s="89">
        <f>VLOOKUP(F5030,Masters!B:F,5,0)</f>
        <v>5.2</v>
      </c>
      <c r="C5030" s="169" t="s">
        <v>224</v>
      </c>
      <c r="D5030" s="169" t="s">
        <v>224</v>
      </c>
      <c r="E5030" s="170">
        <v>44469</v>
      </c>
      <c r="F5030" s="169">
        <v>304213</v>
      </c>
      <c r="G5030" s="169" t="s">
        <v>966</v>
      </c>
      <c r="J5030">
        <v>-10722371.34</v>
      </c>
      <c r="M5030" s="168">
        <f t="shared" si="231"/>
        <v>-1.0722371340000001</v>
      </c>
    </row>
    <row r="5031" spans="1:13" x14ac:dyDescent="0.25">
      <c r="A5031" s="89" t="str">
        <f t="shared" si="232"/>
        <v>Y0DH5.2</v>
      </c>
      <c r="B5031" s="89">
        <f>VLOOKUP(F5031,Masters!B:F,5,0)</f>
        <v>5.2</v>
      </c>
      <c r="C5031" s="169" t="s">
        <v>224</v>
      </c>
      <c r="D5031" s="169" t="s">
        <v>224</v>
      </c>
      <c r="E5031" s="170">
        <v>44469</v>
      </c>
      <c r="F5031" s="169">
        <v>304232</v>
      </c>
      <c r="G5031" s="169" t="s">
        <v>440</v>
      </c>
      <c r="J5031">
        <v>-45331.21</v>
      </c>
      <c r="M5031" s="168">
        <f t="shared" si="231"/>
        <v>-4.5331210000000002E-3</v>
      </c>
    </row>
    <row r="5032" spans="1:13" x14ac:dyDescent="0.25">
      <c r="A5032" s="89" t="str">
        <f t="shared" si="232"/>
        <v>Y0DH5.5</v>
      </c>
      <c r="B5032" s="89">
        <f>VLOOKUP(F5032,Masters!B:F,5,0)</f>
        <v>5.5</v>
      </c>
      <c r="C5032" s="169" t="s">
        <v>224</v>
      </c>
      <c r="D5032" s="169" t="s">
        <v>224</v>
      </c>
      <c r="E5032" s="170">
        <v>44469</v>
      </c>
      <c r="F5032" s="169">
        <v>304302</v>
      </c>
      <c r="G5032" s="169" t="s">
        <v>441</v>
      </c>
      <c r="J5032">
        <v>-1415847.63</v>
      </c>
      <c r="M5032" s="168">
        <f t="shared" si="231"/>
        <v>-0.141584763</v>
      </c>
    </row>
    <row r="5033" spans="1:13" x14ac:dyDescent="0.25">
      <c r="A5033" s="89" t="str">
        <f t="shared" si="232"/>
        <v>Y0DH5.5</v>
      </c>
      <c r="B5033" s="89">
        <f>VLOOKUP(F5033,Masters!B:F,5,0)</f>
        <v>5.5</v>
      </c>
      <c r="C5033" s="169" t="s">
        <v>224</v>
      </c>
      <c r="D5033" s="169" t="s">
        <v>224</v>
      </c>
      <c r="E5033" s="170">
        <v>44469</v>
      </c>
      <c r="F5033" s="169">
        <v>304751</v>
      </c>
      <c r="G5033" s="169" t="s">
        <v>443</v>
      </c>
      <c r="J5033">
        <v>742.04</v>
      </c>
      <c r="M5033" s="168">
        <f t="shared" si="231"/>
        <v>7.4203999999999996E-5</v>
      </c>
    </row>
    <row r="5034" spans="1:13" x14ac:dyDescent="0.25">
      <c r="A5034" s="89" t="str">
        <f t="shared" si="232"/>
        <v>Y0DH5.5</v>
      </c>
      <c r="B5034" s="89">
        <f>VLOOKUP(F5034,Masters!B:F,5,0)</f>
        <v>5.5</v>
      </c>
      <c r="C5034" s="169" t="s">
        <v>224</v>
      </c>
      <c r="D5034" s="169" t="s">
        <v>224</v>
      </c>
      <c r="E5034" s="170">
        <v>44469</v>
      </c>
      <c r="F5034" s="169">
        <v>305101</v>
      </c>
      <c r="G5034" s="169" t="s">
        <v>444</v>
      </c>
      <c r="J5034">
        <v>-195.48</v>
      </c>
      <c r="M5034" s="168">
        <f t="shared" si="231"/>
        <v>-1.9548E-5</v>
      </c>
    </row>
    <row r="5035" spans="1:13" x14ac:dyDescent="0.25">
      <c r="A5035" s="89" t="str">
        <f t="shared" si="232"/>
        <v>Y0DH5.5</v>
      </c>
      <c r="B5035" s="89">
        <f>VLOOKUP(F5035,Masters!B:F,5,0)</f>
        <v>5.5</v>
      </c>
      <c r="C5035" s="169" t="s">
        <v>224</v>
      </c>
      <c r="D5035" s="169" t="s">
        <v>224</v>
      </c>
      <c r="E5035" s="170">
        <v>44469</v>
      </c>
      <c r="F5035" s="169">
        <v>305144</v>
      </c>
      <c r="G5035" s="169" t="s">
        <v>445</v>
      </c>
      <c r="J5035">
        <v>561.96</v>
      </c>
      <c r="M5035" s="168">
        <f t="shared" si="231"/>
        <v>5.6196000000000002E-5</v>
      </c>
    </row>
    <row r="5036" spans="1:13" x14ac:dyDescent="0.25">
      <c r="A5036" s="89" t="str">
        <f t="shared" si="232"/>
        <v>Y0DH5.5</v>
      </c>
      <c r="B5036" s="89">
        <f>VLOOKUP(F5036,Masters!B:F,5,0)</f>
        <v>5.5</v>
      </c>
      <c r="C5036" s="169" t="s">
        <v>224</v>
      </c>
      <c r="D5036" s="169" t="s">
        <v>224</v>
      </c>
      <c r="E5036" s="170">
        <v>44469</v>
      </c>
      <c r="F5036" s="169">
        <v>310115</v>
      </c>
      <c r="G5036" s="169" t="s">
        <v>446</v>
      </c>
      <c r="J5036">
        <v>-20973.14</v>
      </c>
      <c r="M5036" s="168">
        <f t="shared" si="231"/>
        <v>-2.0973139999999999E-3</v>
      </c>
    </row>
    <row r="5037" spans="1:13" x14ac:dyDescent="0.25">
      <c r="A5037" s="89" t="str">
        <f t="shared" si="232"/>
        <v>Y0DH0</v>
      </c>
      <c r="B5037" s="89">
        <f>VLOOKUP(F5037,Masters!B:F,5,0)</f>
        <v>0</v>
      </c>
      <c r="C5037" s="169" t="s">
        <v>224</v>
      </c>
      <c r="D5037" s="169" t="s">
        <v>224</v>
      </c>
      <c r="E5037" s="170">
        <v>44469</v>
      </c>
      <c r="F5037" s="169">
        <v>311501</v>
      </c>
      <c r="G5037" s="169" t="s">
        <v>448</v>
      </c>
      <c r="J5037">
        <v>-919623843.92999995</v>
      </c>
      <c r="M5037" s="168">
        <f t="shared" si="231"/>
        <v>-91.962384392999994</v>
      </c>
    </row>
    <row r="5038" spans="1:13" x14ac:dyDescent="0.25">
      <c r="A5038" s="89" t="str">
        <f t="shared" si="232"/>
        <v>Y0DH6.3</v>
      </c>
      <c r="B5038" s="89">
        <f>VLOOKUP(F5038,Masters!B:F,5,0)</f>
        <v>6.3</v>
      </c>
      <c r="C5038" s="169" t="s">
        <v>224</v>
      </c>
      <c r="D5038" s="169" t="s">
        <v>224</v>
      </c>
      <c r="E5038" s="170">
        <v>44469</v>
      </c>
      <c r="F5038" s="169">
        <v>401201</v>
      </c>
      <c r="G5038" s="169" t="s">
        <v>451</v>
      </c>
      <c r="J5038">
        <v>131933.97</v>
      </c>
      <c r="M5038" s="168">
        <f t="shared" si="231"/>
        <v>1.3193397000000001E-2</v>
      </c>
    </row>
    <row r="5039" spans="1:13" x14ac:dyDescent="0.25">
      <c r="A5039" s="89" t="str">
        <f t="shared" si="232"/>
        <v>Y0DH6.3</v>
      </c>
      <c r="B5039" s="89">
        <f>VLOOKUP(F5039,Masters!B:F,5,0)</f>
        <v>6.3</v>
      </c>
      <c r="C5039" s="169" t="s">
        <v>224</v>
      </c>
      <c r="D5039" s="169" t="s">
        <v>224</v>
      </c>
      <c r="E5039" s="170">
        <v>44469</v>
      </c>
      <c r="F5039" s="169">
        <v>401301</v>
      </c>
      <c r="G5039" s="169" t="s">
        <v>1000</v>
      </c>
      <c r="J5039">
        <v>16416.57</v>
      </c>
      <c r="M5039" s="168">
        <f t="shared" si="231"/>
        <v>1.6416569999999999E-3</v>
      </c>
    </row>
    <row r="5040" spans="1:13" x14ac:dyDescent="0.25">
      <c r="A5040" s="89" t="str">
        <f t="shared" si="232"/>
        <v>Y0DH6.1</v>
      </c>
      <c r="B5040" s="89">
        <f>VLOOKUP(F5040,Masters!B:F,5,0)</f>
        <v>6.1</v>
      </c>
      <c r="C5040" s="169" t="s">
        <v>224</v>
      </c>
      <c r="D5040" s="169" t="s">
        <v>224</v>
      </c>
      <c r="E5040" s="170">
        <v>44469</v>
      </c>
      <c r="F5040" s="169">
        <v>401501</v>
      </c>
      <c r="G5040" s="169" t="s">
        <v>1001</v>
      </c>
      <c r="J5040" s="168">
        <v>38416046.119999997</v>
      </c>
      <c r="M5040" s="168">
        <f t="shared" si="231"/>
        <v>3.8416046119999998</v>
      </c>
    </row>
    <row r="5041" spans="1:13" x14ac:dyDescent="0.25">
      <c r="A5041" s="89" t="str">
        <f t="shared" si="232"/>
        <v>Y0DH6.3</v>
      </c>
      <c r="B5041" s="89">
        <f>VLOOKUP(F5041,Masters!B:F,5,0)</f>
        <v>6.3</v>
      </c>
      <c r="C5041" s="169" t="s">
        <v>224</v>
      </c>
      <c r="D5041" s="169" t="s">
        <v>224</v>
      </c>
      <c r="E5041" s="170">
        <v>44469</v>
      </c>
      <c r="F5041" s="169">
        <v>401508</v>
      </c>
      <c r="G5041" s="169" t="s">
        <v>453</v>
      </c>
      <c r="J5041">
        <v>2786370.4</v>
      </c>
      <c r="M5041" s="168">
        <f t="shared" si="231"/>
        <v>0.27863704</v>
      </c>
    </row>
    <row r="5042" spans="1:13" x14ac:dyDescent="0.25">
      <c r="A5042" s="89" t="str">
        <f t="shared" si="232"/>
        <v>Y0DH6.1</v>
      </c>
      <c r="B5042" s="89">
        <f>VLOOKUP(F5042,Masters!B:F,5,0)</f>
        <v>6.1</v>
      </c>
      <c r="C5042" s="169" t="s">
        <v>224</v>
      </c>
      <c r="D5042" s="169" t="s">
        <v>224</v>
      </c>
      <c r="E5042" s="170">
        <v>44469</v>
      </c>
      <c r="F5042" s="169">
        <v>401509</v>
      </c>
      <c r="G5042" s="169" t="s">
        <v>454</v>
      </c>
      <c r="J5042" s="168">
        <v>2381304.3199999998</v>
      </c>
      <c r="M5042" s="168">
        <f t="shared" si="231"/>
        <v>0.23813043199999998</v>
      </c>
    </row>
    <row r="5043" spans="1:13" x14ac:dyDescent="0.25">
      <c r="A5043" s="89" t="str">
        <f t="shared" si="232"/>
        <v>Y0DH6.3</v>
      </c>
      <c r="B5043" s="89">
        <f>VLOOKUP(F5043,Masters!B:F,5,0)</f>
        <v>6.3</v>
      </c>
      <c r="C5043" s="169" t="s">
        <v>224</v>
      </c>
      <c r="D5043" s="169" t="s">
        <v>224</v>
      </c>
      <c r="E5043" s="170">
        <v>44469</v>
      </c>
      <c r="F5043" s="169">
        <v>401702</v>
      </c>
      <c r="G5043" s="169" t="s">
        <v>455</v>
      </c>
      <c r="J5043">
        <v>-3608.66</v>
      </c>
      <c r="M5043" s="168">
        <f t="shared" si="231"/>
        <v>-3.60866E-4</v>
      </c>
    </row>
    <row r="5044" spans="1:13" x14ac:dyDescent="0.25">
      <c r="A5044" s="89" t="str">
        <f t="shared" si="232"/>
        <v>Y0DH6.3</v>
      </c>
      <c r="B5044" s="89">
        <f>VLOOKUP(F5044,Masters!B:F,5,0)</f>
        <v>6.3</v>
      </c>
      <c r="C5044" s="169" t="s">
        <v>224</v>
      </c>
      <c r="D5044" s="169" t="s">
        <v>224</v>
      </c>
      <c r="E5044" s="170">
        <v>44469</v>
      </c>
      <c r="F5044" s="169">
        <v>401703</v>
      </c>
      <c r="G5044" s="169" t="s">
        <v>456</v>
      </c>
      <c r="J5044">
        <v>-3608.66</v>
      </c>
      <c r="M5044" s="168">
        <f t="shared" si="231"/>
        <v>-3.60866E-4</v>
      </c>
    </row>
    <row r="5045" spans="1:13" x14ac:dyDescent="0.25">
      <c r="A5045" s="89" t="str">
        <f t="shared" si="232"/>
        <v>Y0DH6.3</v>
      </c>
      <c r="B5045" s="89">
        <f>VLOOKUP(F5045,Masters!B:F,5,0)</f>
        <v>6.3</v>
      </c>
      <c r="C5045" s="169" t="s">
        <v>224</v>
      </c>
      <c r="D5045" s="169" t="s">
        <v>224</v>
      </c>
      <c r="E5045" s="170">
        <v>44469</v>
      </c>
      <c r="F5045" s="169">
        <v>402103</v>
      </c>
      <c r="G5045" s="169" t="s">
        <v>459</v>
      </c>
      <c r="J5045">
        <v>997.1</v>
      </c>
      <c r="M5045" s="168">
        <f t="shared" si="231"/>
        <v>9.9710000000000006E-5</v>
      </c>
    </row>
    <row r="5046" spans="1:13" x14ac:dyDescent="0.25">
      <c r="A5046" s="89" t="str">
        <f t="shared" si="232"/>
        <v>Y0DH6.2</v>
      </c>
      <c r="B5046" s="89">
        <f>VLOOKUP(F5046,Masters!B:F,5,0)</f>
        <v>6.2</v>
      </c>
      <c r="C5046" s="169" t="s">
        <v>224</v>
      </c>
      <c r="D5046" s="169" t="s">
        <v>224</v>
      </c>
      <c r="E5046" s="170">
        <v>44469</v>
      </c>
      <c r="F5046" s="169">
        <v>402106</v>
      </c>
      <c r="G5046" s="169" t="s">
        <v>93</v>
      </c>
      <c r="J5046" s="168">
        <v>16882.89</v>
      </c>
      <c r="M5046" s="168">
        <f t="shared" si="231"/>
        <v>1.6882889999999999E-3</v>
      </c>
    </row>
    <row r="5047" spans="1:13" x14ac:dyDescent="0.25">
      <c r="A5047" s="89" t="str">
        <f t="shared" si="232"/>
        <v>Y0DH6.3</v>
      </c>
      <c r="B5047" s="89">
        <f>VLOOKUP(F5047,Masters!B:F,5,0)</f>
        <v>6.3</v>
      </c>
      <c r="C5047" s="169" t="s">
        <v>224</v>
      </c>
      <c r="D5047" s="169" t="s">
        <v>224</v>
      </c>
      <c r="E5047" s="170">
        <v>44469</v>
      </c>
      <c r="F5047" s="169">
        <v>402113</v>
      </c>
      <c r="G5047" s="169" t="s">
        <v>460</v>
      </c>
      <c r="J5047">
        <v>2701016.43</v>
      </c>
      <c r="M5047" s="168">
        <f t="shared" si="231"/>
        <v>0.270101643</v>
      </c>
    </row>
    <row r="5048" spans="1:13" x14ac:dyDescent="0.25">
      <c r="A5048" s="89" t="str">
        <f t="shared" si="232"/>
        <v>Y0DH6.3</v>
      </c>
      <c r="B5048" s="89">
        <f>VLOOKUP(F5048,Masters!B:F,5,0)</f>
        <v>6.3</v>
      </c>
      <c r="C5048" s="169" t="s">
        <v>224</v>
      </c>
      <c r="D5048" s="169" t="s">
        <v>224</v>
      </c>
      <c r="E5048" s="170">
        <v>44469</v>
      </c>
      <c r="F5048" s="169">
        <v>402125</v>
      </c>
      <c r="G5048" s="169" t="s">
        <v>2442</v>
      </c>
      <c r="J5048">
        <v>276228.06</v>
      </c>
      <c r="M5048" s="168">
        <f t="shared" si="231"/>
        <v>2.7622806E-2</v>
      </c>
    </row>
    <row r="5049" spans="1:13" x14ac:dyDescent="0.25">
      <c r="A5049" s="89" t="str">
        <f t="shared" si="232"/>
        <v>Y0DH6.3</v>
      </c>
      <c r="B5049" s="89">
        <f>VLOOKUP(F5049,Masters!B:F,5,0)</f>
        <v>6.3</v>
      </c>
      <c r="C5049" s="169" t="s">
        <v>224</v>
      </c>
      <c r="D5049" s="169" t="s">
        <v>224</v>
      </c>
      <c r="E5049" s="170">
        <v>44469</v>
      </c>
      <c r="F5049" s="169">
        <v>402128</v>
      </c>
      <c r="G5049" s="169" t="s">
        <v>766</v>
      </c>
      <c r="J5049">
        <v>52589343.200000003</v>
      </c>
      <c r="M5049" s="168">
        <f t="shared" si="231"/>
        <v>5.2589343200000007</v>
      </c>
    </row>
    <row r="5050" spans="1:13" x14ac:dyDescent="0.25">
      <c r="A5050" s="89" t="str">
        <f t="shared" si="232"/>
        <v>Y0DH6.3</v>
      </c>
      <c r="B5050" s="89">
        <f>VLOOKUP(F5050,Masters!B:F,5,0)</f>
        <v>6.3</v>
      </c>
      <c r="C5050" s="169" t="s">
        <v>224</v>
      </c>
      <c r="D5050" s="169" t="s">
        <v>224</v>
      </c>
      <c r="E5050" s="170">
        <v>44469</v>
      </c>
      <c r="F5050" s="169">
        <v>402233</v>
      </c>
      <c r="G5050" s="169" t="s">
        <v>462</v>
      </c>
      <c r="J5050">
        <v>3910.87</v>
      </c>
      <c r="M5050" s="168">
        <f t="shared" si="231"/>
        <v>3.9108699999999998E-4</v>
      </c>
    </row>
    <row r="5051" spans="1:13" x14ac:dyDescent="0.25">
      <c r="A5051" s="89" t="str">
        <f t="shared" si="232"/>
        <v>Y0DH6.3</v>
      </c>
      <c r="B5051" s="89">
        <f>VLOOKUP(F5051,Masters!B:F,5,0)</f>
        <v>6.3</v>
      </c>
      <c r="C5051" s="169" t="s">
        <v>224</v>
      </c>
      <c r="D5051" s="169" t="s">
        <v>224</v>
      </c>
      <c r="E5051" s="170">
        <v>44469</v>
      </c>
      <c r="F5051" s="169">
        <v>402235</v>
      </c>
      <c r="G5051" s="169" t="s">
        <v>463</v>
      </c>
      <c r="J5051">
        <v>24179.39</v>
      </c>
      <c r="M5051" s="168">
        <f t="shared" si="231"/>
        <v>2.417939E-3</v>
      </c>
    </row>
    <row r="5052" spans="1:13" x14ac:dyDescent="0.25">
      <c r="A5052" s="89" t="str">
        <f t="shared" si="232"/>
        <v>Y0DH6.3</v>
      </c>
      <c r="B5052" s="89">
        <f>VLOOKUP(F5052,Masters!B:F,5,0)</f>
        <v>6.3</v>
      </c>
      <c r="C5052" s="169" t="s">
        <v>224</v>
      </c>
      <c r="D5052" s="169" t="s">
        <v>224</v>
      </c>
      <c r="E5052" s="170">
        <v>44469</v>
      </c>
      <c r="F5052" s="169">
        <v>402404</v>
      </c>
      <c r="G5052" s="169" t="s">
        <v>468</v>
      </c>
      <c r="J5052">
        <v>4177.97</v>
      </c>
      <c r="M5052" s="168">
        <f t="shared" si="231"/>
        <v>4.1779700000000003E-4</v>
      </c>
    </row>
    <row r="5053" spans="1:13" x14ac:dyDescent="0.25">
      <c r="A5053" s="89" t="str">
        <f t="shared" si="232"/>
        <v>Y0DH5.3</v>
      </c>
      <c r="B5053" s="89">
        <f>VLOOKUP(F5053,Masters!B:F,5,0)</f>
        <v>5.3</v>
      </c>
      <c r="C5053" s="169" t="s">
        <v>224</v>
      </c>
      <c r="D5053" s="169" t="s">
        <v>224</v>
      </c>
      <c r="E5053" s="170">
        <v>44469</v>
      </c>
      <c r="F5053" s="169">
        <v>440101</v>
      </c>
      <c r="G5053" s="169" t="s">
        <v>449</v>
      </c>
      <c r="J5053">
        <v>22400532.600000001</v>
      </c>
      <c r="M5053" s="168">
        <f t="shared" si="231"/>
        <v>2.2400532600000003</v>
      </c>
    </row>
    <row r="5054" spans="1:13" x14ac:dyDescent="0.25">
      <c r="A5054" s="89" t="str">
        <f t="shared" si="232"/>
        <v>Y0DH5.5</v>
      </c>
      <c r="B5054" s="89">
        <f>VLOOKUP(F5054,Masters!B:F,5,0)</f>
        <v>5.5</v>
      </c>
      <c r="C5054" s="169" t="s">
        <v>224</v>
      </c>
      <c r="D5054" s="169" t="s">
        <v>224</v>
      </c>
      <c r="E5054" s="170">
        <v>44469</v>
      </c>
      <c r="F5054" s="169">
        <v>440225</v>
      </c>
      <c r="G5054" s="169" t="s">
        <v>450</v>
      </c>
      <c r="J5054">
        <v>-2298.3200000000002</v>
      </c>
      <c r="M5054" s="168">
        <f t="shared" si="231"/>
        <v>-2.2983200000000002E-4</v>
      </c>
    </row>
    <row r="5055" spans="1:13" x14ac:dyDescent="0.25">
      <c r="A5055" s="89" t="str">
        <f t="shared" si="232"/>
        <v>Y0DH6.3</v>
      </c>
      <c r="B5055" s="89">
        <f>VLOOKUP(F5055,Masters!B:F,5,0)</f>
        <v>6.3</v>
      </c>
      <c r="C5055" s="169" t="s">
        <v>224</v>
      </c>
      <c r="D5055" s="169" t="s">
        <v>224</v>
      </c>
      <c r="E5055" s="170">
        <v>44469</v>
      </c>
      <c r="F5055" s="169">
        <v>440341</v>
      </c>
      <c r="G5055" s="169" t="s">
        <v>469</v>
      </c>
      <c r="J5055">
        <v>3675365.64</v>
      </c>
      <c r="M5055" s="168">
        <f t="shared" si="231"/>
        <v>0.36753656400000001</v>
      </c>
    </row>
    <row r="5056" spans="1:13" x14ac:dyDescent="0.25">
      <c r="A5056" s="89" t="str">
        <f t="shared" si="232"/>
        <v>Y0DH6.3</v>
      </c>
      <c r="B5056" s="89">
        <f>VLOOKUP(F5056,Masters!B:F,5,0)</f>
        <v>6.3</v>
      </c>
      <c r="C5056" s="169" t="s">
        <v>224</v>
      </c>
      <c r="D5056" s="169" t="s">
        <v>224</v>
      </c>
      <c r="E5056" s="170">
        <v>44469</v>
      </c>
      <c r="F5056" s="169">
        <v>440342</v>
      </c>
      <c r="G5056" s="169" t="s">
        <v>470</v>
      </c>
      <c r="J5056">
        <v>3675365.64</v>
      </c>
      <c r="M5056" s="168">
        <f t="shared" si="231"/>
        <v>0.36753656400000001</v>
      </c>
    </row>
    <row r="5057" spans="1:13" x14ac:dyDescent="0.25">
      <c r="A5057" s="89" t="str">
        <f t="shared" si="232"/>
        <v>Y0DH6.3</v>
      </c>
      <c r="B5057" s="89">
        <f>VLOOKUP(F5057,Masters!B:F,5,0)</f>
        <v>6.3</v>
      </c>
      <c r="C5057" s="169" t="s">
        <v>224</v>
      </c>
      <c r="D5057" s="169" t="s">
        <v>224</v>
      </c>
      <c r="E5057" s="170">
        <v>44469</v>
      </c>
      <c r="F5057" s="169">
        <v>440416</v>
      </c>
      <c r="G5057" s="169" t="s">
        <v>471</v>
      </c>
      <c r="J5057">
        <v>866458.38</v>
      </c>
      <c r="M5057" s="168">
        <f t="shared" si="231"/>
        <v>8.6645838000000003E-2</v>
      </c>
    </row>
    <row r="5058" spans="1:13" x14ac:dyDescent="0.25">
      <c r="A5058" s="89" t="str">
        <f t="shared" si="232"/>
        <v>Y0DH6.3</v>
      </c>
      <c r="B5058" s="89">
        <f>VLOOKUP(F5058,Masters!B:F,5,0)</f>
        <v>6.3</v>
      </c>
      <c r="C5058" s="169" t="s">
        <v>224</v>
      </c>
      <c r="D5058" s="169" t="s">
        <v>224</v>
      </c>
      <c r="E5058" s="170">
        <v>44469</v>
      </c>
      <c r="F5058" s="169">
        <v>440509</v>
      </c>
      <c r="G5058" s="169" t="s">
        <v>472</v>
      </c>
      <c r="J5058">
        <v>952521.74</v>
      </c>
      <c r="M5058" s="168">
        <f t="shared" si="231"/>
        <v>9.5252173999999995E-2</v>
      </c>
    </row>
    <row r="5059" spans="1:13" x14ac:dyDescent="0.25">
      <c r="A5059" s="89" t="str">
        <f t="shared" si="232"/>
        <v>Y0DI0</v>
      </c>
      <c r="B5059" s="89">
        <f>VLOOKUP(F5059,Masters!B:F,5,0)</f>
        <v>0</v>
      </c>
      <c r="C5059" s="169" t="s">
        <v>225</v>
      </c>
      <c r="D5059" s="169" t="s">
        <v>225</v>
      </c>
      <c r="E5059" s="170">
        <v>44469</v>
      </c>
      <c r="F5059" s="169">
        <v>102104</v>
      </c>
      <c r="G5059" s="169" t="s">
        <v>437</v>
      </c>
      <c r="J5059">
        <v>18852419.68</v>
      </c>
      <c r="M5059" s="168">
        <f t="shared" si="231"/>
        <v>1.8852419679999999</v>
      </c>
    </row>
    <row r="5060" spans="1:13" x14ac:dyDescent="0.25">
      <c r="A5060" s="89" t="str">
        <f t="shared" si="232"/>
        <v>Y0DI0</v>
      </c>
      <c r="B5060" s="89">
        <f>VLOOKUP(F5060,Masters!B:F,5,0)</f>
        <v>0</v>
      </c>
      <c r="C5060" s="169" t="s">
        <v>225</v>
      </c>
      <c r="D5060" s="169" t="s">
        <v>225</v>
      </c>
      <c r="E5060" s="170">
        <v>44469</v>
      </c>
      <c r="F5060" s="169">
        <v>102105</v>
      </c>
      <c r="G5060" s="169" t="s">
        <v>739</v>
      </c>
      <c r="J5060">
        <v>114765421.31999999</v>
      </c>
      <c r="M5060" s="168">
        <f t="shared" si="231"/>
        <v>11.476542131999999</v>
      </c>
    </row>
    <row r="5061" spans="1:13" x14ac:dyDescent="0.25">
      <c r="A5061" s="89" t="str">
        <f t="shared" si="232"/>
        <v>Y0DI0</v>
      </c>
      <c r="B5061" s="89">
        <f>VLOOKUP(F5061,Masters!B:F,5,0)</f>
        <v>0</v>
      </c>
      <c r="C5061" s="169" t="s">
        <v>225</v>
      </c>
      <c r="D5061" s="169" t="s">
        <v>225</v>
      </c>
      <c r="E5061" s="170">
        <v>44469</v>
      </c>
      <c r="F5061" s="169">
        <v>102108</v>
      </c>
      <c r="G5061" s="169" t="s">
        <v>654</v>
      </c>
      <c r="J5061">
        <v>606700851.70000005</v>
      </c>
      <c r="M5061" s="168">
        <f t="shared" si="231"/>
        <v>60.670085170000007</v>
      </c>
    </row>
    <row r="5062" spans="1:13" x14ac:dyDescent="0.25">
      <c r="A5062" s="89" t="str">
        <f t="shared" si="232"/>
        <v>Y0DI0</v>
      </c>
      <c r="B5062" s="89">
        <f>VLOOKUP(F5062,Masters!B:F,5,0)</f>
        <v>0</v>
      </c>
      <c r="C5062" s="169" t="s">
        <v>225</v>
      </c>
      <c r="D5062" s="169" t="s">
        <v>225</v>
      </c>
      <c r="E5062" s="170">
        <v>44469</v>
      </c>
      <c r="F5062" s="169">
        <v>102109</v>
      </c>
      <c r="G5062" s="169" t="s">
        <v>562</v>
      </c>
      <c r="J5062">
        <v>1426893767.6700001</v>
      </c>
      <c r="M5062" s="168">
        <f t="shared" si="231"/>
        <v>142.689376767</v>
      </c>
    </row>
    <row r="5063" spans="1:13" x14ac:dyDescent="0.25">
      <c r="A5063" s="89" t="str">
        <f t="shared" si="232"/>
        <v>Y0DI0</v>
      </c>
      <c r="B5063" s="89">
        <f>VLOOKUP(F5063,Masters!B:F,5,0)</f>
        <v>0</v>
      </c>
      <c r="C5063" s="169" t="s">
        <v>225</v>
      </c>
      <c r="D5063" s="169" t="s">
        <v>225</v>
      </c>
      <c r="E5063" s="170">
        <v>44469</v>
      </c>
      <c r="F5063" s="169">
        <v>107102</v>
      </c>
      <c r="G5063" s="169" t="s">
        <v>778</v>
      </c>
      <c r="J5063">
        <v>0</v>
      </c>
      <c r="M5063" s="168">
        <f t="shared" si="231"/>
        <v>0</v>
      </c>
    </row>
    <row r="5064" spans="1:13" x14ac:dyDescent="0.25">
      <c r="A5064" s="89" t="str">
        <f t="shared" si="232"/>
        <v>Y0DI0</v>
      </c>
      <c r="B5064" s="89">
        <f>VLOOKUP(F5064,Masters!B:F,5,0)</f>
        <v>0</v>
      </c>
      <c r="C5064" s="169" t="s">
        <v>225</v>
      </c>
      <c r="D5064" s="169" t="s">
        <v>225</v>
      </c>
      <c r="E5064" s="170">
        <v>44469</v>
      </c>
      <c r="F5064" s="169">
        <v>111126</v>
      </c>
      <c r="G5064" s="169" t="s">
        <v>438</v>
      </c>
      <c r="J5064">
        <v>1709.79</v>
      </c>
      <c r="M5064" s="168">
        <f t="shared" si="231"/>
        <v>1.70979E-4</v>
      </c>
    </row>
    <row r="5065" spans="1:13" x14ac:dyDescent="0.25">
      <c r="A5065" s="89" t="str">
        <f t="shared" si="232"/>
        <v>Y0DI0</v>
      </c>
      <c r="B5065" s="89">
        <f>VLOOKUP(F5065,Masters!B:F,5,0)</f>
        <v>0</v>
      </c>
      <c r="C5065" s="169" t="s">
        <v>225</v>
      </c>
      <c r="D5065" s="169" t="s">
        <v>225</v>
      </c>
      <c r="E5065" s="170">
        <v>44469</v>
      </c>
      <c r="F5065" s="169">
        <v>111127</v>
      </c>
      <c r="G5065" s="169" t="s">
        <v>784</v>
      </c>
      <c r="J5065">
        <v>2151775.69</v>
      </c>
      <c r="M5065" s="168">
        <f t="shared" si="231"/>
        <v>0.21517756899999999</v>
      </c>
    </row>
    <row r="5066" spans="1:13" x14ac:dyDescent="0.25">
      <c r="A5066" s="89" t="str">
        <f t="shared" si="232"/>
        <v>Y0DI0</v>
      </c>
      <c r="B5066" s="89">
        <f>VLOOKUP(F5066,Masters!B:F,5,0)</f>
        <v>0</v>
      </c>
      <c r="C5066" s="169" t="s">
        <v>225</v>
      </c>
      <c r="D5066" s="169" t="s">
        <v>225</v>
      </c>
      <c r="E5066" s="170">
        <v>44469</v>
      </c>
      <c r="F5066" s="169">
        <v>111131</v>
      </c>
      <c r="G5066" s="169" t="s">
        <v>655</v>
      </c>
      <c r="J5066">
        <v>170080561.5</v>
      </c>
      <c r="M5066" s="168">
        <f t="shared" si="231"/>
        <v>17.008056150000002</v>
      </c>
    </row>
    <row r="5067" spans="1:13" x14ac:dyDescent="0.25">
      <c r="A5067" s="89" t="str">
        <f t="shared" si="232"/>
        <v>Y0DI0</v>
      </c>
      <c r="B5067" s="89">
        <f>VLOOKUP(F5067,Masters!B:F,5,0)</f>
        <v>0</v>
      </c>
      <c r="C5067" s="169" t="s">
        <v>225</v>
      </c>
      <c r="D5067" s="169" t="s">
        <v>225</v>
      </c>
      <c r="E5067" s="170">
        <v>44469</v>
      </c>
      <c r="F5067" s="169">
        <v>121117</v>
      </c>
      <c r="G5067" s="169" t="s">
        <v>787</v>
      </c>
      <c r="J5067">
        <v>68392386.299999997</v>
      </c>
      <c r="M5067" s="168">
        <f t="shared" si="231"/>
        <v>6.8392386299999997</v>
      </c>
    </row>
    <row r="5068" spans="1:13" x14ac:dyDescent="0.25">
      <c r="A5068" s="89" t="str">
        <f t="shared" si="232"/>
        <v>Y0DI0</v>
      </c>
      <c r="B5068" s="89">
        <f>VLOOKUP(F5068,Masters!B:F,5,0)</f>
        <v>0</v>
      </c>
      <c r="C5068" s="169" t="s">
        <v>225</v>
      </c>
      <c r="D5068" s="169" t="s">
        <v>225</v>
      </c>
      <c r="E5068" s="170">
        <v>44469</v>
      </c>
      <c r="F5068" s="169">
        <v>141280</v>
      </c>
      <c r="G5068" s="169" t="s">
        <v>789</v>
      </c>
      <c r="J5068">
        <v>101174.62</v>
      </c>
      <c r="M5068" s="168">
        <f t="shared" si="231"/>
        <v>1.0117461999999999E-2</v>
      </c>
    </row>
    <row r="5069" spans="1:13" x14ac:dyDescent="0.25">
      <c r="A5069" s="89" t="str">
        <f t="shared" si="232"/>
        <v>Y0DI0</v>
      </c>
      <c r="B5069" s="89">
        <f>VLOOKUP(F5069,Masters!B:F,5,0)</f>
        <v>0</v>
      </c>
      <c r="C5069" s="169" t="s">
        <v>225</v>
      </c>
      <c r="D5069" s="169" t="s">
        <v>225</v>
      </c>
      <c r="E5069" s="170">
        <v>44469</v>
      </c>
      <c r="F5069" s="169">
        <v>141366</v>
      </c>
      <c r="G5069" s="169" t="s">
        <v>767</v>
      </c>
      <c r="J5069">
        <v>0</v>
      </c>
      <c r="M5069" s="168">
        <f t="shared" ref="M5069:M5132" si="233">J5069/10000000</f>
        <v>0</v>
      </c>
    </row>
    <row r="5070" spans="1:13" x14ac:dyDescent="0.25">
      <c r="A5070" s="89" t="str">
        <f t="shared" si="232"/>
        <v>Y0DI0</v>
      </c>
      <c r="B5070" s="89">
        <f>VLOOKUP(F5070,Masters!B:F,5,0)</f>
        <v>0</v>
      </c>
      <c r="C5070" s="169" t="s">
        <v>225</v>
      </c>
      <c r="D5070" s="169" t="s">
        <v>225</v>
      </c>
      <c r="E5070" s="170">
        <v>44469</v>
      </c>
      <c r="F5070" s="169">
        <v>141398</v>
      </c>
      <c r="G5070" s="169" t="s">
        <v>2431</v>
      </c>
      <c r="J5070">
        <v>0</v>
      </c>
      <c r="M5070" s="168">
        <f t="shared" si="233"/>
        <v>0</v>
      </c>
    </row>
    <row r="5071" spans="1:13" x14ac:dyDescent="0.25">
      <c r="A5071" s="89" t="str">
        <f t="shared" si="232"/>
        <v>Y0DI0</v>
      </c>
      <c r="B5071" s="89">
        <f>VLOOKUP(F5071,Masters!B:F,5,0)</f>
        <v>0</v>
      </c>
      <c r="C5071" s="169" t="s">
        <v>225</v>
      </c>
      <c r="D5071" s="169" t="s">
        <v>225</v>
      </c>
      <c r="E5071" s="170">
        <v>44469</v>
      </c>
      <c r="F5071" s="169">
        <v>160118</v>
      </c>
      <c r="G5071" s="169" t="s">
        <v>890</v>
      </c>
      <c r="J5071">
        <v>0</v>
      </c>
      <c r="M5071" s="168">
        <f t="shared" si="233"/>
        <v>0</v>
      </c>
    </row>
    <row r="5072" spans="1:13" x14ac:dyDescent="0.25">
      <c r="A5072" s="89" t="str">
        <f t="shared" si="232"/>
        <v>Y0DI0</v>
      </c>
      <c r="B5072" s="89">
        <f>VLOOKUP(F5072,Masters!B:F,5,0)</f>
        <v>0</v>
      </c>
      <c r="C5072" s="169" t="s">
        <v>225</v>
      </c>
      <c r="D5072" s="169" t="s">
        <v>225</v>
      </c>
      <c r="E5072" s="170">
        <v>44469</v>
      </c>
      <c r="F5072" s="169">
        <v>170120</v>
      </c>
      <c r="G5072" s="169" t="s">
        <v>740</v>
      </c>
      <c r="J5072">
        <v>61361.39</v>
      </c>
      <c r="M5072" s="168">
        <f t="shared" si="233"/>
        <v>6.1361389999999997E-3</v>
      </c>
    </row>
    <row r="5073" spans="1:13" x14ac:dyDescent="0.25">
      <c r="A5073" s="89" t="str">
        <f t="shared" si="232"/>
        <v>Y0DI0</v>
      </c>
      <c r="B5073" s="89">
        <f>VLOOKUP(F5073,Masters!B:F,5,0)</f>
        <v>0</v>
      </c>
      <c r="C5073" s="169" t="s">
        <v>225</v>
      </c>
      <c r="D5073" s="169" t="s">
        <v>225</v>
      </c>
      <c r="E5073" s="170">
        <v>44469</v>
      </c>
      <c r="F5073" s="169">
        <v>170125</v>
      </c>
      <c r="G5073" s="169" t="s">
        <v>560</v>
      </c>
      <c r="J5073">
        <v>10553240.33</v>
      </c>
      <c r="M5073" s="168">
        <f t="shared" si="233"/>
        <v>1.055324033</v>
      </c>
    </row>
    <row r="5074" spans="1:13" x14ac:dyDescent="0.25">
      <c r="A5074" s="89" t="str">
        <f t="shared" si="232"/>
        <v>Y0DI0</v>
      </c>
      <c r="B5074" s="89">
        <f>VLOOKUP(F5074,Masters!B:F,5,0)</f>
        <v>0</v>
      </c>
      <c r="C5074" s="169" t="s">
        <v>225</v>
      </c>
      <c r="D5074" s="169" t="s">
        <v>225</v>
      </c>
      <c r="E5074" s="170">
        <v>44469</v>
      </c>
      <c r="F5074" s="169">
        <v>170128</v>
      </c>
      <c r="G5074" s="169" t="s">
        <v>656</v>
      </c>
      <c r="J5074">
        <v>13074546.800000001</v>
      </c>
      <c r="M5074" s="168">
        <f t="shared" si="233"/>
        <v>1.30745468</v>
      </c>
    </row>
    <row r="5075" spans="1:13" x14ac:dyDescent="0.25">
      <c r="A5075" s="89" t="str">
        <f t="shared" si="232"/>
        <v>Y0DI1.2</v>
      </c>
      <c r="B5075" s="89">
        <f>VLOOKUP(F5075,Masters!B:F,5,0)</f>
        <v>1.2</v>
      </c>
      <c r="C5075" s="169" t="s">
        <v>225</v>
      </c>
      <c r="D5075" s="169" t="s">
        <v>225</v>
      </c>
      <c r="E5075" s="170">
        <v>44469</v>
      </c>
      <c r="F5075" s="169">
        <v>201277</v>
      </c>
      <c r="G5075" s="169" t="s">
        <v>474</v>
      </c>
      <c r="J5075">
        <v>-433561350.54000002</v>
      </c>
      <c r="M5075" s="168">
        <f t="shared" si="233"/>
        <v>-43.356135053999999</v>
      </c>
    </row>
    <row r="5076" spans="1:13" x14ac:dyDescent="0.25">
      <c r="A5076" s="89" t="str">
        <f t="shared" si="232"/>
        <v>Y0DI1.2</v>
      </c>
      <c r="B5076" s="89">
        <f>VLOOKUP(F5076,Masters!B:F,5,0)</f>
        <v>1.2</v>
      </c>
      <c r="C5076" s="169" t="s">
        <v>225</v>
      </c>
      <c r="D5076" s="169" t="s">
        <v>225</v>
      </c>
      <c r="E5076" s="170">
        <v>44469</v>
      </c>
      <c r="F5076" s="169">
        <v>201298</v>
      </c>
      <c r="G5076" s="169" t="s">
        <v>476</v>
      </c>
      <c r="J5076">
        <v>-70500</v>
      </c>
      <c r="M5076" s="168">
        <f t="shared" si="233"/>
        <v>-7.0499999999999998E-3</v>
      </c>
    </row>
    <row r="5077" spans="1:13" x14ac:dyDescent="0.25">
      <c r="A5077" s="89" t="str">
        <f t="shared" si="232"/>
        <v>Y0DI1.2</v>
      </c>
      <c r="B5077" s="89">
        <f>VLOOKUP(F5077,Masters!B:F,5,0)</f>
        <v>1.2</v>
      </c>
      <c r="C5077" s="169" t="s">
        <v>225</v>
      </c>
      <c r="D5077" s="169" t="s">
        <v>225</v>
      </c>
      <c r="E5077" s="170">
        <v>44469</v>
      </c>
      <c r="F5077" s="169">
        <v>201366</v>
      </c>
      <c r="G5077" s="169" t="s">
        <v>480</v>
      </c>
      <c r="J5077">
        <v>-1479044216.52</v>
      </c>
      <c r="M5077" s="168">
        <f t="shared" si="233"/>
        <v>-147.904421652</v>
      </c>
    </row>
    <row r="5078" spans="1:13" x14ac:dyDescent="0.25">
      <c r="A5078" s="89" t="str">
        <f t="shared" si="232"/>
        <v>Y0DI0</v>
      </c>
      <c r="B5078" s="89">
        <f>VLOOKUP(F5078,Masters!B:F,5,0)</f>
        <v>0</v>
      </c>
      <c r="C5078" s="169" t="s">
        <v>225</v>
      </c>
      <c r="D5078" s="169" t="s">
        <v>225</v>
      </c>
      <c r="E5078" s="170">
        <v>44469</v>
      </c>
      <c r="F5078" s="169">
        <v>210103</v>
      </c>
      <c r="G5078" s="169" t="s">
        <v>521</v>
      </c>
      <c r="J5078">
        <v>0</v>
      </c>
      <c r="M5078" s="168">
        <f t="shared" si="233"/>
        <v>0</v>
      </c>
    </row>
    <row r="5079" spans="1:13" x14ac:dyDescent="0.25">
      <c r="A5079" s="89" t="str">
        <f t="shared" si="232"/>
        <v>Y0DI0</v>
      </c>
      <c r="B5079" s="89">
        <f>VLOOKUP(F5079,Masters!B:F,5,0)</f>
        <v>0</v>
      </c>
      <c r="C5079" s="169" t="s">
        <v>225</v>
      </c>
      <c r="D5079" s="169" t="s">
        <v>225</v>
      </c>
      <c r="E5079" s="170">
        <v>44469</v>
      </c>
      <c r="F5079" s="169">
        <v>210106</v>
      </c>
      <c r="G5079" s="169" t="s">
        <v>522</v>
      </c>
      <c r="J5079">
        <v>-860801.5</v>
      </c>
      <c r="M5079" s="168">
        <f t="shared" si="233"/>
        <v>-8.6080149999999994E-2</v>
      </c>
    </row>
    <row r="5080" spans="1:13" x14ac:dyDescent="0.25">
      <c r="A5080" s="89" t="str">
        <f t="shared" si="232"/>
        <v>Y0DI0</v>
      </c>
      <c r="B5080" s="89">
        <f>VLOOKUP(F5080,Masters!B:F,5,0)</f>
        <v>0</v>
      </c>
      <c r="C5080" s="169" t="s">
        <v>225</v>
      </c>
      <c r="D5080" s="169" t="s">
        <v>225</v>
      </c>
      <c r="E5080" s="170">
        <v>44469</v>
      </c>
      <c r="F5080" s="169">
        <v>210117</v>
      </c>
      <c r="G5080" s="169" t="s">
        <v>523</v>
      </c>
      <c r="J5080">
        <v>-50763.78</v>
      </c>
      <c r="M5080" s="168">
        <f t="shared" si="233"/>
        <v>-5.0763780000000003E-3</v>
      </c>
    </row>
    <row r="5081" spans="1:13" x14ac:dyDescent="0.25">
      <c r="A5081" s="89" t="str">
        <f t="shared" si="232"/>
        <v>Y0DI0</v>
      </c>
      <c r="B5081" s="89">
        <f>VLOOKUP(F5081,Masters!B:F,5,0)</f>
        <v>0</v>
      </c>
      <c r="C5081" s="169" t="s">
        <v>225</v>
      </c>
      <c r="D5081" s="169" t="s">
        <v>225</v>
      </c>
      <c r="E5081" s="170">
        <v>44469</v>
      </c>
      <c r="F5081" s="169">
        <v>210132</v>
      </c>
      <c r="G5081" s="169" t="s">
        <v>916</v>
      </c>
      <c r="J5081">
        <v>0</v>
      </c>
      <c r="M5081" s="168">
        <f t="shared" si="233"/>
        <v>0</v>
      </c>
    </row>
    <row r="5082" spans="1:13" x14ac:dyDescent="0.25">
      <c r="A5082" s="89" t="str">
        <f t="shared" ref="A5082:A5145" si="234">C5082&amp;B5082</f>
        <v>Y0DI0</v>
      </c>
      <c r="B5082" s="89">
        <f>VLOOKUP(F5082,Masters!B:F,5,0)</f>
        <v>0</v>
      </c>
      <c r="C5082" s="169" t="s">
        <v>225</v>
      </c>
      <c r="D5082" s="169" t="s">
        <v>225</v>
      </c>
      <c r="E5082" s="170">
        <v>44469</v>
      </c>
      <c r="F5082" s="169">
        <v>210138</v>
      </c>
      <c r="G5082" s="169" t="s">
        <v>2441</v>
      </c>
      <c r="J5082">
        <v>0</v>
      </c>
      <c r="M5082" s="168">
        <f t="shared" si="233"/>
        <v>0</v>
      </c>
    </row>
    <row r="5083" spans="1:13" x14ac:dyDescent="0.25">
      <c r="A5083" s="89" t="str">
        <f t="shared" si="234"/>
        <v>Y0DI0</v>
      </c>
      <c r="B5083" s="89">
        <f>VLOOKUP(F5083,Masters!B:F,5,0)</f>
        <v>0</v>
      </c>
      <c r="C5083" s="169" t="s">
        <v>225</v>
      </c>
      <c r="D5083" s="169" t="s">
        <v>225</v>
      </c>
      <c r="E5083" s="170">
        <v>44469</v>
      </c>
      <c r="F5083" s="169">
        <v>210140</v>
      </c>
      <c r="G5083" s="169" t="s">
        <v>525</v>
      </c>
      <c r="J5083">
        <v>0</v>
      </c>
      <c r="M5083" s="168">
        <f t="shared" si="233"/>
        <v>0</v>
      </c>
    </row>
    <row r="5084" spans="1:13" x14ac:dyDescent="0.25">
      <c r="A5084" s="89" t="str">
        <f t="shared" si="234"/>
        <v>Y0DI0</v>
      </c>
      <c r="B5084" s="89">
        <f>VLOOKUP(F5084,Masters!B:F,5,0)</f>
        <v>0</v>
      </c>
      <c r="C5084" s="169" t="s">
        <v>225</v>
      </c>
      <c r="D5084" s="169" t="s">
        <v>225</v>
      </c>
      <c r="E5084" s="170">
        <v>44469</v>
      </c>
      <c r="F5084" s="169">
        <v>210210</v>
      </c>
      <c r="G5084" s="169" t="s">
        <v>526</v>
      </c>
      <c r="J5084">
        <v>-112525.11</v>
      </c>
      <c r="M5084" s="168">
        <f t="shared" si="233"/>
        <v>-1.1252511E-2</v>
      </c>
    </row>
    <row r="5085" spans="1:13" x14ac:dyDescent="0.25">
      <c r="A5085" s="89" t="str">
        <f t="shared" si="234"/>
        <v>Y0DI0</v>
      </c>
      <c r="B5085" s="89">
        <f>VLOOKUP(F5085,Masters!B:F,5,0)</f>
        <v>0</v>
      </c>
      <c r="C5085" s="169" t="s">
        <v>225</v>
      </c>
      <c r="D5085" s="169" t="s">
        <v>225</v>
      </c>
      <c r="E5085" s="170">
        <v>44469</v>
      </c>
      <c r="F5085" s="169">
        <v>210667</v>
      </c>
      <c r="G5085" s="169" t="s">
        <v>528</v>
      </c>
      <c r="J5085">
        <v>49.78</v>
      </c>
      <c r="M5085" s="168">
        <f t="shared" si="233"/>
        <v>4.9780000000000005E-6</v>
      </c>
    </row>
    <row r="5086" spans="1:13" x14ac:dyDescent="0.25">
      <c r="A5086" s="89" t="str">
        <f t="shared" si="234"/>
        <v>Y0DI0</v>
      </c>
      <c r="B5086" s="89">
        <f>VLOOKUP(F5086,Masters!B:F,5,0)</f>
        <v>0</v>
      </c>
      <c r="C5086" s="169" t="s">
        <v>225</v>
      </c>
      <c r="D5086" s="169" t="s">
        <v>225</v>
      </c>
      <c r="E5086" s="170">
        <v>44469</v>
      </c>
      <c r="F5086" s="169">
        <v>211103</v>
      </c>
      <c r="G5086" s="169" t="s">
        <v>529</v>
      </c>
      <c r="J5086">
        <v>-117.14</v>
      </c>
      <c r="M5086" s="168">
        <f t="shared" si="233"/>
        <v>-1.1714E-5</v>
      </c>
    </row>
    <row r="5087" spans="1:13" x14ac:dyDescent="0.25">
      <c r="A5087" s="89" t="str">
        <f t="shared" si="234"/>
        <v>Y0DI0</v>
      </c>
      <c r="B5087" s="89">
        <f>VLOOKUP(F5087,Masters!B:F,5,0)</f>
        <v>0</v>
      </c>
      <c r="C5087" s="169" t="s">
        <v>225</v>
      </c>
      <c r="D5087" s="169" t="s">
        <v>225</v>
      </c>
      <c r="E5087" s="170">
        <v>44469</v>
      </c>
      <c r="F5087" s="169">
        <v>211106</v>
      </c>
      <c r="G5087" s="169" t="s">
        <v>530</v>
      </c>
      <c r="J5087">
        <v>-13790.54</v>
      </c>
      <c r="M5087" s="168">
        <f t="shared" si="233"/>
        <v>-1.379054E-3</v>
      </c>
    </row>
    <row r="5088" spans="1:13" x14ac:dyDescent="0.25">
      <c r="A5088" s="89" t="str">
        <f t="shared" si="234"/>
        <v>Y0DI0</v>
      </c>
      <c r="B5088" s="89">
        <f>VLOOKUP(F5088,Masters!B:F,5,0)</f>
        <v>0</v>
      </c>
      <c r="C5088" s="169" t="s">
        <v>225</v>
      </c>
      <c r="D5088" s="169" t="s">
        <v>225</v>
      </c>
      <c r="E5088" s="170">
        <v>44469</v>
      </c>
      <c r="F5088" s="169">
        <v>211172</v>
      </c>
      <c r="G5088" s="169" t="s">
        <v>535</v>
      </c>
      <c r="J5088">
        <v>846849.03</v>
      </c>
      <c r="M5088" s="168">
        <f t="shared" si="233"/>
        <v>8.4684903000000006E-2</v>
      </c>
    </row>
    <row r="5089" spans="1:13" x14ac:dyDescent="0.25">
      <c r="A5089" s="89" t="str">
        <f t="shared" si="234"/>
        <v>Y0DI0</v>
      </c>
      <c r="B5089" s="89">
        <f>VLOOKUP(F5089,Masters!B:F,5,0)</f>
        <v>0</v>
      </c>
      <c r="C5089" s="169" t="s">
        <v>225</v>
      </c>
      <c r="D5089" s="169" t="s">
        <v>225</v>
      </c>
      <c r="E5089" s="170">
        <v>44469</v>
      </c>
      <c r="F5089" s="169">
        <v>211632</v>
      </c>
      <c r="G5089" s="169" t="s">
        <v>538</v>
      </c>
      <c r="J5089">
        <v>741.66</v>
      </c>
      <c r="M5089" s="168">
        <f t="shared" si="233"/>
        <v>7.4165999999999994E-5</v>
      </c>
    </row>
    <row r="5090" spans="1:13" x14ac:dyDescent="0.25">
      <c r="A5090" s="89" t="str">
        <f t="shared" si="234"/>
        <v>Y0DI0</v>
      </c>
      <c r="B5090" s="89">
        <f>VLOOKUP(F5090,Masters!B:F,5,0)</f>
        <v>0</v>
      </c>
      <c r="C5090" s="169" t="s">
        <v>225</v>
      </c>
      <c r="D5090" s="169" t="s">
        <v>225</v>
      </c>
      <c r="E5090" s="170">
        <v>44469</v>
      </c>
      <c r="F5090" s="169">
        <v>260118</v>
      </c>
      <c r="G5090" s="169" t="s">
        <v>930</v>
      </c>
      <c r="J5090">
        <v>0</v>
      </c>
      <c r="M5090" s="168">
        <f t="shared" si="233"/>
        <v>0</v>
      </c>
    </row>
    <row r="5091" spans="1:13" x14ac:dyDescent="0.25">
      <c r="A5091" s="89" t="str">
        <f t="shared" si="234"/>
        <v>Y0DI0</v>
      </c>
      <c r="B5091" s="89">
        <f>VLOOKUP(F5091,Masters!B:F,5,0)</f>
        <v>0</v>
      </c>
      <c r="C5091" s="169" t="s">
        <v>225</v>
      </c>
      <c r="D5091" s="169" t="s">
        <v>225</v>
      </c>
      <c r="E5091" s="170">
        <v>44469</v>
      </c>
      <c r="F5091" s="169">
        <v>260836</v>
      </c>
      <c r="G5091" s="169" t="s">
        <v>496</v>
      </c>
      <c r="J5091">
        <v>-4071.09</v>
      </c>
      <c r="M5091" s="168">
        <f t="shared" si="233"/>
        <v>-4.0710900000000001E-4</v>
      </c>
    </row>
    <row r="5092" spans="1:13" x14ac:dyDescent="0.25">
      <c r="A5092" s="89" t="str">
        <f t="shared" si="234"/>
        <v>Y0DI0</v>
      </c>
      <c r="B5092" s="89">
        <f>VLOOKUP(F5092,Masters!B:F,5,0)</f>
        <v>0</v>
      </c>
      <c r="C5092" s="169" t="s">
        <v>225</v>
      </c>
      <c r="D5092" s="169" t="s">
        <v>225</v>
      </c>
      <c r="E5092" s="170">
        <v>44469</v>
      </c>
      <c r="F5092" s="169">
        <v>260837</v>
      </c>
      <c r="G5092" s="169" t="s">
        <v>497</v>
      </c>
      <c r="J5092">
        <v>-4071.09</v>
      </c>
      <c r="M5092" s="168">
        <f t="shared" si="233"/>
        <v>-4.0710900000000001E-4</v>
      </c>
    </row>
    <row r="5093" spans="1:13" x14ac:dyDescent="0.25">
      <c r="A5093" s="89" t="str">
        <f t="shared" si="234"/>
        <v>Y0DI0</v>
      </c>
      <c r="B5093" s="89">
        <f>VLOOKUP(F5093,Masters!B:F,5,0)</f>
        <v>0</v>
      </c>
      <c r="C5093" s="169" t="s">
        <v>225</v>
      </c>
      <c r="D5093" s="169" t="s">
        <v>225</v>
      </c>
      <c r="E5093" s="170">
        <v>44469</v>
      </c>
      <c r="F5093" s="169">
        <v>261027</v>
      </c>
      <c r="G5093" s="169" t="s">
        <v>502</v>
      </c>
      <c r="J5093">
        <v>10126.799999999999</v>
      </c>
      <c r="M5093" s="168">
        <f t="shared" si="233"/>
        <v>1.01268E-3</v>
      </c>
    </row>
    <row r="5094" spans="1:13" x14ac:dyDescent="0.25">
      <c r="A5094" s="89" t="str">
        <f t="shared" si="234"/>
        <v>Y0DI0</v>
      </c>
      <c r="B5094" s="89">
        <f>VLOOKUP(F5094,Masters!B:F,5,0)</f>
        <v>0</v>
      </c>
      <c r="C5094" s="169" t="s">
        <v>225</v>
      </c>
      <c r="D5094" s="169" t="s">
        <v>225</v>
      </c>
      <c r="E5094" s="170">
        <v>44469</v>
      </c>
      <c r="F5094" s="169">
        <v>261262</v>
      </c>
      <c r="G5094" s="169" t="s">
        <v>507</v>
      </c>
      <c r="J5094">
        <v>19.100000000000001</v>
      </c>
      <c r="M5094" s="168">
        <f t="shared" si="233"/>
        <v>1.9100000000000003E-6</v>
      </c>
    </row>
    <row r="5095" spans="1:13" x14ac:dyDescent="0.25">
      <c r="A5095" s="89" t="str">
        <f t="shared" si="234"/>
        <v>Y0DI0</v>
      </c>
      <c r="B5095" s="89">
        <f>VLOOKUP(F5095,Masters!B:F,5,0)</f>
        <v>0</v>
      </c>
      <c r="C5095" s="169" t="s">
        <v>225</v>
      </c>
      <c r="D5095" s="169" t="s">
        <v>225</v>
      </c>
      <c r="E5095" s="170">
        <v>44469</v>
      </c>
      <c r="F5095" s="169">
        <v>281101</v>
      </c>
      <c r="G5095" s="169" t="s">
        <v>481</v>
      </c>
      <c r="J5095">
        <v>-404835404.25</v>
      </c>
      <c r="M5095" s="168">
        <f t="shared" si="233"/>
        <v>-40.483540425000001</v>
      </c>
    </row>
    <row r="5096" spans="1:13" x14ac:dyDescent="0.25">
      <c r="A5096" s="89" t="str">
        <f t="shared" si="234"/>
        <v>Y0DI0</v>
      </c>
      <c r="B5096" s="89">
        <f>VLOOKUP(F5096,Masters!B:F,5,0)</f>
        <v>0</v>
      </c>
      <c r="C5096" s="169" t="s">
        <v>225</v>
      </c>
      <c r="D5096" s="169" t="s">
        <v>225</v>
      </c>
      <c r="E5096" s="170">
        <v>44469</v>
      </c>
      <c r="F5096" s="169">
        <v>281102</v>
      </c>
      <c r="G5096" s="169" t="s">
        <v>1058</v>
      </c>
      <c r="J5096">
        <v>-63182263.240000002</v>
      </c>
      <c r="M5096" s="168">
        <f t="shared" si="233"/>
        <v>-6.3182263240000003</v>
      </c>
    </row>
    <row r="5097" spans="1:13" x14ac:dyDescent="0.25">
      <c r="A5097" s="89" t="str">
        <f t="shared" si="234"/>
        <v>Y0DI0</v>
      </c>
      <c r="B5097" s="89">
        <f>VLOOKUP(F5097,Masters!B:F,5,0)</f>
        <v>0</v>
      </c>
      <c r="C5097" s="169" t="s">
        <v>225</v>
      </c>
      <c r="D5097" s="169" t="s">
        <v>225</v>
      </c>
      <c r="E5097" s="170">
        <v>44469</v>
      </c>
      <c r="F5097" s="169">
        <v>281212</v>
      </c>
      <c r="G5097" s="169" t="s">
        <v>541</v>
      </c>
      <c r="J5097">
        <v>-39935.15</v>
      </c>
      <c r="M5097" s="168">
        <f t="shared" si="233"/>
        <v>-3.9935150000000004E-3</v>
      </c>
    </row>
    <row r="5098" spans="1:13" x14ac:dyDescent="0.25">
      <c r="A5098" s="89" t="str">
        <f t="shared" si="234"/>
        <v>Y0DI5.2</v>
      </c>
      <c r="B5098" s="89">
        <f>VLOOKUP(F5098,Masters!B:F,5,0)</f>
        <v>5.2</v>
      </c>
      <c r="C5098" s="169" t="s">
        <v>225</v>
      </c>
      <c r="D5098" s="169" t="s">
        <v>225</v>
      </c>
      <c r="E5098" s="170">
        <v>44469</v>
      </c>
      <c r="F5098" s="169">
        <v>304213</v>
      </c>
      <c r="G5098" s="169" t="s">
        <v>966</v>
      </c>
      <c r="J5098">
        <v>-218682.89</v>
      </c>
      <c r="M5098" s="168">
        <f t="shared" si="233"/>
        <v>-2.1868289000000003E-2</v>
      </c>
    </row>
    <row r="5099" spans="1:13" x14ac:dyDescent="0.25">
      <c r="A5099" s="89" t="str">
        <f t="shared" si="234"/>
        <v>Y0DI5.2</v>
      </c>
      <c r="B5099" s="89">
        <f>VLOOKUP(F5099,Masters!B:F,5,0)</f>
        <v>5.2</v>
      </c>
      <c r="C5099" s="169" t="s">
        <v>225</v>
      </c>
      <c r="D5099" s="169" t="s">
        <v>225</v>
      </c>
      <c r="E5099" s="170">
        <v>44469</v>
      </c>
      <c r="F5099" s="169">
        <v>304214</v>
      </c>
      <c r="G5099" s="169" t="s">
        <v>663</v>
      </c>
      <c r="J5099">
        <v>-2140081.02</v>
      </c>
      <c r="M5099" s="168">
        <f t="shared" si="233"/>
        <v>-0.21400810200000001</v>
      </c>
    </row>
    <row r="5100" spans="1:13" x14ac:dyDescent="0.25">
      <c r="A5100" s="89" t="str">
        <f t="shared" si="234"/>
        <v>Y0DI5.2</v>
      </c>
      <c r="B5100" s="89">
        <f>VLOOKUP(F5100,Masters!B:F,5,0)</f>
        <v>5.2</v>
      </c>
      <c r="C5100" s="169" t="s">
        <v>225</v>
      </c>
      <c r="D5100" s="169" t="s">
        <v>225</v>
      </c>
      <c r="E5100" s="170">
        <v>44469</v>
      </c>
      <c r="F5100" s="169">
        <v>304217</v>
      </c>
      <c r="G5100" s="169" t="s">
        <v>968</v>
      </c>
      <c r="J5100">
        <v>-59557224.670000002</v>
      </c>
      <c r="M5100" s="168">
        <f t="shared" si="233"/>
        <v>-5.9557224670000002</v>
      </c>
    </row>
    <row r="5101" spans="1:13" x14ac:dyDescent="0.25">
      <c r="A5101" s="89" t="str">
        <f t="shared" si="234"/>
        <v>Y0DI5.2</v>
      </c>
      <c r="B5101" s="89">
        <f>VLOOKUP(F5101,Masters!B:F,5,0)</f>
        <v>5.2</v>
      </c>
      <c r="C5101" s="169" t="s">
        <v>225</v>
      </c>
      <c r="D5101" s="169" t="s">
        <v>225</v>
      </c>
      <c r="E5101" s="170">
        <v>44469</v>
      </c>
      <c r="F5101" s="169">
        <v>304232</v>
      </c>
      <c r="G5101" s="169" t="s">
        <v>440</v>
      </c>
      <c r="J5101">
        <v>-7.0000000000000007E-2</v>
      </c>
      <c r="M5101" s="168">
        <f t="shared" si="233"/>
        <v>-7.0000000000000006E-9</v>
      </c>
    </row>
    <row r="5102" spans="1:13" x14ac:dyDescent="0.25">
      <c r="A5102" s="89" t="str">
        <f t="shared" si="234"/>
        <v>Y0DI5.2</v>
      </c>
      <c r="B5102" s="89">
        <f>VLOOKUP(F5102,Masters!B:F,5,0)</f>
        <v>5.2</v>
      </c>
      <c r="C5102" s="169" t="s">
        <v>225</v>
      </c>
      <c r="D5102" s="169" t="s">
        <v>225</v>
      </c>
      <c r="E5102" s="170">
        <v>44469</v>
      </c>
      <c r="F5102" s="169">
        <v>304233</v>
      </c>
      <c r="G5102" s="169" t="s">
        <v>658</v>
      </c>
      <c r="J5102">
        <v>-30292979.699999999</v>
      </c>
      <c r="M5102" s="168">
        <f t="shared" si="233"/>
        <v>-3.02929797</v>
      </c>
    </row>
    <row r="5103" spans="1:13" x14ac:dyDescent="0.25">
      <c r="A5103" s="89" t="str">
        <f t="shared" si="234"/>
        <v>Y0DI5.5</v>
      </c>
      <c r="B5103" s="89">
        <f>VLOOKUP(F5103,Masters!B:F,5,0)</f>
        <v>5.5</v>
      </c>
      <c r="C5103" s="169" t="s">
        <v>225</v>
      </c>
      <c r="D5103" s="169" t="s">
        <v>225</v>
      </c>
      <c r="E5103" s="170">
        <v>44469</v>
      </c>
      <c r="F5103" s="169">
        <v>305144</v>
      </c>
      <c r="G5103" s="169" t="s">
        <v>445</v>
      </c>
      <c r="J5103">
        <v>-0.01</v>
      </c>
      <c r="M5103" s="168">
        <f t="shared" si="233"/>
        <v>-1.0000000000000001E-9</v>
      </c>
    </row>
    <row r="5104" spans="1:13" x14ac:dyDescent="0.25">
      <c r="A5104" s="89" t="str">
        <f t="shared" si="234"/>
        <v>Y0DI5.5</v>
      </c>
      <c r="B5104" s="89">
        <f>VLOOKUP(F5104,Masters!B:F,5,0)</f>
        <v>5.5</v>
      </c>
      <c r="C5104" s="169" t="s">
        <v>225</v>
      </c>
      <c r="D5104" s="169" t="s">
        <v>225</v>
      </c>
      <c r="E5104" s="170">
        <v>44469</v>
      </c>
      <c r="F5104" s="169">
        <v>310115</v>
      </c>
      <c r="G5104" s="169" t="s">
        <v>446</v>
      </c>
      <c r="J5104">
        <v>0.01</v>
      </c>
      <c r="M5104" s="168">
        <f t="shared" si="233"/>
        <v>1.0000000000000001E-9</v>
      </c>
    </row>
    <row r="5105" spans="1:13" x14ac:dyDescent="0.25">
      <c r="A5105" s="89" t="str">
        <f t="shared" si="234"/>
        <v>Y0DI0</v>
      </c>
      <c r="B5105" s="89">
        <f>VLOOKUP(F5105,Masters!B:F,5,0)</f>
        <v>0</v>
      </c>
      <c r="C5105" s="169" t="s">
        <v>225</v>
      </c>
      <c r="D5105" s="169" t="s">
        <v>225</v>
      </c>
      <c r="E5105" s="170">
        <v>44469</v>
      </c>
      <c r="F5105" s="169">
        <v>311617</v>
      </c>
      <c r="G5105" s="169" t="s">
        <v>666</v>
      </c>
      <c r="J5105">
        <v>-101674.98</v>
      </c>
      <c r="M5105" s="168">
        <f t="shared" si="233"/>
        <v>-1.0167497999999999E-2</v>
      </c>
    </row>
    <row r="5106" spans="1:13" x14ac:dyDescent="0.25">
      <c r="A5106" s="89" t="str">
        <f t="shared" si="234"/>
        <v>Y0DI0</v>
      </c>
      <c r="B5106" s="89">
        <f>VLOOKUP(F5106,Masters!B:F,5,0)</f>
        <v>0</v>
      </c>
      <c r="C5106" s="169" t="s">
        <v>225</v>
      </c>
      <c r="D5106" s="169" t="s">
        <v>225</v>
      </c>
      <c r="E5106" s="170">
        <v>44469</v>
      </c>
      <c r="F5106" s="169">
        <v>311621</v>
      </c>
      <c r="G5106" s="169" t="s">
        <v>990</v>
      </c>
      <c r="J5106">
        <v>28448620</v>
      </c>
      <c r="M5106" s="168">
        <f t="shared" si="233"/>
        <v>2.844862</v>
      </c>
    </row>
    <row r="5107" spans="1:13" x14ac:dyDescent="0.25">
      <c r="A5107" s="89" t="str">
        <f t="shared" si="234"/>
        <v>Y0DI0</v>
      </c>
      <c r="B5107" s="89">
        <f>VLOOKUP(F5107,Masters!B:F,5,0)</f>
        <v>0</v>
      </c>
      <c r="C5107" s="169" t="s">
        <v>225</v>
      </c>
      <c r="D5107" s="169" t="s">
        <v>225</v>
      </c>
      <c r="E5107" s="170">
        <v>44469</v>
      </c>
      <c r="F5107" s="169">
        <v>311624</v>
      </c>
      <c r="G5107" s="169" t="s">
        <v>2436</v>
      </c>
      <c r="J5107">
        <v>11146169.699999999</v>
      </c>
      <c r="M5107" s="168">
        <f t="shared" si="233"/>
        <v>1.1146169699999999</v>
      </c>
    </row>
    <row r="5108" spans="1:13" x14ac:dyDescent="0.25">
      <c r="A5108" s="89" t="str">
        <f t="shared" si="234"/>
        <v>Y0DI6.3</v>
      </c>
      <c r="B5108" s="89">
        <f>VLOOKUP(F5108,Masters!B:F,5,0)</f>
        <v>6.3</v>
      </c>
      <c r="C5108" s="169" t="s">
        <v>225</v>
      </c>
      <c r="D5108" s="169" t="s">
        <v>225</v>
      </c>
      <c r="E5108" s="170">
        <v>44469</v>
      </c>
      <c r="F5108" s="169">
        <v>401201</v>
      </c>
      <c r="G5108" s="169" t="s">
        <v>451</v>
      </c>
      <c r="J5108">
        <v>15658.75</v>
      </c>
      <c r="M5108" s="168">
        <f t="shared" si="233"/>
        <v>1.565875E-3</v>
      </c>
    </row>
    <row r="5109" spans="1:13" x14ac:dyDescent="0.25">
      <c r="A5109" s="89" t="str">
        <f t="shared" si="234"/>
        <v>Y0DI6.3</v>
      </c>
      <c r="B5109" s="89">
        <f>VLOOKUP(F5109,Masters!B:F,5,0)</f>
        <v>6.3</v>
      </c>
      <c r="C5109" s="169" t="s">
        <v>225</v>
      </c>
      <c r="D5109" s="169" t="s">
        <v>225</v>
      </c>
      <c r="E5109" s="170">
        <v>44469</v>
      </c>
      <c r="F5109" s="169">
        <v>401532</v>
      </c>
      <c r="G5109" s="169" t="s">
        <v>761</v>
      </c>
      <c r="J5109">
        <v>27231.49</v>
      </c>
      <c r="M5109" s="168">
        <f t="shared" si="233"/>
        <v>2.7231490000000002E-3</v>
      </c>
    </row>
    <row r="5110" spans="1:13" x14ac:dyDescent="0.25">
      <c r="A5110" s="89" t="str">
        <f t="shared" si="234"/>
        <v>Y0DI6.3</v>
      </c>
      <c r="B5110" s="89">
        <f>VLOOKUP(F5110,Masters!B:F,5,0)</f>
        <v>6.3</v>
      </c>
      <c r="C5110" s="169" t="s">
        <v>225</v>
      </c>
      <c r="D5110" s="169" t="s">
        <v>225</v>
      </c>
      <c r="E5110" s="170">
        <v>44469</v>
      </c>
      <c r="F5110" s="169">
        <v>401707</v>
      </c>
      <c r="G5110" s="169" t="s">
        <v>457</v>
      </c>
      <c r="J5110">
        <v>16616.669999999998</v>
      </c>
      <c r="M5110" s="168">
        <f t="shared" si="233"/>
        <v>1.6616669999999999E-3</v>
      </c>
    </row>
    <row r="5111" spans="1:13" x14ac:dyDescent="0.25">
      <c r="A5111" s="89" t="str">
        <f t="shared" si="234"/>
        <v>Y0DI6.3</v>
      </c>
      <c r="B5111" s="89">
        <f>VLOOKUP(F5111,Masters!B:F,5,0)</f>
        <v>6.3</v>
      </c>
      <c r="C5111" s="169" t="s">
        <v>225</v>
      </c>
      <c r="D5111" s="169" t="s">
        <v>225</v>
      </c>
      <c r="E5111" s="170">
        <v>44469</v>
      </c>
      <c r="F5111" s="169">
        <v>401708</v>
      </c>
      <c r="G5111" s="169" t="s">
        <v>458</v>
      </c>
      <c r="J5111">
        <v>16616.669999999998</v>
      </c>
      <c r="M5111" s="168">
        <f t="shared" si="233"/>
        <v>1.6616669999999999E-3</v>
      </c>
    </row>
    <row r="5112" spans="1:13" x14ac:dyDescent="0.25">
      <c r="A5112" s="89" t="str">
        <f t="shared" si="234"/>
        <v>Y0DI6.2</v>
      </c>
      <c r="B5112" s="89">
        <f>VLOOKUP(F5112,Masters!B:F,5,0)</f>
        <v>6.2</v>
      </c>
      <c r="C5112" s="169" t="s">
        <v>225</v>
      </c>
      <c r="D5112" s="169" t="s">
        <v>225</v>
      </c>
      <c r="E5112" s="170">
        <v>44469</v>
      </c>
      <c r="F5112" s="169">
        <v>402106</v>
      </c>
      <c r="G5112" s="169" t="s">
        <v>93</v>
      </c>
      <c r="J5112" s="168">
        <v>4485.66</v>
      </c>
      <c r="M5112" s="168">
        <f t="shared" si="233"/>
        <v>4.4856599999999996E-4</v>
      </c>
    </row>
    <row r="5113" spans="1:13" x14ac:dyDescent="0.25">
      <c r="A5113" s="89" t="str">
        <f t="shared" si="234"/>
        <v>Y0DI6.3</v>
      </c>
      <c r="B5113" s="89">
        <f>VLOOKUP(F5113,Masters!B:F,5,0)</f>
        <v>6.3</v>
      </c>
      <c r="C5113" s="169" t="s">
        <v>225</v>
      </c>
      <c r="D5113" s="169" t="s">
        <v>225</v>
      </c>
      <c r="E5113" s="170">
        <v>44469</v>
      </c>
      <c r="F5113" s="169">
        <v>402113</v>
      </c>
      <c r="G5113" s="169" t="s">
        <v>460</v>
      </c>
      <c r="J5113">
        <v>85005.13</v>
      </c>
      <c r="M5113" s="168">
        <f t="shared" si="233"/>
        <v>8.5005130000000012E-3</v>
      </c>
    </row>
    <row r="5114" spans="1:13" x14ac:dyDescent="0.25">
      <c r="A5114" s="89" t="str">
        <f t="shared" si="234"/>
        <v>Y0DI6.3</v>
      </c>
      <c r="B5114" s="89">
        <f>VLOOKUP(F5114,Masters!B:F,5,0)</f>
        <v>6.3</v>
      </c>
      <c r="C5114" s="169" t="s">
        <v>225</v>
      </c>
      <c r="D5114" s="169" t="s">
        <v>225</v>
      </c>
      <c r="E5114" s="170">
        <v>44469</v>
      </c>
      <c r="F5114" s="169">
        <v>402125</v>
      </c>
      <c r="G5114" s="169" t="s">
        <v>2442</v>
      </c>
      <c r="J5114">
        <v>141.30000000000001</v>
      </c>
      <c r="M5114" s="168">
        <f t="shared" si="233"/>
        <v>1.4130000000000002E-5</v>
      </c>
    </row>
    <row r="5115" spans="1:13" x14ac:dyDescent="0.25">
      <c r="A5115" s="89" t="str">
        <f t="shared" si="234"/>
        <v>Y0DI6.3</v>
      </c>
      <c r="B5115" s="89">
        <f>VLOOKUP(F5115,Masters!B:F,5,0)</f>
        <v>6.3</v>
      </c>
      <c r="C5115" s="169" t="s">
        <v>225</v>
      </c>
      <c r="D5115" s="169" t="s">
        <v>225</v>
      </c>
      <c r="E5115" s="170">
        <v>44469</v>
      </c>
      <c r="F5115" s="169">
        <v>402128</v>
      </c>
      <c r="G5115" s="169" t="s">
        <v>766</v>
      </c>
      <c r="J5115">
        <v>680781.76</v>
      </c>
      <c r="M5115" s="168">
        <f t="shared" si="233"/>
        <v>6.8078176000000004E-2</v>
      </c>
    </row>
    <row r="5116" spans="1:13" x14ac:dyDescent="0.25">
      <c r="A5116" s="89" t="str">
        <f t="shared" si="234"/>
        <v>Y0DI6.3</v>
      </c>
      <c r="B5116" s="89">
        <f>VLOOKUP(F5116,Masters!B:F,5,0)</f>
        <v>6.3</v>
      </c>
      <c r="C5116" s="169" t="s">
        <v>225</v>
      </c>
      <c r="D5116" s="169" t="s">
        <v>225</v>
      </c>
      <c r="E5116" s="170">
        <v>44469</v>
      </c>
      <c r="F5116" s="169">
        <v>402233</v>
      </c>
      <c r="G5116" s="169" t="s">
        <v>462</v>
      </c>
      <c r="J5116">
        <v>800.87</v>
      </c>
      <c r="M5116" s="168">
        <f t="shared" si="233"/>
        <v>8.0086999999999994E-5</v>
      </c>
    </row>
    <row r="5117" spans="1:13" x14ac:dyDescent="0.25">
      <c r="A5117" s="89" t="str">
        <f t="shared" si="234"/>
        <v>Y0DI6.1</v>
      </c>
      <c r="B5117" s="89">
        <f>VLOOKUP(F5117,Masters!B:F,5,0)</f>
        <v>6.1</v>
      </c>
      <c r="C5117" s="169" t="s">
        <v>225</v>
      </c>
      <c r="D5117" s="169" t="s">
        <v>225</v>
      </c>
      <c r="E5117" s="170">
        <v>44469</v>
      </c>
      <c r="F5117" s="169">
        <v>402257</v>
      </c>
      <c r="G5117" s="169" t="s">
        <v>464</v>
      </c>
      <c r="J5117" s="168">
        <v>184618.66</v>
      </c>
      <c r="M5117" s="168">
        <f t="shared" si="233"/>
        <v>1.8461866E-2</v>
      </c>
    </row>
    <row r="5118" spans="1:13" x14ac:dyDescent="0.25">
      <c r="A5118" s="89" t="str">
        <f t="shared" si="234"/>
        <v>Y0DI6.3</v>
      </c>
      <c r="B5118" s="89">
        <f>VLOOKUP(F5118,Masters!B:F,5,0)</f>
        <v>6.3</v>
      </c>
      <c r="C5118" s="169" t="s">
        <v>225</v>
      </c>
      <c r="D5118" s="169" t="s">
        <v>225</v>
      </c>
      <c r="E5118" s="170">
        <v>44469</v>
      </c>
      <c r="F5118" s="169">
        <v>402381</v>
      </c>
      <c r="G5118" s="169" t="s">
        <v>467</v>
      </c>
      <c r="J5118">
        <v>93484.64</v>
      </c>
      <c r="M5118" s="168">
        <f t="shared" si="233"/>
        <v>9.3484640000000008E-3</v>
      </c>
    </row>
    <row r="5119" spans="1:13" x14ac:dyDescent="0.25">
      <c r="A5119" s="89" t="str">
        <f t="shared" si="234"/>
        <v>Y0DI6.3</v>
      </c>
      <c r="B5119" s="89">
        <f>VLOOKUP(F5119,Masters!B:F,5,0)</f>
        <v>6.3</v>
      </c>
      <c r="C5119" s="169" t="s">
        <v>225</v>
      </c>
      <c r="D5119" s="169" t="s">
        <v>225</v>
      </c>
      <c r="E5119" s="170">
        <v>44469</v>
      </c>
      <c r="F5119" s="169">
        <v>402404</v>
      </c>
      <c r="G5119" s="169" t="s">
        <v>468</v>
      </c>
      <c r="J5119">
        <v>671.98</v>
      </c>
      <c r="M5119" s="168">
        <f t="shared" si="233"/>
        <v>6.7198000000000003E-5</v>
      </c>
    </row>
    <row r="5120" spans="1:13" x14ac:dyDescent="0.25">
      <c r="A5120" s="89" t="str">
        <f t="shared" si="234"/>
        <v>Y0DI6.3</v>
      </c>
      <c r="B5120" s="89">
        <f>VLOOKUP(F5120,Masters!B:F,5,0)</f>
        <v>6.3</v>
      </c>
      <c r="C5120" s="169" t="s">
        <v>225</v>
      </c>
      <c r="D5120" s="169" t="s">
        <v>225</v>
      </c>
      <c r="E5120" s="170">
        <v>44469</v>
      </c>
      <c r="F5120" s="169">
        <v>440350</v>
      </c>
      <c r="G5120" s="169" t="s">
        <v>575</v>
      </c>
      <c r="J5120">
        <v>57044.46</v>
      </c>
      <c r="M5120" s="168">
        <f t="shared" si="233"/>
        <v>5.7044460000000002E-3</v>
      </c>
    </row>
    <row r="5121" spans="1:13" x14ac:dyDescent="0.25">
      <c r="A5121" s="89" t="str">
        <f t="shared" si="234"/>
        <v>Y0DI6.3</v>
      </c>
      <c r="B5121" s="89">
        <f>VLOOKUP(F5121,Masters!B:F,5,0)</f>
        <v>6.3</v>
      </c>
      <c r="C5121" s="169" t="s">
        <v>225</v>
      </c>
      <c r="D5121" s="169" t="s">
        <v>225</v>
      </c>
      <c r="E5121" s="170">
        <v>44469</v>
      </c>
      <c r="F5121" s="169">
        <v>440351</v>
      </c>
      <c r="G5121" s="169" t="s">
        <v>576</v>
      </c>
      <c r="J5121">
        <v>57044.46</v>
      </c>
      <c r="M5121" s="168">
        <f t="shared" si="233"/>
        <v>5.7044460000000002E-3</v>
      </c>
    </row>
    <row r="5122" spans="1:13" x14ac:dyDescent="0.25">
      <c r="A5122" s="89" t="str">
        <f t="shared" si="234"/>
        <v>Y0DI6.3</v>
      </c>
      <c r="B5122" s="89">
        <f>VLOOKUP(F5122,Masters!B:F,5,0)</f>
        <v>6.3</v>
      </c>
      <c r="C5122" s="169" t="s">
        <v>225</v>
      </c>
      <c r="D5122" s="169" t="s">
        <v>225</v>
      </c>
      <c r="E5122" s="170">
        <v>44469</v>
      </c>
      <c r="F5122" s="169">
        <v>440416</v>
      </c>
      <c r="G5122" s="169" t="s">
        <v>471</v>
      </c>
      <c r="J5122">
        <v>-106763.69</v>
      </c>
      <c r="M5122" s="168">
        <f t="shared" si="233"/>
        <v>-1.0676369E-2</v>
      </c>
    </row>
    <row r="5123" spans="1:13" x14ac:dyDescent="0.25">
      <c r="A5123" s="89" t="str">
        <f t="shared" si="234"/>
        <v>Y0DI6.3</v>
      </c>
      <c r="B5123" s="89">
        <f>VLOOKUP(F5123,Masters!B:F,5,0)</f>
        <v>6.3</v>
      </c>
      <c r="C5123" s="169" t="s">
        <v>225</v>
      </c>
      <c r="D5123" s="169" t="s">
        <v>225</v>
      </c>
      <c r="E5123" s="170">
        <v>44469</v>
      </c>
      <c r="F5123" s="169">
        <v>440509</v>
      </c>
      <c r="G5123" s="169" t="s">
        <v>472</v>
      </c>
      <c r="J5123">
        <v>241432.51</v>
      </c>
      <c r="M5123" s="168">
        <f t="shared" si="233"/>
        <v>2.4143251000000001E-2</v>
      </c>
    </row>
    <row r="5124" spans="1:13" x14ac:dyDescent="0.25">
      <c r="A5124" s="89" t="str">
        <f t="shared" si="234"/>
        <v>Y0DI6.1</v>
      </c>
      <c r="B5124" s="89">
        <f>VLOOKUP(F5124,Masters!B:F,5,0)</f>
        <v>6.1</v>
      </c>
      <c r="C5124" s="169" t="s">
        <v>225</v>
      </c>
      <c r="D5124" s="169" t="s">
        <v>225</v>
      </c>
      <c r="E5124" s="170">
        <v>44469</v>
      </c>
      <c r="F5124" s="169">
        <v>440512</v>
      </c>
      <c r="G5124" s="169" t="s">
        <v>577</v>
      </c>
      <c r="J5124" s="168">
        <v>633789.1</v>
      </c>
      <c r="M5124" s="168">
        <f t="shared" si="233"/>
        <v>6.3378909999999997E-2</v>
      </c>
    </row>
    <row r="5125" spans="1:13" x14ac:dyDescent="0.25">
      <c r="A5125" s="89" t="str">
        <f t="shared" si="234"/>
        <v>Y0DJ0</v>
      </c>
      <c r="B5125" s="89">
        <f>VLOOKUP(F5125,Masters!B:F,5,0)</f>
        <v>0</v>
      </c>
      <c r="C5125" s="169" t="s">
        <v>1325</v>
      </c>
      <c r="D5125" s="169" t="s">
        <v>1325</v>
      </c>
      <c r="E5125" s="170">
        <v>44469</v>
      </c>
      <c r="F5125" s="169">
        <v>102104</v>
      </c>
      <c r="G5125" s="169" t="s">
        <v>437</v>
      </c>
      <c r="J5125">
        <v>45887701.75</v>
      </c>
      <c r="M5125" s="168">
        <f t="shared" si="233"/>
        <v>4.5887701749999996</v>
      </c>
    </row>
    <row r="5126" spans="1:13" x14ac:dyDescent="0.25">
      <c r="A5126" s="89" t="str">
        <f t="shared" si="234"/>
        <v>Y0DJ0</v>
      </c>
      <c r="B5126" s="89">
        <f>VLOOKUP(F5126,Masters!B:F,5,0)</f>
        <v>0</v>
      </c>
      <c r="C5126" s="169" t="s">
        <v>1325</v>
      </c>
      <c r="D5126" s="169" t="s">
        <v>1325</v>
      </c>
      <c r="E5126" s="170">
        <v>44469</v>
      </c>
      <c r="F5126" s="169">
        <v>102108</v>
      </c>
      <c r="G5126" s="169" t="s">
        <v>654</v>
      </c>
      <c r="J5126">
        <v>173216681.50999999</v>
      </c>
      <c r="M5126" s="168">
        <f t="shared" si="233"/>
        <v>17.321668151000001</v>
      </c>
    </row>
    <row r="5127" spans="1:13" x14ac:dyDescent="0.25">
      <c r="A5127" s="89" t="str">
        <f t="shared" si="234"/>
        <v>Y0DJ0</v>
      </c>
      <c r="B5127" s="89">
        <f>VLOOKUP(F5127,Masters!B:F,5,0)</f>
        <v>0</v>
      </c>
      <c r="C5127" s="169" t="s">
        <v>1325</v>
      </c>
      <c r="D5127" s="169" t="s">
        <v>1325</v>
      </c>
      <c r="E5127" s="170">
        <v>44469</v>
      </c>
      <c r="F5127" s="169">
        <v>102109</v>
      </c>
      <c r="G5127" s="169" t="s">
        <v>562</v>
      </c>
      <c r="J5127">
        <v>256939965.56</v>
      </c>
      <c r="M5127" s="168">
        <f t="shared" si="233"/>
        <v>25.693996556000002</v>
      </c>
    </row>
    <row r="5128" spans="1:13" x14ac:dyDescent="0.25">
      <c r="A5128" s="89" t="str">
        <f t="shared" si="234"/>
        <v>Y0DJ0</v>
      </c>
      <c r="B5128" s="89">
        <f>VLOOKUP(F5128,Masters!B:F,5,0)</f>
        <v>0</v>
      </c>
      <c r="C5128" s="169" t="s">
        <v>1325</v>
      </c>
      <c r="D5128" s="169" t="s">
        <v>1325</v>
      </c>
      <c r="E5128" s="170">
        <v>44469</v>
      </c>
      <c r="F5128" s="169">
        <v>111126</v>
      </c>
      <c r="G5128" s="169" t="s">
        <v>438</v>
      </c>
      <c r="J5128">
        <v>4161.71</v>
      </c>
      <c r="M5128" s="168">
        <f t="shared" si="233"/>
        <v>4.1617100000000001E-4</v>
      </c>
    </row>
    <row r="5129" spans="1:13" x14ac:dyDescent="0.25">
      <c r="A5129" s="89" t="str">
        <f t="shared" si="234"/>
        <v>Y0DJ0</v>
      </c>
      <c r="B5129" s="89">
        <f>VLOOKUP(F5129,Masters!B:F,5,0)</f>
        <v>0</v>
      </c>
      <c r="C5129" s="169" t="s">
        <v>1325</v>
      </c>
      <c r="D5129" s="169" t="s">
        <v>1325</v>
      </c>
      <c r="E5129" s="170">
        <v>44469</v>
      </c>
      <c r="F5129" s="169">
        <v>111131</v>
      </c>
      <c r="G5129" s="169" t="s">
        <v>655</v>
      </c>
      <c r="J5129">
        <v>42988374.799999997</v>
      </c>
      <c r="M5129" s="168">
        <f t="shared" si="233"/>
        <v>4.2988374799999995</v>
      </c>
    </row>
    <row r="5130" spans="1:13" x14ac:dyDescent="0.25">
      <c r="A5130" s="89" t="str">
        <f t="shared" si="234"/>
        <v>Y0DJ0</v>
      </c>
      <c r="B5130" s="89">
        <f>VLOOKUP(F5130,Masters!B:F,5,0)</f>
        <v>0</v>
      </c>
      <c r="C5130" s="169" t="s">
        <v>1325</v>
      </c>
      <c r="D5130" s="169" t="s">
        <v>1325</v>
      </c>
      <c r="E5130" s="170">
        <v>44469</v>
      </c>
      <c r="F5130" s="169">
        <v>121117</v>
      </c>
      <c r="G5130" s="169" t="s">
        <v>787</v>
      </c>
      <c r="J5130">
        <v>13848531.5</v>
      </c>
      <c r="M5130" s="168">
        <f t="shared" si="233"/>
        <v>1.3848531500000001</v>
      </c>
    </row>
    <row r="5131" spans="1:13" x14ac:dyDescent="0.25">
      <c r="A5131" s="89" t="str">
        <f t="shared" si="234"/>
        <v>Y0DJ0</v>
      </c>
      <c r="B5131" s="89">
        <f>VLOOKUP(F5131,Masters!B:F,5,0)</f>
        <v>0</v>
      </c>
      <c r="C5131" s="169" t="s">
        <v>1325</v>
      </c>
      <c r="D5131" s="169" t="s">
        <v>1325</v>
      </c>
      <c r="E5131" s="170">
        <v>44469</v>
      </c>
      <c r="F5131" s="169">
        <v>141280</v>
      </c>
      <c r="G5131" s="169" t="s">
        <v>789</v>
      </c>
      <c r="J5131">
        <v>102858.59</v>
      </c>
      <c r="M5131" s="168">
        <f t="shared" si="233"/>
        <v>1.0285859E-2</v>
      </c>
    </row>
    <row r="5132" spans="1:13" x14ac:dyDescent="0.25">
      <c r="A5132" s="89" t="str">
        <f t="shared" si="234"/>
        <v>Y0DJ0</v>
      </c>
      <c r="B5132" s="89">
        <f>VLOOKUP(F5132,Masters!B:F,5,0)</f>
        <v>0</v>
      </c>
      <c r="C5132" s="169" t="s">
        <v>1325</v>
      </c>
      <c r="D5132" s="169" t="s">
        <v>1325</v>
      </c>
      <c r="E5132" s="170">
        <v>44469</v>
      </c>
      <c r="F5132" s="169">
        <v>141366</v>
      </c>
      <c r="G5132" s="169" t="s">
        <v>767</v>
      </c>
      <c r="J5132">
        <v>-0.02</v>
      </c>
      <c r="M5132" s="168">
        <f t="shared" si="233"/>
        <v>-2.0000000000000001E-9</v>
      </c>
    </row>
    <row r="5133" spans="1:13" x14ac:dyDescent="0.25">
      <c r="A5133" s="89" t="str">
        <f t="shared" si="234"/>
        <v>Y0DJ0</v>
      </c>
      <c r="B5133" s="89">
        <f>VLOOKUP(F5133,Masters!B:F,5,0)</f>
        <v>0</v>
      </c>
      <c r="C5133" s="169" t="s">
        <v>1325</v>
      </c>
      <c r="D5133" s="169" t="s">
        <v>1325</v>
      </c>
      <c r="E5133" s="170">
        <v>44469</v>
      </c>
      <c r="F5133" s="169">
        <v>141398</v>
      </c>
      <c r="G5133" s="169" t="s">
        <v>2431</v>
      </c>
      <c r="J5133">
        <v>0</v>
      </c>
      <c r="M5133" s="168">
        <f t="shared" ref="M5133:M5196" si="235">J5133/10000000</f>
        <v>0</v>
      </c>
    </row>
    <row r="5134" spans="1:13" x14ac:dyDescent="0.25">
      <c r="A5134" s="89" t="str">
        <f t="shared" si="234"/>
        <v>Y0DJ0</v>
      </c>
      <c r="B5134" s="89">
        <f>VLOOKUP(F5134,Masters!B:F,5,0)</f>
        <v>0</v>
      </c>
      <c r="C5134" s="169" t="s">
        <v>1325</v>
      </c>
      <c r="D5134" s="169" t="s">
        <v>1325</v>
      </c>
      <c r="E5134" s="170">
        <v>44469</v>
      </c>
      <c r="F5134" s="169">
        <v>160118</v>
      </c>
      <c r="G5134" s="169" t="s">
        <v>890</v>
      </c>
      <c r="J5134">
        <v>0</v>
      </c>
      <c r="M5134" s="168">
        <f t="shared" si="235"/>
        <v>0</v>
      </c>
    </row>
    <row r="5135" spans="1:13" x14ac:dyDescent="0.25">
      <c r="A5135" s="89" t="str">
        <f t="shared" si="234"/>
        <v>Y0DJ0</v>
      </c>
      <c r="B5135" s="89">
        <f>VLOOKUP(F5135,Masters!B:F,5,0)</f>
        <v>0</v>
      </c>
      <c r="C5135" s="169" t="s">
        <v>1325</v>
      </c>
      <c r="D5135" s="169" t="s">
        <v>1325</v>
      </c>
      <c r="E5135" s="170">
        <v>44469</v>
      </c>
      <c r="F5135" s="169">
        <v>170125</v>
      </c>
      <c r="G5135" s="169" t="s">
        <v>560</v>
      </c>
      <c r="J5135">
        <v>3034820.44</v>
      </c>
      <c r="M5135" s="168">
        <f t="shared" si="235"/>
        <v>0.30348204400000001</v>
      </c>
    </row>
    <row r="5136" spans="1:13" x14ac:dyDescent="0.25">
      <c r="A5136" s="89" t="str">
        <f t="shared" si="234"/>
        <v>Y0DJ0</v>
      </c>
      <c r="B5136" s="89">
        <f>VLOOKUP(F5136,Masters!B:F,5,0)</f>
        <v>0</v>
      </c>
      <c r="C5136" s="169" t="s">
        <v>1325</v>
      </c>
      <c r="D5136" s="169" t="s">
        <v>1325</v>
      </c>
      <c r="E5136" s="170">
        <v>44469</v>
      </c>
      <c r="F5136" s="169">
        <v>170128</v>
      </c>
      <c r="G5136" s="169" t="s">
        <v>656</v>
      </c>
      <c r="J5136">
        <v>3538449.69</v>
      </c>
      <c r="M5136" s="168">
        <f t="shared" si="235"/>
        <v>0.35384496900000001</v>
      </c>
    </row>
    <row r="5137" spans="1:13" x14ac:dyDescent="0.25">
      <c r="A5137" s="89" t="str">
        <f t="shared" si="234"/>
        <v>Y0DJ1.2</v>
      </c>
      <c r="B5137" s="89">
        <f>VLOOKUP(F5137,Masters!B:F,5,0)</f>
        <v>1.2</v>
      </c>
      <c r="C5137" s="169" t="s">
        <v>1325</v>
      </c>
      <c r="D5137" s="169" t="s">
        <v>1325</v>
      </c>
      <c r="E5137" s="170">
        <v>44469</v>
      </c>
      <c r="F5137" s="169">
        <v>201277</v>
      </c>
      <c r="G5137" s="169" t="s">
        <v>474</v>
      </c>
      <c r="J5137">
        <v>-80405000</v>
      </c>
      <c r="M5137" s="168">
        <f t="shared" si="235"/>
        <v>-8.0404999999999998</v>
      </c>
    </row>
    <row r="5138" spans="1:13" x14ac:dyDescent="0.25">
      <c r="A5138" s="89" t="str">
        <f t="shared" si="234"/>
        <v>Y0DJ1.2</v>
      </c>
      <c r="B5138" s="89">
        <f>VLOOKUP(F5138,Masters!B:F,5,0)</f>
        <v>1.2</v>
      </c>
      <c r="C5138" s="169" t="s">
        <v>1325</v>
      </c>
      <c r="D5138" s="169" t="s">
        <v>1325</v>
      </c>
      <c r="E5138" s="170">
        <v>44469</v>
      </c>
      <c r="F5138" s="169">
        <v>201298</v>
      </c>
      <c r="G5138" s="169" t="s">
        <v>476</v>
      </c>
      <c r="J5138">
        <v>-205000</v>
      </c>
      <c r="M5138" s="168">
        <f t="shared" si="235"/>
        <v>-2.0500000000000001E-2</v>
      </c>
    </row>
    <row r="5139" spans="1:13" x14ac:dyDescent="0.25">
      <c r="A5139" s="89" t="str">
        <f t="shared" si="234"/>
        <v>Y0DJ1.2</v>
      </c>
      <c r="B5139" s="89">
        <f>VLOOKUP(F5139,Masters!B:F,5,0)</f>
        <v>1.2</v>
      </c>
      <c r="C5139" s="169" t="s">
        <v>1325</v>
      </c>
      <c r="D5139" s="169" t="s">
        <v>1325</v>
      </c>
      <c r="E5139" s="170">
        <v>44469</v>
      </c>
      <c r="F5139" s="169">
        <v>201364</v>
      </c>
      <c r="G5139" s="169" t="s">
        <v>479</v>
      </c>
      <c r="J5139">
        <v>-15000</v>
      </c>
      <c r="M5139" s="168">
        <f t="shared" si="235"/>
        <v>-1.5E-3</v>
      </c>
    </row>
    <row r="5140" spans="1:13" x14ac:dyDescent="0.25">
      <c r="A5140" s="89" t="str">
        <f t="shared" si="234"/>
        <v>Y0DJ1.2</v>
      </c>
      <c r="B5140" s="89">
        <f>VLOOKUP(F5140,Masters!B:F,5,0)</f>
        <v>1.2</v>
      </c>
      <c r="C5140" s="169" t="s">
        <v>1325</v>
      </c>
      <c r="D5140" s="169" t="s">
        <v>1325</v>
      </c>
      <c r="E5140" s="170">
        <v>44469</v>
      </c>
      <c r="F5140" s="169">
        <v>201366</v>
      </c>
      <c r="G5140" s="169" t="s">
        <v>480</v>
      </c>
      <c r="J5140">
        <v>-353348129.86000001</v>
      </c>
      <c r="M5140" s="168">
        <f t="shared" si="235"/>
        <v>-35.334812986000003</v>
      </c>
    </row>
    <row r="5141" spans="1:13" x14ac:dyDescent="0.25">
      <c r="A5141" s="89" t="str">
        <f t="shared" si="234"/>
        <v>Y0DJ0</v>
      </c>
      <c r="B5141" s="89">
        <f>VLOOKUP(F5141,Masters!B:F,5,0)</f>
        <v>0</v>
      </c>
      <c r="C5141" s="169" t="s">
        <v>1325</v>
      </c>
      <c r="D5141" s="169" t="s">
        <v>1325</v>
      </c>
      <c r="E5141" s="170">
        <v>44469</v>
      </c>
      <c r="F5141" s="169">
        <v>210103</v>
      </c>
      <c r="G5141" s="169" t="s">
        <v>521</v>
      </c>
      <c r="J5141">
        <v>0</v>
      </c>
      <c r="M5141" s="168">
        <f t="shared" si="235"/>
        <v>0</v>
      </c>
    </row>
    <row r="5142" spans="1:13" x14ac:dyDescent="0.25">
      <c r="A5142" s="89" t="str">
        <f t="shared" si="234"/>
        <v>Y0DJ0</v>
      </c>
      <c r="B5142" s="89">
        <f>VLOOKUP(F5142,Masters!B:F,5,0)</f>
        <v>0</v>
      </c>
      <c r="C5142" s="169" t="s">
        <v>1325</v>
      </c>
      <c r="D5142" s="169" t="s">
        <v>1325</v>
      </c>
      <c r="E5142" s="170">
        <v>44469</v>
      </c>
      <c r="F5142" s="169">
        <v>210106</v>
      </c>
      <c r="G5142" s="169" t="s">
        <v>522</v>
      </c>
      <c r="J5142">
        <v>-263754.56</v>
      </c>
      <c r="M5142" s="168">
        <f t="shared" si="235"/>
        <v>-2.6375455999999999E-2</v>
      </c>
    </row>
    <row r="5143" spans="1:13" x14ac:dyDescent="0.25">
      <c r="A5143" s="89" t="str">
        <f t="shared" si="234"/>
        <v>Y0DJ0</v>
      </c>
      <c r="B5143" s="89">
        <f>VLOOKUP(F5143,Masters!B:F,5,0)</f>
        <v>0</v>
      </c>
      <c r="C5143" s="169" t="s">
        <v>1325</v>
      </c>
      <c r="D5143" s="169" t="s">
        <v>1325</v>
      </c>
      <c r="E5143" s="170">
        <v>44469</v>
      </c>
      <c r="F5143" s="169">
        <v>210117</v>
      </c>
      <c r="G5143" s="169" t="s">
        <v>523</v>
      </c>
      <c r="J5143">
        <v>-11264.83</v>
      </c>
      <c r="M5143" s="168">
        <f t="shared" si="235"/>
        <v>-1.126483E-3</v>
      </c>
    </row>
    <row r="5144" spans="1:13" x14ac:dyDescent="0.25">
      <c r="A5144" s="89" t="str">
        <f t="shared" si="234"/>
        <v>Y0DJ0</v>
      </c>
      <c r="B5144" s="89">
        <f>VLOOKUP(F5144,Masters!B:F,5,0)</f>
        <v>0</v>
      </c>
      <c r="C5144" s="169" t="s">
        <v>1325</v>
      </c>
      <c r="D5144" s="169" t="s">
        <v>1325</v>
      </c>
      <c r="E5144" s="170">
        <v>44469</v>
      </c>
      <c r="F5144" s="169">
        <v>210132</v>
      </c>
      <c r="G5144" s="169" t="s">
        <v>916</v>
      </c>
      <c r="J5144">
        <v>0</v>
      </c>
      <c r="M5144" s="168">
        <f t="shared" si="235"/>
        <v>0</v>
      </c>
    </row>
    <row r="5145" spans="1:13" x14ac:dyDescent="0.25">
      <c r="A5145" s="89" t="str">
        <f t="shared" si="234"/>
        <v>Y0DJ0</v>
      </c>
      <c r="B5145" s="89">
        <f>VLOOKUP(F5145,Masters!B:F,5,0)</f>
        <v>0</v>
      </c>
      <c r="C5145" s="169" t="s">
        <v>1325</v>
      </c>
      <c r="D5145" s="169" t="s">
        <v>1325</v>
      </c>
      <c r="E5145" s="170">
        <v>44469</v>
      </c>
      <c r="F5145" s="169">
        <v>210138</v>
      </c>
      <c r="G5145" s="169" t="s">
        <v>2441</v>
      </c>
      <c r="J5145">
        <v>0</v>
      </c>
      <c r="M5145" s="168">
        <f t="shared" si="235"/>
        <v>0</v>
      </c>
    </row>
    <row r="5146" spans="1:13" x14ac:dyDescent="0.25">
      <c r="A5146" s="89" t="str">
        <f t="shared" ref="A5146:A5209" si="236">C5146&amp;B5146</f>
        <v>Y0DJ0</v>
      </c>
      <c r="B5146" s="89">
        <f>VLOOKUP(F5146,Masters!B:F,5,0)</f>
        <v>0</v>
      </c>
      <c r="C5146" s="169" t="s">
        <v>1325</v>
      </c>
      <c r="D5146" s="169" t="s">
        <v>1325</v>
      </c>
      <c r="E5146" s="170">
        <v>44469</v>
      </c>
      <c r="F5146" s="169">
        <v>210140</v>
      </c>
      <c r="G5146" s="169" t="s">
        <v>525</v>
      </c>
      <c r="J5146">
        <v>0</v>
      </c>
      <c r="M5146" s="168">
        <f t="shared" si="235"/>
        <v>0</v>
      </c>
    </row>
    <row r="5147" spans="1:13" x14ac:dyDescent="0.25">
      <c r="A5147" s="89" t="str">
        <f t="shared" si="236"/>
        <v>Y0DJ0</v>
      </c>
      <c r="B5147" s="89">
        <f>VLOOKUP(F5147,Masters!B:F,5,0)</f>
        <v>0</v>
      </c>
      <c r="C5147" s="169" t="s">
        <v>1325</v>
      </c>
      <c r="D5147" s="169" t="s">
        <v>1325</v>
      </c>
      <c r="E5147" s="170">
        <v>44469</v>
      </c>
      <c r="F5147" s="169">
        <v>210210</v>
      </c>
      <c r="G5147" s="169" t="s">
        <v>526</v>
      </c>
      <c r="J5147">
        <v>-12310.41</v>
      </c>
      <c r="M5147" s="168">
        <f t="shared" si="235"/>
        <v>-1.231041E-3</v>
      </c>
    </row>
    <row r="5148" spans="1:13" x14ac:dyDescent="0.25">
      <c r="A5148" s="89" t="str">
        <f t="shared" si="236"/>
        <v>Y0DJ0</v>
      </c>
      <c r="B5148" s="89">
        <f>VLOOKUP(F5148,Masters!B:F,5,0)</f>
        <v>0</v>
      </c>
      <c r="C5148" s="169" t="s">
        <v>1325</v>
      </c>
      <c r="D5148" s="169" t="s">
        <v>1325</v>
      </c>
      <c r="E5148" s="170">
        <v>44469</v>
      </c>
      <c r="F5148" s="169">
        <v>210667</v>
      </c>
      <c r="G5148" s="169" t="s">
        <v>528</v>
      </c>
      <c r="J5148">
        <v>6.76</v>
      </c>
      <c r="M5148" s="168">
        <f t="shared" si="235"/>
        <v>6.7599999999999997E-7</v>
      </c>
    </row>
    <row r="5149" spans="1:13" x14ac:dyDescent="0.25">
      <c r="A5149" s="89" t="str">
        <f t="shared" si="236"/>
        <v>Y0DJ0</v>
      </c>
      <c r="B5149" s="89">
        <f>VLOOKUP(F5149,Masters!B:F,5,0)</f>
        <v>0</v>
      </c>
      <c r="C5149" s="169" t="s">
        <v>1325</v>
      </c>
      <c r="D5149" s="169" t="s">
        <v>1325</v>
      </c>
      <c r="E5149" s="170">
        <v>44469</v>
      </c>
      <c r="F5149" s="169">
        <v>211103</v>
      </c>
      <c r="G5149" s="169" t="s">
        <v>529</v>
      </c>
      <c r="J5149">
        <v>-367.86</v>
      </c>
      <c r="M5149" s="168">
        <f t="shared" si="235"/>
        <v>-3.6786000000000003E-5</v>
      </c>
    </row>
    <row r="5150" spans="1:13" x14ac:dyDescent="0.25">
      <c r="A5150" s="89" t="str">
        <f t="shared" si="236"/>
        <v>Y0DJ0</v>
      </c>
      <c r="B5150" s="89">
        <f>VLOOKUP(F5150,Masters!B:F,5,0)</f>
        <v>0</v>
      </c>
      <c r="C5150" s="169" t="s">
        <v>1325</v>
      </c>
      <c r="D5150" s="169" t="s">
        <v>1325</v>
      </c>
      <c r="E5150" s="170">
        <v>44469</v>
      </c>
      <c r="F5150" s="169">
        <v>211106</v>
      </c>
      <c r="G5150" s="169" t="s">
        <v>530</v>
      </c>
      <c r="J5150">
        <v>-3061.42</v>
      </c>
      <c r="M5150" s="168">
        <f t="shared" si="235"/>
        <v>-3.0614200000000002E-4</v>
      </c>
    </row>
    <row r="5151" spans="1:13" x14ac:dyDescent="0.25">
      <c r="A5151" s="89" t="str">
        <f t="shared" si="236"/>
        <v>Y0DJ0</v>
      </c>
      <c r="B5151" s="89">
        <f>VLOOKUP(F5151,Masters!B:F,5,0)</f>
        <v>0</v>
      </c>
      <c r="C5151" s="169" t="s">
        <v>1325</v>
      </c>
      <c r="D5151" s="169" t="s">
        <v>1325</v>
      </c>
      <c r="E5151" s="170">
        <v>44469</v>
      </c>
      <c r="F5151" s="169">
        <v>211172</v>
      </c>
      <c r="G5151" s="169" t="s">
        <v>535</v>
      </c>
      <c r="J5151">
        <v>262121.57</v>
      </c>
      <c r="M5151" s="168">
        <f t="shared" si="235"/>
        <v>2.6212157E-2</v>
      </c>
    </row>
    <row r="5152" spans="1:13" x14ac:dyDescent="0.25">
      <c r="A5152" s="89" t="str">
        <f t="shared" si="236"/>
        <v>Y0DJ0</v>
      </c>
      <c r="B5152" s="89">
        <f>VLOOKUP(F5152,Masters!B:F,5,0)</f>
        <v>0</v>
      </c>
      <c r="C5152" s="169" t="s">
        <v>1325</v>
      </c>
      <c r="D5152" s="169" t="s">
        <v>1325</v>
      </c>
      <c r="E5152" s="170">
        <v>44469</v>
      </c>
      <c r="F5152" s="169">
        <v>211632</v>
      </c>
      <c r="G5152" s="169" t="s">
        <v>538</v>
      </c>
      <c r="J5152">
        <v>458.8</v>
      </c>
      <c r="M5152" s="168">
        <f t="shared" si="235"/>
        <v>4.5880000000000001E-5</v>
      </c>
    </row>
    <row r="5153" spans="1:13" x14ac:dyDescent="0.25">
      <c r="A5153" s="89" t="str">
        <f t="shared" si="236"/>
        <v>Y0DJ0</v>
      </c>
      <c r="B5153" s="89">
        <f>VLOOKUP(F5153,Masters!B:F,5,0)</f>
        <v>0</v>
      </c>
      <c r="C5153" s="169" t="s">
        <v>1325</v>
      </c>
      <c r="D5153" s="169" t="s">
        <v>1325</v>
      </c>
      <c r="E5153" s="170">
        <v>44469</v>
      </c>
      <c r="F5153" s="169">
        <v>260118</v>
      </c>
      <c r="G5153" s="169" t="s">
        <v>930</v>
      </c>
      <c r="J5153">
        <v>0</v>
      </c>
      <c r="M5153" s="168">
        <f t="shared" si="235"/>
        <v>0</v>
      </c>
    </row>
    <row r="5154" spans="1:13" x14ac:dyDescent="0.25">
      <c r="A5154" s="89" t="str">
        <f t="shared" si="236"/>
        <v>Y0DJ0</v>
      </c>
      <c r="B5154" s="89">
        <f>VLOOKUP(F5154,Masters!B:F,5,0)</f>
        <v>0</v>
      </c>
      <c r="C5154" s="169" t="s">
        <v>1325</v>
      </c>
      <c r="D5154" s="169" t="s">
        <v>1325</v>
      </c>
      <c r="E5154" s="170">
        <v>44469</v>
      </c>
      <c r="F5154" s="169">
        <v>260836</v>
      </c>
      <c r="G5154" s="169" t="s">
        <v>496</v>
      </c>
      <c r="J5154">
        <v>-902.82</v>
      </c>
      <c r="M5154" s="168">
        <f t="shared" si="235"/>
        <v>-9.0282000000000001E-5</v>
      </c>
    </row>
    <row r="5155" spans="1:13" x14ac:dyDescent="0.25">
      <c r="A5155" s="89" t="str">
        <f t="shared" si="236"/>
        <v>Y0DJ0</v>
      </c>
      <c r="B5155" s="89">
        <f>VLOOKUP(F5155,Masters!B:F,5,0)</f>
        <v>0</v>
      </c>
      <c r="C5155" s="169" t="s">
        <v>1325</v>
      </c>
      <c r="D5155" s="169" t="s">
        <v>1325</v>
      </c>
      <c r="E5155" s="170">
        <v>44469</v>
      </c>
      <c r="F5155" s="169">
        <v>260837</v>
      </c>
      <c r="G5155" s="169" t="s">
        <v>497</v>
      </c>
      <c r="J5155">
        <v>-902.82</v>
      </c>
      <c r="M5155" s="168">
        <f t="shared" si="235"/>
        <v>-9.0282000000000001E-5</v>
      </c>
    </row>
    <row r="5156" spans="1:13" x14ac:dyDescent="0.25">
      <c r="A5156" s="89" t="str">
        <f t="shared" si="236"/>
        <v>Y0DJ0</v>
      </c>
      <c r="B5156" s="89">
        <f>VLOOKUP(F5156,Masters!B:F,5,0)</f>
        <v>0</v>
      </c>
      <c r="C5156" s="169" t="s">
        <v>1325</v>
      </c>
      <c r="D5156" s="169" t="s">
        <v>1325</v>
      </c>
      <c r="E5156" s="170">
        <v>44469</v>
      </c>
      <c r="F5156" s="169">
        <v>261027</v>
      </c>
      <c r="G5156" s="169" t="s">
        <v>502</v>
      </c>
      <c r="J5156">
        <v>2247.2800000000002</v>
      </c>
      <c r="M5156" s="168">
        <f t="shared" si="235"/>
        <v>2.2472800000000002E-4</v>
      </c>
    </row>
    <row r="5157" spans="1:13" x14ac:dyDescent="0.25">
      <c r="A5157" s="89" t="str">
        <f t="shared" si="236"/>
        <v>Y0DJ0</v>
      </c>
      <c r="B5157" s="89">
        <f>VLOOKUP(F5157,Masters!B:F,5,0)</f>
        <v>0</v>
      </c>
      <c r="C5157" s="169" t="s">
        <v>1325</v>
      </c>
      <c r="D5157" s="169" t="s">
        <v>1325</v>
      </c>
      <c r="E5157" s="170">
        <v>44469</v>
      </c>
      <c r="F5157" s="169">
        <v>261262</v>
      </c>
      <c r="G5157" s="169" t="s">
        <v>507</v>
      </c>
      <c r="J5157">
        <v>4.2300000000000004</v>
      </c>
      <c r="M5157" s="168">
        <f t="shared" si="235"/>
        <v>4.2300000000000007E-7</v>
      </c>
    </row>
    <row r="5158" spans="1:13" x14ac:dyDescent="0.25">
      <c r="A5158" s="89" t="str">
        <f t="shared" si="236"/>
        <v>Y0DJ0</v>
      </c>
      <c r="B5158" s="89">
        <f>VLOOKUP(F5158,Masters!B:F,5,0)</f>
        <v>0</v>
      </c>
      <c r="C5158" s="169" t="s">
        <v>1325</v>
      </c>
      <c r="D5158" s="169" t="s">
        <v>1325</v>
      </c>
      <c r="E5158" s="170">
        <v>44469</v>
      </c>
      <c r="F5158" s="169">
        <v>281101</v>
      </c>
      <c r="G5158" s="169" t="s">
        <v>481</v>
      </c>
      <c r="J5158">
        <v>-79795109.569999993</v>
      </c>
      <c r="M5158" s="168">
        <f t="shared" si="235"/>
        <v>-7.9795109569999996</v>
      </c>
    </row>
    <row r="5159" spans="1:13" x14ac:dyDescent="0.25">
      <c r="A5159" s="89" t="str">
        <f t="shared" si="236"/>
        <v>Y0DJ0</v>
      </c>
      <c r="B5159" s="89">
        <f>VLOOKUP(F5159,Masters!B:F,5,0)</f>
        <v>0</v>
      </c>
      <c r="C5159" s="169" t="s">
        <v>1325</v>
      </c>
      <c r="D5159" s="169" t="s">
        <v>1325</v>
      </c>
      <c r="E5159" s="170">
        <v>44469</v>
      </c>
      <c r="F5159" s="169">
        <v>281102</v>
      </c>
      <c r="G5159" s="169" t="s">
        <v>1058</v>
      </c>
      <c r="J5159">
        <v>-14509491.949999999</v>
      </c>
      <c r="M5159" s="168">
        <f t="shared" si="235"/>
        <v>-1.450949195</v>
      </c>
    </row>
    <row r="5160" spans="1:13" x14ac:dyDescent="0.25">
      <c r="A5160" s="89" t="str">
        <f t="shared" si="236"/>
        <v>Y0DJ0</v>
      </c>
      <c r="B5160" s="89">
        <f>VLOOKUP(F5160,Masters!B:F,5,0)</f>
        <v>0</v>
      </c>
      <c r="C5160" s="169" t="s">
        <v>1325</v>
      </c>
      <c r="D5160" s="169" t="s">
        <v>1325</v>
      </c>
      <c r="E5160" s="170">
        <v>44469</v>
      </c>
      <c r="F5160" s="169">
        <v>281212</v>
      </c>
      <c r="G5160" s="169" t="s">
        <v>541</v>
      </c>
      <c r="J5160">
        <v>-8859.98</v>
      </c>
      <c r="M5160" s="168">
        <f t="shared" si="235"/>
        <v>-8.8599799999999993E-4</v>
      </c>
    </row>
    <row r="5161" spans="1:13" x14ac:dyDescent="0.25">
      <c r="A5161" s="89" t="str">
        <f t="shared" si="236"/>
        <v>Y0DJ5.2</v>
      </c>
      <c r="B5161" s="89">
        <f>VLOOKUP(F5161,Masters!B:F,5,0)</f>
        <v>5.2</v>
      </c>
      <c r="C5161" s="169" t="s">
        <v>1325</v>
      </c>
      <c r="D5161" s="169" t="s">
        <v>1325</v>
      </c>
      <c r="E5161" s="170">
        <v>44469</v>
      </c>
      <c r="F5161" s="169">
        <v>304213</v>
      </c>
      <c r="G5161" s="169" t="s">
        <v>966</v>
      </c>
      <c r="J5161">
        <v>-701968.93</v>
      </c>
      <c r="M5161" s="168">
        <f t="shared" si="235"/>
        <v>-7.019689300000001E-2</v>
      </c>
    </row>
    <row r="5162" spans="1:13" x14ac:dyDescent="0.25">
      <c r="A5162" s="89" t="str">
        <f t="shared" si="236"/>
        <v>Y0DJ5.2</v>
      </c>
      <c r="B5162" s="89">
        <f>VLOOKUP(F5162,Masters!B:F,5,0)</f>
        <v>5.2</v>
      </c>
      <c r="C5162" s="169" t="s">
        <v>1325</v>
      </c>
      <c r="D5162" s="169" t="s">
        <v>1325</v>
      </c>
      <c r="E5162" s="170">
        <v>44469</v>
      </c>
      <c r="F5162" s="169">
        <v>304214</v>
      </c>
      <c r="G5162" s="169" t="s">
        <v>663</v>
      </c>
      <c r="J5162">
        <v>-31192</v>
      </c>
      <c r="M5162" s="168">
        <f t="shared" si="235"/>
        <v>-3.1191999999999999E-3</v>
      </c>
    </row>
    <row r="5163" spans="1:13" x14ac:dyDescent="0.25">
      <c r="A5163" s="89" t="str">
        <f t="shared" si="236"/>
        <v>Y0DJ5.2</v>
      </c>
      <c r="B5163" s="89">
        <f>VLOOKUP(F5163,Masters!B:F,5,0)</f>
        <v>5.2</v>
      </c>
      <c r="C5163" s="169" t="s">
        <v>1325</v>
      </c>
      <c r="D5163" s="169" t="s">
        <v>1325</v>
      </c>
      <c r="E5163" s="170">
        <v>44469</v>
      </c>
      <c r="F5163" s="169">
        <v>304217</v>
      </c>
      <c r="G5163" s="169" t="s">
        <v>968</v>
      </c>
      <c r="J5163">
        <v>-10506305.74</v>
      </c>
      <c r="M5163" s="168">
        <f t="shared" si="235"/>
        <v>-1.0506305739999999</v>
      </c>
    </row>
    <row r="5164" spans="1:13" x14ac:dyDescent="0.25">
      <c r="A5164" s="89" t="str">
        <f t="shared" si="236"/>
        <v>Y0DJ5.2</v>
      </c>
      <c r="B5164" s="89">
        <f>VLOOKUP(F5164,Masters!B:F,5,0)</f>
        <v>5.2</v>
      </c>
      <c r="C5164" s="169" t="s">
        <v>1325</v>
      </c>
      <c r="D5164" s="169" t="s">
        <v>1325</v>
      </c>
      <c r="E5164" s="170">
        <v>44469</v>
      </c>
      <c r="F5164" s="169">
        <v>304232</v>
      </c>
      <c r="G5164" s="169" t="s">
        <v>440</v>
      </c>
      <c r="J5164">
        <v>-0.24</v>
      </c>
      <c r="M5164" s="168">
        <f t="shared" si="235"/>
        <v>-2.4E-8</v>
      </c>
    </row>
    <row r="5165" spans="1:13" x14ac:dyDescent="0.25">
      <c r="A5165" s="89" t="str">
        <f t="shared" si="236"/>
        <v>Y0DJ5.2</v>
      </c>
      <c r="B5165" s="89">
        <f>VLOOKUP(F5165,Masters!B:F,5,0)</f>
        <v>5.2</v>
      </c>
      <c r="C5165" s="169" t="s">
        <v>1325</v>
      </c>
      <c r="D5165" s="169" t="s">
        <v>1325</v>
      </c>
      <c r="E5165" s="170">
        <v>44469</v>
      </c>
      <c r="F5165" s="169">
        <v>304233</v>
      </c>
      <c r="G5165" s="169" t="s">
        <v>658</v>
      </c>
      <c r="J5165">
        <v>-8313021.8200000003</v>
      </c>
      <c r="M5165" s="168">
        <f t="shared" si="235"/>
        <v>-0.83130218200000006</v>
      </c>
    </row>
    <row r="5166" spans="1:13" x14ac:dyDescent="0.25">
      <c r="A5166" s="89" t="str">
        <f t="shared" si="236"/>
        <v>Y0DJ5.5</v>
      </c>
      <c r="B5166" s="89">
        <f>VLOOKUP(F5166,Masters!B:F,5,0)</f>
        <v>5.5</v>
      </c>
      <c r="C5166" s="169" t="s">
        <v>1325</v>
      </c>
      <c r="D5166" s="169" t="s">
        <v>1325</v>
      </c>
      <c r="E5166" s="170">
        <v>44469</v>
      </c>
      <c r="F5166" s="169">
        <v>304749</v>
      </c>
      <c r="G5166" s="169" t="s">
        <v>442</v>
      </c>
      <c r="J5166">
        <v>4.8</v>
      </c>
      <c r="M5166" s="168">
        <f t="shared" si="235"/>
        <v>4.7999999999999996E-7</v>
      </c>
    </row>
    <row r="5167" spans="1:13" x14ac:dyDescent="0.25">
      <c r="A5167" s="89" t="str">
        <f t="shared" si="236"/>
        <v>Y0DJ5.5</v>
      </c>
      <c r="B5167" s="89">
        <f>VLOOKUP(F5167,Masters!B:F,5,0)</f>
        <v>5.5</v>
      </c>
      <c r="C5167" s="169" t="s">
        <v>1325</v>
      </c>
      <c r="D5167" s="169" t="s">
        <v>1325</v>
      </c>
      <c r="E5167" s="170">
        <v>44469</v>
      </c>
      <c r="F5167" s="169">
        <v>304751</v>
      </c>
      <c r="G5167" s="169" t="s">
        <v>443</v>
      </c>
      <c r="J5167">
        <v>-4.8</v>
      </c>
      <c r="M5167" s="168">
        <f t="shared" si="235"/>
        <v>-4.7999999999999996E-7</v>
      </c>
    </row>
    <row r="5168" spans="1:13" x14ac:dyDescent="0.25">
      <c r="A5168" s="89" t="str">
        <f t="shared" si="236"/>
        <v>Y0DJ5.5</v>
      </c>
      <c r="B5168" s="89">
        <f>VLOOKUP(F5168,Masters!B:F,5,0)</f>
        <v>5.5</v>
      </c>
      <c r="C5168" s="169" t="s">
        <v>1325</v>
      </c>
      <c r="D5168" s="169" t="s">
        <v>1325</v>
      </c>
      <c r="E5168" s="170">
        <v>44469</v>
      </c>
      <c r="F5168" s="169">
        <v>305144</v>
      </c>
      <c r="G5168" s="169" t="s">
        <v>445</v>
      </c>
      <c r="J5168">
        <v>0</v>
      </c>
      <c r="M5168" s="168">
        <f t="shared" si="235"/>
        <v>0</v>
      </c>
    </row>
    <row r="5169" spans="1:13" x14ac:dyDescent="0.25">
      <c r="A5169" s="89" t="str">
        <f t="shared" si="236"/>
        <v>Y0DJ5.5</v>
      </c>
      <c r="B5169" s="89">
        <f>VLOOKUP(F5169,Masters!B:F,5,0)</f>
        <v>5.5</v>
      </c>
      <c r="C5169" s="169" t="s">
        <v>1325</v>
      </c>
      <c r="D5169" s="169" t="s">
        <v>1325</v>
      </c>
      <c r="E5169" s="170">
        <v>44469</v>
      </c>
      <c r="F5169" s="169">
        <v>310115</v>
      </c>
      <c r="G5169" s="169" t="s">
        <v>446</v>
      </c>
      <c r="J5169">
        <v>0</v>
      </c>
      <c r="M5169" s="168">
        <f t="shared" si="235"/>
        <v>0</v>
      </c>
    </row>
    <row r="5170" spans="1:13" x14ac:dyDescent="0.25">
      <c r="A5170" s="89" t="str">
        <f t="shared" si="236"/>
        <v>Y0DJ0</v>
      </c>
      <c r="B5170" s="89">
        <f>VLOOKUP(F5170,Masters!B:F,5,0)</f>
        <v>0</v>
      </c>
      <c r="C5170" s="169" t="s">
        <v>1325</v>
      </c>
      <c r="D5170" s="169" t="s">
        <v>1325</v>
      </c>
      <c r="E5170" s="170">
        <v>44469</v>
      </c>
      <c r="F5170" s="169">
        <v>311617</v>
      </c>
      <c r="G5170" s="169" t="s">
        <v>666</v>
      </c>
      <c r="J5170">
        <v>2167</v>
      </c>
      <c r="M5170" s="168">
        <f t="shared" si="235"/>
        <v>2.1670000000000001E-4</v>
      </c>
    </row>
    <row r="5171" spans="1:13" x14ac:dyDescent="0.25">
      <c r="A5171" s="89" t="str">
        <f t="shared" si="236"/>
        <v>Y0DJ0</v>
      </c>
      <c r="B5171" s="89">
        <f>VLOOKUP(F5171,Masters!B:F,5,0)</f>
        <v>0</v>
      </c>
      <c r="C5171" s="169" t="s">
        <v>1325</v>
      </c>
      <c r="D5171" s="169" t="s">
        <v>1325</v>
      </c>
      <c r="E5171" s="170">
        <v>44469</v>
      </c>
      <c r="F5171" s="169">
        <v>311621</v>
      </c>
      <c r="G5171" s="169" t="s">
        <v>990</v>
      </c>
      <c r="J5171">
        <v>4890926</v>
      </c>
      <c r="M5171" s="168">
        <f t="shared" si="235"/>
        <v>0.48909259999999999</v>
      </c>
    </row>
    <row r="5172" spans="1:13" x14ac:dyDescent="0.25">
      <c r="A5172" s="89" t="str">
        <f t="shared" si="236"/>
        <v>Y0DJ0</v>
      </c>
      <c r="B5172" s="89">
        <f>VLOOKUP(F5172,Masters!B:F,5,0)</f>
        <v>0</v>
      </c>
      <c r="C5172" s="169" t="s">
        <v>1325</v>
      </c>
      <c r="D5172" s="169" t="s">
        <v>1325</v>
      </c>
      <c r="E5172" s="170">
        <v>44469</v>
      </c>
      <c r="F5172" s="169">
        <v>311624</v>
      </c>
      <c r="G5172" s="169" t="s">
        <v>2436</v>
      </c>
      <c r="J5172">
        <v>3043128.82</v>
      </c>
      <c r="M5172" s="168">
        <f t="shared" si="235"/>
        <v>0.30431288200000001</v>
      </c>
    </row>
    <row r="5173" spans="1:13" x14ac:dyDescent="0.25">
      <c r="A5173" s="89" t="str">
        <f t="shared" si="236"/>
        <v>Y0DJ6.3</v>
      </c>
      <c r="B5173" s="89">
        <f>VLOOKUP(F5173,Masters!B:F,5,0)</f>
        <v>6.3</v>
      </c>
      <c r="C5173" s="169" t="s">
        <v>1325</v>
      </c>
      <c r="D5173" s="169" t="s">
        <v>1325</v>
      </c>
      <c r="E5173" s="170">
        <v>44469</v>
      </c>
      <c r="F5173" s="169">
        <v>401201</v>
      </c>
      <c r="G5173" s="169" t="s">
        <v>451</v>
      </c>
      <c r="J5173">
        <v>3781.25</v>
      </c>
      <c r="M5173" s="168">
        <f t="shared" si="235"/>
        <v>3.7812499999999999E-4</v>
      </c>
    </row>
    <row r="5174" spans="1:13" x14ac:dyDescent="0.25">
      <c r="A5174" s="89" t="str">
        <f t="shared" si="236"/>
        <v>Y0DJ6.3</v>
      </c>
      <c r="B5174" s="89">
        <f>VLOOKUP(F5174,Masters!B:F,5,0)</f>
        <v>6.3</v>
      </c>
      <c r="C5174" s="169" t="s">
        <v>1325</v>
      </c>
      <c r="D5174" s="169" t="s">
        <v>1325</v>
      </c>
      <c r="E5174" s="170">
        <v>44469</v>
      </c>
      <c r="F5174" s="169">
        <v>401532</v>
      </c>
      <c r="G5174" s="169" t="s">
        <v>761</v>
      </c>
      <c r="J5174">
        <v>4960.67</v>
      </c>
      <c r="M5174" s="168">
        <f t="shared" si="235"/>
        <v>4.9606699999999999E-4</v>
      </c>
    </row>
    <row r="5175" spans="1:13" x14ac:dyDescent="0.25">
      <c r="A5175" s="89" t="str">
        <f t="shared" si="236"/>
        <v>Y0DJ6.3</v>
      </c>
      <c r="B5175" s="89">
        <f>VLOOKUP(F5175,Masters!B:F,5,0)</f>
        <v>6.3</v>
      </c>
      <c r="C5175" s="169" t="s">
        <v>1325</v>
      </c>
      <c r="D5175" s="169" t="s">
        <v>1325</v>
      </c>
      <c r="E5175" s="170">
        <v>44469</v>
      </c>
      <c r="F5175" s="169">
        <v>401707</v>
      </c>
      <c r="G5175" s="169" t="s">
        <v>457</v>
      </c>
      <c r="J5175">
        <v>3027.05</v>
      </c>
      <c r="M5175" s="168">
        <f t="shared" si="235"/>
        <v>3.0270500000000001E-4</v>
      </c>
    </row>
    <row r="5176" spans="1:13" x14ac:dyDescent="0.25">
      <c r="A5176" s="89" t="str">
        <f t="shared" si="236"/>
        <v>Y0DJ6.3</v>
      </c>
      <c r="B5176" s="89">
        <f>VLOOKUP(F5176,Masters!B:F,5,0)</f>
        <v>6.3</v>
      </c>
      <c r="C5176" s="169" t="s">
        <v>1325</v>
      </c>
      <c r="D5176" s="169" t="s">
        <v>1325</v>
      </c>
      <c r="E5176" s="170">
        <v>44469</v>
      </c>
      <c r="F5176" s="169">
        <v>401708</v>
      </c>
      <c r="G5176" s="169" t="s">
        <v>458</v>
      </c>
      <c r="J5176">
        <v>3027.05</v>
      </c>
      <c r="M5176" s="168">
        <f t="shared" si="235"/>
        <v>3.0270500000000001E-4</v>
      </c>
    </row>
    <row r="5177" spans="1:13" x14ac:dyDescent="0.25">
      <c r="A5177" s="89" t="str">
        <f t="shared" si="236"/>
        <v>Y0DJ6.2</v>
      </c>
      <c r="B5177" s="89">
        <f>VLOOKUP(F5177,Masters!B:F,5,0)</f>
        <v>6.2</v>
      </c>
      <c r="C5177" s="169" t="s">
        <v>1325</v>
      </c>
      <c r="D5177" s="169" t="s">
        <v>1325</v>
      </c>
      <c r="E5177" s="170">
        <v>44469</v>
      </c>
      <c r="F5177" s="169">
        <v>402106</v>
      </c>
      <c r="G5177" s="169" t="s">
        <v>93</v>
      </c>
      <c r="J5177" s="168">
        <v>995.51</v>
      </c>
      <c r="M5177" s="168">
        <f t="shared" si="235"/>
        <v>9.9550999999999996E-5</v>
      </c>
    </row>
    <row r="5178" spans="1:13" x14ac:dyDescent="0.25">
      <c r="A5178" s="89" t="str">
        <f t="shared" si="236"/>
        <v>Y0DJ6.3</v>
      </c>
      <c r="B5178" s="89">
        <f>VLOOKUP(F5178,Masters!B:F,5,0)</f>
        <v>6.3</v>
      </c>
      <c r="C5178" s="169" t="s">
        <v>1325</v>
      </c>
      <c r="D5178" s="169" t="s">
        <v>1325</v>
      </c>
      <c r="E5178" s="170">
        <v>44469</v>
      </c>
      <c r="F5178" s="169">
        <v>402113</v>
      </c>
      <c r="G5178" s="169" t="s">
        <v>460</v>
      </c>
      <c r="J5178">
        <v>18860.84</v>
      </c>
      <c r="M5178" s="168">
        <f t="shared" si="235"/>
        <v>1.8860840000000001E-3</v>
      </c>
    </row>
    <row r="5179" spans="1:13" x14ac:dyDescent="0.25">
      <c r="A5179" s="89" t="str">
        <f t="shared" si="236"/>
        <v>Y0DJ6.3</v>
      </c>
      <c r="B5179" s="89">
        <f>VLOOKUP(F5179,Masters!B:F,5,0)</f>
        <v>6.3</v>
      </c>
      <c r="C5179" s="169" t="s">
        <v>1325</v>
      </c>
      <c r="D5179" s="169" t="s">
        <v>1325</v>
      </c>
      <c r="E5179" s="170">
        <v>44469</v>
      </c>
      <c r="F5179" s="169">
        <v>402125</v>
      </c>
      <c r="G5179" s="169" t="s">
        <v>2442</v>
      </c>
      <c r="J5179">
        <v>310</v>
      </c>
      <c r="M5179" s="168">
        <f t="shared" si="235"/>
        <v>3.1000000000000001E-5</v>
      </c>
    </row>
    <row r="5180" spans="1:13" x14ac:dyDescent="0.25">
      <c r="A5180" s="89" t="str">
        <f t="shared" si="236"/>
        <v>Y0DJ6.3</v>
      </c>
      <c r="B5180" s="89">
        <f>VLOOKUP(F5180,Masters!B:F,5,0)</f>
        <v>6.3</v>
      </c>
      <c r="C5180" s="169" t="s">
        <v>1325</v>
      </c>
      <c r="D5180" s="169" t="s">
        <v>1325</v>
      </c>
      <c r="E5180" s="170">
        <v>44469</v>
      </c>
      <c r="F5180" s="169">
        <v>402128</v>
      </c>
      <c r="G5180" s="169" t="s">
        <v>766</v>
      </c>
      <c r="J5180">
        <v>74409.820000000007</v>
      </c>
      <c r="M5180" s="168">
        <f t="shared" si="235"/>
        <v>7.4409820000000005E-3</v>
      </c>
    </row>
    <row r="5181" spans="1:13" x14ac:dyDescent="0.25">
      <c r="A5181" s="89" t="str">
        <f t="shared" si="236"/>
        <v>Y0DJ6.3</v>
      </c>
      <c r="B5181" s="89">
        <f>VLOOKUP(F5181,Masters!B:F,5,0)</f>
        <v>6.3</v>
      </c>
      <c r="C5181" s="169" t="s">
        <v>1325</v>
      </c>
      <c r="D5181" s="169" t="s">
        <v>1325</v>
      </c>
      <c r="E5181" s="170">
        <v>44469</v>
      </c>
      <c r="F5181" s="169">
        <v>402233</v>
      </c>
      <c r="G5181" s="169" t="s">
        <v>462</v>
      </c>
      <c r="J5181">
        <v>800.87</v>
      </c>
      <c r="M5181" s="168">
        <f t="shared" si="235"/>
        <v>8.0086999999999994E-5</v>
      </c>
    </row>
    <row r="5182" spans="1:13" x14ac:dyDescent="0.25">
      <c r="A5182" s="89" t="str">
        <f t="shared" si="236"/>
        <v>Y0DJ6.1</v>
      </c>
      <c r="B5182" s="89">
        <f>VLOOKUP(F5182,Masters!B:F,5,0)</f>
        <v>6.1</v>
      </c>
      <c r="C5182" s="169" t="s">
        <v>1325</v>
      </c>
      <c r="D5182" s="169" t="s">
        <v>1325</v>
      </c>
      <c r="E5182" s="170">
        <v>44469</v>
      </c>
      <c r="F5182" s="169">
        <v>402257</v>
      </c>
      <c r="G5182" s="169" t="s">
        <v>464</v>
      </c>
      <c r="J5182" s="168">
        <v>33631.51</v>
      </c>
      <c r="M5182" s="168">
        <f t="shared" si="235"/>
        <v>3.363151E-3</v>
      </c>
    </row>
    <row r="5183" spans="1:13" x14ac:dyDescent="0.25">
      <c r="A5183" s="89" t="str">
        <f t="shared" si="236"/>
        <v>Y0DJ6.3</v>
      </c>
      <c r="B5183" s="89">
        <f>VLOOKUP(F5183,Masters!B:F,5,0)</f>
        <v>6.3</v>
      </c>
      <c r="C5183" s="169" t="s">
        <v>1325</v>
      </c>
      <c r="D5183" s="169" t="s">
        <v>1325</v>
      </c>
      <c r="E5183" s="170">
        <v>44469</v>
      </c>
      <c r="F5183" s="169">
        <v>402381</v>
      </c>
      <c r="G5183" s="169" t="s">
        <v>467</v>
      </c>
      <c r="J5183">
        <v>21823.79</v>
      </c>
      <c r="M5183" s="168">
        <f t="shared" si="235"/>
        <v>2.1823789999999999E-3</v>
      </c>
    </row>
    <row r="5184" spans="1:13" x14ac:dyDescent="0.25">
      <c r="A5184" s="89" t="str">
        <f t="shared" si="236"/>
        <v>Y0DJ6.3</v>
      </c>
      <c r="B5184" s="89">
        <f>VLOOKUP(F5184,Masters!B:F,5,0)</f>
        <v>6.3</v>
      </c>
      <c r="C5184" s="169" t="s">
        <v>1325</v>
      </c>
      <c r="D5184" s="169" t="s">
        <v>1325</v>
      </c>
      <c r="E5184" s="170">
        <v>44469</v>
      </c>
      <c r="F5184" s="169">
        <v>402404</v>
      </c>
      <c r="G5184" s="169" t="s">
        <v>468</v>
      </c>
      <c r="J5184">
        <v>403</v>
      </c>
      <c r="M5184" s="168">
        <f t="shared" si="235"/>
        <v>4.0299999999999997E-5</v>
      </c>
    </row>
    <row r="5185" spans="1:13" x14ac:dyDescent="0.25">
      <c r="A5185" s="89" t="str">
        <f t="shared" si="236"/>
        <v>Y0DJ6.3</v>
      </c>
      <c r="B5185" s="89">
        <f>VLOOKUP(F5185,Masters!B:F,5,0)</f>
        <v>6.3</v>
      </c>
      <c r="C5185" s="169" t="s">
        <v>1325</v>
      </c>
      <c r="D5185" s="169" t="s">
        <v>1325</v>
      </c>
      <c r="E5185" s="170">
        <v>44469</v>
      </c>
      <c r="F5185" s="169">
        <v>440350</v>
      </c>
      <c r="G5185" s="169" t="s">
        <v>575</v>
      </c>
      <c r="J5185">
        <v>13316.86</v>
      </c>
      <c r="M5185" s="168">
        <f t="shared" si="235"/>
        <v>1.3316860000000001E-3</v>
      </c>
    </row>
    <row r="5186" spans="1:13" x14ac:dyDescent="0.25">
      <c r="A5186" s="89" t="str">
        <f t="shared" si="236"/>
        <v>Y0DJ6.3</v>
      </c>
      <c r="B5186" s="89">
        <f>VLOOKUP(F5186,Masters!B:F,5,0)</f>
        <v>6.3</v>
      </c>
      <c r="C5186" s="169" t="s">
        <v>1325</v>
      </c>
      <c r="D5186" s="169" t="s">
        <v>1325</v>
      </c>
      <c r="E5186" s="170">
        <v>44469</v>
      </c>
      <c r="F5186" s="169">
        <v>440351</v>
      </c>
      <c r="G5186" s="169" t="s">
        <v>576</v>
      </c>
      <c r="J5186">
        <v>13316.86</v>
      </c>
      <c r="M5186" s="168">
        <f t="shared" si="235"/>
        <v>1.3316860000000001E-3</v>
      </c>
    </row>
    <row r="5187" spans="1:13" x14ac:dyDescent="0.25">
      <c r="A5187" s="89" t="str">
        <f t="shared" si="236"/>
        <v>Y0DJ6.3</v>
      </c>
      <c r="B5187" s="89">
        <f>VLOOKUP(F5187,Masters!B:F,5,0)</f>
        <v>6.3</v>
      </c>
      <c r="C5187" s="169" t="s">
        <v>1325</v>
      </c>
      <c r="D5187" s="169" t="s">
        <v>1325</v>
      </c>
      <c r="E5187" s="170">
        <v>44469</v>
      </c>
      <c r="F5187" s="169">
        <v>440416</v>
      </c>
      <c r="G5187" s="169" t="s">
        <v>471</v>
      </c>
      <c r="J5187">
        <v>-25151.47</v>
      </c>
      <c r="M5187" s="168">
        <f t="shared" si="235"/>
        <v>-2.5151470000000001E-3</v>
      </c>
    </row>
    <row r="5188" spans="1:13" x14ac:dyDescent="0.25">
      <c r="A5188" s="89" t="str">
        <f t="shared" si="236"/>
        <v>Y0DJ6.3</v>
      </c>
      <c r="B5188" s="89">
        <f>VLOOKUP(F5188,Masters!B:F,5,0)</f>
        <v>6.3</v>
      </c>
      <c r="C5188" s="169" t="s">
        <v>1325</v>
      </c>
      <c r="D5188" s="169" t="s">
        <v>1325</v>
      </c>
      <c r="E5188" s="170">
        <v>44469</v>
      </c>
      <c r="F5188" s="169">
        <v>440509</v>
      </c>
      <c r="G5188" s="169" t="s">
        <v>472</v>
      </c>
      <c r="J5188">
        <v>53568.86</v>
      </c>
      <c r="M5188" s="168">
        <f t="shared" si="235"/>
        <v>5.3568859999999999E-3</v>
      </c>
    </row>
    <row r="5189" spans="1:13" x14ac:dyDescent="0.25">
      <c r="A5189" s="89" t="str">
        <f t="shared" si="236"/>
        <v>Y0DJ6.1</v>
      </c>
      <c r="B5189" s="89">
        <f>VLOOKUP(F5189,Masters!B:F,5,0)</f>
        <v>6.1</v>
      </c>
      <c r="C5189" s="169" t="s">
        <v>1325</v>
      </c>
      <c r="D5189" s="169" t="s">
        <v>1325</v>
      </c>
      <c r="E5189" s="170">
        <v>44469</v>
      </c>
      <c r="F5189" s="169">
        <v>440512</v>
      </c>
      <c r="G5189" s="169" t="s">
        <v>577</v>
      </c>
      <c r="J5189" s="168">
        <v>147956.35</v>
      </c>
      <c r="M5189" s="168">
        <f t="shared" si="235"/>
        <v>1.4795635000000001E-2</v>
      </c>
    </row>
    <row r="5190" spans="1:13" x14ac:dyDescent="0.25">
      <c r="A5190" s="89" t="str">
        <f t="shared" si="236"/>
        <v>Y0DK0</v>
      </c>
      <c r="B5190" s="89">
        <f>VLOOKUP(F5190,Masters!B:F,5,0)</f>
        <v>0</v>
      </c>
      <c r="C5190" s="169" t="s">
        <v>1326</v>
      </c>
      <c r="D5190" s="169" t="s">
        <v>1326</v>
      </c>
      <c r="E5190" s="170">
        <v>44469</v>
      </c>
      <c r="F5190" s="169">
        <v>102104</v>
      </c>
      <c r="G5190" s="169" t="s">
        <v>437</v>
      </c>
      <c r="J5190">
        <v>49659570.719999999</v>
      </c>
      <c r="M5190" s="168">
        <f t="shared" si="235"/>
        <v>4.9659570720000001</v>
      </c>
    </row>
    <row r="5191" spans="1:13" x14ac:dyDescent="0.25">
      <c r="A5191" s="89" t="str">
        <f t="shared" si="236"/>
        <v>Y0DK0</v>
      </c>
      <c r="B5191" s="89">
        <f>VLOOKUP(F5191,Masters!B:F,5,0)</f>
        <v>0</v>
      </c>
      <c r="C5191" s="169" t="s">
        <v>1326</v>
      </c>
      <c r="D5191" s="169" t="s">
        <v>1326</v>
      </c>
      <c r="E5191" s="170">
        <v>44469</v>
      </c>
      <c r="F5191" s="169">
        <v>102105</v>
      </c>
      <c r="G5191" s="169" t="s">
        <v>739</v>
      </c>
      <c r="J5191">
        <v>0</v>
      </c>
      <c r="M5191" s="168">
        <f t="shared" si="235"/>
        <v>0</v>
      </c>
    </row>
    <row r="5192" spans="1:13" x14ac:dyDescent="0.25">
      <c r="A5192" s="89" t="str">
        <f t="shared" si="236"/>
        <v>Y0DK0</v>
      </c>
      <c r="B5192" s="89">
        <f>VLOOKUP(F5192,Masters!B:F,5,0)</f>
        <v>0</v>
      </c>
      <c r="C5192" s="169" t="s">
        <v>1326</v>
      </c>
      <c r="D5192" s="169" t="s">
        <v>1326</v>
      </c>
      <c r="E5192" s="170">
        <v>44469</v>
      </c>
      <c r="F5192" s="169">
        <v>102108</v>
      </c>
      <c r="G5192" s="169" t="s">
        <v>654</v>
      </c>
      <c r="J5192">
        <v>65973937.520000003</v>
      </c>
      <c r="M5192" s="168">
        <f t="shared" si="235"/>
        <v>6.5973937520000003</v>
      </c>
    </row>
    <row r="5193" spans="1:13" x14ac:dyDescent="0.25">
      <c r="A5193" s="89" t="str">
        <f t="shared" si="236"/>
        <v>Y0DK0</v>
      </c>
      <c r="B5193" s="89">
        <f>VLOOKUP(F5193,Masters!B:F,5,0)</f>
        <v>0</v>
      </c>
      <c r="C5193" s="169" t="s">
        <v>1326</v>
      </c>
      <c r="D5193" s="169" t="s">
        <v>1326</v>
      </c>
      <c r="E5193" s="170">
        <v>44469</v>
      </c>
      <c r="F5193" s="169">
        <v>102109</v>
      </c>
      <c r="G5193" s="169" t="s">
        <v>562</v>
      </c>
      <c r="J5193">
        <v>255401678.18000001</v>
      </c>
      <c r="M5193" s="168">
        <f t="shared" si="235"/>
        <v>25.540167818</v>
      </c>
    </row>
    <row r="5194" spans="1:13" x14ac:dyDescent="0.25">
      <c r="A5194" s="89" t="str">
        <f t="shared" si="236"/>
        <v>Y0DK0</v>
      </c>
      <c r="B5194" s="89">
        <f>VLOOKUP(F5194,Masters!B:F,5,0)</f>
        <v>0</v>
      </c>
      <c r="C5194" s="169" t="s">
        <v>1326</v>
      </c>
      <c r="D5194" s="169" t="s">
        <v>1326</v>
      </c>
      <c r="E5194" s="170">
        <v>44469</v>
      </c>
      <c r="F5194" s="169">
        <v>107102</v>
      </c>
      <c r="G5194" s="169" t="s">
        <v>778</v>
      </c>
      <c r="J5194">
        <v>0</v>
      </c>
      <c r="M5194" s="168">
        <f t="shared" si="235"/>
        <v>0</v>
      </c>
    </row>
    <row r="5195" spans="1:13" x14ac:dyDescent="0.25">
      <c r="A5195" s="89" t="str">
        <f t="shared" si="236"/>
        <v>Y0DK0</v>
      </c>
      <c r="B5195" s="89">
        <f>VLOOKUP(F5195,Masters!B:F,5,0)</f>
        <v>0</v>
      </c>
      <c r="C5195" s="169" t="s">
        <v>1326</v>
      </c>
      <c r="D5195" s="169" t="s">
        <v>1326</v>
      </c>
      <c r="E5195" s="170">
        <v>44469</v>
      </c>
      <c r="F5195" s="169">
        <v>111126</v>
      </c>
      <c r="G5195" s="169" t="s">
        <v>438</v>
      </c>
      <c r="J5195">
        <v>4503.79</v>
      </c>
      <c r="M5195" s="168">
        <f t="shared" si="235"/>
        <v>4.5037899999999999E-4</v>
      </c>
    </row>
    <row r="5196" spans="1:13" x14ac:dyDescent="0.25">
      <c r="A5196" s="89" t="str">
        <f t="shared" si="236"/>
        <v>Y0DK0</v>
      </c>
      <c r="B5196" s="89">
        <f>VLOOKUP(F5196,Masters!B:F,5,0)</f>
        <v>0</v>
      </c>
      <c r="C5196" s="169" t="s">
        <v>1326</v>
      </c>
      <c r="D5196" s="169" t="s">
        <v>1326</v>
      </c>
      <c r="E5196" s="170">
        <v>44469</v>
      </c>
      <c r="F5196" s="169">
        <v>111127</v>
      </c>
      <c r="G5196" s="169" t="s">
        <v>784</v>
      </c>
      <c r="J5196">
        <v>0</v>
      </c>
      <c r="M5196" s="168">
        <f t="shared" si="235"/>
        <v>0</v>
      </c>
    </row>
    <row r="5197" spans="1:13" x14ac:dyDescent="0.25">
      <c r="A5197" s="89" t="str">
        <f t="shared" si="236"/>
        <v>Y0DK0</v>
      </c>
      <c r="B5197" s="89">
        <f>VLOOKUP(F5197,Masters!B:F,5,0)</f>
        <v>0</v>
      </c>
      <c r="C5197" s="169" t="s">
        <v>1326</v>
      </c>
      <c r="D5197" s="169" t="s">
        <v>1326</v>
      </c>
      <c r="E5197" s="170">
        <v>44469</v>
      </c>
      <c r="F5197" s="169">
        <v>111131</v>
      </c>
      <c r="G5197" s="169" t="s">
        <v>655</v>
      </c>
      <c r="J5197">
        <v>16060446.15</v>
      </c>
      <c r="M5197" s="168">
        <f t="shared" ref="M5197:M5260" si="237">J5197/10000000</f>
        <v>1.6060446150000001</v>
      </c>
    </row>
    <row r="5198" spans="1:13" x14ac:dyDescent="0.25">
      <c r="A5198" s="89" t="str">
        <f t="shared" si="236"/>
        <v>Y0DK0</v>
      </c>
      <c r="B5198" s="89">
        <f>VLOOKUP(F5198,Masters!B:F,5,0)</f>
        <v>0</v>
      </c>
      <c r="C5198" s="169" t="s">
        <v>1326</v>
      </c>
      <c r="D5198" s="169" t="s">
        <v>1326</v>
      </c>
      <c r="E5198" s="170">
        <v>44469</v>
      </c>
      <c r="F5198" s="169">
        <v>121117</v>
      </c>
      <c r="G5198" s="169" t="s">
        <v>787</v>
      </c>
      <c r="J5198">
        <v>10255847.949999999</v>
      </c>
      <c r="M5198" s="168">
        <f t="shared" si="237"/>
        <v>1.0255847949999999</v>
      </c>
    </row>
    <row r="5199" spans="1:13" x14ac:dyDescent="0.25">
      <c r="A5199" s="89" t="str">
        <f t="shared" si="236"/>
        <v>Y0DK0</v>
      </c>
      <c r="B5199" s="89">
        <f>VLOOKUP(F5199,Masters!B:F,5,0)</f>
        <v>0</v>
      </c>
      <c r="C5199" s="169" t="s">
        <v>1326</v>
      </c>
      <c r="D5199" s="169" t="s">
        <v>1326</v>
      </c>
      <c r="E5199" s="170">
        <v>44469</v>
      </c>
      <c r="F5199" s="169">
        <v>141280</v>
      </c>
      <c r="G5199" s="169" t="s">
        <v>789</v>
      </c>
      <c r="J5199">
        <v>103095.75</v>
      </c>
      <c r="M5199" s="168">
        <f t="shared" si="237"/>
        <v>1.0309575E-2</v>
      </c>
    </row>
    <row r="5200" spans="1:13" x14ac:dyDescent="0.25">
      <c r="A5200" s="89" t="str">
        <f t="shared" si="236"/>
        <v>Y0DK0</v>
      </c>
      <c r="B5200" s="89">
        <f>VLOOKUP(F5200,Masters!B:F,5,0)</f>
        <v>0</v>
      </c>
      <c r="C5200" s="169" t="s">
        <v>1326</v>
      </c>
      <c r="D5200" s="169" t="s">
        <v>1326</v>
      </c>
      <c r="E5200" s="170">
        <v>44469</v>
      </c>
      <c r="F5200" s="169">
        <v>141366</v>
      </c>
      <c r="G5200" s="169" t="s">
        <v>767</v>
      </c>
      <c r="J5200">
        <v>0.01</v>
      </c>
      <c r="M5200" s="168">
        <f t="shared" si="237"/>
        <v>1.0000000000000001E-9</v>
      </c>
    </row>
    <row r="5201" spans="1:13" x14ac:dyDescent="0.25">
      <c r="A5201" s="89" t="str">
        <f t="shared" si="236"/>
        <v>Y0DK0</v>
      </c>
      <c r="B5201" s="89">
        <f>VLOOKUP(F5201,Masters!B:F,5,0)</f>
        <v>0</v>
      </c>
      <c r="C5201" s="169" t="s">
        <v>1326</v>
      </c>
      <c r="D5201" s="169" t="s">
        <v>1326</v>
      </c>
      <c r="E5201" s="170">
        <v>44469</v>
      </c>
      <c r="F5201" s="169">
        <v>141398</v>
      </c>
      <c r="G5201" s="169" t="s">
        <v>2431</v>
      </c>
      <c r="J5201">
        <v>0</v>
      </c>
      <c r="M5201" s="168">
        <f t="shared" si="237"/>
        <v>0</v>
      </c>
    </row>
    <row r="5202" spans="1:13" x14ac:dyDescent="0.25">
      <c r="A5202" s="89" t="str">
        <f t="shared" si="236"/>
        <v>Y0DK0</v>
      </c>
      <c r="B5202" s="89">
        <f>VLOOKUP(F5202,Masters!B:F,5,0)</f>
        <v>0</v>
      </c>
      <c r="C5202" s="169" t="s">
        <v>1326</v>
      </c>
      <c r="D5202" s="169" t="s">
        <v>1326</v>
      </c>
      <c r="E5202" s="170">
        <v>44469</v>
      </c>
      <c r="F5202" s="169">
        <v>160118</v>
      </c>
      <c r="G5202" s="169" t="s">
        <v>890</v>
      </c>
      <c r="J5202">
        <v>0</v>
      </c>
      <c r="M5202" s="168">
        <f t="shared" si="237"/>
        <v>0</v>
      </c>
    </row>
    <row r="5203" spans="1:13" x14ac:dyDescent="0.25">
      <c r="A5203" s="89" t="str">
        <f t="shared" si="236"/>
        <v>Y0DK0</v>
      </c>
      <c r="B5203" s="89">
        <f>VLOOKUP(F5203,Masters!B:F,5,0)</f>
        <v>0</v>
      </c>
      <c r="C5203" s="169" t="s">
        <v>1326</v>
      </c>
      <c r="D5203" s="169" t="s">
        <v>1326</v>
      </c>
      <c r="E5203" s="170">
        <v>44469</v>
      </c>
      <c r="F5203" s="169">
        <v>160119</v>
      </c>
      <c r="G5203" s="169" t="s">
        <v>1117</v>
      </c>
      <c r="J5203">
        <v>0</v>
      </c>
      <c r="M5203" s="168">
        <f t="shared" si="237"/>
        <v>0</v>
      </c>
    </row>
    <row r="5204" spans="1:13" x14ac:dyDescent="0.25">
      <c r="A5204" s="89" t="str">
        <f t="shared" si="236"/>
        <v>Y0DK0</v>
      </c>
      <c r="B5204" s="89">
        <f>VLOOKUP(F5204,Masters!B:F,5,0)</f>
        <v>0</v>
      </c>
      <c r="C5204" s="169" t="s">
        <v>1326</v>
      </c>
      <c r="D5204" s="169" t="s">
        <v>1326</v>
      </c>
      <c r="E5204" s="170">
        <v>44469</v>
      </c>
      <c r="F5204" s="169">
        <v>170120</v>
      </c>
      <c r="G5204" s="169" t="s">
        <v>740</v>
      </c>
      <c r="J5204">
        <v>0</v>
      </c>
      <c r="M5204" s="168">
        <f t="shared" si="237"/>
        <v>0</v>
      </c>
    </row>
    <row r="5205" spans="1:13" x14ac:dyDescent="0.25">
      <c r="A5205" s="89" t="str">
        <f t="shared" si="236"/>
        <v>Y0DK0</v>
      </c>
      <c r="B5205" s="89">
        <f>VLOOKUP(F5205,Masters!B:F,5,0)</f>
        <v>0</v>
      </c>
      <c r="C5205" s="169" t="s">
        <v>1326</v>
      </c>
      <c r="D5205" s="169" t="s">
        <v>1326</v>
      </c>
      <c r="E5205" s="170">
        <v>44469</v>
      </c>
      <c r="F5205" s="169">
        <v>170125</v>
      </c>
      <c r="G5205" s="169" t="s">
        <v>560</v>
      </c>
      <c r="J5205">
        <v>12066924.82</v>
      </c>
      <c r="M5205" s="168">
        <f t="shared" si="237"/>
        <v>1.206692482</v>
      </c>
    </row>
    <row r="5206" spans="1:13" x14ac:dyDescent="0.25">
      <c r="A5206" s="89" t="str">
        <f t="shared" si="236"/>
        <v>Y0DK0</v>
      </c>
      <c r="B5206" s="89">
        <f>VLOOKUP(F5206,Masters!B:F,5,0)</f>
        <v>0</v>
      </c>
      <c r="C5206" s="169" t="s">
        <v>1326</v>
      </c>
      <c r="D5206" s="169" t="s">
        <v>1326</v>
      </c>
      <c r="E5206" s="170">
        <v>44469</v>
      </c>
      <c r="F5206" s="169">
        <v>170128</v>
      </c>
      <c r="G5206" s="169" t="s">
        <v>656</v>
      </c>
      <c r="J5206">
        <v>1373551.33</v>
      </c>
      <c r="M5206" s="168">
        <f t="shared" si="237"/>
        <v>0.13735513300000002</v>
      </c>
    </row>
    <row r="5207" spans="1:13" x14ac:dyDescent="0.25">
      <c r="A5207" s="89" t="str">
        <f t="shared" si="236"/>
        <v>Y0DK1.2</v>
      </c>
      <c r="B5207" s="89">
        <f>VLOOKUP(F5207,Masters!B:F,5,0)</f>
        <v>1.2</v>
      </c>
      <c r="C5207" s="169" t="s">
        <v>1326</v>
      </c>
      <c r="D5207" s="169" t="s">
        <v>1326</v>
      </c>
      <c r="E5207" s="170">
        <v>44469</v>
      </c>
      <c r="F5207" s="169">
        <v>201277</v>
      </c>
      <c r="G5207" s="169" t="s">
        <v>474</v>
      </c>
      <c r="J5207">
        <v>-241758667.72</v>
      </c>
      <c r="M5207" s="168">
        <f t="shared" si="237"/>
        <v>-24.175866771999999</v>
      </c>
    </row>
    <row r="5208" spans="1:13" x14ac:dyDescent="0.25">
      <c r="A5208" s="89" t="str">
        <f t="shared" si="236"/>
        <v>Y0DK1.2</v>
      </c>
      <c r="B5208" s="89">
        <f>VLOOKUP(F5208,Masters!B:F,5,0)</f>
        <v>1.2</v>
      </c>
      <c r="C5208" s="169" t="s">
        <v>1326</v>
      </c>
      <c r="D5208" s="169" t="s">
        <v>1326</v>
      </c>
      <c r="E5208" s="170">
        <v>44469</v>
      </c>
      <c r="F5208" s="169">
        <v>201298</v>
      </c>
      <c r="G5208" s="169" t="s">
        <v>476</v>
      </c>
      <c r="J5208">
        <v>-5000</v>
      </c>
      <c r="M5208" s="168">
        <f t="shared" si="237"/>
        <v>-5.0000000000000001E-4</v>
      </c>
    </row>
    <row r="5209" spans="1:13" x14ac:dyDescent="0.25">
      <c r="A5209" s="89" t="str">
        <f t="shared" si="236"/>
        <v>Y0DK1.2</v>
      </c>
      <c r="B5209" s="89">
        <f>VLOOKUP(F5209,Masters!B:F,5,0)</f>
        <v>1.2</v>
      </c>
      <c r="C5209" s="169" t="s">
        <v>1326</v>
      </c>
      <c r="D5209" s="169" t="s">
        <v>1326</v>
      </c>
      <c r="E5209" s="170">
        <v>44469</v>
      </c>
      <c r="F5209" s="169">
        <v>201364</v>
      </c>
      <c r="G5209" s="169" t="s">
        <v>479</v>
      </c>
      <c r="J5209">
        <v>-67000</v>
      </c>
      <c r="M5209" s="168">
        <f t="shared" si="237"/>
        <v>-6.7000000000000002E-3</v>
      </c>
    </row>
    <row r="5210" spans="1:13" x14ac:dyDescent="0.25">
      <c r="A5210" s="89" t="str">
        <f t="shared" ref="A5210:A5273" si="238">C5210&amp;B5210</f>
        <v>Y0DK1.2</v>
      </c>
      <c r="B5210" s="89">
        <f>VLOOKUP(F5210,Masters!B:F,5,0)</f>
        <v>1.2</v>
      </c>
      <c r="C5210" s="169" t="s">
        <v>1326</v>
      </c>
      <c r="D5210" s="169" t="s">
        <v>1326</v>
      </c>
      <c r="E5210" s="170">
        <v>44469</v>
      </c>
      <c r="F5210" s="169">
        <v>201366</v>
      </c>
      <c r="G5210" s="169" t="s">
        <v>480</v>
      </c>
      <c r="J5210">
        <v>-87516466.959999993</v>
      </c>
      <c r="M5210" s="168">
        <f t="shared" si="237"/>
        <v>-8.7516466959999999</v>
      </c>
    </row>
    <row r="5211" spans="1:13" x14ac:dyDescent="0.25">
      <c r="A5211" s="89" t="str">
        <f t="shared" si="238"/>
        <v>Y0DK0</v>
      </c>
      <c r="B5211" s="89">
        <f>VLOOKUP(F5211,Masters!B:F,5,0)</f>
        <v>0</v>
      </c>
      <c r="C5211" s="169" t="s">
        <v>1326</v>
      </c>
      <c r="D5211" s="169" t="s">
        <v>1326</v>
      </c>
      <c r="E5211" s="170">
        <v>44469</v>
      </c>
      <c r="F5211" s="169">
        <v>210103</v>
      </c>
      <c r="G5211" s="169" t="s">
        <v>521</v>
      </c>
      <c r="J5211">
        <v>0</v>
      </c>
      <c r="M5211" s="168">
        <f t="shared" si="237"/>
        <v>0</v>
      </c>
    </row>
    <row r="5212" spans="1:13" x14ac:dyDescent="0.25">
      <c r="A5212" s="89" t="str">
        <f t="shared" si="238"/>
        <v>Y0DK0</v>
      </c>
      <c r="B5212" s="89">
        <f>VLOOKUP(F5212,Masters!B:F,5,0)</f>
        <v>0</v>
      </c>
      <c r="C5212" s="169" t="s">
        <v>1326</v>
      </c>
      <c r="D5212" s="169" t="s">
        <v>1326</v>
      </c>
      <c r="E5212" s="170">
        <v>44469</v>
      </c>
      <c r="F5212" s="169">
        <v>210106</v>
      </c>
      <c r="G5212" s="169" t="s">
        <v>522</v>
      </c>
      <c r="J5212">
        <v>-316991.53000000003</v>
      </c>
      <c r="M5212" s="168">
        <f t="shared" si="237"/>
        <v>-3.1699153000000001E-2</v>
      </c>
    </row>
    <row r="5213" spans="1:13" x14ac:dyDescent="0.25">
      <c r="A5213" s="89" t="str">
        <f t="shared" si="238"/>
        <v>Y0DK0</v>
      </c>
      <c r="B5213" s="89">
        <f>VLOOKUP(F5213,Masters!B:F,5,0)</f>
        <v>0</v>
      </c>
      <c r="C5213" s="169" t="s">
        <v>1326</v>
      </c>
      <c r="D5213" s="169" t="s">
        <v>1326</v>
      </c>
      <c r="E5213" s="170">
        <v>44469</v>
      </c>
      <c r="F5213" s="169">
        <v>210117</v>
      </c>
      <c r="G5213" s="169" t="s">
        <v>523</v>
      </c>
      <c r="J5213">
        <v>-25391.03</v>
      </c>
      <c r="M5213" s="168">
        <f t="shared" si="237"/>
        <v>-2.539103E-3</v>
      </c>
    </row>
    <row r="5214" spans="1:13" x14ac:dyDescent="0.25">
      <c r="A5214" s="89" t="str">
        <f t="shared" si="238"/>
        <v>Y0DK0</v>
      </c>
      <c r="B5214" s="89">
        <f>VLOOKUP(F5214,Masters!B:F,5,0)</f>
        <v>0</v>
      </c>
      <c r="C5214" s="169" t="s">
        <v>1326</v>
      </c>
      <c r="D5214" s="169" t="s">
        <v>1326</v>
      </c>
      <c r="E5214" s="170">
        <v>44469</v>
      </c>
      <c r="F5214" s="169">
        <v>210132</v>
      </c>
      <c r="G5214" s="169" t="s">
        <v>916</v>
      </c>
      <c r="J5214">
        <v>0</v>
      </c>
      <c r="M5214" s="168">
        <f t="shared" si="237"/>
        <v>0</v>
      </c>
    </row>
    <row r="5215" spans="1:13" x14ac:dyDescent="0.25">
      <c r="A5215" s="89" t="str">
        <f t="shared" si="238"/>
        <v>Y0DK0</v>
      </c>
      <c r="B5215" s="89">
        <f>VLOOKUP(F5215,Masters!B:F,5,0)</f>
        <v>0</v>
      </c>
      <c r="C5215" s="169" t="s">
        <v>1326</v>
      </c>
      <c r="D5215" s="169" t="s">
        <v>1326</v>
      </c>
      <c r="E5215" s="170">
        <v>44469</v>
      </c>
      <c r="F5215" s="169">
        <v>210138</v>
      </c>
      <c r="G5215" s="169" t="s">
        <v>2441</v>
      </c>
      <c r="J5215">
        <v>0</v>
      </c>
      <c r="M5215" s="168">
        <f t="shared" si="237"/>
        <v>0</v>
      </c>
    </row>
    <row r="5216" spans="1:13" x14ac:dyDescent="0.25">
      <c r="A5216" s="89" t="str">
        <f t="shared" si="238"/>
        <v>Y0DK0</v>
      </c>
      <c r="B5216" s="89">
        <f>VLOOKUP(F5216,Masters!B:F,5,0)</f>
        <v>0</v>
      </c>
      <c r="C5216" s="169" t="s">
        <v>1326</v>
      </c>
      <c r="D5216" s="169" t="s">
        <v>1326</v>
      </c>
      <c r="E5216" s="170">
        <v>44469</v>
      </c>
      <c r="F5216" s="169">
        <v>210140</v>
      </c>
      <c r="G5216" s="169" t="s">
        <v>525</v>
      </c>
      <c r="J5216">
        <v>0</v>
      </c>
      <c r="M5216" s="168">
        <f t="shared" si="237"/>
        <v>0</v>
      </c>
    </row>
    <row r="5217" spans="1:13" x14ac:dyDescent="0.25">
      <c r="A5217" s="89" t="str">
        <f t="shared" si="238"/>
        <v>Y0DK0</v>
      </c>
      <c r="B5217" s="89">
        <f>VLOOKUP(F5217,Masters!B:F,5,0)</f>
        <v>0</v>
      </c>
      <c r="C5217" s="169" t="s">
        <v>1326</v>
      </c>
      <c r="D5217" s="169" t="s">
        <v>1326</v>
      </c>
      <c r="E5217" s="170">
        <v>44469</v>
      </c>
      <c r="F5217" s="169">
        <v>210210</v>
      </c>
      <c r="G5217" s="169" t="s">
        <v>526</v>
      </c>
      <c r="J5217">
        <v>-122026.78</v>
      </c>
      <c r="M5217" s="168">
        <f t="shared" si="237"/>
        <v>-1.2202678E-2</v>
      </c>
    </row>
    <row r="5218" spans="1:13" x14ac:dyDescent="0.25">
      <c r="A5218" s="89" t="str">
        <f t="shared" si="238"/>
        <v>Y0DK0</v>
      </c>
      <c r="B5218" s="89">
        <f>VLOOKUP(F5218,Masters!B:F,5,0)</f>
        <v>0</v>
      </c>
      <c r="C5218" s="169" t="s">
        <v>1326</v>
      </c>
      <c r="D5218" s="169" t="s">
        <v>1326</v>
      </c>
      <c r="E5218" s="170">
        <v>44469</v>
      </c>
      <c r="F5218" s="169">
        <v>210667</v>
      </c>
      <c r="G5218" s="169" t="s">
        <v>528</v>
      </c>
      <c r="J5218">
        <v>8.81</v>
      </c>
      <c r="M5218" s="168">
        <f t="shared" si="237"/>
        <v>8.8100000000000001E-7</v>
      </c>
    </row>
    <row r="5219" spans="1:13" x14ac:dyDescent="0.25">
      <c r="A5219" s="89" t="str">
        <f t="shared" si="238"/>
        <v>Y0DK0</v>
      </c>
      <c r="B5219" s="89">
        <f>VLOOKUP(F5219,Masters!B:F,5,0)</f>
        <v>0</v>
      </c>
      <c r="C5219" s="169" t="s">
        <v>1326</v>
      </c>
      <c r="D5219" s="169" t="s">
        <v>1326</v>
      </c>
      <c r="E5219" s="170">
        <v>44469</v>
      </c>
      <c r="F5219" s="169">
        <v>211103</v>
      </c>
      <c r="G5219" s="169" t="s">
        <v>529</v>
      </c>
      <c r="J5219">
        <v>-291.5</v>
      </c>
      <c r="M5219" s="168">
        <f t="shared" si="237"/>
        <v>-2.915E-5</v>
      </c>
    </row>
    <row r="5220" spans="1:13" x14ac:dyDescent="0.25">
      <c r="A5220" s="89" t="str">
        <f t="shared" si="238"/>
        <v>Y0DK0</v>
      </c>
      <c r="B5220" s="89">
        <f>VLOOKUP(F5220,Masters!B:F,5,0)</f>
        <v>0</v>
      </c>
      <c r="C5220" s="169" t="s">
        <v>1326</v>
      </c>
      <c r="D5220" s="169" t="s">
        <v>1326</v>
      </c>
      <c r="E5220" s="170">
        <v>44469</v>
      </c>
      <c r="F5220" s="169">
        <v>211106</v>
      </c>
      <c r="G5220" s="169" t="s">
        <v>530</v>
      </c>
      <c r="J5220">
        <v>-6906.42</v>
      </c>
      <c r="M5220" s="168">
        <f t="shared" si="237"/>
        <v>-6.9064199999999999E-4</v>
      </c>
    </row>
    <row r="5221" spans="1:13" x14ac:dyDescent="0.25">
      <c r="A5221" s="89" t="str">
        <f t="shared" si="238"/>
        <v>Y0DK0</v>
      </c>
      <c r="B5221" s="89">
        <f>VLOOKUP(F5221,Masters!B:F,5,0)</f>
        <v>0</v>
      </c>
      <c r="C5221" s="169" t="s">
        <v>1326</v>
      </c>
      <c r="D5221" s="169" t="s">
        <v>1326</v>
      </c>
      <c r="E5221" s="170">
        <v>44469</v>
      </c>
      <c r="F5221" s="169">
        <v>211172</v>
      </c>
      <c r="G5221" s="169" t="s">
        <v>535</v>
      </c>
      <c r="J5221">
        <v>305919.39</v>
      </c>
      <c r="M5221" s="168">
        <f t="shared" si="237"/>
        <v>3.0591939000000002E-2</v>
      </c>
    </row>
    <row r="5222" spans="1:13" x14ac:dyDescent="0.25">
      <c r="A5222" s="89" t="str">
        <f t="shared" si="238"/>
        <v>Y0DK0</v>
      </c>
      <c r="B5222" s="89">
        <f>VLOOKUP(F5222,Masters!B:F,5,0)</f>
        <v>0</v>
      </c>
      <c r="C5222" s="169" t="s">
        <v>1326</v>
      </c>
      <c r="D5222" s="169" t="s">
        <v>1326</v>
      </c>
      <c r="E5222" s="170">
        <v>44469</v>
      </c>
      <c r="F5222" s="169">
        <v>211632</v>
      </c>
      <c r="G5222" s="169" t="s">
        <v>538</v>
      </c>
      <c r="J5222">
        <v>362.44</v>
      </c>
      <c r="M5222" s="168">
        <f t="shared" si="237"/>
        <v>3.6244000000000001E-5</v>
      </c>
    </row>
    <row r="5223" spans="1:13" x14ac:dyDescent="0.25">
      <c r="A5223" s="89" t="str">
        <f t="shared" si="238"/>
        <v>Y0DK0</v>
      </c>
      <c r="B5223" s="89">
        <f>VLOOKUP(F5223,Masters!B:F,5,0)</f>
        <v>0</v>
      </c>
      <c r="C5223" s="169" t="s">
        <v>1326</v>
      </c>
      <c r="D5223" s="169" t="s">
        <v>1326</v>
      </c>
      <c r="E5223" s="170">
        <v>44469</v>
      </c>
      <c r="F5223" s="169">
        <v>260118</v>
      </c>
      <c r="G5223" s="169" t="s">
        <v>930</v>
      </c>
      <c r="J5223">
        <v>0</v>
      </c>
      <c r="M5223" s="168">
        <f t="shared" si="237"/>
        <v>0</v>
      </c>
    </row>
    <row r="5224" spans="1:13" x14ac:dyDescent="0.25">
      <c r="A5224" s="89" t="str">
        <f t="shared" si="238"/>
        <v>Y0DK0</v>
      </c>
      <c r="B5224" s="89">
        <f>VLOOKUP(F5224,Masters!B:F,5,0)</f>
        <v>0</v>
      </c>
      <c r="C5224" s="169" t="s">
        <v>1326</v>
      </c>
      <c r="D5224" s="169" t="s">
        <v>1326</v>
      </c>
      <c r="E5224" s="170">
        <v>44469</v>
      </c>
      <c r="F5224" s="169">
        <v>260836</v>
      </c>
      <c r="G5224" s="169" t="s">
        <v>496</v>
      </c>
      <c r="J5224">
        <v>-2085.75</v>
      </c>
      <c r="M5224" s="168">
        <f t="shared" si="237"/>
        <v>-2.0857499999999999E-4</v>
      </c>
    </row>
    <row r="5225" spans="1:13" x14ac:dyDescent="0.25">
      <c r="A5225" s="89" t="str">
        <f t="shared" si="238"/>
        <v>Y0DK0</v>
      </c>
      <c r="B5225" s="89">
        <f>VLOOKUP(F5225,Masters!B:F,5,0)</f>
        <v>0</v>
      </c>
      <c r="C5225" s="169" t="s">
        <v>1326</v>
      </c>
      <c r="D5225" s="169" t="s">
        <v>1326</v>
      </c>
      <c r="E5225" s="170">
        <v>44469</v>
      </c>
      <c r="F5225" s="169">
        <v>260837</v>
      </c>
      <c r="G5225" s="169" t="s">
        <v>497</v>
      </c>
      <c r="J5225">
        <v>-2085.75</v>
      </c>
      <c r="M5225" s="168">
        <f t="shared" si="237"/>
        <v>-2.0857499999999999E-4</v>
      </c>
    </row>
    <row r="5226" spans="1:13" x14ac:dyDescent="0.25">
      <c r="A5226" s="89" t="str">
        <f t="shared" si="238"/>
        <v>Y0DK0</v>
      </c>
      <c r="B5226" s="89">
        <f>VLOOKUP(F5226,Masters!B:F,5,0)</f>
        <v>0</v>
      </c>
      <c r="C5226" s="169" t="s">
        <v>1326</v>
      </c>
      <c r="D5226" s="169" t="s">
        <v>1326</v>
      </c>
      <c r="E5226" s="170">
        <v>44469</v>
      </c>
      <c r="F5226" s="169">
        <v>261027</v>
      </c>
      <c r="G5226" s="169" t="s">
        <v>502</v>
      </c>
      <c r="J5226">
        <v>4818.49</v>
      </c>
      <c r="M5226" s="168">
        <f t="shared" si="237"/>
        <v>4.8184899999999996E-4</v>
      </c>
    </row>
    <row r="5227" spans="1:13" x14ac:dyDescent="0.25">
      <c r="A5227" s="89" t="str">
        <f t="shared" si="238"/>
        <v>Y0DK0</v>
      </c>
      <c r="B5227" s="89">
        <f>VLOOKUP(F5227,Masters!B:F,5,0)</f>
        <v>0</v>
      </c>
      <c r="C5227" s="169" t="s">
        <v>1326</v>
      </c>
      <c r="D5227" s="169" t="s">
        <v>1326</v>
      </c>
      <c r="E5227" s="170">
        <v>44469</v>
      </c>
      <c r="F5227" s="169">
        <v>261262</v>
      </c>
      <c r="G5227" s="169" t="s">
        <v>507</v>
      </c>
      <c r="J5227">
        <v>3.18</v>
      </c>
      <c r="M5227" s="168">
        <f t="shared" si="237"/>
        <v>3.1800000000000002E-7</v>
      </c>
    </row>
    <row r="5228" spans="1:13" x14ac:dyDescent="0.25">
      <c r="A5228" s="89" t="str">
        <f t="shared" si="238"/>
        <v>Y0DK0</v>
      </c>
      <c r="B5228" s="89">
        <f>VLOOKUP(F5228,Masters!B:F,5,0)</f>
        <v>0</v>
      </c>
      <c r="C5228" s="169" t="s">
        <v>1326</v>
      </c>
      <c r="D5228" s="169" t="s">
        <v>1326</v>
      </c>
      <c r="E5228" s="170">
        <v>44469</v>
      </c>
      <c r="F5228" s="169">
        <v>281101</v>
      </c>
      <c r="G5228" s="169" t="s">
        <v>481</v>
      </c>
      <c r="J5228">
        <v>-54760962.630000003</v>
      </c>
      <c r="M5228" s="168">
        <f t="shared" si="237"/>
        <v>-5.4760962630000005</v>
      </c>
    </row>
    <row r="5229" spans="1:13" x14ac:dyDescent="0.25">
      <c r="A5229" s="89" t="str">
        <f t="shared" si="238"/>
        <v>Y0DK0</v>
      </c>
      <c r="B5229" s="89">
        <f>VLOOKUP(F5229,Masters!B:F,5,0)</f>
        <v>0</v>
      </c>
      <c r="C5229" s="169" t="s">
        <v>1326</v>
      </c>
      <c r="D5229" s="169" t="s">
        <v>1326</v>
      </c>
      <c r="E5229" s="170">
        <v>44469</v>
      </c>
      <c r="F5229" s="169">
        <v>281102</v>
      </c>
      <c r="G5229" s="169" t="s">
        <v>1058</v>
      </c>
      <c r="J5229">
        <v>-16541912.15</v>
      </c>
      <c r="M5229" s="168">
        <f t="shared" si="237"/>
        <v>-1.654191215</v>
      </c>
    </row>
    <row r="5230" spans="1:13" x14ac:dyDescent="0.25">
      <c r="A5230" s="89" t="str">
        <f t="shared" si="238"/>
        <v>Y0DK0</v>
      </c>
      <c r="B5230" s="89">
        <f>VLOOKUP(F5230,Masters!B:F,5,0)</f>
        <v>0</v>
      </c>
      <c r="C5230" s="169" t="s">
        <v>1326</v>
      </c>
      <c r="D5230" s="169" t="s">
        <v>1326</v>
      </c>
      <c r="E5230" s="170">
        <v>44469</v>
      </c>
      <c r="F5230" s="169">
        <v>281212</v>
      </c>
      <c r="G5230" s="169" t="s">
        <v>541</v>
      </c>
      <c r="J5230">
        <v>-6743.59</v>
      </c>
      <c r="M5230" s="168">
        <f t="shared" si="237"/>
        <v>-6.7435900000000003E-4</v>
      </c>
    </row>
    <row r="5231" spans="1:13" x14ac:dyDescent="0.25">
      <c r="A5231" s="89" t="str">
        <f t="shared" si="238"/>
        <v>Y0DK5.2</v>
      </c>
      <c r="B5231" s="89">
        <f>VLOOKUP(F5231,Masters!B:F,5,0)</f>
        <v>5.2</v>
      </c>
      <c r="C5231" s="169" t="s">
        <v>1326</v>
      </c>
      <c r="D5231" s="169" t="s">
        <v>1326</v>
      </c>
      <c r="E5231" s="170">
        <v>44469</v>
      </c>
      <c r="F5231" s="169">
        <v>304213</v>
      </c>
      <c r="G5231" s="169" t="s">
        <v>966</v>
      </c>
      <c r="J5231">
        <v>-403868.75</v>
      </c>
      <c r="M5231" s="168">
        <f t="shared" si="237"/>
        <v>-4.0386875000000003E-2</v>
      </c>
    </row>
    <row r="5232" spans="1:13" x14ac:dyDescent="0.25">
      <c r="A5232" s="89" t="str">
        <f t="shared" si="238"/>
        <v>Y0DK5.2</v>
      </c>
      <c r="B5232" s="89">
        <f>VLOOKUP(F5232,Masters!B:F,5,0)</f>
        <v>5.2</v>
      </c>
      <c r="C5232" s="169" t="s">
        <v>1326</v>
      </c>
      <c r="D5232" s="169" t="s">
        <v>1326</v>
      </c>
      <c r="E5232" s="170">
        <v>44469</v>
      </c>
      <c r="F5232" s="169">
        <v>304214</v>
      </c>
      <c r="G5232" s="169" t="s">
        <v>663</v>
      </c>
      <c r="J5232">
        <v>-378613</v>
      </c>
      <c r="M5232" s="168">
        <f t="shared" si="237"/>
        <v>-3.7861300000000001E-2</v>
      </c>
    </row>
    <row r="5233" spans="1:13" x14ac:dyDescent="0.25">
      <c r="A5233" s="89" t="str">
        <f t="shared" si="238"/>
        <v>Y0DK5.2</v>
      </c>
      <c r="B5233" s="89">
        <f>VLOOKUP(F5233,Masters!B:F,5,0)</f>
        <v>5.2</v>
      </c>
      <c r="C5233" s="169" t="s">
        <v>1326</v>
      </c>
      <c r="D5233" s="169" t="s">
        <v>1326</v>
      </c>
      <c r="E5233" s="170">
        <v>44469</v>
      </c>
      <c r="F5233" s="169">
        <v>304217</v>
      </c>
      <c r="G5233" s="169" t="s">
        <v>968</v>
      </c>
      <c r="J5233">
        <v>-10134941.1</v>
      </c>
      <c r="M5233" s="168">
        <f t="shared" si="237"/>
        <v>-1.0134941099999999</v>
      </c>
    </row>
    <row r="5234" spans="1:13" x14ac:dyDescent="0.25">
      <c r="A5234" s="89" t="str">
        <f t="shared" si="238"/>
        <v>Y0DK5.2</v>
      </c>
      <c r="B5234" s="89">
        <f>VLOOKUP(F5234,Masters!B:F,5,0)</f>
        <v>5.2</v>
      </c>
      <c r="C5234" s="169" t="s">
        <v>1326</v>
      </c>
      <c r="D5234" s="169" t="s">
        <v>1326</v>
      </c>
      <c r="E5234" s="170">
        <v>44469</v>
      </c>
      <c r="F5234" s="169">
        <v>304232</v>
      </c>
      <c r="G5234" s="169" t="s">
        <v>440</v>
      </c>
      <c r="J5234">
        <v>-0.13</v>
      </c>
      <c r="M5234" s="168">
        <f t="shared" si="237"/>
        <v>-1.3000000000000001E-8</v>
      </c>
    </row>
    <row r="5235" spans="1:13" x14ac:dyDescent="0.25">
      <c r="A5235" s="89" t="str">
        <f t="shared" si="238"/>
        <v>Y0DK5.2</v>
      </c>
      <c r="B5235" s="89">
        <f>VLOOKUP(F5235,Masters!B:F,5,0)</f>
        <v>5.2</v>
      </c>
      <c r="C5235" s="169" t="s">
        <v>1326</v>
      </c>
      <c r="D5235" s="169" t="s">
        <v>1326</v>
      </c>
      <c r="E5235" s="170">
        <v>44469</v>
      </c>
      <c r="F5235" s="169">
        <v>304233</v>
      </c>
      <c r="G5235" s="169" t="s">
        <v>658</v>
      </c>
      <c r="J5235">
        <v>-3155012</v>
      </c>
      <c r="M5235" s="168">
        <f t="shared" si="237"/>
        <v>-0.31550119999999998</v>
      </c>
    </row>
    <row r="5236" spans="1:13" x14ac:dyDescent="0.25">
      <c r="A5236" s="89" t="str">
        <f t="shared" si="238"/>
        <v>Y0DK5.5</v>
      </c>
      <c r="B5236" s="89">
        <f>VLOOKUP(F5236,Masters!B:F,5,0)</f>
        <v>5.5</v>
      </c>
      <c r="C5236" s="169" t="s">
        <v>1326</v>
      </c>
      <c r="D5236" s="169" t="s">
        <v>1326</v>
      </c>
      <c r="E5236" s="170">
        <v>44469</v>
      </c>
      <c r="F5236" s="169">
        <v>304749</v>
      </c>
      <c r="G5236" s="169" t="s">
        <v>442</v>
      </c>
      <c r="J5236">
        <v>-0.67</v>
      </c>
      <c r="M5236" s="168">
        <f t="shared" si="237"/>
        <v>-6.7000000000000004E-8</v>
      </c>
    </row>
    <row r="5237" spans="1:13" x14ac:dyDescent="0.25">
      <c r="A5237" s="89" t="str">
        <f t="shared" si="238"/>
        <v>Y0DK5.5</v>
      </c>
      <c r="B5237" s="89">
        <f>VLOOKUP(F5237,Masters!B:F,5,0)</f>
        <v>5.5</v>
      </c>
      <c r="C5237" s="169" t="s">
        <v>1326</v>
      </c>
      <c r="D5237" s="169" t="s">
        <v>1326</v>
      </c>
      <c r="E5237" s="170">
        <v>44469</v>
      </c>
      <c r="F5237" s="169">
        <v>304751</v>
      </c>
      <c r="G5237" s="169" t="s">
        <v>443</v>
      </c>
      <c r="J5237">
        <v>0.67</v>
      </c>
      <c r="M5237" s="168">
        <f t="shared" si="237"/>
        <v>6.7000000000000004E-8</v>
      </c>
    </row>
    <row r="5238" spans="1:13" x14ac:dyDescent="0.25">
      <c r="A5238" s="89" t="str">
        <f t="shared" si="238"/>
        <v>Y0DK5.5</v>
      </c>
      <c r="B5238" s="89">
        <f>VLOOKUP(F5238,Masters!B:F,5,0)</f>
        <v>5.5</v>
      </c>
      <c r="C5238" s="169" t="s">
        <v>1326</v>
      </c>
      <c r="D5238" s="169" t="s">
        <v>1326</v>
      </c>
      <c r="E5238" s="170">
        <v>44469</v>
      </c>
      <c r="F5238" s="169">
        <v>305144</v>
      </c>
      <c r="G5238" s="169" t="s">
        <v>445</v>
      </c>
      <c r="J5238">
        <v>6.45</v>
      </c>
      <c r="M5238" s="168">
        <f t="shared" si="237"/>
        <v>6.4499999999999997E-7</v>
      </c>
    </row>
    <row r="5239" spans="1:13" x14ac:dyDescent="0.25">
      <c r="A5239" s="89" t="str">
        <f t="shared" si="238"/>
        <v>Y0DK5.5</v>
      </c>
      <c r="B5239" s="89">
        <f>VLOOKUP(F5239,Masters!B:F,5,0)</f>
        <v>5.5</v>
      </c>
      <c r="C5239" s="169" t="s">
        <v>1326</v>
      </c>
      <c r="D5239" s="169" t="s">
        <v>1326</v>
      </c>
      <c r="E5239" s="170">
        <v>44469</v>
      </c>
      <c r="F5239" s="169">
        <v>310115</v>
      </c>
      <c r="G5239" s="169" t="s">
        <v>446</v>
      </c>
      <c r="J5239">
        <v>-6.45</v>
      </c>
      <c r="M5239" s="168">
        <f t="shared" si="237"/>
        <v>-6.4499999999999997E-7</v>
      </c>
    </row>
    <row r="5240" spans="1:13" x14ac:dyDescent="0.25">
      <c r="A5240" s="89" t="str">
        <f t="shared" si="238"/>
        <v>Y0DK0</v>
      </c>
      <c r="B5240" s="89">
        <f>VLOOKUP(F5240,Masters!B:F,5,0)</f>
        <v>0</v>
      </c>
      <c r="C5240" s="169" t="s">
        <v>1326</v>
      </c>
      <c r="D5240" s="169" t="s">
        <v>1326</v>
      </c>
      <c r="E5240" s="170">
        <v>44469</v>
      </c>
      <c r="F5240" s="169">
        <v>311617</v>
      </c>
      <c r="G5240" s="169" t="s">
        <v>666</v>
      </c>
      <c r="J5240">
        <v>-12712</v>
      </c>
      <c r="M5240" s="168">
        <f t="shared" si="237"/>
        <v>-1.2712000000000001E-3</v>
      </c>
    </row>
    <row r="5241" spans="1:13" x14ac:dyDescent="0.25">
      <c r="A5241" s="89" t="str">
        <f t="shared" si="238"/>
        <v>Y0DK0</v>
      </c>
      <c r="B5241" s="89">
        <f>VLOOKUP(F5241,Masters!B:F,5,0)</f>
        <v>0</v>
      </c>
      <c r="C5241" s="169" t="s">
        <v>1326</v>
      </c>
      <c r="D5241" s="169" t="s">
        <v>1326</v>
      </c>
      <c r="E5241" s="170">
        <v>44469</v>
      </c>
      <c r="F5241" s="169">
        <v>311621</v>
      </c>
      <c r="G5241" s="169" t="s">
        <v>990</v>
      </c>
      <c r="J5241">
        <v>2232350</v>
      </c>
      <c r="M5241" s="168">
        <f t="shared" si="237"/>
        <v>0.22323499999999999</v>
      </c>
    </row>
    <row r="5242" spans="1:13" x14ac:dyDescent="0.25">
      <c r="A5242" s="89" t="str">
        <f t="shared" si="238"/>
        <v>Y0DK0</v>
      </c>
      <c r="B5242" s="89">
        <f>VLOOKUP(F5242,Masters!B:F,5,0)</f>
        <v>0</v>
      </c>
      <c r="C5242" s="169" t="s">
        <v>1326</v>
      </c>
      <c r="D5242" s="169" t="s">
        <v>1326</v>
      </c>
      <c r="E5242" s="170">
        <v>44469</v>
      </c>
      <c r="F5242" s="169">
        <v>311624</v>
      </c>
      <c r="G5242" s="169" t="s">
        <v>2436</v>
      </c>
      <c r="J5242">
        <v>881798</v>
      </c>
      <c r="M5242" s="168">
        <f t="shared" si="237"/>
        <v>8.8179800000000003E-2</v>
      </c>
    </row>
    <row r="5243" spans="1:13" x14ac:dyDescent="0.25">
      <c r="A5243" s="89" t="str">
        <f t="shared" si="238"/>
        <v>Y0DK6.3</v>
      </c>
      <c r="B5243" s="89">
        <f>VLOOKUP(F5243,Masters!B:F,5,0)</f>
        <v>6.3</v>
      </c>
      <c r="C5243" s="169" t="s">
        <v>1326</v>
      </c>
      <c r="D5243" s="169" t="s">
        <v>1326</v>
      </c>
      <c r="E5243" s="170">
        <v>44469</v>
      </c>
      <c r="F5243" s="169">
        <v>401201</v>
      </c>
      <c r="G5243" s="169" t="s">
        <v>451</v>
      </c>
      <c r="J5243">
        <v>2877.5</v>
      </c>
      <c r="M5243" s="168">
        <f t="shared" si="237"/>
        <v>2.8774999999999997E-4</v>
      </c>
    </row>
    <row r="5244" spans="1:13" x14ac:dyDescent="0.25">
      <c r="A5244" s="89" t="str">
        <f t="shared" si="238"/>
        <v>Y0DK6.3</v>
      </c>
      <c r="B5244" s="89">
        <f>VLOOKUP(F5244,Masters!B:F,5,0)</f>
        <v>6.3</v>
      </c>
      <c r="C5244" s="169" t="s">
        <v>1326</v>
      </c>
      <c r="D5244" s="169" t="s">
        <v>1326</v>
      </c>
      <c r="E5244" s="170">
        <v>44469</v>
      </c>
      <c r="F5244" s="169">
        <v>401532</v>
      </c>
      <c r="G5244" s="169" t="s">
        <v>761</v>
      </c>
      <c r="J5244">
        <v>23165.35</v>
      </c>
      <c r="M5244" s="168">
        <f t="shared" si="237"/>
        <v>2.3165349999999998E-3</v>
      </c>
    </row>
    <row r="5245" spans="1:13" x14ac:dyDescent="0.25">
      <c r="A5245" s="89" t="str">
        <f t="shared" si="238"/>
        <v>Y0DK6.3</v>
      </c>
      <c r="B5245" s="89">
        <f>VLOOKUP(F5245,Masters!B:F,5,0)</f>
        <v>6.3</v>
      </c>
      <c r="C5245" s="169" t="s">
        <v>1326</v>
      </c>
      <c r="D5245" s="169" t="s">
        <v>1326</v>
      </c>
      <c r="E5245" s="170">
        <v>44469</v>
      </c>
      <c r="F5245" s="169">
        <v>401707</v>
      </c>
      <c r="G5245" s="169" t="s">
        <v>457</v>
      </c>
      <c r="J5245">
        <v>26686.59</v>
      </c>
      <c r="M5245" s="168">
        <f t="shared" si="237"/>
        <v>2.6686589999999999E-3</v>
      </c>
    </row>
    <row r="5246" spans="1:13" x14ac:dyDescent="0.25">
      <c r="A5246" s="89" t="str">
        <f t="shared" si="238"/>
        <v>Y0DK6.3</v>
      </c>
      <c r="B5246" s="89">
        <f>VLOOKUP(F5246,Masters!B:F,5,0)</f>
        <v>6.3</v>
      </c>
      <c r="C5246" s="169" t="s">
        <v>1326</v>
      </c>
      <c r="D5246" s="169" t="s">
        <v>1326</v>
      </c>
      <c r="E5246" s="170">
        <v>44469</v>
      </c>
      <c r="F5246" s="169">
        <v>401708</v>
      </c>
      <c r="G5246" s="169" t="s">
        <v>458</v>
      </c>
      <c r="J5246">
        <v>26686.59</v>
      </c>
      <c r="M5246" s="168">
        <f t="shared" si="237"/>
        <v>2.6686589999999999E-3</v>
      </c>
    </row>
    <row r="5247" spans="1:13" x14ac:dyDescent="0.25">
      <c r="A5247" s="89" t="str">
        <f t="shared" si="238"/>
        <v>Y0DK6.2</v>
      </c>
      <c r="B5247" s="89">
        <f>VLOOKUP(F5247,Masters!B:F,5,0)</f>
        <v>6.2</v>
      </c>
      <c r="C5247" s="169" t="s">
        <v>1326</v>
      </c>
      <c r="D5247" s="169" t="s">
        <v>1326</v>
      </c>
      <c r="E5247" s="170">
        <v>44469</v>
      </c>
      <c r="F5247" s="169">
        <v>402106</v>
      </c>
      <c r="G5247" s="169" t="s">
        <v>93</v>
      </c>
      <c r="J5247" s="168">
        <v>755.58</v>
      </c>
      <c r="M5247" s="168">
        <f t="shared" si="237"/>
        <v>7.5558000000000011E-5</v>
      </c>
    </row>
    <row r="5248" spans="1:13" x14ac:dyDescent="0.25">
      <c r="A5248" s="89" t="str">
        <f t="shared" si="238"/>
        <v>Y0DK6.3</v>
      </c>
      <c r="B5248" s="89">
        <f>VLOOKUP(F5248,Masters!B:F,5,0)</f>
        <v>6.3</v>
      </c>
      <c r="C5248" s="169" t="s">
        <v>1326</v>
      </c>
      <c r="D5248" s="169" t="s">
        <v>1326</v>
      </c>
      <c r="E5248" s="170">
        <v>44469</v>
      </c>
      <c r="F5248" s="169">
        <v>402113</v>
      </c>
      <c r="G5248" s="169" t="s">
        <v>460</v>
      </c>
      <c r="J5248">
        <v>14330.02</v>
      </c>
      <c r="M5248" s="168">
        <f t="shared" si="237"/>
        <v>1.4330020000000001E-3</v>
      </c>
    </row>
    <row r="5249" spans="1:13" x14ac:dyDescent="0.25">
      <c r="A5249" s="89" t="str">
        <f t="shared" si="238"/>
        <v>Y0DK6.3</v>
      </c>
      <c r="B5249" s="89">
        <f>VLOOKUP(F5249,Masters!B:F,5,0)</f>
        <v>6.3</v>
      </c>
      <c r="C5249" s="169" t="s">
        <v>1326</v>
      </c>
      <c r="D5249" s="169" t="s">
        <v>1326</v>
      </c>
      <c r="E5249" s="170">
        <v>44469</v>
      </c>
      <c r="F5249" s="169">
        <v>402125</v>
      </c>
      <c r="G5249" s="169" t="s">
        <v>2442</v>
      </c>
      <c r="J5249">
        <v>1340.9</v>
      </c>
      <c r="M5249" s="168">
        <f t="shared" si="237"/>
        <v>1.3409000000000001E-4</v>
      </c>
    </row>
    <row r="5250" spans="1:13" x14ac:dyDescent="0.25">
      <c r="A5250" s="89" t="str">
        <f t="shared" si="238"/>
        <v>Y0DK6.3</v>
      </c>
      <c r="B5250" s="89">
        <f>VLOOKUP(F5250,Masters!B:F,5,0)</f>
        <v>6.3</v>
      </c>
      <c r="C5250" s="169" t="s">
        <v>1326</v>
      </c>
      <c r="D5250" s="169" t="s">
        <v>1326</v>
      </c>
      <c r="E5250" s="170">
        <v>44469</v>
      </c>
      <c r="F5250" s="169">
        <v>402128</v>
      </c>
      <c r="G5250" s="169" t="s">
        <v>766</v>
      </c>
      <c r="J5250">
        <v>343209.92</v>
      </c>
      <c r="M5250" s="168">
        <f t="shared" si="237"/>
        <v>3.4320992000000002E-2</v>
      </c>
    </row>
    <row r="5251" spans="1:13" x14ac:dyDescent="0.25">
      <c r="A5251" s="89" t="str">
        <f t="shared" si="238"/>
        <v>Y0DK6.3</v>
      </c>
      <c r="B5251" s="89">
        <f>VLOOKUP(F5251,Masters!B:F,5,0)</f>
        <v>6.3</v>
      </c>
      <c r="C5251" s="169" t="s">
        <v>1326</v>
      </c>
      <c r="D5251" s="169" t="s">
        <v>1326</v>
      </c>
      <c r="E5251" s="170">
        <v>44469</v>
      </c>
      <c r="F5251" s="169">
        <v>402233</v>
      </c>
      <c r="G5251" s="169" t="s">
        <v>462</v>
      </c>
      <c r="J5251">
        <v>840.87</v>
      </c>
      <c r="M5251" s="168">
        <f t="shared" si="237"/>
        <v>8.4086999999999996E-5</v>
      </c>
    </row>
    <row r="5252" spans="1:13" x14ac:dyDescent="0.25">
      <c r="A5252" s="89" t="str">
        <f t="shared" si="238"/>
        <v>Y0DK6.1</v>
      </c>
      <c r="B5252" s="89">
        <f>VLOOKUP(F5252,Masters!B:F,5,0)</f>
        <v>6.1</v>
      </c>
      <c r="C5252" s="169" t="s">
        <v>1326</v>
      </c>
      <c r="D5252" s="169" t="s">
        <v>1326</v>
      </c>
      <c r="E5252" s="170">
        <v>44469</v>
      </c>
      <c r="F5252" s="169">
        <v>402257</v>
      </c>
      <c r="G5252" s="169" t="s">
        <v>464</v>
      </c>
      <c r="J5252" s="168">
        <v>296516.15000000002</v>
      </c>
      <c r="M5252" s="168">
        <f t="shared" si="237"/>
        <v>2.9651615000000003E-2</v>
      </c>
    </row>
    <row r="5253" spans="1:13" x14ac:dyDescent="0.25">
      <c r="A5253" s="89" t="str">
        <f t="shared" si="238"/>
        <v>Y0DK6.3</v>
      </c>
      <c r="B5253" s="89">
        <f>VLOOKUP(F5253,Masters!B:F,5,0)</f>
        <v>6.3</v>
      </c>
      <c r="C5253" s="169" t="s">
        <v>1326</v>
      </c>
      <c r="D5253" s="169" t="s">
        <v>1326</v>
      </c>
      <c r="E5253" s="170">
        <v>44469</v>
      </c>
      <c r="F5253" s="169">
        <v>402381</v>
      </c>
      <c r="G5253" s="169" t="s">
        <v>467</v>
      </c>
      <c r="J5253">
        <v>8436.61</v>
      </c>
      <c r="M5253" s="168">
        <f t="shared" si="237"/>
        <v>8.4366100000000011E-4</v>
      </c>
    </row>
    <row r="5254" spans="1:13" x14ac:dyDescent="0.25">
      <c r="A5254" s="89" t="str">
        <f t="shared" si="238"/>
        <v>Y0DK6.3</v>
      </c>
      <c r="B5254" s="89">
        <f>VLOOKUP(F5254,Masters!B:F,5,0)</f>
        <v>6.3</v>
      </c>
      <c r="C5254" s="169" t="s">
        <v>1326</v>
      </c>
      <c r="D5254" s="169" t="s">
        <v>1326</v>
      </c>
      <c r="E5254" s="170">
        <v>44469</v>
      </c>
      <c r="F5254" s="169">
        <v>402404</v>
      </c>
      <c r="G5254" s="169" t="s">
        <v>468</v>
      </c>
      <c r="J5254">
        <v>384.52</v>
      </c>
      <c r="M5254" s="168">
        <f t="shared" si="237"/>
        <v>3.8451999999999997E-5</v>
      </c>
    </row>
    <row r="5255" spans="1:13" x14ac:dyDescent="0.25">
      <c r="A5255" s="89" t="str">
        <f t="shared" si="238"/>
        <v>Y0DK6.3</v>
      </c>
      <c r="B5255" s="89">
        <f>VLOOKUP(F5255,Masters!B:F,5,0)</f>
        <v>6.3</v>
      </c>
      <c r="C5255" s="169" t="s">
        <v>1326</v>
      </c>
      <c r="D5255" s="169" t="s">
        <v>1326</v>
      </c>
      <c r="E5255" s="170">
        <v>44469</v>
      </c>
      <c r="F5255" s="169">
        <v>440350</v>
      </c>
      <c r="G5255" s="169" t="s">
        <v>575</v>
      </c>
      <c r="J5255">
        <v>9720.5</v>
      </c>
      <c r="M5255" s="168">
        <f t="shared" si="237"/>
        <v>9.7205000000000002E-4</v>
      </c>
    </row>
    <row r="5256" spans="1:13" x14ac:dyDescent="0.25">
      <c r="A5256" s="89" t="str">
        <f t="shared" si="238"/>
        <v>Y0DK6.3</v>
      </c>
      <c r="B5256" s="89">
        <f>VLOOKUP(F5256,Masters!B:F,5,0)</f>
        <v>6.3</v>
      </c>
      <c r="C5256" s="169" t="s">
        <v>1326</v>
      </c>
      <c r="D5256" s="169" t="s">
        <v>1326</v>
      </c>
      <c r="E5256" s="170">
        <v>44469</v>
      </c>
      <c r="F5256" s="169">
        <v>440351</v>
      </c>
      <c r="G5256" s="169" t="s">
        <v>576</v>
      </c>
      <c r="J5256">
        <v>9720.5</v>
      </c>
      <c r="M5256" s="168">
        <f t="shared" si="237"/>
        <v>9.7205000000000002E-4</v>
      </c>
    </row>
    <row r="5257" spans="1:13" x14ac:dyDescent="0.25">
      <c r="A5257" s="89" t="str">
        <f t="shared" si="238"/>
        <v>Y0DK6.3</v>
      </c>
      <c r="B5257" s="89">
        <f>VLOOKUP(F5257,Masters!B:F,5,0)</f>
        <v>6.3</v>
      </c>
      <c r="C5257" s="169" t="s">
        <v>1326</v>
      </c>
      <c r="D5257" s="169" t="s">
        <v>1326</v>
      </c>
      <c r="E5257" s="170">
        <v>44469</v>
      </c>
      <c r="F5257" s="169">
        <v>440416</v>
      </c>
      <c r="G5257" s="169" t="s">
        <v>471</v>
      </c>
      <c r="J5257">
        <v>-20529.39</v>
      </c>
      <c r="M5257" s="168">
        <f t="shared" si="237"/>
        <v>-2.0529390000000002E-3</v>
      </c>
    </row>
    <row r="5258" spans="1:13" x14ac:dyDescent="0.25">
      <c r="A5258" s="89" t="str">
        <f t="shared" si="238"/>
        <v>Y0DK6.3</v>
      </c>
      <c r="B5258" s="89">
        <f>VLOOKUP(F5258,Masters!B:F,5,0)</f>
        <v>6.3</v>
      </c>
      <c r="C5258" s="169" t="s">
        <v>1326</v>
      </c>
      <c r="D5258" s="169" t="s">
        <v>1326</v>
      </c>
      <c r="E5258" s="170">
        <v>44469</v>
      </c>
      <c r="F5258" s="169">
        <v>440509</v>
      </c>
      <c r="G5258" s="169" t="s">
        <v>472</v>
      </c>
      <c r="J5258">
        <v>40715.11</v>
      </c>
      <c r="M5258" s="168">
        <f t="shared" si="237"/>
        <v>4.0715109999999999E-3</v>
      </c>
    </row>
    <row r="5259" spans="1:13" x14ac:dyDescent="0.25">
      <c r="A5259" s="89" t="str">
        <f t="shared" si="238"/>
        <v>Y0DK6.1</v>
      </c>
      <c r="B5259" s="89">
        <f>VLOOKUP(F5259,Masters!B:F,5,0)</f>
        <v>6.1</v>
      </c>
      <c r="C5259" s="169" t="s">
        <v>1326</v>
      </c>
      <c r="D5259" s="169" t="s">
        <v>1326</v>
      </c>
      <c r="E5259" s="170">
        <v>44469</v>
      </c>
      <c r="F5259" s="169">
        <v>440512</v>
      </c>
      <c r="G5259" s="169" t="s">
        <v>577</v>
      </c>
      <c r="J5259" s="168">
        <v>108004.94</v>
      </c>
      <c r="M5259" s="168">
        <f t="shared" si="237"/>
        <v>1.0800494000000001E-2</v>
      </c>
    </row>
    <row r="5260" spans="1:13" x14ac:dyDescent="0.25">
      <c r="A5260" s="89" t="str">
        <f t="shared" si="238"/>
        <v>Y0DL0</v>
      </c>
      <c r="B5260" s="89">
        <f>VLOOKUP(F5260,Masters!B:F,5,0)</f>
        <v>0</v>
      </c>
      <c r="C5260" s="169" t="s">
        <v>1610</v>
      </c>
      <c r="D5260" s="169" t="s">
        <v>1610</v>
      </c>
      <c r="E5260" s="170">
        <v>44469</v>
      </c>
      <c r="F5260" s="169">
        <v>101101</v>
      </c>
      <c r="G5260" s="169" t="s">
        <v>436</v>
      </c>
      <c r="J5260">
        <v>518031444.12</v>
      </c>
      <c r="M5260" s="168">
        <f t="shared" si="237"/>
        <v>51.803144412000002</v>
      </c>
    </row>
    <row r="5261" spans="1:13" x14ac:dyDescent="0.25">
      <c r="A5261" s="89" t="str">
        <f t="shared" si="238"/>
        <v>Y0DL0</v>
      </c>
      <c r="B5261" s="89">
        <f>VLOOKUP(F5261,Masters!B:F,5,0)</f>
        <v>0</v>
      </c>
      <c r="C5261" s="169" t="s">
        <v>1610</v>
      </c>
      <c r="D5261" s="169" t="s">
        <v>1610</v>
      </c>
      <c r="E5261" s="170">
        <v>44469</v>
      </c>
      <c r="F5261" s="169">
        <v>102104</v>
      </c>
      <c r="G5261" s="169" t="s">
        <v>437</v>
      </c>
      <c r="J5261">
        <v>4370370.03</v>
      </c>
      <c r="M5261" s="168">
        <f t="shared" ref="M5261:M5324" si="239">J5261/10000000</f>
        <v>0.43703700300000003</v>
      </c>
    </row>
    <row r="5262" spans="1:13" x14ac:dyDescent="0.25">
      <c r="A5262" s="89" t="str">
        <f t="shared" si="238"/>
        <v>Y0DL0</v>
      </c>
      <c r="B5262" s="89">
        <f>VLOOKUP(F5262,Masters!B:F,5,0)</f>
        <v>0</v>
      </c>
      <c r="C5262" s="169" t="s">
        <v>1610</v>
      </c>
      <c r="D5262" s="169" t="s">
        <v>1610</v>
      </c>
      <c r="E5262" s="170">
        <v>44469</v>
      </c>
      <c r="F5262" s="169">
        <v>106103</v>
      </c>
      <c r="G5262" s="169" t="s">
        <v>2428</v>
      </c>
      <c r="J5262">
        <v>39098.46</v>
      </c>
      <c r="M5262" s="168">
        <f t="shared" si="239"/>
        <v>3.9098459999999998E-3</v>
      </c>
    </row>
    <row r="5263" spans="1:13" x14ac:dyDescent="0.25">
      <c r="A5263" s="89" t="str">
        <f t="shared" si="238"/>
        <v>Y0DL0</v>
      </c>
      <c r="B5263" s="89">
        <f>VLOOKUP(F5263,Masters!B:F,5,0)</f>
        <v>0</v>
      </c>
      <c r="C5263" s="169" t="s">
        <v>1610</v>
      </c>
      <c r="D5263" s="169" t="s">
        <v>1610</v>
      </c>
      <c r="E5263" s="170">
        <v>44469</v>
      </c>
      <c r="F5263" s="169">
        <v>107106</v>
      </c>
      <c r="G5263" s="169" t="s">
        <v>1913</v>
      </c>
      <c r="J5263">
        <v>105.56</v>
      </c>
      <c r="M5263" s="168">
        <f t="shared" si="239"/>
        <v>1.0556E-5</v>
      </c>
    </row>
    <row r="5264" spans="1:13" x14ac:dyDescent="0.25">
      <c r="A5264" s="89" t="str">
        <f t="shared" si="238"/>
        <v>Y0DL0</v>
      </c>
      <c r="B5264" s="89">
        <f>VLOOKUP(F5264,Masters!B:F,5,0)</f>
        <v>0</v>
      </c>
      <c r="C5264" s="169" t="s">
        <v>1610</v>
      </c>
      <c r="D5264" s="169" t="s">
        <v>1610</v>
      </c>
      <c r="E5264" s="170">
        <v>44469</v>
      </c>
      <c r="F5264" s="169">
        <v>107111</v>
      </c>
      <c r="G5264" s="169" t="s">
        <v>485</v>
      </c>
      <c r="J5264">
        <v>848861.15</v>
      </c>
      <c r="M5264" s="168">
        <f t="shared" si="239"/>
        <v>8.4886114999999998E-2</v>
      </c>
    </row>
    <row r="5265" spans="1:13" x14ac:dyDescent="0.25">
      <c r="A5265" s="89" t="str">
        <f t="shared" si="238"/>
        <v>Y0DL0</v>
      </c>
      <c r="B5265" s="89">
        <f>VLOOKUP(F5265,Masters!B:F,5,0)</f>
        <v>0</v>
      </c>
      <c r="C5265" s="169" t="s">
        <v>1610</v>
      </c>
      <c r="D5265" s="169" t="s">
        <v>1610</v>
      </c>
      <c r="E5265" s="170">
        <v>44469</v>
      </c>
      <c r="F5265" s="169">
        <v>111126</v>
      </c>
      <c r="G5265" s="169" t="s">
        <v>438</v>
      </c>
      <c r="J5265">
        <v>396.37</v>
      </c>
      <c r="M5265" s="168">
        <f t="shared" si="239"/>
        <v>3.9637E-5</v>
      </c>
    </row>
    <row r="5266" spans="1:13" x14ac:dyDescent="0.25">
      <c r="A5266" s="89" t="str">
        <f t="shared" si="238"/>
        <v>Y0DL0</v>
      </c>
      <c r="B5266" s="89">
        <f>VLOOKUP(F5266,Masters!B:F,5,0)</f>
        <v>0</v>
      </c>
      <c r="C5266" s="169" t="s">
        <v>1610</v>
      </c>
      <c r="D5266" s="169" t="s">
        <v>1610</v>
      </c>
      <c r="E5266" s="170">
        <v>44469</v>
      </c>
      <c r="F5266" s="169">
        <v>111181</v>
      </c>
      <c r="G5266" s="169" t="s">
        <v>488</v>
      </c>
      <c r="J5266">
        <v>44286.77</v>
      </c>
      <c r="M5266" s="168">
        <f t="shared" si="239"/>
        <v>4.4286769999999998E-3</v>
      </c>
    </row>
    <row r="5267" spans="1:13" x14ac:dyDescent="0.25">
      <c r="A5267" s="89" t="str">
        <f t="shared" si="238"/>
        <v>Y0DL0</v>
      </c>
      <c r="B5267" s="89">
        <f>VLOOKUP(F5267,Masters!B:F,5,0)</f>
        <v>0</v>
      </c>
      <c r="C5267" s="169" t="s">
        <v>1610</v>
      </c>
      <c r="D5267" s="169" t="s">
        <v>1610</v>
      </c>
      <c r="E5267" s="170">
        <v>44469</v>
      </c>
      <c r="F5267" s="169">
        <v>111220</v>
      </c>
      <c r="G5267" s="169" t="s">
        <v>492</v>
      </c>
      <c r="J5267">
        <v>10004000</v>
      </c>
      <c r="M5267" s="168">
        <f t="shared" si="239"/>
        <v>1.0004</v>
      </c>
    </row>
    <row r="5268" spans="1:13" x14ac:dyDescent="0.25">
      <c r="A5268" s="89" t="str">
        <f t="shared" si="238"/>
        <v>Y0DL0</v>
      </c>
      <c r="B5268" s="89">
        <f>VLOOKUP(F5268,Masters!B:F,5,0)</f>
        <v>0</v>
      </c>
      <c r="C5268" s="169" t="s">
        <v>1610</v>
      </c>
      <c r="D5268" s="169" t="s">
        <v>1610</v>
      </c>
      <c r="E5268" s="170">
        <v>44469</v>
      </c>
      <c r="F5268" s="169">
        <v>111221</v>
      </c>
      <c r="G5268" s="169" t="s">
        <v>493</v>
      </c>
      <c r="J5268">
        <v>-10004000</v>
      </c>
      <c r="M5268" s="168">
        <f t="shared" si="239"/>
        <v>-1.0004</v>
      </c>
    </row>
    <row r="5269" spans="1:13" x14ac:dyDescent="0.25">
      <c r="A5269" s="89" t="str">
        <f t="shared" si="238"/>
        <v>Y0DL0</v>
      </c>
      <c r="B5269" s="89">
        <f>VLOOKUP(F5269,Masters!B:F,5,0)</f>
        <v>0</v>
      </c>
      <c r="C5269" s="169" t="s">
        <v>1610</v>
      </c>
      <c r="D5269" s="169" t="s">
        <v>1610</v>
      </c>
      <c r="E5269" s="170">
        <v>44469</v>
      </c>
      <c r="F5269" s="169">
        <v>141017</v>
      </c>
      <c r="G5269" s="169" t="s">
        <v>788</v>
      </c>
      <c r="J5269">
        <v>0</v>
      </c>
      <c r="M5269" s="168">
        <f t="shared" si="239"/>
        <v>0</v>
      </c>
    </row>
    <row r="5270" spans="1:13" x14ac:dyDescent="0.25">
      <c r="A5270" s="89" t="str">
        <f t="shared" si="238"/>
        <v>Y0DL0</v>
      </c>
      <c r="B5270" s="89">
        <f>VLOOKUP(F5270,Masters!B:F,5,0)</f>
        <v>0</v>
      </c>
      <c r="C5270" s="169" t="s">
        <v>1610</v>
      </c>
      <c r="D5270" s="169" t="s">
        <v>1610</v>
      </c>
      <c r="E5270" s="170">
        <v>44469</v>
      </c>
      <c r="F5270" s="169">
        <v>141280</v>
      </c>
      <c r="G5270" s="169" t="s">
        <v>789</v>
      </c>
      <c r="J5270">
        <v>790832.95</v>
      </c>
      <c r="M5270" s="168">
        <f t="shared" si="239"/>
        <v>7.9083294999999998E-2</v>
      </c>
    </row>
    <row r="5271" spans="1:13" x14ac:dyDescent="0.25">
      <c r="A5271" s="89" t="str">
        <f t="shared" si="238"/>
        <v>Y0DL0</v>
      </c>
      <c r="B5271" s="89">
        <f>VLOOKUP(F5271,Masters!B:F,5,0)</f>
        <v>0</v>
      </c>
      <c r="C5271" s="169" t="s">
        <v>1610</v>
      </c>
      <c r="D5271" s="169" t="s">
        <v>1610</v>
      </c>
      <c r="E5271" s="170">
        <v>44469</v>
      </c>
      <c r="F5271" s="169">
        <v>141294</v>
      </c>
      <c r="G5271" s="169" t="s">
        <v>792</v>
      </c>
      <c r="J5271">
        <v>0</v>
      </c>
      <c r="M5271" s="168">
        <f t="shared" si="239"/>
        <v>0</v>
      </c>
    </row>
    <row r="5272" spans="1:13" x14ac:dyDescent="0.25">
      <c r="A5272" s="89" t="str">
        <f t="shared" si="238"/>
        <v>Y0DL0</v>
      </c>
      <c r="B5272" s="89">
        <f>VLOOKUP(F5272,Masters!B:F,5,0)</f>
        <v>0</v>
      </c>
      <c r="C5272" s="169" t="s">
        <v>1610</v>
      </c>
      <c r="D5272" s="169" t="s">
        <v>1610</v>
      </c>
      <c r="E5272" s="170">
        <v>44469</v>
      </c>
      <c r="F5272" s="169">
        <v>141321</v>
      </c>
      <c r="G5272" s="169" t="s">
        <v>1052</v>
      </c>
      <c r="J5272">
        <v>0</v>
      </c>
      <c r="M5272" s="168">
        <f t="shared" si="239"/>
        <v>0</v>
      </c>
    </row>
    <row r="5273" spans="1:13" x14ac:dyDescent="0.25">
      <c r="A5273" s="89" t="str">
        <f t="shared" si="238"/>
        <v>Y0DL0</v>
      </c>
      <c r="B5273" s="89">
        <f>VLOOKUP(F5273,Masters!B:F,5,0)</f>
        <v>0</v>
      </c>
      <c r="C5273" s="169" t="s">
        <v>1610</v>
      </c>
      <c r="D5273" s="169" t="s">
        <v>1610</v>
      </c>
      <c r="E5273" s="170">
        <v>44469</v>
      </c>
      <c r="F5273" s="169">
        <v>141349</v>
      </c>
      <c r="G5273" s="169" t="s">
        <v>799</v>
      </c>
      <c r="J5273">
        <v>0</v>
      </c>
      <c r="M5273" s="168">
        <f t="shared" si="239"/>
        <v>0</v>
      </c>
    </row>
    <row r="5274" spans="1:13" x14ac:dyDescent="0.25">
      <c r="A5274" s="89" t="str">
        <f t="shared" ref="A5274:A5337" si="240">C5274&amp;B5274</f>
        <v>Y0DL0</v>
      </c>
      <c r="B5274" s="89">
        <f>VLOOKUP(F5274,Masters!B:F,5,0)</f>
        <v>0</v>
      </c>
      <c r="C5274" s="169" t="s">
        <v>1610</v>
      </c>
      <c r="D5274" s="169" t="s">
        <v>1610</v>
      </c>
      <c r="E5274" s="170">
        <v>44469</v>
      </c>
      <c r="F5274" s="169">
        <v>141366</v>
      </c>
      <c r="G5274" s="169" t="s">
        <v>767</v>
      </c>
      <c r="J5274">
        <v>0</v>
      </c>
      <c r="M5274" s="168">
        <f t="shared" si="239"/>
        <v>0</v>
      </c>
    </row>
    <row r="5275" spans="1:13" x14ac:dyDescent="0.25">
      <c r="A5275" s="89" t="str">
        <f t="shared" si="240"/>
        <v>Y0DL0</v>
      </c>
      <c r="B5275" s="89">
        <f>VLOOKUP(F5275,Masters!B:F,5,0)</f>
        <v>0</v>
      </c>
      <c r="C5275" s="169" t="s">
        <v>1610</v>
      </c>
      <c r="D5275" s="169" t="s">
        <v>1610</v>
      </c>
      <c r="E5275" s="170">
        <v>44469</v>
      </c>
      <c r="F5275" s="169">
        <v>141379</v>
      </c>
      <c r="G5275" s="169" t="s">
        <v>2430</v>
      </c>
      <c r="J5275">
        <v>-32000</v>
      </c>
      <c r="M5275" s="168">
        <f t="shared" si="239"/>
        <v>-3.2000000000000002E-3</v>
      </c>
    </row>
    <row r="5276" spans="1:13" x14ac:dyDescent="0.25">
      <c r="A5276" s="89" t="str">
        <f t="shared" si="240"/>
        <v>Y0DL0</v>
      </c>
      <c r="B5276" s="89">
        <f>VLOOKUP(F5276,Masters!B:F,5,0)</f>
        <v>0</v>
      </c>
      <c r="C5276" s="169" t="s">
        <v>1610</v>
      </c>
      <c r="D5276" s="169" t="s">
        <v>1610</v>
      </c>
      <c r="E5276" s="170">
        <v>44469</v>
      </c>
      <c r="F5276" s="169">
        <v>141382</v>
      </c>
      <c r="G5276" s="169" t="s">
        <v>508</v>
      </c>
      <c r="J5276">
        <v>0</v>
      </c>
      <c r="M5276" s="168">
        <f t="shared" si="239"/>
        <v>0</v>
      </c>
    </row>
    <row r="5277" spans="1:13" x14ac:dyDescent="0.25">
      <c r="A5277" s="89" t="str">
        <f t="shared" si="240"/>
        <v>Y0DL0</v>
      </c>
      <c r="B5277" s="89">
        <f>VLOOKUP(F5277,Masters!B:F,5,0)</f>
        <v>0</v>
      </c>
      <c r="C5277" s="169" t="s">
        <v>1610</v>
      </c>
      <c r="D5277" s="169" t="s">
        <v>1610</v>
      </c>
      <c r="E5277" s="170">
        <v>44469</v>
      </c>
      <c r="F5277" s="169">
        <v>141398</v>
      </c>
      <c r="G5277" s="169" t="s">
        <v>2431</v>
      </c>
      <c r="J5277">
        <v>0</v>
      </c>
      <c r="M5277" s="168">
        <f t="shared" si="239"/>
        <v>0</v>
      </c>
    </row>
    <row r="5278" spans="1:13" x14ac:dyDescent="0.25">
      <c r="A5278" s="89" t="str">
        <f t="shared" si="240"/>
        <v>Y0DL0</v>
      </c>
      <c r="B5278" s="89">
        <f>VLOOKUP(F5278,Masters!B:F,5,0)</f>
        <v>0</v>
      </c>
      <c r="C5278" s="169" t="s">
        <v>1610</v>
      </c>
      <c r="D5278" s="169" t="s">
        <v>1610</v>
      </c>
      <c r="E5278" s="170">
        <v>44469</v>
      </c>
      <c r="F5278" s="169">
        <v>141399</v>
      </c>
      <c r="G5278" s="169" t="s">
        <v>2432</v>
      </c>
      <c r="J5278">
        <v>0</v>
      </c>
      <c r="M5278" s="168">
        <f t="shared" si="239"/>
        <v>0</v>
      </c>
    </row>
    <row r="5279" spans="1:13" x14ac:dyDescent="0.25">
      <c r="A5279" s="89" t="str">
        <f t="shared" si="240"/>
        <v>Y0DL0</v>
      </c>
      <c r="B5279" s="89">
        <f>VLOOKUP(F5279,Masters!B:F,5,0)</f>
        <v>0</v>
      </c>
      <c r="C5279" s="169" t="s">
        <v>1610</v>
      </c>
      <c r="D5279" s="169" t="s">
        <v>1610</v>
      </c>
      <c r="E5279" s="170">
        <v>44469</v>
      </c>
      <c r="F5279" s="169">
        <v>141524</v>
      </c>
      <c r="G5279" s="169" t="s">
        <v>509</v>
      </c>
      <c r="J5279">
        <v>0</v>
      </c>
      <c r="M5279" s="168">
        <f t="shared" si="239"/>
        <v>0</v>
      </c>
    </row>
    <row r="5280" spans="1:13" x14ac:dyDescent="0.25">
      <c r="A5280" s="89" t="str">
        <f t="shared" si="240"/>
        <v>Y0DL0</v>
      </c>
      <c r="B5280" s="89">
        <f>VLOOKUP(F5280,Masters!B:F,5,0)</f>
        <v>0</v>
      </c>
      <c r="C5280" s="169" t="s">
        <v>1610</v>
      </c>
      <c r="D5280" s="169" t="s">
        <v>1610</v>
      </c>
      <c r="E5280" s="170">
        <v>44469</v>
      </c>
      <c r="F5280" s="169">
        <v>141647</v>
      </c>
      <c r="G5280" s="169" t="s">
        <v>821</v>
      </c>
      <c r="J5280">
        <v>50</v>
      </c>
      <c r="M5280" s="168">
        <f t="shared" si="239"/>
        <v>5.0000000000000004E-6</v>
      </c>
    </row>
    <row r="5281" spans="1:13" x14ac:dyDescent="0.25">
      <c r="A5281" s="89" t="str">
        <f t="shared" si="240"/>
        <v>Y0DL0</v>
      </c>
      <c r="B5281" s="89">
        <f>VLOOKUP(F5281,Masters!B:F,5,0)</f>
        <v>0</v>
      </c>
      <c r="C5281" s="169" t="s">
        <v>1610</v>
      </c>
      <c r="D5281" s="169" t="s">
        <v>1610</v>
      </c>
      <c r="E5281" s="170">
        <v>44469</v>
      </c>
      <c r="F5281" s="169">
        <v>141653</v>
      </c>
      <c r="G5281" s="169" t="s">
        <v>512</v>
      </c>
      <c r="J5281">
        <v>19000</v>
      </c>
      <c r="M5281" s="168">
        <f t="shared" si="239"/>
        <v>1.9E-3</v>
      </c>
    </row>
    <row r="5282" spans="1:13" x14ac:dyDescent="0.25">
      <c r="A5282" s="89" t="str">
        <f t="shared" si="240"/>
        <v>Y0DL0</v>
      </c>
      <c r="B5282" s="89">
        <f>VLOOKUP(F5282,Masters!B:F,5,0)</f>
        <v>0</v>
      </c>
      <c r="C5282" s="169" t="s">
        <v>1610</v>
      </c>
      <c r="D5282" s="169" t="s">
        <v>1610</v>
      </c>
      <c r="E5282" s="170">
        <v>44469</v>
      </c>
      <c r="F5282" s="169">
        <v>141679</v>
      </c>
      <c r="G5282" s="169" t="s">
        <v>822</v>
      </c>
      <c r="J5282">
        <v>0</v>
      </c>
      <c r="M5282" s="168">
        <f t="shared" si="239"/>
        <v>0</v>
      </c>
    </row>
    <row r="5283" spans="1:13" x14ac:dyDescent="0.25">
      <c r="A5283" s="89" t="str">
        <f t="shared" si="240"/>
        <v>Y0DL0</v>
      </c>
      <c r="B5283" s="89">
        <f>VLOOKUP(F5283,Masters!B:F,5,0)</f>
        <v>0</v>
      </c>
      <c r="C5283" s="169" t="s">
        <v>1610</v>
      </c>
      <c r="D5283" s="169" t="s">
        <v>1610</v>
      </c>
      <c r="E5283" s="170">
        <v>44469</v>
      </c>
      <c r="F5283" s="169">
        <v>141724</v>
      </c>
      <c r="G5283" s="169" t="s">
        <v>513</v>
      </c>
      <c r="J5283">
        <v>-14500</v>
      </c>
      <c r="M5283" s="168">
        <f t="shared" si="239"/>
        <v>-1.4499999999999999E-3</v>
      </c>
    </row>
    <row r="5284" spans="1:13" x14ac:dyDescent="0.25">
      <c r="A5284" s="89" t="str">
        <f t="shared" si="240"/>
        <v>Y0DL0</v>
      </c>
      <c r="B5284" s="89">
        <f>VLOOKUP(F5284,Masters!B:F,5,0)</f>
        <v>0</v>
      </c>
      <c r="C5284" s="169" t="s">
        <v>1610</v>
      </c>
      <c r="D5284" s="169" t="s">
        <v>1610</v>
      </c>
      <c r="E5284" s="170">
        <v>44469</v>
      </c>
      <c r="F5284" s="169">
        <v>141744</v>
      </c>
      <c r="G5284" s="169" t="s">
        <v>514</v>
      </c>
      <c r="J5284">
        <v>0</v>
      </c>
      <c r="M5284" s="168">
        <f t="shared" si="239"/>
        <v>0</v>
      </c>
    </row>
    <row r="5285" spans="1:13" x14ac:dyDescent="0.25">
      <c r="A5285" s="89" t="str">
        <f t="shared" si="240"/>
        <v>Y0DL0</v>
      </c>
      <c r="B5285" s="89">
        <f>VLOOKUP(F5285,Masters!B:F,5,0)</f>
        <v>0</v>
      </c>
      <c r="C5285" s="169" t="s">
        <v>1610</v>
      </c>
      <c r="D5285" s="169" t="s">
        <v>1610</v>
      </c>
      <c r="E5285" s="170">
        <v>44469</v>
      </c>
      <c r="F5285" s="169">
        <v>141754</v>
      </c>
      <c r="G5285" s="169" t="s">
        <v>517</v>
      </c>
      <c r="J5285">
        <v>5000</v>
      </c>
      <c r="M5285" s="168">
        <f t="shared" si="239"/>
        <v>5.0000000000000001E-4</v>
      </c>
    </row>
    <row r="5286" spans="1:13" x14ac:dyDescent="0.25">
      <c r="A5286" s="89" t="str">
        <f t="shared" si="240"/>
        <v>Y0DL0</v>
      </c>
      <c r="B5286" s="89">
        <f>VLOOKUP(F5286,Masters!B:F,5,0)</f>
        <v>0</v>
      </c>
      <c r="C5286" s="169" t="s">
        <v>1610</v>
      </c>
      <c r="D5286" s="169" t="s">
        <v>1610</v>
      </c>
      <c r="E5286" s="170">
        <v>44469</v>
      </c>
      <c r="F5286" s="169">
        <v>141755</v>
      </c>
      <c r="G5286" s="169" t="s">
        <v>518</v>
      </c>
      <c r="J5286">
        <v>0</v>
      </c>
      <c r="M5286" s="168">
        <f t="shared" si="239"/>
        <v>0</v>
      </c>
    </row>
    <row r="5287" spans="1:13" x14ac:dyDescent="0.25">
      <c r="A5287" s="89" t="str">
        <f t="shared" si="240"/>
        <v>Y0DL0</v>
      </c>
      <c r="B5287" s="89">
        <f>VLOOKUP(F5287,Masters!B:F,5,0)</f>
        <v>0</v>
      </c>
      <c r="C5287" s="169" t="s">
        <v>1610</v>
      </c>
      <c r="D5287" s="169" t="s">
        <v>1610</v>
      </c>
      <c r="E5287" s="170">
        <v>44469</v>
      </c>
      <c r="F5287" s="169">
        <v>141769</v>
      </c>
      <c r="G5287" s="169" t="s">
        <v>843</v>
      </c>
      <c r="J5287">
        <v>0</v>
      </c>
      <c r="M5287" s="168">
        <f t="shared" si="239"/>
        <v>0</v>
      </c>
    </row>
    <row r="5288" spans="1:13" x14ac:dyDescent="0.25">
      <c r="A5288" s="89" t="str">
        <f t="shared" si="240"/>
        <v>Y0DL0</v>
      </c>
      <c r="B5288" s="89">
        <f>VLOOKUP(F5288,Masters!B:F,5,0)</f>
        <v>0</v>
      </c>
      <c r="C5288" s="169" t="s">
        <v>1610</v>
      </c>
      <c r="D5288" s="169" t="s">
        <v>1610</v>
      </c>
      <c r="E5288" s="170">
        <v>44469</v>
      </c>
      <c r="F5288" s="169">
        <v>141779</v>
      </c>
      <c r="G5288" s="169" t="s">
        <v>852</v>
      </c>
      <c r="J5288">
        <v>0</v>
      </c>
      <c r="M5288" s="168">
        <f t="shared" si="239"/>
        <v>0</v>
      </c>
    </row>
    <row r="5289" spans="1:13" x14ac:dyDescent="0.25">
      <c r="A5289" s="89" t="str">
        <f t="shared" si="240"/>
        <v>Y0DL0</v>
      </c>
      <c r="B5289" s="89">
        <f>VLOOKUP(F5289,Masters!B:F,5,0)</f>
        <v>0</v>
      </c>
      <c r="C5289" s="169" t="s">
        <v>1610</v>
      </c>
      <c r="D5289" s="169" t="s">
        <v>1610</v>
      </c>
      <c r="E5289" s="170">
        <v>44469</v>
      </c>
      <c r="F5289" s="169">
        <v>141785</v>
      </c>
      <c r="G5289" s="169" t="s">
        <v>856</v>
      </c>
      <c r="J5289">
        <v>0</v>
      </c>
      <c r="M5289" s="168">
        <f t="shared" si="239"/>
        <v>0</v>
      </c>
    </row>
    <row r="5290" spans="1:13" x14ac:dyDescent="0.25">
      <c r="A5290" s="89" t="str">
        <f t="shared" si="240"/>
        <v>Y0DL0</v>
      </c>
      <c r="B5290" s="89">
        <f>VLOOKUP(F5290,Masters!B:F,5,0)</f>
        <v>0</v>
      </c>
      <c r="C5290" s="169" t="s">
        <v>1610</v>
      </c>
      <c r="D5290" s="169" t="s">
        <v>1610</v>
      </c>
      <c r="E5290" s="170">
        <v>44469</v>
      </c>
      <c r="F5290" s="169">
        <v>141789</v>
      </c>
      <c r="G5290" s="169" t="s">
        <v>860</v>
      </c>
      <c r="J5290">
        <v>0</v>
      </c>
      <c r="M5290" s="168">
        <f t="shared" si="239"/>
        <v>0</v>
      </c>
    </row>
    <row r="5291" spans="1:13" x14ac:dyDescent="0.25">
      <c r="A5291" s="89" t="str">
        <f t="shared" si="240"/>
        <v>Y0DL0</v>
      </c>
      <c r="B5291" s="89">
        <f>VLOOKUP(F5291,Masters!B:F,5,0)</f>
        <v>0</v>
      </c>
      <c r="C5291" s="169" t="s">
        <v>1610</v>
      </c>
      <c r="D5291" s="169" t="s">
        <v>1610</v>
      </c>
      <c r="E5291" s="170">
        <v>44469</v>
      </c>
      <c r="F5291" s="169">
        <v>141790</v>
      </c>
      <c r="G5291" s="169" t="s">
        <v>861</v>
      </c>
      <c r="J5291">
        <v>-5000</v>
      </c>
      <c r="M5291" s="168">
        <f t="shared" si="239"/>
        <v>-5.0000000000000001E-4</v>
      </c>
    </row>
    <row r="5292" spans="1:13" x14ac:dyDescent="0.25">
      <c r="A5292" s="89" t="str">
        <f t="shared" si="240"/>
        <v>Y0DL0</v>
      </c>
      <c r="B5292" s="89">
        <f>VLOOKUP(F5292,Masters!B:F,5,0)</f>
        <v>0</v>
      </c>
      <c r="C5292" s="169" t="s">
        <v>1610</v>
      </c>
      <c r="D5292" s="169" t="s">
        <v>1610</v>
      </c>
      <c r="E5292" s="170">
        <v>44469</v>
      </c>
      <c r="F5292" s="169">
        <v>142036</v>
      </c>
      <c r="G5292" s="169" t="s">
        <v>865</v>
      </c>
      <c r="J5292">
        <v>-0.01</v>
      </c>
      <c r="M5292" s="168">
        <f t="shared" si="239"/>
        <v>-1.0000000000000001E-9</v>
      </c>
    </row>
    <row r="5293" spans="1:13" x14ac:dyDescent="0.25">
      <c r="A5293" s="89" t="str">
        <f t="shared" si="240"/>
        <v>Y0DL0</v>
      </c>
      <c r="B5293" s="89">
        <f>VLOOKUP(F5293,Masters!B:F,5,0)</f>
        <v>0</v>
      </c>
      <c r="C5293" s="169" t="s">
        <v>1610</v>
      </c>
      <c r="D5293" s="169" t="s">
        <v>1610</v>
      </c>
      <c r="E5293" s="170">
        <v>44469</v>
      </c>
      <c r="F5293" s="169">
        <v>142043</v>
      </c>
      <c r="G5293" s="169" t="s">
        <v>1133</v>
      </c>
      <c r="J5293">
        <v>0</v>
      </c>
      <c r="M5293" s="168">
        <f t="shared" si="239"/>
        <v>0</v>
      </c>
    </row>
    <row r="5294" spans="1:13" x14ac:dyDescent="0.25">
      <c r="A5294" s="89" t="str">
        <f t="shared" si="240"/>
        <v>Y0DL0</v>
      </c>
      <c r="B5294" s="89">
        <f>VLOOKUP(F5294,Masters!B:F,5,0)</f>
        <v>0</v>
      </c>
      <c r="C5294" s="169" t="s">
        <v>1610</v>
      </c>
      <c r="D5294" s="169" t="s">
        <v>1610</v>
      </c>
      <c r="E5294" s="170">
        <v>44469</v>
      </c>
      <c r="F5294" s="169">
        <v>142044</v>
      </c>
      <c r="G5294" s="169" t="s">
        <v>870</v>
      </c>
      <c r="J5294">
        <v>0</v>
      </c>
      <c r="M5294" s="168">
        <f t="shared" si="239"/>
        <v>0</v>
      </c>
    </row>
    <row r="5295" spans="1:13" x14ac:dyDescent="0.25">
      <c r="A5295" s="89" t="str">
        <f t="shared" si="240"/>
        <v>Y0DL0</v>
      </c>
      <c r="B5295" s="89">
        <f>VLOOKUP(F5295,Masters!B:F,5,0)</f>
        <v>0</v>
      </c>
      <c r="C5295" s="169" t="s">
        <v>1610</v>
      </c>
      <c r="D5295" s="169" t="s">
        <v>1610</v>
      </c>
      <c r="E5295" s="170">
        <v>44469</v>
      </c>
      <c r="F5295" s="169">
        <v>160101</v>
      </c>
      <c r="G5295" s="169" t="s">
        <v>887</v>
      </c>
      <c r="J5295">
        <v>1019150.33</v>
      </c>
      <c r="M5295" s="168">
        <f t="shared" si="239"/>
        <v>0.101915033</v>
      </c>
    </row>
    <row r="5296" spans="1:13" x14ac:dyDescent="0.25">
      <c r="A5296" s="89" t="str">
        <f t="shared" si="240"/>
        <v>Y0DL0</v>
      </c>
      <c r="B5296" s="89">
        <f>VLOOKUP(F5296,Masters!B:F,5,0)</f>
        <v>0</v>
      </c>
      <c r="C5296" s="169" t="s">
        <v>1610</v>
      </c>
      <c r="D5296" s="169" t="s">
        <v>1610</v>
      </c>
      <c r="E5296" s="170">
        <v>44469</v>
      </c>
      <c r="F5296" s="169">
        <v>160118</v>
      </c>
      <c r="G5296" s="169" t="s">
        <v>890</v>
      </c>
      <c r="J5296">
        <v>0</v>
      </c>
      <c r="M5296" s="168">
        <f t="shared" si="239"/>
        <v>0</v>
      </c>
    </row>
    <row r="5297" spans="1:13" x14ac:dyDescent="0.25">
      <c r="A5297" s="89" t="str">
        <f t="shared" si="240"/>
        <v>Y0DL0</v>
      </c>
      <c r="B5297" s="89">
        <f>VLOOKUP(F5297,Masters!B:F,5,0)</f>
        <v>0</v>
      </c>
      <c r="C5297" s="169" t="s">
        <v>1610</v>
      </c>
      <c r="D5297" s="169" t="s">
        <v>1610</v>
      </c>
      <c r="E5297" s="170">
        <v>44469</v>
      </c>
      <c r="F5297" s="169">
        <v>160202</v>
      </c>
      <c r="G5297" s="169" t="s">
        <v>896</v>
      </c>
      <c r="J5297">
        <v>0</v>
      </c>
      <c r="M5297" s="168">
        <f t="shared" si="239"/>
        <v>0</v>
      </c>
    </row>
    <row r="5298" spans="1:13" x14ac:dyDescent="0.25">
      <c r="A5298" s="89" t="str">
        <f t="shared" si="240"/>
        <v>Y0DL0</v>
      </c>
      <c r="B5298" s="89">
        <f>VLOOKUP(F5298,Masters!B:F,5,0)</f>
        <v>0</v>
      </c>
      <c r="C5298" s="169" t="s">
        <v>1610</v>
      </c>
      <c r="D5298" s="169" t="s">
        <v>1610</v>
      </c>
      <c r="E5298" s="170">
        <v>44469</v>
      </c>
      <c r="F5298" s="169">
        <v>160206</v>
      </c>
      <c r="G5298" s="169" t="s">
        <v>897</v>
      </c>
      <c r="J5298">
        <v>-136938.76999999999</v>
      </c>
      <c r="M5298" s="168">
        <f t="shared" si="239"/>
        <v>-1.3693876999999998E-2</v>
      </c>
    </row>
    <row r="5299" spans="1:13" x14ac:dyDescent="0.25">
      <c r="A5299" s="89" t="str">
        <f t="shared" si="240"/>
        <v>Y0DL0</v>
      </c>
      <c r="B5299" s="89">
        <f>VLOOKUP(F5299,Masters!B:F,5,0)</f>
        <v>0</v>
      </c>
      <c r="C5299" s="169" t="s">
        <v>1610</v>
      </c>
      <c r="D5299" s="169" t="s">
        <v>1610</v>
      </c>
      <c r="E5299" s="170">
        <v>44469</v>
      </c>
      <c r="F5299" s="169">
        <v>160207</v>
      </c>
      <c r="G5299" s="169" t="s">
        <v>898</v>
      </c>
      <c r="J5299">
        <v>0</v>
      </c>
      <c r="M5299" s="168">
        <f t="shared" si="239"/>
        <v>0</v>
      </c>
    </row>
    <row r="5300" spans="1:13" x14ac:dyDescent="0.25">
      <c r="A5300" s="89" t="str">
        <f t="shared" si="240"/>
        <v>Y0DL0</v>
      </c>
      <c r="B5300" s="89">
        <f>VLOOKUP(F5300,Masters!B:F,5,0)</f>
        <v>0</v>
      </c>
      <c r="C5300" s="169" t="s">
        <v>1610</v>
      </c>
      <c r="D5300" s="169" t="s">
        <v>1610</v>
      </c>
      <c r="E5300" s="170">
        <v>44469</v>
      </c>
      <c r="F5300" s="169">
        <v>170101</v>
      </c>
      <c r="G5300" s="169" t="s">
        <v>901</v>
      </c>
      <c r="J5300">
        <v>294717761.43000001</v>
      </c>
      <c r="M5300" s="168">
        <f t="shared" si="239"/>
        <v>29.471776143</v>
      </c>
    </row>
    <row r="5301" spans="1:13" x14ac:dyDescent="0.25">
      <c r="A5301" s="89" t="str">
        <f t="shared" si="240"/>
        <v>Y0DL0</v>
      </c>
      <c r="B5301" s="89">
        <f>VLOOKUP(F5301,Masters!B:F,5,0)</f>
        <v>0</v>
      </c>
      <c r="C5301" s="169" t="s">
        <v>1610</v>
      </c>
      <c r="D5301" s="169" t="s">
        <v>1610</v>
      </c>
      <c r="E5301" s="170">
        <v>44469</v>
      </c>
      <c r="F5301" s="169">
        <v>201276</v>
      </c>
      <c r="G5301" s="169" t="s">
        <v>473</v>
      </c>
      <c r="J5301">
        <v>-34038347.850000001</v>
      </c>
      <c r="M5301" s="168">
        <f t="shared" si="239"/>
        <v>-3.4038347850000004</v>
      </c>
    </row>
    <row r="5302" spans="1:13" x14ac:dyDescent="0.25">
      <c r="A5302" s="89" t="str">
        <f t="shared" si="240"/>
        <v>Y0DL1.2</v>
      </c>
      <c r="B5302" s="89">
        <f>VLOOKUP(F5302,Masters!B:F,5,0)</f>
        <v>1.2</v>
      </c>
      <c r="C5302" s="169" t="s">
        <v>1610</v>
      </c>
      <c r="D5302" s="169" t="s">
        <v>1610</v>
      </c>
      <c r="E5302" s="170">
        <v>44469</v>
      </c>
      <c r="F5302" s="169">
        <v>201277</v>
      </c>
      <c r="G5302" s="169" t="s">
        <v>474</v>
      </c>
      <c r="J5302">
        <v>-222546292.46000001</v>
      </c>
      <c r="M5302" s="168">
        <f t="shared" si="239"/>
        <v>-22.254629246</v>
      </c>
    </row>
    <row r="5303" spans="1:13" x14ac:dyDescent="0.25">
      <c r="A5303" s="89" t="str">
        <f t="shared" si="240"/>
        <v>Y0DL0</v>
      </c>
      <c r="B5303" s="89">
        <f>VLOOKUP(F5303,Masters!B:F,5,0)</f>
        <v>0</v>
      </c>
      <c r="C5303" s="169" t="s">
        <v>1610</v>
      </c>
      <c r="D5303" s="169" t="s">
        <v>1610</v>
      </c>
      <c r="E5303" s="170">
        <v>44469</v>
      </c>
      <c r="F5303" s="169">
        <v>201297</v>
      </c>
      <c r="G5303" s="169" t="s">
        <v>475</v>
      </c>
      <c r="J5303">
        <v>-1165495.73</v>
      </c>
      <c r="M5303" s="168">
        <f t="shared" si="239"/>
        <v>-0.116549573</v>
      </c>
    </row>
    <row r="5304" spans="1:13" x14ac:dyDescent="0.25">
      <c r="A5304" s="89" t="str">
        <f t="shared" si="240"/>
        <v>Y0DL1.2</v>
      </c>
      <c r="B5304" s="89">
        <f>VLOOKUP(F5304,Masters!B:F,5,0)</f>
        <v>1.2</v>
      </c>
      <c r="C5304" s="169" t="s">
        <v>1610</v>
      </c>
      <c r="D5304" s="169" t="s">
        <v>1610</v>
      </c>
      <c r="E5304" s="170">
        <v>44469</v>
      </c>
      <c r="F5304" s="169">
        <v>201298</v>
      </c>
      <c r="G5304" s="169" t="s">
        <v>476</v>
      </c>
      <c r="J5304">
        <v>-6922124.25</v>
      </c>
      <c r="M5304" s="168">
        <f t="shared" si="239"/>
        <v>-0.69221242500000002</v>
      </c>
    </row>
    <row r="5305" spans="1:13" x14ac:dyDescent="0.25">
      <c r="A5305" s="89" t="str">
        <f t="shared" si="240"/>
        <v>Y0DL0</v>
      </c>
      <c r="B5305" s="89">
        <f>VLOOKUP(F5305,Masters!B:F,5,0)</f>
        <v>0</v>
      </c>
      <c r="C5305" s="169" t="s">
        <v>1610</v>
      </c>
      <c r="D5305" s="169" t="s">
        <v>1610</v>
      </c>
      <c r="E5305" s="170">
        <v>44469</v>
      </c>
      <c r="F5305" s="169">
        <v>201349</v>
      </c>
      <c r="G5305" s="169" t="s">
        <v>477</v>
      </c>
      <c r="J5305">
        <v>-456327.24</v>
      </c>
      <c r="M5305" s="168">
        <f t="shared" si="239"/>
        <v>-4.5632724E-2</v>
      </c>
    </row>
    <row r="5306" spans="1:13" x14ac:dyDescent="0.25">
      <c r="A5306" s="89" t="str">
        <f t="shared" si="240"/>
        <v>Y0DL0</v>
      </c>
      <c r="B5306" s="89">
        <f>VLOOKUP(F5306,Masters!B:F,5,0)</f>
        <v>0</v>
      </c>
      <c r="C5306" s="169" t="s">
        <v>1610</v>
      </c>
      <c r="D5306" s="169" t="s">
        <v>1610</v>
      </c>
      <c r="E5306" s="170">
        <v>44469</v>
      </c>
      <c r="F5306" s="169">
        <v>201351</v>
      </c>
      <c r="G5306" s="169" t="s">
        <v>478</v>
      </c>
      <c r="J5306">
        <v>-33819248.409999996</v>
      </c>
      <c r="M5306" s="168">
        <f t="shared" si="239"/>
        <v>-3.3819248409999996</v>
      </c>
    </row>
    <row r="5307" spans="1:13" x14ac:dyDescent="0.25">
      <c r="A5307" s="89" t="str">
        <f t="shared" si="240"/>
        <v>Y0DL1.2</v>
      </c>
      <c r="B5307" s="89">
        <f>VLOOKUP(F5307,Masters!B:F,5,0)</f>
        <v>1.2</v>
      </c>
      <c r="C5307" s="169" t="s">
        <v>1610</v>
      </c>
      <c r="D5307" s="169" t="s">
        <v>1610</v>
      </c>
      <c r="E5307" s="170">
        <v>44469</v>
      </c>
      <c r="F5307" s="169">
        <v>201364</v>
      </c>
      <c r="G5307" s="169" t="s">
        <v>479</v>
      </c>
      <c r="J5307">
        <v>-2862490.6</v>
      </c>
      <c r="M5307" s="168">
        <f t="shared" si="239"/>
        <v>-0.28624906</v>
      </c>
    </row>
    <row r="5308" spans="1:13" x14ac:dyDescent="0.25">
      <c r="A5308" s="89" t="str">
        <f t="shared" si="240"/>
        <v>Y0DL1.2</v>
      </c>
      <c r="B5308" s="89">
        <f>VLOOKUP(F5308,Masters!B:F,5,0)</f>
        <v>1.2</v>
      </c>
      <c r="C5308" s="169" t="s">
        <v>1610</v>
      </c>
      <c r="D5308" s="169" t="s">
        <v>1610</v>
      </c>
      <c r="E5308" s="170">
        <v>44469</v>
      </c>
      <c r="F5308" s="169">
        <v>201366</v>
      </c>
      <c r="G5308" s="169" t="s">
        <v>480</v>
      </c>
      <c r="J5308">
        <v>-179616662.03999999</v>
      </c>
      <c r="M5308" s="168">
        <f t="shared" si="239"/>
        <v>-17.961666204</v>
      </c>
    </row>
    <row r="5309" spans="1:13" x14ac:dyDescent="0.25">
      <c r="A5309" s="89" t="str">
        <f t="shared" si="240"/>
        <v>Y0DL0</v>
      </c>
      <c r="B5309" s="89">
        <f>VLOOKUP(F5309,Masters!B:F,5,0)</f>
        <v>0</v>
      </c>
      <c r="C5309" s="169" t="s">
        <v>1610</v>
      </c>
      <c r="D5309" s="169" t="s">
        <v>1610</v>
      </c>
      <c r="E5309" s="170">
        <v>44469</v>
      </c>
      <c r="F5309" s="169">
        <v>210103</v>
      </c>
      <c r="G5309" s="169" t="s">
        <v>521</v>
      </c>
      <c r="J5309">
        <v>0</v>
      </c>
      <c r="M5309" s="168">
        <f t="shared" si="239"/>
        <v>0</v>
      </c>
    </row>
    <row r="5310" spans="1:13" x14ac:dyDescent="0.25">
      <c r="A5310" s="89" t="str">
        <f t="shared" si="240"/>
        <v>Y0DL0</v>
      </c>
      <c r="B5310" s="89">
        <f>VLOOKUP(F5310,Masters!B:F,5,0)</f>
        <v>0</v>
      </c>
      <c r="C5310" s="169" t="s">
        <v>1610</v>
      </c>
      <c r="D5310" s="169" t="s">
        <v>1610</v>
      </c>
      <c r="E5310" s="170">
        <v>44469</v>
      </c>
      <c r="F5310" s="169">
        <v>210117</v>
      </c>
      <c r="G5310" s="169" t="s">
        <v>523</v>
      </c>
      <c r="J5310">
        <v>-0.22</v>
      </c>
      <c r="M5310" s="168">
        <f t="shared" si="239"/>
        <v>-2.1999999999999998E-8</v>
      </c>
    </row>
    <row r="5311" spans="1:13" x14ac:dyDescent="0.25">
      <c r="A5311" s="89" t="str">
        <f t="shared" si="240"/>
        <v>Y0DL0</v>
      </c>
      <c r="B5311" s="89">
        <f>VLOOKUP(F5311,Masters!B:F,5,0)</f>
        <v>0</v>
      </c>
      <c r="C5311" s="169" t="s">
        <v>1610</v>
      </c>
      <c r="D5311" s="169" t="s">
        <v>1610</v>
      </c>
      <c r="E5311" s="170">
        <v>44469</v>
      </c>
      <c r="F5311" s="169">
        <v>210132</v>
      </c>
      <c r="G5311" s="169" t="s">
        <v>916</v>
      </c>
      <c r="J5311">
        <v>0</v>
      </c>
      <c r="M5311" s="168">
        <f t="shared" si="239"/>
        <v>0</v>
      </c>
    </row>
    <row r="5312" spans="1:13" x14ac:dyDescent="0.25">
      <c r="A5312" s="89" t="str">
        <f t="shared" si="240"/>
        <v>Y0DL0</v>
      </c>
      <c r="B5312" s="89">
        <f>VLOOKUP(F5312,Masters!B:F,5,0)</f>
        <v>0</v>
      </c>
      <c r="C5312" s="169" t="s">
        <v>1610</v>
      </c>
      <c r="D5312" s="169" t="s">
        <v>1610</v>
      </c>
      <c r="E5312" s="170">
        <v>44469</v>
      </c>
      <c r="F5312" s="169">
        <v>210138</v>
      </c>
      <c r="G5312" s="169" t="s">
        <v>2441</v>
      </c>
      <c r="J5312">
        <v>0</v>
      </c>
      <c r="M5312" s="168">
        <f t="shared" si="239"/>
        <v>0</v>
      </c>
    </row>
    <row r="5313" spans="1:13" x14ac:dyDescent="0.25">
      <c r="A5313" s="89" t="str">
        <f t="shared" si="240"/>
        <v>Y0DL0</v>
      </c>
      <c r="B5313" s="89">
        <f>VLOOKUP(F5313,Masters!B:F,5,0)</f>
        <v>0</v>
      </c>
      <c r="C5313" s="169" t="s">
        <v>1610</v>
      </c>
      <c r="D5313" s="169" t="s">
        <v>1610</v>
      </c>
      <c r="E5313" s="170">
        <v>44469</v>
      </c>
      <c r="F5313" s="169">
        <v>210140</v>
      </c>
      <c r="G5313" s="169" t="s">
        <v>525</v>
      </c>
      <c r="J5313">
        <v>0</v>
      </c>
      <c r="M5313" s="168">
        <f t="shared" si="239"/>
        <v>0</v>
      </c>
    </row>
    <row r="5314" spans="1:13" x14ac:dyDescent="0.25">
      <c r="A5314" s="89" t="str">
        <f t="shared" si="240"/>
        <v>Y0DL0</v>
      </c>
      <c r="B5314" s="89">
        <f>VLOOKUP(F5314,Masters!B:F,5,0)</f>
        <v>0</v>
      </c>
      <c r="C5314" s="169" t="s">
        <v>1610</v>
      </c>
      <c r="D5314" s="169" t="s">
        <v>1610</v>
      </c>
      <c r="E5314" s="170">
        <v>44469</v>
      </c>
      <c r="F5314" s="169">
        <v>210210</v>
      </c>
      <c r="G5314" s="169" t="s">
        <v>526</v>
      </c>
      <c r="J5314">
        <v>-268301.5</v>
      </c>
      <c r="M5314" s="168">
        <f t="shared" si="239"/>
        <v>-2.6830150000000001E-2</v>
      </c>
    </row>
    <row r="5315" spans="1:13" x14ac:dyDescent="0.25">
      <c r="A5315" s="89" t="str">
        <f t="shared" si="240"/>
        <v>Y0DL0</v>
      </c>
      <c r="B5315" s="89">
        <f>VLOOKUP(F5315,Masters!B:F,5,0)</f>
        <v>0</v>
      </c>
      <c r="C5315" s="169" t="s">
        <v>1610</v>
      </c>
      <c r="D5315" s="169" t="s">
        <v>1610</v>
      </c>
      <c r="E5315" s="170">
        <v>44469</v>
      </c>
      <c r="F5315" s="169">
        <v>210667</v>
      </c>
      <c r="G5315" s="169" t="s">
        <v>528</v>
      </c>
      <c r="J5315">
        <v>1218.49</v>
      </c>
      <c r="M5315" s="168">
        <f t="shared" si="239"/>
        <v>1.2184900000000001E-4</v>
      </c>
    </row>
    <row r="5316" spans="1:13" x14ac:dyDescent="0.25">
      <c r="A5316" s="89" t="str">
        <f t="shared" si="240"/>
        <v>Y0DL0</v>
      </c>
      <c r="B5316" s="89">
        <f>VLOOKUP(F5316,Masters!B:F,5,0)</f>
        <v>0</v>
      </c>
      <c r="C5316" s="169" t="s">
        <v>1610</v>
      </c>
      <c r="D5316" s="169" t="s">
        <v>1610</v>
      </c>
      <c r="E5316" s="170">
        <v>44469</v>
      </c>
      <c r="F5316" s="169">
        <v>210766</v>
      </c>
      <c r="G5316" s="169" t="s">
        <v>1614</v>
      </c>
      <c r="J5316">
        <v>8812.1</v>
      </c>
      <c r="M5316" s="168">
        <f t="shared" si="239"/>
        <v>8.8121E-4</v>
      </c>
    </row>
    <row r="5317" spans="1:13" x14ac:dyDescent="0.25">
      <c r="A5317" s="89" t="str">
        <f t="shared" si="240"/>
        <v>Y0DL0</v>
      </c>
      <c r="B5317" s="89">
        <f>VLOOKUP(F5317,Masters!B:F,5,0)</f>
        <v>0</v>
      </c>
      <c r="C5317" s="169" t="s">
        <v>1610</v>
      </c>
      <c r="D5317" s="169" t="s">
        <v>1610</v>
      </c>
      <c r="E5317" s="170">
        <v>44469</v>
      </c>
      <c r="F5317" s="169">
        <v>211103</v>
      </c>
      <c r="G5317" s="169" t="s">
        <v>529</v>
      </c>
      <c r="J5317">
        <v>-36.01</v>
      </c>
      <c r="M5317" s="168">
        <f t="shared" si="239"/>
        <v>-3.6009999999999999E-6</v>
      </c>
    </row>
    <row r="5318" spans="1:13" x14ac:dyDescent="0.25">
      <c r="A5318" s="89" t="str">
        <f t="shared" si="240"/>
        <v>Y0DL0</v>
      </c>
      <c r="B5318" s="89">
        <f>VLOOKUP(F5318,Masters!B:F,5,0)</f>
        <v>0</v>
      </c>
      <c r="C5318" s="169" t="s">
        <v>1610</v>
      </c>
      <c r="D5318" s="169" t="s">
        <v>1610</v>
      </c>
      <c r="E5318" s="170">
        <v>44469</v>
      </c>
      <c r="F5318" s="169">
        <v>211106</v>
      </c>
      <c r="G5318" s="169" t="s">
        <v>530</v>
      </c>
      <c r="J5318">
        <v>-2693.78</v>
      </c>
      <c r="M5318" s="168">
        <f t="shared" si="239"/>
        <v>-2.6937800000000002E-4</v>
      </c>
    </row>
    <row r="5319" spans="1:13" x14ac:dyDescent="0.25">
      <c r="A5319" s="89" t="str">
        <f t="shared" si="240"/>
        <v>Y0DL0</v>
      </c>
      <c r="B5319" s="89">
        <f>VLOOKUP(F5319,Masters!B:F,5,0)</f>
        <v>0</v>
      </c>
      <c r="C5319" s="169" t="s">
        <v>1610</v>
      </c>
      <c r="D5319" s="169" t="s">
        <v>1610</v>
      </c>
      <c r="E5319" s="170">
        <v>44469</v>
      </c>
      <c r="F5319" s="169">
        <v>211120</v>
      </c>
      <c r="G5319" s="169" t="s">
        <v>531</v>
      </c>
      <c r="J5319">
        <v>-116.1</v>
      </c>
      <c r="M5319" s="168">
        <f t="shared" si="239"/>
        <v>-1.1609999999999999E-5</v>
      </c>
    </row>
    <row r="5320" spans="1:13" x14ac:dyDescent="0.25">
      <c r="A5320" s="89" t="str">
        <f t="shared" si="240"/>
        <v>Y0DL0</v>
      </c>
      <c r="B5320" s="89">
        <f>VLOOKUP(F5320,Masters!B:F,5,0)</f>
        <v>0</v>
      </c>
      <c r="C5320" s="169" t="s">
        <v>1610</v>
      </c>
      <c r="D5320" s="169" t="s">
        <v>1610</v>
      </c>
      <c r="E5320" s="170">
        <v>44469</v>
      </c>
      <c r="F5320" s="169">
        <v>211121</v>
      </c>
      <c r="G5320" s="169" t="s">
        <v>532</v>
      </c>
      <c r="J5320">
        <v>-57216</v>
      </c>
      <c r="M5320" s="168">
        <f t="shared" si="239"/>
        <v>-5.7216000000000003E-3</v>
      </c>
    </row>
    <row r="5321" spans="1:13" x14ac:dyDescent="0.25">
      <c r="A5321" s="89" t="str">
        <f t="shared" si="240"/>
        <v>Y0DL0</v>
      </c>
      <c r="B5321" s="89">
        <f>VLOOKUP(F5321,Masters!B:F,5,0)</f>
        <v>0</v>
      </c>
      <c r="C5321" s="169" t="s">
        <v>1610</v>
      </c>
      <c r="D5321" s="169" t="s">
        <v>1610</v>
      </c>
      <c r="E5321" s="170">
        <v>44469</v>
      </c>
      <c r="F5321" s="169">
        <v>211122</v>
      </c>
      <c r="G5321" s="169" t="s">
        <v>533</v>
      </c>
      <c r="J5321">
        <v>-266.25</v>
      </c>
      <c r="M5321" s="168">
        <f t="shared" si="239"/>
        <v>-2.6625E-5</v>
      </c>
    </row>
    <row r="5322" spans="1:13" x14ac:dyDescent="0.25">
      <c r="A5322" s="89" t="str">
        <f t="shared" si="240"/>
        <v>Y0DL0</v>
      </c>
      <c r="B5322" s="89">
        <f>VLOOKUP(F5322,Masters!B:F,5,0)</f>
        <v>0</v>
      </c>
      <c r="C5322" s="169" t="s">
        <v>1610</v>
      </c>
      <c r="D5322" s="169" t="s">
        <v>1610</v>
      </c>
      <c r="E5322" s="170">
        <v>44469</v>
      </c>
      <c r="F5322" s="169">
        <v>211172</v>
      </c>
      <c r="G5322" s="169" t="s">
        <v>535</v>
      </c>
      <c r="J5322">
        <v>-300723.12</v>
      </c>
      <c r="M5322" s="168">
        <f t="shared" si="239"/>
        <v>-3.0072312E-2</v>
      </c>
    </row>
    <row r="5323" spans="1:13" x14ac:dyDescent="0.25">
      <c r="A5323" s="89" t="str">
        <f t="shared" si="240"/>
        <v>Y0DL0</v>
      </c>
      <c r="B5323" s="89">
        <f>VLOOKUP(F5323,Masters!B:F,5,0)</f>
        <v>0</v>
      </c>
      <c r="C5323" s="169" t="s">
        <v>1610</v>
      </c>
      <c r="D5323" s="169" t="s">
        <v>1610</v>
      </c>
      <c r="E5323" s="170">
        <v>44469</v>
      </c>
      <c r="F5323" s="169">
        <v>211632</v>
      </c>
      <c r="G5323" s="169" t="s">
        <v>538</v>
      </c>
      <c r="J5323">
        <v>-31825.63</v>
      </c>
      <c r="M5323" s="168">
        <f t="shared" si="239"/>
        <v>-3.1825630000000002E-3</v>
      </c>
    </row>
    <row r="5324" spans="1:13" x14ac:dyDescent="0.25">
      <c r="A5324" s="89" t="str">
        <f t="shared" si="240"/>
        <v>Y0DL0</v>
      </c>
      <c r="B5324" s="89">
        <f>VLOOKUP(F5324,Masters!B:F,5,0)</f>
        <v>0</v>
      </c>
      <c r="C5324" s="169" t="s">
        <v>1610</v>
      </c>
      <c r="D5324" s="169" t="s">
        <v>1610</v>
      </c>
      <c r="E5324" s="170">
        <v>44469</v>
      </c>
      <c r="F5324" s="169">
        <v>260101</v>
      </c>
      <c r="G5324" s="169" t="s">
        <v>926</v>
      </c>
      <c r="J5324">
        <v>-1095713.43</v>
      </c>
      <c r="M5324" s="168">
        <f t="shared" si="239"/>
        <v>-0.10957134299999999</v>
      </c>
    </row>
    <row r="5325" spans="1:13" x14ac:dyDescent="0.25">
      <c r="A5325" s="89" t="str">
        <f t="shared" si="240"/>
        <v>Y0DL0</v>
      </c>
      <c r="B5325" s="89">
        <f>VLOOKUP(F5325,Masters!B:F,5,0)</f>
        <v>0</v>
      </c>
      <c r="C5325" s="169" t="s">
        <v>1610</v>
      </c>
      <c r="D5325" s="169" t="s">
        <v>1610</v>
      </c>
      <c r="E5325" s="170">
        <v>44469</v>
      </c>
      <c r="F5325" s="169">
        <v>260118</v>
      </c>
      <c r="G5325" s="169" t="s">
        <v>930</v>
      </c>
      <c r="J5325">
        <v>0</v>
      </c>
      <c r="M5325" s="168">
        <f t="shared" ref="M5325:M5388" si="241">J5325/10000000</f>
        <v>0</v>
      </c>
    </row>
    <row r="5326" spans="1:13" x14ac:dyDescent="0.25">
      <c r="A5326" s="89" t="str">
        <f t="shared" si="240"/>
        <v>Y0DL0</v>
      </c>
      <c r="B5326" s="89">
        <f>VLOOKUP(F5326,Masters!B:F,5,0)</f>
        <v>0</v>
      </c>
      <c r="C5326" s="169" t="s">
        <v>1610</v>
      </c>
      <c r="D5326" s="169" t="s">
        <v>1610</v>
      </c>
      <c r="E5326" s="170">
        <v>44469</v>
      </c>
      <c r="F5326" s="169">
        <v>260202</v>
      </c>
      <c r="G5326" s="169" t="s">
        <v>936</v>
      </c>
      <c r="J5326">
        <v>0</v>
      </c>
      <c r="M5326" s="168">
        <f t="shared" si="241"/>
        <v>0</v>
      </c>
    </row>
    <row r="5327" spans="1:13" x14ac:dyDescent="0.25">
      <c r="A5327" s="89" t="str">
        <f t="shared" si="240"/>
        <v>Y0DL0</v>
      </c>
      <c r="B5327" s="89">
        <f>VLOOKUP(F5327,Masters!B:F,5,0)</f>
        <v>0</v>
      </c>
      <c r="C5327" s="169" t="s">
        <v>1610</v>
      </c>
      <c r="D5327" s="169" t="s">
        <v>1610</v>
      </c>
      <c r="E5327" s="170">
        <v>44469</v>
      </c>
      <c r="F5327" s="169">
        <v>260221</v>
      </c>
      <c r="G5327" s="169" t="s">
        <v>937</v>
      </c>
      <c r="J5327">
        <v>-242630.35</v>
      </c>
      <c r="M5327" s="168">
        <f t="shared" si="241"/>
        <v>-2.4263035000000002E-2</v>
      </c>
    </row>
    <row r="5328" spans="1:13" x14ac:dyDescent="0.25">
      <c r="A5328" s="89" t="str">
        <f t="shared" si="240"/>
        <v>Y0DL0</v>
      </c>
      <c r="B5328" s="89">
        <f>VLOOKUP(F5328,Masters!B:F,5,0)</f>
        <v>0</v>
      </c>
      <c r="C5328" s="169" t="s">
        <v>1610</v>
      </c>
      <c r="D5328" s="169" t="s">
        <v>1610</v>
      </c>
      <c r="E5328" s="170">
        <v>44469</v>
      </c>
      <c r="F5328" s="169">
        <v>260222</v>
      </c>
      <c r="G5328" s="169" t="s">
        <v>938</v>
      </c>
      <c r="J5328">
        <v>-641636.56000000006</v>
      </c>
      <c r="M5328" s="168">
        <f t="shared" si="241"/>
        <v>-6.4163655999999999E-2</v>
      </c>
    </row>
    <row r="5329" spans="1:13" x14ac:dyDescent="0.25">
      <c r="A5329" s="89" t="str">
        <f t="shared" si="240"/>
        <v>Y0DL0</v>
      </c>
      <c r="B5329" s="89">
        <f>VLOOKUP(F5329,Masters!B:F,5,0)</f>
        <v>0</v>
      </c>
      <c r="C5329" s="169" t="s">
        <v>1610</v>
      </c>
      <c r="D5329" s="169" t="s">
        <v>1610</v>
      </c>
      <c r="E5329" s="170">
        <v>44469</v>
      </c>
      <c r="F5329" s="169">
        <v>260815</v>
      </c>
      <c r="G5329" s="169" t="s">
        <v>495</v>
      </c>
      <c r="J5329">
        <v>-44286.77</v>
      </c>
      <c r="M5329" s="168">
        <f t="shared" si="241"/>
        <v>-4.4286769999999998E-3</v>
      </c>
    </row>
    <row r="5330" spans="1:13" x14ac:dyDescent="0.25">
      <c r="A5330" s="89" t="str">
        <f t="shared" si="240"/>
        <v>Y0DL0</v>
      </c>
      <c r="B5330" s="89">
        <f>VLOOKUP(F5330,Masters!B:F,5,0)</f>
        <v>0</v>
      </c>
      <c r="C5330" s="169" t="s">
        <v>1610</v>
      </c>
      <c r="D5330" s="169" t="s">
        <v>1610</v>
      </c>
      <c r="E5330" s="170">
        <v>44469</v>
      </c>
      <c r="F5330" s="169">
        <v>260836</v>
      </c>
      <c r="G5330" s="169" t="s">
        <v>496</v>
      </c>
      <c r="J5330">
        <v>-0.31</v>
      </c>
      <c r="M5330" s="168">
        <f t="shared" si="241"/>
        <v>-3.1E-8</v>
      </c>
    </row>
    <row r="5331" spans="1:13" x14ac:dyDescent="0.25">
      <c r="A5331" s="89" t="str">
        <f t="shared" si="240"/>
        <v>Y0DL0</v>
      </c>
      <c r="B5331" s="89">
        <f>VLOOKUP(F5331,Masters!B:F,5,0)</f>
        <v>0</v>
      </c>
      <c r="C5331" s="169" t="s">
        <v>1610</v>
      </c>
      <c r="D5331" s="169" t="s">
        <v>1610</v>
      </c>
      <c r="E5331" s="170">
        <v>44469</v>
      </c>
      <c r="F5331" s="169">
        <v>260837</v>
      </c>
      <c r="G5331" s="169" t="s">
        <v>497</v>
      </c>
      <c r="J5331">
        <v>-0.31</v>
      </c>
      <c r="M5331" s="168">
        <f t="shared" si="241"/>
        <v>-3.1E-8</v>
      </c>
    </row>
    <row r="5332" spans="1:13" x14ac:dyDescent="0.25">
      <c r="A5332" s="89" t="str">
        <f t="shared" si="240"/>
        <v>Y0DL0</v>
      </c>
      <c r="B5332" s="89">
        <f>VLOOKUP(F5332,Masters!B:F,5,0)</f>
        <v>0</v>
      </c>
      <c r="C5332" s="169" t="s">
        <v>1610</v>
      </c>
      <c r="D5332" s="169" t="s">
        <v>1610</v>
      </c>
      <c r="E5332" s="170">
        <v>44469</v>
      </c>
      <c r="F5332" s="169">
        <v>260942</v>
      </c>
      <c r="G5332" s="169" t="s">
        <v>500</v>
      </c>
      <c r="J5332">
        <v>-1239</v>
      </c>
      <c r="M5332" s="168">
        <f t="shared" si="241"/>
        <v>-1.239E-4</v>
      </c>
    </row>
    <row r="5333" spans="1:13" x14ac:dyDescent="0.25">
      <c r="A5333" s="89" t="str">
        <f t="shared" si="240"/>
        <v>Y0DL0</v>
      </c>
      <c r="B5333" s="89">
        <f>VLOOKUP(F5333,Masters!B:F,5,0)</f>
        <v>0</v>
      </c>
      <c r="C5333" s="169" t="s">
        <v>1610</v>
      </c>
      <c r="D5333" s="169" t="s">
        <v>1610</v>
      </c>
      <c r="E5333" s="170">
        <v>44469</v>
      </c>
      <c r="F5333" s="169">
        <v>261259</v>
      </c>
      <c r="G5333" s="169" t="s">
        <v>505</v>
      </c>
      <c r="J5333">
        <v>-181.14</v>
      </c>
      <c r="M5333" s="168">
        <f t="shared" si="241"/>
        <v>-1.8114E-5</v>
      </c>
    </row>
    <row r="5334" spans="1:13" x14ac:dyDescent="0.25">
      <c r="A5334" s="89" t="str">
        <f t="shared" si="240"/>
        <v>Y0DL0</v>
      </c>
      <c r="B5334" s="89">
        <f>VLOOKUP(F5334,Masters!B:F,5,0)</f>
        <v>0</v>
      </c>
      <c r="C5334" s="169" t="s">
        <v>1610</v>
      </c>
      <c r="D5334" s="169" t="s">
        <v>1610</v>
      </c>
      <c r="E5334" s="170">
        <v>44469</v>
      </c>
      <c r="F5334" s="169">
        <v>261260</v>
      </c>
      <c r="G5334" s="169" t="s">
        <v>506</v>
      </c>
      <c r="J5334">
        <v>-181.14</v>
      </c>
      <c r="M5334" s="168">
        <f t="shared" si="241"/>
        <v>-1.8114E-5</v>
      </c>
    </row>
    <row r="5335" spans="1:13" x14ac:dyDescent="0.25">
      <c r="A5335" s="89" t="str">
        <f t="shared" si="240"/>
        <v>Y0DL0</v>
      </c>
      <c r="B5335" s="89">
        <f>VLOOKUP(F5335,Masters!B:F,5,0)</f>
        <v>0</v>
      </c>
      <c r="C5335" s="169" t="s">
        <v>1610</v>
      </c>
      <c r="D5335" s="169" t="s">
        <v>1610</v>
      </c>
      <c r="E5335" s="170">
        <v>44469</v>
      </c>
      <c r="F5335" s="169">
        <v>261262</v>
      </c>
      <c r="G5335" s="169" t="s">
        <v>507</v>
      </c>
      <c r="J5335">
        <v>-1169.22</v>
      </c>
      <c r="M5335" s="168">
        <f t="shared" si="241"/>
        <v>-1.16922E-4</v>
      </c>
    </row>
    <row r="5336" spans="1:13" x14ac:dyDescent="0.25">
      <c r="A5336" s="89" t="str">
        <f t="shared" si="240"/>
        <v>Y0DL0</v>
      </c>
      <c r="B5336" s="89">
        <f>VLOOKUP(F5336,Masters!B:F,5,0)</f>
        <v>0</v>
      </c>
      <c r="C5336" s="169" t="s">
        <v>1610</v>
      </c>
      <c r="D5336" s="169" t="s">
        <v>1610</v>
      </c>
      <c r="E5336" s="170">
        <v>44469</v>
      </c>
      <c r="F5336" s="169">
        <v>281101</v>
      </c>
      <c r="G5336" s="169" t="s">
        <v>481</v>
      </c>
      <c r="J5336">
        <v>-20216929.440000001</v>
      </c>
      <c r="M5336" s="168">
        <f t="shared" si="241"/>
        <v>-2.0216929440000002</v>
      </c>
    </row>
    <row r="5337" spans="1:13" x14ac:dyDescent="0.25">
      <c r="A5337" s="89" t="str">
        <f t="shared" si="240"/>
        <v>Y0DL0</v>
      </c>
      <c r="B5337" s="89">
        <f>VLOOKUP(F5337,Masters!B:F,5,0)</f>
        <v>0</v>
      </c>
      <c r="C5337" s="169" t="s">
        <v>1610</v>
      </c>
      <c r="D5337" s="169" t="s">
        <v>1610</v>
      </c>
      <c r="E5337" s="170">
        <v>44469</v>
      </c>
      <c r="F5337" s="169">
        <v>281102</v>
      </c>
      <c r="G5337" s="169" t="s">
        <v>1058</v>
      </c>
      <c r="J5337">
        <v>-180077449.53999999</v>
      </c>
      <c r="M5337" s="168">
        <f t="shared" si="241"/>
        <v>-18.007744954</v>
      </c>
    </row>
    <row r="5338" spans="1:13" x14ac:dyDescent="0.25">
      <c r="A5338" s="89" t="str">
        <f t="shared" ref="A5338:A5401" si="242">C5338&amp;B5338</f>
        <v>Y0DL0</v>
      </c>
      <c r="B5338" s="89">
        <f>VLOOKUP(F5338,Masters!B:F,5,0)</f>
        <v>0</v>
      </c>
      <c r="C5338" s="169" t="s">
        <v>1610</v>
      </c>
      <c r="D5338" s="169" t="s">
        <v>1610</v>
      </c>
      <c r="E5338" s="170">
        <v>44469</v>
      </c>
      <c r="F5338" s="169">
        <v>281114</v>
      </c>
      <c r="G5338" s="169" t="s">
        <v>659</v>
      </c>
      <c r="J5338">
        <v>0</v>
      </c>
      <c r="M5338" s="168">
        <f t="shared" si="241"/>
        <v>0</v>
      </c>
    </row>
    <row r="5339" spans="1:13" x14ac:dyDescent="0.25">
      <c r="A5339" s="89" t="str">
        <f t="shared" si="242"/>
        <v>Y0DL0</v>
      </c>
      <c r="B5339" s="89">
        <f>VLOOKUP(F5339,Masters!B:F,5,0)</f>
        <v>0</v>
      </c>
      <c r="C5339" s="169" t="s">
        <v>1610</v>
      </c>
      <c r="D5339" s="169" t="s">
        <v>1610</v>
      </c>
      <c r="E5339" s="170">
        <v>44469</v>
      </c>
      <c r="F5339" s="169">
        <v>281212</v>
      </c>
      <c r="G5339" s="169" t="s">
        <v>541</v>
      </c>
      <c r="J5339">
        <v>-13342.41</v>
      </c>
      <c r="M5339" s="168">
        <f t="shared" si="241"/>
        <v>-1.3342409999999999E-3</v>
      </c>
    </row>
    <row r="5340" spans="1:13" x14ac:dyDescent="0.25">
      <c r="A5340" s="89" t="str">
        <f t="shared" si="242"/>
        <v>Y0DL5.3</v>
      </c>
      <c r="B5340" s="89">
        <f>VLOOKUP(F5340,Masters!B:F,5,0)</f>
        <v>5.3</v>
      </c>
      <c r="C5340" s="169" t="s">
        <v>1610</v>
      </c>
      <c r="D5340" s="169" t="s">
        <v>1610</v>
      </c>
      <c r="E5340" s="170">
        <v>44469</v>
      </c>
      <c r="F5340" s="169">
        <v>301101</v>
      </c>
      <c r="G5340" s="169" t="s">
        <v>447</v>
      </c>
      <c r="J5340">
        <v>-16519850.75</v>
      </c>
      <c r="M5340" s="168">
        <f t="shared" si="241"/>
        <v>-1.651985075</v>
      </c>
    </row>
    <row r="5341" spans="1:13" x14ac:dyDescent="0.25">
      <c r="A5341" s="89" t="str">
        <f t="shared" si="242"/>
        <v>Y0DL5.3</v>
      </c>
      <c r="B5341" s="89">
        <f>VLOOKUP(F5341,Masters!B:F,5,0)</f>
        <v>5.3</v>
      </c>
      <c r="C5341" s="169" t="s">
        <v>1610</v>
      </c>
      <c r="D5341" s="169" t="s">
        <v>1610</v>
      </c>
      <c r="E5341" s="170">
        <v>44469</v>
      </c>
      <c r="F5341" s="169">
        <v>301234</v>
      </c>
      <c r="G5341" s="169" t="s">
        <v>960</v>
      </c>
      <c r="J5341">
        <v>-34438.32</v>
      </c>
      <c r="M5341" s="168">
        <f t="shared" si="241"/>
        <v>-3.443832E-3</v>
      </c>
    </row>
    <row r="5342" spans="1:13" x14ac:dyDescent="0.25">
      <c r="A5342" s="89" t="str">
        <f t="shared" si="242"/>
        <v>Y0DL5.1</v>
      </c>
      <c r="B5342" s="89">
        <f>VLOOKUP(F5342,Masters!B:F,5,0)</f>
        <v>5.0999999999999996</v>
      </c>
      <c r="C5342" s="169" t="s">
        <v>1610</v>
      </c>
      <c r="D5342" s="169" t="s">
        <v>1610</v>
      </c>
      <c r="E5342" s="170">
        <v>44469</v>
      </c>
      <c r="F5342" s="169">
        <v>304101</v>
      </c>
      <c r="G5342" s="169" t="s">
        <v>439</v>
      </c>
      <c r="J5342">
        <v>-5734840.3899999997</v>
      </c>
      <c r="M5342" s="168">
        <f t="shared" si="241"/>
        <v>-0.573484039</v>
      </c>
    </row>
    <row r="5343" spans="1:13" x14ac:dyDescent="0.25">
      <c r="A5343" s="89" t="str">
        <f t="shared" si="242"/>
        <v>Y0DL5.2</v>
      </c>
      <c r="B5343" s="89">
        <f>VLOOKUP(F5343,Masters!B:F,5,0)</f>
        <v>5.2</v>
      </c>
      <c r="C5343" s="169" t="s">
        <v>1610</v>
      </c>
      <c r="D5343" s="169" t="s">
        <v>1610</v>
      </c>
      <c r="E5343" s="170">
        <v>44469</v>
      </c>
      <c r="F5343" s="169">
        <v>304213</v>
      </c>
      <c r="G5343" s="169" t="s">
        <v>966</v>
      </c>
      <c r="J5343">
        <v>-63546.720000000001</v>
      </c>
      <c r="M5343" s="168">
        <f t="shared" si="241"/>
        <v>-6.3546720000000004E-3</v>
      </c>
    </row>
    <row r="5344" spans="1:13" x14ac:dyDescent="0.25">
      <c r="A5344" s="89" t="str">
        <f t="shared" si="242"/>
        <v>Y0DL5.2</v>
      </c>
      <c r="B5344" s="89">
        <f>VLOOKUP(F5344,Masters!B:F,5,0)</f>
        <v>5.2</v>
      </c>
      <c r="C5344" s="169" t="s">
        <v>1610</v>
      </c>
      <c r="D5344" s="169" t="s">
        <v>1610</v>
      </c>
      <c r="E5344" s="170">
        <v>44469</v>
      </c>
      <c r="F5344" s="169">
        <v>304217</v>
      </c>
      <c r="G5344" s="169" t="s">
        <v>968</v>
      </c>
      <c r="J5344">
        <v>-259.35000000000002</v>
      </c>
      <c r="M5344" s="168">
        <f t="shared" si="241"/>
        <v>-2.5935000000000002E-5</v>
      </c>
    </row>
    <row r="5345" spans="1:13" x14ac:dyDescent="0.25">
      <c r="A5345" s="89" t="str">
        <f t="shared" si="242"/>
        <v>Y0DL5.2</v>
      </c>
      <c r="B5345" s="89">
        <f>VLOOKUP(F5345,Masters!B:F,5,0)</f>
        <v>5.2</v>
      </c>
      <c r="C5345" s="169" t="s">
        <v>1610</v>
      </c>
      <c r="D5345" s="169" t="s">
        <v>1610</v>
      </c>
      <c r="E5345" s="170">
        <v>44469</v>
      </c>
      <c r="F5345" s="169">
        <v>304232</v>
      </c>
      <c r="G5345" s="169" t="s">
        <v>440</v>
      </c>
      <c r="J5345">
        <v>-261.25</v>
      </c>
      <c r="M5345" s="168">
        <f t="shared" si="241"/>
        <v>-2.6125000000000001E-5</v>
      </c>
    </row>
    <row r="5346" spans="1:13" x14ac:dyDescent="0.25">
      <c r="A5346" s="89" t="str">
        <f t="shared" si="242"/>
        <v>Y0DL5.5</v>
      </c>
      <c r="B5346" s="89">
        <f>VLOOKUP(F5346,Masters!B:F,5,0)</f>
        <v>5.5</v>
      </c>
      <c r="C5346" s="169" t="s">
        <v>1610</v>
      </c>
      <c r="D5346" s="169" t="s">
        <v>1610</v>
      </c>
      <c r="E5346" s="170">
        <v>44469</v>
      </c>
      <c r="F5346" s="169">
        <v>304302</v>
      </c>
      <c r="G5346" s="169" t="s">
        <v>441</v>
      </c>
      <c r="J5346">
        <v>-89317.81</v>
      </c>
      <c r="M5346" s="168">
        <f t="shared" si="241"/>
        <v>-8.9317809999999997E-3</v>
      </c>
    </row>
    <row r="5347" spans="1:13" x14ac:dyDescent="0.25">
      <c r="A5347" s="89" t="str">
        <f t="shared" si="242"/>
        <v>Y0DL5.5</v>
      </c>
      <c r="B5347" s="89">
        <f>VLOOKUP(F5347,Masters!B:F,5,0)</f>
        <v>5.5</v>
      </c>
      <c r="C5347" s="169" t="s">
        <v>1610</v>
      </c>
      <c r="D5347" s="169" t="s">
        <v>1610</v>
      </c>
      <c r="E5347" s="170">
        <v>44469</v>
      </c>
      <c r="F5347" s="169">
        <v>304751</v>
      </c>
      <c r="G5347" s="169" t="s">
        <v>443</v>
      </c>
      <c r="J5347">
        <v>2086.2600000000002</v>
      </c>
      <c r="M5347" s="168">
        <f t="shared" si="241"/>
        <v>2.0862600000000003E-4</v>
      </c>
    </row>
    <row r="5348" spans="1:13" x14ac:dyDescent="0.25">
      <c r="A5348" s="89" t="str">
        <f t="shared" si="242"/>
        <v>Y0DL5.5</v>
      </c>
      <c r="B5348" s="89">
        <f>VLOOKUP(F5348,Masters!B:F,5,0)</f>
        <v>5.5</v>
      </c>
      <c r="C5348" s="169" t="s">
        <v>1610</v>
      </c>
      <c r="D5348" s="169" t="s">
        <v>1610</v>
      </c>
      <c r="E5348" s="170">
        <v>44469</v>
      </c>
      <c r="F5348" s="169">
        <v>305101</v>
      </c>
      <c r="G5348" s="169" t="s">
        <v>444</v>
      </c>
      <c r="J5348">
        <v>-41.3</v>
      </c>
      <c r="M5348" s="168">
        <f t="shared" si="241"/>
        <v>-4.1299999999999994E-6</v>
      </c>
    </row>
    <row r="5349" spans="1:13" x14ac:dyDescent="0.25">
      <c r="A5349" s="89" t="str">
        <f t="shared" si="242"/>
        <v>Y0DL5.5</v>
      </c>
      <c r="B5349" s="89">
        <f>VLOOKUP(F5349,Masters!B:F,5,0)</f>
        <v>5.5</v>
      </c>
      <c r="C5349" s="169" t="s">
        <v>1610</v>
      </c>
      <c r="D5349" s="169" t="s">
        <v>1610</v>
      </c>
      <c r="E5349" s="170">
        <v>44469</v>
      </c>
      <c r="F5349" s="169">
        <v>305144</v>
      </c>
      <c r="G5349" s="169" t="s">
        <v>445</v>
      </c>
      <c r="J5349">
        <v>-692</v>
      </c>
      <c r="M5349" s="168">
        <f t="shared" si="241"/>
        <v>-6.9200000000000002E-5</v>
      </c>
    </row>
    <row r="5350" spans="1:13" x14ac:dyDescent="0.25">
      <c r="A5350" s="89" t="str">
        <f t="shared" si="242"/>
        <v>Y0DL5.5</v>
      </c>
      <c r="B5350" s="89">
        <f>VLOOKUP(F5350,Masters!B:F,5,0)</f>
        <v>5.5</v>
      </c>
      <c r="C5350" s="169" t="s">
        <v>1610</v>
      </c>
      <c r="D5350" s="169" t="s">
        <v>1610</v>
      </c>
      <c r="E5350" s="170">
        <v>44469</v>
      </c>
      <c r="F5350" s="169">
        <v>310115</v>
      </c>
      <c r="G5350" s="169" t="s">
        <v>446</v>
      </c>
      <c r="J5350">
        <v>-276.45999999999998</v>
      </c>
      <c r="M5350" s="168">
        <f t="shared" si="241"/>
        <v>-2.7645999999999999E-5</v>
      </c>
    </row>
    <row r="5351" spans="1:13" x14ac:dyDescent="0.25">
      <c r="A5351" s="89" t="str">
        <f t="shared" si="242"/>
        <v>Y0DL0</v>
      </c>
      <c r="B5351" s="89">
        <f>VLOOKUP(F5351,Masters!B:F,5,0)</f>
        <v>0</v>
      </c>
      <c r="C5351" s="169" t="s">
        <v>1610</v>
      </c>
      <c r="D5351" s="169" t="s">
        <v>1610</v>
      </c>
      <c r="E5351" s="170">
        <v>44469</v>
      </c>
      <c r="F5351" s="169">
        <v>311501</v>
      </c>
      <c r="G5351" s="169" t="s">
        <v>448</v>
      </c>
      <c r="J5351">
        <v>-114640311.89</v>
      </c>
      <c r="M5351" s="168">
        <f t="shared" si="241"/>
        <v>-11.464031189</v>
      </c>
    </row>
    <row r="5352" spans="1:13" x14ac:dyDescent="0.25">
      <c r="A5352" s="89" t="str">
        <f t="shared" si="242"/>
        <v>Y0DL6.3</v>
      </c>
      <c r="B5352" s="89">
        <f>VLOOKUP(F5352,Masters!B:F,5,0)</f>
        <v>6.3</v>
      </c>
      <c r="C5352" s="169" t="s">
        <v>1610</v>
      </c>
      <c r="D5352" s="169" t="s">
        <v>1610</v>
      </c>
      <c r="E5352" s="170">
        <v>44469</v>
      </c>
      <c r="F5352" s="169">
        <v>401201</v>
      </c>
      <c r="G5352" s="169" t="s">
        <v>451</v>
      </c>
      <c r="J5352">
        <v>35435.730000000003</v>
      </c>
      <c r="M5352" s="168">
        <f t="shared" si="241"/>
        <v>3.5435730000000004E-3</v>
      </c>
    </row>
    <row r="5353" spans="1:13" x14ac:dyDescent="0.25">
      <c r="A5353" s="89" t="str">
        <f t="shared" si="242"/>
        <v>Y0DL6.3</v>
      </c>
      <c r="B5353" s="89">
        <f>VLOOKUP(F5353,Masters!B:F,5,0)</f>
        <v>6.3</v>
      </c>
      <c r="C5353" s="169" t="s">
        <v>1610</v>
      </c>
      <c r="D5353" s="169" t="s">
        <v>1610</v>
      </c>
      <c r="E5353" s="170">
        <v>44469</v>
      </c>
      <c r="F5353" s="169">
        <v>401301</v>
      </c>
      <c r="G5353" s="169" t="s">
        <v>1000</v>
      </c>
      <c r="J5353">
        <v>1116.1600000000001</v>
      </c>
      <c r="M5353" s="168">
        <f t="shared" si="241"/>
        <v>1.1161600000000001E-4</v>
      </c>
    </row>
    <row r="5354" spans="1:13" x14ac:dyDescent="0.25">
      <c r="A5354" s="89" t="str">
        <f t="shared" si="242"/>
        <v>Y0DL6.1</v>
      </c>
      <c r="B5354" s="89">
        <f>VLOOKUP(F5354,Masters!B:F,5,0)</f>
        <v>6.1</v>
      </c>
      <c r="C5354" s="169" t="s">
        <v>1610</v>
      </c>
      <c r="D5354" s="169" t="s">
        <v>1610</v>
      </c>
      <c r="E5354" s="170">
        <v>44469</v>
      </c>
      <c r="F5354" s="169">
        <v>401501</v>
      </c>
      <c r="G5354" s="169" t="s">
        <v>1001</v>
      </c>
      <c r="J5354" s="168">
        <v>0</v>
      </c>
      <c r="M5354" s="168">
        <f t="shared" si="241"/>
        <v>0</v>
      </c>
    </row>
    <row r="5355" spans="1:13" x14ac:dyDescent="0.25">
      <c r="A5355" s="89" t="str">
        <f t="shared" si="242"/>
        <v>Y0DL6.3</v>
      </c>
      <c r="B5355" s="89">
        <f>VLOOKUP(F5355,Masters!B:F,5,0)</f>
        <v>6.3</v>
      </c>
      <c r="C5355" s="169" t="s">
        <v>1610</v>
      </c>
      <c r="D5355" s="169" t="s">
        <v>1610</v>
      </c>
      <c r="E5355" s="170">
        <v>44469</v>
      </c>
      <c r="F5355" s="169">
        <v>401702</v>
      </c>
      <c r="G5355" s="169" t="s">
        <v>455</v>
      </c>
      <c r="J5355">
        <v>0</v>
      </c>
      <c r="M5355" s="168">
        <f t="shared" si="241"/>
        <v>0</v>
      </c>
    </row>
    <row r="5356" spans="1:13" x14ac:dyDescent="0.25">
      <c r="A5356" s="89" t="str">
        <f t="shared" si="242"/>
        <v>Y0DL6.3</v>
      </c>
      <c r="B5356" s="89">
        <f>VLOOKUP(F5356,Masters!B:F,5,0)</f>
        <v>6.3</v>
      </c>
      <c r="C5356" s="169" t="s">
        <v>1610</v>
      </c>
      <c r="D5356" s="169" t="s">
        <v>1610</v>
      </c>
      <c r="E5356" s="170">
        <v>44469</v>
      </c>
      <c r="F5356" s="169">
        <v>401703</v>
      </c>
      <c r="G5356" s="169" t="s">
        <v>456</v>
      </c>
      <c r="J5356">
        <v>0</v>
      </c>
      <c r="M5356" s="168">
        <f t="shared" si="241"/>
        <v>0</v>
      </c>
    </row>
    <row r="5357" spans="1:13" x14ac:dyDescent="0.25">
      <c r="A5357" s="89" t="str">
        <f t="shared" si="242"/>
        <v>Y0DL6.3</v>
      </c>
      <c r="B5357" s="89">
        <f>VLOOKUP(F5357,Masters!B:F,5,0)</f>
        <v>6.3</v>
      </c>
      <c r="C5357" s="169" t="s">
        <v>1610</v>
      </c>
      <c r="D5357" s="169" t="s">
        <v>1610</v>
      </c>
      <c r="E5357" s="170">
        <v>44469</v>
      </c>
      <c r="F5357" s="169">
        <v>402103</v>
      </c>
      <c r="G5357" s="169" t="s">
        <v>459</v>
      </c>
      <c r="J5357">
        <v>72.11</v>
      </c>
      <c r="M5357" s="168">
        <f t="shared" si="241"/>
        <v>7.2110000000000001E-6</v>
      </c>
    </row>
    <row r="5358" spans="1:13" x14ac:dyDescent="0.25">
      <c r="A5358" s="89" t="str">
        <f t="shared" si="242"/>
        <v>Y0DL6.2</v>
      </c>
      <c r="B5358" s="89">
        <f>VLOOKUP(F5358,Masters!B:F,5,0)</f>
        <v>6.2</v>
      </c>
      <c r="C5358" s="169" t="s">
        <v>1610</v>
      </c>
      <c r="D5358" s="169" t="s">
        <v>1610</v>
      </c>
      <c r="E5358" s="170">
        <v>44469</v>
      </c>
      <c r="F5358" s="169">
        <v>402106</v>
      </c>
      <c r="G5358" s="169" t="s">
        <v>93</v>
      </c>
      <c r="J5358" s="168">
        <v>1230.17</v>
      </c>
      <c r="M5358" s="168">
        <f t="shared" si="241"/>
        <v>1.23017E-4</v>
      </c>
    </row>
    <row r="5359" spans="1:13" x14ac:dyDescent="0.25">
      <c r="A5359" s="89" t="str">
        <f t="shared" si="242"/>
        <v>Y0DL6.3</v>
      </c>
      <c r="B5359" s="89">
        <f>VLOOKUP(F5359,Masters!B:F,5,0)</f>
        <v>6.3</v>
      </c>
      <c r="C5359" s="169" t="s">
        <v>1610</v>
      </c>
      <c r="D5359" s="169" t="s">
        <v>1610</v>
      </c>
      <c r="E5359" s="170">
        <v>44469</v>
      </c>
      <c r="F5359" s="169">
        <v>402113</v>
      </c>
      <c r="G5359" s="169" t="s">
        <v>460</v>
      </c>
      <c r="J5359">
        <v>219367.62</v>
      </c>
      <c r="M5359" s="168">
        <f t="shared" si="241"/>
        <v>2.1936761999999999E-2</v>
      </c>
    </row>
    <row r="5360" spans="1:13" x14ac:dyDescent="0.25">
      <c r="A5360" s="89" t="str">
        <f t="shared" si="242"/>
        <v>Y0DL6.3</v>
      </c>
      <c r="B5360" s="89">
        <f>VLOOKUP(F5360,Masters!B:F,5,0)</f>
        <v>6.3</v>
      </c>
      <c r="C5360" s="169" t="s">
        <v>1610</v>
      </c>
      <c r="D5360" s="169" t="s">
        <v>1610</v>
      </c>
      <c r="E5360" s="170">
        <v>44469</v>
      </c>
      <c r="F5360" s="169">
        <v>402125</v>
      </c>
      <c r="G5360" s="169" t="s">
        <v>2442</v>
      </c>
      <c r="J5360">
        <v>236378.18</v>
      </c>
      <c r="M5360" s="168">
        <f t="shared" si="241"/>
        <v>2.3637817999999998E-2</v>
      </c>
    </row>
    <row r="5361" spans="1:13" x14ac:dyDescent="0.25">
      <c r="A5361" s="89" t="str">
        <f t="shared" si="242"/>
        <v>Y0DL6.3</v>
      </c>
      <c r="B5361" s="89">
        <f>VLOOKUP(F5361,Masters!B:F,5,0)</f>
        <v>6.3</v>
      </c>
      <c r="C5361" s="169" t="s">
        <v>1610</v>
      </c>
      <c r="D5361" s="169" t="s">
        <v>1610</v>
      </c>
      <c r="E5361" s="170">
        <v>44469</v>
      </c>
      <c r="F5361" s="169">
        <v>402128</v>
      </c>
      <c r="G5361" s="169" t="s">
        <v>766</v>
      </c>
      <c r="J5361">
        <v>903539.76</v>
      </c>
      <c r="M5361" s="168">
        <f t="shared" si="241"/>
        <v>9.0353976000000003E-2</v>
      </c>
    </row>
    <row r="5362" spans="1:13" x14ac:dyDescent="0.25">
      <c r="A5362" s="89" t="str">
        <f t="shared" si="242"/>
        <v>Y0DL6.3</v>
      </c>
      <c r="B5362" s="89">
        <f>VLOOKUP(F5362,Masters!B:F,5,0)</f>
        <v>6.3</v>
      </c>
      <c r="C5362" s="169" t="s">
        <v>1610</v>
      </c>
      <c r="D5362" s="169" t="s">
        <v>1610</v>
      </c>
      <c r="E5362" s="170">
        <v>44469</v>
      </c>
      <c r="F5362" s="169">
        <v>402233</v>
      </c>
      <c r="G5362" s="169" t="s">
        <v>462</v>
      </c>
      <c r="J5362">
        <v>1479.87</v>
      </c>
      <c r="M5362" s="168">
        <f t="shared" si="241"/>
        <v>1.4798699999999998E-4</v>
      </c>
    </row>
    <row r="5363" spans="1:13" x14ac:dyDescent="0.25">
      <c r="A5363" s="89" t="str">
        <f t="shared" si="242"/>
        <v>Y0DL6.3</v>
      </c>
      <c r="B5363" s="89">
        <f>VLOOKUP(F5363,Masters!B:F,5,0)</f>
        <v>6.3</v>
      </c>
      <c r="C5363" s="169" t="s">
        <v>1610</v>
      </c>
      <c r="D5363" s="169" t="s">
        <v>1610</v>
      </c>
      <c r="E5363" s="170">
        <v>44469</v>
      </c>
      <c r="F5363" s="169">
        <v>402235</v>
      </c>
      <c r="G5363" s="169" t="s">
        <v>463</v>
      </c>
      <c r="J5363">
        <v>1672.75</v>
      </c>
      <c r="M5363" s="168">
        <f t="shared" si="241"/>
        <v>1.6727499999999999E-4</v>
      </c>
    </row>
    <row r="5364" spans="1:13" x14ac:dyDescent="0.25">
      <c r="A5364" s="89" t="str">
        <f t="shared" si="242"/>
        <v>Y0DL6.3</v>
      </c>
      <c r="B5364" s="89">
        <f>VLOOKUP(F5364,Masters!B:F,5,0)</f>
        <v>6.3</v>
      </c>
      <c r="C5364" s="169" t="s">
        <v>1610</v>
      </c>
      <c r="D5364" s="169" t="s">
        <v>1610</v>
      </c>
      <c r="E5364" s="170">
        <v>44469</v>
      </c>
      <c r="F5364" s="169">
        <v>402404</v>
      </c>
      <c r="G5364" s="169" t="s">
        <v>468</v>
      </c>
      <c r="J5364">
        <v>19895.79</v>
      </c>
      <c r="M5364" s="168">
        <f t="shared" si="241"/>
        <v>1.989579E-3</v>
      </c>
    </row>
    <row r="5365" spans="1:13" x14ac:dyDescent="0.25">
      <c r="A5365" s="89" t="str">
        <f t="shared" si="242"/>
        <v>Y0DL5.3</v>
      </c>
      <c r="B5365" s="89">
        <f>VLOOKUP(F5365,Masters!B:F,5,0)</f>
        <v>5.3</v>
      </c>
      <c r="C5365" s="169" t="s">
        <v>1610</v>
      </c>
      <c r="D5365" s="169" t="s">
        <v>1610</v>
      </c>
      <c r="E5365" s="170">
        <v>44469</v>
      </c>
      <c r="F5365" s="169">
        <v>440101</v>
      </c>
      <c r="G5365" s="169" t="s">
        <v>449</v>
      </c>
      <c r="J5365">
        <v>5858.2</v>
      </c>
      <c r="M5365" s="168">
        <f t="shared" si="241"/>
        <v>5.8582000000000003E-4</v>
      </c>
    </row>
    <row r="5366" spans="1:13" x14ac:dyDescent="0.25">
      <c r="A5366" s="89" t="str">
        <f t="shared" si="242"/>
        <v>Y0DL5.5</v>
      </c>
      <c r="B5366" s="89">
        <f>VLOOKUP(F5366,Masters!B:F,5,0)</f>
        <v>5.5</v>
      </c>
      <c r="C5366" s="169" t="s">
        <v>1610</v>
      </c>
      <c r="D5366" s="169" t="s">
        <v>1610</v>
      </c>
      <c r="E5366" s="170">
        <v>44469</v>
      </c>
      <c r="F5366" s="169">
        <v>440225</v>
      </c>
      <c r="G5366" s="169" t="s">
        <v>450</v>
      </c>
      <c r="J5366">
        <v>-1117.8</v>
      </c>
      <c r="M5366" s="168">
        <f t="shared" si="241"/>
        <v>-1.1177999999999999E-4</v>
      </c>
    </row>
    <row r="5367" spans="1:13" x14ac:dyDescent="0.25">
      <c r="A5367" s="89" t="str">
        <f t="shared" si="242"/>
        <v>Y0DL6.3</v>
      </c>
      <c r="B5367" s="89">
        <f>VLOOKUP(F5367,Masters!B:F,5,0)</f>
        <v>6.3</v>
      </c>
      <c r="C5367" s="169" t="s">
        <v>1610</v>
      </c>
      <c r="D5367" s="169" t="s">
        <v>1610</v>
      </c>
      <c r="E5367" s="170">
        <v>44469</v>
      </c>
      <c r="F5367" s="169">
        <v>440341</v>
      </c>
      <c r="G5367" s="169" t="s">
        <v>469</v>
      </c>
      <c r="J5367">
        <v>0</v>
      </c>
      <c r="M5367" s="168">
        <f t="shared" si="241"/>
        <v>0</v>
      </c>
    </row>
    <row r="5368" spans="1:13" x14ac:dyDescent="0.25">
      <c r="A5368" s="89" t="str">
        <f t="shared" si="242"/>
        <v>Y0DL6.3</v>
      </c>
      <c r="B5368" s="89">
        <f>VLOOKUP(F5368,Masters!B:F,5,0)</f>
        <v>6.3</v>
      </c>
      <c r="C5368" s="169" t="s">
        <v>1610</v>
      </c>
      <c r="D5368" s="169" t="s">
        <v>1610</v>
      </c>
      <c r="E5368" s="170">
        <v>44469</v>
      </c>
      <c r="F5368" s="169">
        <v>440342</v>
      </c>
      <c r="G5368" s="169" t="s">
        <v>470</v>
      </c>
      <c r="J5368">
        <v>0</v>
      </c>
      <c r="M5368" s="168">
        <f t="shared" si="241"/>
        <v>0</v>
      </c>
    </row>
    <row r="5369" spans="1:13" x14ac:dyDescent="0.25">
      <c r="A5369" s="89" t="str">
        <f t="shared" si="242"/>
        <v>Y0DL6.3</v>
      </c>
      <c r="B5369" s="89">
        <f>VLOOKUP(F5369,Masters!B:F,5,0)</f>
        <v>6.3</v>
      </c>
      <c r="C5369" s="169" t="s">
        <v>1610</v>
      </c>
      <c r="D5369" s="169" t="s">
        <v>1610</v>
      </c>
      <c r="E5369" s="170">
        <v>44469</v>
      </c>
      <c r="F5369" s="169">
        <v>440416</v>
      </c>
      <c r="G5369" s="169" t="s">
        <v>471</v>
      </c>
      <c r="J5369">
        <v>300723.15999999997</v>
      </c>
      <c r="M5369" s="168">
        <f t="shared" si="241"/>
        <v>3.0072315999999998E-2</v>
      </c>
    </row>
    <row r="5370" spans="1:13" x14ac:dyDescent="0.25">
      <c r="A5370" s="89" t="str">
        <f t="shared" si="242"/>
        <v>Y0DL6.3</v>
      </c>
      <c r="B5370" s="89">
        <f>VLOOKUP(F5370,Masters!B:F,5,0)</f>
        <v>6.3</v>
      </c>
      <c r="C5370" s="169" t="s">
        <v>1610</v>
      </c>
      <c r="D5370" s="169" t="s">
        <v>1610</v>
      </c>
      <c r="E5370" s="170">
        <v>44469</v>
      </c>
      <c r="F5370" s="169">
        <v>440509</v>
      </c>
      <c r="G5370" s="169" t="s">
        <v>472</v>
      </c>
      <c r="J5370">
        <v>71076.11</v>
      </c>
      <c r="M5370" s="168">
        <f t="shared" si="241"/>
        <v>7.1076109999999998E-3</v>
      </c>
    </row>
    <row r="5371" spans="1:13" x14ac:dyDescent="0.25">
      <c r="A5371" s="89" t="str">
        <f t="shared" si="242"/>
        <v>Y0DM0</v>
      </c>
      <c r="B5371" s="89">
        <f>VLOOKUP(F5371,Masters!B:F,5,0)</f>
        <v>0</v>
      </c>
      <c r="C5371" s="169" t="s">
        <v>1611</v>
      </c>
      <c r="D5371" s="169" t="s">
        <v>1611</v>
      </c>
      <c r="E5371" s="170">
        <v>44469</v>
      </c>
      <c r="F5371" s="169">
        <v>101101</v>
      </c>
      <c r="G5371" s="169" t="s">
        <v>436</v>
      </c>
      <c r="J5371">
        <v>269985679.12</v>
      </c>
      <c r="M5371" s="168">
        <f t="shared" si="241"/>
        <v>26.998567912000002</v>
      </c>
    </row>
    <row r="5372" spans="1:13" x14ac:dyDescent="0.25">
      <c r="A5372" s="89" t="str">
        <f t="shared" si="242"/>
        <v>Y0DM0</v>
      </c>
      <c r="B5372" s="89">
        <f>VLOOKUP(F5372,Masters!B:F,5,0)</f>
        <v>0</v>
      </c>
      <c r="C5372" s="169" t="s">
        <v>1611</v>
      </c>
      <c r="D5372" s="169" t="s">
        <v>1611</v>
      </c>
      <c r="E5372" s="170">
        <v>44469</v>
      </c>
      <c r="F5372" s="169">
        <v>102104</v>
      </c>
      <c r="G5372" s="169" t="s">
        <v>437</v>
      </c>
      <c r="J5372">
        <v>599332.56000000006</v>
      </c>
      <c r="M5372" s="168">
        <f t="shared" si="241"/>
        <v>5.9933256000000004E-2</v>
      </c>
    </row>
    <row r="5373" spans="1:13" x14ac:dyDescent="0.25">
      <c r="A5373" s="89" t="str">
        <f t="shared" si="242"/>
        <v>Y0DM0</v>
      </c>
      <c r="B5373" s="89">
        <f>VLOOKUP(F5373,Masters!B:F,5,0)</f>
        <v>0</v>
      </c>
      <c r="C5373" s="169" t="s">
        <v>1611</v>
      </c>
      <c r="D5373" s="169" t="s">
        <v>1611</v>
      </c>
      <c r="E5373" s="170">
        <v>44469</v>
      </c>
      <c r="F5373" s="169">
        <v>106103</v>
      </c>
      <c r="G5373" s="169" t="s">
        <v>2428</v>
      </c>
      <c r="J5373">
        <v>15991.61</v>
      </c>
      <c r="M5373" s="168">
        <f t="shared" si="241"/>
        <v>1.599161E-3</v>
      </c>
    </row>
    <row r="5374" spans="1:13" x14ac:dyDescent="0.25">
      <c r="A5374" s="89" t="str">
        <f t="shared" si="242"/>
        <v>Y0DM0</v>
      </c>
      <c r="B5374" s="89">
        <f>VLOOKUP(F5374,Masters!B:F,5,0)</f>
        <v>0</v>
      </c>
      <c r="C5374" s="169" t="s">
        <v>1611</v>
      </c>
      <c r="D5374" s="169" t="s">
        <v>1611</v>
      </c>
      <c r="E5374" s="170">
        <v>44469</v>
      </c>
      <c r="F5374" s="169">
        <v>107106</v>
      </c>
      <c r="G5374" s="169" t="s">
        <v>1913</v>
      </c>
      <c r="J5374">
        <v>62.46</v>
      </c>
      <c r="M5374" s="168">
        <f t="shared" si="241"/>
        <v>6.246E-6</v>
      </c>
    </row>
    <row r="5375" spans="1:13" x14ac:dyDescent="0.25">
      <c r="A5375" s="89" t="str">
        <f t="shared" si="242"/>
        <v>Y0DM0</v>
      </c>
      <c r="B5375" s="89">
        <f>VLOOKUP(F5375,Masters!B:F,5,0)</f>
        <v>0</v>
      </c>
      <c r="C5375" s="169" t="s">
        <v>1611</v>
      </c>
      <c r="D5375" s="169" t="s">
        <v>1611</v>
      </c>
      <c r="E5375" s="170">
        <v>44469</v>
      </c>
      <c r="F5375" s="169">
        <v>107111</v>
      </c>
      <c r="G5375" s="169" t="s">
        <v>485</v>
      </c>
      <c r="J5375">
        <v>215856</v>
      </c>
      <c r="M5375" s="168">
        <f t="shared" si="241"/>
        <v>2.15856E-2</v>
      </c>
    </row>
    <row r="5376" spans="1:13" x14ac:dyDescent="0.25">
      <c r="A5376" s="89" t="str">
        <f t="shared" si="242"/>
        <v>Y0DM0</v>
      </c>
      <c r="B5376" s="89">
        <f>VLOOKUP(F5376,Masters!B:F,5,0)</f>
        <v>0</v>
      </c>
      <c r="C5376" s="169" t="s">
        <v>1611</v>
      </c>
      <c r="D5376" s="169" t="s">
        <v>1611</v>
      </c>
      <c r="E5376" s="170">
        <v>44469</v>
      </c>
      <c r="F5376" s="169">
        <v>111126</v>
      </c>
      <c r="G5376" s="169" t="s">
        <v>438</v>
      </c>
      <c r="J5376">
        <v>54.36</v>
      </c>
      <c r="M5376" s="168">
        <f t="shared" si="241"/>
        <v>5.4360000000000001E-6</v>
      </c>
    </row>
    <row r="5377" spans="1:13" x14ac:dyDescent="0.25">
      <c r="A5377" s="89" t="str">
        <f t="shared" si="242"/>
        <v>Y0DM0</v>
      </c>
      <c r="B5377" s="89">
        <f>VLOOKUP(F5377,Masters!B:F,5,0)</f>
        <v>0</v>
      </c>
      <c r="C5377" s="169" t="s">
        <v>1611</v>
      </c>
      <c r="D5377" s="169" t="s">
        <v>1611</v>
      </c>
      <c r="E5377" s="170">
        <v>44469</v>
      </c>
      <c r="F5377" s="169">
        <v>111181</v>
      </c>
      <c r="G5377" s="169" t="s">
        <v>488</v>
      </c>
      <c r="J5377">
        <v>50228.52</v>
      </c>
      <c r="M5377" s="168">
        <f t="shared" si="241"/>
        <v>5.0228519999999995E-3</v>
      </c>
    </row>
    <row r="5378" spans="1:13" x14ac:dyDescent="0.25">
      <c r="A5378" s="89" t="str">
        <f t="shared" si="242"/>
        <v>Y0DM0</v>
      </c>
      <c r="B5378" s="89">
        <f>VLOOKUP(F5378,Masters!B:F,5,0)</f>
        <v>0</v>
      </c>
      <c r="C5378" s="169" t="s">
        <v>1611</v>
      </c>
      <c r="D5378" s="169" t="s">
        <v>1611</v>
      </c>
      <c r="E5378" s="170">
        <v>44469</v>
      </c>
      <c r="F5378" s="169">
        <v>111220</v>
      </c>
      <c r="G5378" s="169" t="s">
        <v>492</v>
      </c>
      <c r="J5378">
        <v>9198000</v>
      </c>
      <c r="M5378" s="168">
        <f t="shared" si="241"/>
        <v>0.91979999999999995</v>
      </c>
    </row>
    <row r="5379" spans="1:13" x14ac:dyDescent="0.25">
      <c r="A5379" s="89" t="str">
        <f t="shared" si="242"/>
        <v>Y0DM0</v>
      </c>
      <c r="B5379" s="89">
        <f>VLOOKUP(F5379,Masters!B:F,5,0)</f>
        <v>0</v>
      </c>
      <c r="C5379" s="169" t="s">
        <v>1611</v>
      </c>
      <c r="D5379" s="169" t="s">
        <v>1611</v>
      </c>
      <c r="E5379" s="170">
        <v>44469</v>
      </c>
      <c r="F5379" s="169">
        <v>111221</v>
      </c>
      <c r="G5379" s="169" t="s">
        <v>493</v>
      </c>
      <c r="J5379">
        <v>-9198000</v>
      </c>
      <c r="M5379" s="168">
        <f t="shared" si="241"/>
        <v>-0.91979999999999995</v>
      </c>
    </row>
    <row r="5380" spans="1:13" x14ac:dyDescent="0.25">
      <c r="A5380" s="89" t="str">
        <f t="shared" si="242"/>
        <v>Y0DM0</v>
      </c>
      <c r="B5380" s="89">
        <f>VLOOKUP(F5380,Masters!B:F,5,0)</f>
        <v>0</v>
      </c>
      <c r="C5380" s="169" t="s">
        <v>1611</v>
      </c>
      <c r="D5380" s="169" t="s">
        <v>1611</v>
      </c>
      <c r="E5380" s="170">
        <v>44469</v>
      </c>
      <c r="F5380" s="169">
        <v>141280</v>
      </c>
      <c r="G5380" s="169" t="s">
        <v>789</v>
      </c>
      <c r="J5380">
        <v>14250520.25</v>
      </c>
      <c r="M5380" s="168">
        <f t="shared" si="241"/>
        <v>1.4250520250000001</v>
      </c>
    </row>
    <row r="5381" spans="1:13" x14ac:dyDescent="0.25">
      <c r="A5381" s="89" t="str">
        <f t="shared" si="242"/>
        <v>Y0DM0</v>
      </c>
      <c r="B5381" s="89">
        <f>VLOOKUP(F5381,Masters!B:F,5,0)</f>
        <v>0</v>
      </c>
      <c r="C5381" s="169" t="s">
        <v>1611</v>
      </c>
      <c r="D5381" s="169" t="s">
        <v>1611</v>
      </c>
      <c r="E5381" s="170">
        <v>44469</v>
      </c>
      <c r="F5381" s="169">
        <v>141294</v>
      </c>
      <c r="G5381" s="169" t="s">
        <v>792</v>
      </c>
      <c r="J5381">
        <v>0</v>
      </c>
      <c r="M5381" s="168">
        <f t="shared" si="241"/>
        <v>0</v>
      </c>
    </row>
    <row r="5382" spans="1:13" x14ac:dyDescent="0.25">
      <c r="A5382" s="89" t="str">
        <f t="shared" si="242"/>
        <v>Y0DM0</v>
      </c>
      <c r="B5382" s="89">
        <f>VLOOKUP(F5382,Masters!B:F,5,0)</f>
        <v>0</v>
      </c>
      <c r="C5382" s="169" t="s">
        <v>1611</v>
      </c>
      <c r="D5382" s="169" t="s">
        <v>1611</v>
      </c>
      <c r="E5382" s="170">
        <v>44469</v>
      </c>
      <c r="F5382" s="169">
        <v>141321</v>
      </c>
      <c r="G5382" s="169" t="s">
        <v>1052</v>
      </c>
      <c r="J5382">
        <v>0</v>
      </c>
      <c r="M5382" s="168">
        <f t="shared" si="241"/>
        <v>0</v>
      </c>
    </row>
    <row r="5383" spans="1:13" x14ac:dyDescent="0.25">
      <c r="A5383" s="89" t="str">
        <f t="shared" si="242"/>
        <v>Y0DM0</v>
      </c>
      <c r="B5383" s="89">
        <f>VLOOKUP(F5383,Masters!B:F,5,0)</f>
        <v>0</v>
      </c>
      <c r="C5383" s="169" t="s">
        <v>1611</v>
      </c>
      <c r="D5383" s="169" t="s">
        <v>1611</v>
      </c>
      <c r="E5383" s="170">
        <v>44469</v>
      </c>
      <c r="F5383" s="169">
        <v>141366</v>
      </c>
      <c r="G5383" s="169" t="s">
        <v>767</v>
      </c>
      <c r="J5383">
        <v>0</v>
      </c>
      <c r="M5383" s="168">
        <f t="shared" si="241"/>
        <v>0</v>
      </c>
    </row>
    <row r="5384" spans="1:13" x14ac:dyDescent="0.25">
      <c r="A5384" s="89" t="str">
        <f t="shared" si="242"/>
        <v>Y0DM0</v>
      </c>
      <c r="B5384" s="89">
        <f>VLOOKUP(F5384,Masters!B:F,5,0)</f>
        <v>0</v>
      </c>
      <c r="C5384" s="169" t="s">
        <v>1611</v>
      </c>
      <c r="D5384" s="169" t="s">
        <v>1611</v>
      </c>
      <c r="E5384" s="170">
        <v>44469</v>
      </c>
      <c r="F5384" s="169">
        <v>141379</v>
      </c>
      <c r="G5384" s="169" t="s">
        <v>2430</v>
      </c>
      <c r="J5384">
        <v>-34250</v>
      </c>
      <c r="M5384" s="168">
        <f t="shared" si="241"/>
        <v>-3.4250000000000001E-3</v>
      </c>
    </row>
    <row r="5385" spans="1:13" x14ac:dyDescent="0.25">
      <c r="A5385" s="89" t="str">
        <f t="shared" si="242"/>
        <v>Y0DM0</v>
      </c>
      <c r="B5385" s="89">
        <f>VLOOKUP(F5385,Masters!B:F,5,0)</f>
        <v>0</v>
      </c>
      <c r="C5385" s="169" t="s">
        <v>1611</v>
      </c>
      <c r="D5385" s="169" t="s">
        <v>1611</v>
      </c>
      <c r="E5385" s="170">
        <v>44469</v>
      </c>
      <c r="F5385" s="169">
        <v>141382</v>
      </c>
      <c r="G5385" s="169" t="s">
        <v>508</v>
      </c>
      <c r="J5385">
        <v>0</v>
      </c>
      <c r="M5385" s="168">
        <f t="shared" si="241"/>
        <v>0</v>
      </c>
    </row>
    <row r="5386" spans="1:13" x14ac:dyDescent="0.25">
      <c r="A5386" s="89" t="str">
        <f t="shared" si="242"/>
        <v>Y0DM0</v>
      </c>
      <c r="B5386" s="89">
        <f>VLOOKUP(F5386,Masters!B:F,5,0)</f>
        <v>0</v>
      </c>
      <c r="C5386" s="169" t="s">
        <v>1611</v>
      </c>
      <c r="D5386" s="169" t="s">
        <v>1611</v>
      </c>
      <c r="E5386" s="170">
        <v>44469</v>
      </c>
      <c r="F5386" s="169">
        <v>141398</v>
      </c>
      <c r="G5386" s="169" t="s">
        <v>2431</v>
      </c>
      <c r="J5386">
        <v>0</v>
      </c>
      <c r="M5386" s="168">
        <f t="shared" si="241"/>
        <v>0</v>
      </c>
    </row>
    <row r="5387" spans="1:13" x14ac:dyDescent="0.25">
      <c r="A5387" s="89" t="str">
        <f t="shared" si="242"/>
        <v>Y0DM0</v>
      </c>
      <c r="B5387" s="89">
        <f>VLOOKUP(F5387,Masters!B:F,5,0)</f>
        <v>0</v>
      </c>
      <c r="C5387" s="169" t="s">
        <v>1611</v>
      </c>
      <c r="D5387" s="169" t="s">
        <v>1611</v>
      </c>
      <c r="E5387" s="170">
        <v>44469</v>
      </c>
      <c r="F5387" s="169">
        <v>141399</v>
      </c>
      <c r="G5387" s="169" t="s">
        <v>2432</v>
      </c>
      <c r="J5387">
        <v>0</v>
      </c>
      <c r="M5387" s="168">
        <f t="shared" si="241"/>
        <v>0</v>
      </c>
    </row>
    <row r="5388" spans="1:13" x14ac:dyDescent="0.25">
      <c r="A5388" s="89" t="str">
        <f t="shared" si="242"/>
        <v>Y0DM0</v>
      </c>
      <c r="B5388" s="89">
        <f>VLOOKUP(F5388,Masters!B:F,5,0)</f>
        <v>0</v>
      </c>
      <c r="C5388" s="169" t="s">
        <v>1611</v>
      </c>
      <c r="D5388" s="169" t="s">
        <v>1611</v>
      </c>
      <c r="E5388" s="170">
        <v>44469</v>
      </c>
      <c r="F5388" s="169">
        <v>141524</v>
      </c>
      <c r="G5388" s="169" t="s">
        <v>509</v>
      </c>
      <c r="J5388">
        <v>0</v>
      </c>
      <c r="M5388" s="168">
        <f t="shared" si="241"/>
        <v>0</v>
      </c>
    </row>
    <row r="5389" spans="1:13" x14ac:dyDescent="0.25">
      <c r="A5389" s="89" t="str">
        <f t="shared" si="242"/>
        <v>Y0DM0</v>
      </c>
      <c r="B5389" s="89">
        <f>VLOOKUP(F5389,Masters!B:F,5,0)</f>
        <v>0</v>
      </c>
      <c r="C5389" s="169" t="s">
        <v>1611</v>
      </c>
      <c r="D5389" s="169" t="s">
        <v>1611</v>
      </c>
      <c r="E5389" s="170">
        <v>44469</v>
      </c>
      <c r="F5389" s="169">
        <v>141647</v>
      </c>
      <c r="G5389" s="169" t="s">
        <v>821</v>
      </c>
      <c r="J5389">
        <v>0</v>
      </c>
      <c r="M5389" s="168">
        <f t="shared" ref="M5389:M5452" si="243">J5389/10000000</f>
        <v>0</v>
      </c>
    </row>
    <row r="5390" spans="1:13" x14ac:dyDescent="0.25">
      <c r="A5390" s="89" t="str">
        <f t="shared" si="242"/>
        <v>Y0DM0</v>
      </c>
      <c r="B5390" s="89">
        <f>VLOOKUP(F5390,Masters!B:F,5,0)</f>
        <v>0</v>
      </c>
      <c r="C5390" s="169" t="s">
        <v>1611</v>
      </c>
      <c r="D5390" s="169" t="s">
        <v>1611</v>
      </c>
      <c r="E5390" s="170">
        <v>44469</v>
      </c>
      <c r="F5390" s="169">
        <v>141653</v>
      </c>
      <c r="G5390" s="169" t="s">
        <v>512</v>
      </c>
      <c r="J5390">
        <v>32000</v>
      </c>
      <c r="M5390" s="168">
        <f t="shared" si="243"/>
        <v>3.2000000000000002E-3</v>
      </c>
    </row>
    <row r="5391" spans="1:13" x14ac:dyDescent="0.25">
      <c r="A5391" s="89" t="str">
        <f t="shared" si="242"/>
        <v>Y0DM0</v>
      </c>
      <c r="B5391" s="89">
        <f>VLOOKUP(F5391,Masters!B:F,5,0)</f>
        <v>0</v>
      </c>
      <c r="C5391" s="169" t="s">
        <v>1611</v>
      </c>
      <c r="D5391" s="169" t="s">
        <v>1611</v>
      </c>
      <c r="E5391" s="170">
        <v>44469</v>
      </c>
      <c r="F5391" s="169">
        <v>141679</v>
      </c>
      <c r="G5391" s="169" t="s">
        <v>822</v>
      </c>
      <c r="J5391">
        <v>0</v>
      </c>
      <c r="M5391" s="168">
        <f t="shared" si="243"/>
        <v>0</v>
      </c>
    </row>
    <row r="5392" spans="1:13" x14ac:dyDescent="0.25">
      <c r="A5392" s="89" t="str">
        <f t="shared" si="242"/>
        <v>Y0DM0</v>
      </c>
      <c r="B5392" s="89">
        <f>VLOOKUP(F5392,Masters!B:F,5,0)</f>
        <v>0</v>
      </c>
      <c r="C5392" s="169" t="s">
        <v>1611</v>
      </c>
      <c r="D5392" s="169" t="s">
        <v>1611</v>
      </c>
      <c r="E5392" s="170">
        <v>44469</v>
      </c>
      <c r="F5392" s="169">
        <v>141724</v>
      </c>
      <c r="G5392" s="169" t="s">
        <v>513</v>
      </c>
      <c r="J5392">
        <v>-11000</v>
      </c>
      <c r="M5392" s="168">
        <f t="shared" si="243"/>
        <v>-1.1000000000000001E-3</v>
      </c>
    </row>
    <row r="5393" spans="1:13" x14ac:dyDescent="0.25">
      <c r="A5393" s="89" t="str">
        <f t="shared" si="242"/>
        <v>Y0DM0</v>
      </c>
      <c r="B5393" s="89">
        <f>VLOOKUP(F5393,Masters!B:F,5,0)</f>
        <v>0</v>
      </c>
      <c r="C5393" s="169" t="s">
        <v>1611</v>
      </c>
      <c r="D5393" s="169" t="s">
        <v>1611</v>
      </c>
      <c r="E5393" s="170">
        <v>44469</v>
      </c>
      <c r="F5393" s="169">
        <v>141744</v>
      </c>
      <c r="G5393" s="169" t="s">
        <v>514</v>
      </c>
      <c r="J5393">
        <v>0</v>
      </c>
      <c r="M5393" s="168">
        <f t="shared" si="243"/>
        <v>0</v>
      </c>
    </row>
    <row r="5394" spans="1:13" x14ac:dyDescent="0.25">
      <c r="A5394" s="89" t="str">
        <f t="shared" si="242"/>
        <v>Y0DM0</v>
      </c>
      <c r="B5394" s="89">
        <f>VLOOKUP(F5394,Masters!B:F,5,0)</f>
        <v>0</v>
      </c>
      <c r="C5394" s="169" t="s">
        <v>1611</v>
      </c>
      <c r="D5394" s="169" t="s">
        <v>1611</v>
      </c>
      <c r="E5394" s="170">
        <v>44469</v>
      </c>
      <c r="F5394" s="169">
        <v>141754</v>
      </c>
      <c r="G5394" s="169" t="s">
        <v>517</v>
      </c>
      <c r="J5394">
        <v>0</v>
      </c>
      <c r="M5394" s="168">
        <f t="shared" si="243"/>
        <v>0</v>
      </c>
    </row>
    <row r="5395" spans="1:13" x14ac:dyDescent="0.25">
      <c r="A5395" s="89" t="str">
        <f t="shared" si="242"/>
        <v>Y0DM0</v>
      </c>
      <c r="B5395" s="89">
        <f>VLOOKUP(F5395,Masters!B:F,5,0)</f>
        <v>0</v>
      </c>
      <c r="C5395" s="169" t="s">
        <v>1611</v>
      </c>
      <c r="D5395" s="169" t="s">
        <v>1611</v>
      </c>
      <c r="E5395" s="170">
        <v>44469</v>
      </c>
      <c r="F5395" s="169">
        <v>141755</v>
      </c>
      <c r="G5395" s="169" t="s">
        <v>518</v>
      </c>
      <c r="J5395">
        <v>0</v>
      </c>
      <c r="M5395" s="168">
        <f t="shared" si="243"/>
        <v>0</v>
      </c>
    </row>
    <row r="5396" spans="1:13" x14ac:dyDescent="0.25">
      <c r="A5396" s="89" t="str">
        <f t="shared" si="242"/>
        <v>Y0DM0</v>
      </c>
      <c r="B5396" s="89">
        <f>VLOOKUP(F5396,Masters!B:F,5,0)</f>
        <v>0</v>
      </c>
      <c r="C5396" s="169" t="s">
        <v>1611</v>
      </c>
      <c r="D5396" s="169" t="s">
        <v>1611</v>
      </c>
      <c r="E5396" s="170">
        <v>44469</v>
      </c>
      <c r="F5396" s="169">
        <v>141769</v>
      </c>
      <c r="G5396" s="169" t="s">
        <v>843</v>
      </c>
      <c r="J5396">
        <v>0</v>
      </c>
      <c r="M5396" s="168">
        <f t="shared" si="243"/>
        <v>0</v>
      </c>
    </row>
    <row r="5397" spans="1:13" x14ac:dyDescent="0.25">
      <c r="A5397" s="89" t="str">
        <f t="shared" si="242"/>
        <v>Y0DM0</v>
      </c>
      <c r="B5397" s="89">
        <f>VLOOKUP(F5397,Masters!B:F,5,0)</f>
        <v>0</v>
      </c>
      <c r="C5397" s="169" t="s">
        <v>1611</v>
      </c>
      <c r="D5397" s="169" t="s">
        <v>1611</v>
      </c>
      <c r="E5397" s="170">
        <v>44469</v>
      </c>
      <c r="F5397" s="169">
        <v>141779</v>
      </c>
      <c r="G5397" s="169" t="s">
        <v>852</v>
      </c>
      <c r="J5397">
        <v>0</v>
      </c>
      <c r="M5397" s="168">
        <f t="shared" si="243"/>
        <v>0</v>
      </c>
    </row>
    <row r="5398" spans="1:13" x14ac:dyDescent="0.25">
      <c r="A5398" s="89" t="str">
        <f t="shared" si="242"/>
        <v>Y0DM0</v>
      </c>
      <c r="B5398" s="89">
        <f>VLOOKUP(F5398,Masters!B:F,5,0)</f>
        <v>0</v>
      </c>
      <c r="C5398" s="169" t="s">
        <v>1611</v>
      </c>
      <c r="D5398" s="169" t="s">
        <v>1611</v>
      </c>
      <c r="E5398" s="170">
        <v>44469</v>
      </c>
      <c r="F5398" s="169">
        <v>141785</v>
      </c>
      <c r="G5398" s="169" t="s">
        <v>856</v>
      </c>
      <c r="J5398">
        <v>0</v>
      </c>
      <c r="M5398" s="168">
        <f t="shared" si="243"/>
        <v>0</v>
      </c>
    </row>
    <row r="5399" spans="1:13" x14ac:dyDescent="0.25">
      <c r="A5399" s="89" t="str">
        <f t="shared" si="242"/>
        <v>Y0DM0</v>
      </c>
      <c r="B5399" s="89">
        <f>VLOOKUP(F5399,Masters!B:F,5,0)</f>
        <v>0</v>
      </c>
      <c r="C5399" s="169" t="s">
        <v>1611</v>
      </c>
      <c r="D5399" s="169" t="s">
        <v>1611</v>
      </c>
      <c r="E5399" s="170">
        <v>44469</v>
      </c>
      <c r="F5399" s="169">
        <v>141789</v>
      </c>
      <c r="G5399" s="169" t="s">
        <v>860</v>
      </c>
      <c r="J5399">
        <v>0</v>
      </c>
      <c r="M5399" s="168">
        <f t="shared" si="243"/>
        <v>0</v>
      </c>
    </row>
    <row r="5400" spans="1:13" x14ac:dyDescent="0.25">
      <c r="A5400" s="89" t="str">
        <f t="shared" si="242"/>
        <v>Y0DM0</v>
      </c>
      <c r="B5400" s="89">
        <f>VLOOKUP(F5400,Masters!B:F,5,0)</f>
        <v>0</v>
      </c>
      <c r="C5400" s="169" t="s">
        <v>1611</v>
      </c>
      <c r="D5400" s="169" t="s">
        <v>1611</v>
      </c>
      <c r="E5400" s="170">
        <v>44469</v>
      </c>
      <c r="F5400" s="169">
        <v>141790</v>
      </c>
      <c r="G5400" s="169" t="s">
        <v>861</v>
      </c>
      <c r="J5400">
        <v>-5000</v>
      </c>
      <c r="M5400" s="168">
        <f t="shared" si="243"/>
        <v>-5.0000000000000001E-4</v>
      </c>
    </row>
    <row r="5401" spans="1:13" x14ac:dyDescent="0.25">
      <c r="A5401" s="89" t="str">
        <f t="shared" si="242"/>
        <v>Y0DM0</v>
      </c>
      <c r="B5401" s="89">
        <f>VLOOKUP(F5401,Masters!B:F,5,0)</f>
        <v>0</v>
      </c>
      <c r="C5401" s="169" t="s">
        <v>1611</v>
      </c>
      <c r="D5401" s="169" t="s">
        <v>1611</v>
      </c>
      <c r="E5401" s="170">
        <v>44469</v>
      </c>
      <c r="F5401" s="169">
        <v>142036</v>
      </c>
      <c r="G5401" s="169" t="s">
        <v>865</v>
      </c>
      <c r="J5401">
        <v>-0.01</v>
      </c>
      <c r="M5401" s="168">
        <f t="shared" si="243"/>
        <v>-1.0000000000000001E-9</v>
      </c>
    </row>
    <row r="5402" spans="1:13" x14ac:dyDescent="0.25">
      <c r="A5402" s="89" t="str">
        <f t="shared" ref="A5402:A5465" si="244">C5402&amp;B5402</f>
        <v>Y0DM0</v>
      </c>
      <c r="B5402" s="89">
        <f>VLOOKUP(F5402,Masters!B:F,5,0)</f>
        <v>0</v>
      </c>
      <c r="C5402" s="169" t="s">
        <v>1611</v>
      </c>
      <c r="D5402" s="169" t="s">
        <v>1611</v>
      </c>
      <c r="E5402" s="170">
        <v>44469</v>
      </c>
      <c r="F5402" s="169">
        <v>142043</v>
      </c>
      <c r="G5402" s="169" t="s">
        <v>1133</v>
      </c>
      <c r="J5402">
        <v>0</v>
      </c>
      <c r="M5402" s="168">
        <f t="shared" si="243"/>
        <v>0</v>
      </c>
    </row>
    <row r="5403" spans="1:13" x14ac:dyDescent="0.25">
      <c r="A5403" s="89" t="str">
        <f t="shared" si="244"/>
        <v>Y0DM0</v>
      </c>
      <c r="B5403" s="89">
        <f>VLOOKUP(F5403,Masters!B:F,5,0)</f>
        <v>0</v>
      </c>
      <c r="C5403" s="169" t="s">
        <v>1611</v>
      </c>
      <c r="D5403" s="169" t="s">
        <v>1611</v>
      </c>
      <c r="E5403" s="170">
        <v>44469</v>
      </c>
      <c r="F5403" s="169">
        <v>142044</v>
      </c>
      <c r="G5403" s="169" t="s">
        <v>870</v>
      </c>
      <c r="J5403">
        <v>0</v>
      </c>
      <c r="M5403" s="168">
        <f t="shared" si="243"/>
        <v>0</v>
      </c>
    </row>
    <row r="5404" spans="1:13" x14ac:dyDescent="0.25">
      <c r="A5404" s="89" t="str">
        <f t="shared" si="244"/>
        <v>Y0DM0</v>
      </c>
      <c r="B5404" s="89">
        <f>VLOOKUP(F5404,Masters!B:F,5,0)</f>
        <v>0</v>
      </c>
      <c r="C5404" s="169" t="s">
        <v>1611</v>
      </c>
      <c r="D5404" s="169" t="s">
        <v>1611</v>
      </c>
      <c r="E5404" s="170">
        <v>44469</v>
      </c>
      <c r="F5404" s="169">
        <v>160101</v>
      </c>
      <c r="G5404" s="169" t="s">
        <v>887</v>
      </c>
      <c r="J5404">
        <v>28469957.640000001</v>
      </c>
      <c r="M5404" s="168">
        <f t="shared" si="243"/>
        <v>2.8469957639999999</v>
      </c>
    </row>
    <row r="5405" spans="1:13" x14ac:dyDescent="0.25">
      <c r="A5405" s="89" t="str">
        <f t="shared" si="244"/>
        <v>Y0DM0</v>
      </c>
      <c r="B5405" s="89">
        <f>VLOOKUP(F5405,Masters!B:F,5,0)</f>
        <v>0</v>
      </c>
      <c r="C5405" s="169" t="s">
        <v>1611</v>
      </c>
      <c r="D5405" s="169" t="s">
        <v>1611</v>
      </c>
      <c r="E5405" s="170">
        <v>44469</v>
      </c>
      <c r="F5405" s="169">
        <v>160118</v>
      </c>
      <c r="G5405" s="169" t="s">
        <v>890</v>
      </c>
      <c r="J5405">
        <v>0</v>
      </c>
      <c r="M5405" s="168">
        <f t="shared" si="243"/>
        <v>0</v>
      </c>
    </row>
    <row r="5406" spans="1:13" x14ac:dyDescent="0.25">
      <c r="A5406" s="89" t="str">
        <f t="shared" si="244"/>
        <v>Y0DM0</v>
      </c>
      <c r="B5406" s="89">
        <f>VLOOKUP(F5406,Masters!B:F,5,0)</f>
        <v>0</v>
      </c>
      <c r="C5406" s="169" t="s">
        <v>1611</v>
      </c>
      <c r="D5406" s="169" t="s">
        <v>1611</v>
      </c>
      <c r="E5406" s="170">
        <v>44469</v>
      </c>
      <c r="F5406" s="169">
        <v>160202</v>
      </c>
      <c r="G5406" s="169" t="s">
        <v>896</v>
      </c>
      <c r="J5406">
        <v>0</v>
      </c>
      <c r="M5406" s="168">
        <f t="shared" si="243"/>
        <v>0</v>
      </c>
    </row>
    <row r="5407" spans="1:13" x14ac:dyDescent="0.25">
      <c r="A5407" s="89" t="str">
        <f t="shared" si="244"/>
        <v>Y0DM0</v>
      </c>
      <c r="B5407" s="89">
        <f>VLOOKUP(F5407,Masters!B:F,5,0)</f>
        <v>0</v>
      </c>
      <c r="C5407" s="169" t="s">
        <v>1611</v>
      </c>
      <c r="D5407" s="169" t="s">
        <v>1611</v>
      </c>
      <c r="E5407" s="170">
        <v>44469</v>
      </c>
      <c r="F5407" s="169">
        <v>160206</v>
      </c>
      <c r="G5407" s="169" t="s">
        <v>897</v>
      </c>
      <c r="J5407">
        <v>-241872.76</v>
      </c>
      <c r="M5407" s="168">
        <f t="shared" si="243"/>
        <v>-2.4187276000000001E-2</v>
      </c>
    </row>
    <row r="5408" spans="1:13" x14ac:dyDescent="0.25">
      <c r="A5408" s="89" t="str">
        <f t="shared" si="244"/>
        <v>Y0DM0</v>
      </c>
      <c r="B5408" s="89">
        <f>VLOOKUP(F5408,Masters!B:F,5,0)</f>
        <v>0</v>
      </c>
      <c r="C5408" s="169" t="s">
        <v>1611</v>
      </c>
      <c r="D5408" s="169" t="s">
        <v>1611</v>
      </c>
      <c r="E5408" s="170">
        <v>44469</v>
      </c>
      <c r="F5408" s="169">
        <v>160207</v>
      </c>
      <c r="G5408" s="169" t="s">
        <v>898</v>
      </c>
      <c r="J5408">
        <v>0</v>
      </c>
      <c r="M5408" s="168">
        <f t="shared" si="243"/>
        <v>0</v>
      </c>
    </row>
    <row r="5409" spans="1:13" x14ac:dyDescent="0.25">
      <c r="A5409" s="89" t="str">
        <f t="shared" si="244"/>
        <v>Y0DM0</v>
      </c>
      <c r="B5409" s="89">
        <f>VLOOKUP(F5409,Masters!B:F,5,0)</f>
        <v>0</v>
      </c>
      <c r="C5409" s="169" t="s">
        <v>1611</v>
      </c>
      <c r="D5409" s="169" t="s">
        <v>1611</v>
      </c>
      <c r="E5409" s="170">
        <v>44469</v>
      </c>
      <c r="F5409" s="169">
        <v>160214</v>
      </c>
      <c r="G5409" s="169" t="s">
        <v>659</v>
      </c>
      <c r="J5409">
        <v>0</v>
      </c>
      <c r="M5409" s="168">
        <f t="shared" si="243"/>
        <v>0</v>
      </c>
    </row>
    <row r="5410" spans="1:13" x14ac:dyDescent="0.25">
      <c r="A5410" s="89" t="str">
        <f t="shared" si="244"/>
        <v>Y0DM0</v>
      </c>
      <c r="B5410" s="89">
        <f>VLOOKUP(F5410,Masters!B:F,5,0)</f>
        <v>0</v>
      </c>
      <c r="C5410" s="169" t="s">
        <v>1611</v>
      </c>
      <c r="D5410" s="169" t="s">
        <v>1611</v>
      </c>
      <c r="E5410" s="170">
        <v>44469</v>
      </c>
      <c r="F5410" s="169">
        <v>170101</v>
      </c>
      <c r="G5410" s="169" t="s">
        <v>901</v>
      </c>
      <c r="J5410">
        <v>82471240.930000007</v>
      </c>
      <c r="M5410" s="168">
        <f t="shared" si="243"/>
        <v>8.247124093</v>
      </c>
    </row>
    <row r="5411" spans="1:13" x14ac:dyDescent="0.25">
      <c r="A5411" s="89" t="str">
        <f t="shared" si="244"/>
        <v>Y0DM0</v>
      </c>
      <c r="B5411" s="89">
        <f>VLOOKUP(F5411,Masters!B:F,5,0)</f>
        <v>0</v>
      </c>
      <c r="C5411" s="169" t="s">
        <v>1611</v>
      </c>
      <c r="D5411" s="169" t="s">
        <v>1611</v>
      </c>
      <c r="E5411" s="170">
        <v>44469</v>
      </c>
      <c r="F5411" s="169">
        <v>201276</v>
      </c>
      <c r="G5411" s="169" t="s">
        <v>473</v>
      </c>
      <c r="J5411">
        <v>-9400163.7699999996</v>
      </c>
      <c r="M5411" s="168">
        <f t="shared" si="243"/>
        <v>-0.94001637699999996</v>
      </c>
    </row>
    <row r="5412" spans="1:13" x14ac:dyDescent="0.25">
      <c r="A5412" s="89" t="str">
        <f t="shared" si="244"/>
        <v>Y0DM1.2</v>
      </c>
      <c r="B5412" s="89">
        <f>VLOOKUP(F5412,Masters!B:F,5,0)</f>
        <v>1.2</v>
      </c>
      <c r="C5412" s="169" t="s">
        <v>1611</v>
      </c>
      <c r="D5412" s="169" t="s">
        <v>1611</v>
      </c>
      <c r="E5412" s="170">
        <v>44469</v>
      </c>
      <c r="F5412" s="169">
        <v>201277</v>
      </c>
      <c r="G5412" s="169" t="s">
        <v>474</v>
      </c>
      <c r="J5412">
        <v>-96680854.549999997</v>
      </c>
      <c r="M5412" s="168">
        <f t="shared" si="243"/>
        <v>-9.6680854549999999</v>
      </c>
    </row>
    <row r="5413" spans="1:13" x14ac:dyDescent="0.25">
      <c r="A5413" s="89" t="str">
        <f t="shared" si="244"/>
        <v>Y0DM0</v>
      </c>
      <c r="B5413" s="89">
        <f>VLOOKUP(F5413,Masters!B:F,5,0)</f>
        <v>0</v>
      </c>
      <c r="C5413" s="169" t="s">
        <v>1611</v>
      </c>
      <c r="D5413" s="169" t="s">
        <v>1611</v>
      </c>
      <c r="E5413" s="170">
        <v>44469</v>
      </c>
      <c r="F5413" s="169">
        <v>201297</v>
      </c>
      <c r="G5413" s="169" t="s">
        <v>475</v>
      </c>
      <c r="J5413">
        <v>131389.9</v>
      </c>
      <c r="M5413" s="168">
        <f t="shared" si="243"/>
        <v>1.313899E-2</v>
      </c>
    </row>
    <row r="5414" spans="1:13" x14ac:dyDescent="0.25">
      <c r="A5414" s="89" t="str">
        <f t="shared" si="244"/>
        <v>Y0DM1.2</v>
      </c>
      <c r="B5414" s="89">
        <f>VLOOKUP(F5414,Masters!B:F,5,0)</f>
        <v>1.2</v>
      </c>
      <c r="C5414" s="169" t="s">
        <v>1611</v>
      </c>
      <c r="D5414" s="169" t="s">
        <v>1611</v>
      </c>
      <c r="E5414" s="170">
        <v>44469</v>
      </c>
      <c r="F5414" s="169">
        <v>201298</v>
      </c>
      <c r="G5414" s="169" t="s">
        <v>476</v>
      </c>
      <c r="J5414">
        <v>-2277909.98</v>
      </c>
      <c r="M5414" s="168">
        <f t="shared" si="243"/>
        <v>-0.22779099799999999</v>
      </c>
    </row>
    <row r="5415" spans="1:13" x14ac:dyDescent="0.25">
      <c r="A5415" s="89" t="str">
        <f t="shared" si="244"/>
        <v>Y0DM0</v>
      </c>
      <c r="B5415" s="89">
        <f>VLOOKUP(F5415,Masters!B:F,5,0)</f>
        <v>0</v>
      </c>
      <c r="C5415" s="169" t="s">
        <v>1611</v>
      </c>
      <c r="D5415" s="169" t="s">
        <v>1611</v>
      </c>
      <c r="E5415" s="170">
        <v>44469</v>
      </c>
      <c r="F5415" s="169">
        <v>201349</v>
      </c>
      <c r="G5415" s="169" t="s">
        <v>477</v>
      </c>
      <c r="J5415">
        <v>-264422.24</v>
      </c>
      <c r="M5415" s="168">
        <f t="shared" si="243"/>
        <v>-2.6442224E-2</v>
      </c>
    </row>
    <row r="5416" spans="1:13" x14ac:dyDescent="0.25">
      <c r="A5416" s="89" t="str">
        <f t="shared" si="244"/>
        <v>Y0DM0</v>
      </c>
      <c r="B5416" s="89">
        <f>VLOOKUP(F5416,Masters!B:F,5,0)</f>
        <v>0</v>
      </c>
      <c r="C5416" s="169" t="s">
        <v>1611</v>
      </c>
      <c r="D5416" s="169" t="s">
        <v>1611</v>
      </c>
      <c r="E5416" s="170">
        <v>44469</v>
      </c>
      <c r="F5416" s="169">
        <v>201351</v>
      </c>
      <c r="G5416" s="169" t="s">
        <v>478</v>
      </c>
      <c r="J5416">
        <v>-17099826.940000001</v>
      </c>
      <c r="M5416" s="168">
        <f t="shared" si="243"/>
        <v>-1.709982694</v>
      </c>
    </row>
    <row r="5417" spans="1:13" x14ac:dyDescent="0.25">
      <c r="A5417" s="89" t="str">
        <f t="shared" si="244"/>
        <v>Y0DM1.2</v>
      </c>
      <c r="B5417" s="89">
        <f>VLOOKUP(F5417,Masters!B:F,5,0)</f>
        <v>1.2</v>
      </c>
      <c r="C5417" s="169" t="s">
        <v>1611</v>
      </c>
      <c r="D5417" s="169" t="s">
        <v>1611</v>
      </c>
      <c r="E5417" s="170">
        <v>44469</v>
      </c>
      <c r="F5417" s="169">
        <v>201364</v>
      </c>
      <c r="G5417" s="169" t="s">
        <v>479</v>
      </c>
      <c r="J5417">
        <v>-2137637.5499999998</v>
      </c>
      <c r="M5417" s="168">
        <f t="shared" si="243"/>
        <v>-0.21376375499999997</v>
      </c>
    </row>
    <row r="5418" spans="1:13" x14ac:dyDescent="0.25">
      <c r="A5418" s="89" t="str">
        <f t="shared" si="244"/>
        <v>Y0DM1.2</v>
      </c>
      <c r="B5418" s="89">
        <f>VLOOKUP(F5418,Masters!B:F,5,0)</f>
        <v>1.2</v>
      </c>
      <c r="C5418" s="169" t="s">
        <v>1611</v>
      </c>
      <c r="D5418" s="169" t="s">
        <v>1611</v>
      </c>
      <c r="E5418" s="170">
        <v>44469</v>
      </c>
      <c r="F5418" s="169">
        <v>201366</v>
      </c>
      <c r="G5418" s="169" t="s">
        <v>480</v>
      </c>
      <c r="J5418">
        <v>-98698333.890000001</v>
      </c>
      <c r="M5418" s="168">
        <f t="shared" si="243"/>
        <v>-9.8698333890000001</v>
      </c>
    </row>
    <row r="5419" spans="1:13" x14ac:dyDescent="0.25">
      <c r="A5419" s="89" t="str">
        <f t="shared" si="244"/>
        <v>Y0DM0</v>
      </c>
      <c r="B5419" s="89">
        <f>VLOOKUP(F5419,Masters!B:F,5,0)</f>
        <v>0</v>
      </c>
      <c r="C5419" s="169" t="s">
        <v>1611</v>
      </c>
      <c r="D5419" s="169" t="s">
        <v>1611</v>
      </c>
      <c r="E5419" s="170">
        <v>44469</v>
      </c>
      <c r="F5419" s="169">
        <v>210103</v>
      </c>
      <c r="G5419" s="169" t="s">
        <v>521</v>
      </c>
      <c r="J5419">
        <v>0</v>
      </c>
      <c r="M5419" s="168">
        <f t="shared" si="243"/>
        <v>0</v>
      </c>
    </row>
    <row r="5420" spans="1:13" x14ac:dyDescent="0.25">
      <c r="A5420" s="89" t="str">
        <f t="shared" si="244"/>
        <v>Y0DM0</v>
      </c>
      <c r="B5420" s="89">
        <f>VLOOKUP(F5420,Masters!B:F,5,0)</f>
        <v>0</v>
      </c>
      <c r="C5420" s="169" t="s">
        <v>1611</v>
      </c>
      <c r="D5420" s="169" t="s">
        <v>1611</v>
      </c>
      <c r="E5420" s="170">
        <v>44469</v>
      </c>
      <c r="F5420" s="169">
        <v>210117</v>
      </c>
      <c r="G5420" s="169" t="s">
        <v>523</v>
      </c>
      <c r="J5420">
        <v>2.27</v>
      </c>
      <c r="M5420" s="168">
        <f t="shared" si="243"/>
        <v>2.2700000000000001E-7</v>
      </c>
    </row>
    <row r="5421" spans="1:13" x14ac:dyDescent="0.25">
      <c r="A5421" s="89" t="str">
        <f t="shared" si="244"/>
        <v>Y0DM0</v>
      </c>
      <c r="B5421" s="89">
        <f>VLOOKUP(F5421,Masters!B:F,5,0)</f>
        <v>0</v>
      </c>
      <c r="C5421" s="169" t="s">
        <v>1611</v>
      </c>
      <c r="D5421" s="169" t="s">
        <v>1611</v>
      </c>
      <c r="E5421" s="170">
        <v>44469</v>
      </c>
      <c r="F5421" s="169">
        <v>210132</v>
      </c>
      <c r="G5421" s="169" t="s">
        <v>916</v>
      </c>
      <c r="J5421">
        <v>0</v>
      </c>
      <c r="M5421" s="168">
        <f t="shared" si="243"/>
        <v>0</v>
      </c>
    </row>
    <row r="5422" spans="1:13" x14ac:dyDescent="0.25">
      <c r="A5422" s="89" t="str">
        <f t="shared" si="244"/>
        <v>Y0DM0</v>
      </c>
      <c r="B5422" s="89">
        <f>VLOOKUP(F5422,Masters!B:F,5,0)</f>
        <v>0</v>
      </c>
      <c r="C5422" s="169" t="s">
        <v>1611</v>
      </c>
      <c r="D5422" s="169" t="s">
        <v>1611</v>
      </c>
      <c r="E5422" s="170">
        <v>44469</v>
      </c>
      <c r="F5422" s="169">
        <v>210138</v>
      </c>
      <c r="G5422" s="169" t="s">
        <v>2441</v>
      </c>
      <c r="J5422">
        <v>0</v>
      </c>
      <c r="M5422" s="168">
        <f t="shared" si="243"/>
        <v>0</v>
      </c>
    </row>
    <row r="5423" spans="1:13" x14ac:dyDescent="0.25">
      <c r="A5423" s="89" t="str">
        <f t="shared" si="244"/>
        <v>Y0DM0</v>
      </c>
      <c r="B5423" s="89">
        <f>VLOOKUP(F5423,Masters!B:F,5,0)</f>
        <v>0</v>
      </c>
      <c r="C5423" s="169" t="s">
        <v>1611</v>
      </c>
      <c r="D5423" s="169" t="s">
        <v>1611</v>
      </c>
      <c r="E5423" s="170">
        <v>44469</v>
      </c>
      <c r="F5423" s="169">
        <v>210140</v>
      </c>
      <c r="G5423" s="169" t="s">
        <v>525</v>
      </c>
      <c r="J5423">
        <v>0</v>
      </c>
      <c r="M5423" s="168">
        <f t="shared" si="243"/>
        <v>0</v>
      </c>
    </row>
    <row r="5424" spans="1:13" x14ac:dyDescent="0.25">
      <c r="A5424" s="89" t="str">
        <f t="shared" si="244"/>
        <v>Y0DM0</v>
      </c>
      <c r="B5424" s="89">
        <f>VLOOKUP(F5424,Masters!B:F,5,0)</f>
        <v>0</v>
      </c>
      <c r="C5424" s="169" t="s">
        <v>1611</v>
      </c>
      <c r="D5424" s="169" t="s">
        <v>1611</v>
      </c>
      <c r="E5424" s="170">
        <v>44469</v>
      </c>
      <c r="F5424" s="169">
        <v>210210</v>
      </c>
      <c r="G5424" s="169" t="s">
        <v>526</v>
      </c>
      <c r="J5424">
        <v>-92192.62</v>
      </c>
      <c r="M5424" s="168">
        <f t="shared" si="243"/>
        <v>-9.2192619999999989E-3</v>
      </c>
    </row>
    <row r="5425" spans="1:13" x14ac:dyDescent="0.25">
      <c r="A5425" s="89" t="str">
        <f t="shared" si="244"/>
        <v>Y0DM0</v>
      </c>
      <c r="B5425" s="89">
        <f>VLOOKUP(F5425,Masters!B:F,5,0)</f>
        <v>0</v>
      </c>
      <c r="C5425" s="169" t="s">
        <v>1611</v>
      </c>
      <c r="D5425" s="169" t="s">
        <v>1611</v>
      </c>
      <c r="E5425" s="170">
        <v>44469</v>
      </c>
      <c r="F5425" s="169">
        <v>210667</v>
      </c>
      <c r="G5425" s="169" t="s">
        <v>528</v>
      </c>
      <c r="J5425">
        <v>462.89</v>
      </c>
      <c r="M5425" s="168">
        <f t="shared" si="243"/>
        <v>4.6288999999999997E-5</v>
      </c>
    </row>
    <row r="5426" spans="1:13" x14ac:dyDescent="0.25">
      <c r="A5426" s="89" t="str">
        <f t="shared" si="244"/>
        <v>Y0DM0</v>
      </c>
      <c r="B5426" s="89">
        <f>VLOOKUP(F5426,Masters!B:F,5,0)</f>
        <v>0</v>
      </c>
      <c r="C5426" s="169" t="s">
        <v>1611</v>
      </c>
      <c r="D5426" s="169" t="s">
        <v>1611</v>
      </c>
      <c r="E5426" s="170">
        <v>44469</v>
      </c>
      <c r="F5426" s="169">
        <v>210766</v>
      </c>
      <c r="G5426" s="169" t="s">
        <v>1614</v>
      </c>
      <c r="J5426">
        <v>9132.89</v>
      </c>
      <c r="M5426" s="168">
        <f t="shared" si="243"/>
        <v>9.1328899999999996E-4</v>
      </c>
    </row>
    <row r="5427" spans="1:13" x14ac:dyDescent="0.25">
      <c r="A5427" s="89" t="str">
        <f t="shared" si="244"/>
        <v>Y0DM0</v>
      </c>
      <c r="B5427" s="89">
        <f>VLOOKUP(F5427,Masters!B:F,5,0)</f>
        <v>0</v>
      </c>
      <c r="C5427" s="169" t="s">
        <v>1611</v>
      </c>
      <c r="D5427" s="169" t="s">
        <v>1611</v>
      </c>
      <c r="E5427" s="170">
        <v>44469</v>
      </c>
      <c r="F5427" s="169">
        <v>211103</v>
      </c>
      <c r="G5427" s="169" t="s">
        <v>529</v>
      </c>
      <c r="J5427">
        <v>-17.920000000000002</v>
      </c>
      <c r="M5427" s="168">
        <f t="shared" si="243"/>
        <v>-1.7920000000000002E-6</v>
      </c>
    </row>
    <row r="5428" spans="1:13" x14ac:dyDescent="0.25">
      <c r="A5428" s="89" t="str">
        <f t="shared" si="244"/>
        <v>Y0DM0</v>
      </c>
      <c r="B5428" s="89">
        <f>VLOOKUP(F5428,Masters!B:F,5,0)</f>
        <v>0</v>
      </c>
      <c r="C5428" s="169" t="s">
        <v>1611</v>
      </c>
      <c r="D5428" s="169" t="s">
        <v>1611</v>
      </c>
      <c r="E5428" s="170">
        <v>44469</v>
      </c>
      <c r="F5428" s="169">
        <v>211106</v>
      </c>
      <c r="G5428" s="169" t="s">
        <v>530</v>
      </c>
      <c r="J5428">
        <v>-2110.27</v>
      </c>
      <c r="M5428" s="168">
        <f t="shared" si="243"/>
        <v>-2.11027E-4</v>
      </c>
    </row>
    <row r="5429" spans="1:13" x14ac:dyDescent="0.25">
      <c r="A5429" s="89" t="str">
        <f t="shared" si="244"/>
        <v>Y0DM0</v>
      </c>
      <c r="B5429" s="89">
        <f>VLOOKUP(F5429,Masters!B:F,5,0)</f>
        <v>0</v>
      </c>
      <c r="C5429" s="169" t="s">
        <v>1611</v>
      </c>
      <c r="D5429" s="169" t="s">
        <v>1611</v>
      </c>
      <c r="E5429" s="170">
        <v>44469</v>
      </c>
      <c r="F5429" s="169">
        <v>211120</v>
      </c>
      <c r="G5429" s="169" t="s">
        <v>531</v>
      </c>
      <c r="J5429">
        <v>-107.1</v>
      </c>
      <c r="M5429" s="168">
        <f t="shared" si="243"/>
        <v>-1.0709999999999999E-5</v>
      </c>
    </row>
    <row r="5430" spans="1:13" x14ac:dyDescent="0.25">
      <c r="A5430" s="89" t="str">
        <f t="shared" si="244"/>
        <v>Y0DM0</v>
      </c>
      <c r="B5430" s="89">
        <f>VLOOKUP(F5430,Masters!B:F,5,0)</f>
        <v>0</v>
      </c>
      <c r="C5430" s="169" t="s">
        <v>1611</v>
      </c>
      <c r="D5430" s="169" t="s">
        <v>1611</v>
      </c>
      <c r="E5430" s="170">
        <v>44469</v>
      </c>
      <c r="F5430" s="169">
        <v>211121</v>
      </c>
      <c r="G5430" s="169" t="s">
        <v>532</v>
      </c>
      <c r="J5430">
        <v>-38291</v>
      </c>
      <c r="M5430" s="168">
        <f t="shared" si="243"/>
        <v>-3.8291000000000002E-3</v>
      </c>
    </row>
    <row r="5431" spans="1:13" x14ac:dyDescent="0.25">
      <c r="A5431" s="89" t="str">
        <f t="shared" si="244"/>
        <v>Y0DM0</v>
      </c>
      <c r="B5431" s="89">
        <f>VLOOKUP(F5431,Masters!B:F,5,0)</f>
        <v>0</v>
      </c>
      <c r="C5431" s="169" t="s">
        <v>1611</v>
      </c>
      <c r="D5431" s="169" t="s">
        <v>1611</v>
      </c>
      <c r="E5431" s="170">
        <v>44469</v>
      </c>
      <c r="F5431" s="169">
        <v>211122</v>
      </c>
      <c r="G5431" s="169" t="s">
        <v>533</v>
      </c>
      <c r="J5431">
        <v>-100.75</v>
      </c>
      <c r="M5431" s="168">
        <f t="shared" si="243"/>
        <v>-1.0074999999999999E-5</v>
      </c>
    </row>
    <row r="5432" spans="1:13" x14ac:dyDescent="0.25">
      <c r="A5432" s="89" t="str">
        <f t="shared" si="244"/>
        <v>Y0DM0</v>
      </c>
      <c r="B5432" s="89">
        <f>VLOOKUP(F5432,Masters!B:F,5,0)</f>
        <v>0</v>
      </c>
      <c r="C5432" s="169" t="s">
        <v>1611</v>
      </c>
      <c r="D5432" s="169" t="s">
        <v>1611</v>
      </c>
      <c r="E5432" s="170">
        <v>44469</v>
      </c>
      <c r="F5432" s="169">
        <v>211172</v>
      </c>
      <c r="G5432" s="169" t="s">
        <v>535</v>
      </c>
      <c r="J5432">
        <v>-207297.82</v>
      </c>
      <c r="M5432" s="168">
        <f t="shared" si="243"/>
        <v>-2.0729782000000002E-2</v>
      </c>
    </row>
    <row r="5433" spans="1:13" x14ac:dyDescent="0.25">
      <c r="A5433" s="89" t="str">
        <f t="shared" si="244"/>
        <v>Y0DM0</v>
      </c>
      <c r="B5433" s="89">
        <f>VLOOKUP(F5433,Masters!B:F,5,0)</f>
        <v>0</v>
      </c>
      <c r="C5433" s="169" t="s">
        <v>1611</v>
      </c>
      <c r="D5433" s="169" t="s">
        <v>1611</v>
      </c>
      <c r="E5433" s="170">
        <v>44469</v>
      </c>
      <c r="F5433" s="169">
        <v>211632</v>
      </c>
      <c r="G5433" s="169" t="s">
        <v>538</v>
      </c>
      <c r="J5433">
        <v>-25052.42</v>
      </c>
      <c r="M5433" s="168">
        <f t="shared" si="243"/>
        <v>-2.505242E-3</v>
      </c>
    </row>
    <row r="5434" spans="1:13" x14ac:dyDescent="0.25">
      <c r="A5434" s="89" t="str">
        <f t="shared" si="244"/>
        <v>Y0DM0</v>
      </c>
      <c r="B5434" s="89">
        <f>VLOOKUP(F5434,Masters!B:F,5,0)</f>
        <v>0</v>
      </c>
      <c r="C5434" s="169" t="s">
        <v>1611</v>
      </c>
      <c r="D5434" s="169" t="s">
        <v>1611</v>
      </c>
      <c r="E5434" s="170">
        <v>44469</v>
      </c>
      <c r="F5434" s="169">
        <v>260101</v>
      </c>
      <c r="G5434" s="169" t="s">
        <v>926</v>
      </c>
      <c r="J5434">
        <v>-29139451.300000001</v>
      </c>
      <c r="M5434" s="168">
        <f t="shared" si="243"/>
        <v>-2.9139451300000001</v>
      </c>
    </row>
    <row r="5435" spans="1:13" x14ac:dyDescent="0.25">
      <c r="A5435" s="89" t="str">
        <f t="shared" si="244"/>
        <v>Y0DM0</v>
      </c>
      <c r="B5435" s="89">
        <f>VLOOKUP(F5435,Masters!B:F,5,0)</f>
        <v>0</v>
      </c>
      <c r="C5435" s="169" t="s">
        <v>1611</v>
      </c>
      <c r="D5435" s="169" t="s">
        <v>1611</v>
      </c>
      <c r="E5435" s="170">
        <v>44469</v>
      </c>
      <c r="F5435" s="169">
        <v>260118</v>
      </c>
      <c r="G5435" s="169" t="s">
        <v>930</v>
      </c>
      <c r="J5435">
        <v>0</v>
      </c>
      <c r="M5435" s="168">
        <f t="shared" si="243"/>
        <v>0</v>
      </c>
    </row>
    <row r="5436" spans="1:13" x14ac:dyDescent="0.25">
      <c r="A5436" s="89" t="str">
        <f t="shared" si="244"/>
        <v>Y0DM0</v>
      </c>
      <c r="B5436" s="89">
        <f>VLOOKUP(F5436,Masters!B:F,5,0)</f>
        <v>0</v>
      </c>
      <c r="C5436" s="169" t="s">
        <v>1611</v>
      </c>
      <c r="D5436" s="169" t="s">
        <v>1611</v>
      </c>
      <c r="E5436" s="170">
        <v>44469</v>
      </c>
      <c r="F5436" s="169">
        <v>260202</v>
      </c>
      <c r="G5436" s="169" t="s">
        <v>936</v>
      </c>
      <c r="J5436">
        <v>0</v>
      </c>
      <c r="M5436" s="168">
        <f t="shared" si="243"/>
        <v>0</v>
      </c>
    </row>
    <row r="5437" spans="1:13" x14ac:dyDescent="0.25">
      <c r="A5437" s="89" t="str">
        <f t="shared" si="244"/>
        <v>Y0DM0</v>
      </c>
      <c r="B5437" s="89">
        <f>VLOOKUP(F5437,Masters!B:F,5,0)</f>
        <v>0</v>
      </c>
      <c r="C5437" s="169" t="s">
        <v>1611</v>
      </c>
      <c r="D5437" s="169" t="s">
        <v>1611</v>
      </c>
      <c r="E5437" s="170">
        <v>44469</v>
      </c>
      <c r="F5437" s="169">
        <v>260221</v>
      </c>
      <c r="G5437" s="169" t="s">
        <v>937</v>
      </c>
      <c r="J5437">
        <v>-9030.91</v>
      </c>
      <c r="M5437" s="168">
        <f t="shared" si="243"/>
        <v>-9.0309099999999996E-4</v>
      </c>
    </row>
    <row r="5438" spans="1:13" x14ac:dyDescent="0.25">
      <c r="A5438" s="89" t="str">
        <f t="shared" si="244"/>
        <v>Y0DM0</v>
      </c>
      <c r="B5438" s="89">
        <f>VLOOKUP(F5438,Masters!B:F,5,0)</f>
        <v>0</v>
      </c>
      <c r="C5438" s="169" t="s">
        <v>1611</v>
      </c>
      <c r="D5438" s="169" t="s">
        <v>1611</v>
      </c>
      <c r="E5438" s="170">
        <v>44469</v>
      </c>
      <c r="F5438" s="169">
        <v>260222</v>
      </c>
      <c r="G5438" s="169" t="s">
        <v>938</v>
      </c>
      <c r="J5438">
        <v>-111303.49</v>
      </c>
      <c r="M5438" s="168">
        <f t="shared" si="243"/>
        <v>-1.1130349000000001E-2</v>
      </c>
    </row>
    <row r="5439" spans="1:13" x14ac:dyDescent="0.25">
      <c r="A5439" s="89" t="str">
        <f t="shared" si="244"/>
        <v>Y0DM0</v>
      </c>
      <c r="B5439" s="89">
        <f>VLOOKUP(F5439,Masters!B:F,5,0)</f>
        <v>0</v>
      </c>
      <c r="C5439" s="169" t="s">
        <v>1611</v>
      </c>
      <c r="D5439" s="169" t="s">
        <v>1611</v>
      </c>
      <c r="E5439" s="170">
        <v>44469</v>
      </c>
      <c r="F5439" s="169">
        <v>260815</v>
      </c>
      <c r="G5439" s="169" t="s">
        <v>495</v>
      </c>
      <c r="J5439">
        <v>-50228.52</v>
      </c>
      <c r="M5439" s="168">
        <f t="shared" si="243"/>
        <v>-5.0228519999999995E-3</v>
      </c>
    </row>
    <row r="5440" spans="1:13" x14ac:dyDescent="0.25">
      <c r="A5440" s="89" t="str">
        <f t="shared" si="244"/>
        <v>Y0DM0</v>
      </c>
      <c r="B5440" s="89">
        <f>VLOOKUP(F5440,Masters!B:F,5,0)</f>
        <v>0</v>
      </c>
      <c r="C5440" s="169" t="s">
        <v>1611</v>
      </c>
      <c r="D5440" s="169" t="s">
        <v>1611</v>
      </c>
      <c r="E5440" s="170">
        <v>44469</v>
      </c>
      <c r="F5440" s="169">
        <v>260836</v>
      </c>
      <c r="G5440" s="169" t="s">
        <v>496</v>
      </c>
      <c r="J5440">
        <v>-7.68</v>
      </c>
      <c r="M5440" s="168">
        <f t="shared" si="243"/>
        <v>-7.6799999999999999E-7</v>
      </c>
    </row>
    <row r="5441" spans="1:13" x14ac:dyDescent="0.25">
      <c r="A5441" s="89" t="str">
        <f t="shared" si="244"/>
        <v>Y0DM0</v>
      </c>
      <c r="B5441" s="89">
        <f>VLOOKUP(F5441,Masters!B:F,5,0)</f>
        <v>0</v>
      </c>
      <c r="C5441" s="169" t="s">
        <v>1611</v>
      </c>
      <c r="D5441" s="169" t="s">
        <v>1611</v>
      </c>
      <c r="E5441" s="170">
        <v>44469</v>
      </c>
      <c r="F5441" s="169">
        <v>260837</v>
      </c>
      <c r="G5441" s="169" t="s">
        <v>497</v>
      </c>
      <c r="J5441">
        <v>-7.68</v>
      </c>
      <c r="M5441" s="168">
        <f t="shared" si="243"/>
        <v>-7.6799999999999999E-7</v>
      </c>
    </row>
    <row r="5442" spans="1:13" x14ac:dyDescent="0.25">
      <c r="A5442" s="89" t="str">
        <f t="shared" si="244"/>
        <v>Y0DM0</v>
      </c>
      <c r="B5442" s="89">
        <f>VLOOKUP(F5442,Masters!B:F,5,0)</f>
        <v>0</v>
      </c>
      <c r="C5442" s="169" t="s">
        <v>1611</v>
      </c>
      <c r="D5442" s="169" t="s">
        <v>1611</v>
      </c>
      <c r="E5442" s="170">
        <v>44469</v>
      </c>
      <c r="F5442" s="169">
        <v>260942</v>
      </c>
      <c r="G5442" s="169" t="s">
        <v>500</v>
      </c>
      <c r="J5442">
        <v>-775</v>
      </c>
      <c r="M5442" s="168">
        <f t="shared" si="243"/>
        <v>-7.75E-5</v>
      </c>
    </row>
    <row r="5443" spans="1:13" x14ac:dyDescent="0.25">
      <c r="A5443" s="89" t="str">
        <f t="shared" si="244"/>
        <v>Y0DM0</v>
      </c>
      <c r="B5443" s="89">
        <f>VLOOKUP(F5443,Masters!B:F,5,0)</f>
        <v>0</v>
      </c>
      <c r="C5443" s="169" t="s">
        <v>1611</v>
      </c>
      <c r="D5443" s="169" t="s">
        <v>1611</v>
      </c>
      <c r="E5443" s="170">
        <v>44469</v>
      </c>
      <c r="F5443" s="169">
        <v>261259</v>
      </c>
      <c r="G5443" s="169" t="s">
        <v>505</v>
      </c>
      <c r="J5443">
        <v>-51.87</v>
      </c>
      <c r="M5443" s="168">
        <f t="shared" si="243"/>
        <v>-5.1869999999999996E-6</v>
      </c>
    </row>
    <row r="5444" spans="1:13" x14ac:dyDescent="0.25">
      <c r="A5444" s="89" t="str">
        <f t="shared" si="244"/>
        <v>Y0DM0</v>
      </c>
      <c r="B5444" s="89">
        <f>VLOOKUP(F5444,Masters!B:F,5,0)</f>
        <v>0</v>
      </c>
      <c r="C5444" s="169" t="s">
        <v>1611</v>
      </c>
      <c r="D5444" s="169" t="s">
        <v>1611</v>
      </c>
      <c r="E5444" s="170">
        <v>44469</v>
      </c>
      <c r="F5444" s="169">
        <v>261260</v>
      </c>
      <c r="G5444" s="169" t="s">
        <v>506</v>
      </c>
      <c r="J5444">
        <v>-51.87</v>
      </c>
      <c r="M5444" s="168">
        <f t="shared" si="243"/>
        <v>-5.1869999999999996E-6</v>
      </c>
    </row>
    <row r="5445" spans="1:13" x14ac:dyDescent="0.25">
      <c r="A5445" s="89" t="str">
        <f t="shared" si="244"/>
        <v>Y0DM0</v>
      </c>
      <c r="B5445" s="89">
        <f>VLOOKUP(F5445,Masters!B:F,5,0)</f>
        <v>0</v>
      </c>
      <c r="C5445" s="169" t="s">
        <v>1611</v>
      </c>
      <c r="D5445" s="169" t="s">
        <v>1611</v>
      </c>
      <c r="E5445" s="170">
        <v>44469</v>
      </c>
      <c r="F5445" s="169">
        <v>261262</v>
      </c>
      <c r="G5445" s="169" t="s">
        <v>507</v>
      </c>
      <c r="J5445">
        <v>-617.5</v>
      </c>
      <c r="M5445" s="168">
        <f t="shared" si="243"/>
        <v>-6.1749999999999997E-5</v>
      </c>
    </row>
    <row r="5446" spans="1:13" x14ac:dyDescent="0.25">
      <c r="A5446" s="89" t="str">
        <f t="shared" si="244"/>
        <v>Y0DM0</v>
      </c>
      <c r="B5446" s="89">
        <f>VLOOKUP(F5446,Masters!B:F,5,0)</f>
        <v>0</v>
      </c>
      <c r="C5446" s="169" t="s">
        <v>1611</v>
      </c>
      <c r="D5446" s="169" t="s">
        <v>1611</v>
      </c>
      <c r="E5446" s="170">
        <v>44469</v>
      </c>
      <c r="F5446" s="169">
        <v>281101</v>
      </c>
      <c r="G5446" s="169" t="s">
        <v>481</v>
      </c>
      <c r="J5446">
        <v>-35347398.890000001</v>
      </c>
      <c r="M5446" s="168">
        <f t="shared" si="243"/>
        <v>-3.5347398889999999</v>
      </c>
    </row>
    <row r="5447" spans="1:13" x14ac:dyDescent="0.25">
      <c r="A5447" s="89" t="str">
        <f t="shared" si="244"/>
        <v>Y0DM0</v>
      </c>
      <c r="B5447" s="89">
        <f>VLOOKUP(F5447,Masters!B:F,5,0)</f>
        <v>0</v>
      </c>
      <c r="C5447" s="169" t="s">
        <v>1611</v>
      </c>
      <c r="D5447" s="169" t="s">
        <v>1611</v>
      </c>
      <c r="E5447" s="170">
        <v>44469</v>
      </c>
      <c r="F5447" s="169">
        <v>281102</v>
      </c>
      <c r="G5447" s="169" t="s">
        <v>1058</v>
      </c>
      <c r="J5447">
        <v>-40238120.859999999</v>
      </c>
      <c r="M5447" s="168">
        <f t="shared" si="243"/>
        <v>-4.0238120859999995</v>
      </c>
    </row>
    <row r="5448" spans="1:13" x14ac:dyDescent="0.25">
      <c r="A5448" s="89" t="str">
        <f t="shared" si="244"/>
        <v>Y0DM0</v>
      </c>
      <c r="B5448" s="89">
        <f>VLOOKUP(F5448,Masters!B:F,5,0)</f>
        <v>0</v>
      </c>
      <c r="C5448" s="169" t="s">
        <v>1611</v>
      </c>
      <c r="D5448" s="169" t="s">
        <v>1611</v>
      </c>
      <c r="E5448" s="170">
        <v>44469</v>
      </c>
      <c r="F5448" s="169">
        <v>281212</v>
      </c>
      <c r="G5448" s="169" t="s">
        <v>541</v>
      </c>
      <c r="J5448">
        <v>-6040.97</v>
      </c>
      <c r="M5448" s="168">
        <f t="shared" si="243"/>
        <v>-6.0409700000000005E-4</v>
      </c>
    </row>
    <row r="5449" spans="1:13" x14ac:dyDescent="0.25">
      <c r="A5449" s="89" t="str">
        <f t="shared" si="244"/>
        <v>Y0DM5.3</v>
      </c>
      <c r="B5449" s="89">
        <f>VLOOKUP(F5449,Masters!B:F,5,0)</f>
        <v>5.3</v>
      </c>
      <c r="C5449" s="169" t="s">
        <v>1611</v>
      </c>
      <c r="D5449" s="169" t="s">
        <v>1611</v>
      </c>
      <c r="E5449" s="170">
        <v>44469</v>
      </c>
      <c r="F5449" s="169">
        <v>301101</v>
      </c>
      <c r="G5449" s="169" t="s">
        <v>447</v>
      </c>
      <c r="J5449">
        <v>-21114588.300000001</v>
      </c>
      <c r="M5449" s="168">
        <f t="shared" si="243"/>
        <v>-2.1114588300000001</v>
      </c>
    </row>
    <row r="5450" spans="1:13" x14ac:dyDescent="0.25">
      <c r="A5450" s="89" t="str">
        <f t="shared" si="244"/>
        <v>Y0DM5.1</v>
      </c>
      <c r="B5450" s="89">
        <f>VLOOKUP(F5450,Masters!B:F,5,0)</f>
        <v>5.0999999999999996</v>
      </c>
      <c r="C5450" s="169" t="s">
        <v>1611</v>
      </c>
      <c r="D5450" s="169" t="s">
        <v>1611</v>
      </c>
      <c r="E5450" s="170">
        <v>44469</v>
      </c>
      <c r="F5450" s="169">
        <v>304101</v>
      </c>
      <c r="G5450" s="169" t="s">
        <v>439</v>
      </c>
      <c r="J5450">
        <v>-2105306.7000000002</v>
      </c>
      <c r="M5450" s="168">
        <f t="shared" si="243"/>
        <v>-0.21053067000000003</v>
      </c>
    </row>
    <row r="5451" spans="1:13" x14ac:dyDescent="0.25">
      <c r="A5451" s="89" t="str">
        <f t="shared" si="244"/>
        <v>Y0DM5.2</v>
      </c>
      <c r="B5451" s="89">
        <f>VLOOKUP(F5451,Masters!B:F,5,0)</f>
        <v>5.2</v>
      </c>
      <c r="C5451" s="169" t="s">
        <v>1611</v>
      </c>
      <c r="D5451" s="169" t="s">
        <v>1611</v>
      </c>
      <c r="E5451" s="170">
        <v>44469</v>
      </c>
      <c r="F5451" s="169">
        <v>304213</v>
      </c>
      <c r="G5451" s="169" t="s">
        <v>966</v>
      </c>
      <c r="J5451">
        <v>-34717.67</v>
      </c>
      <c r="M5451" s="168">
        <f t="shared" si="243"/>
        <v>-3.4717669999999997E-3</v>
      </c>
    </row>
    <row r="5452" spans="1:13" x14ac:dyDescent="0.25">
      <c r="A5452" s="89" t="str">
        <f t="shared" si="244"/>
        <v>Y0DM5.2</v>
      </c>
      <c r="B5452" s="89">
        <f>VLOOKUP(F5452,Masters!B:F,5,0)</f>
        <v>5.2</v>
      </c>
      <c r="C5452" s="169" t="s">
        <v>1611</v>
      </c>
      <c r="D5452" s="169" t="s">
        <v>1611</v>
      </c>
      <c r="E5452" s="170">
        <v>44469</v>
      </c>
      <c r="F5452" s="169">
        <v>304232</v>
      </c>
      <c r="G5452" s="169" t="s">
        <v>440</v>
      </c>
      <c r="J5452">
        <v>-151.31</v>
      </c>
      <c r="M5452" s="168">
        <f t="shared" si="243"/>
        <v>-1.5131E-5</v>
      </c>
    </row>
    <row r="5453" spans="1:13" x14ac:dyDescent="0.25">
      <c r="A5453" s="89" t="str">
        <f t="shared" si="244"/>
        <v>Y0DM5.5</v>
      </c>
      <c r="B5453" s="89">
        <f>VLOOKUP(F5453,Masters!B:F,5,0)</f>
        <v>5.5</v>
      </c>
      <c r="C5453" s="169" t="s">
        <v>1611</v>
      </c>
      <c r="D5453" s="169" t="s">
        <v>1611</v>
      </c>
      <c r="E5453" s="170">
        <v>44469</v>
      </c>
      <c r="F5453" s="169">
        <v>304302</v>
      </c>
      <c r="G5453" s="169" t="s">
        <v>441</v>
      </c>
      <c r="J5453">
        <v>-29840.81</v>
      </c>
      <c r="M5453" s="168">
        <f t="shared" ref="M5453:M5518" si="245">J5453/10000000</f>
        <v>-2.984081E-3</v>
      </c>
    </row>
    <row r="5454" spans="1:13" x14ac:dyDescent="0.25">
      <c r="A5454" s="89" t="str">
        <f t="shared" si="244"/>
        <v>Y0DM5.5</v>
      </c>
      <c r="B5454" s="89">
        <f>VLOOKUP(F5454,Masters!B:F,5,0)</f>
        <v>5.5</v>
      </c>
      <c r="C5454" s="169" t="s">
        <v>1611</v>
      </c>
      <c r="D5454" s="169" t="s">
        <v>1611</v>
      </c>
      <c r="E5454" s="170">
        <v>44469</v>
      </c>
      <c r="F5454" s="169">
        <v>304749</v>
      </c>
      <c r="G5454" s="169" t="s">
        <v>442</v>
      </c>
      <c r="J5454">
        <v>-213.33</v>
      </c>
      <c r="M5454" s="168">
        <f t="shared" si="245"/>
        <v>-2.1333000000000001E-5</v>
      </c>
    </row>
    <row r="5455" spans="1:13" x14ac:dyDescent="0.25">
      <c r="A5455" s="89" t="str">
        <f t="shared" si="244"/>
        <v>Y0DM5.5</v>
      </c>
      <c r="B5455" s="89">
        <f>VLOOKUP(F5455,Masters!B:F,5,0)</f>
        <v>5.5</v>
      </c>
      <c r="C5455" s="169" t="s">
        <v>1611</v>
      </c>
      <c r="D5455" s="169" t="s">
        <v>1611</v>
      </c>
      <c r="E5455" s="170">
        <v>44469</v>
      </c>
      <c r="F5455" s="169">
        <v>304751</v>
      </c>
      <c r="G5455" s="169" t="s">
        <v>443</v>
      </c>
      <c r="J5455">
        <v>-67.03</v>
      </c>
      <c r="M5455" s="168">
        <f t="shared" si="245"/>
        <v>-6.703E-6</v>
      </c>
    </row>
    <row r="5456" spans="1:13" x14ac:dyDescent="0.25">
      <c r="A5456" s="89" t="str">
        <f t="shared" si="244"/>
        <v>Y0DM5.5</v>
      </c>
      <c r="B5456" s="89">
        <f>VLOOKUP(F5456,Masters!B:F,5,0)</f>
        <v>5.5</v>
      </c>
      <c r="C5456" s="169" t="s">
        <v>1611</v>
      </c>
      <c r="D5456" s="169" t="s">
        <v>1611</v>
      </c>
      <c r="E5456" s="170">
        <v>44469</v>
      </c>
      <c r="F5456" s="169">
        <v>305101</v>
      </c>
      <c r="G5456" s="169" t="s">
        <v>444</v>
      </c>
      <c r="J5456">
        <v>-32.799999999999997</v>
      </c>
      <c r="M5456" s="168">
        <f t="shared" si="245"/>
        <v>-3.2799999999999995E-6</v>
      </c>
    </row>
    <row r="5457" spans="1:13" x14ac:dyDescent="0.25">
      <c r="A5457" s="89" t="str">
        <f t="shared" si="244"/>
        <v>Y0DM5.5</v>
      </c>
      <c r="B5457" s="89">
        <f>VLOOKUP(F5457,Masters!B:F,5,0)</f>
        <v>5.5</v>
      </c>
      <c r="C5457" s="169" t="s">
        <v>1611</v>
      </c>
      <c r="D5457" s="169" t="s">
        <v>1611</v>
      </c>
      <c r="E5457" s="170">
        <v>44469</v>
      </c>
      <c r="F5457" s="169">
        <v>305144</v>
      </c>
      <c r="G5457" s="169" t="s">
        <v>445</v>
      </c>
      <c r="J5457">
        <v>-1.4</v>
      </c>
      <c r="M5457" s="168">
        <f t="shared" si="245"/>
        <v>-1.3999999999999998E-7</v>
      </c>
    </row>
    <row r="5458" spans="1:13" x14ac:dyDescent="0.25">
      <c r="A5458" s="89" t="str">
        <f t="shared" si="244"/>
        <v>Y0DM5.5</v>
      </c>
      <c r="B5458" s="89">
        <f>VLOOKUP(F5458,Masters!B:F,5,0)</f>
        <v>5.5</v>
      </c>
      <c r="C5458" s="169" t="s">
        <v>1611</v>
      </c>
      <c r="D5458" s="169" t="s">
        <v>1611</v>
      </c>
      <c r="E5458" s="170">
        <v>44469</v>
      </c>
      <c r="F5458" s="169">
        <v>310115</v>
      </c>
      <c r="G5458" s="169" t="s">
        <v>446</v>
      </c>
      <c r="J5458">
        <v>-1278.5999999999999</v>
      </c>
      <c r="M5458" s="168">
        <f t="shared" si="245"/>
        <v>-1.2785999999999999E-4</v>
      </c>
    </row>
    <row r="5459" spans="1:13" x14ac:dyDescent="0.25">
      <c r="A5459" s="89" t="str">
        <f t="shared" si="244"/>
        <v>Y0DM0</v>
      </c>
      <c r="B5459" s="89">
        <f>VLOOKUP(F5459,Masters!B:F,5,0)</f>
        <v>0</v>
      </c>
      <c r="C5459" s="169" t="s">
        <v>1611</v>
      </c>
      <c r="D5459" s="169" t="s">
        <v>1611</v>
      </c>
      <c r="E5459" s="170">
        <v>44469</v>
      </c>
      <c r="F5459" s="169">
        <v>311501</v>
      </c>
      <c r="G5459" s="169" t="s">
        <v>448</v>
      </c>
      <c r="J5459">
        <v>-42233120.07</v>
      </c>
      <c r="M5459" s="168">
        <f t="shared" si="245"/>
        <v>-4.2233120069999996</v>
      </c>
    </row>
    <row r="5460" spans="1:13" x14ac:dyDescent="0.25">
      <c r="A5460" s="89" t="str">
        <f t="shared" si="244"/>
        <v>Y0DM6.3</v>
      </c>
      <c r="B5460" s="89">
        <f>VLOOKUP(F5460,Masters!B:F,5,0)</f>
        <v>6.3</v>
      </c>
      <c r="C5460" s="169" t="s">
        <v>1611</v>
      </c>
      <c r="D5460" s="169" t="s">
        <v>1611</v>
      </c>
      <c r="E5460" s="170">
        <v>44469</v>
      </c>
      <c r="F5460" s="169">
        <v>401201</v>
      </c>
      <c r="G5460" s="169" t="s">
        <v>451</v>
      </c>
      <c r="J5460">
        <v>21808.62</v>
      </c>
      <c r="M5460" s="168">
        <f t="shared" si="245"/>
        <v>2.180862E-3</v>
      </c>
    </row>
    <row r="5461" spans="1:13" x14ac:dyDescent="0.25">
      <c r="A5461" s="89" t="str">
        <f t="shared" si="244"/>
        <v>Y0DM6.3</v>
      </c>
      <c r="B5461" s="89">
        <f>VLOOKUP(F5461,Masters!B:F,5,0)</f>
        <v>6.3</v>
      </c>
      <c r="C5461" s="169" t="s">
        <v>1611</v>
      </c>
      <c r="D5461" s="169" t="s">
        <v>1611</v>
      </c>
      <c r="E5461" s="170">
        <v>44469</v>
      </c>
      <c r="F5461" s="169">
        <v>401301</v>
      </c>
      <c r="G5461" s="169" t="s">
        <v>1000</v>
      </c>
      <c r="J5461">
        <v>635.14</v>
      </c>
      <c r="M5461" s="168">
        <f t="shared" si="245"/>
        <v>6.3514000000000002E-5</v>
      </c>
    </row>
    <row r="5462" spans="1:13" x14ac:dyDescent="0.25">
      <c r="A5462" s="89" t="str">
        <f t="shared" si="244"/>
        <v>Y0DM6.1</v>
      </c>
      <c r="B5462" s="89">
        <f>VLOOKUP(F5462,Masters!B:F,5,0)</f>
        <v>6.1</v>
      </c>
      <c r="C5462" s="169" t="s">
        <v>1611</v>
      </c>
      <c r="D5462" s="169" t="s">
        <v>1611</v>
      </c>
      <c r="E5462" s="170">
        <v>44469</v>
      </c>
      <c r="F5462" s="169">
        <v>401501</v>
      </c>
      <c r="G5462" s="169" t="s">
        <v>1001</v>
      </c>
      <c r="J5462" s="168">
        <v>0</v>
      </c>
      <c r="M5462" s="168">
        <f t="shared" si="245"/>
        <v>0</v>
      </c>
    </row>
    <row r="5463" spans="1:13" x14ac:dyDescent="0.25">
      <c r="A5463" s="89" t="str">
        <f t="shared" si="244"/>
        <v>Y0DM6.3</v>
      </c>
      <c r="B5463" s="89">
        <f>VLOOKUP(F5463,Masters!B:F,5,0)</f>
        <v>6.3</v>
      </c>
      <c r="C5463" s="169" t="s">
        <v>1611</v>
      </c>
      <c r="D5463" s="169" t="s">
        <v>1611</v>
      </c>
      <c r="E5463" s="170">
        <v>44469</v>
      </c>
      <c r="F5463" s="169">
        <v>401702</v>
      </c>
      <c r="G5463" s="169" t="s">
        <v>455</v>
      </c>
      <c r="J5463">
        <v>0</v>
      </c>
      <c r="M5463" s="168">
        <f t="shared" si="245"/>
        <v>0</v>
      </c>
    </row>
    <row r="5464" spans="1:13" x14ac:dyDescent="0.25">
      <c r="A5464" s="89" t="str">
        <f t="shared" si="244"/>
        <v>Y0DM6.3</v>
      </c>
      <c r="B5464" s="89">
        <f>VLOOKUP(F5464,Masters!B:F,5,0)</f>
        <v>6.3</v>
      </c>
      <c r="C5464" s="169" t="s">
        <v>1611</v>
      </c>
      <c r="D5464" s="169" t="s">
        <v>1611</v>
      </c>
      <c r="E5464" s="170">
        <v>44469</v>
      </c>
      <c r="F5464" s="169">
        <v>401703</v>
      </c>
      <c r="G5464" s="169" t="s">
        <v>456</v>
      </c>
      <c r="J5464">
        <v>0</v>
      </c>
      <c r="M5464" s="168">
        <f t="shared" si="245"/>
        <v>0</v>
      </c>
    </row>
    <row r="5465" spans="1:13" x14ac:dyDescent="0.25">
      <c r="A5465" s="89" t="str">
        <f t="shared" si="244"/>
        <v>Y0DM6.3</v>
      </c>
      <c r="B5465" s="89">
        <f>VLOOKUP(F5465,Masters!B:F,5,0)</f>
        <v>6.3</v>
      </c>
      <c r="C5465" s="169" t="s">
        <v>1611</v>
      </c>
      <c r="D5465" s="169" t="s">
        <v>1611</v>
      </c>
      <c r="E5465" s="170">
        <v>44469</v>
      </c>
      <c r="F5465" s="169">
        <v>402103</v>
      </c>
      <c r="G5465" s="169" t="s">
        <v>459</v>
      </c>
      <c r="J5465">
        <v>29.82</v>
      </c>
      <c r="M5465" s="168">
        <f t="shared" si="245"/>
        <v>2.982E-6</v>
      </c>
    </row>
    <row r="5466" spans="1:13" x14ac:dyDescent="0.25">
      <c r="A5466" s="89" t="str">
        <f t="shared" ref="A5466:A5478" si="246">C5466&amp;B5466</f>
        <v>Y0DM6.2</v>
      </c>
      <c r="B5466" s="89">
        <f>VLOOKUP(F5466,Masters!B:F,5,0)</f>
        <v>6.2</v>
      </c>
      <c r="C5466" s="169" t="s">
        <v>1611</v>
      </c>
      <c r="D5466" s="169" t="s">
        <v>1611</v>
      </c>
      <c r="E5466" s="170">
        <v>44469</v>
      </c>
      <c r="F5466" s="169">
        <v>402106</v>
      </c>
      <c r="G5466" s="169" t="s">
        <v>93</v>
      </c>
      <c r="J5466" s="168">
        <v>515.91</v>
      </c>
      <c r="M5466" s="168">
        <f t="shared" si="245"/>
        <v>5.1590999999999994E-5</v>
      </c>
    </row>
    <row r="5467" spans="1:13" x14ac:dyDescent="0.25">
      <c r="A5467" s="89" t="str">
        <f t="shared" si="246"/>
        <v>Y0DM6.3</v>
      </c>
      <c r="B5467" s="89">
        <f>VLOOKUP(F5467,Masters!B:F,5,0)</f>
        <v>6.3</v>
      </c>
      <c r="C5467" s="169" t="s">
        <v>1611</v>
      </c>
      <c r="D5467" s="169" t="s">
        <v>1611</v>
      </c>
      <c r="E5467" s="170">
        <v>44469</v>
      </c>
      <c r="F5467" s="169">
        <v>402113</v>
      </c>
      <c r="G5467" s="169" t="s">
        <v>460</v>
      </c>
      <c r="J5467">
        <v>99306.559999999998</v>
      </c>
      <c r="M5467" s="168">
        <f t="shared" si="245"/>
        <v>9.9306559999999995E-3</v>
      </c>
    </row>
    <row r="5468" spans="1:13" x14ac:dyDescent="0.25">
      <c r="A5468" s="89" t="str">
        <f t="shared" si="246"/>
        <v>Y0DM6.3</v>
      </c>
      <c r="B5468" s="89">
        <f>VLOOKUP(F5468,Masters!B:F,5,0)</f>
        <v>6.3</v>
      </c>
      <c r="C5468" s="169" t="s">
        <v>1611</v>
      </c>
      <c r="D5468" s="169" t="s">
        <v>1611</v>
      </c>
      <c r="E5468" s="170">
        <v>44469</v>
      </c>
      <c r="F5468" s="169">
        <v>402125</v>
      </c>
      <c r="G5468" s="169" t="s">
        <v>2442</v>
      </c>
      <c r="J5468">
        <v>94953.96</v>
      </c>
      <c r="M5468" s="168">
        <f t="shared" si="245"/>
        <v>9.4953960000000014E-3</v>
      </c>
    </row>
    <row r="5469" spans="1:13" x14ac:dyDescent="0.25">
      <c r="A5469" s="89" t="str">
        <f t="shared" si="246"/>
        <v>Y0DM6.3</v>
      </c>
      <c r="B5469" s="89">
        <f>VLOOKUP(F5469,Masters!B:F,5,0)</f>
        <v>6.3</v>
      </c>
      <c r="C5469" s="169" t="s">
        <v>1611</v>
      </c>
      <c r="D5469" s="169" t="s">
        <v>1611</v>
      </c>
      <c r="E5469" s="170">
        <v>44469</v>
      </c>
      <c r="F5469" s="169">
        <v>402128</v>
      </c>
      <c r="G5469" s="169" t="s">
        <v>766</v>
      </c>
      <c r="J5469">
        <v>366598.92</v>
      </c>
      <c r="M5469" s="168">
        <f t="shared" si="245"/>
        <v>3.6659891999999999E-2</v>
      </c>
    </row>
    <row r="5470" spans="1:13" x14ac:dyDescent="0.25">
      <c r="A5470" s="89" t="str">
        <f t="shared" si="246"/>
        <v>Y0DM6.3</v>
      </c>
      <c r="B5470" s="89">
        <f>VLOOKUP(F5470,Masters!B:F,5,0)</f>
        <v>6.3</v>
      </c>
      <c r="C5470" s="169" t="s">
        <v>1611</v>
      </c>
      <c r="D5470" s="169" t="s">
        <v>1611</v>
      </c>
      <c r="E5470" s="170">
        <v>44469</v>
      </c>
      <c r="F5470" s="169">
        <v>402233</v>
      </c>
      <c r="G5470" s="169" t="s">
        <v>462</v>
      </c>
      <c r="J5470">
        <v>1065.8699999999999</v>
      </c>
      <c r="M5470" s="168">
        <f t="shared" si="245"/>
        <v>1.0658699999999999E-4</v>
      </c>
    </row>
    <row r="5471" spans="1:13" x14ac:dyDescent="0.25">
      <c r="A5471" s="89" t="str">
        <f t="shared" si="246"/>
        <v>Y0DM6.3</v>
      </c>
      <c r="B5471" s="89">
        <f>VLOOKUP(F5471,Masters!B:F,5,0)</f>
        <v>6.3</v>
      </c>
      <c r="C5471" s="169" t="s">
        <v>1611</v>
      </c>
      <c r="D5471" s="169" t="s">
        <v>1611</v>
      </c>
      <c r="E5471" s="170">
        <v>44469</v>
      </c>
      <c r="F5471" s="169">
        <v>402235</v>
      </c>
      <c r="G5471" s="169" t="s">
        <v>463</v>
      </c>
      <c r="J5471">
        <v>945.82</v>
      </c>
      <c r="M5471" s="168">
        <f t="shared" si="245"/>
        <v>9.458200000000001E-5</v>
      </c>
    </row>
    <row r="5472" spans="1:13" x14ac:dyDescent="0.25">
      <c r="A5472" s="89" t="str">
        <f t="shared" si="246"/>
        <v>Y0DM6.3</v>
      </c>
      <c r="B5472" s="89">
        <f>VLOOKUP(F5472,Masters!B:F,5,0)</f>
        <v>6.3</v>
      </c>
      <c r="C5472" s="169" t="s">
        <v>1611</v>
      </c>
      <c r="D5472" s="169" t="s">
        <v>1611</v>
      </c>
      <c r="E5472" s="170">
        <v>44469</v>
      </c>
      <c r="F5472" s="169">
        <v>402404</v>
      </c>
      <c r="G5472" s="169" t="s">
        <v>468</v>
      </c>
      <c r="J5472">
        <v>19820.75</v>
      </c>
      <c r="M5472" s="168">
        <f t="shared" si="245"/>
        <v>1.9820749999999998E-3</v>
      </c>
    </row>
    <row r="5473" spans="1:13" x14ac:dyDescent="0.25">
      <c r="A5473" s="89" t="str">
        <f t="shared" si="246"/>
        <v>Y0DM5.3</v>
      </c>
      <c r="B5473" s="89">
        <f>VLOOKUP(F5473,Masters!B:F,5,0)</f>
        <v>5.3</v>
      </c>
      <c r="C5473" s="169" t="s">
        <v>1611</v>
      </c>
      <c r="D5473" s="169" t="s">
        <v>1611</v>
      </c>
      <c r="E5473" s="170">
        <v>44469</v>
      </c>
      <c r="F5473" s="169">
        <v>440101</v>
      </c>
      <c r="G5473" s="169" t="s">
        <v>449</v>
      </c>
      <c r="J5473">
        <v>561574.18999999994</v>
      </c>
      <c r="M5473" s="168">
        <f t="shared" si="245"/>
        <v>5.6157418999999993E-2</v>
      </c>
    </row>
    <row r="5474" spans="1:13" x14ac:dyDescent="0.25">
      <c r="A5474" s="89" t="str">
        <f t="shared" si="246"/>
        <v>Y0DM5.5</v>
      </c>
      <c r="B5474" s="89">
        <f>VLOOKUP(F5474,Masters!B:F,5,0)</f>
        <v>5.5</v>
      </c>
      <c r="C5474" s="169" t="s">
        <v>1611</v>
      </c>
      <c r="D5474" s="169" t="s">
        <v>1611</v>
      </c>
      <c r="E5474" s="170">
        <v>44469</v>
      </c>
      <c r="F5474" s="169">
        <v>440225</v>
      </c>
      <c r="G5474" s="169" t="s">
        <v>450</v>
      </c>
      <c r="J5474">
        <v>1560.36</v>
      </c>
      <c r="M5474" s="168">
        <f t="shared" si="245"/>
        <v>1.5603599999999999E-4</v>
      </c>
    </row>
    <row r="5475" spans="1:13" x14ac:dyDescent="0.25">
      <c r="A5475" s="89" t="str">
        <f t="shared" si="246"/>
        <v>Y0DM6.3</v>
      </c>
      <c r="B5475" s="89">
        <f>VLOOKUP(F5475,Masters!B:F,5,0)</f>
        <v>6.3</v>
      </c>
      <c r="C5475" s="169" t="s">
        <v>1611</v>
      </c>
      <c r="D5475" s="169" t="s">
        <v>1611</v>
      </c>
      <c r="E5475" s="170">
        <v>44469</v>
      </c>
      <c r="F5475" s="169">
        <v>440341</v>
      </c>
      <c r="G5475" s="169" t="s">
        <v>469</v>
      </c>
      <c r="J5475">
        <v>0</v>
      </c>
      <c r="M5475" s="168">
        <f>J5475/10000000</f>
        <v>0</v>
      </c>
    </row>
    <row r="5476" spans="1:13" x14ac:dyDescent="0.25">
      <c r="A5476" s="89" t="str">
        <f t="shared" si="246"/>
        <v>Y0DM6.3</v>
      </c>
      <c r="B5476" s="89">
        <f>VLOOKUP(F5476,Masters!B:F,5,0)</f>
        <v>6.3</v>
      </c>
      <c r="C5476" s="169" t="s">
        <v>1611</v>
      </c>
      <c r="D5476" s="169" t="s">
        <v>1611</v>
      </c>
      <c r="E5476" s="170">
        <v>44469</v>
      </c>
      <c r="F5476" s="169">
        <v>440342</v>
      </c>
      <c r="G5476" s="169" t="s">
        <v>470</v>
      </c>
      <c r="J5476">
        <v>0</v>
      </c>
      <c r="M5476" s="168">
        <f t="shared" si="245"/>
        <v>0</v>
      </c>
    </row>
    <row r="5477" spans="1:13" x14ac:dyDescent="0.25">
      <c r="A5477" s="89" t="str">
        <f t="shared" si="246"/>
        <v>Y0DM6.3</v>
      </c>
      <c r="B5477" s="89">
        <f>VLOOKUP(F5477,Masters!B:F,5,0)</f>
        <v>6.3</v>
      </c>
      <c r="C5477" s="169" t="s">
        <v>1611</v>
      </c>
      <c r="D5477" s="169" t="s">
        <v>1611</v>
      </c>
      <c r="E5477" s="170">
        <v>44469</v>
      </c>
      <c r="F5477" s="169">
        <v>440416</v>
      </c>
      <c r="G5477" s="169" t="s">
        <v>471</v>
      </c>
      <c r="J5477">
        <v>207298.21</v>
      </c>
      <c r="M5477" s="168">
        <f t="shared" si="245"/>
        <v>2.0729820999999999E-2</v>
      </c>
    </row>
    <row r="5478" spans="1:13" x14ac:dyDescent="0.25">
      <c r="A5478" s="89" t="str">
        <f t="shared" si="246"/>
        <v>Y0DM6.3</v>
      </c>
      <c r="B5478" s="89">
        <f>VLOOKUP(F5478,Masters!B:F,5,0)</f>
        <v>6.3</v>
      </c>
      <c r="C5478" s="169" t="s">
        <v>1611</v>
      </c>
      <c r="D5478" s="169" t="s">
        <v>1611</v>
      </c>
      <c r="E5478" s="170">
        <v>44469</v>
      </c>
      <c r="F5478" s="169">
        <v>440509</v>
      </c>
      <c r="G5478" s="169" t="s">
        <v>472</v>
      </c>
      <c r="J5478">
        <v>30820.62</v>
      </c>
      <c r="M5478" s="168">
        <f t="shared" si="245"/>
        <v>3.082062E-3</v>
      </c>
    </row>
    <row r="5479" spans="1:13" x14ac:dyDescent="0.25">
      <c r="A5479" s="89" t="str">
        <f t="shared" ref="A5479:A5518" si="247">C5479&amp;B5479</f>
        <v>Y0AA6.2</v>
      </c>
      <c r="B5479" s="89">
        <f>VLOOKUP(F5479,Masters!B:F,5,0)</f>
        <v>6.2</v>
      </c>
      <c r="C5479" t="s">
        <v>149</v>
      </c>
      <c r="D5479" t="s">
        <v>149</v>
      </c>
      <c r="E5479" s="170">
        <v>44469</v>
      </c>
      <c r="F5479" s="169">
        <v>402106</v>
      </c>
      <c r="G5479" s="169" t="s">
        <v>93</v>
      </c>
      <c r="H5479" s="136" t="s">
        <v>2543</v>
      </c>
      <c r="J5479">
        <v>41819.680000000008</v>
      </c>
      <c r="M5479" s="168">
        <f t="shared" si="245"/>
        <v>4.1819680000000012E-3</v>
      </c>
    </row>
    <row r="5480" spans="1:13" x14ac:dyDescent="0.25">
      <c r="A5480" s="89" t="str">
        <f t="shared" si="247"/>
        <v>Y0AB6.2</v>
      </c>
      <c r="B5480" s="89">
        <f>VLOOKUP(F5480,Masters!B:F,5,0)</f>
        <v>6.2</v>
      </c>
      <c r="C5480" t="s">
        <v>151</v>
      </c>
      <c r="D5480" t="s">
        <v>151</v>
      </c>
      <c r="E5480" s="170">
        <v>44469</v>
      </c>
      <c r="F5480" s="169">
        <v>402106</v>
      </c>
      <c r="G5480" s="169" t="s">
        <v>93</v>
      </c>
      <c r="J5480">
        <v>51694.720000000001</v>
      </c>
      <c r="M5480" s="168">
        <f t="shared" si="245"/>
        <v>5.1694720000000005E-3</v>
      </c>
    </row>
    <row r="5481" spans="1:13" x14ac:dyDescent="0.25">
      <c r="A5481" s="89" t="str">
        <f t="shared" si="247"/>
        <v>Y0AC6.2</v>
      </c>
      <c r="B5481" s="89">
        <f>VLOOKUP(F5481,Masters!B:F,5,0)</f>
        <v>6.2</v>
      </c>
      <c r="C5481" t="s">
        <v>152</v>
      </c>
      <c r="D5481" t="s">
        <v>152</v>
      </c>
      <c r="E5481" s="170">
        <v>44469</v>
      </c>
      <c r="F5481" s="169">
        <v>402106</v>
      </c>
      <c r="G5481" s="169" t="s">
        <v>93</v>
      </c>
      <c r="J5481">
        <v>10172.200000000001</v>
      </c>
      <c r="M5481" s="168">
        <f t="shared" si="245"/>
        <v>1.0172200000000001E-3</v>
      </c>
    </row>
    <row r="5482" spans="1:13" x14ac:dyDescent="0.25">
      <c r="A5482" s="89" t="str">
        <f t="shared" si="247"/>
        <v>Y0AD6.2</v>
      </c>
      <c r="B5482" s="89">
        <f>VLOOKUP(F5482,Masters!B:F,5,0)</f>
        <v>6.2</v>
      </c>
      <c r="C5482" t="s">
        <v>153</v>
      </c>
      <c r="D5482" t="s">
        <v>153</v>
      </c>
      <c r="E5482" s="170">
        <v>44469</v>
      </c>
      <c r="F5482" s="169">
        <v>402106</v>
      </c>
      <c r="G5482" s="169" t="s">
        <v>93</v>
      </c>
      <c r="J5482">
        <v>109821.65</v>
      </c>
      <c r="M5482" s="168">
        <f t="shared" si="245"/>
        <v>1.0982164999999999E-2</v>
      </c>
    </row>
    <row r="5483" spans="1:13" x14ac:dyDescent="0.25">
      <c r="A5483" s="89" t="str">
        <f t="shared" si="247"/>
        <v>Y0AG6.2</v>
      </c>
      <c r="B5483" s="89">
        <f>VLOOKUP(F5483,Masters!B:F,5,0)</f>
        <v>6.2</v>
      </c>
      <c r="C5483" t="s">
        <v>154</v>
      </c>
      <c r="D5483" t="s">
        <v>154</v>
      </c>
      <c r="E5483" s="170">
        <v>44469</v>
      </c>
      <c r="F5483" s="169">
        <v>402106</v>
      </c>
      <c r="G5483" s="169" t="s">
        <v>93</v>
      </c>
      <c r="J5483">
        <v>20552.599999999999</v>
      </c>
      <c r="M5483" s="168">
        <f t="shared" si="245"/>
        <v>2.0552599999999997E-3</v>
      </c>
    </row>
    <row r="5484" spans="1:13" x14ac:dyDescent="0.25">
      <c r="A5484" s="89" t="str">
        <f t="shared" si="247"/>
        <v>Y0AH6.2</v>
      </c>
      <c r="B5484" s="89">
        <f>VLOOKUP(F5484,Masters!B:F,5,0)</f>
        <v>6.2</v>
      </c>
      <c r="C5484" t="s">
        <v>155</v>
      </c>
      <c r="D5484" t="s">
        <v>155</v>
      </c>
      <c r="E5484" s="170">
        <v>44469</v>
      </c>
      <c r="F5484" s="169">
        <v>402106</v>
      </c>
      <c r="G5484" s="169" t="s">
        <v>93</v>
      </c>
      <c r="J5484">
        <v>925.39</v>
      </c>
      <c r="M5484" s="168">
        <f t="shared" si="245"/>
        <v>9.2539000000000003E-5</v>
      </c>
    </row>
    <row r="5485" spans="1:13" x14ac:dyDescent="0.25">
      <c r="A5485" s="89" t="str">
        <f t="shared" si="247"/>
        <v>Y0AI6.2</v>
      </c>
      <c r="B5485" s="89">
        <f>VLOOKUP(F5485,Masters!B:F,5,0)</f>
        <v>6.2</v>
      </c>
      <c r="C5485" t="s">
        <v>160</v>
      </c>
      <c r="D5485" t="s">
        <v>160</v>
      </c>
      <c r="E5485" s="170">
        <v>44469</v>
      </c>
      <c r="F5485" s="169">
        <v>402106</v>
      </c>
      <c r="G5485" s="169" t="s">
        <v>93</v>
      </c>
      <c r="J5485">
        <v>70835.58</v>
      </c>
      <c r="M5485" s="168">
        <f t="shared" si="245"/>
        <v>7.0835580000000002E-3</v>
      </c>
    </row>
    <row r="5486" spans="1:13" x14ac:dyDescent="0.25">
      <c r="A5486" s="89" t="str">
        <f t="shared" si="247"/>
        <v>Y0AK6.2</v>
      </c>
      <c r="B5486" s="89">
        <f>VLOOKUP(F5486,Masters!B:F,5,0)</f>
        <v>6.2</v>
      </c>
      <c r="C5486" t="s">
        <v>168</v>
      </c>
      <c r="D5486" t="s">
        <v>168</v>
      </c>
      <c r="E5486" s="170">
        <v>44469</v>
      </c>
      <c r="F5486" s="169">
        <v>402106</v>
      </c>
      <c r="G5486" s="169" t="s">
        <v>93</v>
      </c>
      <c r="J5486">
        <v>16066.96</v>
      </c>
      <c r="M5486" s="168">
        <f t="shared" si="245"/>
        <v>1.6066959999999999E-3</v>
      </c>
    </row>
    <row r="5487" spans="1:13" x14ac:dyDescent="0.25">
      <c r="A5487" s="89" t="str">
        <f t="shared" si="247"/>
        <v>Y0AL6.2</v>
      </c>
      <c r="B5487" s="89">
        <f>VLOOKUP(F5487,Masters!B:F,5,0)</f>
        <v>6.2</v>
      </c>
      <c r="C5487" t="s">
        <v>169</v>
      </c>
      <c r="D5487" t="s">
        <v>169</v>
      </c>
      <c r="E5487" s="170">
        <v>44469</v>
      </c>
      <c r="F5487" s="169">
        <v>402106</v>
      </c>
      <c r="G5487" s="169" t="s">
        <v>93</v>
      </c>
      <c r="J5487">
        <v>15618.18</v>
      </c>
      <c r="M5487" s="168">
        <f t="shared" si="245"/>
        <v>1.561818E-3</v>
      </c>
    </row>
    <row r="5488" spans="1:13" x14ac:dyDescent="0.25">
      <c r="A5488" s="89" t="str">
        <f t="shared" si="247"/>
        <v>Y0AS6.2</v>
      </c>
      <c r="B5488" s="89">
        <f>VLOOKUP(F5488,Masters!B:F,5,0)</f>
        <v>6.2</v>
      </c>
      <c r="C5488" t="s">
        <v>170</v>
      </c>
      <c r="D5488" t="s">
        <v>170</v>
      </c>
      <c r="E5488" s="170">
        <v>44469</v>
      </c>
      <c r="F5488" s="169">
        <v>402106</v>
      </c>
      <c r="G5488" s="169" t="s">
        <v>93</v>
      </c>
      <c r="J5488">
        <v>78693.86</v>
      </c>
      <c r="M5488" s="168">
        <f t="shared" si="245"/>
        <v>7.8693860000000008E-3</v>
      </c>
    </row>
    <row r="5489" spans="1:13" x14ac:dyDescent="0.25">
      <c r="A5489" s="89" t="str">
        <f t="shared" si="247"/>
        <v>Y0AT6.2</v>
      </c>
      <c r="B5489" s="89">
        <f>VLOOKUP(F5489,Masters!B:F,5,0)</f>
        <v>6.2</v>
      </c>
      <c r="C5489" t="s">
        <v>171</v>
      </c>
      <c r="D5489" t="s">
        <v>171</v>
      </c>
      <c r="E5489" s="170">
        <v>44469</v>
      </c>
      <c r="F5489" s="169">
        <v>402106</v>
      </c>
      <c r="G5489" s="169" t="s">
        <v>93</v>
      </c>
      <c r="J5489">
        <v>28254.07</v>
      </c>
      <c r="M5489" s="168">
        <f t="shared" si="245"/>
        <v>2.8254069999999998E-3</v>
      </c>
    </row>
    <row r="5490" spans="1:13" x14ac:dyDescent="0.25">
      <c r="A5490" s="89" t="str">
        <f t="shared" si="247"/>
        <v>Y0BA6.2</v>
      </c>
      <c r="B5490" s="89">
        <f>VLOOKUP(F5490,Masters!B:F,5,0)</f>
        <v>6.2</v>
      </c>
      <c r="C5490" t="s">
        <v>172</v>
      </c>
      <c r="D5490" t="s">
        <v>172</v>
      </c>
      <c r="E5490" s="170">
        <v>44469</v>
      </c>
      <c r="F5490" s="169">
        <v>402106</v>
      </c>
      <c r="G5490" s="169" t="s">
        <v>93</v>
      </c>
      <c r="J5490">
        <v>18168.57</v>
      </c>
      <c r="M5490" s="168">
        <f t="shared" si="245"/>
        <v>1.8168570000000001E-3</v>
      </c>
    </row>
    <row r="5491" spans="1:13" x14ac:dyDescent="0.25">
      <c r="A5491" s="89" t="str">
        <f t="shared" si="247"/>
        <v>Y0BB6.2</v>
      </c>
      <c r="B5491" s="89">
        <f>VLOOKUP(F5491,Masters!B:F,5,0)</f>
        <v>6.2</v>
      </c>
      <c r="C5491" t="s">
        <v>173</v>
      </c>
      <c r="D5491" t="s">
        <v>173</v>
      </c>
      <c r="E5491" s="170">
        <v>44469</v>
      </c>
      <c r="F5491" s="169">
        <v>402106</v>
      </c>
      <c r="G5491" s="169" t="s">
        <v>93</v>
      </c>
      <c r="J5491">
        <v>99959.069999999992</v>
      </c>
      <c r="M5491" s="168">
        <f t="shared" si="245"/>
        <v>9.9959070000000001E-3</v>
      </c>
    </row>
    <row r="5492" spans="1:13" x14ac:dyDescent="0.25">
      <c r="A5492" s="89" t="str">
        <f t="shared" si="247"/>
        <v>Y0BF6.2</v>
      </c>
      <c r="B5492" s="89">
        <f>VLOOKUP(F5492,Masters!B:F,5,0)</f>
        <v>6.2</v>
      </c>
      <c r="C5492" t="s">
        <v>176</v>
      </c>
      <c r="D5492" t="s">
        <v>176</v>
      </c>
      <c r="E5492" s="170">
        <v>44469</v>
      </c>
      <c r="F5492" s="169">
        <v>402106</v>
      </c>
      <c r="G5492" s="169" t="s">
        <v>93</v>
      </c>
      <c r="J5492">
        <v>119048.15</v>
      </c>
      <c r="M5492" s="168">
        <f t="shared" si="245"/>
        <v>1.1904814999999999E-2</v>
      </c>
    </row>
    <row r="5493" spans="1:13" x14ac:dyDescent="0.25">
      <c r="A5493" s="89" t="str">
        <f t="shared" si="247"/>
        <v>Y0BJ6.2</v>
      </c>
      <c r="B5493" s="89">
        <f>VLOOKUP(F5493,Masters!B:F,5,0)</f>
        <v>6.2</v>
      </c>
      <c r="C5493" t="s">
        <v>182</v>
      </c>
      <c r="D5493" t="s">
        <v>182</v>
      </c>
      <c r="E5493" s="170">
        <v>44469</v>
      </c>
      <c r="F5493" s="169">
        <v>402106</v>
      </c>
      <c r="G5493" s="169" t="s">
        <v>93</v>
      </c>
      <c r="J5493">
        <v>1039.77</v>
      </c>
      <c r="M5493" s="168">
        <f t="shared" si="245"/>
        <v>1.03977E-4</v>
      </c>
    </row>
    <row r="5494" spans="1:13" x14ac:dyDescent="0.25">
      <c r="A5494" s="89" t="str">
        <f t="shared" si="247"/>
        <v>Y0BK6.2</v>
      </c>
      <c r="B5494" s="89">
        <f>VLOOKUP(F5494,Masters!B:F,5,0)</f>
        <v>6.2</v>
      </c>
      <c r="C5494" t="s">
        <v>184</v>
      </c>
      <c r="D5494" t="s">
        <v>184</v>
      </c>
      <c r="E5494" s="170">
        <v>44469</v>
      </c>
      <c r="F5494" s="169">
        <v>402106</v>
      </c>
      <c r="G5494" s="169" t="s">
        <v>93</v>
      </c>
      <c r="J5494">
        <v>546.51</v>
      </c>
      <c r="M5494" s="168">
        <f t="shared" si="245"/>
        <v>5.4651000000000002E-5</v>
      </c>
    </row>
    <row r="5495" spans="1:13" x14ac:dyDescent="0.25">
      <c r="A5495" s="89" t="str">
        <f t="shared" si="247"/>
        <v>Y0BL6.2</v>
      </c>
      <c r="B5495" s="89">
        <f>VLOOKUP(F5495,Masters!B:F,5,0)</f>
        <v>6.2</v>
      </c>
      <c r="C5495" t="s">
        <v>185</v>
      </c>
      <c r="D5495" t="s">
        <v>185</v>
      </c>
      <c r="E5495" s="170">
        <v>44469</v>
      </c>
      <c r="F5495" s="169">
        <v>402106</v>
      </c>
      <c r="G5495" s="169" t="s">
        <v>93</v>
      </c>
      <c r="J5495">
        <v>15500.55</v>
      </c>
      <c r="M5495" s="168">
        <f t="shared" si="245"/>
        <v>1.5500549999999998E-3</v>
      </c>
    </row>
    <row r="5496" spans="1:13" x14ac:dyDescent="0.25">
      <c r="A5496" s="89" t="str">
        <f t="shared" si="247"/>
        <v>Y0BM6.2</v>
      </c>
      <c r="B5496" s="89">
        <f>VLOOKUP(F5496,Masters!B:F,5,0)</f>
        <v>6.2</v>
      </c>
      <c r="C5496" t="s">
        <v>188</v>
      </c>
      <c r="D5496" t="s">
        <v>188</v>
      </c>
      <c r="E5496" s="170">
        <v>44469</v>
      </c>
      <c r="F5496" s="169">
        <v>402106</v>
      </c>
      <c r="G5496" s="169" t="s">
        <v>93</v>
      </c>
      <c r="J5496">
        <v>2734.1200000000003</v>
      </c>
      <c r="M5496" s="168">
        <f t="shared" si="245"/>
        <v>2.7341200000000006E-4</v>
      </c>
    </row>
    <row r="5497" spans="1:13" x14ac:dyDescent="0.25">
      <c r="A5497" s="89" t="str">
        <f t="shared" si="247"/>
        <v>Y0BN6.2</v>
      </c>
      <c r="B5497" s="89">
        <f>VLOOKUP(F5497,Masters!B:F,5,0)</f>
        <v>6.2</v>
      </c>
      <c r="C5497" t="s">
        <v>189</v>
      </c>
      <c r="D5497" t="s">
        <v>189</v>
      </c>
      <c r="E5497" s="170">
        <v>44469</v>
      </c>
      <c r="F5497" s="169">
        <v>402106</v>
      </c>
      <c r="G5497" s="169" t="s">
        <v>93</v>
      </c>
      <c r="J5497">
        <v>66143.23</v>
      </c>
      <c r="M5497" s="168">
        <f t="shared" si="245"/>
        <v>6.6143229999999992E-3</v>
      </c>
    </row>
    <row r="5498" spans="1:13" x14ac:dyDescent="0.25">
      <c r="A5498" s="89" t="str">
        <f t="shared" si="247"/>
        <v>Y0BO6.2</v>
      </c>
      <c r="B5498" s="89">
        <f>VLOOKUP(F5498,Masters!B:F,5,0)</f>
        <v>6.2</v>
      </c>
      <c r="C5498" t="s">
        <v>191</v>
      </c>
      <c r="D5498" t="s">
        <v>191</v>
      </c>
      <c r="E5498" s="170">
        <v>44469</v>
      </c>
      <c r="F5498" s="169">
        <v>402106</v>
      </c>
      <c r="G5498" s="169" t="s">
        <v>93</v>
      </c>
      <c r="J5498">
        <v>37288.630000000005</v>
      </c>
      <c r="M5498" s="168">
        <f t="shared" si="245"/>
        <v>3.7288630000000007E-3</v>
      </c>
    </row>
    <row r="5499" spans="1:13" x14ac:dyDescent="0.25">
      <c r="A5499" s="89" t="str">
        <f t="shared" si="247"/>
        <v>Y0BP6.2</v>
      </c>
      <c r="B5499" s="89">
        <f>VLOOKUP(F5499,Masters!B:F,5,0)</f>
        <v>6.2</v>
      </c>
      <c r="C5499" t="s">
        <v>198</v>
      </c>
      <c r="D5499" t="s">
        <v>198</v>
      </c>
      <c r="E5499" s="170">
        <v>44469</v>
      </c>
      <c r="F5499" s="169">
        <v>402106</v>
      </c>
      <c r="G5499" s="169" t="s">
        <v>93</v>
      </c>
      <c r="J5499">
        <v>3804.83</v>
      </c>
      <c r="M5499" s="168">
        <f t="shared" si="245"/>
        <v>3.8048299999999998E-4</v>
      </c>
    </row>
    <row r="5500" spans="1:13" x14ac:dyDescent="0.25">
      <c r="A5500" s="89" t="str">
        <f t="shared" si="247"/>
        <v>Y0BQ6.2</v>
      </c>
      <c r="B5500" s="89">
        <f>VLOOKUP(F5500,Masters!B:F,5,0)</f>
        <v>6.2</v>
      </c>
      <c r="C5500" t="s">
        <v>199</v>
      </c>
      <c r="D5500" t="s">
        <v>199</v>
      </c>
      <c r="E5500" s="170">
        <v>44469</v>
      </c>
      <c r="F5500" s="169">
        <v>402106</v>
      </c>
      <c r="G5500" s="169" t="s">
        <v>93</v>
      </c>
      <c r="J5500">
        <v>80642.009999999995</v>
      </c>
      <c r="M5500" s="168">
        <f t="shared" si="245"/>
        <v>8.064201E-3</v>
      </c>
    </row>
    <row r="5501" spans="1:13" x14ac:dyDescent="0.25">
      <c r="A5501" s="89" t="str">
        <f t="shared" si="247"/>
        <v>Y0D16.2</v>
      </c>
      <c r="B5501" s="89">
        <f>VLOOKUP(F5501,Masters!B:F,5,0)</f>
        <v>6.2</v>
      </c>
      <c r="C5501" t="s">
        <v>211</v>
      </c>
      <c r="D5501" t="s">
        <v>211</v>
      </c>
      <c r="E5501" s="170">
        <v>44469</v>
      </c>
      <c r="F5501" s="169">
        <v>402106</v>
      </c>
      <c r="G5501" s="169" t="s">
        <v>93</v>
      </c>
      <c r="J5501">
        <v>105058.82</v>
      </c>
      <c r="M5501" s="168">
        <f t="shared" si="245"/>
        <v>1.0505882000000001E-2</v>
      </c>
    </row>
    <row r="5502" spans="1:13" x14ac:dyDescent="0.25">
      <c r="A5502" s="89" t="str">
        <f t="shared" si="247"/>
        <v>Y0D36.2</v>
      </c>
      <c r="B5502" s="89">
        <f>VLOOKUP(F5502,Masters!B:F,5,0)</f>
        <v>6.2</v>
      </c>
      <c r="C5502" t="s">
        <v>212</v>
      </c>
      <c r="D5502" t="s">
        <v>212</v>
      </c>
      <c r="E5502" s="170">
        <v>44469</v>
      </c>
      <c r="F5502" s="169">
        <v>402106</v>
      </c>
      <c r="G5502" s="169" t="s">
        <v>93</v>
      </c>
      <c r="J5502">
        <v>81797.909999999989</v>
      </c>
      <c r="M5502" s="168">
        <f t="shared" si="245"/>
        <v>8.1797909999999988E-3</v>
      </c>
    </row>
    <row r="5503" spans="1:13" x14ac:dyDescent="0.25">
      <c r="A5503" s="89" t="str">
        <f t="shared" si="247"/>
        <v>Y0D56.2</v>
      </c>
      <c r="B5503" s="89">
        <f>VLOOKUP(F5503,Masters!B:F,5,0)</f>
        <v>6.2</v>
      </c>
      <c r="C5503" t="s">
        <v>213</v>
      </c>
      <c r="D5503" t="s">
        <v>213</v>
      </c>
      <c r="E5503" s="170">
        <v>44469</v>
      </c>
      <c r="F5503" s="169">
        <v>402106</v>
      </c>
      <c r="G5503" s="169" t="s">
        <v>93</v>
      </c>
      <c r="J5503">
        <v>8041.7899999999991</v>
      </c>
      <c r="M5503" s="168">
        <f t="shared" si="245"/>
        <v>8.0417899999999992E-4</v>
      </c>
    </row>
    <row r="5504" spans="1:13" x14ac:dyDescent="0.25">
      <c r="A5504" s="89" t="str">
        <f t="shared" si="247"/>
        <v>Y0D66.2</v>
      </c>
      <c r="B5504" s="89">
        <f>VLOOKUP(F5504,Masters!B:F,5,0)</f>
        <v>6.2</v>
      </c>
      <c r="C5504" t="s">
        <v>214</v>
      </c>
      <c r="D5504" t="s">
        <v>214</v>
      </c>
      <c r="E5504" s="170">
        <v>44469</v>
      </c>
      <c r="F5504" s="169">
        <v>402106</v>
      </c>
      <c r="G5504" s="169" t="s">
        <v>93</v>
      </c>
      <c r="J5504">
        <v>11885.349999999999</v>
      </c>
      <c r="M5504" s="168">
        <f t="shared" si="245"/>
        <v>1.1885349999999999E-3</v>
      </c>
    </row>
    <row r="5505" spans="1:13" x14ac:dyDescent="0.25">
      <c r="A5505" s="89" t="str">
        <f t="shared" si="247"/>
        <v>Y0DD6.2</v>
      </c>
      <c r="B5505" s="89">
        <f>VLOOKUP(F5505,Masters!B:F,5,0)</f>
        <v>6.2</v>
      </c>
      <c r="C5505" t="s">
        <v>220</v>
      </c>
      <c r="D5505" t="s">
        <v>220</v>
      </c>
      <c r="E5505" s="170">
        <v>44390</v>
      </c>
      <c r="F5505" s="169">
        <v>402106</v>
      </c>
      <c r="G5505" s="169" t="s">
        <v>93</v>
      </c>
      <c r="J5505" s="168">
        <v>6857.17</v>
      </c>
      <c r="M5505" s="168">
        <f t="shared" si="245"/>
        <v>6.8571699999999997E-4</v>
      </c>
    </row>
    <row r="5506" spans="1:13" s="169" customFormat="1" x14ac:dyDescent="0.25">
      <c r="A5506" s="89" t="str">
        <f t="shared" si="247"/>
        <v>Y0DD6.2</v>
      </c>
      <c r="B5506" s="89">
        <f>VLOOKUP(F5506,Masters!B:F,5,0)</f>
        <v>6.2</v>
      </c>
      <c r="C5506" s="169" t="s">
        <v>220</v>
      </c>
      <c r="D5506" s="169" t="s">
        <v>220</v>
      </c>
      <c r="E5506" s="170">
        <v>44390</v>
      </c>
      <c r="F5506" s="169">
        <v>402106</v>
      </c>
      <c r="G5506" s="169" t="s">
        <v>93</v>
      </c>
      <c r="J5506" s="168">
        <v>625.75</v>
      </c>
      <c r="K5506" s="168"/>
      <c r="M5506" s="168">
        <f t="shared" si="245"/>
        <v>6.2575000000000003E-5</v>
      </c>
    </row>
    <row r="5507" spans="1:13" s="169" customFormat="1" x14ac:dyDescent="0.25">
      <c r="A5507" s="89" t="str">
        <f t="shared" ref="A5507" si="248">C5507&amp;B5507</f>
        <v>Y0DD6.2</v>
      </c>
      <c r="B5507" s="89">
        <f>VLOOKUP(F5507,Masters!B:F,5,0)</f>
        <v>6.2</v>
      </c>
      <c r="C5507" s="169" t="s">
        <v>220</v>
      </c>
      <c r="D5507" s="169" t="s">
        <v>220</v>
      </c>
      <c r="E5507" s="170">
        <v>44390</v>
      </c>
      <c r="F5507" s="169">
        <v>402106</v>
      </c>
      <c r="G5507" s="169" t="s">
        <v>93</v>
      </c>
      <c r="J5507" s="168">
        <v>93.88</v>
      </c>
      <c r="K5507" s="168"/>
      <c r="M5507" s="168">
        <f t="shared" ref="M5507" si="249">J5507/10000000</f>
        <v>9.3879999999999989E-6</v>
      </c>
    </row>
    <row r="5508" spans="1:13" x14ac:dyDescent="0.25">
      <c r="A5508" s="89" t="str">
        <f t="shared" si="247"/>
        <v>Y0DE6.2</v>
      </c>
      <c r="B5508" s="89">
        <f>VLOOKUP(F5508,Masters!B:F,5,0)</f>
        <v>6.2</v>
      </c>
      <c r="C5508" t="s">
        <v>221</v>
      </c>
      <c r="D5508" t="s">
        <v>221</v>
      </c>
      <c r="E5508" s="170">
        <v>44469</v>
      </c>
      <c r="F5508" s="169">
        <v>402106</v>
      </c>
      <c r="G5508" s="169" t="s">
        <v>93</v>
      </c>
      <c r="J5508">
        <v>4176.95</v>
      </c>
      <c r="M5508" s="168">
        <f t="shared" si="245"/>
        <v>4.1769499999999999E-4</v>
      </c>
    </row>
    <row r="5509" spans="1:13" x14ac:dyDescent="0.25">
      <c r="A5509" s="89" t="str">
        <f t="shared" si="247"/>
        <v>Y0DF6.2</v>
      </c>
      <c r="B5509" s="89">
        <f>VLOOKUP(F5509,Masters!B:F,5,0)</f>
        <v>6.2</v>
      </c>
      <c r="C5509" t="s">
        <v>222</v>
      </c>
      <c r="D5509" t="s">
        <v>222</v>
      </c>
      <c r="E5509" s="170">
        <v>44468</v>
      </c>
      <c r="F5509" s="169">
        <v>402106</v>
      </c>
      <c r="G5509" s="169" t="s">
        <v>93</v>
      </c>
      <c r="J5509" s="168">
        <v>5092.2</v>
      </c>
      <c r="M5509" s="168">
        <f t="shared" si="245"/>
        <v>5.0922000000000001E-4</v>
      </c>
    </row>
    <row r="5510" spans="1:13" s="169" customFormat="1" x14ac:dyDescent="0.25">
      <c r="A5510" s="89" t="str">
        <f t="shared" si="247"/>
        <v>Y0DF6.2</v>
      </c>
      <c r="B5510" s="89">
        <f>VLOOKUP(F5510,Masters!B:F,5,0)</f>
        <v>6.2</v>
      </c>
      <c r="C5510" s="169" t="s">
        <v>222</v>
      </c>
      <c r="D5510" s="169" t="s">
        <v>222</v>
      </c>
      <c r="E5510" s="170">
        <v>44468</v>
      </c>
      <c r="F5510" s="169">
        <v>402106</v>
      </c>
      <c r="G5510" s="169" t="s">
        <v>93</v>
      </c>
      <c r="J5510" s="168">
        <v>505.35</v>
      </c>
      <c r="K5510" s="168"/>
      <c r="M5510" s="168">
        <f t="shared" si="245"/>
        <v>5.0535000000000003E-5</v>
      </c>
    </row>
    <row r="5511" spans="1:13" s="169" customFormat="1" x14ac:dyDescent="0.25">
      <c r="A5511" s="89" t="str">
        <f t="shared" ref="A5511" si="250">C5511&amp;B5511</f>
        <v>Y0DF6.2</v>
      </c>
      <c r="B5511" s="89">
        <f>VLOOKUP(F5511,Masters!B:F,5,0)</f>
        <v>6.2</v>
      </c>
      <c r="C5511" s="169" t="s">
        <v>222</v>
      </c>
      <c r="D5511" s="169" t="s">
        <v>222</v>
      </c>
      <c r="E5511" s="170">
        <v>44468</v>
      </c>
      <c r="F5511" s="169">
        <v>402106</v>
      </c>
      <c r="G5511" s="169" t="s">
        <v>93</v>
      </c>
      <c r="J5511" s="168">
        <v>3355.4</v>
      </c>
      <c r="K5511" s="168"/>
      <c r="M5511" s="168">
        <f t="shared" ref="M5511" si="251">J5511/10000000</f>
        <v>3.3554E-4</v>
      </c>
    </row>
    <row r="5512" spans="1:13" x14ac:dyDescent="0.25">
      <c r="A5512" s="89" t="str">
        <f t="shared" si="247"/>
        <v>Y0DG6.2</v>
      </c>
      <c r="B5512" s="89">
        <f>VLOOKUP(F5512,Masters!B:F,5,0)</f>
        <v>6.2</v>
      </c>
      <c r="C5512" t="s">
        <v>223</v>
      </c>
      <c r="D5512" t="s">
        <v>223</v>
      </c>
      <c r="E5512" s="170">
        <v>44469</v>
      </c>
      <c r="F5512" s="169">
        <v>402106</v>
      </c>
      <c r="G5512" s="169" t="s">
        <v>93</v>
      </c>
      <c r="J5512">
        <v>1004.51</v>
      </c>
      <c r="M5512" s="168">
        <f t="shared" si="245"/>
        <v>1.00451E-4</v>
      </c>
    </row>
    <row r="5513" spans="1:13" x14ac:dyDescent="0.25">
      <c r="A5513" s="89" t="str">
        <f t="shared" si="247"/>
        <v>Y0DH6.2</v>
      </c>
      <c r="B5513" s="89">
        <f>VLOOKUP(F5513,Masters!B:F,5,0)</f>
        <v>6.2</v>
      </c>
      <c r="C5513" t="s">
        <v>224</v>
      </c>
      <c r="D5513" t="s">
        <v>224</v>
      </c>
      <c r="E5513" s="170">
        <v>44469</v>
      </c>
      <c r="F5513" s="169">
        <v>402106</v>
      </c>
      <c r="G5513" s="169" t="s">
        <v>93</v>
      </c>
      <c r="J5513">
        <v>14364.02</v>
      </c>
      <c r="M5513" s="168">
        <f t="shared" si="245"/>
        <v>1.436402E-3</v>
      </c>
    </row>
    <row r="5514" spans="1:13" x14ac:dyDescent="0.25">
      <c r="A5514" s="89" t="str">
        <f t="shared" si="247"/>
        <v>Y0DI6.2</v>
      </c>
      <c r="B5514" s="89">
        <f>VLOOKUP(F5514,Masters!B:F,5,0)</f>
        <v>6.2</v>
      </c>
      <c r="C5514" t="s">
        <v>225</v>
      </c>
      <c r="D5514" t="s">
        <v>225</v>
      </c>
      <c r="E5514" s="170">
        <v>44469</v>
      </c>
      <c r="F5514" s="169">
        <v>402106</v>
      </c>
      <c r="G5514" s="169" t="s">
        <v>93</v>
      </c>
      <c r="J5514">
        <v>3484.5600000000004</v>
      </c>
      <c r="M5514" s="168">
        <f t="shared" si="245"/>
        <v>3.4845600000000003E-4</v>
      </c>
    </row>
    <row r="5515" spans="1:13" x14ac:dyDescent="0.25">
      <c r="A5515" s="89" t="str">
        <f t="shared" si="247"/>
        <v>Y0DJ6.2</v>
      </c>
      <c r="B5515" s="89">
        <f>VLOOKUP(F5515,Masters!B:F,5,0)</f>
        <v>6.2</v>
      </c>
      <c r="C5515" t="s">
        <v>1325</v>
      </c>
      <c r="D5515" t="s">
        <v>1325</v>
      </c>
      <c r="E5515" s="170">
        <v>44469</v>
      </c>
      <c r="F5515" s="169">
        <v>402106</v>
      </c>
      <c r="G5515" s="169" t="s">
        <v>93</v>
      </c>
      <c r="J5515">
        <v>772.63</v>
      </c>
      <c r="M5515" s="168">
        <f t="shared" si="245"/>
        <v>7.7262999999999995E-5</v>
      </c>
    </row>
    <row r="5516" spans="1:13" x14ac:dyDescent="0.25">
      <c r="A5516" s="89" t="str">
        <f t="shared" si="247"/>
        <v>Y0DK6.2</v>
      </c>
      <c r="B5516" s="89">
        <f>VLOOKUP(F5516,Masters!B:F,5,0)</f>
        <v>6.2</v>
      </c>
      <c r="C5516" t="s">
        <v>1326</v>
      </c>
      <c r="D5516" t="s">
        <v>1326</v>
      </c>
      <c r="E5516" s="170">
        <v>44469</v>
      </c>
      <c r="F5516" s="169">
        <v>402106</v>
      </c>
      <c r="G5516" s="169" t="s">
        <v>93</v>
      </c>
      <c r="J5516">
        <v>588.29999999999995</v>
      </c>
      <c r="M5516" s="168">
        <f t="shared" si="245"/>
        <v>5.8829999999999997E-5</v>
      </c>
    </row>
    <row r="5517" spans="1:13" x14ac:dyDescent="0.25">
      <c r="A5517" s="89" t="str">
        <f t="shared" si="247"/>
        <v>Y0DL6.2</v>
      </c>
      <c r="B5517" s="89">
        <f>VLOOKUP(F5517,Masters!B:F,5,0)</f>
        <v>6.2</v>
      </c>
      <c r="C5517" t="s">
        <v>1610</v>
      </c>
      <c r="D5517" t="s">
        <v>1610</v>
      </c>
      <c r="E5517" s="170">
        <v>44469</v>
      </c>
      <c r="F5517" s="169">
        <v>402106</v>
      </c>
      <c r="G5517" s="169" t="s">
        <v>93</v>
      </c>
      <c r="J5517">
        <v>1094.8899999999999</v>
      </c>
      <c r="M5517" s="168">
        <f t="shared" si="245"/>
        <v>1.0948899999999998E-4</v>
      </c>
    </row>
    <row r="5518" spans="1:13" x14ac:dyDescent="0.25">
      <c r="A5518" s="89" t="str">
        <f t="shared" si="247"/>
        <v>Y0DM6.2</v>
      </c>
      <c r="B5518" s="89">
        <f>VLOOKUP(F5518,Masters!B:F,5,0)</f>
        <v>6.2</v>
      </c>
      <c r="C5518" t="s">
        <v>1611</v>
      </c>
      <c r="D5518" t="s">
        <v>1611</v>
      </c>
      <c r="E5518" s="170">
        <v>44469</v>
      </c>
      <c r="F5518" s="169">
        <v>402106</v>
      </c>
      <c r="G5518" s="169" t="s">
        <v>93</v>
      </c>
      <c r="J5518">
        <v>487.11</v>
      </c>
      <c r="M5518" s="168">
        <f t="shared" si="245"/>
        <v>4.8711000000000002E-5</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dimension ref="A1:T239"/>
  <sheetViews>
    <sheetView topLeftCell="B1" workbookViewId="0">
      <selection activeCell="F176" sqref="F176"/>
    </sheetView>
  </sheetViews>
  <sheetFormatPr defaultRowHeight="15" x14ac:dyDescent="0.25"/>
  <cols>
    <col min="2" max="2" width="26.5703125" bestFit="1" customWidth="1"/>
    <col min="3" max="3" width="6" customWidth="1"/>
    <col min="4" max="4" width="5.42578125" customWidth="1"/>
    <col min="5" max="5" width="74.28515625" bestFit="1" customWidth="1"/>
    <col min="6" max="6" width="34" bestFit="1" customWidth="1"/>
    <col min="10" max="10" width="15" bestFit="1" customWidth="1"/>
    <col min="15" max="15" width="28" bestFit="1" customWidth="1"/>
    <col min="20" max="20" width="0" style="89" hidden="1" customWidth="1"/>
  </cols>
  <sheetData>
    <row r="1" spans="1:20" x14ac:dyDescent="0.25">
      <c r="A1" s="86" t="s">
        <v>1215</v>
      </c>
      <c r="B1" s="86" t="s">
        <v>1215</v>
      </c>
      <c r="C1" s="86" t="s">
        <v>1216</v>
      </c>
      <c r="D1" s="86" t="s">
        <v>1222</v>
      </c>
      <c r="E1" s="86" t="s">
        <v>1217</v>
      </c>
      <c r="F1" s="86" t="s">
        <v>1218</v>
      </c>
      <c r="G1" s="86" t="s">
        <v>1219</v>
      </c>
      <c r="H1" s="86" t="s">
        <v>1220</v>
      </c>
      <c r="I1" s="86" t="s">
        <v>226</v>
      </c>
      <c r="J1" s="86" t="s">
        <v>1316</v>
      </c>
      <c r="K1" s="86" t="s">
        <v>1221</v>
      </c>
    </row>
    <row r="2" spans="1:20" hidden="1" x14ac:dyDescent="0.25">
      <c r="A2" t="str">
        <f>C2&amp;D2</f>
        <v>Y0BADI</v>
      </c>
      <c r="B2" t="str">
        <f>C2&amp;F2</f>
        <v>Y0BARegular Plan - IDCW</v>
      </c>
      <c r="C2" t="s">
        <v>172</v>
      </c>
      <c r="D2" t="s">
        <v>147</v>
      </c>
      <c r="F2" t="s">
        <v>2383</v>
      </c>
      <c r="G2">
        <f>VLOOKUP(I2,AMFI!$A:$E,5,0)</f>
        <v>23.32</v>
      </c>
      <c r="H2" t="str">
        <f>IF(SUMIFS('Dividend CAMS data'!I:I,'Dividend CAMS data'!B:B,'Div &amp; NAV PU'!K2)=0,"NA",SUMIFS('Dividend CAMS data'!I:I,'Dividend CAMS data'!B:B,'Div &amp; NAV PU'!K2))</f>
        <v>NA</v>
      </c>
      <c r="I2">
        <v>112601</v>
      </c>
      <c r="J2" t="s">
        <v>1223</v>
      </c>
      <c r="K2">
        <v>415</v>
      </c>
      <c r="N2" t="str">
        <f>C2</f>
        <v>Y0BA</v>
      </c>
      <c r="O2" t="str">
        <f>+F2</f>
        <v>Regular Plan - IDCW</v>
      </c>
      <c r="P2" t="str">
        <f>A2</f>
        <v>Y0BADI</v>
      </c>
      <c r="T2" s="89">
        <f>G2</f>
        <v>23.32</v>
      </c>
    </row>
    <row r="3" spans="1:20" hidden="1" x14ac:dyDescent="0.25">
      <c r="A3" t="str">
        <f t="shared" ref="A3:A53" si="0">C3&amp;D3</f>
        <v>Y0BAGR</v>
      </c>
      <c r="B3" t="str">
        <f t="shared" ref="B3:B53" si="1">C3&amp;F3</f>
        <v>Y0BARegular Plan - Growth</v>
      </c>
      <c r="C3" t="s">
        <v>172</v>
      </c>
      <c r="D3" t="s">
        <v>148</v>
      </c>
      <c r="F3" t="s">
        <v>22</v>
      </c>
      <c r="G3">
        <f>VLOOKUP(I3,AMFI!$A:$E,5,0)</f>
        <v>23.32</v>
      </c>
      <c r="H3" t="str">
        <f>IF(SUMIFS('Dividend CAMS data'!I:I,'Dividend CAMS data'!B:B,'Div &amp; NAV PU'!K3)=0,"NA",SUMIFS('Dividend CAMS data'!I:I,'Dividend CAMS data'!B:B,'Div &amp; NAV PU'!K3))</f>
        <v>NA</v>
      </c>
      <c r="I3">
        <v>112600</v>
      </c>
      <c r="J3" t="s">
        <v>1223</v>
      </c>
      <c r="K3">
        <v>416</v>
      </c>
      <c r="N3" t="str">
        <f t="shared" ref="N3:N66" si="2">C3</f>
        <v>Y0BA</v>
      </c>
      <c r="O3" t="str">
        <f t="shared" ref="O3:O66" si="3">+F3</f>
        <v>Regular Plan - Growth</v>
      </c>
      <c r="P3" t="str">
        <f t="shared" ref="P3:P66" si="4">A3</f>
        <v>Y0BAGR</v>
      </c>
      <c r="T3" s="89">
        <f t="shared" ref="T3:T66" si="5">G3</f>
        <v>23.32</v>
      </c>
    </row>
    <row r="4" spans="1:20" hidden="1" x14ac:dyDescent="0.25">
      <c r="A4" t="str">
        <f t="shared" si="0"/>
        <v>Y0BBDI</v>
      </c>
      <c r="B4" t="str">
        <f t="shared" si="1"/>
        <v>Y0BBRegular Plan - IDCW</v>
      </c>
      <c r="C4" t="s">
        <v>173</v>
      </c>
      <c r="D4" t="s">
        <v>147</v>
      </c>
      <c r="F4" t="s">
        <v>2383</v>
      </c>
      <c r="G4">
        <f>VLOOKUP(I4,AMFI!$A:$E,5,0)</f>
        <v>55.11</v>
      </c>
      <c r="H4">
        <f>IF(SUMIFS('Dividend CAMS data'!I:I,'Dividend CAMS data'!B:B,'Div &amp; NAV PU'!K4)=0,"NA",SUMIFS('Dividend CAMS data'!I:I,'Dividend CAMS data'!B:B,'Div &amp; NAV PU'!K4))</f>
        <v>3.5</v>
      </c>
      <c r="I4">
        <v>112495</v>
      </c>
      <c r="J4" t="s">
        <v>1223</v>
      </c>
      <c r="K4">
        <v>16</v>
      </c>
      <c r="N4" t="str">
        <f t="shared" si="2"/>
        <v>Y0BB</v>
      </c>
      <c r="O4" t="str">
        <f t="shared" si="3"/>
        <v>Regular Plan - IDCW</v>
      </c>
      <c r="P4" t="str">
        <f t="shared" si="4"/>
        <v>Y0BBDI</v>
      </c>
      <c r="T4" s="89">
        <f t="shared" si="5"/>
        <v>55.11</v>
      </c>
    </row>
    <row r="5" spans="1:20" hidden="1" x14ac:dyDescent="0.25">
      <c r="A5" t="str">
        <f t="shared" si="0"/>
        <v>Y0BBGR</v>
      </c>
      <c r="B5" t="str">
        <f t="shared" si="1"/>
        <v>Y0BBRegular Plan - Growth</v>
      </c>
      <c r="C5" t="s">
        <v>173</v>
      </c>
      <c r="D5" t="s">
        <v>148</v>
      </c>
      <c r="F5" t="s">
        <v>22</v>
      </c>
      <c r="G5">
        <f>VLOOKUP(I5,AMFI!$A:$E,5,0)</f>
        <v>210.27</v>
      </c>
      <c r="H5" t="str">
        <f>IF(SUMIFS('Dividend CAMS data'!I:I,'Dividend CAMS data'!B:B,'Div &amp; NAV PU'!K5)=0,"NA",SUMIFS('Dividend CAMS data'!I:I,'Dividend CAMS data'!B:B,'Div &amp; NAV PU'!K5))</f>
        <v>NA</v>
      </c>
      <c r="I5">
        <v>112496</v>
      </c>
      <c r="J5" t="s">
        <v>1223</v>
      </c>
      <c r="K5">
        <v>17</v>
      </c>
      <c r="N5" t="str">
        <f t="shared" si="2"/>
        <v>Y0BB</v>
      </c>
      <c r="O5" t="str">
        <f t="shared" si="3"/>
        <v>Regular Plan - Growth</v>
      </c>
      <c r="P5" t="str">
        <f t="shared" si="4"/>
        <v>Y0BBGR</v>
      </c>
      <c r="T5" s="89">
        <f t="shared" si="5"/>
        <v>210.27</v>
      </c>
    </row>
    <row r="6" spans="1:20" hidden="1" x14ac:dyDescent="0.25">
      <c r="A6" t="str">
        <f t="shared" si="0"/>
        <v>Y0BFGR</v>
      </c>
      <c r="B6" t="str">
        <f t="shared" si="1"/>
        <v>Y0BFRegular Plan - Growth</v>
      </c>
      <c r="C6" t="s">
        <v>176</v>
      </c>
      <c r="D6" t="s">
        <v>148</v>
      </c>
      <c r="F6" t="s">
        <v>22</v>
      </c>
      <c r="G6">
        <f>VLOOKUP(I6,AMFI!$A:$E,5,0)</f>
        <v>59.022599999999997</v>
      </c>
      <c r="H6" t="str">
        <f>IF(SUMIFS('Dividend CAMS data'!I:I,'Dividend CAMS data'!B:B,'Div &amp; NAV PU'!K6)=0,"NA",SUMIFS('Dividend CAMS data'!I:I,'Dividend CAMS data'!B:B,'Div &amp; NAV PU'!K6))</f>
        <v>NA</v>
      </c>
      <c r="I6">
        <v>112410</v>
      </c>
      <c r="J6" t="s">
        <v>1223</v>
      </c>
      <c r="K6">
        <v>2</v>
      </c>
      <c r="N6" t="str">
        <f t="shared" si="2"/>
        <v>Y0BF</v>
      </c>
      <c r="O6" t="str">
        <f t="shared" si="3"/>
        <v>Regular Plan - Growth</v>
      </c>
      <c r="P6" t="str">
        <f t="shared" si="4"/>
        <v>Y0BFGR</v>
      </c>
      <c r="T6" s="89">
        <f t="shared" si="5"/>
        <v>59.022599999999997</v>
      </c>
    </row>
    <row r="7" spans="1:20" hidden="1" x14ac:dyDescent="0.25">
      <c r="A7" t="str">
        <f t="shared" si="0"/>
        <v>Y0BFQD</v>
      </c>
      <c r="B7" t="str">
        <f t="shared" si="1"/>
        <v>Y0BFRegular Plan - Quarterly IDCW</v>
      </c>
      <c r="C7" t="s">
        <v>176</v>
      </c>
      <c r="D7" t="s">
        <v>179</v>
      </c>
      <c r="F7" t="s">
        <v>2387</v>
      </c>
      <c r="G7">
        <f>VLOOKUP(I7,AMFI!$A:$E,5,0)</f>
        <v>11.6098</v>
      </c>
      <c r="H7">
        <f>IF(SUMIFS('Dividend CAMS data'!I:I,'Dividend CAMS data'!B:B,'Div &amp; NAV PU'!K7)=0,"NA",SUMIFS('Dividend CAMS data'!I:I,'Dividend CAMS data'!B:B,'Div &amp; NAV PU'!K7))</f>
        <v>0.4</v>
      </c>
      <c r="I7">
        <v>112414</v>
      </c>
      <c r="J7" t="s">
        <v>1223</v>
      </c>
      <c r="K7">
        <v>1</v>
      </c>
      <c r="N7" t="str">
        <f t="shared" si="2"/>
        <v>Y0BF</v>
      </c>
      <c r="O7" t="str">
        <f t="shared" si="3"/>
        <v>Regular Plan - Quarterly IDCW</v>
      </c>
      <c r="P7" t="str">
        <f t="shared" si="4"/>
        <v>Y0BFQD</v>
      </c>
      <c r="T7" s="89">
        <f t="shared" si="5"/>
        <v>11.6098</v>
      </c>
    </row>
    <row r="8" spans="1:20" hidden="1" x14ac:dyDescent="0.25">
      <c r="A8" t="str">
        <f t="shared" si="0"/>
        <v>Y0BFRB</v>
      </c>
      <c r="B8" t="str">
        <f t="shared" si="1"/>
        <v>Y0BFRegular Plan - Bonus</v>
      </c>
      <c r="C8" t="s">
        <v>176</v>
      </c>
      <c r="D8" t="s">
        <v>180</v>
      </c>
      <c r="F8" t="s">
        <v>23</v>
      </c>
      <c r="G8">
        <f>VLOOKUP(I8,AMFI!$A:$E,5,0)</f>
        <v>22.42</v>
      </c>
      <c r="H8" t="str">
        <f>IF(SUMIFS('Dividend CAMS data'!I:I,'Dividend CAMS data'!B:B,'Div &amp; NAV PU'!K8)=0,"NA",SUMIFS('Dividend CAMS data'!I:I,'Dividend CAMS data'!B:B,'Div &amp; NAV PU'!K8))</f>
        <v>NA</v>
      </c>
      <c r="I8">
        <v>112420</v>
      </c>
      <c r="J8" t="s">
        <v>1223</v>
      </c>
      <c r="K8">
        <v>7</v>
      </c>
      <c r="N8" t="str">
        <f t="shared" si="2"/>
        <v>Y0BF</v>
      </c>
      <c r="O8" t="str">
        <f t="shared" si="3"/>
        <v>Regular Plan - Bonus</v>
      </c>
      <c r="P8" t="str">
        <f t="shared" si="4"/>
        <v>Y0BFRB</v>
      </c>
      <c r="T8" s="89">
        <f t="shared" si="5"/>
        <v>22.42</v>
      </c>
    </row>
    <row r="9" spans="1:20" hidden="1" x14ac:dyDescent="0.25">
      <c r="A9" t="str">
        <f t="shared" si="0"/>
        <v>Y0BFSAD</v>
      </c>
      <c r="B9" t="str">
        <f t="shared" si="1"/>
        <v>Y0BFRegular Plan - Semi Annual IDCW</v>
      </c>
      <c r="C9" t="s">
        <v>176</v>
      </c>
      <c r="D9" t="s">
        <v>181</v>
      </c>
      <c r="F9" t="s">
        <v>2388</v>
      </c>
      <c r="G9">
        <f>VLOOKUP(I9,AMFI!$A:$E,5,0)</f>
        <v>17.3386</v>
      </c>
      <c r="H9">
        <f>IF(SUMIFS('Dividend CAMS data'!I:I,'Dividend CAMS data'!B:B,'Div &amp; NAV PU'!K9)=0,"NA",SUMIFS('Dividend CAMS data'!I:I,'Dividend CAMS data'!B:B,'Div &amp; NAV PU'!K9))</f>
        <v>0.4</v>
      </c>
      <c r="I9">
        <v>112416</v>
      </c>
      <c r="J9" t="s">
        <v>1223</v>
      </c>
      <c r="K9">
        <v>9</v>
      </c>
      <c r="N9" t="str">
        <f t="shared" si="2"/>
        <v>Y0BF</v>
      </c>
      <c r="O9" t="str">
        <f t="shared" si="3"/>
        <v>Regular Plan - Semi Annual IDCW</v>
      </c>
      <c r="P9" t="str">
        <f t="shared" si="4"/>
        <v>Y0BFSAD</v>
      </c>
      <c r="T9" s="89">
        <f t="shared" si="5"/>
        <v>17.3386</v>
      </c>
    </row>
    <row r="10" spans="1:20" hidden="1" x14ac:dyDescent="0.25">
      <c r="A10" t="str">
        <f t="shared" si="0"/>
        <v>Y0BJGR</v>
      </c>
      <c r="B10" t="str">
        <f t="shared" si="1"/>
        <v>Y0BJRegular Plan - Growth</v>
      </c>
      <c r="C10" t="s">
        <v>182</v>
      </c>
      <c r="D10" t="s">
        <v>148</v>
      </c>
      <c r="F10" t="s">
        <v>22</v>
      </c>
      <c r="G10">
        <f>VLOOKUP(I10,AMFI!$A:$E,5,0)</f>
        <v>22.687000000000001</v>
      </c>
      <c r="H10" t="str">
        <f>IF(SUMIFS('Dividend CAMS data'!I:I,'Dividend CAMS data'!B:B,'Div &amp; NAV PU'!K10)=0,"NA",SUMIFS('Dividend CAMS data'!I:I,'Dividend CAMS data'!B:B,'Div &amp; NAV PU'!K10))</f>
        <v>NA</v>
      </c>
      <c r="I10">
        <v>115887</v>
      </c>
      <c r="J10" t="s">
        <v>1223</v>
      </c>
      <c r="K10">
        <v>243</v>
      </c>
      <c r="N10" t="str">
        <f t="shared" si="2"/>
        <v>Y0BJ</v>
      </c>
      <c r="O10" t="str">
        <f t="shared" si="3"/>
        <v>Regular Plan - Growth</v>
      </c>
      <c r="P10" t="str">
        <f t="shared" si="4"/>
        <v>Y0BJGR</v>
      </c>
      <c r="T10" s="89">
        <f t="shared" si="5"/>
        <v>22.687000000000001</v>
      </c>
    </row>
    <row r="11" spans="1:20" hidden="1" x14ac:dyDescent="0.25">
      <c r="A11" t="str">
        <f t="shared" si="0"/>
        <v>Y0BJMD</v>
      </c>
      <c r="B11" t="str">
        <f t="shared" si="1"/>
        <v>Y0BJRegular Plan - Monthly IDCW</v>
      </c>
      <c r="C11" t="s">
        <v>182</v>
      </c>
      <c r="D11" t="s">
        <v>183</v>
      </c>
      <c r="F11" t="s">
        <v>2386</v>
      </c>
      <c r="G11">
        <f>VLOOKUP(I11,AMFI!$A:$E,5,0)</f>
        <v>13.304</v>
      </c>
      <c r="H11">
        <f>IF(SUMIFS('Dividend CAMS data'!I:I,'Dividend CAMS data'!B:B,'Div &amp; NAV PU'!K11)=0,"NA",SUMIFS('Dividend CAMS data'!I:I,'Dividend CAMS data'!B:B,'Div &amp; NAV PU'!K11))</f>
        <v>0.36</v>
      </c>
      <c r="I11">
        <v>115883</v>
      </c>
      <c r="J11" t="s">
        <v>1223</v>
      </c>
      <c r="K11">
        <v>241</v>
      </c>
      <c r="N11" t="str">
        <f t="shared" si="2"/>
        <v>Y0BJ</v>
      </c>
      <c r="O11" t="str">
        <f t="shared" si="3"/>
        <v>Regular Plan - Monthly IDCW</v>
      </c>
      <c r="P11" t="str">
        <f t="shared" si="4"/>
        <v>Y0BJMD</v>
      </c>
      <c r="T11" s="89">
        <f t="shared" si="5"/>
        <v>13.304</v>
      </c>
    </row>
    <row r="12" spans="1:20" hidden="1" x14ac:dyDescent="0.25">
      <c r="A12" t="str">
        <f t="shared" si="0"/>
        <v>Y0BJQD</v>
      </c>
      <c r="B12" t="str">
        <f t="shared" si="1"/>
        <v>Y0BJRegular Plan - Quarterly IDCW</v>
      </c>
      <c r="C12" t="s">
        <v>182</v>
      </c>
      <c r="D12" t="s">
        <v>179</v>
      </c>
      <c r="F12" t="s">
        <v>2387</v>
      </c>
      <c r="G12">
        <f>VLOOKUP(I12,AMFI!$A:$E,5,0)</f>
        <v>14.090999999999999</v>
      </c>
      <c r="H12">
        <f>IF(SUMIFS('Dividend CAMS data'!I:I,'Dividend CAMS data'!B:B,'Div &amp; NAV PU'!K12)=0,"NA",SUMIFS('Dividend CAMS data'!I:I,'Dividend CAMS data'!B:B,'Div &amp; NAV PU'!K12))</f>
        <v>0.36</v>
      </c>
      <c r="I12">
        <v>115886</v>
      </c>
      <c r="J12" t="s">
        <v>1223</v>
      </c>
      <c r="K12">
        <v>242</v>
      </c>
      <c r="N12" t="str">
        <f t="shared" si="2"/>
        <v>Y0BJ</v>
      </c>
      <c r="O12" t="str">
        <f t="shared" si="3"/>
        <v>Regular Plan - Quarterly IDCW</v>
      </c>
      <c r="P12" t="str">
        <f t="shared" si="4"/>
        <v>Y0BJQD</v>
      </c>
      <c r="T12" s="89">
        <f t="shared" si="5"/>
        <v>14.090999999999999</v>
      </c>
    </row>
    <row r="13" spans="1:20" hidden="1" x14ac:dyDescent="0.25">
      <c r="A13" t="str">
        <f t="shared" si="0"/>
        <v>Y0BKGR</v>
      </c>
      <c r="B13" t="str">
        <f t="shared" si="1"/>
        <v>Y0BKRegular Plan - Growth</v>
      </c>
      <c r="C13" t="s">
        <v>184</v>
      </c>
      <c r="D13" t="s">
        <v>148</v>
      </c>
      <c r="F13" t="s">
        <v>22</v>
      </c>
      <c r="G13">
        <f>VLOOKUP(I13,AMFI!$A:$E,5,0)</f>
        <v>42.848599999999998</v>
      </c>
      <c r="H13" t="str">
        <f>IF(SUMIFS('Dividend CAMS data'!I:I,'Dividend CAMS data'!B:B,'Div &amp; NAV PU'!K13)=0,"NA",SUMIFS('Dividend CAMS data'!I:I,'Dividend CAMS data'!B:B,'Div &amp; NAV PU'!K13))</f>
        <v>NA</v>
      </c>
      <c r="I13">
        <v>112487</v>
      </c>
      <c r="J13" t="s">
        <v>1223</v>
      </c>
      <c r="K13">
        <v>203</v>
      </c>
      <c r="N13" t="str">
        <f t="shared" si="2"/>
        <v>Y0BK</v>
      </c>
      <c r="O13" t="str">
        <f t="shared" si="3"/>
        <v>Regular Plan - Growth</v>
      </c>
      <c r="P13" t="str">
        <f t="shared" si="4"/>
        <v>Y0BKGR</v>
      </c>
      <c r="T13" s="89">
        <f t="shared" si="5"/>
        <v>42.848599999999998</v>
      </c>
    </row>
    <row r="14" spans="1:20" hidden="1" x14ac:dyDescent="0.25">
      <c r="A14" t="str">
        <f t="shared" si="0"/>
        <v>Y0BKMD</v>
      </c>
      <c r="B14" t="str">
        <f t="shared" si="1"/>
        <v>Y0BKRegular Plan - Monthly IDCW</v>
      </c>
      <c r="C14" t="s">
        <v>184</v>
      </c>
      <c r="D14" t="s">
        <v>183</v>
      </c>
      <c r="F14" t="s">
        <v>2386</v>
      </c>
      <c r="G14">
        <f>VLOOKUP(I14,AMFI!$A:$E,5,0)</f>
        <v>11.532299999999999</v>
      </c>
      <c r="H14">
        <f>IF(SUMIFS('Dividend CAMS data'!I:I,'Dividend CAMS data'!B:B,'Div &amp; NAV PU'!K14)=0,"NA",SUMIFS('Dividend CAMS data'!I:I,'Dividend CAMS data'!B:B,'Div &amp; NAV PU'!K14))</f>
        <v>0.3</v>
      </c>
      <c r="I14">
        <v>112488</v>
      </c>
      <c r="J14" t="s">
        <v>1223</v>
      </c>
      <c r="K14">
        <v>201</v>
      </c>
      <c r="N14" t="str">
        <f t="shared" si="2"/>
        <v>Y0BK</v>
      </c>
      <c r="O14" t="str">
        <f t="shared" si="3"/>
        <v>Regular Plan - Monthly IDCW</v>
      </c>
      <c r="P14" t="str">
        <f t="shared" si="4"/>
        <v>Y0BKMD</v>
      </c>
      <c r="T14" s="89">
        <f t="shared" si="5"/>
        <v>11.532299999999999</v>
      </c>
    </row>
    <row r="15" spans="1:20" hidden="1" x14ac:dyDescent="0.25">
      <c r="A15" t="str">
        <f t="shared" si="0"/>
        <v>Y0BKQD</v>
      </c>
      <c r="B15" t="str">
        <f t="shared" si="1"/>
        <v>Y0BKRegular Plan - Quarterly IDCW</v>
      </c>
      <c r="C15" t="s">
        <v>184</v>
      </c>
      <c r="D15" t="s">
        <v>179</v>
      </c>
      <c r="F15" t="s">
        <v>2387</v>
      </c>
      <c r="G15">
        <f>VLOOKUP(I15,AMFI!$A:$E,5,0)</f>
        <v>11.2691</v>
      </c>
      <c r="H15">
        <f>IF(SUMIFS('Dividend CAMS data'!I:I,'Dividend CAMS data'!B:B,'Div &amp; NAV PU'!K15)=0,"NA",SUMIFS('Dividend CAMS data'!I:I,'Dividend CAMS data'!B:B,'Div &amp; NAV PU'!K15))</f>
        <v>0.44</v>
      </c>
      <c r="I15">
        <v>112489</v>
      </c>
      <c r="J15" t="s">
        <v>1223</v>
      </c>
      <c r="K15">
        <v>202</v>
      </c>
      <c r="N15" t="str">
        <f t="shared" si="2"/>
        <v>Y0BK</v>
      </c>
      <c r="O15" t="str">
        <f t="shared" si="3"/>
        <v>Regular Plan - Quarterly IDCW</v>
      </c>
      <c r="P15" t="str">
        <f t="shared" si="4"/>
        <v>Y0BKQD</v>
      </c>
      <c r="T15" s="89">
        <f t="shared" si="5"/>
        <v>11.2691</v>
      </c>
    </row>
    <row r="16" spans="1:20" hidden="1" x14ac:dyDescent="0.25">
      <c r="A16" t="str">
        <f t="shared" si="0"/>
        <v>Y0BLDDI</v>
      </c>
      <c r="B16" t="str">
        <f t="shared" si="1"/>
        <v>Y0BLRegular Plan - Daily IDCW</v>
      </c>
      <c r="C16" t="s">
        <v>185</v>
      </c>
      <c r="D16" t="s">
        <v>186</v>
      </c>
      <c r="F16" t="s">
        <v>2384</v>
      </c>
      <c r="G16">
        <f>VLOOKUP(I16,AMFI!$A:$E,5,0)</f>
        <v>10.8589</v>
      </c>
      <c r="H16">
        <f>IF(SUMIFS('Dividend CAMS data'!I:I,'Dividend CAMS data'!B:B,'Div &amp; NAV PU'!K16)=0,"NA",SUMIFS('Dividend CAMS data'!I:I,'Dividend CAMS data'!B:B,'Div &amp; NAV PU'!K16))</f>
        <v>0.15721088999999988</v>
      </c>
      <c r="I16">
        <v>114217</v>
      </c>
      <c r="J16" t="s">
        <v>1223</v>
      </c>
      <c r="K16">
        <v>125</v>
      </c>
      <c r="N16" t="str">
        <f t="shared" si="2"/>
        <v>Y0BL</v>
      </c>
      <c r="O16" t="str">
        <f t="shared" si="3"/>
        <v>Regular Plan - Daily IDCW</v>
      </c>
      <c r="P16" t="str">
        <f t="shared" si="4"/>
        <v>Y0BLDDI</v>
      </c>
      <c r="T16" s="89">
        <f t="shared" si="5"/>
        <v>10.8589</v>
      </c>
    </row>
    <row r="17" spans="1:20" hidden="1" x14ac:dyDescent="0.25">
      <c r="A17" t="str">
        <f t="shared" si="0"/>
        <v>Y0BLGR</v>
      </c>
      <c r="B17" t="str">
        <f t="shared" si="1"/>
        <v>Y0BLRegular Plan - Growth</v>
      </c>
      <c r="C17" t="s">
        <v>185</v>
      </c>
      <c r="D17" t="s">
        <v>148</v>
      </c>
      <c r="F17" t="s">
        <v>22</v>
      </c>
      <c r="G17">
        <f>VLOOKUP(I17,AMFI!$A:$E,5,0)</f>
        <v>21.074200000000001</v>
      </c>
      <c r="H17" t="str">
        <f>IF(SUMIFS('Dividend CAMS data'!I:I,'Dividend CAMS data'!B:B,'Div &amp; NAV PU'!K17)=0,"NA",SUMIFS('Dividend CAMS data'!I:I,'Dividend CAMS data'!B:B,'Div &amp; NAV PU'!K17))</f>
        <v>NA</v>
      </c>
      <c r="I17">
        <v>114216</v>
      </c>
      <c r="J17" t="s">
        <v>1223</v>
      </c>
      <c r="K17">
        <v>128</v>
      </c>
      <c r="N17" t="str">
        <f t="shared" si="2"/>
        <v>Y0BL</v>
      </c>
      <c r="O17" t="str">
        <f t="shared" si="3"/>
        <v>Regular Plan - Growth</v>
      </c>
      <c r="P17" t="str">
        <f t="shared" si="4"/>
        <v>Y0BLGR</v>
      </c>
      <c r="T17" s="89">
        <f t="shared" si="5"/>
        <v>21.074200000000001</v>
      </c>
    </row>
    <row r="18" spans="1:20" hidden="1" x14ac:dyDescent="0.25">
      <c r="A18" t="str">
        <f t="shared" si="0"/>
        <v>Y0BLMD</v>
      </c>
      <c r="B18" t="str">
        <f t="shared" si="1"/>
        <v>Y0BLRegular Plan - Monthly IDCW</v>
      </c>
      <c r="C18" t="s">
        <v>185</v>
      </c>
      <c r="D18" t="s">
        <v>183</v>
      </c>
      <c r="F18" t="s">
        <v>2386</v>
      </c>
      <c r="G18">
        <f>VLOOKUP(I18,AMFI!$A:$E,5,0)</f>
        <v>11.4999</v>
      </c>
      <c r="H18">
        <f>IF(SUMIFS('Dividend CAMS data'!I:I,'Dividend CAMS data'!B:B,'Div &amp; NAV PU'!K18)=0,"NA",SUMIFS('Dividend CAMS data'!I:I,'Dividend CAMS data'!B:B,'Div &amp; NAV PU'!K18))</f>
        <v>0.21</v>
      </c>
      <c r="I18">
        <v>114219</v>
      </c>
      <c r="J18" t="s">
        <v>1223</v>
      </c>
      <c r="K18">
        <v>127</v>
      </c>
      <c r="N18" t="str">
        <f t="shared" si="2"/>
        <v>Y0BL</v>
      </c>
      <c r="O18" t="str">
        <f t="shared" si="3"/>
        <v>Regular Plan - Monthly IDCW</v>
      </c>
      <c r="P18" t="str">
        <f t="shared" si="4"/>
        <v>Y0BLMD</v>
      </c>
      <c r="T18" s="89">
        <f t="shared" si="5"/>
        <v>11.4999</v>
      </c>
    </row>
    <row r="19" spans="1:20" hidden="1" x14ac:dyDescent="0.25">
      <c r="A19" t="str">
        <f t="shared" si="0"/>
        <v>Y0BLWD</v>
      </c>
      <c r="B19" t="str">
        <f t="shared" si="1"/>
        <v>Y0BLRegular Plan - Weekly IDCW</v>
      </c>
      <c r="C19" t="s">
        <v>185</v>
      </c>
      <c r="D19" t="s">
        <v>187</v>
      </c>
      <c r="F19" t="s">
        <v>2385</v>
      </c>
      <c r="G19">
        <f>VLOOKUP(I19,AMFI!$A:$E,5,0)</f>
        <v>13.0608</v>
      </c>
      <c r="H19">
        <f>IF(SUMIFS('Dividend CAMS data'!I:I,'Dividend CAMS data'!B:B,'Div &amp; NAV PU'!K19)=0,"NA",SUMIFS('Dividend CAMS data'!I:I,'Dividend CAMS data'!B:B,'Div &amp; NAV PU'!K19))</f>
        <v>0.15968480999999998</v>
      </c>
      <c r="I19">
        <v>114218</v>
      </c>
      <c r="J19" t="s">
        <v>1223</v>
      </c>
      <c r="K19">
        <v>126</v>
      </c>
      <c r="N19" t="str">
        <f t="shared" si="2"/>
        <v>Y0BL</v>
      </c>
      <c r="O19" t="str">
        <f t="shared" si="3"/>
        <v>Regular Plan - Weekly IDCW</v>
      </c>
      <c r="P19" t="str">
        <f t="shared" si="4"/>
        <v>Y0BLWD</v>
      </c>
      <c r="T19" s="89">
        <f t="shared" si="5"/>
        <v>13.0608</v>
      </c>
    </row>
    <row r="20" spans="1:20" hidden="1" x14ac:dyDescent="0.25">
      <c r="A20" t="str">
        <f t="shared" si="0"/>
        <v>Y0BMID</v>
      </c>
      <c r="B20" t="str">
        <f t="shared" si="1"/>
        <v>Y0BMRegular Plan - Monthly IDCW</v>
      </c>
      <c r="C20" t="s">
        <v>188</v>
      </c>
      <c r="D20" t="s">
        <v>158</v>
      </c>
      <c r="F20" t="s">
        <v>2386</v>
      </c>
      <c r="G20">
        <f>VLOOKUP(I20,AMFI!$A:$E,5,0)</f>
        <v>10.313599999999999</v>
      </c>
      <c r="H20">
        <f>IF(SUMIFS('Dividend CAMS data'!I:I,'Dividend CAMS data'!B:B,'Div &amp; NAV PU'!K20)=0,"NA",SUMIFS('Dividend CAMS data'!I:I,'Dividend CAMS data'!B:B,'Div &amp; NAV PU'!K20))</f>
        <v>0.3</v>
      </c>
      <c r="I20">
        <v>112631</v>
      </c>
      <c r="J20" t="s">
        <v>1223</v>
      </c>
      <c r="K20">
        <v>227</v>
      </c>
      <c r="N20" t="str">
        <f t="shared" si="2"/>
        <v>Y0BM</v>
      </c>
      <c r="O20" t="str">
        <f t="shared" si="3"/>
        <v>Regular Plan - Monthly IDCW</v>
      </c>
      <c r="P20" t="str">
        <f t="shared" si="4"/>
        <v>Y0BMID</v>
      </c>
      <c r="T20" s="89">
        <f t="shared" si="5"/>
        <v>10.313599999999999</v>
      </c>
    </row>
    <row r="21" spans="1:20" hidden="1" x14ac:dyDescent="0.25">
      <c r="A21" t="str">
        <f t="shared" si="0"/>
        <v>Y0BMIG</v>
      </c>
      <c r="B21" t="str">
        <f t="shared" si="1"/>
        <v>Y0BMRegular Plan - Growth</v>
      </c>
      <c r="C21" t="s">
        <v>188</v>
      </c>
      <c r="D21" t="s">
        <v>159</v>
      </c>
      <c r="F21" t="s">
        <v>22</v>
      </c>
      <c r="G21">
        <f>VLOOKUP(I21,AMFI!$A:$E,5,0)</f>
        <v>23.233799999999999</v>
      </c>
      <c r="H21" t="str">
        <f>IF(SUMIFS('Dividend CAMS data'!I:I,'Dividend CAMS data'!B:B,'Div &amp; NAV PU'!K21)=0,"NA",SUMIFS('Dividend CAMS data'!I:I,'Dividend CAMS data'!B:B,'Div &amp; NAV PU'!K21))</f>
        <v>NA</v>
      </c>
      <c r="I21">
        <v>112632</v>
      </c>
      <c r="J21" t="s">
        <v>1223</v>
      </c>
      <c r="K21">
        <v>228</v>
      </c>
      <c r="N21" t="str">
        <f t="shared" si="2"/>
        <v>Y0BM</v>
      </c>
      <c r="O21" t="str">
        <f t="shared" si="3"/>
        <v>Regular Plan - Growth</v>
      </c>
      <c r="P21" t="str">
        <f t="shared" si="4"/>
        <v>Y0BMIG</v>
      </c>
      <c r="T21" s="89">
        <f t="shared" si="5"/>
        <v>23.233799999999999</v>
      </c>
    </row>
    <row r="22" spans="1:20" hidden="1" x14ac:dyDescent="0.25">
      <c r="A22" t="str">
        <f t="shared" si="0"/>
        <v>Y0BMRB</v>
      </c>
      <c r="B22" t="str">
        <f t="shared" si="1"/>
        <v>Y0BMRegular Plan - Bonus</v>
      </c>
      <c r="C22" t="s">
        <v>188</v>
      </c>
      <c r="D22" t="s">
        <v>180</v>
      </c>
      <c r="F22" t="s">
        <v>23</v>
      </c>
      <c r="G22">
        <f>VLOOKUP(I22,AMFI!$A:$E,5,0)</f>
        <v>22.859000000000002</v>
      </c>
      <c r="H22" t="str">
        <f>IF(SUMIFS('Dividend CAMS data'!I:I,'Dividend CAMS data'!B:B,'Div &amp; NAV PU'!K22)=0,"NA",SUMIFS('Dividend CAMS data'!I:I,'Dividend CAMS data'!B:B,'Div &amp; NAV PU'!K22))</f>
        <v>NA</v>
      </c>
      <c r="I22">
        <v>112630</v>
      </c>
      <c r="J22" t="s">
        <v>1223</v>
      </c>
      <c r="K22">
        <v>226</v>
      </c>
      <c r="N22" t="str">
        <f t="shared" si="2"/>
        <v>Y0BM</v>
      </c>
      <c r="O22" t="str">
        <f t="shared" si="3"/>
        <v>Regular Plan - Bonus</v>
      </c>
      <c r="P22" t="str">
        <f t="shared" si="4"/>
        <v>Y0BMRB</v>
      </c>
      <c r="T22" s="89">
        <f t="shared" si="5"/>
        <v>22.859000000000002</v>
      </c>
    </row>
    <row r="23" spans="1:20" hidden="1" x14ac:dyDescent="0.25">
      <c r="A23" t="str">
        <f t="shared" si="0"/>
        <v>Y0BNB</v>
      </c>
      <c r="B23" t="str">
        <f t="shared" si="1"/>
        <v>Y0BNRegular Plan - Bonus</v>
      </c>
      <c r="C23" t="s">
        <v>189</v>
      </c>
      <c r="D23" t="s">
        <v>190</v>
      </c>
      <c r="F23" t="s">
        <v>23</v>
      </c>
      <c r="G23">
        <f>VLOOKUP(I23,AMFI!$A:$E,5,0)</f>
        <v>21.351800000000001</v>
      </c>
      <c r="H23" t="str">
        <f>IF(SUMIFS('Dividend CAMS data'!I:I,'Dividend CAMS data'!B:B,'Div &amp; NAV PU'!K23)=0,"NA",SUMIFS('Dividend CAMS data'!I:I,'Dividend CAMS data'!B:B,'Div &amp; NAV PU'!K23))</f>
        <v>NA</v>
      </c>
      <c r="I23">
        <v>116296</v>
      </c>
      <c r="J23" t="s">
        <v>1223</v>
      </c>
      <c r="K23">
        <v>134</v>
      </c>
      <c r="N23" t="str">
        <f t="shared" si="2"/>
        <v>Y0BN</v>
      </c>
      <c r="O23" t="str">
        <f t="shared" si="3"/>
        <v>Regular Plan - Bonus</v>
      </c>
      <c r="P23" t="str">
        <f t="shared" si="4"/>
        <v>Y0BNB</v>
      </c>
      <c r="T23" s="89">
        <f t="shared" si="5"/>
        <v>21.351800000000001</v>
      </c>
    </row>
    <row r="24" spans="1:20" hidden="1" x14ac:dyDescent="0.25">
      <c r="A24" t="str">
        <f t="shared" si="0"/>
        <v>Y0BNGR</v>
      </c>
      <c r="B24" t="str">
        <f t="shared" si="1"/>
        <v>Y0BNRegular Plan - Growth</v>
      </c>
      <c r="C24" t="s">
        <v>189</v>
      </c>
      <c r="D24" t="s">
        <v>148</v>
      </c>
      <c r="F24" t="s">
        <v>22</v>
      </c>
      <c r="G24">
        <f>VLOOKUP(I24,AMFI!$A:$E,5,0)</f>
        <v>21.351800000000001</v>
      </c>
      <c r="H24" t="str">
        <f>IF(SUMIFS('Dividend CAMS data'!I:I,'Dividend CAMS data'!B:B,'Div &amp; NAV PU'!K24)=0,"NA",SUMIFS('Dividend CAMS data'!I:I,'Dividend CAMS data'!B:B,'Div &amp; NAV PU'!K24))</f>
        <v>NA</v>
      </c>
      <c r="I24">
        <v>116299</v>
      </c>
      <c r="J24" t="s">
        <v>1223</v>
      </c>
      <c r="K24">
        <v>133</v>
      </c>
      <c r="N24" t="str">
        <f t="shared" si="2"/>
        <v>Y0BN</v>
      </c>
      <c r="O24" t="str">
        <f t="shared" si="3"/>
        <v>Regular Plan - Growth</v>
      </c>
      <c r="P24" t="str">
        <f t="shared" si="4"/>
        <v>Y0BNGR</v>
      </c>
      <c r="T24" s="89">
        <f t="shared" si="5"/>
        <v>21.351800000000001</v>
      </c>
    </row>
    <row r="25" spans="1:20" hidden="1" x14ac:dyDescent="0.25">
      <c r="A25" t="str">
        <f t="shared" si="0"/>
        <v>Y0BNMD</v>
      </c>
      <c r="B25" t="str">
        <f t="shared" si="1"/>
        <v>Y0BNRegular Plan - Monthly IDCW</v>
      </c>
      <c r="C25" t="s">
        <v>189</v>
      </c>
      <c r="D25" t="s">
        <v>183</v>
      </c>
      <c r="F25" t="s">
        <v>2386</v>
      </c>
      <c r="G25">
        <f>VLOOKUP(I25,AMFI!$A:$E,5,0)</f>
        <v>11.315300000000001</v>
      </c>
      <c r="H25">
        <f>IF(SUMIFS('Dividend CAMS data'!I:I,'Dividend CAMS data'!B:B,'Div &amp; NAV PU'!K25)=0,"NA",SUMIFS('Dividend CAMS data'!I:I,'Dividend CAMS data'!B:B,'Div &amp; NAV PU'!K25))</f>
        <v>0.3</v>
      </c>
      <c r="I25">
        <v>116297</v>
      </c>
      <c r="J25" t="s">
        <v>1223</v>
      </c>
      <c r="K25">
        <v>131</v>
      </c>
      <c r="N25" t="str">
        <f t="shared" si="2"/>
        <v>Y0BN</v>
      </c>
      <c r="O25" t="str">
        <f t="shared" si="3"/>
        <v>Regular Plan - Monthly IDCW</v>
      </c>
      <c r="P25" t="str">
        <f t="shared" si="4"/>
        <v>Y0BNMD</v>
      </c>
      <c r="T25" s="89">
        <f t="shared" si="5"/>
        <v>11.315300000000001</v>
      </c>
    </row>
    <row r="26" spans="1:20" hidden="1" x14ac:dyDescent="0.25">
      <c r="A26" t="str">
        <f t="shared" si="0"/>
        <v>Y0BNQD</v>
      </c>
      <c r="B26" t="str">
        <f t="shared" si="1"/>
        <v>Y0BNRegular Plan - Quarterly IDCW</v>
      </c>
      <c r="C26" t="s">
        <v>189</v>
      </c>
      <c r="D26" t="s">
        <v>179</v>
      </c>
      <c r="F26" t="s">
        <v>2387</v>
      </c>
      <c r="G26">
        <f>VLOOKUP(I26,AMFI!$A:$E,5,0)</f>
        <v>10.911</v>
      </c>
      <c r="H26">
        <f>IF(SUMIFS('Dividend CAMS data'!I:I,'Dividend CAMS data'!B:B,'Div &amp; NAV PU'!K26)=0,"NA",SUMIFS('Dividend CAMS data'!I:I,'Dividend CAMS data'!B:B,'Div &amp; NAV PU'!K26))</f>
        <v>0.30000000000000004</v>
      </c>
      <c r="I26">
        <v>116298</v>
      </c>
      <c r="J26" t="s">
        <v>1223</v>
      </c>
      <c r="K26">
        <v>132</v>
      </c>
      <c r="N26" t="str">
        <f t="shared" si="2"/>
        <v>Y0BN</v>
      </c>
      <c r="O26" t="str">
        <f t="shared" si="3"/>
        <v>Regular Plan - Quarterly IDCW</v>
      </c>
      <c r="P26" t="str">
        <f t="shared" si="4"/>
        <v>Y0BNQD</v>
      </c>
      <c r="T26" s="89">
        <f t="shared" si="5"/>
        <v>10.911</v>
      </c>
    </row>
    <row r="27" spans="1:20" hidden="1" x14ac:dyDescent="0.25">
      <c r="A27" t="str">
        <f t="shared" si="0"/>
        <v>Y0BOIDD</v>
      </c>
      <c r="B27" t="str">
        <f t="shared" si="1"/>
        <v>Y0BORegular Plan - Daily IDCW</v>
      </c>
      <c r="C27" t="s">
        <v>191</v>
      </c>
      <c r="D27" t="s">
        <v>194</v>
      </c>
      <c r="F27" t="s">
        <v>2384</v>
      </c>
      <c r="G27">
        <f>VLOOKUP(I27,AMFI!$A:$E,5,0)</f>
        <v>10.322100000000001</v>
      </c>
      <c r="H27">
        <f>IF(SUMIFS('Dividend CAMS data'!I:I,'Dividend CAMS data'!B:B,'Div &amp; NAV PU'!K27)=0,"NA",SUMIFS('Dividend CAMS data'!I:I,'Dividend CAMS data'!B:B,'Div &amp; NAV PU'!K27))</f>
        <v>0.17107141000000012</v>
      </c>
      <c r="I27">
        <v>112425</v>
      </c>
      <c r="J27" t="s">
        <v>1223</v>
      </c>
      <c r="K27">
        <v>222</v>
      </c>
      <c r="N27" t="str">
        <f t="shared" si="2"/>
        <v>Y0BO</v>
      </c>
      <c r="O27" t="str">
        <f t="shared" si="3"/>
        <v>Regular Plan - Daily IDCW</v>
      </c>
      <c r="P27" t="str">
        <f t="shared" si="4"/>
        <v>Y0BOIDD</v>
      </c>
      <c r="T27" s="89">
        <f t="shared" si="5"/>
        <v>10.322100000000001</v>
      </c>
    </row>
    <row r="28" spans="1:20" hidden="1" x14ac:dyDescent="0.25">
      <c r="A28" t="str">
        <f t="shared" si="0"/>
        <v>Y0BOIG</v>
      </c>
      <c r="B28" t="str">
        <f t="shared" si="1"/>
        <v>Y0BORegular Plan - Growth</v>
      </c>
      <c r="C28" t="s">
        <v>191</v>
      </c>
      <c r="D28" t="s">
        <v>159</v>
      </c>
      <c r="F28" t="s">
        <v>22</v>
      </c>
      <c r="G28">
        <f>VLOOKUP(I28,AMFI!$A:$E,5,0)</f>
        <v>34.802199999999999</v>
      </c>
      <c r="H28" t="str">
        <f>IF(SUMIFS('Dividend CAMS data'!I:I,'Dividend CAMS data'!B:B,'Div &amp; NAV PU'!K28)=0,"NA",SUMIFS('Dividend CAMS data'!I:I,'Dividend CAMS data'!B:B,'Div &amp; NAV PU'!K28))</f>
        <v>NA</v>
      </c>
      <c r="I28">
        <v>112423</v>
      </c>
      <c r="J28" t="s">
        <v>1223</v>
      </c>
      <c r="K28">
        <v>122</v>
      </c>
      <c r="N28" t="str">
        <f t="shared" si="2"/>
        <v>Y0BO</v>
      </c>
      <c r="O28" t="str">
        <f t="shared" si="3"/>
        <v>Regular Plan - Growth</v>
      </c>
      <c r="P28" t="str">
        <f t="shared" si="4"/>
        <v>Y0BOIG</v>
      </c>
      <c r="T28" s="89">
        <f t="shared" si="5"/>
        <v>34.802199999999999</v>
      </c>
    </row>
    <row r="29" spans="1:20" hidden="1" x14ac:dyDescent="0.25">
      <c r="A29" t="str">
        <f t="shared" si="0"/>
        <v>Y0BOIMD</v>
      </c>
      <c r="B29" t="str">
        <f t="shared" si="1"/>
        <v>Y0BORegular Plan - Monthly IDCW</v>
      </c>
      <c r="C29" t="s">
        <v>191</v>
      </c>
      <c r="D29" t="s">
        <v>195</v>
      </c>
      <c r="F29" t="s">
        <v>2386</v>
      </c>
      <c r="G29">
        <f>VLOOKUP(I29,AMFI!$A:$E,5,0)</f>
        <v>12.7186</v>
      </c>
      <c r="H29">
        <f>IF(SUMIFS('Dividend CAMS data'!I:I,'Dividend CAMS data'!B:B,'Div &amp; NAV PU'!K29)=0,"NA",SUMIFS('Dividend CAMS data'!I:I,'Dividend CAMS data'!B:B,'Div &amp; NAV PU'!K29))</f>
        <v>0.24000000000000002</v>
      </c>
      <c r="I29">
        <v>112475</v>
      </c>
      <c r="J29" t="s">
        <v>1223</v>
      </c>
      <c r="K29">
        <v>121</v>
      </c>
      <c r="N29" t="str">
        <f t="shared" si="2"/>
        <v>Y0BO</v>
      </c>
      <c r="O29" t="str">
        <f t="shared" si="3"/>
        <v>Regular Plan - Monthly IDCW</v>
      </c>
      <c r="P29" t="str">
        <f t="shared" si="4"/>
        <v>Y0BOIMD</v>
      </c>
      <c r="T29" s="89">
        <f t="shared" si="5"/>
        <v>12.7186</v>
      </c>
    </row>
    <row r="30" spans="1:20" hidden="1" x14ac:dyDescent="0.25">
      <c r="A30" t="str">
        <f t="shared" si="0"/>
        <v>Y0BOIWD</v>
      </c>
      <c r="B30" t="str">
        <f t="shared" si="1"/>
        <v>Y0BORegular Plan - Weekly IDCW</v>
      </c>
      <c r="C30" t="s">
        <v>191</v>
      </c>
      <c r="D30" t="s">
        <v>196</v>
      </c>
      <c r="F30" t="s">
        <v>2385</v>
      </c>
      <c r="G30">
        <f>VLOOKUP(I30,AMFI!$A:$E,5,0)</f>
        <v>11.13</v>
      </c>
      <c r="H30">
        <f>IF(SUMIFS('Dividend CAMS data'!I:I,'Dividend CAMS data'!B:B,'Div &amp; NAV PU'!K30)=0,"NA",SUMIFS('Dividend CAMS data'!I:I,'Dividend CAMS data'!B:B,'Div &amp; NAV PU'!K30))</f>
        <v>0.15691073999999997</v>
      </c>
      <c r="I30">
        <v>112424</v>
      </c>
      <c r="J30" t="s">
        <v>1223</v>
      </c>
      <c r="K30">
        <v>221</v>
      </c>
      <c r="N30" t="str">
        <f t="shared" si="2"/>
        <v>Y0BO</v>
      </c>
      <c r="O30" t="str">
        <f t="shared" si="3"/>
        <v>Regular Plan - Weekly IDCW</v>
      </c>
      <c r="P30" t="str">
        <f t="shared" si="4"/>
        <v>Y0BOIWD</v>
      </c>
      <c r="T30" s="89">
        <f t="shared" si="5"/>
        <v>11.13</v>
      </c>
    </row>
    <row r="31" spans="1:20" hidden="1" x14ac:dyDescent="0.25">
      <c r="A31" t="str">
        <f t="shared" si="0"/>
        <v>Y0BORG</v>
      </c>
      <c r="B31" t="str">
        <f t="shared" si="1"/>
        <v>Y0BORegular Growth</v>
      </c>
      <c r="C31" t="s">
        <v>191</v>
      </c>
      <c r="D31" t="s">
        <v>197</v>
      </c>
      <c r="F31" t="s">
        <v>20</v>
      </c>
      <c r="G31">
        <f>VLOOKUP(I31,AMFI!$A:$E,5,0)</f>
        <v>33.489800000000002</v>
      </c>
      <c r="H31" t="str">
        <f>IF(SUMIFS('Dividend CAMS data'!I:I,'Dividend CAMS data'!B:B,'Div &amp; NAV PU'!K31)=0,"NA",SUMIFS('Dividend CAMS data'!I:I,'Dividend CAMS data'!B:B,'Div &amp; NAV PU'!K31))</f>
        <v>NA</v>
      </c>
      <c r="I31">
        <v>112422</v>
      </c>
      <c r="J31" t="s">
        <v>1223</v>
      </c>
      <c r="K31">
        <v>22</v>
      </c>
      <c r="N31" t="str">
        <f t="shared" si="2"/>
        <v>Y0BO</v>
      </c>
      <c r="O31" t="str">
        <f t="shared" si="3"/>
        <v>Regular Growth</v>
      </c>
      <c r="P31" t="str">
        <f t="shared" si="4"/>
        <v>Y0BORG</v>
      </c>
      <c r="T31" s="89">
        <f t="shared" si="5"/>
        <v>33.489800000000002</v>
      </c>
    </row>
    <row r="32" spans="1:20" hidden="1" x14ac:dyDescent="0.25">
      <c r="A32" t="str">
        <f t="shared" si="0"/>
        <v>Y0BOSAD</v>
      </c>
      <c r="B32" t="str">
        <f t="shared" si="1"/>
        <v>Y0BORegular Plan - Semi Annual IDCW</v>
      </c>
      <c r="C32" t="s">
        <v>191</v>
      </c>
      <c r="D32" t="s">
        <v>181</v>
      </c>
      <c r="F32" t="s">
        <v>2388</v>
      </c>
      <c r="G32">
        <f>VLOOKUP(I32,AMFI!$A:$E,5,0)</f>
        <v>26.3139</v>
      </c>
      <c r="H32" t="str">
        <f>IF(SUMIFS('Dividend CAMS data'!I:I,'Dividend CAMS data'!B:B,'Div &amp; NAV PU'!K32)=0,"NA",SUMIFS('Dividend CAMS data'!I:I,'Dividend CAMS data'!B:B,'Div &amp; NAV PU'!K32))</f>
        <v>NA</v>
      </c>
      <c r="I32">
        <v>112461</v>
      </c>
      <c r="J32" t="s">
        <v>1223</v>
      </c>
      <c r="K32">
        <v>23</v>
      </c>
      <c r="N32" t="str">
        <f t="shared" si="2"/>
        <v>Y0BO</v>
      </c>
      <c r="O32" t="str">
        <f t="shared" si="3"/>
        <v>Regular Plan - Semi Annual IDCW</v>
      </c>
      <c r="P32" t="str">
        <f t="shared" si="4"/>
        <v>Y0BOSAD</v>
      </c>
      <c r="T32" s="89">
        <f t="shared" si="5"/>
        <v>26.3139</v>
      </c>
    </row>
    <row r="33" spans="1:20" hidden="1" x14ac:dyDescent="0.25">
      <c r="A33" t="str">
        <f t="shared" si="0"/>
        <v>Y0BPGR</v>
      </c>
      <c r="B33" t="str">
        <f t="shared" si="1"/>
        <v>Y0BPRegular Plan - Growth</v>
      </c>
      <c r="C33" t="s">
        <v>198</v>
      </c>
      <c r="D33" t="s">
        <v>148</v>
      </c>
      <c r="F33" t="s">
        <v>22</v>
      </c>
      <c r="G33">
        <f>VLOOKUP(I33,AMFI!$A:$E,5,0)</f>
        <v>54.805700000000002</v>
      </c>
      <c r="H33" t="str">
        <f>IF(SUMIFS('Dividend CAMS data'!I:I,'Dividend CAMS data'!B:B,'Div &amp; NAV PU'!K33)=0,"NA",SUMIFS('Dividend CAMS data'!I:I,'Dividend CAMS data'!B:B,'Div &amp; NAV PU'!K33))</f>
        <v>NA</v>
      </c>
      <c r="I33">
        <v>112429</v>
      </c>
      <c r="J33" t="s">
        <v>1223</v>
      </c>
      <c r="K33">
        <v>44</v>
      </c>
      <c r="N33" t="str">
        <f t="shared" si="2"/>
        <v>Y0BP</v>
      </c>
      <c r="O33" t="str">
        <f t="shared" si="3"/>
        <v>Regular Plan - Growth</v>
      </c>
      <c r="P33" t="str">
        <f t="shared" si="4"/>
        <v>Y0BPGR</v>
      </c>
      <c r="T33" s="89">
        <f t="shared" si="5"/>
        <v>54.805700000000002</v>
      </c>
    </row>
    <row r="34" spans="1:20" hidden="1" x14ac:dyDescent="0.25">
      <c r="A34" t="str">
        <f t="shared" si="0"/>
        <v>Y0BPQD</v>
      </c>
      <c r="B34" t="str">
        <f t="shared" si="1"/>
        <v>Y0BPRegular Plan - Quarterly IDCW</v>
      </c>
      <c r="C34" t="s">
        <v>198</v>
      </c>
      <c r="D34" t="s">
        <v>179</v>
      </c>
      <c r="F34" t="s">
        <v>2387</v>
      </c>
      <c r="G34">
        <f>VLOOKUP(I34,AMFI!$A:$E,5,0)</f>
        <v>11.6409</v>
      </c>
      <c r="H34">
        <f>IF(SUMIFS('Dividend CAMS data'!I:I,'Dividend CAMS data'!B:B,'Div &amp; NAV PU'!K34)=0,"NA",SUMIFS('Dividend CAMS data'!I:I,'Dividend CAMS data'!B:B,'Div &amp; NAV PU'!K34))</f>
        <v>0.5</v>
      </c>
      <c r="I34">
        <v>112428</v>
      </c>
      <c r="J34" t="s">
        <v>1223</v>
      </c>
      <c r="K34">
        <v>43</v>
      </c>
      <c r="N34" t="str">
        <f t="shared" si="2"/>
        <v>Y0BP</v>
      </c>
      <c r="O34" t="str">
        <f t="shared" si="3"/>
        <v>Regular Plan - Quarterly IDCW</v>
      </c>
      <c r="P34" t="str">
        <f t="shared" si="4"/>
        <v>Y0BPQD</v>
      </c>
      <c r="T34" s="89">
        <f t="shared" si="5"/>
        <v>11.6409</v>
      </c>
    </row>
    <row r="35" spans="1:20" hidden="1" x14ac:dyDescent="0.25">
      <c r="A35" t="str">
        <f t="shared" si="0"/>
        <v>Y0BQSDD</v>
      </c>
      <c r="B35" t="str">
        <f t="shared" si="1"/>
        <v>Y0BQRegular Plan - Daily IDCW</v>
      </c>
      <c r="C35" t="s">
        <v>199</v>
      </c>
      <c r="D35" t="s">
        <v>164</v>
      </c>
      <c r="F35" t="s">
        <v>2384</v>
      </c>
      <c r="G35">
        <f>VLOOKUP(I35,AMFI!$A:$E,5,0)</f>
        <v>1011.7794</v>
      </c>
      <c r="H35">
        <f>IF(SUMIFS('Dividend CAMS data'!I:I,'Dividend CAMS data'!B:B,'Div &amp; NAV PU'!K35)=0,"NA",SUMIFS('Dividend CAMS data'!I:I,'Dividend CAMS data'!B:B,'Div &amp; NAV PU'!K35))</f>
        <v>15.994319890000005</v>
      </c>
      <c r="I35">
        <v>112445</v>
      </c>
      <c r="J35" t="s">
        <v>1223</v>
      </c>
      <c r="K35" t="s">
        <v>1271</v>
      </c>
      <c r="N35" t="str">
        <f t="shared" si="2"/>
        <v>Y0BQ</v>
      </c>
      <c r="O35" t="str">
        <f t="shared" si="3"/>
        <v>Regular Plan - Daily IDCW</v>
      </c>
      <c r="P35" t="str">
        <f t="shared" si="4"/>
        <v>Y0BQSDD</v>
      </c>
      <c r="T35" s="89">
        <f t="shared" si="5"/>
        <v>1011.7794</v>
      </c>
    </row>
    <row r="36" spans="1:20" hidden="1" x14ac:dyDescent="0.25">
      <c r="A36" t="str">
        <f t="shared" si="0"/>
        <v>Y0BQSG</v>
      </c>
      <c r="B36" t="str">
        <f t="shared" si="1"/>
        <v>Y0BQRegular Plan - Growth</v>
      </c>
      <c r="C36" t="s">
        <v>199</v>
      </c>
      <c r="D36" t="s">
        <v>165</v>
      </c>
      <c r="F36" t="s">
        <v>22</v>
      </c>
      <c r="G36">
        <f>VLOOKUP(I36,AMFI!$A:$E,5,0)</f>
        <v>2850.9636</v>
      </c>
      <c r="H36" t="str">
        <f>IF(SUMIFS('Dividend CAMS data'!I:I,'Dividend CAMS data'!B:B,'Div &amp; NAV PU'!K36)=0,"NA",SUMIFS('Dividend CAMS data'!I:I,'Dividend CAMS data'!B:B,'Div &amp; NAV PU'!K36))</f>
        <v>NA</v>
      </c>
      <c r="I36">
        <v>112457</v>
      </c>
      <c r="J36" t="s">
        <v>1223</v>
      </c>
      <c r="K36" t="s">
        <v>1272</v>
      </c>
      <c r="N36" t="str">
        <f t="shared" si="2"/>
        <v>Y0BQ</v>
      </c>
      <c r="O36" t="str">
        <f t="shared" si="3"/>
        <v>Regular Plan - Growth</v>
      </c>
      <c r="P36" t="str">
        <f t="shared" si="4"/>
        <v>Y0BQSG</v>
      </c>
      <c r="T36" s="89">
        <f t="shared" si="5"/>
        <v>2850.9636</v>
      </c>
    </row>
    <row r="37" spans="1:20" hidden="1" x14ac:dyDescent="0.25">
      <c r="A37" t="str">
        <f t="shared" si="0"/>
        <v>Y0ALSDD</v>
      </c>
      <c r="B37" t="str">
        <f t="shared" si="1"/>
        <v>Y0ALRegular Plan - Daily IDCW</v>
      </c>
      <c r="C37" t="s">
        <v>169</v>
      </c>
      <c r="D37" t="s">
        <v>164</v>
      </c>
      <c r="F37" t="s">
        <v>2384</v>
      </c>
      <c r="G37">
        <f>VLOOKUP(I37,AMFI!$A:$E,5,0)</f>
        <v>1023.3</v>
      </c>
      <c r="H37">
        <f>IF(SUMIFS('Dividend CAMS data'!I:I,'Dividend CAMS data'!B:B,'Div &amp; NAV PU'!K37)=0,"NA",SUMIFS('Dividend CAMS data'!I:I,'Dividend CAMS data'!B:B,'Div &amp; NAV PU'!K37))</f>
        <v>15.581406499999995</v>
      </c>
      <c r="I37">
        <v>118056</v>
      </c>
      <c r="J37" t="s">
        <v>1223</v>
      </c>
      <c r="K37" t="s">
        <v>1289</v>
      </c>
      <c r="N37" t="str">
        <f t="shared" si="2"/>
        <v>Y0AL</v>
      </c>
      <c r="O37" t="str">
        <f t="shared" si="3"/>
        <v>Regular Plan - Daily IDCW</v>
      </c>
      <c r="P37" t="str">
        <f t="shared" si="4"/>
        <v>Y0ALSDD</v>
      </c>
      <c r="T37" s="89">
        <f t="shared" si="5"/>
        <v>1023.3</v>
      </c>
    </row>
    <row r="38" spans="1:20" hidden="1" x14ac:dyDescent="0.25">
      <c r="A38" t="str">
        <f t="shared" si="0"/>
        <v>Y0ALSG</v>
      </c>
      <c r="B38" t="str">
        <f t="shared" si="1"/>
        <v>Y0ALRegular Plan - Growth</v>
      </c>
      <c r="C38" t="s">
        <v>169</v>
      </c>
      <c r="D38" t="s">
        <v>165</v>
      </c>
      <c r="F38" t="s">
        <v>22</v>
      </c>
      <c r="G38">
        <f>VLOOKUP(I38,AMFI!$A:$E,5,0)</f>
        <v>1552.6467</v>
      </c>
      <c r="H38" t="str">
        <f>IF(SUMIFS('Dividend CAMS data'!I:I,'Dividend CAMS data'!B:B,'Div &amp; NAV PU'!K38)=0,"NA",SUMIFS('Dividend CAMS data'!I:I,'Dividend CAMS data'!B:B,'Div &amp; NAV PU'!K38))</f>
        <v>NA</v>
      </c>
      <c r="I38">
        <v>118058</v>
      </c>
      <c r="J38" t="s">
        <v>1223</v>
      </c>
      <c r="K38" t="s">
        <v>1337</v>
      </c>
      <c r="N38" t="str">
        <f t="shared" si="2"/>
        <v>Y0AL</v>
      </c>
      <c r="O38" t="str">
        <f t="shared" si="3"/>
        <v>Regular Plan - Growth</v>
      </c>
      <c r="P38" t="str">
        <f t="shared" si="4"/>
        <v>Y0ALSG</v>
      </c>
      <c r="T38" s="89">
        <f t="shared" si="5"/>
        <v>1552.6467</v>
      </c>
    </row>
    <row r="39" spans="1:20" hidden="1" x14ac:dyDescent="0.25">
      <c r="A39" t="str">
        <f t="shared" si="0"/>
        <v>Y0ALSMD</v>
      </c>
      <c r="B39" t="str">
        <f t="shared" si="1"/>
        <v>Y0ALRegular Plan - Monthly IDCW</v>
      </c>
      <c r="C39" t="s">
        <v>169</v>
      </c>
      <c r="D39" t="s">
        <v>166</v>
      </c>
      <c r="F39" t="s">
        <v>2386</v>
      </c>
      <c r="G39">
        <f>VLOOKUP(I39,AMFI!$A:$E,5,0)</f>
        <v>1007.6325000000001</v>
      </c>
      <c r="H39">
        <f>IF(SUMIFS('Dividend CAMS data'!I:I,'Dividend CAMS data'!B:B,'Div &amp; NAV PU'!K39)=0,"NA",SUMIFS('Dividend CAMS data'!I:I,'Dividend CAMS data'!B:B,'Div &amp; NAV PU'!K39))</f>
        <v>13.100000000000001</v>
      </c>
      <c r="I39">
        <v>118066</v>
      </c>
      <c r="J39" t="s">
        <v>1223</v>
      </c>
      <c r="K39" t="s">
        <v>1338</v>
      </c>
      <c r="N39" t="str">
        <f t="shared" si="2"/>
        <v>Y0AL</v>
      </c>
      <c r="O39" t="str">
        <f t="shared" si="3"/>
        <v>Regular Plan - Monthly IDCW</v>
      </c>
      <c r="P39" t="str">
        <f t="shared" si="4"/>
        <v>Y0ALSMD</v>
      </c>
      <c r="T39" s="89">
        <f t="shared" si="5"/>
        <v>1007.6325000000001</v>
      </c>
    </row>
    <row r="40" spans="1:20" hidden="1" x14ac:dyDescent="0.25">
      <c r="A40" t="str">
        <f t="shared" si="0"/>
        <v>Y0ALSWD</v>
      </c>
      <c r="B40" t="str">
        <f t="shared" si="1"/>
        <v>Y0ALRegular Plan - Weekly IDCW</v>
      </c>
      <c r="C40" t="s">
        <v>169</v>
      </c>
      <c r="D40" t="s">
        <v>167</v>
      </c>
      <c r="F40" t="s">
        <v>2385</v>
      </c>
      <c r="G40">
        <f>VLOOKUP(I40,AMFI!$A:$E,5,0)</f>
        <v>1000.2875</v>
      </c>
      <c r="H40">
        <f>IF(SUMIFS('Dividend CAMS data'!I:I,'Dividend CAMS data'!B:B,'Div &amp; NAV PU'!K40)=0,"NA",SUMIFS('Dividend CAMS data'!I:I,'Dividend CAMS data'!B:B,'Div &amp; NAV PU'!K40))</f>
        <v>15.152052740000002</v>
      </c>
      <c r="I40">
        <v>118065</v>
      </c>
      <c r="J40" t="s">
        <v>1223</v>
      </c>
      <c r="K40" t="s">
        <v>1339</v>
      </c>
      <c r="N40" t="str">
        <f t="shared" si="2"/>
        <v>Y0AL</v>
      </c>
      <c r="O40" t="str">
        <f t="shared" si="3"/>
        <v>Regular Plan - Weekly IDCW</v>
      </c>
      <c r="P40" t="str">
        <f t="shared" si="4"/>
        <v>Y0ALSWD</v>
      </c>
      <c r="T40" s="89">
        <f t="shared" si="5"/>
        <v>1000.2875</v>
      </c>
    </row>
    <row r="41" spans="1:20" hidden="1" x14ac:dyDescent="0.25">
      <c r="A41" t="str">
        <f t="shared" si="0"/>
        <v>Y0AADI</v>
      </c>
      <c r="B41" t="str">
        <f t="shared" si="1"/>
        <v>Y0AARegular Plan - IDCW</v>
      </c>
      <c r="C41" t="s">
        <v>149</v>
      </c>
      <c r="D41" t="s">
        <v>147</v>
      </c>
      <c r="F41" t="s">
        <v>2383</v>
      </c>
      <c r="G41">
        <f>VLOOKUP(I41,AMFI!$A:$E,5,0)</f>
        <v>37.368000000000002</v>
      </c>
      <c r="H41" t="str">
        <f>IF(SUMIFS('Dividend CAMS data'!I:I,'Dividend CAMS data'!B:B,'Div &amp; NAV PU'!K41)=0,"NA",SUMIFS('Dividend CAMS data'!I:I,'Dividend CAMS data'!B:B,'Div &amp; NAV PU'!K41))</f>
        <v>NA</v>
      </c>
      <c r="I41">
        <v>118044</v>
      </c>
      <c r="J41" t="s">
        <v>1223</v>
      </c>
      <c r="K41" t="s">
        <v>1230</v>
      </c>
      <c r="N41" t="str">
        <f t="shared" si="2"/>
        <v>Y0AA</v>
      </c>
      <c r="O41" t="str">
        <f t="shared" si="3"/>
        <v>Regular Plan - IDCW</v>
      </c>
      <c r="P41" t="str">
        <f t="shared" si="4"/>
        <v>Y0AADI</v>
      </c>
      <c r="T41" s="89">
        <f t="shared" si="5"/>
        <v>37.368000000000002</v>
      </c>
    </row>
    <row r="42" spans="1:20" hidden="1" x14ac:dyDescent="0.25">
      <c r="A42" t="str">
        <f t="shared" si="0"/>
        <v>Y0AAGR</v>
      </c>
      <c r="B42" t="str">
        <f t="shared" si="1"/>
        <v>Y0AARegular Plan - Growth</v>
      </c>
      <c r="C42" t="s">
        <v>149</v>
      </c>
      <c r="D42" t="s">
        <v>148</v>
      </c>
      <c r="F42" t="s">
        <v>22</v>
      </c>
      <c r="G42">
        <f>VLOOKUP(I42,AMFI!$A:$E,5,0)</f>
        <v>119.577</v>
      </c>
      <c r="H42" t="str">
        <f>IF(SUMIFS('Dividend CAMS data'!I:I,'Dividend CAMS data'!B:B,'Div &amp; NAV PU'!K42)=0,"NA",SUMIFS('Dividend CAMS data'!I:I,'Dividend CAMS data'!B:B,'Div &amp; NAV PU'!K42))</f>
        <v>NA</v>
      </c>
      <c r="I42">
        <v>118043</v>
      </c>
      <c r="J42" t="s">
        <v>1223</v>
      </c>
      <c r="K42" t="s">
        <v>1231</v>
      </c>
      <c r="N42" t="str">
        <f t="shared" si="2"/>
        <v>Y0AA</v>
      </c>
      <c r="O42" t="str">
        <f t="shared" si="3"/>
        <v>Regular Plan - Growth</v>
      </c>
      <c r="P42" t="str">
        <f t="shared" si="4"/>
        <v>Y0AAGR</v>
      </c>
      <c r="T42" s="89">
        <f t="shared" si="5"/>
        <v>119.577</v>
      </c>
    </row>
    <row r="43" spans="1:20" hidden="1" x14ac:dyDescent="0.25">
      <c r="A43" t="str">
        <f t="shared" si="0"/>
        <v>Y0ABDI</v>
      </c>
      <c r="B43" t="str">
        <f t="shared" si="1"/>
        <v>Y0ABRegular Plan - IDCW</v>
      </c>
      <c r="C43" t="s">
        <v>151</v>
      </c>
      <c r="D43" t="s">
        <v>147</v>
      </c>
      <c r="F43" t="s">
        <v>2383</v>
      </c>
      <c r="G43">
        <f>VLOOKUP(I43,AMFI!$A:$E,5,0)</f>
        <v>26.425000000000001</v>
      </c>
      <c r="H43" t="str">
        <f>IF(SUMIFS('Dividend CAMS data'!I:I,'Dividend CAMS data'!B:B,'Div &amp; NAV PU'!K43)=0,"NA",SUMIFS('Dividend CAMS data'!I:I,'Dividend CAMS data'!B:B,'Div &amp; NAV PU'!K43))</f>
        <v>NA</v>
      </c>
      <c r="I43">
        <v>118048</v>
      </c>
      <c r="J43" t="s">
        <v>1223</v>
      </c>
      <c r="K43" t="s">
        <v>1238</v>
      </c>
      <c r="N43" t="str">
        <f t="shared" si="2"/>
        <v>Y0AB</v>
      </c>
      <c r="O43" t="str">
        <f t="shared" si="3"/>
        <v>Regular Plan - IDCW</v>
      </c>
      <c r="P43" t="str">
        <f t="shared" si="4"/>
        <v>Y0ABDI</v>
      </c>
      <c r="T43" s="89">
        <f t="shared" si="5"/>
        <v>26.425000000000001</v>
      </c>
    </row>
    <row r="44" spans="1:20" hidden="1" x14ac:dyDescent="0.25">
      <c r="A44" t="str">
        <f t="shared" si="0"/>
        <v>Y0ABGR</v>
      </c>
      <c r="B44" t="str">
        <f t="shared" si="1"/>
        <v>Y0ABRegular Plan - Growth</v>
      </c>
      <c r="C44" t="s">
        <v>151</v>
      </c>
      <c r="D44" t="s">
        <v>148</v>
      </c>
      <c r="F44" t="s">
        <v>22</v>
      </c>
      <c r="G44">
        <f>VLOOKUP(I44,AMFI!$A:$E,5,0)</f>
        <v>79.165000000000006</v>
      </c>
      <c r="H44" t="str">
        <f>IF(SUMIFS('Dividend CAMS data'!I:I,'Dividend CAMS data'!B:B,'Div &amp; NAV PU'!K44)=0,"NA",SUMIFS('Dividend CAMS data'!I:I,'Dividend CAMS data'!B:B,'Div &amp; NAV PU'!K44))</f>
        <v>NA</v>
      </c>
      <c r="I44">
        <v>118047</v>
      </c>
      <c r="J44" t="s">
        <v>1223</v>
      </c>
      <c r="K44" t="s">
        <v>1239</v>
      </c>
      <c r="N44" t="str">
        <f t="shared" si="2"/>
        <v>Y0AB</v>
      </c>
      <c r="O44" t="str">
        <f t="shared" si="3"/>
        <v>Regular Plan - Growth</v>
      </c>
      <c r="P44" t="str">
        <f t="shared" si="4"/>
        <v>Y0ABGR</v>
      </c>
      <c r="T44" s="89">
        <f t="shared" si="5"/>
        <v>79.165000000000006</v>
      </c>
    </row>
    <row r="45" spans="1:20" hidden="1" x14ac:dyDescent="0.25">
      <c r="A45" t="str">
        <f t="shared" si="0"/>
        <v>Y0ACDI</v>
      </c>
      <c r="B45" t="str">
        <f t="shared" si="1"/>
        <v>Y0ACRegular Plan - IDCW</v>
      </c>
      <c r="C45" t="s">
        <v>152</v>
      </c>
      <c r="D45" t="s">
        <v>147</v>
      </c>
      <c r="F45" t="s">
        <v>2383</v>
      </c>
      <c r="G45">
        <f>VLOOKUP(I45,AMFI!$A:$E,5,0)</f>
        <v>22.152999999999999</v>
      </c>
      <c r="H45" t="str">
        <f>IF(SUMIFS('Dividend CAMS data'!I:I,'Dividend CAMS data'!B:B,'Div &amp; NAV PU'!K45)=0,"NA",SUMIFS('Dividend CAMS data'!I:I,'Dividend CAMS data'!B:B,'Div &amp; NAV PU'!K45))</f>
        <v>NA</v>
      </c>
      <c r="I45">
        <v>118070</v>
      </c>
      <c r="J45" t="s">
        <v>1223</v>
      </c>
      <c r="K45" t="s">
        <v>1256</v>
      </c>
      <c r="N45" t="str">
        <f t="shared" si="2"/>
        <v>Y0AC</v>
      </c>
      <c r="O45" t="str">
        <f t="shared" si="3"/>
        <v>Regular Plan - IDCW</v>
      </c>
      <c r="P45" t="str">
        <f t="shared" si="4"/>
        <v>Y0ACDI</v>
      </c>
      <c r="T45" s="89">
        <f t="shared" si="5"/>
        <v>22.152999999999999</v>
      </c>
    </row>
    <row r="46" spans="1:20" hidden="1" x14ac:dyDescent="0.25">
      <c r="A46" t="str">
        <f t="shared" si="0"/>
        <v>Y0ACGR</v>
      </c>
      <c r="B46" t="str">
        <f t="shared" si="1"/>
        <v>Y0ACRegular Plan - Growth</v>
      </c>
      <c r="C46" t="s">
        <v>152</v>
      </c>
      <c r="D46" t="s">
        <v>148</v>
      </c>
      <c r="F46" t="s">
        <v>22</v>
      </c>
      <c r="G46">
        <f>VLOOKUP(I46,AMFI!$A:$E,5,0)</f>
        <v>41.081000000000003</v>
      </c>
      <c r="H46" t="str">
        <f>IF(SUMIFS('Dividend CAMS data'!I:I,'Dividend CAMS data'!B:B,'Div &amp; NAV PU'!K46)=0,"NA",SUMIFS('Dividend CAMS data'!I:I,'Dividend CAMS data'!B:B,'Div &amp; NAV PU'!K46))</f>
        <v>NA</v>
      </c>
      <c r="I46">
        <v>118069</v>
      </c>
      <c r="J46" t="s">
        <v>1223</v>
      </c>
      <c r="K46" t="s">
        <v>1257</v>
      </c>
      <c r="N46" t="str">
        <f t="shared" si="2"/>
        <v>Y0AC</v>
      </c>
      <c r="O46" t="str">
        <f t="shared" si="3"/>
        <v>Regular Plan - Growth</v>
      </c>
      <c r="P46" t="str">
        <f t="shared" si="4"/>
        <v>Y0ACGR</v>
      </c>
      <c r="T46" s="89">
        <f t="shared" si="5"/>
        <v>41.081000000000003</v>
      </c>
    </row>
    <row r="47" spans="1:20" hidden="1" x14ac:dyDescent="0.25">
      <c r="A47" t="str">
        <f t="shared" si="0"/>
        <v>Y0ADDI</v>
      </c>
      <c r="B47" t="str">
        <f t="shared" si="1"/>
        <v>Y0ADRegular Plan - IDCW</v>
      </c>
      <c r="C47" t="s">
        <v>153</v>
      </c>
      <c r="D47" t="s">
        <v>147</v>
      </c>
      <c r="F47" t="s">
        <v>2383</v>
      </c>
      <c r="G47">
        <f>VLOOKUP(I47,AMFI!$A:$E,5,0)</f>
        <v>38.085000000000001</v>
      </c>
      <c r="H47">
        <f>IF(SUMIFS('Dividend CAMS data'!I:I,'Dividend CAMS data'!B:B,'Div &amp; NAV PU'!K47)=0,"NA",SUMIFS('Dividend CAMS data'!I:I,'Dividend CAMS data'!B:B,'Div &amp; NAV PU'!K47))</f>
        <v>1.75</v>
      </c>
      <c r="I47">
        <v>118103</v>
      </c>
      <c r="J47" t="s">
        <v>1223</v>
      </c>
      <c r="K47" t="s">
        <v>1252</v>
      </c>
      <c r="N47" t="str">
        <f t="shared" si="2"/>
        <v>Y0AD</v>
      </c>
      <c r="O47" t="str">
        <f t="shared" si="3"/>
        <v>Regular Plan - IDCW</v>
      </c>
      <c r="P47" t="str">
        <f t="shared" si="4"/>
        <v>Y0ADDI</v>
      </c>
      <c r="T47" s="89">
        <f t="shared" si="5"/>
        <v>38.085000000000001</v>
      </c>
    </row>
    <row r="48" spans="1:20" hidden="1" x14ac:dyDescent="0.25">
      <c r="A48" t="str">
        <f t="shared" si="0"/>
        <v>Y0ADGR</v>
      </c>
      <c r="B48" t="str">
        <f t="shared" si="1"/>
        <v>Y0ADRegular Plan - Growth</v>
      </c>
      <c r="C48" t="s">
        <v>153</v>
      </c>
      <c r="D48" t="s">
        <v>148</v>
      </c>
      <c r="F48" t="s">
        <v>22</v>
      </c>
      <c r="G48">
        <f>VLOOKUP(I48,AMFI!$A:$E,5,0)</f>
        <v>57.015999999999998</v>
      </c>
      <c r="H48" t="str">
        <f>IF(SUMIFS('Dividend CAMS data'!I:I,'Dividend CAMS data'!B:B,'Div &amp; NAV PU'!K48)=0,"NA",SUMIFS('Dividend CAMS data'!I:I,'Dividend CAMS data'!B:B,'Div &amp; NAV PU'!K48))</f>
        <v>NA</v>
      </c>
      <c r="I48">
        <v>118102</v>
      </c>
      <c r="J48" t="s">
        <v>1223</v>
      </c>
      <c r="K48" t="s">
        <v>1253</v>
      </c>
      <c r="N48" t="str">
        <f t="shared" si="2"/>
        <v>Y0AD</v>
      </c>
      <c r="O48" t="str">
        <f t="shared" si="3"/>
        <v>Regular Plan - Growth</v>
      </c>
      <c r="P48" t="str">
        <f t="shared" si="4"/>
        <v>Y0ADGR</v>
      </c>
      <c r="T48" s="89">
        <f t="shared" si="5"/>
        <v>57.015999999999998</v>
      </c>
    </row>
    <row r="49" spans="1:20" hidden="1" x14ac:dyDescent="0.25">
      <c r="A49" t="str">
        <f t="shared" si="0"/>
        <v>Y0AGDI</v>
      </c>
      <c r="B49" t="str">
        <f t="shared" si="1"/>
        <v>Y0AGRegular Plan - IDCW</v>
      </c>
      <c r="C49" t="s">
        <v>154</v>
      </c>
      <c r="D49" t="s">
        <v>147</v>
      </c>
      <c r="F49" t="s">
        <v>2383</v>
      </c>
      <c r="G49">
        <f>VLOOKUP(I49,AMFI!$A:$E,5,0)</f>
        <v>31.279</v>
      </c>
      <c r="H49">
        <f>IF(SUMIFS('Dividend CAMS data'!I:I,'Dividend CAMS data'!B:B,'Div &amp; NAV PU'!K49)=0,"NA",SUMIFS('Dividend CAMS data'!I:I,'Dividend CAMS data'!B:B,'Div &amp; NAV PU'!K49))</f>
        <v>1</v>
      </c>
      <c r="I49">
        <v>118050</v>
      </c>
      <c r="J49" t="s">
        <v>1223</v>
      </c>
      <c r="K49" t="s">
        <v>1234</v>
      </c>
      <c r="N49" t="str">
        <f t="shared" si="2"/>
        <v>Y0AG</v>
      </c>
      <c r="O49" t="str">
        <f t="shared" si="3"/>
        <v>Regular Plan - IDCW</v>
      </c>
      <c r="P49" t="str">
        <f t="shared" si="4"/>
        <v>Y0AGDI</v>
      </c>
      <c r="T49" s="89">
        <f t="shared" si="5"/>
        <v>31.279</v>
      </c>
    </row>
    <row r="50" spans="1:20" hidden="1" x14ac:dyDescent="0.25">
      <c r="A50" t="str">
        <f t="shared" si="0"/>
        <v>Y0AGGR</v>
      </c>
      <c r="B50" t="str">
        <f t="shared" si="1"/>
        <v>Y0AGRegular Plan - Growth</v>
      </c>
      <c r="C50" t="s">
        <v>154</v>
      </c>
      <c r="D50" t="s">
        <v>148</v>
      </c>
      <c r="F50" t="s">
        <v>22</v>
      </c>
      <c r="G50">
        <f>VLOOKUP(I50,AMFI!$A:$E,5,0)</f>
        <v>69.808999999999997</v>
      </c>
      <c r="H50" t="str">
        <f>IF(SUMIFS('Dividend CAMS data'!I:I,'Dividend CAMS data'!B:B,'Div &amp; NAV PU'!K50)=0,"NA",SUMIFS('Dividend CAMS data'!I:I,'Dividend CAMS data'!B:B,'Div &amp; NAV PU'!K50))</f>
        <v>NA</v>
      </c>
      <c r="I50">
        <v>118049</v>
      </c>
      <c r="J50" t="s">
        <v>1223</v>
      </c>
      <c r="K50" t="s">
        <v>1235</v>
      </c>
      <c r="N50" t="str">
        <f t="shared" si="2"/>
        <v>Y0AG</v>
      </c>
      <c r="O50" t="str">
        <f t="shared" si="3"/>
        <v>Regular Plan - Growth</v>
      </c>
      <c r="P50" t="str">
        <f t="shared" si="4"/>
        <v>Y0AGGR</v>
      </c>
      <c r="T50" s="89">
        <f t="shared" si="5"/>
        <v>69.808999999999997</v>
      </c>
    </row>
    <row r="51" spans="1:20" hidden="1" x14ac:dyDescent="0.25">
      <c r="A51" t="str">
        <f t="shared" si="0"/>
        <v>Y0AHID</v>
      </c>
      <c r="B51" t="str">
        <f t="shared" si="1"/>
        <v>Y0AHRegular Plan - IDCW</v>
      </c>
      <c r="C51" t="s">
        <v>155</v>
      </c>
      <c r="D51" t="s">
        <v>158</v>
      </c>
      <c r="F51" t="s">
        <v>2383</v>
      </c>
      <c r="G51">
        <f>VLOOKUP(I51,AMFI!$A:$E,5,0)</f>
        <v>11.051600000000001</v>
      </c>
      <c r="H51">
        <f>IF(SUMIFS('Dividend CAMS data'!I:I,'Dividend CAMS data'!B:B,'Div &amp; NAV PU'!K51)=0,"NA",SUMIFS('Dividend CAMS data'!I:I,'Dividend CAMS data'!B:B,'Div &amp; NAV PU'!K51))</f>
        <v>0.36</v>
      </c>
      <c r="I51">
        <v>118054</v>
      </c>
      <c r="J51" t="s">
        <v>1223</v>
      </c>
      <c r="K51" t="s">
        <v>1292</v>
      </c>
      <c r="N51" t="str">
        <f t="shared" si="2"/>
        <v>Y0AH</v>
      </c>
      <c r="O51" t="str">
        <f t="shared" si="3"/>
        <v>Regular Plan - IDCW</v>
      </c>
      <c r="P51" t="str">
        <f t="shared" si="4"/>
        <v>Y0AHID</v>
      </c>
      <c r="T51" s="89">
        <f t="shared" si="5"/>
        <v>11.051600000000001</v>
      </c>
    </row>
    <row r="52" spans="1:20" hidden="1" x14ac:dyDescent="0.25">
      <c r="A52" t="str">
        <f t="shared" si="0"/>
        <v>Y0AHIG</v>
      </c>
      <c r="B52" t="str">
        <f t="shared" si="1"/>
        <v>Y0AHRegular Plan - Growth</v>
      </c>
      <c r="C52" t="s">
        <v>155</v>
      </c>
      <c r="D52" t="s">
        <v>159</v>
      </c>
      <c r="F52" t="s">
        <v>22</v>
      </c>
      <c r="G52">
        <f>VLOOKUP(I52,AMFI!$A:$E,5,0)</f>
        <v>23.849399999999999</v>
      </c>
      <c r="H52" t="str">
        <f>IF(SUMIFS('Dividend CAMS data'!I:I,'Dividend CAMS data'!B:B,'Div &amp; NAV PU'!K52)=0,"NA",SUMIFS('Dividend CAMS data'!I:I,'Dividend CAMS data'!B:B,'Div &amp; NAV PU'!K52))</f>
        <v>NA</v>
      </c>
      <c r="I52">
        <v>118053</v>
      </c>
      <c r="J52" t="s">
        <v>1258</v>
      </c>
      <c r="K52" t="s">
        <v>1293</v>
      </c>
      <c r="N52" t="str">
        <f t="shared" si="2"/>
        <v>Y0AH</v>
      </c>
      <c r="O52" t="str">
        <f t="shared" si="3"/>
        <v>Regular Plan - Growth</v>
      </c>
      <c r="P52" t="str">
        <f t="shared" si="4"/>
        <v>Y0AHIG</v>
      </c>
      <c r="T52" s="89">
        <f t="shared" si="5"/>
        <v>23.849399999999999</v>
      </c>
    </row>
    <row r="53" spans="1:20" hidden="1" x14ac:dyDescent="0.25">
      <c r="A53" t="str">
        <f t="shared" si="0"/>
        <v>Y0AISDD</v>
      </c>
      <c r="B53" t="str">
        <f t="shared" si="1"/>
        <v>Y0AIRegular Plan - Daily IDCW</v>
      </c>
      <c r="C53" t="s">
        <v>160</v>
      </c>
      <c r="D53" t="s">
        <v>164</v>
      </c>
      <c r="F53" t="s">
        <v>2384</v>
      </c>
      <c r="G53">
        <f>VLOOKUP(I53,AMFI!$A:$E,5,0)</f>
        <v>11.096299999999999</v>
      </c>
      <c r="H53">
        <f>IF(SUMIFS('Dividend CAMS data'!I:I,'Dividend CAMS data'!B:B,'Div &amp; NAV PU'!K53)=0,"NA",SUMIFS('Dividend CAMS data'!I:I,'Dividend CAMS data'!B:B,'Div &amp; NAV PU'!K53))</f>
        <v>0.25393286999999998</v>
      </c>
      <c r="I53">
        <v>118076</v>
      </c>
      <c r="J53" t="s">
        <v>1258</v>
      </c>
      <c r="K53" t="s">
        <v>1297</v>
      </c>
      <c r="N53" t="str">
        <f t="shared" si="2"/>
        <v>Y0AI</v>
      </c>
      <c r="O53" t="str">
        <f t="shared" si="3"/>
        <v>Regular Plan - Daily IDCW</v>
      </c>
      <c r="P53" t="str">
        <f t="shared" si="4"/>
        <v>Y0AISDD</v>
      </c>
      <c r="T53" s="89">
        <f t="shared" si="5"/>
        <v>11.096299999999999</v>
      </c>
    </row>
    <row r="54" spans="1:20" hidden="1" x14ac:dyDescent="0.25">
      <c r="A54" t="str">
        <f t="shared" ref="A54:A107" si="6">C54&amp;D54</f>
        <v>Y0AISG</v>
      </c>
      <c r="B54" t="str">
        <f t="shared" ref="B54:B107" si="7">C54&amp;F54</f>
        <v>Y0AIRegular Plan - Growth</v>
      </c>
      <c r="C54" t="s">
        <v>160</v>
      </c>
      <c r="D54" t="s">
        <v>165</v>
      </c>
      <c r="F54" t="s">
        <v>22</v>
      </c>
      <c r="G54">
        <f>VLOOKUP(I54,AMFI!$A:$E,5,0)</f>
        <v>19.887899999999998</v>
      </c>
      <c r="H54" t="str">
        <f>IF(SUMIFS('Dividend CAMS data'!I:I,'Dividend CAMS data'!B:B,'Div &amp; NAV PU'!K54)=0,"NA",SUMIFS('Dividend CAMS data'!I:I,'Dividend CAMS data'!B:B,'Div &amp; NAV PU'!K54))</f>
        <v>NA</v>
      </c>
      <c r="I54">
        <v>118078</v>
      </c>
      <c r="J54" t="s">
        <v>1258</v>
      </c>
      <c r="K54" t="s">
        <v>1298</v>
      </c>
      <c r="N54" t="str">
        <f t="shared" si="2"/>
        <v>Y0AI</v>
      </c>
      <c r="O54" t="str">
        <f t="shared" si="3"/>
        <v>Regular Plan - Growth</v>
      </c>
      <c r="P54" t="str">
        <f t="shared" si="4"/>
        <v>Y0AISG</v>
      </c>
      <c r="T54" s="89">
        <f t="shared" si="5"/>
        <v>19.887899999999998</v>
      </c>
    </row>
    <row r="55" spans="1:20" hidden="1" x14ac:dyDescent="0.25">
      <c r="A55" t="str">
        <f t="shared" si="6"/>
        <v>Y0AISMD</v>
      </c>
      <c r="B55" t="str">
        <f t="shared" si="7"/>
        <v>Y0AIRegular Plan - Monthly IDCW</v>
      </c>
      <c r="C55" t="s">
        <v>160</v>
      </c>
      <c r="D55" t="s">
        <v>166</v>
      </c>
      <c r="F55" t="s">
        <v>2386</v>
      </c>
      <c r="G55">
        <f>VLOOKUP(I55,AMFI!$A:$E,5,0)</f>
        <v>11.266400000000001</v>
      </c>
      <c r="H55">
        <f>IF(SUMIFS('Dividend CAMS data'!I:I,'Dividend CAMS data'!B:B,'Div &amp; NAV PU'!K55)=0,"NA",SUMIFS('Dividend CAMS data'!I:I,'Dividend CAMS data'!B:B,'Div &amp; NAV PU'!K55))</f>
        <v>0.3</v>
      </c>
      <c r="I55">
        <v>118080</v>
      </c>
      <c r="J55" t="s">
        <v>1258</v>
      </c>
      <c r="K55" t="s">
        <v>1299</v>
      </c>
      <c r="N55" t="str">
        <f t="shared" si="2"/>
        <v>Y0AI</v>
      </c>
      <c r="O55" t="str">
        <f t="shared" si="3"/>
        <v>Regular Plan - Monthly IDCW</v>
      </c>
      <c r="P55" t="str">
        <f t="shared" si="4"/>
        <v>Y0AISMD</v>
      </c>
      <c r="T55" s="89">
        <f t="shared" si="5"/>
        <v>11.266400000000001</v>
      </c>
    </row>
    <row r="56" spans="1:20" hidden="1" x14ac:dyDescent="0.25">
      <c r="A56" t="str">
        <f t="shared" si="6"/>
        <v>Y0AISWD</v>
      </c>
      <c r="B56" t="str">
        <f t="shared" si="7"/>
        <v>Y0AIRegular Plan - Weekly IDCW</v>
      </c>
      <c r="C56" t="s">
        <v>160</v>
      </c>
      <c r="D56" t="s">
        <v>167</v>
      </c>
      <c r="F56" t="s">
        <v>2385</v>
      </c>
      <c r="G56">
        <f>VLOOKUP(I56,AMFI!$A:$E,5,0)</f>
        <v>10.8207</v>
      </c>
      <c r="H56">
        <f>IF(SUMIFS('Dividend CAMS data'!I:I,'Dividend CAMS data'!B:B,'Div &amp; NAV PU'!K56)=0,"NA",SUMIFS('Dividend CAMS data'!I:I,'Dividend CAMS data'!B:B,'Div &amp; NAV PU'!K56))</f>
        <v>0.25746023000000001</v>
      </c>
      <c r="I56">
        <v>118077</v>
      </c>
      <c r="J56" t="s">
        <v>1258</v>
      </c>
      <c r="K56" t="s">
        <v>1300</v>
      </c>
      <c r="N56" t="str">
        <f t="shared" si="2"/>
        <v>Y0AI</v>
      </c>
      <c r="O56" t="str">
        <f t="shared" si="3"/>
        <v>Regular Plan - Weekly IDCW</v>
      </c>
      <c r="P56" t="str">
        <f t="shared" si="4"/>
        <v>Y0AISWD</v>
      </c>
      <c r="T56" s="89">
        <f t="shared" si="5"/>
        <v>10.8207</v>
      </c>
    </row>
    <row r="57" spans="1:20" hidden="1" x14ac:dyDescent="0.25">
      <c r="A57" t="str">
        <f t="shared" si="6"/>
        <v>Y0AKDI</v>
      </c>
      <c r="B57" t="str">
        <f t="shared" si="7"/>
        <v>Y0AKRegular Plan - IDCW</v>
      </c>
      <c r="C57" t="s">
        <v>168</v>
      </c>
      <c r="D57" t="s">
        <v>147</v>
      </c>
      <c r="F57" t="s">
        <v>2383</v>
      </c>
      <c r="G57">
        <f>VLOOKUP(I57,AMFI!$A:$E,5,0)</f>
        <v>10.494899999999999</v>
      </c>
      <c r="H57">
        <f>IF(SUMIFS('Dividend CAMS data'!I:I,'Dividend CAMS data'!B:B,'Div &amp; NAV PU'!K57)=0,"NA",SUMIFS('Dividend CAMS data'!I:I,'Dividend CAMS data'!B:B,'Div &amp; NAV PU'!K57))</f>
        <v>0.24000000000000002</v>
      </c>
      <c r="I57">
        <v>118134</v>
      </c>
      <c r="J57" t="s">
        <v>1258</v>
      </c>
      <c r="K57" t="s">
        <v>1311</v>
      </c>
      <c r="N57" t="str">
        <f t="shared" si="2"/>
        <v>Y0AK</v>
      </c>
      <c r="O57" t="str">
        <f t="shared" si="3"/>
        <v>Regular Plan - IDCW</v>
      </c>
      <c r="P57" t="str">
        <f t="shared" si="4"/>
        <v>Y0AKDI</v>
      </c>
      <c r="T57" s="89">
        <f t="shared" si="5"/>
        <v>10.494899999999999</v>
      </c>
    </row>
    <row r="58" spans="1:20" hidden="1" x14ac:dyDescent="0.25">
      <c r="A58" t="str">
        <f t="shared" si="6"/>
        <v>Y0AKGR</v>
      </c>
      <c r="B58" t="str">
        <f t="shared" si="7"/>
        <v>Y0AKRegular Plan - Growth</v>
      </c>
      <c r="C58" t="s">
        <v>168</v>
      </c>
      <c r="D58" t="s">
        <v>148</v>
      </c>
      <c r="F58" t="s">
        <v>22</v>
      </c>
      <c r="G58">
        <f>VLOOKUP(I58,AMFI!$A:$E,5,0)</f>
        <v>22.599</v>
      </c>
      <c r="H58" t="str">
        <f>IF(SUMIFS('Dividend CAMS data'!I:I,'Dividend CAMS data'!B:B,'Div &amp; NAV PU'!K58)=0,"NA",SUMIFS('Dividend CAMS data'!I:I,'Dividend CAMS data'!B:B,'Div &amp; NAV PU'!K58))</f>
        <v>NA</v>
      </c>
      <c r="I58">
        <v>118133</v>
      </c>
      <c r="J58" t="s">
        <v>1258</v>
      </c>
      <c r="K58" t="s">
        <v>1312</v>
      </c>
      <c r="N58" t="str">
        <f t="shared" si="2"/>
        <v>Y0AK</v>
      </c>
      <c r="O58" t="str">
        <f t="shared" si="3"/>
        <v>Regular Plan - Growth</v>
      </c>
      <c r="P58" t="str">
        <f t="shared" si="4"/>
        <v>Y0AKGR</v>
      </c>
      <c r="T58" s="89">
        <f t="shared" si="5"/>
        <v>22.599</v>
      </c>
    </row>
    <row r="59" spans="1:20" hidden="1" x14ac:dyDescent="0.25">
      <c r="A59" t="str">
        <f t="shared" si="6"/>
        <v>Y0ASDI</v>
      </c>
      <c r="B59" t="str">
        <f t="shared" si="7"/>
        <v>Y0ASRegular Plan - IDCW</v>
      </c>
      <c r="C59" t="s">
        <v>170</v>
      </c>
      <c r="D59" t="s">
        <v>147</v>
      </c>
      <c r="F59" t="s">
        <v>2383</v>
      </c>
      <c r="G59">
        <f>VLOOKUP(I59,AMFI!$A:$E,5,0)</f>
        <v>25.510999999999999</v>
      </c>
      <c r="H59">
        <f>IF(SUMIFS('Dividend CAMS data'!I:I,'Dividend CAMS data'!B:B,'Div &amp; NAV PU'!K59)=0,"NA",SUMIFS('Dividend CAMS data'!I:I,'Dividend CAMS data'!B:B,'Div &amp; NAV PU'!K59))</f>
        <v>0.76</v>
      </c>
      <c r="I59">
        <v>118192</v>
      </c>
      <c r="J59" t="s">
        <v>1258</v>
      </c>
      <c r="K59" t="s">
        <v>1242</v>
      </c>
      <c r="N59" t="str">
        <f t="shared" si="2"/>
        <v>Y0AS</v>
      </c>
      <c r="O59" t="str">
        <f t="shared" si="3"/>
        <v>Regular Plan - IDCW</v>
      </c>
      <c r="P59" t="str">
        <f t="shared" si="4"/>
        <v>Y0ASDI</v>
      </c>
      <c r="T59" s="89">
        <f t="shared" si="5"/>
        <v>25.510999999999999</v>
      </c>
    </row>
    <row r="60" spans="1:20" hidden="1" x14ac:dyDescent="0.25">
      <c r="A60" t="str">
        <f t="shared" si="6"/>
        <v>Y0ASGR</v>
      </c>
      <c r="B60" t="str">
        <f t="shared" si="7"/>
        <v>Y0ASRegular Plan - Growth</v>
      </c>
      <c r="C60" t="s">
        <v>170</v>
      </c>
      <c r="D60" t="s">
        <v>148</v>
      </c>
      <c r="F60" t="s">
        <v>22</v>
      </c>
      <c r="G60">
        <f>VLOOKUP(I60,AMFI!$A:$E,5,0)</f>
        <v>37.042000000000002</v>
      </c>
      <c r="H60" t="str">
        <f>IF(SUMIFS('Dividend CAMS data'!I:I,'Dividend CAMS data'!B:B,'Div &amp; NAV PU'!K60)=0,"NA",SUMIFS('Dividend CAMS data'!I:I,'Dividend CAMS data'!B:B,'Div &amp; NAV PU'!K60))</f>
        <v>NA</v>
      </c>
      <c r="I60">
        <v>118191</v>
      </c>
      <c r="J60" t="s">
        <v>1258</v>
      </c>
      <c r="K60" t="s">
        <v>1243</v>
      </c>
      <c r="N60" t="str">
        <f t="shared" si="2"/>
        <v>Y0AS</v>
      </c>
      <c r="O60" t="str">
        <f t="shared" si="3"/>
        <v>Regular Plan - Growth</v>
      </c>
      <c r="P60" t="str">
        <f t="shared" si="4"/>
        <v>Y0ASGR</v>
      </c>
      <c r="T60" s="89">
        <f t="shared" si="5"/>
        <v>37.042000000000002</v>
      </c>
    </row>
    <row r="61" spans="1:20" hidden="1" x14ac:dyDescent="0.25">
      <c r="A61" t="str">
        <f t="shared" si="6"/>
        <v>Y0ATDI</v>
      </c>
      <c r="B61" t="str">
        <f t="shared" si="7"/>
        <v>Y0ATRegular Plan - IDCW</v>
      </c>
      <c r="C61" t="s">
        <v>171</v>
      </c>
      <c r="D61" t="s">
        <v>147</v>
      </c>
      <c r="F61" t="s">
        <v>2383</v>
      </c>
      <c r="G61">
        <f>VLOOKUP(I61,AMFI!$A:$E,5,0)</f>
        <v>18.518999999999998</v>
      </c>
      <c r="H61">
        <f>IF(SUMIFS('Dividend CAMS data'!I:I,'Dividend CAMS data'!B:B,'Div &amp; NAV PU'!K61)=0,"NA",SUMIFS('Dividend CAMS data'!I:I,'Dividend CAMS data'!B:B,'Div &amp; NAV PU'!K61))</f>
        <v>0.57999999999999996</v>
      </c>
      <c r="I61">
        <v>118193</v>
      </c>
      <c r="J61" t="s">
        <v>1258</v>
      </c>
      <c r="K61" t="s">
        <v>1248</v>
      </c>
      <c r="N61" t="str">
        <f t="shared" si="2"/>
        <v>Y0AT</v>
      </c>
      <c r="O61" t="str">
        <f t="shared" si="3"/>
        <v>Regular Plan - IDCW</v>
      </c>
      <c r="P61" t="str">
        <f t="shared" si="4"/>
        <v>Y0ATDI</v>
      </c>
      <c r="T61" s="89">
        <f t="shared" si="5"/>
        <v>18.518999999999998</v>
      </c>
    </row>
    <row r="62" spans="1:20" hidden="1" x14ac:dyDescent="0.25">
      <c r="A62" t="str">
        <f t="shared" si="6"/>
        <v>Y0ATGR</v>
      </c>
      <c r="B62" t="str">
        <f t="shared" si="7"/>
        <v>Y0ATRegular Plan - Growth</v>
      </c>
      <c r="C62" t="s">
        <v>171</v>
      </c>
      <c r="D62" t="s">
        <v>148</v>
      </c>
      <c r="F62" t="s">
        <v>22</v>
      </c>
      <c r="G62">
        <f>VLOOKUP(I62,AMFI!$A:$E,5,0)</f>
        <v>31.103999999999999</v>
      </c>
      <c r="H62" t="str">
        <f>IF(SUMIFS('Dividend CAMS data'!I:I,'Dividend CAMS data'!B:B,'Div &amp; NAV PU'!K62)=0,"NA",SUMIFS('Dividend CAMS data'!I:I,'Dividend CAMS data'!B:B,'Div &amp; NAV PU'!K62))</f>
        <v>NA</v>
      </c>
      <c r="I62">
        <v>118194</v>
      </c>
      <c r="J62" t="s">
        <v>1258</v>
      </c>
      <c r="K62" t="s">
        <v>1249</v>
      </c>
      <c r="N62" t="str">
        <f t="shared" si="2"/>
        <v>Y0AT</v>
      </c>
      <c r="O62" t="str">
        <f t="shared" si="3"/>
        <v>Regular Plan - Growth</v>
      </c>
      <c r="P62" t="str">
        <f t="shared" si="4"/>
        <v>Y0ATGR</v>
      </c>
      <c r="T62" s="89">
        <f t="shared" si="5"/>
        <v>31.103999999999999</v>
      </c>
    </row>
    <row r="63" spans="1:20" hidden="1" x14ac:dyDescent="0.25">
      <c r="A63" t="str">
        <f t="shared" si="6"/>
        <v>Y0AGDI</v>
      </c>
      <c r="B63" t="str">
        <f t="shared" si="7"/>
        <v>Y0AGRegular Plan - IDCW</v>
      </c>
      <c r="C63" t="s">
        <v>154</v>
      </c>
      <c r="D63" t="s">
        <v>147</v>
      </c>
      <c r="F63" t="s">
        <v>2383</v>
      </c>
      <c r="G63">
        <f>VLOOKUP(I63,AMFI!$A:$E,5,0)</f>
        <v>31.279</v>
      </c>
      <c r="H63">
        <f>IF(SUMIFS('Dividend CAMS data'!I:I,'Dividend CAMS data'!B:B,'Div &amp; NAV PU'!K63)=0,"NA",SUMIFS('Dividend CAMS data'!I:I,'Dividend CAMS data'!B:B,'Div &amp; NAV PU'!K63))</f>
        <v>1</v>
      </c>
      <c r="I63">
        <v>118050</v>
      </c>
      <c r="J63" t="s">
        <v>1258</v>
      </c>
      <c r="K63" t="s">
        <v>1234</v>
      </c>
      <c r="N63" t="str">
        <f t="shared" si="2"/>
        <v>Y0AG</v>
      </c>
      <c r="O63" t="str">
        <f t="shared" si="3"/>
        <v>Regular Plan - IDCW</v>
      </c>
      <c r="P63" t="str">
        <f t="shared" si="4"/>
        <v>Y0AGDI</v>
      </c>
      <c r="T63" s="89">
        <f t="shared" si="5"/>
        <v>31.279</v>
      </c>
    </row>
    <row r="64" spans="1:20" hidden="1" x14ac:dyDescent="0.25">
      <c r="A64" t="str">
        <f t="shared" si="6"/>
        <v>Y0AKDI</v>
      </c>
      <c r="B64" t="str">
        <f t="shared" si="7"/>
        <v>Y0AKRegular Plan - IDCW</v>
      </c>
      <c r="C64" t="s">
        <v>168</v>
      </c>
      <c r="D64" t="s">
        <v>147</v>
      </c>
      <c r="F64" t="s">
        <v>2383</v>
      </c>
      <c r="G64">
        <f>VLOOKUP(I64,AMFI!$A:$E,5,0)</f>
        <v>10.494899999999999</v>
      </c>
      <c r="H64">
        <f>IF(SUMIFS('Dividend CAMS data'!I:I,'Dividend CAMS data'!B:B,'Div &amp; NAV PU'!K64)=0,"NA",SUMIFS('Dividend CAMS data'!I:I,'Dividend CAMS data'!B:B,'Div &amp; NAV PU'!K64))</f>
        <v>0.24000000000000002</v>
      </c>
      <c r="I64">
        <v>118134</v>
      </c>
      <c r="J64" t="s">
        <v>1258</v>
      </c>
      <c r="K64" t="s">
        <v>1311</v>
      </c>
      <c r="N64" t="str">
        <f t="shared" si="2"/>
        <v>Y0AK</v>
      </c>
      <c r="O64" t="str">
        <f t="shared" si="3"/>
        <v>Regular Plan - IDCW</v>
      </c>
      <c r="P64" t="str">
        <f t="shared" si="4"/>
        <v>Y0AKDI</v>
      </c>
      <c r="T64" s="89">
        <f t="shared" si="5"/>
        <v>10.494899999999999</v>
      </c>
    </row>
    <row r="65" spans="1:20" hidden="1" x14ac:dyDescent="0.25">
      <c r="A65" t="str">
        <f t="shared" si="6"/>
        <v>Y0ABDI</v>
      </c>
      <c r="B65" t="str">
        <f t="shared" si="7"/>
        <v>Y0ABRegular Plan - IDCW</v>
      </c>
      <c r="C65" t="s">
        <v>151</v>
      </c>
      <c r="D65" t="s">
        <v>147</v>
      </c>
      <c r="F65" t="s">
        <v>2383</v>
      </c>
      <c r="G65">
        <f>VLOOKUP(I65,AMFI!$A:$E,5,0)</f>
        <v>26.425000000000001</v>
      </c>
      <c r="H65" t="str">
        <f>IF(SUMIFS('Dividend CAMS data'!I:I,'Dividend CAMS data'!B:B,'Div &amp; NAV PU'!K65)=0,"NA",SUMIFS('Dividend CAMS data'!I:I,'Dividend CAMS data'!B:B,'Div &amp; NAV PU'!K65))</f>
        <v>NA</v>
      </c>
      <c r="I65">
        <v>118048</v>
      </c>
      <c r="J65" t="s">
        <v>1258</v>
      </c>
      <c r="K65" t="s">
        <v>1238</v>
      </c>
      <c r="N65" t="str">
        <f t="shared" si="2"/>
        <v>Y0AB</v>
      </c>
      <c r="O65" t="str">
        <f t="shared" si="3"/>
        <v>Regular Plan - IDCW</v>
      </c>
      <c r="P65" t="str">
        <f t="shared" si="4"/>
        <v>Y0ABDI</v>
      </c>
      <c r="T65" s="89">
        <f t="shared" si="5"/>
        <v>26.425000000000001</v>
      </c>
    </row>
    <row r="66" spans="1:20" hidden="1" x14ac:dyDescent="0.25">
      <c r="A66" t="str">
        <f t="shared" si="6"/>
        <v>Y0AHID</v>
      </c>
      <c r="B66" t="str">
        <f t="shared" si="7"/>
        <v>Y0AHRegular Plan - IDCW</v>
      </c>
      <c r="C66" t="s">
        <v>155</v>
      </c>
      <c r="D66" t="s">
        <v>158</v>
      </c>
      <c r="F66" t="s">
        <v>2383</v>
      </c>
      <c r="G66">
        <f>VLOOKUP(I66,AMFI!$A:$E,5,0)</f>
        <v>11.051600000000001</v>
      </c>
      <c r="H66">
        <f>IF(SUMIFS('Dividend CAMS data'!I:I,'Dividend CAMS data'!B:B,'Div &amp; NAV PU'!K66)=0,"NA",SUMIFS('Dividend CAMS data'!I:I,'Dividend CAMS data'!B:B,'Div &amp; NAV PU'!K66))</f>
        <v>0.36</v>
      </c>
      <c r="I66">
        <v>118054</v>
      </c>
      <c r="J66" t="s">
        <v>1258</v>
      </c>
      <c r="K66" t="s">
        <v>1292</v>
      </c>
      <c r="N66" t="str">
        <f t="shared" si="2"/>
        <v>Y0AH</v>
      </c>
      <c r="O66" t="str">
        <f t="shared" si="3"/>
        <v>Regular Plan - IDCW</v>
      </c>
      <c r="P66" t="str">
        <f t="shared" si="4"/>
        <v>Y0AHID</v>
      </c>
      <c r="T66" s="89">
        <f t="shared" si="5"/>
        <v>11.051600000000001</v>
      </c>
    </row>
    <row r="67" spans="1:20" hidden="1" x14ac:dyDescent="0.25">
      <c r="A67" t="str">
        <f t="shared" si="6"/>
        <v>Y0ACDI</v>
      </c>
      <c r="B67" t="str">
        <f t="shared" si="7"/>
        <v>Y0ACRegular Plan - IDCW</v>
      </c>
      <c r="C67" t="s">
        <v>152</v>
      </c>
      <c r="D67" t="s">
        <v>147</v>
      </c>
      <c r="F67" t="s">
        <v>2383</v>
      </c>
      <c r="G67">
        <f>VLOOKUP(I67,AMFI!$A:$E,5,0)</f>
        <v>22.152999999999999</v>
      </c>
      <c r="H67" t="str">
        <f>IF(SUMIFS('Dividend CAMS data'!I:I,'Dividend CAMS data'!B:B,'Div &amp; NAV PU'!K67)=0,"NA",SUMIFS('Dividend CAMS data'!I:I,'Dividend CAMS data'!B:B,'Div &amp; NAV PU'!K67))</f>
        <v>NA</v>
      </c>
      <c r="I67">
        <v>118070</v>
      </c>
      <c r="J67" t="s">
        <v>1258</v>
      </c>
      <c r="K67" t="s">
        <v>1256</v>
      </c>
      <c r="N67" t="str">
        <f t="shared" ref="N67:N130" si="8">C67</f>
        <v>Y0AC</v>
      </c>
      <c r="O67" t="str">
        <f t="shared" ref="O67:O130" si="9">+F67</f>
        <v>Regular Plan - IDCW</v>
      </c>
      <c r="P67" t="str">
        <f t="shared" ref="P67:P130" si="10">A67</f>
        <v>Y0ACDI</v>
      </c>
      <c r="T67" s="89">
        <f t="shared" ref="T67:T130" si="11">G67</f>
        <v>22.152999999999999</v>
      </c>
    </row>
    <row r="68" spans="1:20" hidden="1" x14ac:dyDescent="0.25">
      <c r="A68" t="str">
        <f t="shared" si="6"/>
        <v>Y0AADI</v>
      </c>
      <c r="B68" t="str">
        <f t="shared" si="7"/>
        <v>Y0AARegular Plan - IDCW</v>
      </c>
      <c r="C68" t="s">
        <v>149</v>
      </c>
      <c r="D68" t="s">
        <v>147</v>
      </c>
      <c r="F68" t="s">
        <v>2383</v>
      </c>
      <c r="G68">
        <f>VLOOKUP(I68,AMFI!$A:$E,5,0)</f>
        <v>37.368000000000002</v>
      </c>
      <c r="H68" t="str">
        <f>IF(SUMIFS('Dividend CAMS data'!I:I,'Dividend CAMS data'!B:B,'Div &amp; NAV PU'!K68)=0,"NA",SUMIFS('Dividend CAMS data'!I:I,'Dividend CAMS data'!B:B,'Div &amp; NAV PU'!K68))</f>
        <v>NA</v>
      </c>
      <c r="I68">
        <v>118044</v>
      </c>
      <c r="J68" t="s">
        <v>1258</v>
      </c>
      <c r="K68" t="s">
        <v>1230</v>
      </c>
      <c r="N68" t="str">
        <f t="shared" si="8"/>
        <v>Y0AA</v>
      </c>
      <c r="O68" t="str">
        <f t="shared" si="9"/>
        <v>Regular Plan - IDCW</v>
      </c>
      <c r="P68" t="str">
        <f t="shared" si="10"/>
        <v>Y0AADI</v>
      </c>
      <c r="T68" s="89">
        <f t="shared" si="11"/>
        <v>37.368000000000002</v>
      </c>
    </row>
    <row r="69" spans="1:20" hidden="1" x14ac:dyDescent="0.25">
      <c r="A69" t="str">
        <f t="shared" si="6"/>
        <v>Y0ADDI</v>
      </c>
      <c r="B69" t="str">
        <f t="shared" si="7"/>
        <v>Y0ADRegular Plan - IDCW</v>
      </c>
      <c r="C69" t="s">
        <v>153</v>
      </c>
      <c r="D69" t="s">
        <v>147</v>
      </c>
      <c r="F69" t="s">
        <v>2383</v>
      </c>
      <c r="G69">
        <f>VLOOKUP(I69,AMFI!$A:$E,5,0)</f>
        <v>38.085000000000001</v>
      </c>
      <c r="H69">
        <f>IF(SUMIFS('Dividend CAMS data'!I:I,'Dividend CAMS data'!B:B,'Div &amp; NAV PU'!K69)=0,"NA",SUMIFS('Dividend CAMS data'!I:I,'Dividend CAMS data'!B:B,'Div &amp; NAV PU'!K69))</f>
        <v>1.75</v>
      </c>
      <c r="I69">
        <v>118103</v>
      </c>
      <c r="J69" t="s">
        <v>1258</v>
      </c>
      <c r="K69" t="s">
        <v>1252</v>
      </c>
      <c r="N69" t="str">
        <f t="shared" si="8"/>
        <v>Y0AD</v>
      </c>
      <c r="O69" t="str">
        <f t="shared" si="9"/>
        <v>Regular Plan - IDCW</v>
      </c>
      <c r="P69" t="str">
        <f t="shared" si="10"/>
        <v>Y0ADDI</v>
      </c>
      <c r="T69" s="89">
        <f t="shared" si="11"/>
        <v>38.085000000000001</v>
      </c>
    </row>
    <row r="70" spans="1:20" hidden="1" x14ac:dyDescent="0.25">
      <c r="A70" t="str">
        <f t="shared" si="6"/>
        <v>Y0AISMD</v>
      </c>
      <c r="B70" t="str">
        <f t="shared" si="7"/>
        <v>Y0AIRegular Plan - Monthly IDCW</v>
      </c>
      <c r="C70" t="s">
        <v>160</v>
      </c>
      <c r="D70" t="s">
        <v>166</v>
      </c>
      <c r="F70" t="s">
        <v>2386</v>
      </c>
      <c r="G70">
        <f>VLOOKUP(I70,AMFI!$A:$E,5,0)</f>
        <v>11.266400000000001</v>
      </c>
      <c r="H70">
        <f>IF(SUMIFS('Dividend CAMS data'!I:I,'Dividend CAMS data'!B:B,'Div &amp; NAV PU'!K70)=0,"NA",SUMIFS('Dividend CAMS data'!I:I,'Dividend CAMS data'!B:B,'Div &amp; NAV PU'!K70))</f>
        <v>0.3</v>
      </c>
      <c r="I70">
        <v>118080</v>
      </c>
      <c r="J70" t="s">
        <v>1266</v>
      </c>
      <c r="K70" t="s">
        <v>1299</v>
      </c>
      <c r="N70" t="str">
        <f t="shared" si="8"/>
        <v>Y0AI</v>
      </c>
      <c r="O70" t="str">
        <f t="shared" si="9"/>
        <v>Regular Plan - Monthly IDCW</v>
      </c>
      <c r="P70" t="str">
        <f t="shared" si="10"/>
        <v>Y0AISMD</v>
      </c>
      <c r="T70" s="89">
        <f t="shared" si="11"/>
        <v>11.266400000000001</v>
      </c>
    </row>
    <row r="71" spans="1:20" hidden="1" x14ac:dyDescent="0.25">
      <c r="A71" t="str">
        <f t="shared" si="6"/>
        <v>Y0BQDWD</v>
      </c>
      <c r="B71" t="str">
        <f t="shared" si="7"/>
        <v>Y0BQDirect Plan - Weekly IDCW</v>
      </c>
      <c r="C71" t="s">
        <v>199</v>
      </c>
      <c r="D71" t="s">
        <v>163</v>
      </c>
      <c r="F71" t="s">
        <v>2392</v>
      </c>
      <c r="G71">
        <f>VLOOKUP(I71,AMFI!$A:$E,5,0)</f>
        <v>1001.1578</v>
      </c>
      <c r="H71">
        <f>IF(SUMIFS('Dividend CAMS data'!I:I,'Dividend CAMS data'!B:B,'Div &amp; NAV PU'!K71)=0,"NA",SUMIFS('Dividend CAMS data'!I:I,'Dividend CAMS data'!B:B,'Div &amp; NAV PU'!K71))</f>
        <v>16.12514651</v>
      </c>
      <c r="I71">
        <v>122235</v>
      </c>
      <c r="J71" t="s">
        <v>1258</v>
      </c>
      <c r="K71" t="s">
        <v>1270</v>
      </c>
      <c r="N71" t="str">
        <f t="shared" si="8"/>
        <v>Y0BQ</v>
      </c>
      <c r="O71" t="str">
        <f t="shared" si="9"/>
        <v>Direct Plan - Weekly IDCW</v>
      </c>
      <c r="P71" t="str">
        <f t="shared" si="10"/>
        <v>Y0BQDWD</v>
      </c>
      <c r="T71" s="89">
        <f t="shared" si="11"/>
        <v>1001.1578</v>
      </c>
    </row>
    <row r="72" spans="1:20" hidden="1" x14ac:dyDescent="0.25">
      <c r="A72" t="str">
        <f t="shared" si="6"/>
        <v>Y0BQDGR</v>
      </c>
      <c r="B72" t="str">
        <f t="shared" si="7"/>
        <v xml:space="preserve">Y0BQDirect Plan - Growth </v>
      </c>
      <c r="C72" t="s">
        <v>199</v>
      </c>
      <c r="D72" t="s">
        <v>146</v>
      </c>
      <c r="F72" t="s">
        <v>31</v>
      </c>
      <c r="G72">
        <f>VLOOKUP(I72,AMFI!$A:$E,5,0)</f>
        <v>2864.6412999999998</v>
      </c>
      <c r="H72" t="str">
        <f>IF(SUMIFS('Dividend CAMS data'!I:I,'Dividend CAMS data'!B:B,'Div &amp; NAV PU'!K72)=0,"NA",SUMIFS('Dividend CAMS data'!I:I,'Dividend CAMS data'!B:B,'Div &amp; NAV PU'!K72))</f>
        <v>NA</v>
      </c>
      <c r="I72">
        <v>119790</v>
      </c>
      <c r="J72" t="s">
        <v>1258</v>
      </c>
      <c r="K72" t="s">
        <v>1269</v>
      </c>
      <c r="N72" t="str">
        <f t="shared" si="8"/>
        <v>Y0BQ</v>
      </c>
      <c r="O72" t="str">
        <f t="shared" si="9"/>
        <v xml:space="preserve">Direct Plan - Growth </v>
      </c>
      <c r="P72" t="str">
        <f t="shared" si="10"/>
        <v>Y0BQDGR</v>
      </c>
      <c r="T72" s="89">
        <f t="shared" si="11"/>
        <v>2864.6412999999998</v>
      </c>
    </row>
    <row r="73" spans="1:20" hidden="1" x14ac:dyDescent="0.25">
      <c r="A73" t="str">
        <f t="shared" si="6"/>
        <v>Y0BQDDD</v>
      </c>
      <c r="B73" t="str">
        <f t="shared" si="7"/>
        <v>Y0BQDirect Plan - Daily IDCW</v>
      </c>
      <c r="C73" t="s">
        <v>199</v>
      </c>
      <c r="D73" t="s">
        <v>161</v>
      </c>
      <c r="F73" t="s">
        <v>2391</v>
      </c>
      <c r="G73">
        <f>VLOOKUP(I73,AMFI!$A:$E,5,0)</f>
        <v>1014.3496</v>
      </c>
      <c r="H73">
        <f>IF(SUMIFS('Dividend CAMS data'!I:I,'Dividend CAMS data'!B:B,'Div &amp; NAV PU'!K73)=0,"NA",SUMIFS('Dividend CAMS data'!I:I,'Dividend CAMS data'!B:B,'Div &amp; NAV PU'!K73))</f>
        <v>16.338912069999992</v>
      </c>
      <c r="I73">
        <v>119791</v>
      </c>
      <c r="J73" t="s">
        <v>1258</v>
      </c>
      <c r="K73" t="s">
        <v>1268</v>
      </c>
      <c r="N73" t="str">
        <f t="shared" si="8"/>
        <v>Y0BQ</v>
      </c>
      <c r="O73" t="str">
        <f t="shared" si="9"/>
        <v>Direct Plan - Daily IDCW</v>
      </c>
      <c r="P73" t="str">
        <f t="shared" si="10"/>
        <v>Y0BQDDD</v>
      </c>
      <c r="T73" s="89">
        <f t="shared" si="11"/>
        <v>1014.3496</v>
      </c>
    </row>
    <row r="74" spans="1:20" hidden="1" x14ac:dyDescent="0.25">
      <c r="A74" t="str">
        <f t="shared" si="6"/>
        <v>Y0ALDDD</v>
      </c>
      <c r="B74" t="str">
        <f t="shared" si="7"/>
        <v>Y0ALDirect Plan - Daily IDCW</v>
      </c>
      <c r="C74" t="s">
        <v>169</v>
      </c>
      <c r="D74" t="s">
        <v>161</v>
      </c>
      <c r="F74" t="s">
        <v>2391</v>
      </c>
      <c r="G74">
        <f>VLOOKUP(I74,AMFI!$A:$E,5,0)</f>
        <v>1023.3</v>
      </c>
      <c r="H74">
        <f>IF(SUMIFS('Dividend CAMS data'!I:I,'Dividend CAMS data'!B:B,'Div &amp; NAV PU'!K74)=0,"NA",SUMIFS('Dividend CAMS data'!I:I,'Dividend CAMS data'!B:B,'Div &amp; NAV PU'!K74))</f>
        <v>16.110954460000006</v>
      </c>
      <c r="I74">
        <v>119284</v>
      </c>
      <c r="J74" t="s">
        <v>1258</v>
      </c>
      <c r="K74" t="s">
        <v>1285</v>
      </c>
      <c r="N74" t="str">
        <f t="shared" si="8"/>
        <v>Y0AL</v>
      </c>
      <c r="O74" t="str">
        <f t="shared" si="9"/>
        <v>Direct Plan - Daily IDCW</v>
      </c>
      <c r="P74" t="str">
        <f t="shared" si="10"/>
        <v>Y0ALDDD</v>
      </c>
      <c r="T74" s="89">
        <f t="shared" si="11"/>
        <v>1023.3</v>
      </c>
    </row>
    <row r="75" spans="1:20" hidden="1" x14ac:dyDescent="0.25">
      <c r="A75" t="str">
        <f t="shared" si="6"/>
        <v>Y0ALDGR</v>
      </c>
      <c r="B75" t="str">
        <f t="shared" si="7"/>
        <v xml:space="preserve">Y0ALDirect Plan - Growth </v>
      </c>
      <c r="C75" t="s">
        <v>169</v>
      </c>
      <c r="D75" t="s">
        <v>146</v>
      </c>
      <c r="F75" t="s">
        <v>31</v>
      </c>
      <c r="G75">
        <f>VLOOKUP(I75,AMFI!$A:$E,5,0)</f>
        <v>1631.1458</v>
      </c>
      <c r="H75" t="str">
        <f>IF(SUMIFS('Dividend CAMS data'!I:I,'Dividend CAMS data'!B:B,'Div &amp; NAV PU'!K75)=0,"NA",SUMIFS('Dividend CAMS data'!I:I,'Dividend CAMS data'!B:B,'Div &amp; NAV PU'!K75))</f>
        <v>NA</v>
      </c>
      <c r="I75">
        <v>119283</v>
      </c>
      <c r="J75" t="s">
        <v>1258</v>
      </c>
      <c r="K75" t="s">
        <v>1286</v>
      </c>
      <c r="N75" t="str">
        <f t="shared" si="8"/>
        <v>Y0AL</v>
      </c>
      <c r="O75" t="str">
        <f t="shared" si="9"/>
        <v xml:space="preserve">Direct Plan - Growth </v>
      </c>
      <c r="P75" t="str">
        <f t="shared" si="10"/>
        <v>Y0ALDGR</v>
      </c>
      <c r="T75" s="89">
        <f t="shared" si="11"/>
        <v>1631.1458</v>
      </c>
    </row>
    <row r="76" spans="1:20" hidden="1" x14ac:dyDescent="0.25">
      <c r="A76" t="str">
        <f t="shared" si="6"/>
        <v>Y0ALDMD</v>
      </c>
      <c r="B76" t="str">
        <f t="shared" si="7"/>
        <v>Y0ALDirect Plan - Monthly IDCW</v>
      </c>
      <c r="C76" t="s">
        <v>169</v>
      </c>
      <c r="D76" t="s">
        <v>162</v>
      </c>
      <c r="F76" t="s">
        <v>2393</v>
      </c>
      <c r="G76">
        <f>VLOOKUP(I76,AMFI!$A:$E,5,0)</f>
        <v>1063.1095</v>
      </c>
      <c r="H76">
        <f>IF(SUMIFS('Dividend CAMS data'!I:I,'Dividend CAMS data'!B:B,'Div &amp; NAV PU'!K76)=0,"NA",SUMIFS('Dividend CAMS data'!I:I,'Dividend CAMS data'!B:B,'Div &amp; NAV PU'!K76))</f>
        <v>13.700000000000001</v>
      </c>
      <c r="I76">
        <v>119282</v>
      </c>
      <c r="J76" t="s">
        <v>1258</v>
      </c>
      <c r="K76" t="s">
        <v>1287</v>
      </c>
      <c r="N76" t="str">
        <f t="shared" si="8"/>
        <v>Y0AL</v>
      </c>
      <c r="O76" t="str">
        <f t="shared" si="9"/>
        <v>Direct Plan - Monthly IDCW</v>
      </c>
      <c r="P76" t="str">
        <f t="shared" si="10"/>
        <v>Y0ALDMD</v>
      </c>
      <c r="T76" s="89">
        <f t="shared" si="11"/>
        <v>1063.1095</v>
      </c>
    </row>
    <row r="77" spans="1:20" hidden="1" x14ac:dyDescent="0.25">
      <c r="A77" t="str">
        <f t="shared" si="6"/>
        <v>Y0ALDWD</v>
      </c>
      <c r="B77" t="str">
        <f t="shared" si="7"/>
        <v>Y0ALDirect Plan - Weekly IDCW</v>
      </c>
      <c r="C77" t="s">
        <v>169</v>
      </c>
      <c r="D77" t="s">
        <v>163</v>
      </c>
      <c r="F77" t="s">
        <v>2392</v>
      </c>
      <c r="G77">
        <f>VLOOKUP(I77,AMFI!$A:$E,5,0)</f>
        <v>1001.6858</v>
      </c>
      <c r="H77">
        <f>IF(SUMIFS('Dividend CAMS data'!I:I,'Dividend CAMS data'!B:B,'Div &amp; NAV PU'!K77)=0,"NA",SUMIFS('Dividend CAMS data'!I:I,'Dividend CAMS data'!B:B,'Div &amp; NAV PU'!K77))</f>
        <v>15.663855589999999</v>
      </c>
      <c r="I77">
        <v>119285</v>
      </c>
      <c r="J77" t="s">
        <v>1258</v>
      </c>
      <c r="K77" t="s">
        <v>1288</v>
      </c>
      <c r="N77" t="str">
        <f t="shared" si="8"/>
        <v>Y0AL</v>
      </c>
      <c r="O77" t="str">
        <f t="shared" si="9"/>
        <v>Direct Plan - Weekly IDCW</v>
      </c>
      <c r="P77" t="str">
        <f t="shared" si="10"/>
        <v>Y0ALDWD</v>
      </c>
      <c r="T77" s="89">
        <f t="shared" si="11"/>
        <v>1001.6858</v>
      </c>
    </row>
    <row r="78" spans="1:20" hidden="1" x14ac:dyDescent="0.25">
      <c r="A78" t="str">
        <f t="shared" si="6"/>
        <v>Y0AHDDV</v>
      </c>
      <c r="B78" t="str">
        <f t="shared" si="7"/>
        <v>Y0AHDirect Plan - IDCW</v>
      </c>
      <c r="C78" t="s">
        <v>155</v>
      </c>
      <c r="D78" t="s">
        <v>150</v>
      </c>
      <c r="F78" t="s">
        <v>2390</v>
      </c>
      <c r="G78">
        <f>VLOOKUP(I78,AMFI!$A:$E,5,0)</f>
        <v>13.0786</v>
      </c>
      <c r="H78">
        <f>IF(SUMIFS('Dividend CAMS data'!I:I,'Dividend CAMS data'!B:B,'Div &amp; NAV PU'!K78)=0,"NA",SUMIFS('Dividend CAMS data'!I:I,'Dividend CAMS data'!B:B,'Div &amp; NAV PU'!K78))</f>
        <v>0.42000000000000004</v>
      </c>
      <c r="I78">
        <v>119427</v>
      </c>
      <c r="J78" t="s">
        <v>1258</v>
      </c>
      <c r="K78" t="s">
        <v>1290</v>
      </c>
      <c r="N78" t="str">
        <f t="shared" si="8"/>
        <v>Y0AH</v>
      </c>
      <c r="O78" t="str">
        <f t="shared" si="9"/>
        <v>Direct Plan - IDCW</v>
      </c>
      <c r="P78" t="str">
        <f t="shared" si="10"/>
        <v>Y0AHDDV</v>
      </c>
      <c r="T78" s="89">
        <f t="shared" si="11"/>
        <v>13.0786</v>
      </c>
    </row>
    <row r="79" spans="1:20" hidden="1" x14ac:dyDescent="0.25">
      <c r="A79" t="str">
        <f t="shared" si="6"/>
        <v>Y0AHDGR</v>
      </c>
      <c r="B79" t="str">
        <f t="shared" si="7"/>
        <v xml:space="preserve">Y0AHDirect Plan - Growth </v>
      </c>
      <c r="C79" t="s">
        <v>155</v>
      </c>
      <c r="D79" t="s">
        <v>146</v>
      </c>
      <c r="F79" t="s">
        <v>31</v>
      </c>
      <c r="G79">
        <f>VLOOKUP(I79,AMFI!$A:$E,5,0)</f>
        <v>25.263500000000001</v>
      </c>
      <c r="H79" t="str">
        <f>IF(SUMIFS('Dividend CAMS data'!I:I,'Dividend CAMS data'!B:B,'Div &amp; NAV PU'!K79)=0,"NA",SUMIFS('Dividend CAMS data'!I:I,'Dividend CAMS data'!B:B,'Div &amp; NAV PU'!K79))</f>
        <v>NA</v>
      </c>
      <c r="I79">
        <v>119428</v>
      </c>
      <c r="J79" t="s">
        <v>1258</v>
      </c>
      <c r="K79" t="s">
        <v>1291</v>
      </c>
      <c r="N79" t="str">
        <f t="shared" si="8"/>
        <v>Y0AH</v>
      </c>
      <c r="O79" t="str">
        <f t="shared" si="9"/>
        <v xml:space="preserve">Direct Plan - Growth </v>
      </c>
      <c r="P79" t="str">
        <f t="shared" si="10"/>
        <v>Y0AHDGR</v>
      </c>
      <c r="T79" s="89">
        <f t="shared" si="11"/>
        <v>25.263500000000001</v>
      </c>
    </row>
    <row r="80" spans="1:20" hidden="1" x14ac:dyDescent="0.25">
      <c r="A80" t="str">
        <f t="shared" si="6"/>
        <v>Y0BLDDD</v>
      </c>
      <c r="B80" t="str">
        <f t="shared" si="7"/>
        <v>Y0BLDirect Plan - Daily IDCW</v>
      </c>
      <c r="C80" t="s">
        <v>185</v>
      </c>
      <c r="D80" t="s">
        <v>161</v>
      </c>
      <c r="F80" t="s">
        <v>2391</v>
      </c>
      <c r="G80">
        <f>VLOOKUP(I80,AMFI!$A:$E,5,0)</f>
        <v>10.8591</v>
      </c>
      <c r="H80">
        <f>IF(SUMIFS('Dividend CAMS data'!I:I,'Dividend CAMS data'!B:B,'Div &amp; NAV PU'!K80)=0,"NA",SUMIFS('Dividend CAMS data'!I:I,'Dividend CAMS data'!B:B,'Div &amp; NAV PU'!K80))</f>
        <v>0.18309809000000002</v>
      </c>
      <c r="I80">
        <v>119432</v>
      </c>
      <c r="J80" t="s">
        <v>1258</v>
      </c>
      <c r="K80" t="s">
        <v>1263</v>
      </c>
      <c r="N80" t="str">
        <f t="shared" si="8"/>
        <v>Y0BL</v>
      </c>
      <c r="O80" t="str">
        <f t="shared" si="9"/>
        <v>Direct Plan - Daily IDCW</v>
      </c>
      <c r="P80" t="str">
        <f t="shared" si="10"/>
        <v>Y0BLDDD</v>
      </c>
      <c r="T80" s="89">
        <f t="shared" si="11"/>
        <v>10.8591</v>
      </c>
    </row>
    <row r="81" spans="1:20" hidden="1" x14ac:dyDescent="0.25">
      <c r="A81" t="str">
        <f t="shared" si="6"/>
        <v>Y0BLDGR</v>
      </c>
      <c r="B81" t="str">
        <f t="shared" si="7"/>
        <v xml:space="preserve">Y0BLDirect Plan - Growth </v>
      </c>
      <c r="C81" t="s">
        <v>185</v>
      </c>
      <c r="D81" t="s">
        <v>146</v>
      </c>
      <c r="F81" t="s">
        <v>31</v>
      </c>
      <c r="G81">
        <f>VLOOKUP(I81,AMFI!$A:$E,5,0)</f>
        <v>21.823599999999999</v>
      </c>
      <c r="H81" t="str">
        <f>IF(SUMIFS('Dividend CAMS data'!I:I,'Dividend CAMS data'!B:B,'Div &amp; NAV PU'!K81)=0,"NA",SUMIFS('Dividend CAMS data'!I:I,'Dividend CAMS data'!B:B,'Div &amp; NAV PU'!K81))</f>
        <v>NA</v>
      </c>
      <c r="I81">
        <v>119431</v>
      </c>
      <c r="J81" t="s">
        <v>1258</v>
      </c>
      <c r="K81" t="s">
        <v>1264</v>
      </c>
      <c r="N81" t="str">
        <f t="shared" si="8"/>
        <v>Y0BL</v>
      </c>
      <c r="O81" t="str">
        <f t="shared" si="9"/>
        <v xml:space="preserve">Direct Plan - Growth </v>
      </c>
      <c r="P81" t="str">
        <f t="shared" si="10"/>
        <v>Y0BLDGR</v>
      </c>
      <c r="T81" s="89">
        <f t="shared" si="11"/>
        <v>21.823599999999999</v>
      </c>
    </row>
    <row r="82" spans="1:20" hidden="1" x14ac:dyDescent="0.25">
      <c r="A82" t="str">
        <f t="shared" si="6"/>
        <v>Y0BLDMD</v>
      </c>
      <c r="B82" t="str">
        <f t="shared" si="7"/>
        <v>Y0BLDirect Plan - Monthly IDCW</v>
      </c>
      <c r="C82" t="s">
        <v>185</v>
      </c>
      <c r="D82" t="s">
        <v>162</v>
      </c>
      <c r="F82" t="s">
        <v>2393</v>
      </c>
      <c r="G82">
        <f>VLOOKUP(I82,AMFI!$A:$E,5,0)</f>
        <v>12.0602</v>
      </c>
      <c r="H82">
        <f>IF(SUMIFS('Dividend CAMS data'!I:I,'Dividend CAMS data'!B:B,'Div &amp; NAV PU'!K82)=0,"NA",SUMIFS('Dividend CAMS data'!I:I,'Dividend CAMS data'!B:B,'Div &amp; NAV PU'!K82))</f>
        <v>0.21</v>
      </c>
      <c r="I82">
        <v>119429</v>
      </c>
      <c r="J82" t="s">
        <v>1258</v>
      </c>
      <c r="K82" t="s">
        <v>1265</v>
      </c>
      <c r="N82" t="str">
        <f t="shared" si="8"/>
        <v>Y0BL</v>
      </c>
      <c r="O82" t="str">
        <f t="shared" si="9"/>
        <v>Direct Plan - Monthly IDCW</v>
      </c>
      <c r="P82" t="str">
        <f t="shared" si="10"/>
        <v>Y0BLDMD</v>
      </c>
      <c r="T82" s="89">
        <f t="shared" si="11"/>
        <v>12.0602</v>
      </c>
    </row>
    <row r="83" spans="1:20" hidden="1" x14ac:dyDescent="0.25">
      <c r="A83" t="str">
        <f t="shared" si="6"/>
        <v>Y0BLDWD</v>
      </c>
      <c r="B83" t="str">
        <f t="shared" si="7"/>
        <v>Y0BLDirect Plan - Weekly IDCW</v>
      </c>
      <c r="C83" t="s">
        <v>185</v>
      </c>
      <c r="D83" t="s">
        <v>163</v>
      </c>
      <c r="F83" t="s">
        <v>2392</v>
      </c>
      <c r="G83">
        <f>VLOOKUP(I83,AMFI!$A:$E,5,0)</f>
        <v>13.1357</v>
      </c>
      <c r="H83">
        <f>IF(SUMIFS('Dividend CAMS data'!I:I,'Dividend CAMS data'!B:B,'Div &amp; NAV PU'!K83)=0,"NA",SUMIFS('Dividend CAMS data'!I:I,'Dividend CAMS data'!B:B,'Div &amp; NAV PU'!K83))</f>
        <v>0.18718277999999999</v>
      </c>
      <c r="I83">
        <v>119430</v>
      </c>
      <c r="J83" t="s">
        <v>1258</v>
      </c>
      <c r="K83" t="s">
        <v>1267</v>
      </c>
      <c r="N83" t="str">
        <f t="shared" si="8"/>
        <v>Y0BL</v>
      </c>
      <c r="O83" t="str">
        <f t="shared" si="9"/>
        <v>Direct Plan - Weekly IDCW</v>
      </c>
      <c r="P83" t="str">
        <f t="shared" si="10"/>
        <v>Y0BLDWD</v>
      </c>
      <c r="T83" s="89">
        <f t="shared" si="11"/>
        <v>13.1357</v>
      </c>
    </row>
    <row r="84" spans="1:20" hidden="1" x14ac:dyDescent="0.25">
      <c r="A84" t="str">
        <f t="shared" si="6"/>
        <v>Y0BPDGR</v>
      </c>
      <c r="B84" t="str">
        <f t="shared" si="7"/>
        <v xml:space="preserve">Y0BPDirect Plan - Growth </v>
      </c>
      <c r="C84" t="s">
        <v>198</v>
      </c>
      <c r="D84" t="s">
        <v>146</v>
      </c>
      <c r="F84" t="s">
        <v>31</v>
      </c>
      <c r="G84">
        <f>VLOOKUP(I84,AMFI!$A:$E,5,0)</f>
        <v>60.057600000000001</v>
      </c>
      <c r="H84" t="str">
        <f>IF(SUMIFS('Dividend CAMS data'!I:I,'Dividend CAMS data'!B:B,'Div &amp; NAV PU'!K84)=0,"NA",SUMIFS('Dividend CAMS data'!I:I,'Dividend CAMS data'!B:B,'Div &amp; NAV PU'!K84))</f>
        <v>NA</v>
      </c>
      <c r="I84">
        <v>119425</v>
      </c>
      <c r="J84" t="s">
        <v>1258</v>
      </c>
      <c r="K84" t="s">
        <v>1301</v>
      </c>
      <c r="N84" t="str">
        <f t="shared" si="8"/>
        <v>Y0BP</v>
      </c>
      <c r="O84" t="str">
        <f t="shared" si="9"/>
        <v xml:space="preserve">Direct Plan - Growth </v>
      </c>
      <c r="P84" t="str">
        <f t="shared" si="10"/>
        <v>Y0BPDGR</v>
      </c>
      <c r="T84" s="89">
        <f t="shared" si="11"/>
        <v>60.057600000000001</v>
      </c>
    </row>
    <row r="85" spans="1:20" hidden="1" x14ac:dyDescent="0.25">
      <c r="A85" t="str">
        <f t="shared" si="6"/>
        <v>Y0BPDQD</v>
      </c>
      <c r="B85" t="str">
        <f t="shared" si="7"/>
        <v>Y0BPDirect Plan - Quarterly IDCW</v>
      </c>
      <c r="C85" t="s">
        <v>198</v>
      </c>
      <c r="D85" t="s">
        <v>178</v>
      </c>
      <c r="F85" t="s">
        <v>2394</v>
      </c>
      <c r="G85">
        <f>VLOOKUP(I85,AMFI!$A:$E,5,0)</f>
        <v>12.8924</v>
      </c>
      <c r="H85">
        <f>IF(SUMIFS('Dividend CAMS data'!I:I,'Dividend CAMS data'!B:B,'Div &amp; NAV PU'!K85)=0,"NA",SUMIFS('Dividend CAMS data'!I:I,'Dividend CAMS data'!B:B,'Div &amp; NAV PU'!K85))</f>
        <v>0.54</v>
      </c>
      <c r="I85">
        <v>119426</v>
      </c>
      <c r="J85" t="s">
        <v>1258</v>
      </c>
      <c r="K85" t="s">
        <v>1302</v>
      </c>
      <c r="N85" t="str">
        <f t="shared" si="8"/>
        <v>Y0BP</v>
      </c>
      <c r="O85" t="str">
        <f t="shared" si="9"/>
        <v>Direct Plan - Quarterly IDCW</v>
      </c>
      <c r="P85" t="str">
        <f t="shared" si="10"/>
        <v>Y0BPDQD</v>
      </c>
      <c r="T85" s="89">
        <f t="shared" si="11"/>
        <v>12.8924</v>
      </c>
    </row>
    <row r="86" spans="1:20" hidden="1" x14ac:dyDescent="0.25">
      <c r="A86" t="str">
        <f t="shared" si="6"/>
        <v>Y0BMDDV</v>
      </c>
      <c r="B86" t="str">
        <f t="shared" si="7"/>
        <v>Y0BMDirect Plan - IDCW</v>
      </c>
      <c r="C86" t="s">
        <v>188</v>
      </c>
      <c r="D86" t="s">
        <v>150</v>
      </c>
      <c r="F86" t="s">
        <v>2390</v>
      </c>
      <c r="G86">
        <f>VLOOKUP(I86,AMFI!$A:$E,5,0)</f>
        <v>10.9056</v>
      </c>
      <c r="H86">
        <f>IF(SUMIFS('Dividend CAMS data'!I:I,'Dividend CAMS data'!B:B,'Div &amp; NAV PU'!K86)=0,"NA",SUMIFS('Dividend CAMS data'!I:I,'Dividend CAMS data'!B:B,'Div &amp; NAV PU'!K86))</f>
        <v>0.3</v>
      </c>
      <c r="I86">
        <v>119785</v>
      </c>
      <c r="J86" t="s">
        <v>1258</v>
      </c>
      <c r="K86" t="s">
        <v>1278</v>
      </c>
      <c r="N86" t="str">
        <f t="shared" si="8"/>
        <v>Y0BM</v>
      </c>
      <c r="O86" t="str">
        <f t="shared" si="9"/>
        <v>Direct Plan - IDCW</v>
      </c>
      <c r="P86" t="str">
        <f t="shared" si="10"/>
        <v>Y0BMDDV</v>
      </c>
      <c r="T86" s="89">
        <f t="shared" si="11"/>
        <v>10.9056</v>
      </c>
    </row>
    <row r="87" spans="1:20" hidden="1" x14ac:dyDescent="0.25">
      <c r="A87" t="str">
        <f t="shared" si="6"/>
        <v>Y0BMDGR</v>
      </c>
      <c r="B87" t="str">
        <f t="shared" si="7"/>
        <v xml:space="preserve">Y0BMDirect Plan - Growth </v>
      </c>
      <c r="C87" t="s">
        <v>188</v>
      </c>
      <c r="D87" t="s">
        <v>146</v>
      </c>
      <c r="F87" t="s">
        <v>31</v>
      </c>
      <c r="G87">
        <f>VLOOKUP(I87,AMFI!$A:$E,5,0)</f>
        <v>24.4404</v>
      </c>
      <c r="H87" t="str">
        <f>IF(SUMIFS('Dividend CAMS data'!I:I,'Dividend CAMS data'!B:B,'Div &amp; NAV PU'!K87)=0,"NA",SUMIFS('Dividend CAMS data'!I:I,'Dividend CAMS data'!B:B,'Div &amp; NAV PU'!K87))</f>
        <v>NA</v>
      </c>
      <c r="I87">
        <v>119786</v>
      </c>
      <c r="J87" t="s">
        <v>1258</v>
      </c>
      <c r="K87" t="s">
        <v>1279</v>
      </c>
      <c r="N87" t="str">
        <f t="shared" si="8"/>
        <v>Y0BM</v>
      </c>
      <c r="O87" t="str">
        <f t="shared" si="9"/>
        <v xml:space="preserve">Direct Plan - Growth </v>
      </c>
      <c r="P87" t="str">
        <f t="shared" si="10"/>
        <v>Y0BMDGR</v>
      </c>
      <c r="T87" s="89">
        <f t="shared" si="11"/>
        <v>24.4404</v>
      </c>
    </row>
    <row r="88" spans="1:20" hidden="1" x14ac:dyDescent="0.25">
      <c r="A88" t="str">
        <f t="shared" si="6"/>
        <v>Y0AIDGR</v>
      </c>
      <c r="B88" t="str">
        <f t="shared" si="7"/>
        <v xml:space="preserve">Y0AIDirect Plan - Growth </v>
      </c>
      <c r="C88" t="s">
        <v>160</v>
      </c>
      <c r="D88" t="s">
        <v>146</v>
      </c>
      <c r="F88" t="s">
        <v>31</v>
      </c>
      <c r="G88">
        <f>VLOOKUP(I88,AMFI!$A:$E,5,0)</f>
        <v>20.6525</v>
      </c>
      <c r="H88" t="str">
        <f>IF(SUMIFS('Dividend CAMS data'!I:I,'Dividend CAMS data'!B:B,'Div &amp; NAV PU'!K88)=0,"NA",SUMIFS('Dividend CAMS data'!I:I,'Dividend CAMS data'!B:B,'Div &amp; NAV PU'!K88))</f>
        <v>NA</v>
      </c>
      <c r="I88">
        <v>119795</v>
      </c>
      <c r="J88" t="s">
        <v>1258</v>
      </c>
      <c r="K88" t="s">
        <v>1294</v>
      </c>
      <c r="N88" t="str">
        <f t="shared" si="8"/>
        <v>Y0AI</v>
      </c>
      <c r="O88" t="str">
        <f t="shared" si="9"/>
        <v xml:space="preserve">Direct Plan - Growth </v>
      </c>
      <c r="P88" t="str">
        <f t="shared" si="10"/>
        <v>Y0AIDGR</v>
      </c>
      <c r="T88" s="89">
        <f t="shared" si="11"/>
        <v>20.6525</v>
      </c>
    </row>
    <row r="89" spans="1:20" hidden="1" x14ac:dyDescent="0.25">
      <c r="A89" t="str">
        <f t="shared" si="6"/>
        <v>Y0AIDMD</v>
      </c>
      <c r="B89" t="str">
        <f t="shared" si="7"/>
        <v>Y0AIDirect Plan - Monthly IDCW</v>
      </c>
      <c r="C89" t="s">
        <v>160</v>
      </c>
      <c r="D89" t="s">
        <v>162</v>
      </c>
      <c r="F89" t="s">
        <v>2393</v>
      </c>
      <c r="G89">
        <f>VLOOKUP(I89,AMFI!$A:$E,5,0)</f>
        <v>11.7113</v>
      </c>
      <c r="H89">
        <f>IF(SUMIFS('Dividend CAMS data'!I:I,'Dividend CAMS data'!B:B,'Div &amp; NAV PU'!K89)=0,"NA",SUMIFS('Dividend CAMS data'!I:I,'Dividend CAMS data'!B:B,'Div &amp; NAV PU'!K89))</f>
        <v>0.3</v>
      </c>
      <c r="I89">
        <v>119794</v>
      </c>
      <c r="J89" t="s">
        <v>1258</v>
      </c>
      <c r="K89" t="s">
        <v>1295</v>
      </c>
      <c r="N89" t="str">
        <f t="shared" si="8"/>
        <v>Y0AI</v>
      </c>
      <c r="O89" t="str">
        <f t="shared" si="9"/>
        <v>Direct Plan - Monthly IDCW</v>
      </c>
      <c r="P89" t="str">
        <f t="shared" si="10"/>
        <v>Y0AIDMD</v>
      </c>
      <c r="T89" s="89">
        <f t="shared" si="11"/>
        <v>11.7113</v>
      </c>
    </row>
    <row r="90" spans="1:20" hidden="1" x14ac:dyDescent="0.25">
      <c r="A90" t="str">
        <f t="shared" si="6"/>
        <v>Y0AIDWD</v>
      </c>
      <c r="B90" t="str">
        <f t="shared" si="7"/>
        <v>Y0AIDirect Plan - Weekly IDCW</v>
      </c>
      <c r="C90" t="s">
        <v>160</v>
      </c>
      <c r="D90" t="s">
        <v>163</v>
      </c>
      <c r="F90" t="s">
        <v>2392</v>
      </c>
      <c r="G90">
        <f>VLOOKUP(I90,AMFI!$A:$E,5,0)</f>
        <v>10.8309</v>
      </c>
      <c r="H90">
        <f>IF(SUMIFS('Dividend CAMS data'!I:I,'Dividend CAMS data'!B:B,'Div &amp; NAV PU'!K90)=0,"NA",SUMIFS('Dividend CAMS data'!I:I,'Dividend CAMS data'!B:B,'Div &amp; NAV PU'!K90))</f>
        <v>0.27169967</v>
      </c>
      <c r="I90">
        <v>119797</v>
      </c>
      <c r="J90" t="s">
        <v>1258</v>
      </c>
      <c r="K90" t="s">
        <v>1296</v>
      </c>
      <c r="N90" t="str">
        <f t="shared" si="8"/>
        <v>Y0AI</v>
      </c>
      <c r="O90" t="str">
        <f t="shared" si="9"/>
        <v>Direct Plan - Weekly IDCW</v>
      </c>
      <c r="P90" t="str">
        <f t="shared" si="10"/>
        <v>Y0AIDWD</v>
      </c>
      <c r="T90" s="89">
        <f t="shared" si="11"/>
        <v>10.8309</v>
      </c>
    </row>
    <row r="91" spans="1:20" hidden="1" x14ac:dyDescent="0.25">
      <c r="A91" t="str">
        <f t="shared" si="6"/>
        <v>Y0AKDDV</v>
      </c>
      <c r="B91" t="str">
        <f t="shared" si="7"/>
        <v>Y0AKDirect Plan - IDCW</v>
      </c>
      <c r="C91" t="s">
        <v>168</v>
      </c>
      <c r="D91" t="s">
        <v>150</v>
      </c>
      <c r="F91" t="s">
        <v>2390</v>
      </c>
      <c r="G91">
        <f>VLOOKUP(I91,AMFI!$A:$E,5,0)</f>
        <v>11.097899999999999</v>
      </c>
      <c r="H91">
        <f>IF(SUMIFS('Dividend CAMS data'!I:I,'Dividend CAMS data'!B:B,'Div &amp; NAV PU'!K91)=0,"NA",SUMIFS('Dividend CAMS data'!I:I,'Dividend CAMS data'!B:B,'Div &amp; NAV PU'!K91))</f>
        <v>0.24000000000000002</v>
      </c>
      <c r="I91">
        <v>119808</v>
      </c>
      <c r="J91" t="s">
        <v>1258</v>
      </c>
      <c r="K91" t="s">
        <v>1309</v>
      </c>
      <c r="N91" t="str">
        <f t="shared" si="8"/>
        <v>Y0AK</v>
      </c>
      <c r="O91" t="str">
        <f t="shared" si="9"/>
        <v>Direct Plan - IDCW</v>
      </c>
      <c r="P91" t="str">
        <f t="shared" si="10"/>
        <v>Y0AKDDV</v>
      </c>
      <c r="T91" s="89">
        <f t="shared" si="11"/>
        <v>11.097899999999999</v>
      </c>
    </row>
    <row r="92" spans="1:20" hidden="1" x14ac:dyDescent="0.25">
      <c r="A92" t="str">
        <f t="shared" si="6"/>
        <v>Y0AKDGR</v>
      </c>
      <c r="B92" t="str">
        <f t="shared" si="7"/>
        <v xml:space="preserve">Y0AKDirect Plan - Growth </v>
      </c>
      <c r="C92" t="s">
        <v>168</v>
      </c>
      <c r="D92" t="s">
        <v>146</v>
      </c>
      <c r="F92" t="s">
        <v>31</v>
      </c>
      <c r="G92">
        <f>VLOOKUP(I92,AMFI!$A:$E,5,0)</f>
        <v>23.397400000000001</v>
      </c>
      <c r="H92" t="str">
        <f>IF(SUMIFS('Dividend CAMS data'!I:I,'Dividend CAMS data'!B:B,'Div &amp; NAV PU'!K92)=0,"NA",SUMIFS('Dividend CAMS data'!I:I,'Dividend CAMS data'!B:B,'Div &amp; NAV PU'!K92))</f>
        <v>NA</v>
      </c>
      <c r="I92">
        <v>119809</v>
      </c>
      <c r="J92" t="s">
        <v>1258</v>
      </c>
      <c r="K92" t="s">
        <v>1310</v>
      </c>
      <c r="N92" t="str">
        <f t="shared" si="8"/>
        <v>Y0AK</v>
      </c>
      <c r="O92" t="str">
        <f t="shared" si="9"/>
        <v xml:space="preserve">Direct Plan - Growth </v>
      </c>
      <c r="P92" t="str">
        <f t="shared" si="10"/>
        <v>Y0AKDGR</v>
      </c>
      <c r="T92" s="89">
        <f t="shared" si="11"/>
        <v>23.397400000000001</v>
      </c>
    </row>
    <row r="93" spans="1:20" hidden="1" x14ac:dyDescent="0.25">
      <c r="A93" t="str">
        <f t="shared" si="6"/>
        <v>Y0BNDGR</v>
      </c>
      <c r="B93" t="str">
        <f t="shared" si="7"/>
        <v xml:space="preserve">Y0BNDirect Plan - Growth </v>
      </c>
      <c r="C93" t="s">
        <v>189</v>
      </c>
      <c r="D93" t="s">
        <v>146</v>
      </c>
      <c r="F93" t="s">
        <v>31</v>
      </c>
      <c r="G93">
        <f>VLOOKUP(I93,AMFI!$A:$E,5,0)</f>
        <v>22.235299999999999</v>
      </c>
      <c r="H93" t="str">
        <f>IF(SUMIFS('Dividend CAMS data'!I:I,'Dividend CAMS data'!B:B,'Div &amp; NAV PU'!K93)=0,"NA",SUMIFS('Dividend CAMS data'!I:I,'Dividend CAMS data'!B:B,'Div &amp; NAV PU'!K93))</f>
        <v>NA</v>
      </c>
      <c r="I93">
        <v>119856</v>
      </c>
      <c r="J93" t="s">
        <v>1258</v>
      </c>
      <c r="K93" t="s">
        <v>1280</v>
      </c>
      <c r="N93" t="str">
        <f t="shared" si="8"/>
        <v>Y0BN</v>
      </c>
      <c r="O93" t="str">
        <f t="shared" si="9"/>
        <v xml:space="preserve">Direct Plan - Growth </v>
      </c>
      <c r="P93" t="str">
        <f t="shared" si="10"/>
        <v>Y0BNDGR</v>
      </c>
      <c r="T93" s="89">
        <f t="shared" si="11"/>
        <v>22.235299999999999</v>
      </c>
    </row>
    <row r="94" spans="1:20" hidden="1" x14ac:dyDescent="0.25">
      <c r="A94" t="str">
        <f t="shared" si="6"/>
        <v>Y0BNDMD</v>
      </c>
      <c r="B94" t="str">
        <f t="shared" si="7"/>
        <v>Y0BNDirect Plan - Monthly IDCW</v>
      </c>
      <c r="C94" t="s">
        <v>189</v>
      </c>
      <c r="D94" t="s">
        <v>162</v>
      </c>
      <c r="F94" t="s">
        <v>2393</v>
      </c>
      <c r="G94">
        <f>VLOOKUP(I94,AMFI!$A:$E,5,0)</f>
        <v>11.9033</v>
      </c>
      <c r="H94">
        <f>IF(SUMIFS('Dividend CAMS data'!I:I,'Dividend CAMS data'!B:B,'Div &amp; NAV PU'!K94)=0,"NA",SUMIFS('Dividend CAMS data'!I:I,'Dividend CAMS data'!B:B,'Div &amp; NAV PU'!K94))</f>
        <v>0.3</v>
      </c>
      <c r="I94">
        <v>119857</v>
      </c>
      <c r="J94" t="s">
        <v>1258</v>
      </c>
      <c r="K94" t="s">
        <v>1281</v>
      </c>
      <c r="N94" t="str">
        <f t="shared" si="8"/>
        <v>Y0BN</v>
      </c>
      <c r="O94" t="str">
        <f t="shared" si="9"/>
        <v>Direct Plan - Monthly IDCW</v>
      </c>
      <c r="P94" t="str">
        <f t="shared" si="10"/>
        <v>Y0BNDMD</v>
      </c>
      <c r="T94" s="89">
        <f t="shared" si="11"/>
        <v>11.9033</v>
      </c>
    </row>
    <row r="95" spans="1:20" hidden="1" x14ac:dyDescent="0.25">
      <c r="A95" t="str">
        <f t="shared" si="6"/>
        <v>Y0BNDQD</v>
      </c>
      <c r="B95" t="str">
        <f t="shared" si="7"/>
        <v>Y0BNDirect Plan - Quarterly IDCW</v>
      </c>
      <c r="C95" t="s">
        <v>189</v>
      </c>
      <c r="D95" t="s">
        <v>178</v>
      </c>
      <c r="F95" t="s">
        <v>2394</v>
      </c>
      <c r="G95">
        <f>VLOOKUP(I95,AMFI!$A:$E,5,0)</f>
        <v>11.6015</v>
      </c>
      <c r="H95">
        <f>IF(SUMIFS('Dividend CAMS data'!I:I,'Dividend CAMS data'!B:B,'Div &amp; NAV PU'!K95)=0,"NA",SUMIFS('Dividend CAMS data'!I:I,'Dividend CAMS data'!B:B,'Div &amp; NAV PU'!K95))</f>
        <v>0.30000000000000004</v>
      </c>
      <c r="I95">
        <v>119858</v>
      </c>
      <c r="J95" t="s">
        <v>1258</v>
      </c>
      <c r="K95" t="s">
        <v>1282</v>
      </c>
      <c r="N95" t="str">
        <f t="shared" si="8"/>
        <v>Y0BN</v>
      </c>
      <c r="O95" t="str">
        <f t="shared" si="9"/>
        <v>Direct Plan - Quarterly IDCW</v>
      </c>
      <c r="P95" t="str">
        <f t="shared" si="10"/>
        <v>Y0BNDQD</v>
      </c>
      <c r="T95" s="89">
        <f t="shared" si="11"/>
        <v>11.6015</v>
      </c>
    </row>
    <row r="96" spans="1:20" hidden="1" x14ac:dyDescent="0.25">
      <c r="A96" t="str">
        <f t="shared" si="6"/>
        <v>Y0BFDGR</v>
      </c>
      <c r="B96" t="str">
        <f t="shared" si="7"/>
        <v xml:space="preserve">Y0BFDirect Plan - Growth </v>
      </c>
      <c r="C96" t="s">
        <v>176</v>
      </c>
      <c r="D96" t="s">
        <v>146</v>
      </c>
      <c r="F96" t="s">
        <v>31</v>
      </c>
      <c r="G96">
        <f>VLOOKUP(I96,AMFI!$A:$E,5,0)</f>
        <v>62.076300000000003</v>
      </c>
      <c r="H96" t="str">
        <f>IF(SUMIFS('Dividend CAMS data'!I:I,'Dividend CAMS data'!B:B,'Div &amp; NAV PU'!K96)=0,"NA",SUMIFS('Dividend CAMS data'!I:I,'Dividend CAMS data'!B:B,'Div &amp; NAV PU'!K96))</f>
        <v>NA</v>
      </c>
      <c r="I96">
        <v>119844</v>
      </c>
      <c r="J96" t="s">
        <v>1258</v>
      </c>
      <c r="K96" t="s">
        <v>1274</v>
      </c>
      <c r="N96" t="str">
        <f t="shared" si="8"/>
        <v>Y0BF</v>
      </c>
      <c r="O96" t="str">
        <f t="shared" si="9"/>
        <v xml:space="preserve">Direct Plan - Growth </v>
      </c>
      <c r="P96" t="str">
        <f t="shared" si="10"/>
        <v>Y0BFDGR</v>
      </c>
      <c r="T96" s="89">
        <f t="shared" si="11"/>
        <v>62.076300000000003</v>
      </c>
    </row>
    <row r="97" spans="1:20" hidden="1" x14ac:dyDescent="0.25">
      <c r="A97" t="str">
        <f t="shared" si="6"/>
        <v>Y0BFDQD</v>
      </c>
      <c r="B97" t="str">
        <f t="shared" si="7"/>
        <v>Y0BFDirect Plan - Quarterly IDCW</v>
      </c>
      <c r="C97" t="s">
        <v>176</v>
      </c>
      <c r="D97" t="s">
        <v>178</v>
      </c>
      <c r="F97" t="s">
        <v>2394</v>
      </c>
      <c r="G97">
        <f>VLOOKUP(I97,AMFI!$A:$E,5,0)</f>
        <v>11.936400000000001</v>
      </c>
      <c r="H97">
        <f>IF(SUMIFS('Dividend CAMS data'!I:I,'Dividend CAMS data'!B:B,'Div &amp; NAV PU'!K97)=0,"NA",SUMIFS('Dividend CAMS data'!I:I,'Dividend CAMS data'!B:B,'Div &amp; NAV PU'!K97))</f>
        <v>0.42</v>
      </c>
      <c r="I97">
        <v>119847</v>
      </c>
      <c r="J97" t="s">
        <v>1258</v>
      </c>
      <c r="K97" t="s">
        <v>1276</v>
      </c>
      <c r="N97" t="str">
        <f t="shared" si="8"/>
        <v>Y0BF</v>
      </c>
      <c r="O97" t="str">
        <f t="shared" si="9"/>
        <v>Direct Plan - Quarterly IDCW</v>
      </c>
      <c r="P97" t="str">
        <f t="shared" si="10"/>
        <v>Y0BFDQD</v>
      </c>
      <c r="T97" s="89">
        <f t="shared" si="11"/>
        <v>11.936400000000001</v>
      </c>
    </row>
    <row r="98" spans="1:20" hidden="1" x14ac:dyDescent="0.25">
      <c r="A98" t="str">
        <f t="shared" si="6"/>
        <v>Y0BFDHD</v>
      </c>
      <c r="B98" t="str">
        <f t="shared" si="7"/>
        <v>Y0BFDirect Plan - Semi Annual IDCW</v>
      </c>
      <c r="C98" t="s">
        <v>176</v>
      </c>
      <c r="D98" t="s">
        <v>177</v>
      </c>
      <c r="F98" t="s">
        <v>2395</v>
      </c>
      <c r="G98">
        <f>VLOOKUP(I98,AMFI!$A:$E,5,0)</f>
        <v>20.323499999999999</v>
      </c>
      <c r="H98">
        <f>IF(SUMIFS('Dividend CAMS data'!I:I,'Dividend CAMS data'!B:B,'Div &amp; NAV PU'!K98)=0,"NA",SUMIFS('Dividend CAMS data'!I:I,'Dividend CAMS data'!B:B,'Div &amp; NAV PU'!K98))</f>
        <v>0.45</v>
      </c>
      <c r="I98">
        <v>119846</v>
      </c>
      <c r="J98" t="s">
        <v>1258</v>
      </c>
      <c r="K98" t="s">
        <v>1275</v>
      </c>
      <c r="N98" t="str">
        <f t="shared" si="8"/>
        <v>Y0BF</v>
      </c>
      <c r="O98" t="str">
        <f t="shared" si="9"/>
        <v>Direct Plan - Semi Annual IDCW</v>
      </c>
      <c r="P98" t="str">
        <f t="shared" si="10"/>
        <v>Y0BFDHD</v>
      </c>
      <c r="T98" s="89">
        <f t="shared" si="11"/>
        <v>20.323499999999999</v>
      </c>
    </row>
    <row r="99" spans="1:20" hidden="1" x14ac:dyDescent="0.25">
      <c r="A99" t="str">
        <f t="shared" si="6"/>
        <v>Y0BODDD</v>
      </c>
      <c r="B99" t="str">
        <f t="shared" si="7"/>
        <v>Y0BODirect Plan - Daily IDCW</v>
      </c>
      <c r="C99" t="s">
        <v>191</v>
      </c>
      <c r="D99" t="s">
        <v>161</v>
      </c>
      <c r="F99" t="s">
        <v>2391</v>
      </c>
      <c r="G99">
        <f>VLOOKUP(I99,AMFI!$A:$E,5,0)</f>
        <v>10.5092</v>
      </c>
      <c r="H99">
        <f>IF(SUMIFS('Dividend CAMS data'!I:I,'Dividend CAMS data'!B:B,'Div &amp; NAV PU'!K99)=0,"NA",SUMIFS('Dividend CAMS data'!I:I,'Dividend CAMS data'!B:B,'Div &amp; NAV PU'!K99))</f>
        <v>0.18260394999999999</v>
      </c>
      <c r="I99">
        <v>119848</v>
      </c>
      <c r="J99" t="s">
        <v>1258</v>
      </c>
      <c r="K99" t="s">
        <v>1259</v>
      </c>
      <c r="L99" t="e">
        <f>VLOOKUP(I99,AMFI!A:B,4,0)</f>
        <v>#REF!</v>
      </c>
      <c r="N99" t="str">
        <f t="shared" si="8"/>
        <v>Y0BO</v>
      </c>
      <c r="O99" t="str">
        <f t="shared" si="9"/>
        <v>Direct Plan - Daily IDCW</v>
      </c>
      <c r="P99" t="str">
        <f t="shared" si="10"/>
        <v>Y0BODDD</v>
      </c>
      <c r="T99" s="89">
        <f t="shared" si="11"/>
        <v>10.5092</v>
      </c>
    </row>
    <row r="100" spans="1:20" hidden="1" x14ac:dyDescent="0.25">
      <c r="A100" t="str">
        <f t="shared" si="6"/>
        <v>Y0BODGR</v>
      </c>
      <c r="B100" t="str">
        <f t="shared" si="7"/>
        <v xml:space="preserve">Y0BODirect Plan - Growth </v>
      </c>
      <c r="C100" t="s">
        <v>191</v>
      </c>
      <c r="D100" t="s">
        <v>146</v>
      </c>
      <c r="F100" t="s">
        <v>31</v>
      </c>
      <c r="G100">
        <f>VLOOKUP(I100,AMFI!$A:$E,5,0)</f>
        <v>35.709200000000003</v>
      </c>
      <c r="H100" t="str">
        <f>IF(SUMIFS('Dividend CAMS data'!I:I,'Dividend CAMS data'!B:B,'Div &amp; NAV PU'!K100)=0,"NA",SUMIFS('Dividend CAMS data'!I:I,'Dividend CAMS data'!B:B,'Div &amp; NAV PU'!K100))</f>
        <v>NA</v>
      </c>
      <c r="I100">
        <v>119849</v>
      </c>
      <c r="J100" t="s">
        <v>1258</v>
      </c>
      <c r="K100" t="s">
        <v>1260</v>
      </c>
      <c r="L100" t="e">
        <f>VLOOKUP(I100,AMFI!A:B,4,0)</f>
        <v>#REF!</v>
      </c>
      <c r="N100" t="str">
        <f t="shared" si="8"/>
        <v>Y0BO</v>
      </c>
      <c r="O100" t="str">
        <f t="shared" si="9"/>
        <v xml:space="preserve">Direct Plan - Growth </v>
      </c>
      <c r="P100" t="str">
        <f t="shared" si="10"/>
        <v>Y0BODGR</v>
      </c>
      <c r="T100" s="89">
        <f t="shared" si="11"/>
        <v>35.709200000000003</v>
      </c>
    </row>
    <row r="101" spans="1:20" hidden="1" x14ac:dyDescent="0.25">
      <c r="A101" t="str">
        <f t="shared" si="6"/>
        <v>Y0BODMD</v>
      </c>
      <c r="B101" t="str">
        <f t="shared" si="7"/>
        <v>Y0BODirect Plan - Monthly IDCW</v>
      </c>
      <c r="C101" t="s">
        <v>191</v>
      </c>
      <c r="D101" t="s">
        <v>162</v>
      </c>
      <c r="F101" t="s">
        <v>2393</v>
      </c>
      <c r="G101">
        <f>VLOOKUP(I101,AMFI!$A:$E,5,0)</f>
        <v>13.032500000000001</v>
      </c>
      <c r="H101">
        <f>IF(SUMIFS('Dividend CAMS data'!I:I,'Dividend CAMS data'!B:B,'Div &amp; NAV PU'!K101)=0,"NA",SUMIFS('Dividend CAMS data'!I:I,'Dividend CAMS data'!B:B,'Div &amp; NAV PU'!K101))</f>
        <v>0.24000000000000002</v>
      </c>
      <c r="I101">
        <v>119851</v>
      </c>
      <c r="J101" t="s">
        <v>1258</v>
      </c>
      <c r="K101" t="s">
        <v>1261</v>
      </c>
      <c r="L101" t="e">
        <f>VLOOKUP(I101,AMFI!A:B,4,0)</f>
        <v>#REF!</v>
      </c>
      <c r="N101" t="str">
        <f t="shared" si="8"/>
        <v>Y0BO</v>
      </c>
      <c r="O101" t="str">
        <f t="shared" si="9"/>
        <v>Direct Plan - Monthly IDCW</v>
      </c>
      <c r="P101" t="str">
        <f t="shared" si="10"/>
        <v>Y0BODMD</v>
      </c>
      <c r="T101" s="89">
        <f t="shared" si="11"/>
        <v>13.032500000000001</v>
      </c>
    </row>
    <row r="102" spans="1:20" hidden="1" x14ac:dyDescent="0.25">
      <c r="A102" t="str">
        <f t="shared" si="6"/>
        <v>Y0BODWD</v>
      </c>
      <c r="B102" t="str">
        <f t="shared" si="7"/>
        <v>Y0BODirect Plan - Weekly IDCW</v>
      </c>
      <c r="C102" t="s">
        <v>191</v>
      </c>
      <c r="D102" t="s">
        <v>163</v>
      </c>
      <c r="F102" t="s">
        <v>2392</v>
      </c>
      <c r="G102">
        <f>VLOOKUP(I102,AMFI!$A:$E,5,0)</f>
        <v>11.3125</v>
      </c>
      <c r="H102">
        <f>IF(SUMIFS('Dividend CAMS data'!I:I,'Dividend CAMS data'!B:B,'Div &amp; NAV PU'!K102)=0,"NA",SUMIFS('Dividend CAMS data'!I:I,'Dividend CAMS data'!B:B,'Div &amp; NAV PU'!K102))</f>
        <v>0.16732176999999998</v>
      </c>
      <c r="I102">
        <v>119850</v>
      </c>
      <c r="J102" t="s">
        <v>1258</v>
      </c>
      <c r="K102" t="s">
        <v>1262</v>
      </c>
      <c r="L102" t="e">
        <f>VLOOKUP(I102,AMFI!A:B,4,0)</f>
        <v>#REF!</v>
      </c>
      <c r="N102" t="str">
        <f t="shared" si="8"/>
        <v>Y0BO</v>
      </c>
      <c r="O102" t="str">
        <f t="shared" si="9"/>
        <v>Direct Plan - Weekly IDCW</v>
      </c>
      <c r="P102" t="str">
        <f t="shared" si="10"/>
        <v>Y0BODWD</v>
      </c>
      <c r="T102" s="89">
        <f t="shared" si="11"/>
        <v>11.3125</v>
      </c>
    </row>
    <row r="103" spans="1:20" hidden="1" x14ac:dyDescent="0.25">
      <c r="A103" t="str">
        <f t="shared" si="6"/>
        <v>Y0BJDGR</v>
      </c>
      <c r="B103" t="str">
        <f t="shared" si="7"/>
        <v xml:space="preserve">Y0BJDirect Plan - Growth </v>
      </c>
      <c r="C103" t="s">
        <v>182</v>
      </c>
      <c r="D103" t="s">
        <v>146</v>
      </c>
      <c r="F103" t="s">
        <v>31</v>
      </c>
      <c r="G103">
        <f>VLOOKUP(I103,AMFI!$A:$E,5,0)</f>
        <v>24.331</v>
      </c>
      <c r="H103" t="str">
        <f>IF(SUMIFS('Dividend CAMS data'!I:I,'Dividend CAMS data'!B:B,'Div &amp; NAV PU'!K103)=0,"NA",SUMIFS('Dividend CAMS data'!I:I,'Dividend CAMS data'!B:B,'Div &amp; NAV PU'!K103))</f>
        <v>NA</v>
      </c>
      <c r="I103">
        <v>119802</v>
      </c>
      <c r="J103" t="s">
        <v>1258</v>
      </c>
      <c r="K103" t="s">
        <v>1306</v>
      </c>
      <c r="L103" t="e">
        <f>VLOOKUP(I103,AMFI!A:B,4,0)</f>
        <v>#REF!</v>
      </c>
      <c r="N103" t="str">
        <f t="shared" si="8"/>
        <v>Y0BJ</v>
      </c>
      <c r="O103" t="str">
        <f t="shared" si="9"/>
        <v xml:space="preserve">Direct Plan - Growth </v>
      </c>
      <c r="P103" t="str">
        <f t="shared" si="10"/>
        <v>Y0BJDGR</v>
      </c>
      <c r="T103" s="89">
        <f t="shared" si="11"/>
        <v>24.331</v>
      </c>
    </row>
    <row r="104" spans="1:20" hidden="1" x14ac:dyDescent="0.25">
      <c r="A104" t="str">
        <f t="shared" si="6"/>
        <v>Y0BJDMD</v>
      </c>
      <c r="B104" t="str">
        <f t="shared" si="7"/>
        <v>Y0BJDirect Plan - Monthly IDCW</v>
      </c>
      <c r="C104" t="s">
        <v>182</v>
      </c>
      <c r="D104" t="s">
        <v>162</v>
      </c>
      <c r="F104" t="s">
        <v>2393</v>
      </c>
      <c r="G104">
        <f>VLOOKUP(I104,AMFI!$A:$E,5,0)</f>
        <v>14.663</v>
      </c>
      <c r="H104">
        <f>IF(SUMIFS('Dividend CAMS data'!I:I,'Dividend CAMS data'!B:B,'Div &amp; NAV PU'!K104)=0,"NA",SUMIFS('Dividend CAMS data'!I:I,'Dividend CAMS data'!B:B,'Div &amp; NAV PU'!K104))</f>
        <v>0.39</v>
      </c>
      <c r="I104">
        <v>119803</v>
      </c>
      <c r="J104" t="s">
        <v>1258</v>
      </c>
      <c r="K104" t="s">
        <v>1307</v>
      </c>
      <c r="L104" t="e">
        <f>VLOOKUP(I104,AMFI!A:B,4,0)</f>
        <v>#REF!</v>
      </c>
      <c r="N104" t="str">
        <f t="shared" si="8"/>
        <v>Y0BJ</v>
      </c>
      <c r="O104" t="str">
        <f t="shared" si="9"/>
        <v>Direct Plan - Monthly IDCW</v>
      </c>
      <c r="P104" t="str">
        <f t="shared" si="10"/>
        <v>Y0BJDMD</v>
      </c>
      <c r="T104" s="89">
        <f t="shared" si="11"/>
        <v>14.663</v>
      </c>
    </row>
    <row r="105" spans="1:20" hidden="1" x14ac:dyDescent="0.25">
      <c r="A105" t="str">
        <f t="shared" si="6"/>
        <v>Y0BJDQD</v>
      </c>
      <c r="B105" t="str">
        <f t="shared" si="7"/>
        <v>Y0BJDirect Plan - Quarterly IDCW</v>
      </c>
      <c r="C105" t="s">
        <v>182</v>
      </c>
      <c r="D105" t="s">
        <v>178</v>
      </c>
      <c r="F105" t="s">
        <v>2394</v>
      </c>
      <c r="G105">
        <f>VLOOKUP(I105,AMFI!$A:$E,5,0)</f>
        <v>15.03</v>
      </c>
      <c r="H105">
        <f>IF(SUMIFS('Dividend CAMS data'!I:I,'Dividend CAMS data'!B:B,'Div &amp; NAV PU'!K105)=0,"NA",SUMIFS('Dividend CAMS data'!I:I,'Dividend CAMS data'!B:B,'Div &amp; NAV PU'!K105))</f>
        <v>0.38</v>
      </c>
      <c r="I105">
        <v>119801</v>
      </c>
      <c r="J105" t="s">
        <v>1258</v>
      </c>
      <c r="K105" t="s">
        <v>1308</v>
      </c>
      <c r="L105" t="e">
        <f>VLOOKUP(I105,AMFI!A:B,4,0)</f>
        <v>#REF!</v>
      </c>
      <c r="N105" t="str">
        <f t="shared" si="8"/>
        <v>Y0BJ</v>
      </c>
      <c r="O105" t="str">
        <f t="shared" si="9"/>
        <v>Direct Plan - Quarterly IDCW</v>
      </c>
      <c r="P105" t="str">
        <f t="shared" si="10"/>
        <v>Y0BJDQD</v>
      </c>
      <c r="T105" s="89">
        <f t="shared" si="11"/>
        <v>15.03</v>
      </c>
    </row>
    <row r="106" spans="1:20" hidden="1" x14ac:dyDescent="0.25">
      <c r="A106" t="str">
        <f t="shared" si="6"/>
        <v>Y0BKDGR</v>
      </c>
      <c r="B106" t="str">
        <f t="shared" si="7"/>
        <v xml:space="preserve">Y0BKDirect Plan - Growth </v>
      </c>
      <c r="C106" t="s">
        <v>184</v>
      </c>
      <c r="D106" t="s">
        <v>146</v>
      </c>
      <c r="F106" t="s">
        <v>31</v>
      </c>
      <c r="G106">
        <f>VLOOKUP(I106,AMFI!$A:$E,5,0)</f>
        <v>45.408299999999997</v>
      </c>
      <c r="H106" t="str">
        <f>IF(SUMIFS('Dividend CAMS data'!I:I,'Dividend CAMS data'!B:B,'Div &amp; NAV PU'!K106)=0,"NA",SUMIFS('Dividend CAMS data'!I:I,'Dividend CAMS data'!B:B,'Div &amp; NAV PU'!K106))</f>
        <v>NA</v>
      </c>
      <c r="I106">
        <v>119852</v>
      </c>
      <c r="J106" t="s">
        <v>1258</v>
      </c>
      <c r="K106" t="s">
        <v>1303</v>
      </c>
      <c r="L106" t="e">
        <f>VLOOKUP(I106,AMFI!A:B,4,0)</f>
        <v>#REF!</v>
      </c>
      <c r="N106" t="str">
        <f t="shared" si="8"/>
        <v>Y0BK</v>
      </c>
      <c r="O106" t="str">
        <f t="shared" si="9"/>
        <v xml:space="preserve">Direct Plan - Growth </v>
      </c>
      <c r="P106" t="str">
        <f t="shared" si="10"/>
        <v>Y0BKDGR</v>
      </c>
      <c r="T106" s="89">
        <f t="shared" si="11"/>
        <v>45.408299999999997</v>
      </c>
    </row>
    <row r="107" spans="1:20" hidden="1" x14ac:dyDescent="0.25">
      <c r="A107" t="str">
        <f t="shared" si="6"/>
        <v>Y0BKDMD</v>
      </c>
      <c r="B107" t="str">
        <f t="shared" si="7"/>
        <v>Y0BKDirect Plan - Monthly IDCW</v>
      </c>
      <c r="C107" t="s">
        <v>184</v>
      </c>
      <c r="D107" t="s">
        <v>162</v>
      </c>
      <c r="F107" t="s">
        <v>2393</v>
      </c>
      <c r="G107">
        <f>VLOOKUP(I107,AMFI!$A:$E,5,0)</f>
        <v>12.363</v>
      </c>
      <c r="H107">
        <f>IF(SUMIFS('Dividend CAMS data'!I:I,'Dividend CAMS data'!B:B,'Div &amp; NAV PU'!K107)=0,"NA",SUMIFS('Dividend CAMS data'!I:I,'Dividend CAMS data'!B:B,'Div &amp; NAV PU'!K107))</f>
        <v>0.36</v>
      </c>
      <c r="I107">
        <v>119853</v>
      </c>
      <c r="J107" t="s">
        <v>1258</v>
      </c>
      <c r="K107" t="s">
        <v>1304</v>
      </c>
      <c r="L107" t="e">
        <f>VLOOKUP(I107,AMFI!A:B,4,0)</f>
        <v>#REF!</v>
      </c>
      <c r="N107" t="str">
        <f t="shared" si="8"/>
        <v>Y0BK</v>
      </c>
      <c r="O107" t="str">
        <f t="shared" si="9"/>
        <v>Direct Plan - Monthly IDCW</v>
      </c>
      <c r="P107" t="str">
        <f t="shared" si="10"/>
        <v>Y0BKDMD</v>
      </c>
      <c r="T107" s="89">
        <f t="shared" si="11"/>
        <v>12.363</v>
      </c>
    </row>
    <row r="108" spans="1:20" hidden="1" x14ac:dyDescent="0.25">
      <c r="A108" t="str">
        <f t="shared" ref="A108:A157" si="12">C108&amp;D108</f>
        <v>Y0BKDQD</v>
      </c>
      <c r="B108" t="str">
        <f t="shared" ref="B108:B157" si="13">C108&amp;F108</f>
        <v>Y0BKDirect Plan - Quarterly IDCW</v>
      </c>
      <c r="C108" t="s">
        <v>184</v>
      </c>
      <c r="D108" t="s">
        <v>178</v>
      </c>
      <c r="F108" t="s">
        <v>2394</v>
      </c>
      <c r="G108">
        <f>VLOOKUP(I108,AMFI!$A:$E,5,0)</f>
        <v>11.9099</v>
      </c>
      <c r="H108">
        <f>IF(SUMIFS('Dividend CAMS data'!I:I,'Dividend CAMS data'!B:B,'Div &amp; NAV PU'!K108)=0,"NA",SUMIFS('Dividend CAMS data'!I:I,'Dividend CAMS data'!B:B,'Div &amp; NAV PU'!K108))</f>
        <v>0.46</v>
      </c>
      <c r="I108">
        <v>119854</v>
      </c>
      <c r="J108" t="s">
        <v>1258</v>
      </c>
      <c r="K108" t="s">
        <v>1305</v>
      </c>
      <c r="L108" t="e">
        <f>VLOOKUP(I108,AMFI!A:B,4,0)</f>
        <v>#REF!</v>
      </c>
      <c r="N108" t="str">
        <f t="shared" si="8"/>
        <v>Y0BK</v>
      </c>
      <c r="O108" t="str">
        <f t="shared" si="9"/>
        <v>Direct Plan - Quarterly IDCW</v>
      </c>
      <c r="P108" t="str">
        <f t="shared" si="10"/>
        <v>Y0BKDQD</v>
      </c>
      <c r="T108" s="89">
        <f t="shared" si="11"/>
        <v>11.9099</v>
      </c>
    </row>
    <row r="109" spans="1:20" hidden="1" x14ac:dyDescent="0.25">
      <c r="A109" t="str">
        <f t="shared" si="12"/>
        <v>Y0AADDV</v>
      </c>
      <c r="B109" t="str">
        <f t="shared" si="13"/>
        <v>Y0AADirect Plan - IDCW</v>
      </c>
      <c r="C109" t="s">
        <v>149</v>
      </c>
      <c r="D109" t="s">
        <v>150</v>
      </c>
      <c r="F109" t="s">
        <v>2390</v>
      </c>
      <c r="G109">
        <f>VLOOKUP(I109,AMFI!$A:$E,5,0)</f>
        <v>43.298999999999999</v>
      </c>
      <c r="H109" t="str">
        <f>IF(SUMIFS('Dividend CAMS data'!I:I,'Dividend CAMS data'!B:B,'Div &amp; NAV PU'!K109)=0,"NA",SUMIFS('Dividend CAMS data'!I:I,'Dividend CAMS data'!B:B,'Div &amp; NAV PU'!K109))</f>
        <v>NA</v>
      </c>
      <c r="I109">
        <v>119290</v>
      </c>
      <c r="J109" t="s">
        <v>1258</v>
      </c>
      <c r="K109" t="s">
        <v>1228</v>
      </c>
      <c r="N109" t="str">
        <f t="shared" si="8"/>
        <v>Y0AA</v>
      </c>
      <c r="O109" t="str">
        <f t="shared" si="9"/>
        <v>Direct Plan - IDCW</v>
      </c>
      <c r="P109" t="str">
        <f t="shared" si="10"/>
        <v>Y0AADDV</v>
      </c>
      <c r="T109" s="89">
        <f t="shared" si="11"/>
        <v>43.298999999999999</v>
      </c>
    </row>
    <row r="110" spans="1:20" hidden="1" x14ac:dyDescent="0.25">
      <c r="A110" t="str">
        <f t="shared" si="12"/>
        <v>Y0AADGR</v>
      </c>
      <c r="B110" t="str">
        <f t="shared" si="13"/>
        <v xml:space="preserve">Y0AADirect Plan - Growth </v>
      </c>
      <c r="C110" t="s">
        <v>149</v>
      </c>
      <c r="D110" t="s">
        <v>146</v>
      </c>
      <c r="F110" t="s">
        <v>31</v>
      </c>
      <c r="G110">
        <f>VLOOKUP(I110,AMFI!$A:$E,5,0)</f>
        <v>127.03400000000001</v>
      </c>
      <c r="H110" t="str">
        <f>IF(SUMIFS('Dividend CAMS data'!I:I,'Dividend CAMS data'!B:B,'Div &amp; NAV PU'!K110)=0,"NA",SUMIFS('Dividend CAMS data'!I:I,'Dividend CAMS data'!B:B,'Div &amp; NAV PU'!K110))</f>
        <v>NA</v>
      </c>
      <c r="I110">
        <v>119291</v>
      </c>
      <c r="J110" t="s">
        <v>1258</v>
      </c>
      <c r="K110" t="s">
        <v>1229</v>
      </c>
      <c r="N110" t="str">
        <f t="shared" si="8"/>
        <v>Y0AA</v>
      </c>
      <c r="O110" t="str">
        <f t="shared" si="9"/>
        <v xml:space="preserve">Direct Plan - Growth </v>
      </c>
      <c r="P110" t="str">
        <f t="shared" si="10"/>
        <v>Y0AADGR</v>
      </c>
      <c r="T110" s="89">
        <f t="shared" si="11"/>
        <v>127.03400000000001</v>
      </c>
    </row>
    <row r="111" spans="1:20" hidden="1" x14ac:dyDescent="0.25">
      <c r="A111" t="str">
        <f t="shared" si="12"/>
        <v>Y0ATDDV</v>
      </c>
      <c r="B111" t="str">
        <f t="shared" si="13"/>
        <v>Y0ATDirect Plan - IDCW</v>
      </c>
      <c r="C111" t="s">
        <v>171</v>
      </c>
      <c r="D111" t="s">
        <v>150</v>
      </c>
      <c r="F111" t="s">
        <v>2390</v>
      </c>
      <c r="G111">
        <f>VLOOKUP(I111,AMFI!$A:$E,5,0)</f>
        <v>20.736000000000001</v>
      </c>
      <c r="H111">
        <f>IF(SUMIFS('Dividend CAMS data'!I:I,'Dividend CAMS data'!B:B,'Div &amp; NAV PU'!K111)=0,"NA",SUMIFS('Dividend CAMS data'!I:I,'Dividend CAMS data'!B:B,'Div &amp; NAV PU'!K111))</f>
        <v>0.64</v>
      </c>
      <c r="I111">
        <v>119297</v>
      </c>
      <c r="J111" t="s">
        <v>1258</v>
      </c>
      <c r="K111" t="s">
        <v>1246</v>
      </c>
      <c r="N111" t="str">
        <f t="shared" si="8"/>
        <v>Y0AT</v>
      </c>
      <c r="O111" t="str">
        <f t="shared" si="9"/>
        <v>Direct Plan - IDCW</v>
      </c>
      <c r="P111" t="str">
        <f t="shared" si="10"/>
        <v>Y0ATDDV</v>
      </c>
      <c r="T111" s="89">
        <f t="shared" si="11"/>
        <v>20.736000000000001</v>
      </c>
    </row>
    <row r="112" spans="1:20" hidden="1" x14ac:dyDescent="0.25">
      <c r="A112" t="str">
        <f t="shared" si="12"/>
        <v>Y0ATDGR</v>
      </c>
      <c r="B112" t="str">
        <f t="shared" si="13"/>
        <v xml:space="preserve">Y0ATDirect Plan - Growth </v>
      </c>
      <c r="C112" t="s">
        <v>171</v>
      </c>
      <c r="D112" t="s">
        <v>146</v>
      </c>
      <c r="F112" t="s">
        <v>31</v>
      </c>
      <c r="G112">
        <f>VLOOKUP(I112,AMFI!$A:$E,5,0)</f>
        <v>34.243000000000002</v>
      </c>
      <c r="H112" t="str">
        <f>IF(SUMIFS('Dividend CAMS data'!I:I,'Dividend CAMS data'!B:B,'Div &amp; NAV PU'!K112)=0,"NA",SUMIFS('Dividend CAMS data'!I:I,'Dividend CAMS data'!B:B,'Div &amp; NAV PU'!K112))</f>
        <v>NA</v>
      </c>
      <c r="I112">
        <v>119298</v>
      </c>
      <c r="J112" t="s">
        <v>1258</v>
      </c>
      <c r="K112" t="s">
        <v>1247</v>
      </c>
      <c r="N112" t="str">
        <f t="shared" si="8"/>
        <v>Y0AT</v>
      </c>
      <c r="O112" t="str">
        <f t="shared" si="9"/>
        <v xml:space="preserve">Direct Plan - Growth </v>
      </c>
      <c r="P112" t="str">
        <f t="shared" si="10"/>
        <v>Y0ATDGR</v>
      </c>
      <c r="T112" s="89">
        <f t="shared" si="11"/>
        <v>34.243000000000002</v>
      </c>
    </row>
    <row r="113" spans="1:20" hidden="1" x14ac:dyDescent="0.25">
      <c r="A113" t="str">
        <f t="shared" si="12"/>
        <v>Y0ACDDV</v>
      </c>
      <c r="B113" t="str">
        <f t="shared" si="13"/>
        <v>Y0ACDirect Plan - IDCW</v>
      </c>
      <c r="C113" t="s">
        <v>152</v>
      </c>
      <c r="D113" t="s">
        <v>150</v>
      </c>
      <c r="F113" t="s">
        <v>2390</v>
      </c>
      <c r="G113">
        <f>VLOOKUP(I113,AMFI!$A:$E,5,0)</f>
        <v>24.388000000000002</v>
      </c>
      <c r="H113" t="str">
        <f>IF(SUMIFS('Dividend CAMS data'!I:I,'Dividend CAMS data'!B:B,'Div &amp; NAV PU'!K113)=0,"NA",SUMIFS('Dividend CAMS data'!I:I,'Dividend CAMS data'!B:B,'Div &amp; NAV PU'!K113))</f>
        <v>NA</v>
      </c>
      <c r="I113">
        <v>119314</v>
      </c>
      <c r="J113" t="s">
        <v>1258</v>
      </c>
      <c r="K113" t="s">
        <v>1254</v>
      </c>
      <c r="N113" t="str">
        <f t="shared" si="8"/>
        <v>Y0AC</v>
      </c>
      <c r="O113" t="str">
        <f t="shared" si="9"/>
        <v>Direct Plan - IDCW</v>
      </c>
      <c r="P113" t="str">
        <f t="shared" si="10"/>
        <v>Y0ACDDV</v>
      </c>
      <c r="T113" s="89">
        <f t="shared" si="11"/>
        <v>24.388000000000002</v>
      </c>
    </row>
    <row r="114" spans="1:20" hidden="1" x14ac:dyDescent="0.25">
      <c r="A114" t="str">
        <f t="shared" si="12"/>
        <v>Y0ACDGR</v>
      </c>
      <c r="B114" t="str">
        <f t="shared" si="13"/>
        <v xml:space="preserve">Y0ACDirect Plan - Growth </v>
      </c>
      <c r="C114" t="s">
        <v>152</v>
      </c>
      <c r="D114" t="s">
        <v>146</v>
      </c>
      <c r="F114" t="s">
        <v>31</v>
      </c>
      <c r="G114">
        <f>VLOOKUP(I114,AMFI!$A:$E,5,0)</f>
        <v>43.918999999999997</v>
      </c>
      <c r="H114" t="str">
        <f>IF(SUMIFS('Dividend CAMS data'!I:I,'Dividend CAMS data'!B:B,'Div &amp; NAV PU'!K114)=0,"NA",SUMIFS('Dividend CAMS data'!I:I,'Dividend CAMS data'!B:B,'Div &amp; NAV PU'!K114))</f>
        <v>NA</v>
      </c>
      <c r="I114">
        <v>119308</v>
      </c>
      <c r="J114" t="s">
        <v>1258</v>
      </c>
      <c r="K114" t="s">
        <v>1255</v>
      </c>
      <c r="N114" t="str">
        <f t="shared" si="8"/>
        <v>Y0AC</v>
      </c>
      <c r="O114" t="str">
        <f t="shared" si="9"/>
        <v xml:space="preserve">Direct Plan - Growth </v>
      </c>
      <c r="P114" t="str">
        <f t="shared" si="10"/>
        <v>Y0ACDGR</v>
      </c>
      <c r="T114" s="89">
        <f t="shared" si="11"/>
        <v>43.918999999999997</v>
      </c>
    </row>
    <row r="115" spans="1:20" hidden="1" x14ac:dyDescent="0.25">
      <c r="A115" t="str">
        <f t="shared" si="12"/>
        <v>Y0ASDDV</v>
      </c>
      <c r="B115" t="str">
        <f t="shared" si="13"/>
        <v>Y0ASDirect Plan - IDCW</v>
      </c>
      <c r="C115" t="s">
        <v>170</v>
      </c>
      <c r="D115" t="s">
        <v>150</v>
      </c>
      <c r="F115" t="s">
        <v>2390</v>
      </c>
      <c r="G115">
        <f>VLOOKUP(I115,AMFI!$A:$E,5,0)</f>
        <v>28.989000000000001</v>
      </c>
      <c r="H115">
        <f>IF(SUMIFS('Dividend CAMS data'!I:I,'Dividend CAMS data'!B:B,'Div &amp; NAV PU'!K115)=0,"NA",SUMIFS('Dividend CAMS data'!I:I,'Dividend CAMS data'!B:B,'Div &amp; NAV PU'!K115))</f>
        <v>0.88000000000000012</v>
      </c>
      <c r="I115">
        <v>119348</v>
      </c>
      <c r="J115" t="s">
        <v>1258</v>
      </c>
      <c r="K115" t="s">
        <v>1240</v>
      </c>
      <c r="N115" t="str">
        <f t="shared" si="8"/>
        <v>Y0AS</v>
      </c>
      <c r="O115" t="str">
        <f t="shared" si="9"/>
        <v>Direct Plan - IDCW</v>
      </c>
      <c r="P115" t="str">
        <f t="shared" si="10"/>
        <v>Y0ASDDV</v>
      </c>
      <c r="T115" s="89">
        <f t="shared" si="11"/>
        <v>28.989000000000001</v>
      </c>
    </row>
    <row r="116" spans="1:20" hidden="1" x14ac:dyDescent="0.25">
      <c r="A116" t="str">
        <f t="shared" si="12"/>
        <v>Y0ASDGR</v>
      </c>
      <c r="B116" t="str">
        <f t="shared" si="13"/>
        <v xml:space="preserve">Y0ASDirect Plan - Growth </v>
      </c>
      <c r="C116" t="s">
        <v>170</v>
      </c>
      <c r="D116" t="s">
        <v>146</v>
      </c>
      <c r="F116" t="s">
        <v>31</v>
      </c>
      <c r="G116">
        <f>VLOOKUP(I116,AMFI!$A:$E,5,0)</f>
        <v>40.472000000000001</v>
      </c>
      <c r="H116" t="str">
        <f>IF(SUMIFS('Dividend CAMS data'!I:I,'Dividend CAMS data'!B:B,'Div &amp; NAV PU'!K116)=0,"NA",SUMIFS('Dividend CAMS data'!I:I,'Dividend CAMS data'!B:B,'Div &amp; NAV PU'!K116))</f>
        <v>NA</v>
      </c>
      <c r="I116">
        <v>119347</v>
      </c>
      <c r="J116" t="s">
        <v>1258</v>
      </c>
      <c r="K116" t="s">
        <v>1241</v>
      </c>
      <c r="N116" t="str">
        <f t="shared" si="8"/>
        <v>Y0AS</v>
      </c>
      <c r="O116" t="str">
        <f t="shared" si="9"/>
        <v xml:space="preserve">Direct Plan - Growth </v>
      </c>
      <c r="P116" t="str">
        <f t="shared" si="10"/>
        <v>Y0ASDGR</v>
      </c>
      <c r="T116" s="89">
        <f t="shared" si="11"/>
        <v>40.472000000000001</v>
      </c>
    </row>
    <row r="117" spans="1:20" hidden="1" x14ac:dyDescent="0.25">
      <c r="A117" t="str">
        <f t="shared" si="12"/>
        <v>Y0AGDDV</v>
      </c>
      <c r="B117" t="str">
        <f t="shared" si="13"/>
        <v>Y0AGDirect Plan - IDCW</v>
      </c>
      <c r="C117" t="s">
        <v>154</v>
      </c>
      <c r="D117" t="s">
        <v>150</v>
      </c>
      <c r="F117" t="s">
        <v>2390</v>
      </c>
      <c r="G117">
        <f>VLOOKUP(I117,AMFI!$A:$E,5,0)</f>
        <v>35.808999999999997</v>
      </c>
      <c r="H117">
        <f>IF(SUMIFS('Dividend CAMS data'!I:I,'Dividend CAMS data'!B:B,'Div &amp; NAV PU'!K117)=0,"NA",SUMIFS('Dividend CAMS data'!I:I,'Dividend CAMS data'!B:B,'Div &amp; NAV PU'!K117))</f>
        <v>1.1399999999999999</v>
      </c>
      <c r="I117">
        <v>119398</v>
      </c>
      <c r="J117" t="s">
        <v>1258</v>
      </c>
      <c r="K117" t="s">
        <v>1232</v>
      </c>
      <c r="N117" t="str">
        <f t="shared" si="8"/>
        <v>Y0AG</v>
      </c>
      <c r="O117" t="str">
        <f t="shared" si="9"/>
        <v>Direct Plan - IDCW</v>
      </c>
      <c r="P117" t="str">
        <f t="shared" si="10"/>
        <v>Y0AGDDV</v>
      </c>
      <c r="T117" s="89">
        <f t="shared" si="11"/>
        <v>35.808999999999997</v>
      </c>
    </row>
    <row r="118" spans="1:20" hidden="1" x14ac:dyDescent="0.25">
      <c r="A118" t="str">
        <f t="shared" si="12"/>
        <v>Y0AGDGR</v>
      </c>
      <c r="B118" t="str">
        <f t="shared" si="13"/>
        <v xml:space="preserve">Y0AGDirect Plan - Growth </v>
      </c>
      <c r="C118" t="s">
        <v>154</v>
      </c>
      <c r="D118" t="s">
        <v>146</v>
      </c>
      <c r="F118" t="s">
        <v>31</v>
      </c>
      <c r="G118">
        <f>VLOOKUP(I118,AMFI!$A:$E,5,0)</f>
        <v>74.671000000000006</v>
      </c>
      <c r="H118" t="str">
        <f>IF(SUMIFS('Dividend CAMS data'!I:I,'Dividend CAMS data'!B:B,'Div &amp; NAV PU'!K118)=0,"NA",SUMIFS('Dividend CAMS data'!I:I,'Dividend CAMS data'!B:B,'Div &amp; NAV PU'!K118))</f>
        <v>NA</v>
      </c>
      <c r="I118">
        <v>119397</v>
      </c>
      <c r="J118" t="s">
        <v>1258</v>
      </c>
      <c r="K118" t="s">
        <v>1233</v>
      </c>
      <c r="N118" t="str">
        <f t="shared" si="8"/>
        <v>Y0AG</v>
      </c>
      <c r="O118" t="str">
        <f t="shared" si="9"/>
        <v xml:space="preserve">Direct Plan - Growth </v>
      </c>
      <c r="P118" t="str">
        <f t="shared" si="10"/>
        <v>Y0AGDGR</v>
      </c>
      <c r="T118" s="89">
        <f t="shared" si="11"/>
        <v>74.671000000000006</v>
      </c>
    </row>
    <row r="119" spans="1:20" hidden="1" x14ac:dyDescent="0.25">
      <c r="A119" t="str">
        <f t="shared" si="12"/>
        <v>Y0ADDDV</v>
      </c>
      <c r="B119" t="str">
        <f t="shared" si="13"/>
        <v>Y0ADDirect Plan - IDCW</v>
      </c>
      <c r="C119" t="s">
        <v>153</v>
      </c>
      <c r="D119" t="s">
        <v>150</v>
      </c>
      <c r="F119" t="s">
        <v>2390</v>
      </c>
      <c r="G119">
        <f>VLOOKUP(I119,AMFI!$A:$E,5,0)</f>
        <v>44.084000000000003</v>
      </c>
      <c r="H119">
        <f>IF(SUMIFS('Dividend CAMS data'!I:I,'Dividend CAMS data'!B:B,'Div &amp; NAV PU'!K119)=0,"NA",SUMIFS('Dividend CAMS data'!I:I,'Dividend CAMS data'!B:B,'Div &amp; NAV PU'!K119))</f>
        <v>2</v>
      </c>
      <c r="I119">
        <v>119403</v>
      </c>
      <c r="J119" t="s">
        <v>1258</v>
      </c>
      <c r="K119" t="s">
        <v>1250</v>
      </c>
      <c r="N119" t="str">
        <f t="shared" si="8"/>
        <v>Y0AD</v>
      </c>
      <c r="O119" t="str">
        <f t="shared" si="9"/>
        <v>Direct Plan - IDCW</v>
      </c>
      <c r="P119" t="str">
        <f t="shared" si="10"/>
        <v>Y0ADDDV</v>
      </c>
      <c r="T119" s="89">
        <f t="shared" si="11"/>
        <v>44.084000000000003</v>
      </c>
    </row>
    <row r="120" spans="1:20" hidden="1" x14ac:dyDescent="0.25">
      <c r="A120" t="str">
        <f t="shared" si="12"/>
        <v>Y0ADDGR</v>
      </c>
      <c r="B120" t="str">
        <f t="shared" si="13"/>
        <v xml:space="preserve">Y0ADDirect Plan - Growth </v>
      </c>
      <c r="C120" t="s">
        <v>153</v>
      </c>
      <c r="D120" t="s">
        <v>146</v>
      </c>
      <c r="F120" t="s">
        <v>31</v>
      </c>
      <c r="G120">
        <f>VLOOKUP(I120,AMFI!$A:$E,5,0)</f>
        <v>61.365000000000002</v>
      </c>
      <c r="H120" t="str">
        <f>IF(SUMIFS('Dividend CAMS data'!I:I,'Dividend CAMS data'!B:B,'Div &amp; NAV PU'!K120)=0,"NA",SUMIFS('Dividend CAMS data'!I:I,'Dividend CAMS data'!B:B,'Div &amp; NAV PU'!K120))</f>
        <v>NA</v>
      </c>
      <c r="I120">
        <v>119404</v>
      </c>
      <c r="J120" t="s">
        <v>1258</v>
      </c>
      <c r="K120" t="s">
        <v>1251</v>
      </c>
      <c r="N120" t="str">
        <f t="shared" si="8"/>
        <v>Y0AD</v>
      </c>
      <c r="O120" t="str">
        <f t="shared" si="9"/>
        <v xml:space="preserve">Direct Plan - Growth </v>
      </c>
      <c r="P120" t="str">
        <f t="shared" si="10"/>
        <v>Y0ADDGR</v>
      </c>
      <c r="T120" s="89">
        <f t="shared" si="11"/>
        <v>61.365000000000002</v>
      </c>
    </row>
    <row r="121" spans="1:20" hidden="1" x14ac:dyDescent="0.25">
      <c r="A121" t="str">
        <f t="shared" si="12"/>
        <v>Y0BADDV</v>
      </c>
      <c r="B121" t="str">
        <f t="shared" si="13"/>
        <v>Y0BADirect Plan - IDCW</v>
      </c>
      <c r="C121" t="s">
        <v>172</v>
      </c>
      <c r="D121" t="s">
        <v>150</v>
      </c>
      <c r="F121" t="s">
        <v>2390</v>
      </c>
      <c r="G121">
        <f>VLOOKUP(I121,AMFI!$A:$E,5,0)</f>
        <v>25.18</v>
      </c>
      <c r="H121" t="str">
        <f>IF(SUMIFS('Dividend CAMS data'!I:I,'Dividend CAMS data'!B:B,'Div &amp; NAV PU'!K121)=0,"NA",SUMIFS('Dividend CAMS data'!I:I,'Dividend CAMS data'!B:B,'Div &amp; NAV PU'!K121))</f>
        <v>NA</v>
      </c>
      <c r="I121">
        <v>119412</v>
      </c>
      <c r="J121" t="s">
        <v>1258</v>
      </c>
      <c r="K121" t="s">
        <v>1224</v>
      </c>
      <c r="N121" t="str">
        <f t="shared" si="8"/>
        <v>Y0BA</v>
      </c>
      <c r="O121" t="str">
        <f t="shared" si="9"/>
        <v>Direct Plan - IDCW</v>
      </c>
      <c r="P121" t="str">
        <f t="shared" si="10"/>
        <v>Y0BADDV</v>
      </c>
      <c r="T121" s="89">
        <f t="shared" si="11"/>
        <v>25.18</v>
      </c>
    </row>
    <row r="122" spans="1:20" hidden="1" x14ac:dyDescent="0.25">
      <c r="A122" t="str">
        <f t="shared" si="12"/>
        <v>Y0BADGR</v>
      </c>
      <c r="B122" t="str">
        <f t="shared" si="13"/>
        <v xml:space="preserve">Y0BADirect Plan - Growth </v>
      </c>
      <c r="C122" t="s">
        <v>172</v>
      </c>
      <c r="D122" t="s">
        <v>146</v>
      </c>
      <c r="F122" t="s">
        <v>31</v>
      </c>
      <c r="G122">
        <f>VLOOKUP(I122,AMFI!$A:$E,5,0)</f>
        <v>25.18</v>
      </c>
      <c r="H122" t="str">
        <f>IF(SUMIFS('Dividend CAMS data'!I:I,'Dividend CAMS data'!B:B,'Div &amp; NAV PU'!K122)=0,"NA",SUMIFS('Dividend CAMS data'!I:I,'Dividend CAMS data'!B:B,'Div &amp; NAV PU'!K122))</f>
        <v>NA</v>
      </c>
      <c r="I122">
        <v>119413</v>
      </c>
      <c r="J122" t="s">
        <v>1258</v>
      </c>
      <c r="K122" t="s">
        <v>1225</v>
      </c>
      <c r="N122" t="str">
        <f t="shared" si="8"/>
        <v>Y0BA</v>
      </c>
      <c r="O122" t="str">
        <f t="shared" si="9"/>
        <v xml:space="preserve">Direct Plan - Growth </v>
      </c>
      <c r="P122" t="str">
        <f t="shared" si="10"/>
        <v>Y0BADGR</v>
      </c>
      <c r="T122" s="89">
        <f t="shared" si="11"/>
        <v>25.18</v>
      </c>
    </row>
    <row r="123" spans="1:20" hidden="1" x14ac:dyDescent="0.25">
      <c r="A123" t="str">
        <f t="shared" si="12"/>
        <v>Y0BBDDV</v>
      </c>
      <c r="B123" t="str">
        <f t="shared" si="13"/>
        <v>Y0BBDirect Plan - IDCW</v>
      </c>
      <c r="C123" t="s">
        <v>173</v>
      </c>
      <c r="D123" t="s">
        <v>150</v>
      </c>
      <c r="F123" t="s">
        <v>2390</v>
      </c>
      <c r="G123">
        <f>VLOOKUP(I123,AMFI!$A:$E,5,0)</f>
        <v>59.95</v>
      </c>
      <c r="H123">
        <f>IF(SUMIFS('Dividend CAMS data'!I:I,'Dividend CAMS data'!B:B,'Div &amp; NAV PU'!K123)=0,"NA",SUMIFS('Dividend CAMS data'!I:I,'Dividend CAMS data'!B:B,'Div &amp; NAV PU'!K123))</f>
        <v>3.75</v>
      </c>
      <c r="I123">
        <v>119806</v>
      </c>
      <c r="J123" t="s">
        <v>1258</v>
      </c>
      <c r="K123" t="s">
        <v>1226</v>
      </c>
      <c r="N123" t="str">
        <f t="shared" si="8"/>
        <v>Y0BB</v>
      </c>
      <c r="O123" t="str">
        <f t="shared" si="9"/>
        <v>Direct Plan - IDCW</v>
      </c>
      <c r="P123" t="str">
        <f t="shared" si="10"/>
        <v>Y0BBDDV</v>
      </c>
      <c r="T123" s="89">
        <f t="shared" si="11"/>
        <v>59.95</v>
      </c>
    </row>
    <row r="124" spans="1:20" hidden="1" x14ac:dyDescent="0.25">
      <c r="A124" t="str">
        <f t="shared" si="12"/>
        <v>Y0BBDGR</v>
      </c>
      <c r="B124" t="str">
        <f t="shared" si="13"/>
        <v xml:space="preserve">Y0BBDirect Plan - Growth </v>
      </c>
      <c r="C124" t="s">
        <v>173</v>
      </c>
      <c r="D124" t="s">
        <v>146</v>
      </c>
      <c r="F124" t="s">
        <v>31</v>
      </c>
      <c r="G124">
        <f>VLOOKUP(I124,AMFI!$A:$E,5,0)</f>
        <v>228.06</v>
      </c>
      <c r="H124" t="str">
        <f>IF(SUMIFS('Dividend CAMS data'!I:I,'Dividend CAMS data'!B:B,'Div &amp; NAV PU'!K124)=0,"NA",SUMIFS('Dividend CAMS data'!I:I,'Dividend CAMS data'!B:B,'Div &amp; NAV PU'!K124))</f>
        <v>NA</v>
      </c>
      <c r="I124">
        <v>119807</v>
      </c>
      <c r="J124" t="s">
        <v>1258</v>
      </c>
      <c r="K124" t="s">
        <v>1227</v>
      </c>
      <c r="N124" t="str">
        <f t="shared" si="8"/>
        <v>Y0BB</v>
      </c>
      <c r="O124" t="str">
        <f t="shared" si="9"/>
        <v xml:space="preserve">Direct Plan - Growth </v>
      </c>
      <c r="P124" t="str">
        <f t="shared" si="10"/>
        <v>Y0BBDGR</v>
      </c>
      <c r="T124" s="89">
        <f t="shared" si="11"/>
        <v>228.06</v>
      </c>
    </row>
    <row r="125" spans="1:20" hidden="1" x14ac:dyDescent="0.25">
      <c r="A125" t="str">
        <f t="shared" si="12"/>
        <v>Y0ABDDV</v>
      </c>
      <c r="B125" t="str">
        <f t="shared" si="13"/>
        <v>Y0ABDirect Plan - IDCW</v>
      </c>
      <c r="C125" t="s">
        <v>151</v>
      </c>
      <c r="D125" t="s">
        <v>150</v>
      </c>
      <c r="F125" t="s">
        <v>2390</v>
      </c>
      <c r="G125">
        <f>VLOOKUP(I125,AMFI!$A:$E,5,0)</f>
        <v>34.909999999999997</v>
      </c>
      <c r="H125" t="str">
        <f>IF(SUMIFS('Dividend CAMS data'!I:I,'Dividend CAMS data'!B:B,'Div &amp; NAV PU'!K125)=0,"NA",SUMIFS('Dividend CAMS data'!I:I,'Dividend CAMS data'!B:B,'Div &amp; NAV PU'!K125))</f>
        <v>NA</v>
      </c>
      <c r="I125">
        <v>119418</v>
      </c>
      <c r="J125" t="s">
        <v>1258</v>
      </c>
      <c r="K125" t="s">
        <v>1236</v>
      </c>
      <c r="N125" t="str">
        <f t="shared" si="8"/>
        <v>Y0AB</v>
      </c>
      <c r="O125" t="str">
        <f t="shared" si="9"/>
        <v>Direct Plan - IDCW</v>
      </c>
      <c r="P125" t="str">
        <f t="shared" si="10"/>
        <v>Y0ABDDV</v>
      </c>
      <c r="T125" s="89">
        <f t="shared" si="11"/>
        <v>34.909999999999997</v>
      </c>
    </row>
    <row r="126" spans="1:20" hidden="1" x14ac:dyDescent="0.25">
      <c r="A126" t="str">
        <f t="shared" si="12"/>
        <v>Y0ABDGR</v>
      </c>
      <c r="B126" t="str">
        <f t="shared" si="13"/>
        <v xml:space="preserve">Y0ABDirect Plan - Growth </v>
      </c>
      <c r="C126" t="s">
        <v>151</v>
      </c>
      <c r="D126" t="s">
        <v>146</v>
      </c>
      <c r="F126" t="s">
        <v>31</v>
      </c>
      <c r="G126">
        <f>VLOOKUP(I126,AMFI!$A:$E,5,0)</f>
        <v>83.75</v>
      </c>
      <c r="H126" t="str">
        <f>IF(SUMIFS('Dividend CAMS data'!I:I,'Dividend CAMS data'!B:B,'Div &amp; NAV PU'!K126)=0,"NA",SUMIFS('Dividend CAMS data'!I:I,'Dividend CAMS data'!B:B,'Div &amp; NAV PU'!K126))</f>
        <v>NA</v>
      </c>
      <c r="I126">
        <v>119417</v>
      </c>
      <c r="J126" t="s">
        <v>1258</v>
      </c>
      <c r="K126" t="s">
        <v>1237</v>
      </c>
      <c r="N126" t="str">
        <f t="shared" si="8"/>
        <v>Y0AB</v>
      </c>
      <c r="O126" t="str">
        <f t="shared" si="9"/>
        <v xml:space="preserve">Direct Plan - Growth </v>
      </c>
      <c r="P126" t="str">
        <f t="shared" si="10"/>
        <v>Y0ABDGR</v>
      </c>
      <c r="T126" s="89">
        <f t="shared" si="11"/>
        <v>83.75</v>
      </c>
    </row>
    <row r="127" spans="1:20" hidden="1" x14ac:dyDescent="0.25">
      <c r="A127" t="str">
        <f t="shared" si="12"/>
        <v>Y0BQSWD</v>
      </c>
      <c r="B127" t="str">
        <f t="shared" si="13"/>
        <v>Y0BQRegular Plan - Weekly IDCW</v>
      </c>
      <c r="C127" t="s">
        <v>199</v>
      </c>
      <c r="D127" t="s">
        <v>167</v>
      </c>
      <c r="F127" t="s">
        <v>2385</v>
      </c>
      <c r="G127">
        <f>VLOOKUP(I127,AMFI!$A:$E,5,0)</f>
        <v>1002.9231</v>
      </c>
      <c r="H127">
        <f>IF(SUMIFS('Dividend CAMS data'!I:I,'Dividend CAMS data'!B:B,'Div &amp; NAV PU'!K127)=0,"NA",SUMIFS('Dividend CAMS data'!I:I,'Dividend CAMS data'!B:B,'Div &amp; NAV PU'!K127))</f>
        <v>15.883562729999998</v>
      </c>
      <c r="I127">
        <v>112458</v>
      </c>
      <c r="J127" t="s">
        <v>1258</v>
      </c>
      <c r="K127" t="s">
        <v>1273</v>
      </c>
      <c r="N127" t="str">
        <f t="shared" si="8"/>
        <v>Y0BQ</v>
      </c>
      <c r="O127" t="str">
        <f t="shared" si="9"/>
        <v>Regular Plan - Weekly IDCW</v>
      </c>
      <c r="P127" t="str">
        <f t="shared" si="10"/>
        <v>Y0BQSWD</v>
      </c>
      <c r="T127" s="89">
        <f t="shared" si="11"/>
        <v>1002.9231</v>
      </c>
    </row>
    <row r="128" spans="1:20" hidden="1" x14ac:dyDescent="0.25">
      <c r="A128" t="str">
        <f t="shared" si="12"/>
        <v>Y0D1DDV</v>
      </c>
      <c r="B128" t="str">
        <f t="shared" si="13"/>
        <v>Y0D1Direct Plan - IDCW</v>
      </c>
      <c r="C128" t="s">
        <v>211</v>
      </c>
      <c r="D128" t="s">
        <v>150</v>
      </c>
      <c r="F128" t="s">
        <v>2390</v>
      </c>
      <c r="G128">
        <f>VLOOKUP(I128,AMFI!$A:$E,5,0)</f>
        <v>33.759</v>
      </c>
      <c r="H128" t="str">
        <f>IF(SUMIFS('Dividend CAMS data'!I:I,'Dividend CAMS data'!B:B,'Div &amp; NAV PU'!K128)=0,"NA",SUMIFS('Dividend CAMS data'!I:I,'Dividend CAMS data'!B:B,'Div &amp; NAV PU'!K128))</f>
        <v>NA</v>
      </c>
      <c r="I128">
        <v>129222</v>
      </c>
      <c r="J128" t="s">
        <v>1258</v>
      </c>
      <c r="K128" t="s">
        <v>1340</v>
      </c>
      <c r="N128" t="str">
        <f t="shared" si="8"/>
        <v>Y0D1</v>
      </c>
      <c r="O128" t="str">
        <f t="shared" si="9"/>
        <v>Direct Plan - IDCW</v>
      </c>
      <c r="P128" t="str">
        <f t="shared" si="10"/>
        <v>Y0D1DDV</v>
      </c>
      <c r="T128" s="89">
        <f t="shared" si="11"/>
        <v>33.759</v>
      </c>
    </row>
    <row r="129" spans="1:20" hidden="1" x14ac:dyDescent="0.25">
      <c r="A129" t="str">
        <f t="shared" si="12"/>
        <v>Y0D1DGR</v>
      </c>
      <c r="B129" t="str">
        <f t="shared" si="13"/>
        <v xml:space="preserve">Y0D1Direct Plan - Growth </v>
      </c>
      <c r="C129" t="s">
        <v>211</v>
      </c>
      <c r="D129" t="s">
        <v>146</v>
      </c>
      <c r="F129" t="s">
        <v>31</v>
      </c>
      <c r="G129">
        <f>VLOOKUP(I129,AMFI!$A:$E,5,0)</f>
        <v>45.728999999999999</v>
      </c>
      <c r="H129" t="str">
        <f>IF(SUMIFS('Dividend CAMS data'!I:I,'Dividend CAMS data'!B:B,'Div &amp; NAV PU'!K129)=0,"NA",SUMIFS('Dividend CAMS data'!I:I,'Dividend CAMS data'!B:B,'Div &amp; NAV PU'!K129))</f>
        <v>NA</v>
      </c>
      <c r="I129">
        <v>129220</v>
      </c>
      <c r="J129" t="s">
        <v>1258</v>
      </c>
      <c r="K129" t="e">
        <v>#N/A</v>
      </c>
      <c r="N129" t="str">
        <f t="shared" si="8"/>
        <v>Y0D1</v>
      </c>
      <c r="O129" t="str">
        <f t="shared" si="9"/>
        <v xml:space="preserve">Direct Plan - Growth </v>
      </c>
      <c r="P129" t="str">
        <f t="shared" si="10"/>
        <v>Y0D1DGR</v>
      </c>
      <c r="T129" s="89">
        <f t="shared" si="11"/>
        <v>45.728999999999999</v>
      </c>
    </row>
    <row r="130" spans="1:20" hidden="1" x14ac:dyDescent="0.25">
      <c r="A130" t="str">
        <f t="shared" si="12"/>
        <v>Y0D1DI</v>
      </c>
      <c r="B130" t="str">
        <f t="shared" si="13"/>
        <v>Y0D1Regular Plan - IDCW</v>
      </c>
      <c r="C130" t="s">
        <v>211</v>
      </c>
      <c r="D130" t="s">
        <v>147</v>
      </c>
      <c r="F130" t="s">
        <v>2383</v>
      </c>
      <c r="G130">
        <f>VLOOKUP(I130,AMFI!$A:$E,5,0)</f>
        <v>31.088999999999999</v>
      </c>
      <c r="H130" t="str">
        <f>IF(SUMIFS('Dividend CAMS data'!I:I,'Dividend CAMS data'!B:B,'Div &amp; NAV PU'!K130)=0,"NA",SUMIFS('Dividend CAMS data'!I:I,'Dividend CAMS data'!B:B,'Div &amp; NAV PU'!K130))</f>
        <v>NA</v>
      </c>
      <c r="I130">
        <v>129221</v>
      </c>
      <c r="J130" t="s">
        <v>1258</v>
      </c>
      <c r="K130" t="s">
        <v>1408</v>
      </c>
      <c r="N130" t="str">
        <f t="shared" si="8"/>
        <v>Y0D1</v>
      </c>
      <c r="O130" t="str">
        <f t="shared" si="9"/>
        <v>Regular Plan - IDCW</v>
      </c>
      <c r="P130" t="str">
        <f t="shared" si="10"/>
        <v>Y0D1DI</v>
      </c>
      <c r="T130" s="89">
        <f t="shared" si="11"/>
        <v>31.088999999999999</v>
      </c>
    </row>
    <row r="131" spans="1:20" hidden="1" x14ac:dyDescent="0.25">
      <c r="A131" t="str">
        <f t="shared" si="12"/>
        <v>Y0D1GR</v>
      </c>
      <c r="B131" t="str">
        <f t="shared" si="13"/>
        <v>Y0D1Regular Plan - Growth</v>
      </c>
      <c r="C131" t="s">
        <v>211</v>
      </c>
      <c r="D131" t="s">
        <v>148</v>
      </c>
      <c r="F131" t="s">
        <v>22</v>
      </c>
      <c r="G131">
        <f>VLOOKUP(I131,AMFI!$A:$E,5,0)</f>
        <v>42.814</v>
      </c>
      <c r="H131" t="str">
        <f>IF(SUMIFS('Dividend CAMS data'!I:I,'Dividend CAMS data'!B:B,'Div &amp; NAV PU'!K131)=0,"NA",SUMIFS('Dividend CAMS data'!I:I,'Dividend CAMS data'!B:B,'Div &amp; NAV PU'!K131))</f>
        <v>NA</v>
      </c>
      <c r="I131">
        <v>129223</v>
      </c>
      <c r="J131" t="s">
        <v>1258</v>
      </c>
      <c r="K131" t="e">
        <v>#N/A</v>
      </c>
      <c r="N131" t="str">
        <f t="shared" ref="N131:N194" si="14">C131</f>
        <v>Y0D1</v>
      </c>
      <c r="O131" t="str">
        <f t="shared" ref="O131:O194" si="15">+F131</f>
        <v>Regular Plan - Growth</v>
      </c>
      <c r="P131" t="str">
        <f t="shared" ref="P131:P194" si="16">A131</f>
        <v>Y0D1GR</v>
      </c>
      <c r="T131" s="89">
        <f t="shared" ref="T131:T194" si="17">G131</f>
        <v>42.814</v>
      </c>
    </row>
    <row r="132" spans="1:20" hidden="1" x14ac:dyDescent="0.25">
      <c r="A132" t="str">
        <f t="shared" si="12"/>
        <v>Y0ASDAD</v>
      </c>
      <c r="B132" t="str">
        <f t="shared" si="13"/>
        <v>Y0ASDirect Plan - Annual IDCW</v>
      </c>
      <c r="C132" t="s">
        <v>170</v>
      </c>
      <c r="D132" t="s">
        <v>157</v>
      </c>
      <c r="F132" t="s">
        <v>2396</v>
      </c>
      <c r="G132">
        <f>VLOOKUP(I132,AMFI!$A:$E,5,0)</f>
        <v>17.516999999999999</v>
      </c>
      <c r="H132" t="str">
        <f>IF(SUMIFS('Dividend CAMS data'!I:I,'Dividend CAMS data'!B:B,'Div &amp; NAV PU'!K132)=0,"NA",SUMIFS('Dividend CAMS data'!I:I,'Dividend CAMS data'!B:B,'Div &amp; NAV PU'!K132))</f>
        <v>NA</v>
      </c>
      <c r="I132">
        <v>133871</v>
      </c>
      <c r="J132" t="s">
        <v>1258</v>
      </c>
      <c r="K132" t="s">
        <v>1245</v>
      </c>
      <c r="N132" t="str">
        <f t="shared" si="14"/>
        <v>Y0AS</v>
      </c>
      <c r="O132" t="str">
        <f t="shared" si="15"/>
        <v>Direct Plan - Annual IDCW</v>
      </c>
      <c r="P132" t="str">
        <f t="shared" si="16"/>
        <v>Y0ASDAD</v>
      </c>
      <c r="T132" s="89">
        <f t="shared" si="17"/>
        <v>17.516999999999999</v>
      </c>
    </row>
    <row r="133" spans="1:20" hidden="1" x14ac:dyDescent="0.25">
      <c r="A133" t="str">
        <f t="shared" si="12"/>
        <v>Y0ASAND</v>
      </c>
      <c r="B133" t="str">
        <f t="shared" si="13"/>
        <v>Y0ASRegular Plan - Annual IDCW</v>
      </c>
      <c r="C133" t="s">
        <v>170</v>
      </c>
      <c r="D133" t="s">
        <v>156</v>
      </c>
      <c r="F133" t="s">
        <v>2389</v>
      </c>
      <c r="G133">
        <f>VLOOKUP(I133,AMFI!$A:$E,5,0)</f>
        <v>16.312999999999999</v>
      </c>
      <c r="H133" t="str">
        <f>IF(SUMIFS('Dividend CAMS data'!I:I,'Dividend CAMS data'!B:B,'Div &amp; NAV PU'!K133)=0,"NA",SUMIFS('Dividend CAMS data'!I:I,'Dividend CAMS data'!B:B,'Div &amp; NAV PU'!K133))</f>
        <v>NA</v>
      </c>
      <c r="I133">
        <v>133870</v>
      </c>
      <c r="J133" t="s">
        <v>1258</v>
      </c>
      <c r="K133" t="s">
        <v>1244</v>
      </c>
      <c r="N133" t="str">
        <f t="shared" si="14"/>
        <v>Y0AS</v>
      </c>
      <c r="O133" t="str">
        <f t="shared" si="15"/>
        <v>Regular Plan - Annual IDCW</v>
      </c>
      <c r="P133" t="str">
        <f t="shared" si="16"/>
        <v>Y0ASAND</v>
      </c>
      <c r="T133" s="89">
        <f t="shared" si="17"/>
        <v>16.312999999999999</v>
      </c>
    </row>
    <row r="134" spans="1:20" hidden="1" x14ac:dyDescent="0.25">
      <c r="A134" t="str">
        <f t="shared" si="12"/>
        <v>Y0BMAND</v>
      </c>
      <c r="B134" t="str">
        <f t="shared" si="13"/>
        <v>Y0BMRegular Plan - Annual IDCW</v>
      </c>
      <c r="C134" t="s">
        <v>188</v>
      </c>
      <c r="D134" t="s">
        <v>156</v>
      </c>
      <c r="F134" t="s">
        <v>2389</v>
      </c>
      <c r="G134">
        <f>VLOOKUP(I134,AMFI!$A:$E,5,0)</f>
        <v>11.5923</v>
      </c>
      <c r="H134" t="str">
        <f>IF(SUMIFS('Dividend CAMS data'!I:I,'Dividend CAMS data'!B:B,'Div &amp; NAV PU'!K134)=0,"NA",SUMIFS('Dividend CAMS data'!I:I,'Dividend CAMS data'!B:B,'Div &amp; NAV PU'!K134))</f>
        <v>NA</v>
      </c>
      <c r="I134">
        <v>134331</v>
      </c>
      <c r="J134" t="s">
        <v>1258</v>
      </c>
      <c r="K134">
        <v>231</v>
      </c>
      <c r="N134" t="str">
        <f t="shared" si="14"/>
        <v>Y0BM</v>
      </c>
      <c r="O134" t="str">
        <f t="shared" si="15"/>
        <v>Regular Plan - Annual IDCW</v>
      </c>
      <c r="P134" t="str">
        <f t="shared" si="16"/>
        <v>Y0BMAND</v>
      </c>
      <c r="T134" s="89">
        <f t="shared" si="17"/>
        <v>11.5923</v>
      </c>
    </row>
    <row r="135" spans="1:20" hidden="1" x14ac:dyDescent="0.25">
      <c r="A135" t="str">
        <f t="shared" si="12"/>
        <v>Y0BMDAD</v>
      </c>
      <c r="B135" t="str">
        <f t="shared" si="13"/>
        <v>Y0BMDirect Plan - Annual IDCW</v>
      </c>
      <c r="C135" t="s">
        <v>188</v>
      </c>
      <c r="D135" t="s">
        <v>157</v>
      </c>
      <c r="F135" t="s">
        <v>2396</v>
      </c>
      <c r="G135">
        <f>VLOOKUP(I135,AMFI!$A:$E,5,0)</f>
        <v>12.118499999999999</v>
      </c>
      <c r="H135" t="str">
        <f>IF(SUMIFS('Dividend CAMS data'!I:I,'Dividend CAMS data'!B:B,'Div &amp; NAV PU'!K135)=0,"NA",SUMIFS('Dividend CAMS data'!I:I,'Dividend CAMS data'!B:B,'Div &amp; NAV PU'!K135))</f>
        <v>NA</v>
      </c>
      <c r="I135">
        <v>134332</v>
      </c>
      <c r="J135" t="s">
        <v>1258</v>
      </c>
      <c r="K135" t="s">
        <v>1341</v>
      </c>
      <c r="N135" t="str">
        <f t="shared" si="14"/>
        <v>Y0BM</v>
      </c>
      <c r="O135" t="str">
        <f t="shared" si="15"/>
        <v>Direct Plan - Annual IDCW</v>
      </c>
      <c r="P135" t="str">
        <f t="shared" si="16"/>
        <v>Y0BMDAD</v>
      </c>
      <c r="T135" s="89">
        <f t="shared" si="17"/>
        <v>12.118499999999999</v>
      </c>
    </row>
    <row r="136" spans="1:20" hidden="1" x14ac:dyDescent="0.25">
      <c r="A136" t="str">
        <f t="shared" si="12"/>
        <v>Y0BOIB</v>
      </c>
      <c r="B136" t="str">
        <f t="shared" si="13"/>
        <v>Y0BORegular Plan - Bonus</v>
      </c>
      <c r="C136" t="s">
        <v>191</v>
      </c>
      <c r="D136" t="s">
        <v>193</v>
      </c>
      <c r="F136" t="s">
        <v>23</v>
      </c>
      <c r="G136">
        <f>VLOOKUP(I136,AMFI!$A:$E,5,0)</f>
        <v>18.9834</v>
      </c>
      <c r="H136" t="str">
        <f>IF(SUMIFS('Dividend CAMS data'!I:I,'Dividend CAMS data'!B:B,'Div &amp; NAV PU'!K136)=0,"NA",SUMIFS('Dividend CAMS data'!I:I,'Dividend CAMS data'!B:B,'Div &amp; NAV PU'!K136))</f>
        <v>NA</v>
      </c>
      <c r="I136">
        <v>129926</v>
      </c>
      <c r="J136" t="s">
        <v>1258</v>
      </c>
      <c r="K136" t="e">
        <v>#N/A</v>
      </c>
      <c r="N136" t="str">
        <f t="shared" si="14"/>
        <v>Y0BO</v>
      </c>
      <c r="O136" t="str">
        <f t="shared" si="15"/>
        <v>Regular Plan - Bonus</v>
      </c>
      <c r="P136" t="str">
        <f t="shared" si="16"/>
        <v>Y0BOIB</v>
      </c>
      <c r="T136" s="89">
        <f t="shared" si="17"/>
        <v>18.9834</v>
      </c>
    </row>
    <row r="137" spans="1:20" hidden="1" x14ac:dyDescent="0.25">
      <c r="A137" t="str">
        <f t="shared" si="12"/>
        <v>Y0BODBO</v>
      </c>
      <c r="B137" t="str">
        <f t="shared" si="13"/>
        <v xml:space="preserve">Y0BODirect Plan - Bonus </v>
      </c>
      <c r="C137" t="s">
        <v>191</v>
      </c>
      <c r="D137" t="s">
        <v>192</v>
      </c>
      <c r="F137" t="s">
        <v>32</v>
      </c>
      <c r="G137">
        <f>VLOOKUP(I137,AMFI!$A:$E,5,0)</f>
        <v>19.505600000000001</v>
      </c>
      <c r="H137" t="str">
        <f>IF(SUMIFS('Dividend CAMS data'!I:I,'Dividend CAMS data'!B:B,'Div &amp; NAV PU'!K137)=0,"NA",SUMIFS('Dividend CAMS data'!I:I,'Dividend CAMS data'!B:B,'Div &amp; NAV PU'!K137))</f>
        <v>NA</v>
      </c>
      <c r="I137">
        <v>129925</v>
      </c>
      <c r="J137" t="s">
        <v>1258</v>
      </c>
      <c r="K137" t="e">
        <v>#N/A</v>
      </c>
      <c r="N137" t="str">
        <f t="shared" si="14"/>
        <v>Y0BO</v>
      </c>
      <c r="O137" t="str">
        <f t="shared" si="15"/>
        <v xml:space="preserve">Direct Plan - Bonus </v>
      </c>
      <c r="P137" t="str">
        <f t="shared" si="16"/>
        <v>Y0BODBO</v>
      </c>
      <c r="T137" s="89">
        <f t="shared" si="17"/>
        <v>19.505600000000001</v>
      </c>
    </row>
    <row r="138" spans="1:20" hidden="1" x14ac:dyDescent="0.25">
      <c r="A138" t="str">
        <f t="shared" si="12"/>
        <v>Y0D3DGR</v>
      </c>
      <c r="B138" t="str">
        <f t="shared" si="13"/>
        <v xml:space="preserve">Y0D3Direct Plan - Growth </v>
      </c>
      <c r="C138" t="s">
        <v>212</v>
      </c>
      <c r="D138" t="s">
        <v>146</v>
      </c>
      <c r="F138" t="s">
        <v>31</v>
      </c>
      <c r="G138">
        <f>VLOOKUP(I138,AMFI!$A:$E,5,0)</f>
        <v>15.946</v>
      </c>
      <c r="H138" t="str">
        <f>IF(SUMIFS('Dividend CAMS data'!I:I,'Dividend CAMS data'!B:B,'Div &amp; NAV PU'!K138)=0,"NA",SUMIFS('Dividend CAMS data'!I:I,'Dividend CAMS data'!B:B,'Div &amp; NAV PU'!K138))</f>
        <v>NA</v>
      </c>
      <c r="I138">
        <v>130450</v>
      </c>
      <c r="J138" t="s">
        <v>1258</v>
      </c>
      <c r="K138" t="s">
        <v>1342</v>
      </c>
      <c r="N138" t="str">
        <f t="shared" si="14"/>
        <v>Y0D3</v>
      </c>
      <c r="O138" t="str">
        <f t="shared" si="15"/>
        <v xml:space="preserve">Direct Plan - Growth </v>
      </c>
      <c r="P138" t="str">
        <f t="shared" si="16"/>
        <v>Y0D3DGR</v>
      </c>
      <c r="T138" s="89">
        <f t="shared" si="17"/>
        <v>15.946</v>
      </c>
    </row>
    <row r="139" spans="1:20" hidden="1" x14ac:dyDescent="0.25">
      <c r="A139" t="str">
        <f t="shared" si="12"/>
        <v>Y0D3DMD</v>
      </c>
      <c r="B139" t="str">
        <f t="shared" si="13"/>
        <v>Y0D3Direct Plan - Monthly IDCW</v>
      </c>
      <c r="C139" t="s">
        <v>212</v>
      </c>
      <c r="D139" t="s">
        <v>162</v>
      </c>
      <c r="F139" t="s">
        <v>2393</v>
      </c>
      <c r="G139">
        <f>VLOOKUP(I139,AMFI!$A:$E,5,0)</f>
        <v>10.473000000000001</v>
      </c>
      <c r="H139">
        <f>IF(SUMIFS('Dividend CAMS data'!I:I,'Dividend CAMS data'!B:B,'Div &amp; NAV PU'!K139)=0,"NA",SUMIFS('Dividend CAMS data'!I:I,'Dividend CAMS data'!B:B,'Div &amp; NAV PU'!K139))</f>
        <v>0.22</v>
      </c>
      <c r="I139">
        <v>130447</v>
      </c>
      <c r="J139" t="s">
        <v>1258</v>
      </c>
      <c r="K139" t="s">
        <v>1343</v>
      </c>
      <c r="N139" t="str">
        <f t="shared" si="14"/>
        <v>Y0D3</v>
      </c>
      <c r="O139" t="str">
        <f t="shared" si="15"/>
        <v>Direct Plan - Monthly IDCW</v>
      </c>
      <c r="P139" t="str">
        <f t="shared" si="16"/>
        <v>Y0D3DMD</v>
      </c>
      <c r="T139" s="89">
        <f t="shared" si="17"/>
        <v>10.473000000000001</v>
      </c>
    </row>
    <row r="140" spans="1:20" hidden="1" x14ac:dyDescent="0.25">
      <c r="A140" t="str">
        <f t="shared" si="12"/>
        <v>Y0D3DQD</v>
      </c>
      <c r="B140" t="str">
        <f t="shared" si="13"/>
        <v>Y0D3Direct Plan - Quarterly IDCW</v>
      </c>
      <c r="C140" t="s">
        <v>212</v>
      </c>
      <c r="D140" t="s">
        <v>178</v>
      </c>
      <c r="F140" t="s">
        <v>2394</v>
      </c>
      <c r="G140">
        <f>VLOOKUP(I140,AMFI!$A:$E,5,0)</f>
        <v>11.164</v>
      </c>
      <c r="H140">
        <f>IF(SUMIFS('Dividend CAMS data'!I:I,'Dividend CAMS data'!B:B,'Div &amp; NAV PU'!K140)=0,"NA",SUMIFS('Dividend CAMS data'!I:I,'Dividend CAMS data'!B:B,'Div &amp; NAV PU'!K140))</f>
        <v>0.1</v>
      </c>
      <c r="I140">
        <v>130448</v>
      </c>
      <c r="J140" t="s">
        <v>1258</v>
      </c>
      <c r="K140" t="s">
        <v>1344</v>
      </c>
      <c r="N140" t="str">
        <f t="shared" si="14"/>
        <v>Y0D3</v>
      </c>
      <c r="O140" t="str">
        <f t="shared" si="15"/>
        <v>Direct Plan - Quarterly IDCW</v>
      </c>
      <c r="P140" t="str">
        <f t="shared" si="16"/>
        <v>Y0D3DQD</v>
      </c>
      <c r="T140" s="89">
        <f t="shared" si="17"/>
        <v>11.164</v>
      </c>
    </row>
    <row r="141" spans="1:20" hidden="1" x14ac:dyDescent="0.25">
      <c r="A141" t="str">
        <f t="shared" si="12"/>
        <v>Y0D3GR</v>
      </c>
      <c r="B141" t="str">
        <f t="shared" si="13"/>
        <v>Y0D3Regular Plan - Growth</v>
      </c>
      <c r="C141" t="s">
        <v>212</v>
      </c>
      <c r="D141" t="s">
        <v>148</v>
      </c>
      <c r="F141" t="s">
        <v>22</v>
      </c>
      <c r="G141">
        <f>VLOOKUP(I141,AMFI!$A:$E,5,0)</f>
        <v>15.273999999999999</v>
      </c>
      <c r="H141" t="str">
        <f>IF(SUMIFS('Dividend CAMS data'!I:I,'Dividend CAMS data'!B:B,'Div &amp; NAV PU'!K141)=0,"NA",SUMIFS('Dividend CAMS data'!I:I,'Dividend CAMS data'!B:B,'Div &amp; NAV PU'!K141))</f>
        <v>NA</v>
      </c>
      <c r="I141">
        <v>130446</v>
      </c>
      <c r="J141" t="s">
        <v>1258</v>
      </c>
      <c r="K141" t="s">
        <v>1345</v>
      </c>
      <c r="N141" t="str">
        <f t="shared" si="14"/>
        <v>Y0D3</v>
      </c>
      <c r="O141" t="str">
        <f t="shared" si="15"/>
        <v>Regular Plan - Growth</v>
      </c>
      <c r="P141" t="str">
        <f t="shared" si="16"/>
        <v>Y0D3GR</v>
      </c>
      <c r="T141" s="89">
        <f t="shared" si="17"/>
        <v>15.273999999999999</v>
      </c>
    </row>
    <row r="142" spans="1:20" hidden="1" x14ac:dyDescent="0.25">
      <c r="A142" t="str">
        <f t="shared" si="12"/>
        <v>Y0D3MD</v>
      </c>
      <c r="B142" t="str">
        <f t="shared" si="13"/>
        <v>Y0D3Regular Plan - Monthly IDCW</v>
      </c>
      <c r="C142" t="s">
        <v>212</v>
      </c>
      <c r="D142" t="s">
        <v>183</v>
      </c>
      <c r="F142" t="s">
        <v>2386</v>
      </c>
      <c r="G142">
        <f>VLOOKUP(I142,AMFI!$A:$E,5,0)</f>
        <v>10.183</v>
      </c>
      <c r="H142">
        <f>IF(SUMIFS('Dividend CAMS data'!I:I,'Dividend CAMS data'!B:B,'Div &amp; NAV PU'!K142)=0,"NA",SUMIFS('Dividend CAMS data'!I:I,'Dividend CAMS data'!B:B,'Div &amp; NAV PU'!K142))</f>
        <v>0.18000000000000002</v>
      </c>
      <c r="I142">
        <v>130452</v>
      </c>
      <c r="J142" t="s">
        <v>1258</v>
      </c>
      <c r="K142" t="s">
        <v>1346</v>
      </c>
      <c r="N142" t="str">
        <f t="shared" si="14"/>
        <v>Y0D3</v>
      </c>
      <c r="O142" t="str">
        <f t="shared" si="15"/>
        <v>Regular Plan - Monthly IDCW</v>
      </c>
      <c r="P142" t="str">
        <f t="shared" si="16"/>
        <v>Y0D3MD</v>
      </c>
      <c r="T142" s="89">
        <f t="shared" si="17"/>
        <v>10.183</v>
      </c>
    </row>
    <row r="143" spans="1:20" hidden="1" x14ac:dyDescent="0.25">
      <c r="A143" t="str">
        <f t="shared" si="12"/>
        <v>Y0D3QD</v>
      </c>
      <c r="B143" t="str">
        <f t="shared" si="13"/>
        <v>Y0D3Regular Plan - Quarterly IDCW</v>
      </c>
      <c r="C143" t="s">
        <v>212</v>
      </c>
      <c r="D143" t="s">
        <v>179</v>
      </c>
      <c r="F143" t="s">
        <v>2387</v>
      </c>
      <c r="G143">
        <f>VLOOKUP(I143,AMFI!$A:$E,5,0)</f>
        <v>10.965</v>
      </c>
      <c r="H143" t="str">
        <f>IF(SUMIFS('Dividend CAMS data'!I:I,'Dividend CAMS data'!B:B,'Div &amp; NAV PU'!K143)=0,"NA",SUMIFS('Dividend CAMS data'!I:I,'Dividend CAMS data'!B:B,'Div &amp; NAV PU'!K143))</f>
        <v>NA</v>
      </c>
      <c r="I143">
        <v>130449</v>
      </c>
      <c r="J143" t="s">
        <v>1258</v>
      </c>
      <c r="K143" t="s">
        <v>1347</v>
      </c>
      <c r="N143" t="str">
        <f t="shared" si="14"/>
        <v>Y0D3</v>
      </c>
      <c r="O143" t="str">
        <f t="shared" si="15"/>
        <v>Regular Plan - Quarterly IDCW</v>
      </c>
      <c r="P143" t="str">
        <f t="shared" si="16"/>
        <v>Y0D3QD</v>
      </c>
      <c r="T143" s="89">
        <f t="shared" si="17"/>
        <v>10.965</v>
      </c>
    </row>
    <row r="144" spans="1:20" hidden="1" x14ac:dyDescent="0.25">
      <c r="A144" t="str">
        <f t="shared" si="12"/>
        <v>Y0D5DDV</v>
      </c>
      <c r="B144" t="str">
        <f t="shared" si="13"/>
        <v>Y0D5Direct Plan - IDCW</v>
      </c>
      <c r="C144" t="s">
        <v>213</v>
      </c>
      <c r="D144" t="s">
        <v>150</v>
      </c>
      <c r="F144" t="s">
        <v>2390</v>
      </c>
      <c r="G144">
        <f>VLOOKUP(I144,AMFI!$A:$E,5,0)</f>
        <v>18.443999999999999</v>
      </c>
      <c r="H144">
        <f>IF(SUMIFS('Dividend CAMS data'!I:I,'Dividend CAMS data'!B:B,'Div &amp; NAV PU'!K144)=0,"NA",SUMIFS('Dividend CAMS data'!I:I,'Dividend CAMS data'!B:B,'Div &amp; NAV PU'!K144))</f>
        <v>1.1000000000000001</v>
      </c>
      <c r="I144">
        <v>130828</v>
      </c>
      <c r="J144" t="s">
        <v>1223</v>
      </c>
      <c r="K144" t="s">
        <v>1348</v>
      </c>
      <c r="N144" t="str">
        <f t="shared" si="14"/>
        <v>Y0D5</v>
      </c>
      <c r="O144" t="str">
        <f t="shared" si="15"/>
        <v>Direct Plan - IDCW</v>
      </c>
      <c r="P144" t="str">
        <f t="shared" si="16"/>
        <v>Y0D5DDV</v>
      </c>
      <c r="T144" s="89">
        <f t="shared" si="17"/>
        <v>18.443999999999999</v>
      </c>
    </row>
    <row r="145" spans="1:20" hidden="1" x14ac:dyDescent="0.25">
      <c r="A145" t="str">
        <f t="shared" si="12"/>
        <v>Y0D5DGR</v>
      </c>
      <c r="B145" t="str">
        <f t="shared" si="13"/>
        <v xml:space="preserve">Y0D5Direct Plan - Growth </v>
      </c>
      <c r="C145" t="s">
        <v>213</v>
      </c>
      <c r="D145" t="s">
        <v>146</v>
      </c>
      <c r="F145" t="s">
        <v>31</v>
      </c>
      <c r="G145">
        <f>VLOOKUP(I145,AMFI!$A:$E,5,0)</f>
        <v>23.945</v>
      </c>
      <c r="H145" t="str">
        <f>IF(SUMIFS('Dividend CAMS data'!I:I,'Dividend CAMS data'!B:B,'Div &amp; NAV PU'!K145)=0,"NA",SUMIFS('Dividend CAMS data'!I:I,'Dividend CAMS data'!B:B,'Div &amp; NAV PU'!K145))</f>
        <v>NA</v>
      </c>
      <c r="I145">
        <v>130825</v>
      </c>
      <c r="J145" t="s">
        <v>1223</v>
      </c>
      <c r="K145" t="s">
        <v>1349</v>
      </c>
      <c r="N145" t="str">
        <f t="shared" si="14"/>
        <v>Y0D5</v>
      </c>
      <c r="O145" t="str">
        <f t="shared" si="15"/>
        <v xml:space="preserve">Direct Plan - Growth </v>
      </c>
      <c r="P145" t="str">
        <f t="shared" si="16"/>
        <v>Y0D5DGR</v>
      </c>
      <c r="T145" s="89">
        <f t="shared" si="17"/>
        <v>23.945</v>
      </c>
    </row>
    <row r="146" spans="1:20" hidden="1" x14ac:dyDescent="0.25">
      <c r="A146" t="str">
        <f t="shared" si="12"/>
        <v>Y0D5DI</v>
      </c>
      <c r="B146" t="str">
        <f t="shared" si="13"/>
        <v>Y0D5Regular Plan - IDCW</v>
      </c>
      <c r="C146" t="s">
        <v>213</v>
      </c>
      <c r="D146" t="s">
        <v>147</v>
      </c>
      <c r="F146" t="s">
        <v>2383</v>
      </c>
      <c r="G146">
        <f>VLOOKUP(I146,AMFI!$A:$E,5,0)</f>
        <v>17.707999999999998</v>
      </c>
      <c r="H146">
        <f>IF(SUMIFS('Dividend CAMS data'!I:I,'Dividend CAMS data'!B:B,'Div &amp; NAV PU'!K146)=0,"NA",SUMIFS('Dividend CAMS data'!I:I,'Dividend CAMS data'!B:B,'Div &amp; NAV PU'!K146))</f>
        <v>1</v>
      </c>
      <c r="I146">
        <v>130826</v>
      </c>
      <c r="J146" t="s">
        <v>1223</v>
      </c>
      <c r="K146" t="s">
        <v>1350</v>
      </c>
      <c r="N146" t="str">
        <f t="shared" si="14"/>
        <v>Y0D5</v>
      </c>
      <c r="O146" t="str">
        <f t="shared" si="15"/>
        <v>Regular Plan - IDCW</v>
      </c>
      <c r="P146" t="str">
        <f t="shared" si="16"/>
        <v>Y0D5DI</v>
      </c>
      <c r="T146" s="89">
        <f t="shared" si="17"/>
        <v>17.707999999999998</v>
      </c>
    </row>
    <row r="147" spans="1:20" hidden="1" x14ac:dyDescent="0.25">
      <c r="A147" t="str">
        <f t="shared" si="12"/>
        <v>Y0D5GR</v>
      </c>
      <c r="B147" t="str">
        <f t="shared" si="13"/>
        <v>Y0D5Regular Plan - Growth</v>
      </c>
      <c r="C147" t="s">
        <v>213</v>
      </c>
      <c r="D147" t="s">
        <v>148</v>
      </c>
      <c r="F147" t="s">
        <v>22</v>
      </c>
      <c r="G147">
        <f>VLOOKUP(I147,AMFI!$A:$E,5,0)</f>
        <v>22.669</v>
      </c>
      <c r="H147" t="str">
        <f>IF(SUMIFS('Dividend CAMS data'!I:I,'Dividend CAMS data'!B:B,'Div &amp; NAV PU'!K147)=0,"NA",SUMIFS('Dividend CAMS data'!I:I,'Dividend CAMS data'!B:B,'Div &amp; NAV PU'!K147))</f>
        <v>NA</v>
      </c>
      <c r="I147">
        <v>130827</v>
      </c>
      <c r="J147" t="s">
        <v>1223</v>
      </c>
      <c r="K147" t="s">
        <v>1351</v>
      </c>
      <c r="N147" t="str">
        <f t="shared" si="14"/>
        <v>Y0D5</v>
      </c>
      <c r="O147" t="str">
        <f t="shared" si="15"/>
        <v>Regular Plan - Growth</v>
      </c>
      <c r="P147" t="str">
        <f t="shared" si="16"/>
        <v>Y0D5GR</v>
      </c>
      <c r="T147" s="89">
        <f t="shared" si="17"/>
        <v>22.669</v>
      </c>
    </row>
    <row r="148" spans="1:20" hidden="1" x14ac:dyDescent="0.25">
      <c r="A148" t="str">
        <f t="shared" si="12"/>
        <v>Y0D6DI</v>
      </c>
      <c r="B148" t="str">
        <f t="shared" si="13"/>
        <v>Y0D6Regular Plan - IDCW</v>
      </c>
      <c r="C148" t="s">
        <v>214</v>
      </c>
      <c r="D148" t="s">
        <v>147</v>
      </c>
      <c r="F148" t="s">
        <v>2383</v>
      </c>
      <c r="G148">
        <f>VLOOKUP(I148,AMFI!$A:$E,5,0)</f>
        <v>11.0396</v>
      </c>
      <c r="H148">
        <f>IF(SUMIFS('Dividend CAMS data'!I:I,'Dividend CAMS data'!B:B,'Div &amp; NAV PU'!K148)=0,"NA",SUMIFS('Dividend CAMS data'!I:I,'Dividend CAMS data'!B:B,'Div &amp; NAV PU'!K148))</f>
        <v>0.36</v>
      </c>
      <c r="I148">
        <v>133605</v>
      </c>
      <c r="J148" t="s">
        <v>1223</v>
      </c>
      <c r="K148" t="s">
        <v>1352</v>
      </c>
      <c r="N148" t="str">
        <f t="shared" si="14"/>
        <v>Y0D6</v>
      </c>
      <c r="O148" t="str">
        <f t="shared" si="15"/>
        <v>Regular Plan - IDCW</v>
      </c>
      <c r="P148" t="str">
        <f t="shared" si="16"/>
        <v>Y0D6DI</v>
      </c>
      <c r="T148" s="89">
        <f t="shared" si="17"/>
        <v>11.0396</v>
      </c>
    </row>
    <row r="149" spans="1:20" hidden="1" x14ac:dyDescent="0.25">
      <c r="A149" t="str">
        <f t="shared" si="12"/>
        <v>Y0D6GR</v>
      </c>
      <c r="B149" t="str">
        <f t="shared" si="13"/>
        <v>Y0D6Regular Plan - Growth</v>
      </c>
      <c r="C149" t="s">
        <v>214</v>
      </c>
      <c r="D149" t="s">
        <v>148</v>
      </c>
      <c r="F149" t="s">
        <v>22</v>
      </c>
      <c r="G149">
        <f>VLOOKUP(I149,AMFI!$A:$E,5,0)</f>
        <v>16.309100000000001</v>
      </c>
      <c r="H149" t="str">
        <f>IF(SUMIFS('Dividend CAMS data'!I:I,'Dividend CAMS data'!B:B,'Div &amp; NAV PU'!K149)=0,"NA",SUMIFS('Dividend CAMS data'!I:I,'Dividend CAMS data'!B:B,'Div &amp; NAV PU'!K149))</f>
        <v>NA</v>
      </c>
      <c r="I149">
        <v>133607</v>
      </c>
      <c r="J149" t="s">
        <v>1223</v>
      </c>
      <c r="K149" t="s">
        <v>1353</v>
      </c>
      <c r="N149" t="str">
        <f t="shared" si="14"/>
        <v>Y0D6</v>
      </c>
      <c r="O149" t="str">
        <f t="shared" si="15"/>
        <v>Regular Plan - Growth</v>
      </c>
      <c r="P149" t="str">
        <f t="shared" si="16"/>
        <v>Y0D6GR</v>
      </c>
      <c r="T149" s="89">
        <f t="shared" si="17"/>
        <v>16.309100000000001</v>
      </c>
    </row>
    <row r="150" spans="1:20" hidden="1" x14ac:dyDescent="0.25">
      <c r="A150" t="str">
        <f t="shared" si="12"/>
        <v>Y0D6DDV</v>
      </c>
      <c r="B150" t="str">
        <f t="shared" si="13"/>
        <v>Y0D6Direct Plan - IDCW</v>
      </c>
      <c r="C150" t="s">
        <v>214</v>
      </c>
      <c r="D150" t="s">
        <v>150</v>
      </c>
      <c r="F150" t="s">
        <v>2390</v>
      </c>
      <c r="G150">
        <f>VLOOKUP(I150,AMFI!$A:$E,5,0)</f>
        <v>11.6899</v>
      </c>
      <c r="H150">
        <f>IF(SUMIFS('Dividend CAMS data'!I:I,'Dividend CAMS data'!B:B,'Div &amp; NAV PU'!K150)=0,"NA",SUMIFS('Dividend CAMS data'!I:I,'Dividend CAMS data'!B:B,'Div &amp; NAV PU'!K150))</f>
        <v>0.36</v>
      </c>
      <c r="I150">
        <v>133606</v>
      </c>
      <c r="J150" t="s">
        <v>1258</v>
      </c>
      <c r="K150" t="s">
        <v>1354</v>
      </c>
      <c r="N150" t="str">
        <f t="shared" si="14"/>
        <v>Y0D6</v>
      </c>
      <c r="O150" t="str">
        <f t="shared" si="15"/>
        <v>Direct Plan - IDCW</v>
      </c>
      <c r="P150" t="str">
        <f t="shared" si="16"/>
        <v>Y0D6DDV</v>
      </c>
      <c r="T150" s="89">
        <f t="shared" si="17"/>
        <v>11.6899</v>
      </c>
    </row>
    <row r="151" spans="1:20" hidden="1" x14ac:dyDescent="0.25">
      <c r="A151" t="str">
        <f t="shared" si="12"/>
        <v>Y0D6DGR</v>
      </c>
      <c r="B151" t="str">
        <f t="shared" si="13"/>
        <v xml:space="preserve">Y0D6Direct Plan - Growth </v>
      </c>
      <c r="C151" t="s">
        <v>214</v>
      </c>
      <c r="D151" t="s">
        <v>146</v>
      </c>
      <c r="F151" t="s">
        <v>31</v>
      </c>
      <c r="G151">
        <f>VLOOKUP(I151,AMFI!$A:$E,5,0)</f>
        <v>17.296199999999999</v>
      </c>
      <c r="H151" t="str">
        <f>IF(SUMIFS('Dividend CAMS data'!I:I,'Dividend CAMS data'!B:B,'Div &amp; NAV PU'!K151)=0,"NA",SUMIFS('Dividend CAMS data'!I:I,'Dividend CAMS data'!B:B,'Div &amp; NAV PU'!K151))</f>
        <v>NA</v>
      </c>
      <c r="I151">
        <v>133604</v>
      </c>
      <c r="J151" t="s">
        <v>1258</v>
      </c>
      <c r="K151" t="s">
        <v>1355</v>
      </c>
      <c r="N151" t="str">
        <f t="shared" si="14"/>
        <v>Y0D6</v>
      </c>
      <c r="O151" t="str">
        <f t="shared" si="15"/>
        <v xml:space="preserve">Direct Plan - Growth </v>
      </c>
      <c r="P151" t="str">
        <f t="shared" si="16"/>
        <v>Y0D6DGR</v>
      </c>
      <c r="T151" s="89">
        <f t="shared" si="17"/>
        <v>17.296199999999999</v>
      </c>
    </row>
    <row r="152" spans="1:20" hidden="1" x14ac:dyDescent="0.25">
      <c r="A152" t="str">
        <f t="shared" si="12"/>
        <v>Y0ALSMD</v>
      </c>
      <c r="B152" t="str">
        <f t="shared" si="13"/>
        <v>Y0ALRegular Plan - Monthly IDCW</v>
      </c>
      <c r="C152" t="s">
        <v>169</v>
      </c>
      <c r="D152" t="s">
        <v>166</v>
      </c>
      <c r="F152" t="s">
        <v>2386</v>
      </c>
      <c r="G152">
        <f>VLOOKUP(I152,AMFI!$A:$E,5,0)</f>
        <v>1007.6325000000001</v>
      </c>
      <c r="H152">
        <f>IF(SUMIFS('Dividend CAMS data'!I:I,'Dividend CAMS data'!B:B,'Div &amp; NAV PU'!K152)=0,"NA",SUMIFS('Dividend CAMS data'!I:I,'Dividend CAMS data'!B:B,'Div &amp; NAV PU'!K152))</f>
        <v>13.100000000000001</v>
      </c>
      <c r="I152">
        <v>118066</v>
      </c>
      <c r="J152" t="s">
        <v>1258</v>
      </c>
      <c r="K152" t="s">
        <v>1338</v>
      </c>
      <c r="N152" t="str">
        <f t="shared" si="14"/>
        <v>Y0AL</v>
      </c>
      <c r="O152" t="str">
        <f t="shared" si="15"/>
        <v>Regular Plan - Monthly IDCW</v>
      </c>
      <c r="P152" t="str">
        <f t="shared" si="16"/>
        <v>Y0ALSMD</v>
      </c>
      <c r="T152" s="89">
        <f t="shared" si="17"/>
        <v>1007.6325000000001</v>
      </c>
    </row>
    <row r="153" spans="1:20" hidden="1" x14ac:dyDescent="0.25">
      <c r="A153" t="str">
        <f t="shared" si="12"/>
        <v>Y0D6DAD</v>
      </c>
      <c r="B153" t="str">
        <f t="shared" si="13"/>
        <v>Y0D6Direct Plan - Annual IDCW</v>
      </c>
      <c r="C153" t="s">
        <v>214</v>
      </c>
      <c r="D153" t="s">
        <v>157</v>
      </c>
      <c r="F153" t="s">
        <v>2396</v>
      </c>
      <c r="G153">
        <f>VLOOKUP(I153,AMFI!$A:$E,5,0)</f>
        <v>12.465400000000001</v>
      </c>
      <c r="H153" t="str">
        <f>IF(SUMIFS('Dividend CAMS data'!I:I,'Dividend CAMS data'!B:B,'Div &amp; NAV PU'!K153)=0,"NA",SUMIFS('Dividend CAMS data'!I:I,'Dividend CAMS data'!B:B,'Div &amp; NAV PU'!K153))</f>
        <v>NA</v>
      </c>
      <c r="I153">
        <v>134425</v>
      </c>
      <c r="J153" t="s">
        <v>1258</v>
      </c>
      <c r="K153" t="s">
        <v>1356</v>
      </c>
      <c r="N153" t="str">
        <f t="shared" si="14"/>
        <v>Y0D6</v>
      </c>
      <c r="O153" t="str">
        <f t="shared" si="15"/>
        <v>Direct Plan - Annual IDCW</v>
      </c>
      <c r="P153" t="str">
        <f t="shared" si="16"/>
        <v>Y0D6DAD</v>
      </c>
      <c r="T153" s="89">
        <f t="shared" si="17"/>
        <v>12.465400000000001</v>
      </c>
    </row>
    <row r="154" spans="1:20" hidden="1" x14ac:dyDescent="0.25">
      <c r="A154" t="str">
        <f t="shared" si="12"/>
        <v>Y0D6AND</v>
      </c>
      <c r="B154" t="str">
        <f t="shared" si="13"/>
        <v>Y0D6Regular Plan - Annual IDCW</v>
      </c>
      <c r="C154" t="s">
        <v>214</v>
      </c>
      <c r="D154" t="s">
        <v>156</v>
      </c>
      <c r="F154" t="s">
        <v>2389</v>
      </c>
      <c r="G154">
        <f>VLOOKUP(I154,AMFI!$A:$E,5,0)</f>
        <v>11.75</v>
      </c>
      <c r="H154" t="str">
        <f>IF(SUMIFS('Dividend CAMS data'!I:I,'Dividend CAMS data'!B:B,'Div &amp; NAV PU'!K154)=0,"NA",SUMIFS('Dividend CAMS data'!I:I,'Dividend CAMS data'!B:B,'Div &amp; NAV PU'!K154))</f>
        <v>NA</v>
      </c>
      <c r="I154">
        <v>134426</v>
      </c>
      <c r="J154" t="s">
        <v>1258</v>
      </c>
      <c r="K154" t="s">
        <v>1357</v>
      </c>
      <c r="N154" t="str">
        <f t="shared" si="14"/>
        <v>Y0D6</v>
      </c>
      <c r="O154" t="str">
        <f t="shared" si="15"/>
        <v>Regular Plan - Annual IDCW</v>
      </c>
      <c r="P154" t="str">
        <f t="shared" si="16"/>
        <v>Y0D6AND</v>
      </c>
      <c r="T154" s="89">
        <f t="shared" si="17"/>
        <v>11.75</v>
      </c>
    </row>
    <row r="155" spans="1:20" hidden="1" x14ac:dyDescent="0.25">
      <c r="A155" t="str">
        <f t="shared" si="12"/>
        <v>Y0AHAND</v>
      </c>
      <c r="B155" t="str">
        <f t="shared" si="13"/>
        <v>Y0AHRegular Plan - Annual IDCW</v>
      </c>
      <c r="C155" t="s">
        <v>155</v>
      </c>
      <c r="D155" t="s">
        <v>156</v>
      </c>
      <c r="F155" t="s">
        <v>2389</v>
      </c>
      <c r="G155">
        <f>VLOOKUP(I155,AMFI!$A:$E,5,0)</f>
        <v>11.1945</v>
      </c>
      <c r="H155" t="str">
        <f>IF(SUMIFS('Dividend CAMS data'!I:I,'Dividend CAMS data'!B:B,'Div &amp; NAV PU'!K155)=0,"NA",SUMIFS('Dividend CAMS data'!I:I,'Dividend CAMS data'!B:B,'Div &amp; NAV PU'!K155))</f>
        <v>NA</v>
      </c>
      <c r="I155">
        <v>134418</v>
      </c>
      <c r="J155" t="s">
        <v>1258</v>
      </c>
      <c r="K155" t="s">
        <v>1410</v>
      </c>
      <c r="N155" t="str">
        <f t="shared" si="14"/>
        <v>Y0AH</v>
      </c>
      <c r="O155" t="str">
        <f t="shared" si="15"/>
        <v>Regular Plan - Annual IDCW</v>
      </c>
      <c r="P155" t="str">
        <f t="shared" si="16"/>
        <v>Y0AHAND</v>
      </c>
      <c r="T155" s="89">
        <f t="shared" si="17"/>
        <v>11.1945</v>
      </c>
    </row>
    <row r="156" spans="1:20" hidden="1" x14ac:dyDescent="0.25">
      <c r="A156" t="str">
        <f t="shared" si="12"/>
        <v>Y0AHDAD</v>
      </c>
      <c r="B156" t="str">
        <f t="shared" si="13"/>
        <v>Y0AHDirect Plan - Annual IDCW</v>
      </c>
      <c r="C156" t="s">
        <v>155</v>
      </c>
      <c r="D156" t="s">
        <v>157</v>
      </c>
      <c r="F156" t="s">
        <v>2396</v>
      </c>
      <c r="G156">
        <f>VLOOKUP(I156,AMFI!$A:$E,5,0)</f>
        <v>11.6212</v>
      </c>
      <c r="H156" t="str">
        <f>IF(SUMIFS('Dividend CAMS data'!I:I,'Dividend CAMS data'!B:B,'Div &amp; NAV PU'!K156)=0,"NA",SUMIFS('Dividend CAMS data'!I:I,'Dividend CAMS data'!B:B,'Div &amp; NAV PU'!K156))</f>
        <v>NA</v>
      </c>
      <c r="I156">
        <v>134417</v>
      </c>
      <c r="J156" t="s">
        <v>1314</v>
      </c>
      <c r="K156" t="s">
        <v>1358</v>
      </c>
      <c r="N156" t="str">
        <f t="shared" si="14"/>
        <v>Y0AH</v>
      </c>
      <c r="O156" t="str">
        <f t="shared" si="15"/>
        <v>Direct Plan - Annual IDCW</v>
      </c>
      <c r="P156" t="str">
        <f t="shared" si="16"/>
        <v>Y0AHDAD</v>
      </c>
      <c r="T156" s="89">
        <f t="shared" si="17"/>
        <v>11.6212</v>
      </c>
    </row>
    <row r="157" spans="1:20" hidden="1" x14ac:dyDescent="0.25">
      <c r="A157" t="str">
        <f t="shared" si="12"/>
        <v>Y0BNAND</v>
      </c>
      <c r="B157" t="str">
        <f t="shared" si="13"/>
        <v>Y0BNRegular Plan - Annual IDCW</v>
      </c>
      <c r="C157" t="s">
        <v>189</v>
      </c>
      <c r="D157" t="s">
        <v>156</v>
      </c>
      <c r="F157" t="s">
        <v>2389</v>
      </c>
      <c r="G157">
        <f>VLOOKUP(I157,AMFI!$A:$E,5,0)</f>
        <v>12.673500000000001</v>
      </c>
      <c r="H157" t="str">
        <f>IF(SUMIFS('Dividend CAMS data'!I:I,'Dividend CAMS data'!B:B,'Div &amp; NAV PU'!K157)=0,"NA",SUMIFS('Dividend CAMS data'!I:I,'Dividend CAMS data'!B:B,'Div &amp; NAV PU'!K157))</f>
        <v>NA</v>
      </c>
      <c r="I157">
        <v>134420</v>
      </c>
      <c r="J157" t="s">
        <v>1314</v>
      </c>
      <c r="K157" t="s">
        <v>1284</v>
      </c>
      <c r="N157" t="str">
        <f t="shared" si="14"/>
        <v>Y0BN</v>
      </c>
      <c r="O157" t="str">
        <f t="shared" si="15"/>
        <v>Regular Plan - Annual IDCW</v>
      </c>
      <c r="P157" t="str">
        <f t="shared" si="16"/>
        <v>Y0BNAND</v>
      </c>
      <c r="T157" s="89">
        <f t="shared" si="17"/>
        <v>12.673500000000001</v>
      </c>
    </row>
    <row r="158" spans="1:20" hidden="1" x14ac:dyDescent="0.25">
      <c r="A158" t="str">
        <f t="shared" ref="A158:A205" si="18">C158&amp;D158</f>
        <v>Y0BNDAD</v>
      </c>
      <c r="B158" t="str">
        <f t="shared" ref="B158:B205" si="19">C158&amp;F158</f>
        <v>Y0BNDirect Plan - Annual IDCW</v>
      </c>
      <c r="C158" t="s">
        <v>189</v>
      </c>
      <c r="D158" t="s">
        <v>157</v>
      </c>
      <c r="F158" t="s">
        <v>2396</v>
      </c>
      <c r="G158">
        <f>VLOOKUP(I158,AMFI!$A:$E,5,0)</f>
        <v>13.0969</v>
      </c>
      <c r="H158" t="str">
        <f>IF(SUMIFS('Dividend CAMS data'!I:I,'Dividend CAMS data'!B:B,'Div &amp; NAV PU'!K158)=0,"NA",SUMIFS('Dividend CAMS data'!I:I,'Dividend CAMS data'!B:B,'Div &amp; NAV PU'!K158))</f>
        <v>NA</v>
      </c>
      <c r="I158">
        <v>134419</v>
      </c>
      <c r="J158" t="s">
        <v>1315</v>
      </c>
      <c r="K158" t="s">
        <v>1283</v>
      </c>
      <c r="N158" t="str">
        <f t="shared" si="14"/>
        <v>Y0BN</v>
      </c>
      <c r="O158" t="str">
        <f t="shared" si="15"/>
        <v>Direct Plan - Annual IDCW</v>
      </c>
      <c r="P158" t="str">
        <f t="shared" si="16"/>
        <v>Y0BNDAD</v>
      </c>
      <c r="T158" s="89">
        <f t="shared" si="17"/>
        <v>13.0969</v>
      </c>
    </row>
    <row r="159" spans="1:20" hidden="1" x14ac:dyDescent="0.25">
      <c r="A159" t="str">
        <f t="shared" si="18"/>
        <v>Y0AKAND</v>
      </c>
      <c r="B159" t="str">
        <f t="shared" si="19"/>
        <v>Y0AKRegular Plan - Annual IDCW</v>
      </c>
      <c r="C159" t="s">
        <v>168</v>
      </c>
      <c r="D159" t="s">
        <v>156</v>
      </c>
      <c r="F159" t="s">
        <v>2389</v>
      </c>
      <c r="G159">
        <f>VLOOKUP(I159,AMFI!$A:$E,5,0)</f>
        <v>10.727399999999999</v>
      </c>
      <c r="H159" t="str">
        <f>IF(SUMIFS('Dividend CAMS data'!I:I,'Dividend CAMS data'!B:B,'Div &amp; NAV PU'!K159)=0,"NA",SUMIFS('Dividend CAMS data'!I:I,'Dividend CAMS data'!B:B,'Div &amp; NAV PU'!K159))</f>
        <v>NA</v>
      </c>
      <c r="I159">
        <v>134422</v>
      </c>
      <c r="J159" t="s">
        <v>1315</v>
      </c>
      <c r="K159" t="s">
        <v>1313</v>
      </c>
      <c r="N159" t="str">
        <f t="shared" si="14"/>
        <v>Y0AK</v>
      </c>
      <c r="O159" t="str">
        <f t="shared" si="15"/>
        <v>Regular Plan - Annual IDCW</v>
      </c>
      <c r="P159" t="str">
        <f t="shared" si="16"/>
        <v>Y0AKAND</v>
      </c>
      <c r="T159" s="89">
        <f t="shared" si="17"/>
        <v>10.727399999999999</v>
      </c>
    </row>
    <row r="160" spans="1:20" hidden="1" x14ac:dyDescent="0.25">
      <c r="A160" t="str">
        <f t="shared" si="18"/>
        <v>Y0AKDAD</v>
      </c>
      <c r="B160" t="str">
        <f t="shared" si="19"/>
        <v>Y0AKDirect Plan - Annual IDCW</v>
      </c>
      <c r="C160" t="s">
        <v>168</v>
      </c>
      <c r="D160" t="s">
        <v>157</v>
      </c>
      <c r="F160" t="s">
        <v>2396</v>
      </c>
      <c r="G160">
        <f>VLOOKUP(I160,AMFI!$A:$E,5,0)</f>
        <v>11.0131</v>
      </c>
      <c r="H160" t="str">
        <f>IF(SUMIFS('Dividend CAMS data'!I:I,'Dividend CAMS data'!B:B,'Div &amp; NAV PU'!K160)=0,"NA",SUMIFS('Dividend CAMS data'!I:I,'Dividend CAMS data'!B:B,'Div &amp; NAV PU'!K160))</f>
        <v>NA</v>
      </c>
      <c r="I160">
        <v>134421</v>
      </c>
      <c r="J160" t="s">
        <v>1315</v>
      </c>
      <c r="K160" t="s">
        <v>1409</v>
      </c>
      <c r="N160" t="str">
        <f t="shared" si="14"/>
        <v>Y0AK</v>
      </c>
      <c r="O160" t="str">
        <f t="shared" si="15"/>
        <v>Direct Plan - Annual IDCW</v>
      </c>
      <c r="P160" t="str">
        <f t="shared" si="16"/>
        <v>Y0AKDAD</v>
      </c>
      <c r="T160" s="89">
        <f t="shared" si="17"/>
        <v>11.0131</v>
      </c>
    </row>
    <row r="161" spans="1:20" hidden="1" x14ac:dyDescent="0.25">
      <c r="A161" t="str">
        <f t="shared" si="18"/>
        <v>Y0BFAND</v>
      </c>
      <c r="B161" t="str">
        <f t="shared" si="19"/>
        <v>Y0BFRegular Plan - Annual IDCW</v>
      </c>
      <c r="C161" t="s">
        <v>176</v>
      </c>
      <c r="D161" t="s">
        <v>156</v>
      </c>
      <c r="F161" t="s">
        <v>2389</v>
      </c>
      <c r="G161">
        <f>VLOOKUP(I161,AMFI!$A:$E,5,0)</f>
        <v>12.292</v>
      </c>
      <c r="H161" t="str">
        <f>IF(SUMIFS('Dividend CAMS data'!I:I,'Dividend CAMS data'!B:B,'Div &amp; NAV PU'!K161)=0,"NA",SUMIFS('Dividend CAMS data'!I:I,'Dividend CAMS data'!B:B,'Div &amp; NAV PU'!K161))</f>
        <v>NA</v>
      </c>
      <c r="I161">
        <v>134424</v>
      </c>
      <c r="J161" t="s">
        <v>1315</v>
      </c>
      <c r="K161" t="s">
        <v>1277</v>
      </c>
      <c r="N161" t="str">
        <f t="shared" si="14"/>
        <v>Y0BF</v>
      </c>
      <c r="O161" t="str">
        <f t="shared" si="15"/>
        <v>Regular Plan - Annual IDCW</v>
      </c>
      <c r="P161" t="str">
        <f t="shared" si="16"/>
        <v>Y0BFAND</v>
      </c>
      <c r="T161" s="89">
        <f t="shared" si="17"/>
        <v>12.292</v>
      </c>
    </row>
    <row r="162" spans="1:20" hidden="1" x14ac:dyDescent="0.25">
      <c r="A162" t="str">
        <f t="shared" si="18"/>
        <v>Y0BFDAD</v>
      </c>
      <c r="B162" t="str">
        <f t="shared" si="19"/>
        <v>Y0BFDirect Plan - Annual IDCW</v>
      </c>
      <c r="C162" t="s">
        <v>176</v>
      </c>
      <c r="D162" t="s">
        <v>157</v>
      </c>
      <c r="F162" t="s">
        <v>2396</v>
      </c>
      <c r="G162">
        <f>VLOOKUP(I162,AMFI!$A:$E,5,0)</f>
        <v>12.3917</v>
      </c>
      <c r="H162" t="str">
        <f>IF(SUMIFS('Dividend CAMS data'!I:I,'Dividend CAMS data'!B:B,'Div &amp; NAV PU'!K162)=0,"NA",SUMIFS('Dividend CAMS data'!I:I,'Dividend CAMS data'!B:B,'Div &amp; NAV PU'!K162))</f>
        <v>NA</v>
      </c>
      <c r="I162">
        <v>134423</v>
      </c>
      <c r="J162" t="s">
        <v>1315</v>
      </c>
      <c r="K162" t="s">
        <v>1359</v>
      </c>
      <c r="N162" t="str">
        <f t="shared" si="14"/>
        <v>Y0BF</v>
      </c>
      <c r="O162" t="str">
        <f t="shared" si="15"/>
        <v>Direct Plan - Annual IDCW</v>
      </c>
      <c r="P162" t="str">
        <f t="shared" si="16"/>
        <v>Y0BFDAD</v>
      </c>
      <c r="T162" s="89">
        <f t="shared" si="17"/>
        <v>12.3917</v>
      </c>
    </row>
    <row r="163" spans="1:20" hidden="1" x14ac:dyDescent="0.25">
      <c r="A163" t="str">
        <f t="shared" si="18"/>
        <v>Y0ACDDV</v>
      </c>
      <c r="B163" t="str">
        <f t="shared" si="19"/>
        <v>Y0ACDirect Plan - IDCW</v>
      </c>
      <c r="C163" t="s">
        <v>152</v>
      </c>
      <c r="D163" t="s">
        <v>150</v>
      </c>
      <c r="F163" t="s">
        <v>2390</v>
      </c>
      <c r="G163">
        <f>VLOOKUP(I163,AMFI!$A:$E,5,0)</f>
        <v>24.388000000000002</v>
      </c>
      <c r="H163" t="str">
        <f>IF(SUMIFS('Dividend CAMS data'!I:I,'Dividend CAMS data'!B:B,'Div &amp; NAV PU'!K163)=0,"NA",SUMIFS('Dividend CAMS data'!I:I,'Dividend CAMS data'!B:B,'Div &amp; NAV PU'!K163))</f>
        <v>NA</v>
      </c>
      <c r="I163">
        <v>119314</v>
      </c>
      <c r="J163" t="s">
        <v>1315</v>
      </c>
      <c r="K163" t="s">
        <v>1254</v>
      </c>
      <c r="N163" t="str">
        <f t="shared" si="14"/>
        <v>Y0AC</v>
      </c>
      <c r="O163" t="str">
        <f t="shared" si="15"/>
        <v>Direct Plan - IDCW</v>
      </c>
      <c r="P163" t="str">
        <f t="shared" si="16"/>
        <v>Y0ACDDV</v>
      </c>
      <c r="T163" s="89">
        <f t="shared" si="17"/>
        <v>24.388000000000002</v>
      </c>
    </row>
    <row r="164" spans="1:20" hidden="1" x14ac:dyDescent="0.25">
      <c r="A164" t="str">
        <f t="shared" si="18"/>
        <v>Y0BNAND</v>
      </c>
      <c r="B164" t="str">
        <f t="shared" si="19"/>
        <v>Y0BNRegular Plan - Annual IDCW</v>
      </c>
      <c r="C164" t="s">
        <v>189</v>
      </c>
      <c r="D164" t="s">
        <v>156</v>
      </c>
      <c r="F164" t="s">
        <v>2389</v>
      </c>
      <c r="G164">
        <f>VLOOKUP(I164,AMFI!$A:$E,5,0)</f>
        <v>13.0969</v>
      </c>
      <c r="H164" t="str">
        <f>IF(SUMIFS('Dividend CAMS data'!I:I,'Dividend CAMS data'!B:B,'Div &amp; NAV PU'!K164)=0,"NA",SUMIFS('Dividend CAMS data'!I:I,'Dividend CAMS data'!B:B,'Div &amp; NAV PU'!K164))</f>
        <v>NA</v>
      </c>
      <c r="I164">
        <v>134419</v>
      </c>
      <c r="J164" t="s">
        <v>1315</v>
      </c>
      <c r="K164" t="s">
        <v>1284</v>
      </c>
      <c r="N164" t="str">
        <f t="shared" si="14"/>
        <v>Y0BN</v>
      </c>
      <c r="O164" t="str">
        <f t="shared" si="15"/>
        <v>Regular Plan - Annual IDCW</v>
      </c>
      <c r="P164" t="str">
        <f t="shared" si="16"/>
        <v>Y0BNAND</v>
      </c>
      <c r="T164" s="89">
        <f t="shared" si="17"/>
        <v>13.0969</v>
      </c>
    </row>
    <row r="165" spans="1:20" hidden="1" x14ac:dyDescent="0.25">
      <c r="A165" t="str">
        <f t="shared" si="18"/>
        <v>Y0D6DAD</v>
      </c>
      <c r="B165" t="str">
        <f t="shared" si="19"/>
        <v>Y0D6Direct Plan - Annual IDCW</v>
      </c>
      <c r="C165" t="s">
        <v>214</v>
      </c>
      <c r="D165" t="s">
        <v>157</v>
      </c>
      <c r="F165" t="s">
        <v>2396</v>
      </c>
      <c r="G165">
        <f>VLOOKUP(I165,AMFI!$A:$E,5,0)</f>
        <v>12.465400000000001</v>
      </c>
      <c r="H165" t="str">
        <f>IF(SUMIFS('Dividend CAMS data'!I:I,'Dividend CAMS data'!B:B,'Div &amp; NAV PU'!K165)=0,"NA",SUMIFS('Dividend CAMS data'!I:I,'Dividend CAMS data'!B:B,'Div &amp; NAV PU'!K165))</f>
        <v>NA</v>
      </c>
      <c r="I165">
        <v>134425</v>
      </c>
      <c r="J165" t="s">
        <v>1315</v>
      </c>
      <c r="K165" t="s">
        <v>1356</v>
      </c>
      <c r="N165" t="str">
        <f t="shared" si="14"/>
        <v>Y0D6</v>
      </c>
      <c r="O165" t="str">
        <f t="shared" si="15"/>
        <v>Direct Plan - Annual IDCW</v>
      </c>
      <c r="P165" t="str">
        <f t="shared" si="16"/>
        <v>Y0D6DAD</v>
      </c>
      <c r="T165" s="89">
        <f t="shared" si="17"/>
        <v>12.465400000000001</v>
      </c>
    </row>
    <row r="166" spans="1:20" hidden="1" x14ac:dyDescent="0.25">
      <c r="A166" t="str">
        <f t="shared" si="18"/>
        <v>Y0BFAND</v>
      </c>
      <c r="B166" t="str">
        <f t="shared" si="19"/>
        <v>Y0BFRegular Plan - Annual IDCW</v>
      </c>
      <c r="C166" t="s">
        <v>176</v>
      </c>
      <c r="D166" t="s">
        <v>156</v>
      </c>
      <c r="F166" t="s">
        <v>2389</v>
      </c>
      <c r="G166">
        <f>VLOOKUP(I166,AMFI!$A:$E,5,0)</f>
        <v>12.292</v>
      </c>
      <c r="H166" t="str">
        <f>IF(SUMIFS('Dividend CAMS data'!I:I,'Dividend CAMS data'!B:B,'Div &amp; NAV PU'!K166)=0,"NA",SUMIFS('Dividend CAMS data'!I:I,'Dividend CAMS data'!B:B,'Div &amp; NAV PU'!K166))</f>
        <v>NA</v>
      </c>
      <c r="I166">
        <v>134424</v>
      </c>
      <c r="J166" t="s">
        <v>1315</v>
      </c>
      <c r="K166" t="s">
        <v>1277</v>
      </c>
      <c r="N166" t="str">
        <f t="shared" si="14"/>
        <v>Y0BF</v>
      </c>
      <c r="O166" t="str">
        <f t="shared" si="15"/>
        <v>Regular Plan - Annual IDCW</v>
      </c>
      <c r="P166" t="str">
        <f t="shared" si="16"/>
        <v>Y0BFAND</v>
      </c>
      <c r="T166" s="89">
        <f t="shared" si="17"/>
        <v>12.292</v>
      </c>
    </row>
    <row r="167" spans="1:20" hidden="1" x14ac:dyDescent="0.25">
      <c r="A167" t="str">
        <f t="shared" si="18"/>
        <v>Y0D8DGR</v>
      </c>
      <c r="B167" t="str">
        <f t="shared" si="19"/>
        <v xml:space="preserve">Y0D8Direct Plan - Growth </v>
      </c>
      <c r="C167" t="s">
        <v>216</v>
      </c>
      <c r="D167" t="s">
        <v>146</v>
      </c>
      <c r="F167" t="s">
        <v>31</v>
      </c>
      <c r="G167" t="e">
        <f>VLOOKUP(I167,AMFI!$A:$E,5,0)</f>
        <v>#N/A</v>
      </c>
      <c r="H167" t="str">
        <f>IF(SUMIFS('Dividend CAMS data'!I:I,'Dividend CAMS data'!B:B,'Div &amp; NAV PU'!K167)=0,"NA",SUMIFS('Dividend CAMS data'!I:I,'Dividend CAMS data'!B:B,'Div &amp; NAV PU'!K167))</f>
        <v>NA</v>
      </c>
      <c r="I167">
        <v>140490</v>
      </c>
      <c r="J167" t="s">
        <v>1314</v>
      </c>
      <c r="K167" t="s">
        <v>1360</v>
      </c>
      <c r="N167" t="str">
        <f t="shared" si="14"/>
        <v>Y0D8</v>
      </c>
      <c r="O167" t="str">
        <f t="shared" si="15"/>
        <v xml:space="preserve">Direct Plan - Growth </v>
      </c>
      <c r="P167" t="str">
        <f t="shared" si="16"/>
        <v>Y0D8DGR</v>
      </c>
      <c r="T167" s="89" t="e">
        <f t="shared" si="17"/>
        <v>#N/A</v>
      </c>
    </row>
    <row r="168" spans="1:20" hidden="1" x14ac:dyDescent="0.25">
      <c r="A168" t="str">
        <f t="shared" si="18"/>
        <v>Y0D8DI</v>
      </c>
      <c r="B168" t="str">
        <f t="shared" si="19"/>
        <v>Y0D8Regular Plan - IDCW</v>
      </c>
      <c r="C168" t="s">
        <v>216</v>
      </c>
      <c r="D168" t="s">
        <v>147</v>
      </c>
      <c r="F168" t="s">
        <v>2383</v>
      </c>
      <c r="G168" t="e">
        <f>VLOOKUP(I168,AMFI!$A:$E,5,0)</f>
        <v>#N/A</v>
      </c>
      <c r="H168" t="str">
        <f>IF(SUMIFS('Dividend CAMS data'!I:I,'Dividend CAMS data'!B:B,'Div &amp; NAV PU'!K168)=0,"NA",SUMIFS('Dividend CAMS data'!I:I,'Dividend CAMS data'!B:B,'Div &amp; NAV PU'!K168))</f>
        <v>NA</v>
      </c>
      <c r="I168">
        <v>140491</v>
      </c>
      <c r="J168" t="s">
        <v>1314</v>
      </c>
      <c r="K168" t="s">
        <v>1361</v>
      </c>
      <c r="N168" t="str">
        <f t="shared" si="14"/>
        <v>Y0D8</v>
      </c>
      <c r="O168" t="str">
        <f t="shared" si="15"/>
        <v>Regular Plan - IDCW</v>
      </c>
      <c r="P168" t="str">
        <f t="shared" si="16"/>
        <v>Y0D8DI</v>
      </c>
      <c r="T168" s="89" t="e">
        <f t="shared" si="17"/>
        <v>#N/A</v>
      </c>
    </row>
    <row r="169" spans="1:20" hidden="1" x14ac:dyDescent="0.25">
      <c r="A169" t="str">
        <f t="shared" si="18"/>
        <v>Y0D8GR</v>
      </c>
      <c r="B169" t="str">
        <f t="shared" si="19"/>
        <v>Y0D8Regular Plan - Growth</v>
      </c>
      <c r="C169" t="s">
        <v>216</v>
      </c>
      <c r="D169" t="s">
        <v>148</v>
      </c>
      <c r="F169" t="s">
        <v>22</v>
      </c>
      <c r="G169" t="e">
        <f>VLOOKUP(I169,AMFI!$A:$E,5,0)</f>
        <v>#N/A</v>
      </c>
      <c r="H169" t="str">
        <f>IF(SUMIFS('Dividend CAMS data'!I:I,'Dividend CAMS data'!B:B,'Div &amp; NAV PU'!K169)=0,"NA",SUMIFS('Dividend CAMS data'!I:I,'Dividend CAMS data'!B:B,'Div &amp; NAV PU'!K169))</f>
        <v>NA</v>
      </c>
      <c r="I169">
        <v>140492</v>
      </c>
      <c r="J169" t="s">
        <v>1314</v>
      </c>
      <c r="K169" t="s">
        <v>1362</v>
      </c>
      <c r="N169" t="str">
        <f t="shared" si="14"/>
        <v>Y0D8</v>
      </c>
      <c r="O169" t="str">
        <f t="shared" si="15"/>
        <v>Regular Plan - Growth</v>
      </c>
      <c r="P169" t="str">
        <f t="shared" si="16"/>
        <v>Y0D8GR</v>
      </c>
      <c r="T169" s="89" t="e">
        <f t="shared" si="17"/>
        <v>#N/A</v>
      </c>
    </row>
    <row r="170" spans="1:20" hidden="1" x14ac:dyDescent="0.25">
      <c r="A170" t="str">
        <f t="shared" si="18"/>
        <v>Y0D9DDV</v>
      </c>
      <c r="B170" t="str">
        <f t="shared" si="19"/>
        <v>Y0D9Direct Plan - IDCW</v>
      </c>
      <c r="C170" t="s">
        <v>217</v>
      </c>
      <c r="D170" t="s">
        <v>150</v>
      </c>
      <c r="F170" t="s">
        <v>2390</v>
      </c>
      <c r="G170" t="e">
        <f>VLOOKUP(I170,AMFI!$A:$E,5,0)</f>
        <v>#N/A</v>
      </c>
      <c r="H170" t="str">
        <f>IF(SUMIFS('Dividend CAMS data'!I:I,'Dividend CAMS data'!B:B,'Div &amp; NAV PU'!K170)=0,"NA",SUMIFS('Dividend CAMS data'!I:I,'Dividend CAMS data'!B:B,'Div &amp; NAV PU'!K170))</f>
        <v>NA</v>
      </c>
      <c r="I170">
        <v>140908</v>
      </c>
      <c r="J170" t="s">
        <v>1315</v>
      </c>
      <c r="K170" t="s">
        <v>1363</v>
      </c>
      <c r="N170" t="str">
        <f t="shared" si="14"/>
        <v>Y0D9</v>
      </c>
      <c r="O170" t="str">
        <f t="shared" si="15"/>
        <v>Direct Plan - IDCW</v>
      </c>
      <c r="P170" t="str">
        <f t="shared" si="16"/>
        <v>Y0D9DDV</v>
      </c>
      <c r="T170" s="89" t="e">
        <f t="shared" si="17"/>
        <v>#N/A</v>
      </c>
    </row>
    <row r="171" spans="1:20" hidden="1" x14ac:dyDescent="0.25">
      <c r="A171" t="str">
        <f t="shared" si="18"/>
        <v>Y0D9DGR</v>
      </c>
      <c r="B171" t="str">
        <f t="shared" si="19"/>
        <v xml:space="preserve">Y0D9Direct Plan - Growth </v>
      </c>
      <c r="C171" t="s">
        <v>217</v>
      </c>
      <c r="D171" t="s">
        <v>146</v>
      </c>
      <c r="F171" t="s">
        <v>31</v>
      </c>
      <c r="G171" t="e">
        <f>VLOOKUP(I171,AMFI!$A:$E,5,0)</f>
        <v>#N/A</v>
      </c>
      <c r="H171" t="str">
        <f>IF(SUMIFS('Dividend CAMS data'!I:I,'Dividend CAMS data'!B:B,'Div &amp; NAV PU'!K171)=0,"NA",SUMIFS('Dividend CAMS data'!I:I,'Dividend CAMS data'!B:B,'Div &amp; NAV PU'!K171))</f>
        <v>NA</v>
      </c>
      <c r="I171">
        <v>140905</v>
      </c>
      <c r="J171" t="s">
        <v>1315</v>
      </c>
      <c r="K171" t="s">
        <v>1364</v>
      </c>
      <c r="N171" t="str">
        <f t="shared" si="14"/>
        <v>Y0D9</v>
      </c>
      <c r="O171" t="str">
        <f t="shared" si="15"/>
        <v xml:space="preserve">Direct Plan - Growth </v>
      </c>
      <c r="P171" t="str">
        <f t="shared" si="16"/>
        <v>Y0D9DGR</v>
      </c>
      <c r="T171" s="89" t="e">
        <f t="shared" si="17"/>
        <v>#N/A</v>
      </c>
    </row>
    <row r="172" spans="1:20" hidden="1" x14ac:dyDescent="0.25">
      <c r="A172" t="str">
        <f t="shared" si="18"/>
        <v>Y0D9DI</v>
      </c>
      <c r="B172" t="str">
        <f t="shared" si="19"/>
        <v>Y0D9Regular Plan - IDCW</v>
      </c>
      <c r="C172" t="s">
        <v>217</v>
      </c>
      <c r="D172" t="s">
        <v>147</v>
      </c>
      <c r="F172" t="s">
        <v>2383</v>
      </c>
      <c r="G172" t="e">
        <f>VLOOKUP(I172,AMFI!$A:$E,5,0)</f>
        <v>#N/A</v>
      </c>
      <c r="H172" t="str">
        <f>IF(SUMIFS('Dividend CAMS data'!I:I,'Dividend CAMS data'!B:B,'Div &amp; NAV PU'!K172)=0,"NA",SUMIFS('Dividend CAMS data'!I:I,'Dividend CAMS data'!B:B,'Div &amp; NAV PU'!K172))</f>
        <v>NA</v>
      </c>
      <c r="I172">
        <v>140906</v>
      </c>
      <c r="J172" t="s">
        <v>1315</v>
      </c>
      <c r="K172" t="s">
        <v>1365</v>
      </c>
      <c r="N172" t="str">
        <f t="shared" si="14"/>
        <v>Y0D9</v>
      </c>
      <c r="O172" t="str">
        <f t="shared" si="15"/>
        <v>Regular Plan - IDCW</v>
      </c>
      <c r="P172" t="str">
        <f t="shared" si="16"/>
        <v>Y0D9DI</v>
      </c>
      <c r="T172" s="89" t="e">
        <f t="shared" si="17"/>
        <v>#N/A</v>
      </c>
    </row>
    <row r="173" spans="1:20" hidden="1" x14ac:dyDescent="0.25">
      <c r="A173" t="str">
        <f t="shared" si="18"/>
        <v>Y0D9GR</v>
      </c>
      <c r="B173" t="str">
        <f t="shared" si="19"/>
        <v>Y0D9Regular Plan - Growth</v>
      </c>
      <c r="C173" t="s">
        <v>217</v>
      </c>
      <c r="D173" t="s">
        <v>148</v>
      </c>
      <c r="F173" t="s">
        <v>22</v>
      </c>
      <c r="G173" t="e">
        <f>VLOOKUP(I173,AMFI!$A:$E,5,0)</f>
        <v>#N/A</v>
      </c>
      <c r="H173" t="str">
        <f>IF(SUMIFS('Dividend CAMS data'!I:I,'Dividend CAMS data'!B:B,'Div &amp; NAV PU'!K173)=0,"NA",SUMIFS('Dividend CAMS data'!I:I,'Dividend CAMS data'!B:B,'Div &amp; NAV PU'!K173))</f>
        <v>NA</v>
      </c>
      <c r="I173">
        <v>140907</v>
      </c>
      <c r="J173" t="s">
        <v>1315</v>
      </c>
      <c r="K173" t="s">
        <v>1366</v>
      </c>
      <c r="N173" t="str">
        <f t="shared" si="14"/>
        <v>Y0D9</v>
      </c>
      <c r="O173" t="str">
        <f t="shared" si="15"/>
        <v>Regular Plan - Growth</v>
      </c>
      <c r="P173" t="str">
        <f t="shared" si="16"/>
        <v>Y0D9GR</v>
      </c>
      <c r="T173" s="89" t="e">
        <f t="shared" si="17"/>
        <v>#N/A</v>
      </c>
    </row>
    <row r="174" spans="1:20" x14ac:dyDescent="0.25">
      <c r="A174" t="str">
        <f t="shared" si="18"/>
        <v>Y0DADI</v>
      </c>
      <c r="B174" t="str">
        <f t="shared" si="19"/>
        <v>Y0DARegular Plan - IDCW</v>
      </c>
      <c r="C174" t="s">
        <v>218</v>
      </c>
      <c r="D174" t="s">
        <v>147</v>
      </c>
      <c r="F174" s="169" t="s">
        <v>2383</v>
      </c>
      <c r="G174">
        <f>VLOOKUP(I174,AMFI!$A:$E,5,0)</f>
        <v>10</v>
      </c>
      <c r="H174">
        <f>IF(SUMIFS('Dividend CAMS data'!I:I,'Dividend CAMS data'!B:B,'Div &amp; NAV PU'!K174)=0,"NA",SUMIFS('Dividend CAMS data'!I:I,'Dividend CAMS data'!B:B,'Div &amp; NAV PU'!K174))</f>
        <v>2.5669688399999999</v>
      </c>
      <c r="I174">
        <v>142176</v>
      </c>
      <c r="J174" t="s">
        <v>1315</v>
      </c>
      <c r="K174" s="169" t="s">
        <v>1368</v>
      </c>
      <c r="N174" t="str">
        <f t="shared" si="14"/>
        <v>Y0DA</v>
      </c>
      <c r="O174" t="str">
        <f t="shared" si="15"/>
        <v>Regular Plan - IDCW</v>
      </c>
      <c r="P174" t="str">
        <f t="shared" si="16"/>
        <v>Y0DADI</v>
      </c>
      <c r="T174" s="89">
        <f t="shared" si="17"/>
        <v>10</v>
      </c>
    </row>
    <row r="175" spans="1:20" x14ac:dyDescent="0.25">
      <c r="A175" t="str">
        <f t="shared" si="18"/>
        <v>Y0DADGR</v>
      </c>
      <c r="B175" t="str">
        <f t="shared" si="19"/>
        <v xml:space="preserve">Y0DADirect Plan - Growth </v>
      </c>
      <c r="C175" t="s">
        <v>218</v>
      </c>
      <c r="D175" t="s">
        <v>146</v>
      </c>
      <c r="F175" t="s">
        <v>31</v>
      </c>
      <c r="G175">
        <f>VLOOKUP(I175,AMFI!$A:$E,5,0)</f>
        <v>12.634</v>
      </c>
      <c r="H175" t="str">
        <f>IF(SUMIFS('Dividend CAMS data'!I:I,'Dividend CAMS data'!B:B,'Div &amp; NAV PU'!K175)=0,"NA",SUMIFS('Dividend CAMS data'!I:I,'Dividend CAMS data'!B:B,'Div &amp; NAV PU'!K175))</f>
        <v>NA</v>
      </c>
      <c r="I175">
        <v>142173</v>
      </c>
      <c r="J175" t="s">
        <v>1315</v>
      </c>
      <c r="K175" s="169" t="s">
        <v>1367</v>
      </c>
      <c r="L175" s="169"/>
      <c r="N175" t="str">
        <f t="shared" si="14"/>
        <v>Y0DA</v>
      </c>
      <c r="O175" t="str">
        <f t="shared" si="15"/>
        <v xml:space="preserve">Direct Plan - Growth </v>
      </c>
      <c r="P175" t="str">
        <f t="shared" si="16"/>
        <v>Y0DADGR</v>
      </c>
      <c r="T175" s="89">
        <f t="shared" si="17"/>
        <v>12.634</v>
      </c>
    </row>
    <row r="176" spans="1:20" x14ac:dyDescent="0.25">
      <c r="A176" t="str">
        <f t="shared" si="18"/>
        <v>Y0DADDV</v>
      </c>
      <c r="B176" t="str">
        <f t="shared" si="19"/>
        <v>Y0DADirect Plan - IDCW</v>
      </c>
      <c r="C176" t="s">
        <v>218</v>
      </c>
      <c r="D176" s="169" t="s">
        <v>150</v>
      </c>
      <c r="F176" s="169" t="s">
        <v>2390</v>
      </c>
      <c r="G176">
        <f>VLOOKUP(I176,AMFI!$A:$E,5,0)</f>
        <v>10</v>
      </c>
      <c r="H176">
        <f>IF(SUMIFS('Dividend CAMS data'!I:I,'Dividend CAMS data'!B:B,'Div &amp; NAV PU'!K176)=0,"NA",SUMIFS('Dividend CAMS data'!I:I,'Dividend CAMS data'!B:B,'Div &amp; NAV PU'!K176))</f>
        <v>2.6339909600000002</v>
      </c>
      <c r="I176">
        <v>142174</v>
      </c>
      <c r="J176" t="s">
        <v>1315</v>
      </c>
      <c r="K176" s="169" t="s">
        <v>1370</v>
      </c>
      <c r="N176" t="str">
        <f t="shared" si="14"/>
        <v>Y0DA</v>
      </c>
      <c r="O176" t="str">
        <f t="shared" si="15"/>
        <v>Direct Plan - IDCW</v>
      </c>
      <c r="P176" t="str">
        <f t="shared" si="16"/>
        <v>Y0DADDV</v>
      </c>
      <c r="T176" s="89">
        <f t="shared" si="17"/>
        <v>10</v>
      </c>
    </row>
    <row r="177" spans="1:20" x14ac:dyDescent="0.25">
      <c r="A177" t="str">
        <f t="shared" si="18"/>
        <v>Y0DAGR</v>
      </c>
      <c r="B177" t="str">
        <f t="shared" si="19"/>
        <v>Y0DARegular Plan - Growth</v>
      </c>
      <c r="C177" t="s">
        <v>218</v>
      </c>
      <c r="D177" t="s">
        <v>148</v>
      </c>
      <c r="F177" t="s">
        <v>22</v>
      </c>
      <c r="G177">
        <f>VLOOKUP(I177,AMFI!$A:$E,5,0)</f>
        <v>12.5669</v>
      </c>
      <c r="H177" t="str">
        <f>IF(SUMIFS('Dividend CAMS data'!I:I,'Dividend CAMS data'!B:B,'Div &amp; NAV PU'!K177)=0,"NA",SUMIFS('Dividend CAMS data'!I:I,'Dividend CAMS data'!B:B,'Div &amp; NAV PU'!K177))</f>
        <v>NA</v>
      </c>
      <c r="I177">
        <v>142175</v>
      </c>
      <c r="J177" t="s">
        <v>1315</v>
      </c>
      <c r="K177" s="169" t="s">
        <v>1369</v>
      </c>
      <c r="L177" s="169"/>
      <c r="N177" t="str">
        <f t="shared" si="14"/>
        <v>Y0DA</v>
      </c>
      <c r="O177" t="str">
        <f t="shared" si="15"/>
        <v>Regular Plan - Growth</v>
      </c>
      <c r="P177" t="str">
        <f t="shared" si="16"/>
        <v>Y0DAGR</v>
      </c>
      <c r="T177" s="89">
        <f t="shared" si="17"/>
        <v>12.5669</v>
      </c>
    </row>
    <row r="178" spans="1:20" hidden="1" x14ac:dyDescent="0.25">
      <c r="A178" t="str">
        <f t="shared" si="18"/>
        <v>Y0DCDI</v>
      </c>
      <c r="B178" t="str">
        <f t="shared" si="19"/>
        <v>Y0DCRegular Plan - IDCW</v>
      </c>
      <c r="C178" t="s">
        <v>219</v>
      </c>
      <c r="D178" t="s">
        <v>147</v>
      </c>
      <c r="F178" t="s">
        <v>2383</v>
      </c>
      <c r="G178">
        <f>VLOOKUP(I178,AMFI!$A:$E,5,0)</f>
        <v>13.708</v>
      </c>
      <c r="H178" t="str">
        <f>IF(SUMIFS('Dividend CAMS data'!I:I,'Dividend CAMS data'!B:B,'Div &amp; NAV PU'!K178)=0,"NA",SUMIFS('Dividend CAMS data'!I:I,'Dividend CAMS data'!B:B,'Div &amp; NAV PU'!K178))</f>
        <v>NA</v>
      </c>
      <c r="I178">
        <v>142397</v>
      </c>
      <c r="J178" t="s">
        <v>1315</v>
      </c>
      <c r="K178" t="s">
        <v>1371</v>
      </c>
      <c r="N178" t="str">
        <f t="shared" si="14"/>
        <v>Y0DC</v>
      </c>
      <c r="O178" t="str">
        <f t="shared" si="15"/>
        <v>Regular Plan - IDCW</v>
      </c>
      <c r="P178" t="str">
        <f t="shared" si="16"/>
        <v>Y0DCDI</v>
      </c>
      <c r="T178" s="89">
        <f t="shared" si="17"/>
        <v>13.708</v>
      </c>
    </row>
    <row r="179" spans="1:20" hidden="1" x14ac:dyDescent="0.25">
      <c r="A179" t="str">
        <f t="shared" si="18"/>
        <v>Y0DCDDV</v>
      </c>
      <c r="B179" t="str">
        <f t="shared" si="19"/>
        <v>Y0DCDirect Plan - IDCW</v>
      </c>
      <c r="C179" t="s">
        <v>219</v>
      </c>
      <c r="D179" t="s">
        <v>150</v>
      </c>
      <c r="F179" t="s">
        <v>2390</v>
      </c>
      <c r="G179">
        <f>VLOOKUP(I179,AMFI!$A:$E,5,0)</f>
        <v>14.010999999999999</v>
      </c>
      <c r="H179" t="str">
        <f>IF(SUMIFS('Dividend CAMS data'!I:I,'Dividend CAMS data'!B:B,'Div &amp; NAV PU'!K179)=0,"NA",SUMIFS('Dividend CAMS data'!I:I,'Dividend CAMS data'!B:B,'Div &amp; NAV PU'!K179))</f>
        <v>NA</v>
      </c>
      <c r="I179">
        <v>142395</v>
      </c>
      <c r="J179" t="s">
        <v>1315</v>
      </c>
      <c r="K179" t="s">
        <v>1372</v>
      </c>
      <c r="N179" t="str">
        <f t="shared" si="14"/>
        <v>Y0DC</v>
      </c>
      <c r="O179" t="str">
        <f t="shared" si="15"/>
        <v>Direct Plan - IDCW</v>
      </c>
      <c r="P179" t="str">
        <f t="shared" si="16"/>
        <v>Y0DCDDV</v>
      </c>
      <c r="T179" s="89">
        <f t="shared" si="17"/>
        <v>14.010999999999999</v>
      </c>
    </row>
    <row r="180" spans="1:20" hidden="1" x14ac:dyDescent="0.25">
      <c r="A180" t="str">
        <f t="shared" si="18"/>
        <v>Y0DDDI</v>
      </c>
      <c r="B180" t="str">
        <f t="shared" si="19"/>
        <v>Y0DDRegular Plan - IDCW</v>
      </c>
      <c r="C180" t="s">
        <v>220</v>
      </c>
      <c r="D180" t="s">
        <v>147</v>
      </c>
      <c r="F180" t="s">
        <v>2383</v>
      </c>
      <c r="G180">
        <f>VLOOKUP(I180,AMFI!$A:$E,5,0)</f>
        <v>17.771999999999998</v>
      </c>
      <c r="H180" t="str">
        <f>IF(SUMIFS('Dividend CAMS data'!I:I,'Dividend CAMS data'!B:B,'Div &amp; NAV PU'!K180)=0,"NA",SUMIFS('Dividend CAMS data'!I:I,'Dividend CAMS data'!B:B,'Div &amp; NAV PU'!K180))</f>
        <v>NA</v>
      </c>
      <c r="I180">
        <v>143813</v>
      </c>
      <c r="J180" t="s">
        <v>1315</v>
      </c>
      <c r="K180" t="s">
        <v>1373</v>
      </c>
      <c r="N180" t="str">
        <f t="shared" si="14"/>
        <v>Y0DD</v>
      </c>
      <c r="O180" t="str">
        <f t="shared" si="15"/>
        <v>Regular Plan - IDCW</v>
      </c>
      <c r="P180" t="str">
        <f t="shared" si="16"/>
        <v>Y0DDDI</v>
      </c>
      <c r="T180" s="89">
        <f t="shared" si="17"/>
        <v>17.771999999999998</v>
      </c>
    </row>
    <row r="181" spans="1:20" hidden="1" x14ac:dyDescent="0.25">
      <c r="A181" t="str">
        <f t="shared" si="18"/>
        <v>Y0DDDDV</v>
      </c>
      <c r="B181" t="str">
        <f t="shared" si="19"/>
        <v>Y0DDDirect Plan - IDCW</v>
      </c>
      <c r="C181" t="s">
        <v>220</v>
      </c>
      <c r="D181" t="s">
        <v>150</v>
      </c>
      <c r="F181" t="s">
        <v>2390</v>
      </c>
      <c r="G181">
        <f>VLOOKUP(I181,AMFI!$A:$E,5,0)</f>
        <v>18.152999999999999</v>
      </c>
      <c r="H181" t="str">
        <f>IF(SUMIFS('Dividend CAMS data'!I:I,'Dividend CAMS data'!B:B,'Div &amp; NAV PU'!K181)=0,"NA",SUMIFS('Dividend CAMS data'!I:I,'Dividend CAMS data'!B:B,'Div &amp; NAV PU'!K181))</f>
        <v>NA</v>
      </c>
      <c r="I181">
        <v>143814</v>
      </c>
      <c r="J181" t="s">
        <v>1314</v>
      </c>
      <c r="K181" t="s">
        <v>1374</v>
      </c>
      <c r="N181" t="str">
        <f t="shared" si="14"/>
        <v>Y0DD</v>
      </c>
      <c r="O181" t="str">
        <f t="shared" si="15"/>
        <v>Direct Plan - IDCW</v>
      </c>
      <c r="P181" t="str">
        <f t="shared" si="16"/>
        <v>Y0DDDDV</v>
      </c>
      <c r="T181" s="89">
        <f t="shared" si="17"/>
        <v>18.152999999999999</v>
      </c>
    </row>
    <row r="182" spans="1:20" hidden="1" x14ac:dyDescent="0.25">
      <c r="A182" t="str">
        <f t="shared" si="18"/>
        <v>Y0DEDDV</v>
      </c>
      <c r="B182" t="str">
        <f t="shared" si="19"/>
        <v>Y0DEDirect Plan - IDCW</v>
      </c>
      <c r="C182" t="s">
        <v>221</v>
      </c>
      <c r="D182" t="s">
        <v>150</v>
      </c>
      <c r="F182" t="s">
        <v>2390</v>
      </c>
      <c r="G182">
        <f>VLOOKUP(I182,AMFI!$A:$E,5,0)</f>
        <v>13.1843</v>
      </c>
      <c r="H182" t="str">
        <f>IF(SUMIFS('Dividend CAMS data'!I:I,'Dividend CAMS data'!B:B,'Div &amp; NAV PU'!K182)=0,"NA",SUMIFS('Dividend CAMS data'!I:I,'Dividend CAMS data'!B:B,'Div &amp; NAV PU'!K182))</f>
        <v>NA</v>
      </c>
      <c r="I182">
        <v>144039</v>
      </c>
      <c r="J182" t="s">
        <v>1314</v>
      </c>
      <c r="K182" t="s">
        <v>1375</v>
      </c>
      <c r="N182" t="str">
        <f t="shared" si="14"/>
        <v>Y0DE</v>
      </c>
      <c r="O182" t="str">
        <f t="shared" si="15"/>
        <v>Direct Plan - IDCW</v>
      </c>
      <c r="P182" t="str">
        <f t="shared" si="16"/>
        <v>Y0DEDDV</v>
      </c>
      <c r="T182" s="89">
        <f t="shared" si="17"/>
        <v>13.1843</v>
      </c>
    </row>
    <row r="183" spans="1:20" hidden="1" x14ac:dyDescent="0.25">
      <c r="A183" t="str">
        <f t="shared" si="18"/>
        <v>Y0DEDGR</v>
      </c>
      <c r="B183" t="str">
        <f t="shared" si="19"/>
        <v xml:space="preserve">Y0DEDirect Plan - Growth </v>
      </c>
      <c r="C183" t="s">
        <v>221</v>
      </c>
      <c r="D183" t="s">
        <v>146</v>
      </c>
      <c r="F183" t="s">
        <v>31</v>
      </c>
      <c r="G183">
        <f>VLOOKUP(I183,AMFI!$A:$E,5,0)</f>
        <v>13.1843</v>
      </c>
      <c r="H183" t="str">
        <f>IF(SUMIFS('Dividend CAMS data'!I:I,'Dividend CAMS data'!B:B,'Div &amp; NAV PU'!K183)=0,"NA",SUMIFS('Dividend CAMS data'!I:I,'Dividend CAMS data'!B:B,'Div &amp; NAV PU'!K183))</f>
        <v>NA</v>
      </c>
      <c r="I183">
        <v>144040</v>
      </c>
      <c r="J183" t="s">
        <v>1314</v>
      </c>
      <c r="K183" t="s">
        <v>1376</v>
      </c>
      <c r="N183" t="str">
        <f t="shared" si="14"/>
        <v>Y0DE</v>
      </c>
      <c r="O183" t="str">
        <f t="shared" si="15"/>
        <v xml:space="preserve">Direct Plan - Growth </v>
      </c>
      <c r="P183" t="str">
        <f t="shared" si="16"/>
        <v>Y0DEDGR</v>
      </c>
      <c r="T183" s="89">
        <f t="shared" si="17"/>
        <v>13.1843</v>
      </c>
    </row>
    <row r="184" spans="1:20" hidden="1" x14ac:dyDescent="0.25">
      <c r="A184" t="str">
        <f t="shared" si="18"/>
        <v>Y0DEDI</v>
      </c>
      <c r="B184" t="str">
        <f t="shared" si="19"/>
        <v>Y0DERegular Plan - IDCW</v>
      </c>
      <c r="C184" t="s">
        <v>221</v>
      </c>
      <c r="D184" t="s">
        <v>147</v>
      </c>
      <c r="F184" t="s">
        <v>2383</v>
      </c>
      <c r="G184">
        <f>VLOOKUP(I184,AMFI!$A:$E,5,0)</f>
        <v>13.0657</v>
      </c>
      <c r="H184" t="str">
        <f>IF(SUMIFS('Dividend CAMS data'!I:I,'Dividend CAMS data'!B:B,'Div &amp; NAV PU'!K184)=0,"NA",SUMIFS('Dividend CAMS data'!I:I,'Dividend CAMS data'!B:B,'Div &amp; NAV PU'!K184))</f>
        <v>NA</v>
      </c>
      <c r="I184">
        <v>144041</v>
      </c>
      <c r="J184" t="s">
        <v>1314</v>
      </c>
      <c r="K184" t="s">
        <v>1377</v>
      </c>
      <c r="N184" t="str">
        <f t="shared" si="14"/>
        <v>Y0DE</v>
      </c>
      <c r="O184" t="str">
        <f t="shared" si="15"/>
        <v>Regular Plan - IDCW</v>
      </c>
      <c r="P184" t="str">
        <f t="shared" si="16"/>
        <v>Y0DEDI</v>
      </c>
      <c r="T184" s="89">
        <f t="shared" si="17"/>
        <v>13.0657</v>
      </c>
    </row>
    <row r="185" spans="1:20" hidden="1" x14ac:dyDescent="0.25">
      <c r="A185" t="str">
        <f t="shared" si="18"/>
        <v>Y0DEGR</v>
      </c>
      <c r="B185" t="str">
        <f t="shared" si="19"/>
        <v>Y0DERegular Plan - Growth</v>
      </c>
      <c r="C185" t="s">
        <v>221</v>
      </c>
      <c r="D185" t="s">
        <v>148</v>
      </c>
      <c r="F185" t="s">
        <v>22</v>
      </c>
      <c r="G185">
        <f>VLOOKUP(I185,AMFI!$A:$E,5,0)</f>
        <v>13.0657</v>
      </c>
      <c r="H185" t="str">
        <f>IF(SUMIFS('Dividend CAMS data'!I:I,'Dividend CAMS data'!B:B,'Div &amp; NAV PU'!K185)=0,"NA",SUMIFS('Dividend CAMS data'!I:I,'Dividend CAMS data'!B:B,'Div &amp; NAV PU'!K185))</f>
        <v>NA</v>
      </c>
      <c r="I185">
        <v>144042</v>
      </c>
      <c r="J185" t="s">
        <v>1315</v>
      </c>
      <c r="K185" t="s">
        <v>1378</v>
      </c>
      <c r="N185" t="str">
        <f t="shared" si="14"/>
        <v>Y0DE</v>
      </c>
      <c r="O185" t="str">
        <f t="shared" si="15"/>
        <v>Regular Plan - Growth</v>
      </c>
      <c r="P185" t="str">
        <f t="shared" si="16"/>
        <v>Y0DEGR</v>
      </c>
      <c r="T185" s="89">
        <f t="shared" si="17"/>
        <v>13.0657</v>
      </c>
    </row>
    <row r="186" spans="1:20" hidden="1" x14ac:dyDescent="0.25">
      <c r="A186" t="str">
        <f t="shared" si="18"/>
        <v>Y0DFDDV</v>
      </c>
      <c r="B186" t="str">
        <f t="shared" si="19"/>
        <v>Y0DFDirect Plan - IDCW</v>
      </c>
      <c r="C186" t="s">
        <v>222</v>
      </c>
      <c r="D186" t="s">
        <v>150</v>
      </c>
      <c r="F186" t="s">
        <v>2390</v>
      </c>
      <c r="G186">
        <f>VLOOKUP(I186,AMFI!$A:$E,5,0)</f>
        <v>10</v>
      </c>
      <c r="H186">
        <f>IF(SUMIFS('Dividend CAMS data'!I:I,'Dividend CAMS data'!B:B,'Div &amp; NAV PU'!K186)=0,"NA",SUMIFS('Dividend CAMS data'!I:I,'Dividend CAMS data'!B:B,'Div &amp; NAV PU'!K186))</f>
        <v>2.7137488799999998</v>
      </c>
      <c r="I186">
        <v>144913</v>
      </c>
      <c r="J186" t="s">
        <v>1315</v>
      </c>
      <c r="K186" t="s">
        <v>1379</v>
      </c>
      <c r="N186" t="str">
        <f t="shared" si="14"/>
        <v>Y0DF</v>
      </c>
      <c r="O186" t="str">
        <f t="shared" si="15"/>
        <v>Direct Plan - IDCW</v>
      </c>
      <c r="P186" t="str">
        <f t="shared" si="16"/>
        <v>Y0DFDDV</v>
      </c>
      <c r="T186" s="89">
        <f t="shared" si="17"/>
        <v>10</v>
      </c>
    </row>
    <row r="187" spans="1:20" hidden="1" x14ac:dyDescent="0.25">
      <c r="A187" t="str">
        <f t="shared" si="18"/>
        <v>Y0DFDGR</v>
      </c>
      <c r="B187" t="str">
        <f t="shared" si="19"/>
        <v xml:space="preserve">Y0DFDirect Plan - Growth </v>
      </c>
      <c r="C187" t="s">
        <v>222</v>
      </c>
      <c r="D187" t="s">
        <v>146</v>
      </c>
      <c r="F187" t="s">
        <v>31</v>
      </c>
      <c r="G187">
        <f>VLOOKUP(I187,AMFI!$A:$E,5,0)</f>
        <v>12.713699999999999</v>
      </c>
      <c r="H187" t="str">
        <f>IF(SUMIFS('Dividend CAMS data'!I:I,'Dividend CAMS data'!B:B,'Div &amp; NAV PU'!K187)=0,"NA",SUMIFS('Dividend CAMS data'!I:I,'Dividend CAMS data'!B:B,'Div &amp; NAV PU'!K187))</f>
        <v>NA</v>
      </c>
      <c r="I187">
        <v>144912</v>
      </c>
      <c r="J187" t="s">
        <v>1315</v>
      </c>
      <c r="K187" t="s">
        <v>1380</v>
      </c>
      <c r="N187" t="str">
        <f t="shared" si="14"/>
        <v>Y0DF</v>
      </c>
      <c r="O187" t="str">
        <f t="shared" si="15"/>
        <v xml:space="preserve">Direct Plan - Growth </v>
      </c>
      <c r="P187" t="str">
        <f t="shared" si="16"/>
        <v>Y0DFDGR</v>
      </c>
      <c r="T187" s="89">
        <f t="shared" si="17"/>
        <v>12.713699999999999</v>
      </c>
    </row>
    <row r="188" spans="1:20" hidden="1" x14ac:dyDescent="0.25">
      <c r="A188" t="str">
        <f t="shared" si="18"/>
        <v>Y0DFDI</v>
      </c>
      <c r="B188" t="str">
        <f t="shared" si="19"/>
        <v>Y0DFRegular Plan - IDCW</v>
      </c>
      <c r="C188" t="s">
        <v>222</v>
      </c>
      <c r="D188" t="s">
        <v>147</v>
      </c>
      <c r="F188" t="s">
        <v>2383</v>
      </c>
      <c r="G188">
        <f>VLOOKUP(I188,AMFI!$A:$E,5,0)</f>
        <v>10</v>
      </c>
      <c r="H188">
        <f>IF(SUMIFS('Dividend CAMS data'!I:I,'Dividend CAMS data'!B:B,'Div &amp; NAV PU'!K188)=0,"NA",SUMIFS('Dividend CAMS data'!I:I,'Dividend CAMS data'!B:B,'Div &amp; NAV PU'!K188))</f>
        <v>2.5959644399999999</v>
      </c>
      <c r="I188">
        <v>144914</v>
      </c>
      <c r="J188" t="s">
        <v>1315</v>
      </c>
      <c r="K188" t="s">
        <v>1381</v>
      </c>
      <c r="N188" t="str">
        <f t="shared" si="14"/>
        <v>Y0DF</v>
      </c>
      <c r="O188" t="str">
        <f t="shared" si="15"/>
        <v>Regular Plan - IDCW</v>
      </c>
      <c r="P188" t="str">
        <f t="shared" si="16"/>
        <v>Y0DFDI</v>
      </c>
      <c r="T188" s="89">
        <f t="shared" si="17"/>
        <v>10</v>
      </c>
    </row>
    <row r="189" spans="1:20" hidden="1" x14ac:dyDescent="0.25">
      <c r="A189" t="str">
        <f t="shared" si="18"/>
        <v>Y0DFGR</v>
      </c>
      <c r="B189" t="str">
        <f t="shared" si="19"/>
        <v>Y0DFRegular Plan - Growth</v>
      </c>
      <c r="C189" t="s">
        <v>222</v>
      </c>
      <c r="D189" t="s">
        <v>148</v>
      </c>
      <c r="F189" t="s">
        <v>22</v>
      </c>
      <c r="G189">
        <f>VLOOKUP(I189,AMFI!$A:$E,5,0)</f>
        <v>12.596</v>
      </c>
      <c r="H189" t="str">
        <f>IF(SUMIFS('Dividend CAMS data'!I:I,'Dividend CAMS data'!B:B,'Div &amp; NAV PU'!K189)=0,"NA",SUMIFS('Dividend CAMS data'!I:I,'Dividend CAMS data'!B:B,'Div &amp; NAV PU'!K189))</f>
        <v>NA</v>
      </c>
      <c r="I189">
        <v>144915</v>
      </c>
      <c r="J189" t="s">
        <v>1315</v>
      </c>
      <c r="K189" t="s">
        <v>1382</v>
      </c>
      <c r="N189" t="str">
        <f t="shared" si="14"/>
        <v>Y0DF</v>
      </c>
      <c r="O189" t="str">
        <f t="shared" si="15"/>
        <v>Regular Plan - Growth</v>
      </c>
      <c r="P189" t="str">
        <f t="shared" si="16"/>
        <v>Y0DFGR</v>
      </c>
      <c r="T189" s="89">
        <f t="shared" si="17"/>
        <v>12.596</v>
      </c>
    </row>
    <row r="190" spans="1:20" hidden="1" x14ac:dyDescent="0.25">
      <c r="A190" t="str">
        <f t="shared" si="18"/>
        <v>Y0DGDDV</v>
      </c>
      <c r="B190" t="str">
        <f t="shared" si="19"/>
        <v>Y0DGDirect Plan - IDCW</v>
      </c>
      <c r="C190" t="s">
        <v>223</v>
      </c>
      <c r="D190" t="s">
        <v>150</v>
      </c>
      <c r="F190" t="s">
        <v>2390</v>
      </c>
      <c r="G190">
        <f>VLOOKUP(I190,AMFI!$A:$E,5,0)</f>
        <v>12.598599999999999</v>
      </c>
      <c r="H190" t="str">
        <f>IF(SUMIFS('Dividend CAMS data'!I:I,'Dividend CAMS data'!B:B,'Div &amp; NAV PU'!K190)=0,"NA",SUMIFS('Dividend CAMS data'!I:I,'Dividend CAMS data'!B:B,'Div &amp; NAV PU'!K190))</f>
        <v>NA</v>
      </c>
      <c r="I190">
        <v>145163</v>
      </c>
      <c r="J190" t="s">
        <v>1315</v>
      </c>
      <c r="K190" t="s">
        <v>1383</v>
      </c>
      <c r="N190" t="str">
        <f t="shared" si="14"/>
        <v>Y0DG</v>
      </c>
      <c r="O190" t="str">
        <f t="shared" si="15"/>
        <v>Direct Plan - IDCW</v>
      </c>
      <c r="P190" t="str">
        <f t="shared" si="16"/>
        <v>Y0DGDDV</v>
      </c>
      <c r="T190" s="89">
        <f t="shared" si="17"/>
        <v>12.598599999999999</v>
      </c>
    </row>
    <row r="191" spans="1:20" hidden="1" x14ac:dyDescent="0.25">
      <c r="A191" t="str">
        <f t="shared" si="18"/>
        <v>Y0DGDGR</v>
      </c>
      <c r="B191" t="str">
        <f t="shared" si="19"/>
        <v xml:space="preserve">Y0DGDirect Plan - Growth </v>
      </c>
      <c r="C191" t="s">
        <v>223</v>
      </c>
      <c r="D191" t="s">
        <v>146</v>
      </c>
      <c r="F191" t="s">
        <v>31</v>
      </c>
      <c r="G191">
        <f>VLOOKUP(I191,AMFI!$A:$E,5,0)</f>
        <v>12.5985</v>
      </c>
      <c r="H191" t="str">
        <f>IF(SUMIFS('Dividend CAMS data'!I:I,'Dividend CAMS data'!B:B,'Div &amp; NAV PU'!K191)=0,"NA",SUMIFS('Dividend CAMS data'!I:I,'Dividend CAMS data'!B:B,'Div &amp; NAV PU'!K191))</f>
        <v>NA</v>
      </c>
      <c r="I191">
        <v>145164</v>
      </c>
      <c r="J191" t="s">
        <v>1315</v>
      </c>
      <c r="K191" t="s">
        <v>1384</v>
      </c>
      <c r="N191" t="str">
        <f t="shared" si="14"/>
        <v>Y0DG</v>
      </c>
      <c r="O191" t="str">
        <f t="shared" si="15"/>
        <v xml:space="preserve">Direct Plan - Growth </v>
      </c>
      <c r="P191" t="str">
        <f t="shared" si="16"/>
        <v>Y0DGDGR</v>
      </c>
      <c r="T191" s="89">
        <f t="shared" si="17"/>
        <v>12.5985</v>
      </c>
    </row>
    <row r="192" spans="1:20" hidden="1" x14ac:dyDescent="0.25">
      <c r="A192" t="str">
        <f t="shared" si="18"/>
        <v>Y0DGDI</v>
      </c>
      <c r="B192" t="str">
        <f t="shared" si="19"/>
        <v>Y0DGRegular Plan - IDCW</v>
      </c>
      <c r="C192" t="s">
        <v>223</v>
      </c>
      <c r="D192" t="s">
        <v>147</v>
      </c>
      <c r="F192" t="s">
        <v>2383</v>
      </c>
      <c r="G192">
        <f>VLOOKUP(I192,AMFI!$A:$E,5,0)</f>
        <v>12.4838</v>
      </c>
      <c r="H192" t="str">
        <f>IF(SUMIFS('Dividend CAMS data'!I:I,'Dividend CAMS data'!B:B,'Div &amp; NAV PU'!K192)=0,"NA",SUMIFS('Dividend CAMS data'!I:I,'Dividend CAMS data'!B:B,'Div &amp; NAV PU'!K192))</f>
        <v>NA</v>
      </c>
      <c r="I192">
        <v>145165</v>
      </c>
      <c r="J192" t="s">
        <v>1314</v>
      </c>
      <c r="K192" t="s">
        <v>1385</v>
      </c>
      <c r="N192" t="str">
        <f t="shared" si="14"/>
        <v>Y0DG</v>
      </c>
      <c r="O192" t="str">
        <f t="shared" si="15"/>
        <v>Regular Plan - IDCW</v>
      </c>
      <c r="P192" t="str">
        <f t="shared" si="16"/>
        <v>Y0DGDI</v>
      </c>
      <c r="T192" s="89">
        <f t="shared" si="17"/>
        <v>12.4838</v>
      </c>
    </row>
    <row r="193" spans="1:20" hidden="1" x14ac:dyDescent="0.25">
      <c r="A193" t="str">
        <f t="shared" si="18"/>
        <v>Y0DGGR</v>
      </c>
      <c r="B193" t="str">
        <f t="shared" si="19"/>
        <v>Y0DGRegular Plan - Growth</v>
      </c>
      <c r="C193" t="s">
        <v>223</v>
      </c>
      <c r="D193" t="s">
        <v>148</v>
      </c>
      <c r="F193" t="s">
        <v>22</v>
      </c>
      <c r="G193">
        <f>VLOOKUP(I193,AMFI!$A:$E,5,0)</f>
        <v>12.483700000000001</v>
      </c>
      <c r="H193" t="str">
        <f>IF(SUMIFS('Dividend CAMS data'!I:I,'Dividend CAMS data'!B:B,'Div &amp; NAV PU'!K193)=0,"NA",SUMIFS('Dividend CAMS data'!I:I,'Dividend CAMS data'!B:B,'Div &amp; NAV PU'!K193))</f>
        <v>NA</v>
      </c>
      <c r="I193">
        <v>145166</v>
      </c>
      <c r="J193" t="s">
        <v>1314</v>
      </c>
      <c r="K193" t="s">
        <v>1386</v>
      </c>
      <c r="N193" t="str">
        <f t="shared" si="14"/>
        <v>Y0DG</v>
      </c>
      <c r="O193" t="str">
        <f t="shared" si="15"/>
        <v>Regular Plan - Growth</v>
      </c>
      <c r="P193" t="str">
        <f t="shared" si="16"/>
        <v>Y0DGGR</v>
      </c>
      <c r="T193" s="89">
        <f t="shared" si="17"/>
        <v>12.483700000000001</v>
      </c>
    </row>
    <row r="194" spans="1:20" hidden="1" x14ac:dyDescent="0.25">
      <c r="A194" t="str">
        <f t="shared" si="18"/>
        <v>Y0DHDDV</v>
      </c>
      <c r="B194" t="str">
        <f t="shared" si="19"/>
        <v>Y0DHDirect Plan - IDCW</v>
      </c>
      <c r="C194" t="s">
        <v>224</v>
      </c>
      <c r="D194" t="s">
        <v>150</v>
      </c>
      <c r="F194" t="s">
        <v>2390</v>
      </c>
      <c r="G194">
        <f>VLOOKUP(I194,AMFI!$A:$E,5,0)</f>
        <v>16.797000000000001</v>
      </c>
      <c r="H194" t="str">
        <f>IF(SUMIFS('Dividend CAMS data'!I:I,'Dividend CAMS data'!B:B,'Div &amp; NAV PU'!K194)=0,"NA",SUMIFS('Dividend CAMS data'!I:I,'Dividend CAMS data'!B:B,'Div &amp; NAV PU'!K194))</f>
        <v>NA</v>
      </c>
      <c r="I194">
        <v>145375</v>
      </c>
      <c r="J194" t="s">
        <v>1314</v>
      </c>
      <c r="K194" t="s">
        <v>1387</v>
      </c>
      <c r="N194" t="str">
        <f t="shared" si="14"/>
        <v>Y0DH</v>
      </c>
      <c r="O194" t="str">
        <f t="shared" si="15"/>
        <v>Direct Plan - IDCW</v>
      </c>
      <c r="P194" t="str">
        <f t="shared" si="16"/>
        <v>Y0DHDDV</v>
      </c>
      <c r="T194" s="89">
        <f t="shared" si="17"/>
        <v>16.797000000000001</v>
      </c>
    </row>
    <row r="195" spans="1:20" hidden="1" x14ac:dyDescent="0.25">
      <c r="A195" t="str">
        <f t="shared" si="18"/>
        <v>Y0DHDGR</v>
      </c>
      <c r="B195" t="str">
        <f t="shared" si="19"/>
        <v xml:space="preserve">Y0DHDirect Plan - Growth </v>
      </c>
      <c r="C195" t="s">
        <v>224</v>
      </c>
      <c r="D195" t="s">
        <v>146</v>
      </c>
      <c r="F195" t="s">
        <v>31</v>
      </c>
      <c r="G195">
        <f>VLOOKUP(I195,AMFI!$A:$E,5,0)</f>
        <v>16.797000000000001</v>
      </c>
      <c r="H195" t="str">
        <f>IF(SUMIFS('Dividend CAMS data'!I:I,'Dividend CAMS data'!B:B,'Div &amp; NAV PU'!K195)=0,"NA",SUMIFS('Dividend CAMS data'!I:I,'Dividend CAMS data'!B:B,'Div &amp; NAV PU'!K195))</f>
        <v>NA</v>
      </c>
      <c r="I195">
        <v>145376</v>
      </c>
      <c r="J195" t="s">
        <v>1314</v>
      </c>
      <c r="K195" t="s">
        <v>1388</v>
      </c>
      <c r="N195" t="str">
        <f t="shared" ref="N195:N236" si="20">C195</f>
        <v>Y0DH</v>
      </c>
      <c r="O195" t="str">
        <f t="shared" ref="O195:O236" si="21">+F195</f>
        <v xml:space="preserve">Direct Plan - Growth </v>
      </c>
      <c r="P195" t="str">
        <f t="shared" ref="P195:P236" si="22">A195</f>
        <v>Y0DHDGR</v>
      </c>
      <c r="T195" s="89">
        <f t="shared" ref="T195:T236" si="23">G195</f>
        <v>16.797000000000001</v>
      </c>
    </row>
    <row r="196" spans="1:20" hidden="1" x14ac:dyDescent="0.25">
      <c r="A196" t="str">
        <f t="shared" si="18"/>
        <v>Y0DHDI</v>
      </c>
      <c r="B196" t="str">
        <f t="shared" si="19"/>
        <v>Y0DHRegular Plan - IDCW</v>
      </c>
      <c r="C196" t="s">
        <v>224</v>
      </c>
      <c r="D196" t="s">
        <v>147</v>
      </c>
      <c r="F196" t="s">
        <v>2383</v>
      </c>
      <c r="G196">
        <f>VLOOKUP(I196,AMFI!$A:$E,5,0)</f>
        <v>16.253</v>
      </c>
      <c r="H196" t="str">
        <f>IF(SUMIFS('Dividend CAMS data'!I:I,'Dividend CAMS data'!B:B,'Div &amp; NAV PU'!K196)=0,"NA",SUMIFS('Dividend CAMS data'!I:I,'Dividend CAMS data'!B:B,'Div &amp; NAV PU'!K196))</f>
        <v>NA</v>
      </c>
      <c r="I196">
        <v>145377</v>
      </c>
      <c r="J196" t="s">
        <v>1315</v>
      </c>
      <c r="K196" t="s">
        <v>1389</v>
      </c>
      <c r="N196" t="str">
        <f t="shared" si="20"/>
        <v>Y0DH</v>
      </c>
      <c r="O196" t="str">
        <f t="shared" si="21"/>
        <v>Regular Plan - IDCW</v>
      </c>
      <c r="P196" t="str">
        <f t="shared" si="22"/>
        <v>Y0DHDI</v>
      </c>
      <c r="T196" s="89">
        <f t="shared" si="23"/>
        <v>16.253</v>
      </c>
    </row>
    <row r="197" spans="1:20" hidden="1" x14ac:dyDescent="0.25">
      <c r="A197" t="str">
        <f t="shared" si="18"/>
        <v>Y0DHGR</v>
      </c>
      <c r="B197" t="str">
        <f t="shared" si="19"/>
        <v>Y0DHRegular Plan - Growth</v>
      </c>
      <c r="C197" t="s">
        <v>224</v>
      </c>
      <c r="D197" t="s">
        <v>148</v>
      </c>
      <c r="F197" t="s">
        <v>22</v>
      </c>
      <c r="G197">
        <f>VLOOKUP(I197,AMFI!$A:$E,5,0)</f>
        <v>16.253</v>
      </c>
      <c r="H197" t="str">
        <f>IF(SUMIFS('Dividend CAMS data'!I:I,'Dividend CAMS data'!B:B,'Div &amp; NAV PU'!K197)=0,"NA",SUMIFS('Dividend CAMS data'!I:I,'Dividend CAMS data'!B:B,'Div &amp; NAV PU'!K197))</f>
        <v>NA</v>
      </c>
      <c r="I197">
        <v>145378</v>
      </c>
      <c r="J197" t="s">
        <v>1315</v>
      </c>
      <c r="K197" t="s">
        <v>1390</v>
      </c>
      <c r="N197" t="str">
        <f t="shared" si="20"/>
        <v>Y0DH</v>
      </c>
      <c r="O197" t="str">
        <f t="shared" si="21"/>
        <v>Regular Plan - Growth</v>
      </c>
      <c r="P197" t="str">
        <f t="shared" si="22"/>
        <v>Y0DHGR</v>
      </c>
      <c r="T197" s="89">
        <f t="shared" si="23"/>
        <v>16.253</v>
      </c>
    </row>
    <row r="198" spans="1:20" hidden="1" x14ac:dyDescent="0.25">
      <c r="A198" t="str">
        <f t="shared" si="18"/>
        <v>Y0DIDGR</v>
      </c>
      <c r="B198" t="str">
        <f t="shared" si="19"/>
        <v xml:space="preserve">Y0DIDirect Plan - Growth </v>
      </c>
      <c r="C198" t="s">
        <v>225</v>
      </c>
      <c r="D198" t="s">
        <v>146</v>
      </c>
      <c r="F198" t="s">
        <v>31</v>
      </c>
      <c r="G198">
        <f>VLOOKUP(I198,AMFI!$A:$E,5,0)</f>
        <v>12.7324</v>
      </c>
      <c r="H198" t="str">
        <f>IF(SUMIFS('Dividend CAMS data'!I:I,'Dividend CAMS data'!B:B,'Div &amp; NAV PU'!K198)=0,"NA",SUMIFS('Dividend CAMS data'!I:I,'Dividend CAMS data'!B:B,'Div &amp; NAV PU'!K198))</f>
        <v>NA</v>
      </c>
      <c r="I198">
        <v>145682</v>
      </c>
      <c r="J198" t="s">
        <v>1315</v>
      </c>
      <c r="K198" t="s">
        <v>1391</v>
      </c>
      <c r="N198" t="str">
        <f t="shared" si="20"/>
        <v>Y0DI</v>
      </c>
      <c r="O198" t="str">
        <f t="shared" si="21"/>
        <v xml:space="preserve">Direct Plan - Growth </v>
      </c>
      <c r="P198" t="str">
        <f t="shared" si="22"/>
        <v>Y0DIDGR</v>
      </c>
      <c r="T198" s="89">
        <f t="shared" si="23"/>
        <v>12.7324</v>
      </c>
    </row>
    <row r="199" spans="1:20" hidden="1" x14ac:dyDescent="0.25">
      <c r="A199" t="str">
        <f t="shared" si="18"/>
        <v>Y0DIDI</v>
      </c>
      <c r="B199" t="str">
        <f t="shared" si="19"/>
        <v>Y0DIRegular Plan - IDCW</v>
      </c>
      <c r="C199" t="s">
        <v>225</v>
      </c>
      <c r="D199" t="s">
        <v>147</v>
      </c>
      <c r="F199" t="s">
        <v>2383</v>
      </c>
      <c r="G199">
        <f>VLOOKUP(I199,AMFI!$A:$E,5,0)</f>
        <v>12.6425</v>
      </c>
      <c r="H199" t="str">
        <f>IF(SUMIFS('Dividend CAMS data'!I:I,'Dividend CAMS data'!B:B,'Div &amp; NAV PU'!K199)=0,"NA",SUMIFS('Dividend CAMS data'!I:I,'Dividend CAMS data'!B:B,'Div &amp; NAV PU'!K199))</f>
        <v>NA</v>
      </c>
      <c r="I199">
        <v>145683</v>
      </c>
      <c r="J199" t="s">
        <v>1315</v>
      </c>
      <c r="K199" t="s">
        <v>1392</v>
      </c>
      <c r="N199" t="str">
        <f t="shared" si="20"/>
        <v>Y0DI</v>
      </c>
      <c r="O199" t="str">
        <f t="shared" si="21"/>
        <v>Regular Plan - IDCW</v>
      </c>
      <c r="P199" t="str">
        <f t="shared" si="22"/>
        <v>Y0DIDI</v>
      </c>
      <c r="T199" s="89">
        <f t="shared" si="23"/>
        <v>12.6425</v>
      </c>
    </row>
    <row r="200" spans="1:20" hidden="1" x14ac:dyDescent="0.25">
      <c r="A200" t="str">
        <f t="shared" si="18"/>
        <v>Y0DIGR</v>
      </c>
      <c r="B200" t="str">
        <f t="shared" si="19"/>
        <v>Y0DIRegular Plan - Growth</v>
      </c>
      <c r="C200" t="s">
        <v>225</v>
      </c>
      <c r="D200" t="s">
        <v>148</v>
      </c>
      <c r="F200" t="s">
        <v>22</v>
      </c>
      <c r="G200">
        <f>VLOOKUP(I200,AMFI!$A:$E,5,0)</f>
        <v>12.6424</v>
      </c>
      <c r="H200" t="str">
        <f>IF(SUMIFS('Dividend CAMS data'!I:I,'Dividend CAMS data'!B:B,'Div &amp; NAV PU'!K200)=0,"NA",SUMIFS('Dividend CAMS data'!I:I,'Dividend CAMS data'!B:B,'Div &amp; NAV PU'!K200))</f>
        <v>NA</v>
      </c>
      <c r="I200">
        <v>145684</v>
      </c>
      <c r="J200" t="s">
        <v>1314</v>
      </c>
      <c r="K200" t="s">
        <v>1393</v>
      </c>
      <c r="N200" t="str">
        <f t="shared" si="20"/>
        <v>Y0DI</v>
      </c>
      <c r="O200" t="str">
        <f t="shared" si="21"/>
        <v>Regular Plan - Growth</v>
      </c>
      <c r="P200" t="str">
        <f t="shared" si="22"/>
        <v>Y0DIGR</v>
      </c>
      <c r="T200" s="89">
        <f t="shared" si="23"/>
        <v>12.6424</v>
      </c>
    </row>
    <row r="201" spans="1:20" hidden="1" x14ac:dyDescent="0.25">
      <c r="A201" t="str">
        <f t="shared" si="18"/>
        <v>Y0DJDDV</v>
      </c>
      <c r="B201" t="str">
        <f t="shared" si="19"/>
        <v>Y0DJDirect Plan - IDCW</v>
      </c>
      <c r="C201" t="s">
        <v>1325</v>
      </c>
      <c r="D201" t="s">
        <v>150</v>
      </c>
      <c r="F201" t="s">
        <v>2390</v>
      </c>
      <c r="G201">
        <f>VLOOKUP(I201,AMFI!$A:$E,5,0)</f>
        <v>12.4413</v>
      </c>
      <c r="H201" t="str">
        <f>IF(SUMIFS('Dividend CAMS data'!I:I,'Dividend CAMS data'!B:B,'Div &amp; NAV PU'!K201)=0,"NA",SUMIFS('Dividend CAMS data'!I:I,'Dividend CAMS data'!B:B,'Div &amp; NAV PU'!K201))</f>
        <v>NA</v>
      </c>
      <c r="I201">
        <v>146427</v>
      </c>
      <c r="J201" t="s">
        <v>1314</v>
      </c>
      <c r="K201" t="s">
        <v>1394</v>
      </c>
      <c r="N201" t="str">
        <f t="shared" si="20"/>
        <v>Y0DJ</v>
      </c>
      <c r="O201" t="str">
        <f t="shared" si="21"/>
        <v>Direct Plan - IDCW</v>
      </c>
      <c r="P201" t="str">
        <f t="shared" si="22"/>
        <v>Y0DJDDV</v>
      </c>
      <c r="T201" s="89">
        <f t="shared" si="23"/>
        <v>12.4413</v>
      </c>
    </row>
    <row r="202" spans="1:20" hidden="1" x14ac:dyDescent="0.25">
      <c r="A202" t="str">
        <f t="shared" si="18"/>
        <v>Y0DJDI</v>
      </c>
      <c r="B202" t="str">
        <f t="shared" si="19"/>
        <v>Y0DJRegular Plan - IDCW</v>
      </c>
      <c r="C202" t="s">
        <v>1325</v>
      </c>
      <c r="D202" t="s">
        <v>147</v>
      </c>
      <c r="F202" t="s">
        <v>2383</v>
      </c>
      <c r="G202">
        <f>VLOOKUP(I202,AMFI!$A:$E,5,0)</f>
        <v>12.392200000000001</v>
      </c>
      <c r="H202" t="str">
        <f>IF(SUMIFS('Dividend CAMS data'!I:I,'Dividend CAMS data'!B:B,'Div &amp; NAV PU'!K202)=0,"NA",SUMIFS('Dividend CAMS data'!I:I,'Dividend CAMS data'!B:B,'Div &amp; NAV PU'!K202))</f>
        <v>NA</v>
      </c>
      <c r="I202">
        <v>146429</v>
      </c>
      <c r="J202" t="s">
        <v>1314</v>
      </c>
      <c r="K202" t="s">
        <v>1395</v>
      </c>
      <c r="N202" t="str">
        <f t="shared" si="20"/>
        <v>Y0DJ</v>
      </c>
      <c r="O202" t="str">
        <f t="shared" si="21"/>
        <v>Regular Plan - IDCW</v>
      </c>
      <c r="P202" t="str">
        <f t="shared" si="22"/>
        <v>Y0DJDI</v>
      </c>
      <c r="T202" s="89">
        <f t="shared" si="23"/>
        <v>12.392200000000001</v>
      </c>
    </row>
    <row r="203" spans="1:20" hidden="1" x14ac:dyDescent="0.25">
      <c r="A203" t="str">
        <f t="shared" si="18"/>
        <v>Y0DJDGR</v>
      </c>
      <c r="B203" t="str">
        <f t="shared" si="19"/>
        <v xml:space="preserve">Y0DJDirect Plan - Growth </v>
      </c>
      <c r="C203" t="s">
        <v>1325</v>
      </c>
      <c r="D203" t="s">
        <v>146</v>
      </c>
      <c r="F203" t="s">
        <v>31</v>
      </c>
      <c r="G203">
        <f>VLOOKUP(I203,AMFI!$A:$E,5,0)</f>
        <v>12.4413</v>
      </c>
      <c r="H203" t="str">
        <f>IF(SUMIFS('Dividend CAMS data'!I:I,'Dividend CAMS data'!B:B,'Div &amp; NAV PU'!K203)=0,"NA",SUMIFS('Dividend CAMS data'!I:I,'Dividend CAMS data'!B:B,'Div &amp; NAV PU'!K203))</f>
        <v>NA</v>
      </c>
      <c r="I203">
        <v>146428</v>
      </c>
      <c r="J203" t="s">
        <v>1314</v>
      </c>
      <c r="K203" t="s">
        <v>1396</v>
      </c>
      <c r="N203" t="str">
        <f t="shared" si="20"/>
        <v>Y0DJ</v>
      </c>
      <c r="O203" t="str">
        <f t="shared" si="21"/>
        <v xml:space="preserve">Direct Plan - Growth </v>
      </c>
      <c r="P203" t="str">
        <f t="shared" si="22"/>
        <v>Y0DJDGR</v>
      </c>
      <c r="T203" s="89">
        <f t="shared" si="23"/>
        <v>12.4413</v>
      </c>
    </row>
    <row r="204" spans="1:20" hidden="1" x14ac:dyDescent="0.25">
      <c r="A204" t="str">
        <f t="shared" si="18"/>
        <v>Y0DJGR</v>
      </c>
      <c r="B204" t="str">
        <f t="shared" si="19"/>
        <v>Y0DJRegular Plan - Growth</v>
      </c>
      <c r="C204" t="s">
        <v>1325</v>
      </c>
      <c r="D204" t="s">
        <v>148</v>
      </c>
      <c r="F204" t="s">
        <v>22</v>
      </c>
      <c r="G204">
        <f>VLOOKUP(I204,AMFI!$A:$E,5,0)</f>
        <v>12.392200000000001</v>
      </c>
      <c r="H204" t="str">
        <f>IF(SUMIFS('Dividend CAMS data'!I:I,'Dividend CAMS data'!B:B,'Div &amp; NAV PU'!K204)=0,"NA",SUMIFS('Dividend CAMS data'!I:I,'Dividend CAMS data'!B:B,'Div &amp; NAV PU'!K204))</f>
        <v>NA</v>
      </c>
      <c r="I204">
        <v>146430</v>
      </c>
      <c r="J204" t="s">
        <v>1315</v>
      </c>
      <c r="K204" t="s">
        <v>1397</v>
      </c>
      <c r="N204" t="str">
        <f t="shared" si="20"/>
        <v>Y0DJ</v>
      </c>
      <c r="O204" t="str">
        <f t="shared" si="21"/>
        <v>Regular Plan - Growth</v>
      </c>
      <c r="P204" t="str">
        <f t="shared" si="22"/>
        <v>Y0DJGR</v>
      </c>
      <c r="T204" s="89">
        <f t="shared" si="23"/>
        <v>12.392200000000001</v>
      </c>
    </row>
    <row r="205" spans="1:20" hidden="1" x14ac:dyDescent="0.25">
      <c r="A205" t="str">
        <f t="shared" si="18"/>
        <v>Y0DKDDV</v>
      </c>
      <c r="B205" t="str">
        <f t="shared" si="19"/>
        <v>Y0DKDirect Plan - IDCW</v>
      </c>
      <c r="C205" t="s">
        <v>1326</v>
      </c>
      <c r="D205" t="s">
        <v>150</v>
      </c>
      <c r="F205" t="s">
        <v>2390</v>
      </c>
      <c r="G205">
        <f>VLOOKUP(I205,AMFI!$A:$E,5,0)</f>
        <v>12.5261</v>
      </c>
      <c r="H205" t="str">
        <f>IF(SUMIFS('Dividend CAMS data'!I:I,'Dividend CAMS data'!B:B,'Div &amp; NAV PU'!K205)=0,"NA",SUMIFS('Dividend CAMS data'!I:I,'Dividend CAMS data'!B:B,'Div &amp; NAV PU'!K205))</f>
        <v>NA</v>
      </c>
      <c r="I205">
        <v>146423</v>
      </c>
      <c r="J205" t="s">
        <v>1315</v>
      </c>
      <c r="K205" t="s">
        <v>1398</v>
      </c>
      <c r="N205" t="str">
        <f t="shared" si="20"/>
        <v>Y0DK</v>
      </c>
      <c r="O205" t="str">
        <f t="shared" si="21"/>
        <v>Direct Plan - IDCW</v>
      </c>
      <c r="P205" t="str">
        <f t="shared" si="22"/>
        <v>Y0DKDDV</v>
      </c>
      <c r="T205" s="89">
        <f t="shared" si="23"/>
        <v>12.5261</v>
      </c>
    </row>
    <row r="206" spans="1:20" hidden="1" x14ac:dyDescent="0.25">
      <c r="A206" t="str">
        <f t="shared" ref="A206:A208" si="24">C206&amp;D206</f>
        <v>Y0DKDGR</v>
      </c>
      <c r="B206" t="str">
        <f t="shared" ref="B206:B208" si="25">C206&amp;F206</f>
        <v xml:space="preserve">Y0DKDirect Plan - Growth </v>
      </c>
      <c r="C206" t="s">
        <v>1326</v>
      </c>
      <c r="D206" t="s">
        <v>146</v>
      </c>
      <c r="F206" t="s">
        <v>31</v>
      </c>
      <c r="G206">
        <f>VLOOKUP(I206,AMFI!$A:$E,5,0)</f>
        <v>12.5261</v>
      </c>
      <c r="H206" t="str">
        <f>IF(SUMIFS('Dividend CAMS data'!I:I,'Dividend CAMS data'!B:B,'Div &amp; NAV PU'!K206)=0,"NA",SUMIFS('Dividend CAMS data'!I:I,'Dividend CAMS data'!B:B,'Div &amp; NAV PU'!K206))</f>
        <v>NA</v>
      </c>
      <c r="I206">
        <v>146424</v>
      </c>
      <c r="J206" t="s">
        <v>1315</v>
      </c>
      <c r="K206" t="s">
        <v>1399</v>
      </c>
      <c r="N206" t="str">
        <f t="shared" si="20"/>
        <v>Y0DK</v>
      </c>
      <c r="O206" t="str">
        <f t="shared" si="21"/>
        <v xml:space="preserve">Direct Plan - Growth </v>
      </c>
      <c r="P206" t="str">
        <f t="shared" si="22"/>
        <v>Y0DKDGR</v>
      </c>
      <c r="T206" s="89">
        <f t="shared" si="23"/>
        <v>12.5261</v>
      </c>
    </row>
    <row r="207" spans="1:20" hidden="1" x14ac:dyDescent="0.25">
      <c r="A207" t="str">
        <f t="shared" si="24"/>
        <v>Y0DKDI</v>
      </c>
      <c r="B207" t="str">
        <f t="shared" si="25"/>
        <v>Y0DKRegular Plan - IDCW</v>
      </c>
      <c r="C207" t="s">
        <v>1326</v>
      </c>
      <c r="D207" t="s">
        <v>147</v>
      </c>
      <c r="F207" t="s">
        <v>2383</v>
      </c>
      <c r="G207">
        <f>VLOOKUP(I207,AMFI!$A:$E,5,0)</f>
        <v>12.4511</v>
      </c>
      <c r="H207" t="str">
        <f>IF(SUMIFS('Dividend CAMS data'!I:I,'Dividend CAMS data'!B:B,'Div &amp; NAV PU'!K207)=0,"NA",SUMIFS('Dividend CAMS data'!I:I,'Dividend CAMS data'!B:B,'Div &amp; NAV PU'!K207))</f>
        <v>NA</v>
      </c>
      <c r="I207">
        <v>146425</v>
      </c>
      <c r="J207" t="s">
        <v>1315</v>
      </c>
      <c r="K207" t="s">
        <v>1400</v>
      </c>
      <c r="N207" t="str">
        <f t="shared" si="20"/>
        <v>Y0DK</v>
      </c>
      <c r="O207" t="str">
        <f t="shared" si="21"/>
        <v>Regular Plan - IDCW</v>
      </c>
      <c r="P207" t="str">
        <f t="shared" si="22"/>
        <v>Y0DKDI</v>
      </c>
      <c r="T207" s="89">
        <f t="shared" si="23"/>
        <v>12.4511</v>
      </c>
    </row>
    <row r="208" spans="1:20" hidden="1" x14ac:dyDescent="0.25">
      <c r="A208" t="str">
        <f t="shared" si="24"/>
        <v>Y0DKGR</v>
      </c>
      <c r="B208" t="str">
        <f t="shared" si="25"/>
        <v>Y0DKRegular Plan - Growth</v>
      </c>
      <c r="C208" t="s">
        <v>1326</v>
      </c>
      <c r="D208" t="s">
        <v>148</v>
      </c>
      <c r="F208" t="s">
        <v>22</v>
      </c>
      <c r="G208">
        <f>VLOOKUP(I208,AMFI!$A:$E,5,0)</f>
        <v>12.451000000000001</v>
      </c>
      <c r="H208" t="str">
        <f>IF(SUMIFS('Dividend CAMS data'!I:I,'Dividend CAMS data'!B:B,'Div &amp; NAV PU'!K208)=0,"NA",SUMIFS('Dividend CAMS data'!I:I,'Dividend CAMS data'!B:B,'Div &amp; NAV PU'!K208))</f>
        <v>NA</v>
      </c>
      <c r="I208">
        <v>146426</v>
      </c>
      <c r="J208" t="s">
        <v>1315</v>
      </c>
      <c r="K208" t="s">
        <v>1401</v>
      </c>
      <c r="N208" t="str">
        <f t="shared" si="20"/>
        <v>Y0DK</v>
      </c>
      <c r="O208" t="str">
        <f t="shared" si="21"/>
        <v>Regular Plan - Growth</v>
      </c>
      <c r="P208" t="str">
        <f t="shared" si="22"/>
        <v>Y0DKGR</v>
      </c>
      <c r="T208" s="89">
        <f t="shared" si="23"/>
        <v>12.451000000000001</v>
      </c>
    </row>
    <row r="209" spans="1:20" hidden="1" x14ac:dyDescent="0.25">
      <c r="A209" t="str">
        <f t="shared" ref="A209:A228" si="26">C209&amp;D209</f>
        <v/>
      </c>
      <c r="B209" t="str">
        <f t="shared" ref="B209:B228" si="27">C209&amp;F209</f>
        <v/>
      </c>
      <c r="N209">
        <f t="shared" si="20"/>
        <v>0</v>
      </c>
      <c r="O209">
        <f t="shared" si="21"/>
        <v>0</v>
      </c>
      <c r="P209" t="str">
        <f t="shared" si="22"/>
        <v/>
      </c>
      <c r="T209" s="89">
        <f t="shared" si="23"/>
        <v>0</v>
      </c>
    </row>
    <row r="210" spans="1:20" hidden="1" x14ac:dyDescent="0.25">
      <c r="A210" t="str">
        <f t="shared" si="26"/>
        <v>Y0A4DGR</v>
      </c>
      <c r="B210" t="str">
        <f t="shared" si="27"/>
        <v xml:space="preserve">Y0A4Direct Plan - Growth </v>
      </c>
      <c r="C210" t="s">
        <v>145</v>
      </c>
      <c r="D210" t="str">
        <f>INDEX($D$1:$D$208,MATCH(F210,$F$1:$F$208,0))</f>
        <v>DGR</v>
      </c>
      <c r="E210" t="s">
        <v>227</v>
      </c>
      <c r="F210" t="s">
        <v>31</v>
      </c>
      <c r="G210" t="e">
        <f>VLOOKUP(I210,AMFI!$A:$E,5,0)</f>
        <v>#N/A</v>
      </c>
      <c r="H210">
        <f>SUMIFS('Dividend CAMS data'!I:I,'Dividend CAMS data'!B:B,'Div &amp; NAV PU'!K210)</f>
        <v>0</v>
      </c>
      <c r="I210">
        <v>121611</v>
      </c>
      <c r="L210" t="e">
        <f>VLOOKUP(I210,AMFI!A:B,4,0)</f>
        <v>#N/A</v>
      </c>
      <c r="N210" t="str">
        <f t="shared" si="20"/>
        <v>Y0A4</v>
      </c>
      <c r="O210" t="str">
        <f t="shared" si="21"/>
        <v xml:space="preserve">Direct Plan - Growth </v>
      </c>
      <c r="P210" t="str">
        <f t="shared" si="22"/>
        <v>Y0A4DGR</v>
      </c>
      <c r="T210" s="89" t="e">
        <f t="shared" si="23"/>
        <v>#N/A</v>
      </c>
    </row>
    <row r="211" spans="1:20" hidden="1" x14ac:dyDescent="0.25">
      <c r="A211" t="str">
        <f t="shared" si="26"/>
        <v>Y0A4DI</v>
      </c>
      <c r="B211" t="str">
        <f t="shared" si="27"/>
        <v>Y0A4Regular Plan - IDCW</v>
      </c>
      <c r="C211" t="s">
        <v>145</v>
      </c>
      <c r="D211" t="str">
        <f>INDEX($D$1:$D$208,MATCH(F211,$F$1:$F$208,0))</f>
        <v>DI</v>
      </c>
      <c r="E211" t="s">
        <v>228</v>
      </c>
      <c r="F211" t="s">
        <v>2383</v>
      </c>
      <c r="G211" t="e">
        <f>VLOOKUP(I211,AMFI!$A:$E,5,0)</f>
        <v>#N/A</v>
      </c>
      <c r="H211">
        <f>SUMIFS('Dividend CAMS data'!I:I,'Dividend CAMS data'!B:B,'Div &amp; NAV PU'!K211)</f>
        <v>0</v>
      </c>
      <c r="I211">
        <v>121610</v>
      </c>
      <c r="L211" t="e">
        <f>VLOOKUP(I211,AMFI!A:B,4,0)</f>
        <v>#N/A</v>
      </c>
      <c r="N211" t="str">
        <f t="shared" si="20"/>
        <v>Y0A4</v>
      </c>
      <c r="O211" t="str">
        <f t="shared" si="21"/>
        <v>Regular Plan - IDCW</v>
      </c>
      <c r="P211" t="str">
        <f t="shared" si="22"/>
        <v>Y0A4DI</v>
      </c>
      <c r="T211" s="89" t="e">
        <f t="shared" si="23"/>
        <v>#N/A</v>
      </c>
    </row>
    <row r="212" spans="1:20" hidden="1" x14ac:dyDescent="0.25">
      <c r="A212" t="str">
        <f t="shared" si="26"/>
        <v>Y0A4GR</v>
      </c>
      <c r="B212" t="str">
        <f t="shared" si="27"/>
        <v>Y0A4Regular Plan - Growth</v>
      </c>
      <c r="C212" t="s">
        <v>145</v>
      </c>
      <c r="D212" t="str">
        <f t="shared" ref="D212:D232" si="28">INDEX($D$1:$D$208,MATCH(F212,$F$1:$F$208,0))</f>
        <v>GR</v>
      </c>
      <c r="E212" t="s">
        <v>229</v>
      </c>
      <c r="F212" t="s">
        <v>22</v>
      </c>
      <c r="G212" t="e">
        <f>VLOOKUP(I212,AMFI!$A:$E,5,0)</f>
        <v>#N/A</v>
      </c>
      <c r="H212">
        <f>SUMIFS('Dividend CAMS data'!I:I,'Dividend CAMS data'!B:B,'Div &amp; NAV PU'!K212)</f>
        <v>0</v>
      </c>
      <c r="I212">
        <v>121613</v>
      </c>
      <c r="L212" t="e">
        <f>VLOOKUP(I212,AMFI!A:B,4,0)</f>
        <v>#N/A</v>
      </c>
      <c r="N212" t="str">
        <f t="shared" si="20"/>
        <v>Y0A4</v>
      </c>
      <c r="O212" t="str">
        <f t="shared" si="21"/>
        <v>Regular Plan - Growth</v>
      </c>
      <c r="P212" t="str">
        <f t="shared" si="22"/>
        <v>Y0A4GR</v>
      </c>
      <c r="T212" s="89" t="e">
        <f t="shared" si="23"/>
        <v>#N/A</v>
      </c>
    </row>
    <row r="213" spans="1:20" hidden="1" x14ac:dyDescent="0.25">
      <c r="A213" t="str">
        <f t="shared" si="26"/>
        <v>Y0CSDGR</v>
      </c>
      <c r="B213" t="str">
        <f t="shared" si="27"/>
        <v xml:space="preserve">Y0CSDirect Plan - Growth </v>
      </c>
      <c r="C213" t="s">
        <v>205</v>
      </c>
      <c r="D213" t="str">
        <f t="shared" si="28"/>
        <v>DGR</v>
      </c>
      <c r="E213" t="s">
        <v>367</v>
      </c>
      <c r="F213" t="s">
        <v>31</v>
      </c>
      <c r="G213" t="e">
        <f>VLOOKUP(I213,AMFI!$A:$E,5,0)</f>
        <v>#N/A</v>
      </c>
      <c r="H213">
        <f>SUMIFS('Dividend CAMS data'!I:I,'Dividend CAMS data'!B:B,'Div &amp; NAV PU'!K213)</f>
        <v>0</v>
      </c>
      <c r="I213">
        <v>127862</v>
      </c>
      <c r="L213" t="e">
        <f>VLOOKUP(I213,AMFI!A:B,4,0)</f>
        <v>#N/A</v>
      </c>
      <c r="N213" t="str">
        <f t="shared" si="20"/>
        <v>Y0CS</v>
      </c>
      <c r="O213" t="str">
        <f t="shared" si="21"/>
        <v xml:space="preserve">Direct Plan - Growth </v>
      </c>
      <c r="P213" t="str">
        <f t="shared" si="22"/>
        <v>Y0CSDGR</v>
      </c>
      <c r="T213" s="89" t="e">
        <f t="shared" si="23"/>
        <v>#N/A</v>
      </c>
    </row>
    <row r="214" spans="1:20" hidden="1" x14ac:dyDescent="0.25">
      <c r="A214" t="str">
        <f t="shared" si="26"/>
        <v>Y0CSGR</v>
      </c>
      <c r="B214" t="str">
        <f t="shared" si="27"/>
        <v>Y0CSRegular Plan - Growth</v>
      </c>
      <c r="C214" t="s">
        <v>205</v>
      </c>
      <c r="D214" t="str">
        <f t="shared" si="28"/>
        <v>GR</v>
      </c>
      <c r="E214" t="s">
        <v>368</v>
      </c>
      <c r="F214" t="s">
        <v>22</v>
      </c>
      <c r="G214" t="e">
        <f>VLOOKUP(I214,AMFI!$A:$E,5,0)</f>
        <v>#N/A</v>
      </c>
      <c r="H214">
        <f>SUMIFS('Dividend CAMS data'!I:I,'Dividend CAMS data'!B:B,'Div &amp; NAV PU'!K214)</f>
        <v>0</v>
      </c>
      <c r="I214">
        <v>127861</v>
      </c>
      <c r="L214" t="e">
        <f>VLOOKUP(I214,AMFI!A:B,4,0)</f>
        <v>#N/A</v>
      </c>
      <c r="N214" t="str">
        <f t="shared" si="20"/>
        <v>Y0CS</v>
      </c>
      <c r="O214" t="str">
        <f t="shared" si="21"/>
        <v>Regular Plan - Growth</v>
      </c>
      <c r="P214" t="str">
        <f t="shared" si="22"/>
        <v>Y0CSGR</v>
      </c>
      <c r="T214" s="89" t="e">
        <f t="shared" si="23"/>
        <v>#N/A</v>
      </c>
    </row>
    <row r="215" spans="1:20" hidden="1" x14ac:dyDescent="0.25">
      <c r="A215" t="str">
        <f t="shared" si="26"/>
        <v>Y0CSDDV</v>
      </c>
      <c r="B215" t="str">
        <f t="shared" si="27"/>
        <v>Y0CSDirect Plan - IDCW</v>
      </c>
      <c r="C215" t="s">
        <v>205</v>
      </c>
      <c r="D215" t="str">
        <f t="shared" si="28"/>
        <v>DDV</v>
      </c>
      <c r="E215" t="s">
        <v>366</v>
      </c>
      <c r="F215" t="s">
        <v>2390</v>
      </c>
      <c r="G215" t="e">
        <f>VLOOKUP(I215,AMFI!$A:$E,5,0)</f>
        <v>#N/A</v>
      </c>
      <c r="H215">
        <f>SUMIFS('Dividend CAMS data'!I:I,'Dividend CAMS data'!B:B,'Div &amp; NAV PU'!K215)</f>
        <v>0</v>
      </c>
      <c r="I215">
        <v>127859</v>
      </c>
      <c r="L215" t="e">
        <f>VLOOKUP(I215,AMFI!A:B,4,0)</f>
        <v>#N/A</v>
      </c>
      <c r="N215" t="str">
        <f t="shared" si="20"/>
        <v>Y0CS</v>
      </c>
      <c r="O215" t="str">
        <f t="shared" si="21"/>
        <v>Direct Plan - IDCW</v>
      </c>
      <c r="P215" t="str">
        <f t="shared" si="22"/>
        <v>Y0CSDDV</v>
      </c>
      <c r="T215" s="89" t="e">
        <f t="shared" si="23"/>
        <v>#N/A</v>
      </c>
    </row>
    <row r="216" spans="1:20" hidden="1" x14ac:dyDescent="0.25">
      <c r="A216" t="str">
        <f t="shared" si="26"/>
        <v>Y0CUDGR</v>
      </c>
      <c r="B216" t="str">
        <f t="shared" si="27"/>
        <v xml:space="preserve">Y0CUDirect Plan - Growth </v>
      </c>
      <c r="C216" t="s">
        <v>206</v>
      </c>
      <c r="D216" t="str">
        <f t="shared" si="28"/>
        <v>DGR</v>
      </c>
      <c r="E216" t="s">
        <v>369</v>
      </c>
      <c r="F216" t="s">
        <v>31</v>
      </c>
      <c r="G216" t="e">
        <f>VLOOKUP(I216,AMFI!$A:$E,5,0)</f>
        <v>#N/A</v>
      </c>
      <c r="H216">
        <f>SUMIFS('Dividend CAMS data'!I:I,'Dividend CAMS data'!B:B,'Div &amp; NAV PU'!K216)</f>
        <v>0</v>
      </c>
      <c r="I216">
        <v>128513</v>
      </c>
      <c r="L216" t="e">
        <f>VLOOKUP(I216,AMFI!A:B,4,0)</f>
        <v>#N/A</v>
      </c>
      <c r="N216" t="str">
        <f t="shared" si="20"/>
        <v>Y0CU</v>
      </c>
      <c r="O216" t="str">
        <f t="shared" si="21"/>
        <v xml:space="preserve">Direct Plan - Growth </v>
      </c>
      <c r="P216" t="str">
        <f t="shared" si="22"/>
        <v>Y0CUDGR</v>
      </c>
      <c r="T216" s="89" t="e">
        <f t="shared" si="23"/>
        <v>#N/A</v>
      </c>
    </row>
    <row r="217" spans="1:20" hidden="1" x14ac:dyDescent="0.25">
      <c r="A217" t="str">
        <f t="shared" si="26"/>
        <v>Y0CUGR</v>
      </c>
      <c r="B217" t="str">
        <f t="shared" si="27"/>
        <v>Y0CURegular Plan - Growth</v>
      </c>
      <c r="C217" t="s">
        <v>206</v>
      </c>
      <c r="D217" t="str">
        <f t="shared" si="28"/>
        <v>GR</v>
      </c>
      <c r="E217" t="s">
        <v>370</v>
      </c>
      <c r="F217" t="s">
        <v>22</v>
      </c>
      <c r="G217" t="e">
        <f>VLOOKUP(I217,AMFI!$A:$E,5,0)</f>
        <v>#N/A</v>
      </c>
      <c r="H217">
        <f>SUMIFS('Dividend CAMS data'!I:I,'Dividend CAMS data'!B:B,'Div &amp; NAV PU'!K217)</f>
        <v>0</v>
      </c>
      <c r="I217">
        <v>128511</v>
      </c>
      <c r="L217" t="e">
        <f>VLOOKUP(I217,AMFI!A:B,4,0)</f>
        <v>#N/A</v>
      </c>
      <c r="N217" t="str">
        <f t="shared" si="20"/>
        <v>Y0CU</v>
      </c>
      <c r="O217" t="str">
        <f t="shared" si="21"/>
        <v>Regular Plan - Growth</v>
      </c>
      <c r="P217" t="str">
        <f t="shared" si="22"/>
        <v>Y0CUGR</v>
      </c>
      <c r="T217" s="89" t="e">
        <f t="shared" si="23"/>
        <v>#N/A</v>
      </c>
    </row>
    <row r="218" spans="1:20" hidden="1" x14ac:dyDescent="0.25">
      <c r="A218" t="str">
        <f t="shared" si="26"/>
        <v>Y0CWDGR</v>
      </c>
      <c r="B218" t="str">
        <f t="shared" si="27"/>
        <v xml:space="preserve">Y0CWDirect Plan - Growth </v>
      </c>
      <c r="C218" t="s">
        <v>207</v>
      </c>
      <c r="D218" t="str">
        <f t="shared" si="28"/>
        <v>DGR</v>
      </c>
      <c r="E218" t="s">
        <v>371</v>
      </c>
      <c r="F218" t="s">
        <v>31</v>
      </c>
      <c r="G218" t="e">
        <f>VLOOKUP(I218,AMFI!$A:$E,5,0)</f>
        <v>#N/A</v>
      </c>
      <c r="H218">
        <f>SUMIFS('Dividend CAMS data'!I:I,'Dividend CAMS data'!B:B,'Div &amp; NAV PU'!K218)</f>
        <v>0</v>
      </c>
      <c r="I218">
        <v>128516</v>
      </c>
      <c r="L218" t="e">
        <f>VLOOKUP(I218,AMFI!A:B,4,0)</f>
        <v>#N/A</v>
      </c>
      <c r="N218" t="str">
        <f t="shared" si="20"/>
        <v>Y0CW</v>
      </c>
      <c r="O218" t="str">
        <f t="shared" si="21"/>
        <v xml:space="preserve">Direct Plan - Growth </v>
      </c>
      <c r="P218" t="str">
        <f t="shared" si="22"/>
        <v>Y0CWDGR</v>
      </c>
      <c r="T218" s="89" t="e">
        <f t="shared" si="23"/>
        <v>#N/A</v>
      </c>
    </row>
    <row r="219" spans="1:20" hidden="1" x14ac:dyDescent="0.25">
      <c r="A219" t="str">
        <f t="shared" si="26"/>
        <v>Y0CWGR</v>
      </c>
      <c r="B219" t="str">
        <f t="shared" si="27"/>
        <v>Y0CWRegular Plan - Growth</v>
      </c>
      <c r="C219" t="s">
        <v>207</v>
      </c>
      <c r="D219" t="str">
        <f t="shared" si="28"/>
        <v>GR</v>
      </c>
      <c r="E219" t="s">
        <v>372</v>
      </c>
      <c r="F219" t="s">
        <v>22</v>
      </c>
      <c r="G219" t="e">
        <f>VLOOKUP(I219,AMFI!$A:$E,5,0)</f>
        <v>#N/A</v>
      </c>
      <c r="H219">
        <f>SUMIFS('Dividend CAMS data'!I:I,'Dividend CAMS data'!B:B,'Div &amp; NAV PU'!K219)</f>
        <v>0</v>
      </c>
      <c r="I219">
        <v>128515</v>
      </c>
      <c r="L219" t="e">
        <f>VLOOKUP(I219,AMFI!A:B,4,0)</f>
        <v>#N/A</v>
      </c>
      <c r="N219" t="str">
        <f t="shared" si="20"/>
        <v>Y0CW</v>
      </c>
      <c r="O219" t="str">
        <f t="shared" si="21"/>
        <v>Regular Plan - Growth</v>
      </c>
      <c r="P219" t="str">
        <f t="shared" si="22"/>
        <v>Y0CWGR</v>
      </c>
      <c r="T219" s="89" t="e">
        <f t="shared" si="23"/>
        <v>#N/A</v>
      </c>
    </row>
    <row r="220" spans="1:20" hidden="1" x14ac:dyDescent="0.25">
      <c r="A220" t="str">
        <f t="shared" si="26"/>
        <v>Y0CXDDV</v>
      </c>
      <c r="B220" t="str">
        <f t="shared" si="27"/>
        <v>Y0CXDirect Plan - IDCW</v>
      </c>
      <c r="C220" t="s">
        <v>208</v>
      </c>
      <c r="D220" t="str">
        <f t="shared" si="28"/>
        <v>DDV</v>
      </c>
      <c r="E220" t="s">
        <v>373</v>
      </c>
      <c r="F220" t="s">
        <v>2390</v>
      </c>
      <c r="G220" t="e">
        <f>VLOOKUP(I220,AMFI!$A:$E,5,0)</f>
        <v>#N/A</v>
      </c>
      <c r="H220">
        <f>SUMIFS('Dividend CAMS data'!I:I,'Dividend CAMS data'!B:B,'Div &amp; NAV PU'!K220)</f>
        <v>0</v>
      </c>
      <c r="I220">
        <v>128582</v>
      </c>
      <c r="L220" t="e">
        <f>VLOOKUP(I220,AMFI!A:B,4,0)</f>
        <v>#N/A</v>
      </c>
      <c r="N220" t="str">
        <f t="shared" si="20"/>
        <v>Y0CX</v>
      </c>
      <c r="O220" t="str">
        <f t="shared" si="21"/>
        <v>Direct Plan - IDCW</v>
      </c>
      <c r="P220" t="str">
        <f t="shared" si="22"/>
        <v>Y0CXDDV</v>
      </c>
      <c r="T220" s="89" t="e">
        <f t="shared" si="23"/>
        <v>#N/A</v>
      </c>
    </row>
    <row r="221" spans="1:20" hidden="1" x14ac:dyDescent="0.25">
      <c r="A221" t="str">
        <f t="shared" si="26"/>
        <v>Y0CXDGR</v>
      </c>
      <c r="B221" t="str">
        <f t="shared" si="27"/>
        <v xml:space="preserve">Y0CXDirect Plan - Growth </v>
      </c>
      <c r="C221" t="s">
        <v>208</v>
      </c>
      <c r="D221" t="str">
        <f t="shared" si="28"/>
        <v>DGR</v>
      </c>
      <c r="E221" t="s">
        <v>374</v>
      </c>
      <c r="F221" t="s">
        <v>31</v>
      </c>
      <c r="G221" t="e">
        <f>VLOOKUP(I221,AMFI!$A:$E,5,0)</f>
        <v>#N/A</v>
      </c>
      <c r="H221">
        <f>SUMIFS('Dividend CAMS data'!I:I,'Dividend CAMS data'!B:B,'Div &amp; NAV PU'!K221)</f>
        <v>0</v>
      </c>
      <c r="I221">
        <v>128584</v>
      </c>
      <c r="L221" t="e">
        <f>VLOOKUP(I221,AMFI!A:B,4,0)</f>
        <v>#N/A</v>
      </c>
      <c r="N221" t="str">
        <f t="shared" si="20"/>
        <v>Y0CX</v>
      </c>
      <c r="O221" t="str">
        <f t="shared" si="21"/>
        <v xml:space="preserve">Direct Plan - Growth </v>
      </c>
      <c r="P221" t="str">
        <f t="shared" si="22"/>
        <v>Y0CXDGR</v>
      </c>
      <c r="T221" s="89" t="e">
        <f t="shared" si="23"/>
        <v>#N/A</v>
      </c>
    </row>
    <row r="222" spans="1:20" hidden="1" x14ac:dyDescent="0.25">
      <c r="A222" t="str">
        <f t="shared" si="26"/>
        <v>Y0CXGR</v>
      </c>
      <c r="B222" t="str">
        <f t="shared" si="27"/>
        <v>Y0CXRegular Plan - Growth</v>
      </c>
      <c r="C222" t="s">
        <v>208</v>
      </c>
      <c r="D222" t="str">
        <f t="shared" si="28"/>
        <v>GR</v>
      </c>
      <c r="E222" t="s">
        <v>375</v>
      </c>
      <c r="F222" t="s">
        <v>22</v>
      </c>
      <c r="G222" t="e">
        <f>VLOOKUP(I222,AMFI!$A:$E,5,0)</f>
        <v>#N/A</v>
      </c>
      <c r="H222">
        <f>SUMIFS('Dividend CAMS data'!I:I,'Dividend CAMS data'!B:B,'Div &amp; NAV PU'!K222)</f>
        <v>0</v>
      </c>
      <c r="I222">
        <v>128585</v>
      </c>
      <c r="L222" t="e">
        <f>VLOOKUP(I222,AMFI!A:B,4,0)</f>
        <v>#N/A</v>
      </c>
      <c r="N222" t="str">
        <f t="shared" si="20"/>
        <v>Y0CX</v>
      </c>
      <c r="O222" t="str">
        <f t="shared" si="21"/>
        <v>Regular Plan - Growth</v>
      </c>
      <c r="P222" t="str">
        <f t="shared" si="22"/>
        <v>Y0CXGR</v>
      </c>
      <c r="T222" s="89" t="e">
        <f t="shared" si="23"/>
        <v>#N/A</v>
      </c>
    </row>
    <row r="223" spans="1:20" hidden="1" x14ac:dyDescent="0.25">
      <c r="A223" t="str">
        <f t="shared" si="26"/>
        <v>Y0CYDGR</v>
      </c>
      <c r="B223" t="str">
        <f t="shared" si="27"/>
        <v xml:space="preserve">Y0CYDirect Plan - Growth </v>
      </c>
      <c r="C223" t="s">
        <v>209</v>
      </c>
      <c r="D223" t="str">
        <f t="shared" si="28"/>
        <v>DGR</v>
      </c>
      <c r="E223" t="s">
        <v>376</v>
      </c>
      <c r="F223" t="s">
        <v>31</v>
      </c>
      <c r="G223" t="e">
        <f>VLOOKUP(I223,AMFI!$A:$E,5,0)</f>
        <v>#N/A</v>
      </c>
      <c r="H223">
        <f>SUMIFS('Dividend CAMS data'!I:I,'Dividend CAMS data'!B:B,'Div &amp; NAV PU'!K223)</f>
        <v>0</v>
      </c>
      <c r="I223">
        <v>128587</v>
      </c>
      <c r="L223" t="e">
        <f>VLOOKUP(I223,AMFI!A:B,4,0)</f>
        <v>#N/A</v>
      </c>
      <c r="N223" t="str">
        <f t="shared" si="20"/>
        <v>Y0CY</v>
      </c>
      <c r="O223" t="str">
        <f t="shared" si="21"/>
        <v xml:space="preserve">Direct Plan - Growth </v>
      </c>
      <c r="P223" t="str">
        <f t="shared" si="22"/>
        <v>Y0CYDGR</v>
      </c>
      <c r="T223" s="89" t="e">
        <f t="shared" si="23"/>
        <v>#N/A</v>
      </c>
    </row>
    <row r="224" spans="1:20" hidden="1" x14ac:dyDescent="0.25">
      <c r="A224" t="str">
        <f t="shared" si="26"/>
        <v>Y0CYGR</v>
      </c>
      <c r="B224" t="str">
        <f t="shared" si="27"/>
        <v>Y0CYRegular Plan - Growth</v>
      </c>
      <c r="C224" t="s">
        <v>209</v>
      </c>
      <c r="D224" t="str">
        <f t="shared" si="28"/>
        <v>GR</v>
      </c>
      <c r="E224" t="s">
        <v>377</v>
      </c>
      <c r="F224" t="s">
        <v>22</v>
      </c>
      <c r="G224" t="e">
        <f>VLOOKUP(I224,AMFI!$A:$E,5,0)</f>
        <v>#N/A</v>
      </c>
      <c r="H224">
        <f>SUMIFS('Dividend CAMS data'!I:I,'Dividend CAMS data'!B:B,'Div &amp; NAV PU'!K224)</f>
        <v>0</v>
      </c>
      <c r="I224">
        <v>128588</v>
      </c>
      <c r="L224" t="e">
        <f>VLOOKUP(I224,AMFI!A:B,4,0)</f>
        <v>#N/A</v>
      </c>
      <c r="N224" t="str">
        <f t="shared" si="20"/>
        <v>Y0CY</v>
      </c>
      <c r="O224" t="str">
        <f t="shared" si="21"/>
        <v>Regular Plan - Growth</v>
      </c>
      <c r="P224" t="str">
        <f t="shared" si="22"/>
        <v>Y0CYGR</v>
      </c>
      <c r="T224" s="89" t="e">
        <f t="shared" si="23"/>
        <v>#N/A</v>
      </c>
    </row>
    <row r="225" spans="1:20" hidden="1" x14ac:dyDescent="0.25">
      <c r="A225" t="str">
        <f t="shared" si="26"/>
        <v>Y0CZDDV</v>
      </c>
      <c r="B225" t="str">
        <f t="shared" si="27"/>
        <v>Y0CZDirect Plan - IDCW</v>
      </c>
      <c r="C225" t="s">
        <v>210</v>
      </c>
      <c r="D225" t="str">
        <f t="shared" si="28"/>
        <v>DDV</v>
      </c>
      <c r="E225" t="s">
        <v>378</v>
      </c>
      <c r="F225" t="s">
        <v>2390</v>
      </c>
      <c r="G225" t="e">
        <f>VLOOKUP(I225,AMFI!$A:$E,5,0)</f>
        <v>#N/A</v>
      </c>
      <c r="H225">
        <f>SUMIFS('Dividend CAMS data'!I:I,'Dividend CAMS data'!B:B,'Div &amp; NAV PU'!K225)</f>
        <v>0</v>
      </c>
      <c r="I225">
        <v>129055</v>
      </c>
      <c r="L225" t="e">
        <f>VLOOKUP(I225,AMFI!A:B,4,0)</f>
        <v>#N/A</v>
      </c>
      <c r="N225" t="str">
        <f t="shared" si="20"/>
        <v>Y0CZ</v>
      </c>
      <c r="O225" t="str">
        <f t="shared" si="21"/>
        <v>Direct Plan - IDCW</v>
      </c>
      <c r="P225" t="str">
        <f t="shared" si="22"/>
        <v>Y0CZDDV</v>
      </c>
      <c r="T225" s="89" t="e">
        <f t="shared" si="23"/>
        <v>#N/A</v>
      </c>
    </row>
    <row r="226" spans="1:20" hidden="1" x14ac:dyDescent="0.25">
      <c r="A226" t="str">
        <f t="shared" si="26"/>
        <v>Y0CZDGR</v>
      </c>
      <c r="B226" t="str">
        <f t="shared" si="27"/>
        <v xml:space="preserve">Y0CZDirect Plan - Growth </v>
      </c>
      <c r="C226" t="s">
        <v>210</v>
      </c>
      <c r="D226" t="str">
        <f t="shared" si="28"/>
        <v>DGR</v>
      </c>
      <c r="E226" t="s">
        <v>379</v>
      </c>
      <c r="F226" t="s">
        <v>31</v>
      </c>
      <c r="G226" t="e">
        <f>VLOOKUP(I226,AMFI!$A:$E,5,0)</f>
        <v>#N/A</v>
      </c>
      <c r="H226">
        <f>SUMIFS('Dividend CAMS data'!I:I,'Dividend CAMS data'!B:B,'Div &amp; NAV PU'!K226)</f>
        <v>0</v>
      </c>
      <c r="I226">
        <v>129056</v>
      </c>
      <c r="L226" t="e">
        <f>VLOOKUP(I226,AMFI!A:B,4,0)</f>
        <v>#N/A</v>
      </c>
      <c r="N226" t="str">
        <f t="shared" si="20"/>
        <v>Y0CZ</v>
      </c>
      <c r="O226" t="str">
        <f t="shared" si="21"/>
        <v xml:space="preserve">Direct Plan - Growth </v>
      </c>
      <c r="P226" t="str">
        <f t="shared" si="22"/>
        <v>Y0CZDGR</v>
      </c>
      <c r="T226" s="89" t="e">
        <f t="shared" si="23"/>
        <v>#N/A</v>
      </c>
    </row>
    <row r="227" spans="1:20" hidden="1" x14ac:dyDescent="0.25">
      <c r="A227" t="str">
        <f t="shared" si="26"/>
        <v>Y0CZGR</v>
      </c>
      <c r="B227" t="str">
        <f t="shared" si="27"/>
        <v>Y0CZRegular Plan - Growth</v>
      </c>
      <c r="C227" t="s">
        <v>210</v>
      </c>
      <c r="D227" t="str">
        <f t="shared" si="28"/>
        <v>GR</v>
      </c>
      <c r="E227" t="s">
        <v>380</v>
      </c>
      <c r="F227" t="s">
        <v>22</v>
      </c>
      <c r="G227" t="e">
        <f>VLOOKUP(I227,AMFI!$A:$E,5,0)</f>
        <v>#N/A</v>
      </c>
      <c r="H227">
        <f>SUMIFS('Dividend CAMS data'!I:I,'Dividend CAMS data'!B:B,'Div &amp; NAV PU'!K227)</f>
        <v>0</v>
      </c>
      <c r="I227">
        <v>129058</v>
      </c>
      <c r="L227" t="e">
        <f>VLOOKUP(I227,AMFI!A:B,4,0)</f>
        <v>#N/A</v>
      </c>
      <c r="N227" t="str">
        <f t="shared" si="20"/>
        <v>Y0CZ</v>
      </c>
      <c r="O227" t="str">
        <f t="shared" si="21"/>
        <v>Regular Plan - Growth</v>
      </c>
      <c r="P227" t="str">
        <f t="shared" si="22"/>
        <v>Y0CZGR</v>
      </c>
      <c r="T227" s="89" t="e">
        <f t="shared" si="23"/>
        <v>#N/A</v>
      </c>
    </row>
    <row r="228" spans="1:20" hidden="1" x14ac:dyDescent="0.25">
      <c r="A228" t="str">
        <f t="shared" si="26"/>
        <v>Y0AIDDD</v>
      </c>
      <c r="B228" t="str">
        <f t="shared" si="27"/>
        <v>Y0AIDirect Plan - Daily IDCW</v>
      </c>
      <c r="C228" t="s">
        <v>160</v>
      </c>
      <c r="D228" t="s">
        <v>161</v>
      </c>
      <c r="F228" t="s">
        <v>2391</v>
      </c>
      <c r="G228">
        <f>VLOOKUP(I228,AMFI!$A:$E,5,0)</f>
        <v>11.172000000000001</v>
      </c>
      <c r="H228">
        <f>IF(SUMIFS('Dividend CAMS data'!I:I,'Dividend CAMS data'!B:B,'Div &amp; NAV PU'!K228)=0,"NA",SUMIFS('Dividend CAMS data'!I:I,'Dividend CAMS data'!B:B,'Div &amp; NAV PU'!K228))</f>
        <v>0.28590751000000003</v>
      </c>
      <c r="I228">
        <v>119796</v>
      </c>
      <c r="J228" t="s">
        <v>1258</v>
      </c>
      <c r="K228" t="s">
        <v>1524</v>
      </c>
      <c r="N228" t="str">
        <f t="shared" si="20"/>
        <v>Y0AI</v>
      </c>
      <c r="O228" t="str">
        <f t="shared" si="21"/>
        <v>Direct Plan - Daily IDCW</v>
      </c>
      <c r="P228" t="str">
        <f t="shared" si="22"/>
        <v>Y0AIDDD</v>
      </c>
      <c r="T228" s="89">
        <f t="shared" si="23"/>
        <v>11.172000000000001</v>
      </c>
    </row>
    <row r="229" spans="1:20" hidden="1" x14ac:dyDescent="0.25">
      <c r="A229" t="str">
        <f t="shared" ref="A229:A236" si="29">C229&amp;D229</f>
        <v>Y0DLDDV</v>
      </c>
      <c r="B229" t="str">
        <f t="shared" ref="B229:B236" si="30">C229&amp;F229</f>
        <v>Y0DLDirect Plan - IDCW</v>
      </c>
      <c r="C229" t="s">
        <v>1610</v>
      </c>
      <c r="D229" t="str">
        <f t="shared" si="28"/>
        <v>DDV</v>
      </c>
      <c r="E229" t="s">
        <v>1617</v>
      </c>
      <c r="F229" t="s">
        <v>2390</v>
      </c>
      <c r="G229">
        <f>VLOOKUP(I229,AMFI!$A:$E,5,0)</f>
        <v>19.902999999999999</v>
      </c>
      <c r="H229" t="str">
        <f>IF(SUMIFS('Dividend CAMS data'!I:I,'Dividend CAMS data'!B:B,'Div &amp; NAV PU'!K229)=0,"NA",SUMIFS('Dividend CAMS data'!I:I,'Dividend CAMS data'!B:B,'Div &amp; NAV PU'!K229))</f>
        <v>NA</v>
      </c>
      <c r="I229">
        <v>148359</v>
      </c>
      <c r="N229" t="str">
        <f t="shared" si="20"/>
        <v>Y0DL</v>
      </c>
      <c r="O229" t="str">
        <f t="shared" si="21"/>
        <v>Direct Plan - IDCW</v>
      </c>
      <c r="P229" t="str">
        <f t="shared" si="22"/>
        <v>Y0DLDDV</v>
      </c>
      <c r="T229" s="89">
        <f t="shared" si="23"/>
        <v>19.902999999999999</v>
      </c>
    </row>
    <row r="230" spans="1:20" hidden="1" x14ac:dyDescent="0.25">
      <c r="A230" t="str">
        <f t="shared" si="29"/>
        <v>Y0DLDGR</v>
      </c>
      <c r="B230" t="str">
        <f t="shared" si="30"/>
        <v xml:space="preserve">Y0DLDirect Plan - Growth </v>
      </c>
      <c r="C230" t="s">
        <v>1610</v>
      </c>
      <c r="D230" t="str">
        <f t="shared" si="28"/>
        <v>DGR</v>
      </c>
      <c r="E230" t="s">
        <v>1618</v>
      </c>
      <c r="F230" t="s">
        <v>31</v>
      </c>
      <c r="G230">
        <f>VLOOKUP(I230,AMFI!$A:$E,5,0)</f>
        <v>19.902999999999999</v>
      </c>
      <c r="H230" t="str">
        <f>IF(SUMIFS('Dividend CAMS data'!I:I,'Dividend CAMS data'!B:B,'Div &amp; NAV PU'!K230)=0,"NA",SUMIFS('Dividend CAMS data'!I:I,'Dividend CAMS data'!B:B,'Div &amp; NAV PU'!K230))</f>
        <v>NA</v>
      </c>
      <c r="I230">
        <v>148360</v>
      </c>
      <c r="N230" t="str">
        <f t="shared" si="20"/>
        <v>Y0DL</v>
      </c>
      <c r="O230" t="str">
        <f t="shared" si="21"/>
        <v xml:space="preserve">Direct Plan - Growth </v>
      </c>
      <c r="P230" t="str">
        <f t="shared" si="22"/>
        <v>Y0DLDGR</v>
      </c>
      <c r="T230" s="89">
        <f t="shared" si="23"/>
        <v>19.902999999999999</v>
      </c>
    </row>
    <row r="231" spans="1:20" hidden="1" x14ac:dyDescent="0.25">
      <c r="A231" t="str">
        <f t="shared" si="29"/>
        <v>Y0DLDI</v>
      </c>
      <c r="B231" t="str">
        <f t="shared" si="30"/>
        <v>Y0DLRegular Plan - IDCW</v>
      </c>
      <c r="C231" t="s">
        <v>1610</v>
      </c>
      <c r="D231" t="s">
        <v>147</v>
      </c>
      <c r="E231" t="s">
        <v>1619</v>
      </c>
      <c r="F231" t="s">
        <v>2383</v>
      </c>
      <c r="G231">
        <f>VLOOKUP(I231,AMFI!$A:$E,5,0)</f>
        <v>19.777000000000001</v>
      </c>
      <c r="H231" t="str">
        <f>IF(SUMIFS('Dividend CAMS data'!I:I,'Dividend CAMS data'!B:B,'Div &amp; NAV PU'!K231)=0,"NA",SUMIFS('Dividend CAMS data'!I:I,'Dividend CAMS data'!B:B,'Div &amp; NAV PU'!K231))</f>
        <v>NA</v>
      </c>
      <c r="I231">
        <v>148362</v>
      </c>
      <c r="N231" t="str">
        <f t="shared" si="20"/>
        <v>Y0DL</v>
      </c>
      <c r="O231" t="str">
        <f t="shared" si="21"/>
        <v>Regular Plan - IDCW</v>
      </c>
      <c r="P231" t="str">
        <f t="shared" si="22"/>
        <v>Y0DLDI</v>
      </c>
      <c r="T231" s="89">
        <f t="shared" si="23"/>
        <v>19.777000000000001</v>
      </c>
    </row>
    <row r="232" spans="1:20" hidden="1" x14ac:dyDescent="0.25">
      <c r="A232" t="str">
        <f t="shared" si="29"/>
        <v>Y0DLGR</v>
      </c>
      <c r="B232" t="str">
        <f t="shared" si="30"/>
        <v>Y0DLRegular Plan - Growth</v>
      </c>
      <c r="C232" t="s">
        <v>1610</v>
      </c>
      <c r="D232" t="str">
        <f t="shared" si="28"/>
        <v>GR</v>
      </c>
      <c r="E232" t="s">
        <v>1620</v>
      </c>
      <c r="F232" t="s">
        <v>22</v>
      </c>
      <c r="G232">
        <f>VLOOKUP(I232,AMFI!$A:$E,5,0)</f>
        <v>19.777000000000001</v>
      </c>
      <c r="H232" t="str">
        <f>IF(SUMIFS('Dividend CAMS data'!I:I,'Dividend CAMS data'!B:B,'Div &amp; NAV PU'!K232)=0,"NA",SUMIFS('Dividend CAMS data'!I:I,'Dividend CAMS data'!B:B,'Div &amp; NAV PU'!K232))</f>
        <v>NA</v>
      </c>
      <c r="I232">
        <v>148361</v>
      </c>
      <c r="N232" t="str">
        <f t="shared" si="20"/>
        <v>Y0DL</v>
      </c>
      <c r="O232" t="str">
        <f t="shared" si="21"/>
        <v>Regular Plan - Growth</v>
      </c>
      <c r="P232" t="str">
        <f t="shared" si="22"/>
        <v>Y0DLGR</v>
      </c>
      <c r="T232" s="89">
        <f t="shared" si="23"/>
        <v>19.777000000000001</v>
      </c>
    </row>
    <row r="233" spans="1:20" hidden="1" x14ac:dyDescent="0.25">
      <c r="A233" t="str">
        <f t="shared" si="29"/>
        <v>Y0DMDDV</v>
      </c>
      <c r="B233" t="str">
        <f t="shared" si="30"/>
        <v>Y0DMDirect Plan - IDCW</v>
      </c>
      <c r="C233" t="s">
        <v>1611</v>
      </c>
      <c r="D233" t="str">
        <f t="shared" ref="D233:D234" si="31">INDEX($D$1:$D$208,MATCH(F233,$F$1:$F$208,0))</f>
        <v>DDV</v>
      </c>
      <c r="E233" t="s">
        <v>1625</v>
      </c>
      <c r="F233" t="s">
        <v>2390</v>
      </c>
      <c r="G233">
        <f>VLOOKUP(I233,AMFI!$A:$E,5,0)</f>
        <v>18.385000000000002</v>
      </c>
      <c r="H233" t="str">
        <f>IF(SUMIFS('Dividend CAMS data'!I:I,'Dividend CAMS data'!B:B,'Div &amp; NAV PU'!K233)=0,"NA",SUMIFS('Dividend CAMS data'!I:I,'Dividend CAMS data'!B:B,'Div &amp; NAV PU'!K233))</f>
        <v>NA</v>
      </c>
      <c r="I233">
        <v>148363</v>
      </c>
      <c r="N233" t="str">
        <f t="shared" si="20"/>
        <v>Y0DM</v>
      </c>
      <c r="O233" t="str">
        <f t="shared" si="21"/>
        <v>Direct Plan - IDCW</v>
      </c>
      <c r="P233" t="str">
        <f t="shared" si="22"/>
        <v>Y0DMDDV</v>
      </c>
      <c r="T233" s="89">
        <f t="shared" si="23"/>
        <v>18.385000000000002</v>
      </c>
    </row>
    <row r="234" spans="1:20" hidden="1" x14ac:dyDescent="0.25">
      <c r="A234" t="str">
        <f t="shared" si="29"/>
        <v>Y0DMDGR</v>
      </c>
      <c r="B234" t="str">
        <f t="shared" si="30"/>
        <v xml:space="preserve">Y0DMDirect Plan - Growth </v>
      </c>
      <c r="C234" t="s">
        <v>1611</v>
      </c>
      <c r="D234" t="str">
        <f t="shared" si="31"/>
        <v>DGR</v>
      </c>
      <c r="E234" t="s">
        <v>1622</v>
      </c>
      <c r="F234" t="s">
        <v>31</v>
      </c>
      <c r="G234">
        <f>VLOOKUP(I234,AMFI!$A:$E,5,0)</f>
        <v>18.385999999999999</v>
      </c>
      <c r="H234" t="str">
        <f>IF(SUMIFS('Dividend CAMS data'!I:I,'Dividend CAMS data'!B:B,'Div &amp; NAV PU'!K234)=0,"NA",SUMIFS('Dividend CAMS data'!I:I,'Dividend CAMS data'!B:B,'Div &amp; NAV PU'!K234))</f>
        <v>NA</v>
      </c>
      <c r="I234">
        <v>148366</v>
      </c>
      <c r="N234" t="str">
        <f t="shared" si="20"/>
        <v>Y0DM</v>
      </c>
      <c r="O234" t="str">
        <f t="shared" si="21"/>
        <v xml:space="preserve">Direct Plan - Growth </v>
      </c>
      <c r="P234" t="str">
        <f t="shared" si="22"/>
        <v>Y0DMDGR</v>
      </c>
      <c r="T234" s="89">
        <f t="shared" si="23"/>
        <v>18.385999999999999</v>
      </c>
    </row>
    <row r="235" spans="1:20" hidden="1" x14ac:dyDescent="0.25">
      <c r="A235" t="str">
        <f t="shared" si="29"/>
        <v>Y0DMDI</v>
      </c>
      <c r="B235" t="str">
        <f t="shared" si="30"/>
        <v>Y0DMRegular Plan - IDCW</v>
      </c>
      <c r="C235" t="s">
        <v>1611</v>
      </c>
      <c r="D235" t="s">
        <v>147</v>
      </c>
      <c r="E235" t="s">
        <v>1623</v>
      </c>
      <c r="F235" t="s">
        <v>2383</v>
      </c>
      <c r="G235">
        <f>VLOOKUP(I235,AMFI!$A:$E,5,0)</f>
        <v>18.263999999999999</v>
      </c>
      <c r="H235" t="str">
        <f>IF(SUMIFS('Dividend CAMS data'!I:I,'Dividend CAMS data'!B:B,'Div &amp; NAV PU'!K235)=0,"NA",SUMIFS('Dividend CAMS data'!I:I,'Dividend CAMS data'!B:B,'Div &amp; NAV PU'!K235))</f>
        <v>NA</v>
      </c>
      <c r="I235">
        <v>148364</v>
      </c>
      <c r="N235" t="str">
        <f t="shared" si="20"/>
        <v>Y0DM</v>
      </c>
      <c r="O235" t="str">
        <f t="shared" si="21"/>
        <v>Regular Plan - IDCW</v>
      </c>
      <c r="P235" t="str">
        <f t="shared" si="22"/>
        <v>Y0DMDI</v>
      </c>
      <c r="T235" s="89">
        <f t="shared" si="23"/>
        <v>18.263999999999999</v>
      </c>
    </row>
    <row r="236" spans="1:20" hidden="1" x14ac:dyDescent="0.25">
      <c r="A236" t="str">
        <f t="shared" si="29"/>
        <v>Y0DMGR</v>
      </c>
      <c r="B236" t="str">
        <f t="shared" si="30"/>
        <v>Y0DMRegular Plan - Growth</v>
      </c>
      <c r="C236" t="s">
        <v>1611</v>
      </c>
      <c r="D236" t="str">
        <f t="shared" ref="D236" si="32">INDEX($D$1:$D$208,MATCH(F236,$F$1:$F$208,0))</f>
        <v>GR</v>
      </c>
      <c r="E236" t="s">
        <v>1624</v>
      </c>
      <c r="F236" t="s">
        <v>22</v>
      </c>
      <c r="G236">
        <f>VLOOKUP(I236,AMFI!$A:$E,5,0)</f>
        <v>18.263999999999999</v>
      </c>
      <c r="H236" t="str">
        <f>IF(SUMIFS('Dividend CAMS data'!I:I,'Dividend CAMS data'!B:B,'Div &amp; NAV PU'!K236)=0,"NA",SUMIFS('Dividend CAMS data'!I:I,'Dividend CAMS data'!B:B,'Div &amp; NAV PU'!K236))</f>
        <v>NA</v>
      </c>
      <c r="I236">
        <v>148365</v>
      </c>
      <c r="N236" t="str">
        <f t="shared" si="20"/>
        <v>Y0DM</v>
      </c>
      <c r="O236" t="str">
        <f t="shared" si="21"/>
        <v>Regular Plan - Growth</v>
      </c>
      <c r="P236" t="str">
        <f t="shared" si="22"/>
        <v>Y0DMGR</v>
      </c>
      <c r="T236" s="89">
        <f t="shared" si="23"/>
        <v>18.263999999999999</v>
      </c>
    </row>
    <row r="239" spans="1:20" x14ac:dyDescent="0.25">
      <c r="F239" s="169"/>
    </row>
  </sheetData>
  <autoFilter ref="A1:N236">
    <filterColumn colId="13">
      <filters>
        <filter val="Y0DA"/>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dimension ref="A1:AF2489"/>
  <sheetViews>
    <sheetView workbookViewId="0">
      <selection activeCell="F176" sqref="F176"/>
    </sheetView>
  </sheetViews>
  <sheetFormatPr defaultRowHeight="15" x14ac:dyDescent="0.25"/>
  <cols>
    <col min="1" max="1" width="6.7109375" bestFit="1" customWidth="1"/>
    <col min="2" max="2" width="14.140625" bestFit="1" customWidth="1"/>
    <col min="3" max="3" width="68.28515625" bestFit="1" customWidth="1"/>
    <col min="4" max="4" width="15.42578125" bestFit="1" customWidth="1"/>
    <col min="5" max="5" width="16.5703125" bestFit="1" customWidth="1"/>
    <col min="6" max="6" width="21.7109375" bestFit="1" customWidth="1"/>
    <col min="7" max="7" width="10" bestFit="1" customWidth="1"/>
    <col min="9" max="9" width="10.5703125" style="108" bestFit="1" customWidth="1"/>
    <col min="12" max="12" width="12.7109375" bestFit="1" customWidth="1"/>
    <col min="18" max="18" width="34.140625" bestFit="1" customWidth="1"/>
    <col min="20" max="20" width="29.28515625" bestFit="1" customWidth="1"/>
    <col min="23" max="23" width="10.5703125" bestFit="1" customWidth="1"/>
    <col min="25" max="25" width="20.42578125" bestFit="1" customWidth="1"/>
    <col min="26" max="26" width="25.140625" bestFit="1" customWidth="1"/>
  </cols>
  <sheetData>
    <row r="1" spans="1:32" x14ac:dyDescent="0.25">
      <c r="A1" s="103" t="s">
        <v>1402</v>
      </c>
      <c r="B1" s="103" t="s">
        <v>1403</v>
      </c>
      <c r="C1" s="103" t="s">
        <v>1404</v>
      </c>
      <c r="D1" s="104" t="s">
        <v>1405</v>
      </c>
      <c r="E1" s="105" t="s">
        <v>1406</v>
      </c>
      <c r="F1" s="105" t="s">
        <v>1407</v>
      </c>
      <c r="G1" s="129" t="s">
        <v>1219</v>
      </c>
      <c r="I1" s="108" t="s">
        <v>1411</v>
      </c>
      <c r="K1">
        <v>72.032270460000007</v>
      </c>
      <c r="L1">
        <v>66.702241200000003</v>
      </c>
      <c r="M1">
        <v>88.54084684</v>
      </c>
      <c r="S1" t="s">
        <v>1526</v>
      </c>
      <c r="T1" t="s">
        <v>1525</v>
      </c>
      <c r="Y1" s="105" t="s">
        <v>1406</v>
      </c>
      <c r="Z1" s="105" t="s">
        <v>1407</v>
      </c>
    </row>
    <row r="2" spans="1:32" hidden="1" x14ac:dyDescent="0.25">
      <c r="A2" s="171">
        <v>1</v>
      </c>
      <c r="B2" s="171" t="s">
        <v>1289</v>
      </c>
      <c r="C2" s="171" t="s">
        <v>2444</v>
      </c>
      <c r="D2" s="172">
        <v>44290</v>
      </c>
      <c r="E2" s="173">
        <v>0.35800565000000001</v>
      </c>
      <c r="F2" s="173">
        <v>0.35800565000000001</v>
      </c>
      <c r="G2" s="173">
        <v>1023.3</v>
      </c>
      <c r="I2" s="92">
        <f>F2</f>
        <v>0.35800565000000001</v>
      </c>
      <c r="J2" t="str">
        <f>IFERROR(VLOOKUP(VLOOKUP(B2,'Div &amp; NAV PU'!K:N,4,0),$O:$P,2,0),"Debt")</f>
        <v>Debt</v>
      </c>
      <c r="L2" s="92"/>
      <c r="O2" t="s">
        <v>149</v>
      </c>
      <c r="P2" t="s">
        <v>1223</v>
      </c>
      <c r="R2" t="str">
        <f>+S2&amp;T2</f>
        <v>Y0ALRegular Plan - Daily IDCW</v>
      </c>
      <c r="S2" t="str">
        <f>+VLOOKUP(B2,'Div &amp; NAV PU'!K:N,4,0)</f>
        <v>Y0AL</v>
      </c>
      <c r="T2" t="str">
        <f>+VLOOKUP(B2,'Div &amp; NAV PU'!K:O,5,0)</f>
        <v>Regular Plan - Daily IDCW</v>
      </c>
      <c r="U2">
        <f t="shared" ref="U2:U65" si="0">+SUMIFS(I:I,R:R,R2)</f>
        <v>15.581406499999995</v>
      </c>
      <c r="V2">
        <f>+VLOOKUP(T2,Financials!$C$59:$AN$72,MATCH(S2,Financials!$1:$1,0)-2,0)</f>
        <v>15.581406499999995</v>
      </c>
      <c r="W2" s="108">
        <f>+V2-U2</f>
        <v>0</v>
      </c>
      <c r="Y2" s="92">
        <f t="shared" ref="Y2:Y65" si="1">+SUMIFS(E:E,R:R,R2)</f>
        <v>15.581406499999995</v>
      </c>
      <c r="Z2">
        <f t="shared" ref="Z2:Z65" si="2">+SUMIFS(F:F,R:R,R2)</f>
        <v>15.581406499999995</v>
      </c>
    </row>
    <row r="3" spans="1:32" hidden="1" x14ac:dyDescent="0.25">
      <c r="A3" s="171">
        <v>2</v>
      </c>
      <c r="B3" s="171" t="s">
        <v>1285</v>
      </c>
      <c r="C3" s="171" t="s">
        <v>2445</v>
      </c>
      <c r="D3" s="172">
        <v>44290</v>
      </c>
      <c r="E3" s="173">
        <v>0.36939621</v>
      </c>
      <c r="F3" s="173">
        <v>0.36939621</v>
      </c>
      <c r="G3" s="173">
        <v>1023.3</v>
      </c>
      <c r="I3" s="92">
        <f t="shared" ref="I3:I66" si="3">F3</f>
        <v>0.36939621</v>
      </c>
      <c r="J3" t="str">
        <f>IFERROR(VLOOKUP(VLOOKUP(B3,'Div &amp; NAV PU'!K:N,4,0),$O:$P,2,0),"Debt")</f>
        <v>Debt</v>
      </c>
      <c r="O3" t="s">
        <v>151</v>
      </c>
      <c r="P3" t="s">
        <v>1223</v>
      </c>
      <c r="R3" t="str">
        <f t="shared" ref="R3:R62" si="4">+S3&amp;T3</f>
        <v>Y0ALDirect Plan - Daily IDCW</v>
      </c>
      <c r="S3" t="str">
        <f>+VLOOKUP(B3,'Div &amp; NAV PU'!K:N,4,0)</f>
        <v>Y0AL</v>
      </c>
      <c r="T3" t="str">
        <f>+VLOOKUP(B3,'Div &amp; NAV PU'!K:O,5,0)</f>
        <v>Direct Plan - Daily IDCW</v>
      </c>
      <c r="U3">
        <f t="shared" si="0"/>
        <v>16.110954460000006</v>
      </c>
      <c r="V3">
        <f>+VLOOKUP(T3,Financials!$C$59:$AN$72,MATCH(S3,Financials!$1:$1,0)-2,0)</f>
        <v>16.110954460000006</v>
      </c>
      <c r="W3" s="108">
        <f t="shared" ref="W3:W62" si="5">+V3-U3</f>
        <v>0</v>
      </c>
      <c r="Y3" s="92">
        <f t="shared" si="1"/>
        <v>16.110954460000006</v>
      </c>
      <c r="Z3">
        <f t="shared" si="2"/>
        <v>16.110954460000006</v>
      </c>
    </row>
    <row r="4" spans="1:32" hidden="1" x14ac:dyDescent="0.25">
      <c r="A4" s="171">
        <v>3</v>
      </c>
      <c r="B4" s="171" t="s">
        <v>1271</v>
      </c>
      <c r="C4" s="171" t="s">
        <v>2446</v>
      </c>
      <c r="D4" s="172">
        <v>44290</v>
      </c>
      <c r="E4" s="173">
        <v>0.34363792999999998</v>
      </c>
      <c r="F4" s="173">
        <v>0.34363792999999998</v>
      </c>
      <c r="G4" s="173">
        <v>1011.7794</v>
      </c>
      <c r="I4" s="92">
        <f t="shared" si="3"/>
        <v>0.34363792999999998</v>
      </c>
      <c r="J4" t="str">
        <f>IFERROR(VLOOKUP(VLOOKUP(B4,'Div &amp; NAV PU'!K:N,4,0),$O:$P,2,0),"Debt")</f>
        <v>Debt</v>
      </c>
      <c r="O4" t="s">
        <v>152</v>
      </c>
      <c r="P4" t="s">
        <v>1223</v>
      </c>
      <c r="R4" t="str">
        <f t="shared" si="4"/>
        <v>Y0BQRegular Plan - Daily IDCW</v>
      </c>
      <c r="S4" t="str">
        <f>+VLOOKUP(B4,'Div &amp; NAV PU'!K:N,4,0)</f>
        <v>Y0BQ</v>
      </c>
      <c r="T4" t="str">
        <f>+VLOOKUP(B4,'Div &amp; NAV PU'!K:O,5,0)</f>
        <v>Regular Plan - Daily IDCW</v>
      </c>
      <c r="U4">
        <f t="shared" si="0"/>
        <v>15.994319890000005</v>
      </c>
      <c r="V4">
        <f>+VLOOKUP(T4,Financials!$C$59:$AN$72,MATCH(S4,Financials!$1:$1,0)-2,0)</f>
        <v>15.994319890000005</v>
      </c>
      <c r="W4" s="108">
        <f t="shared" si="5"/>
        <v>0</v>
      </c>
      <c r="Y4" s="92">
        <f t="shared" si="1"/>
        <v>15.994319890000005</v>
      </c>
      <c r="Z4">
        <f t="shared" si="2"/>
        <v>15.994319890000005</v>
      </c>
    </row>
    <row r="5" spans="1:32" hidden="1" x14ac:dyDescent="0.25">
      <c r="A5" s="171">
        <v>4</v>
      </c>
      <c r="B5" s="171" t="s">
        <v>1268</v>
      </c>
      <c r="C5" s="171" t="s">
        <v>2447</v>
      </c>
      <c r="D5" s="172">
        <v>44290</v>
      </c>
      <c r="E5" s="173">
        <v>0.35011101</v>
      </c>
      <c r="F5" s="173">
        <v>0.35011101</v>
      </c>
      <c r="G5" s="173">
        <v>1014.3496</v>
      </c>
      <c r="I5" s="92">
        <f t="shared" si="3"/>
        <v>0.35011101</v>
      </c>
      <c r="J5" t="str">
        <f>IFERROR(VLOOKUP(VLOOKUP(B5,'Div &amp; NAV PU'!K:N,4,0),$O:$P,2,0),"Debt")</f>
        <v>Debt</v>
      </c>
      <c r="O5" t="s">
        <v>153</v>
      </c>
      <c r="P5" t="s">
        <v>1223</v>
      </c>
      <c r="R5" t="str">
        <f t="shared" si="4"/>
        <v>Y0BQDirect Plan - Daily IDCW</v>
      </c>
      <c r="S5" t="str">
        <f>+VLOOKUP(B5,'Div &amp; NAV PU'!K:N,4,0)</f>
        <v>Y0BQ</v>
      </c>
      <c r="T5" t="str">
        <f>+VLOOKUP(B5,'Div &amp; NAV PU'!K:O,5,0)</f>
        <v>Direct Plan - Daily IDCW</v>
      </c>
      <c r="U5">
        <f t="shared" si="0"/>
        <v>16.338912069999992</v>
      </c>
      <c r="V5">
        <f>+VLOOKUP(T5,Financials!$C$59:$AN$72,MATCH(S5,Financials!$1:$1,0)-2,0)</f>
        <v>16.338912069999992</v>
      </c>
      <c r="W5" s="108">
        <f t="shared" si="5"/>
        <v>0</v>
      </c>
      <c r="Y5" s="92">
        <f t="shared" si="1"/>
        <v>16.338912069999992</v>
      </c>
      <c r="Z5">
        <f t="shared" si="2"/>
        <v>16.338912069999992</v>
      </c>
    </row>
    <row r="6" spans="1:32" hidden="1" x14ac:dyDescent="0.25">
      <c r="A6" s="171">
        <v>5</v>
      </c>
      <c r="B6" s="171" t="s">
        <v>1273</v>
      </c>
      <c r="C6" s="171" t="s">
        <v>2448</v>
      </c>
      <c r="D6" s="172">
        <v>44291</v>
      </c>
      <c r="E6" s="173">
        <v>0.70852594999999996</v>
      </c>
      <c r="F6" s="173">
        <v>0.70852594999999996</v>
      </c>
      <c r="G6" s="173">
        <v>1002.7005</v>
      </c>
      <c r="I6" s="92">
        <f t="shared" si="3"/>
        <v>0.70852594999999996</v>
      </c>
      <c r="J6" t="str">
        <f>IFERROR(VLOOKUP(VLOOKUP(B6,'Div &amp; NAV PU'!K:N,4,0),$O:$P,2,0),"Debt")</f>
        <v>Debt</v>
      </c>
      <c r="O6" t="s">
        <v>154</v>
      </c>
      <c r="P6" t="s">
        <v>1223</v>
      </c>
      <c r="R6" t="str">
        <f t="shared" si="4"/>
        <v>Y0BQRegular Plan - Weekly IDCW</v>
      </c>
      <c r="S6" t="str">
        <f>+VLOOKUP(B6,'Div &amp; NAV PU'!K:N,4,0)</f>
        <v>Y0BQ</v>
      </c>
      <c r="T6" t="str">
        <f>+VLOOKUP(B6,'Div &amp; NAV PU'!K:O,5,0)</f>
        <v>Regular Plan - Weekly IDCW</v>
      </c>
      <c r="U6">
        <f t="shared" si="0"/>
        <v>15.883562729999998</v>
      </c>
      <c r="V6">
        <f>+VLOOKUP(T6,Financials!$C$59:$AN$72,MATCH(S6,Financials!$1:$1,0)-2,0)</f>
        <v>15.883562729999998</v>
      </c>
      <c r="W6" s="108">
        <f t="shared" si="5"/>
        <v>0</v>
      </c>
      <c r="Y6" s="92">
        <f t="shared" si="1"/>
        <v>15.883562729999998</v>
      </c>
      <c r="Z6">
        <f t="shared" si="2"/>
        <v>15.883562729999998</v>
      </c>
    </row>
    <row r="7" spans="1:32" hidden="1" x14ac:dyDescent="0.25">
      <c r="A7" s="171">
        <v>6</v>
      </c>
      <c r="B7" s="171" t="s">
        <v>1288</v>
      </c>
      <c r="C7" s="171" t="s">
        <v>2449</v>
      </c>
      <c r="D7" s="172">
        <v>44291</v>
      </c>
      <c r="E7" s="173">
        <v>0.62483065999999998</v>
      </c>
      <c r="F7" s="173">
        <v>0.62483065999999998</v>
      </c>
      <c r="G7" s="173">
        <v>1001.4242</v>
      </c>
      <c r="I7" s="92">
        <f t="shared" si="3"/>
        <v>0.62483065999999998</v>
      </c>
      <c r="J7" t="str">
        <f>IFERROR(VLOOKUP(VLOOKUP(B7,'Div &amp; NAV PU'!K:N,4,0),$O:$P,2,0),"Debt")</f>
        <v>Debt</v>
      </c>
      <c r="O7" t="s">
        <v>172</v>
      </c>
      <c r="P7" t="s">
        <v>1223</v>
      </c>
      <c r="R7" t="str">
        <f t="shared" si="4"/>
        <v>Y0ALDirect Plan - Weekly IDCW</v>
      </c>
      <c r="S7" t="str">
        <f>+VLOOKUP(B7,'Div &amp; NAV PU'!K:N,4,0)</f>
        <v>Y0AL</v>
      </c>
      <c r="T7" t="str">
        <f>+VLOOKUP(B7,'Div &amp; NAV PU'!K:O,5,0)</f>
        <v>Direct Plan - Weekly IDCW</v>
      </c>
      <c r="U7">
        <f t="shared" si="0"/>
        <v>15.663855589999999</v>
      </c>
      <c r="V7">
        <f>+VLOOKUP(T7,Financials!$C$59:$AN$72,MATCH(S7,Financials!$1:$1,0)-2,0)</f>
        <v>15.663855589999999</v>
      </c>
      <c r="W7" s="108">
        <f t="shared" si="5"/>
        <v>0</v>
      </c>
      <c r="Y7" s="92">
        <f t="shared" si="1"/>
        <v>15.663855589999999</v>
      </c>
      <c r="Z7">
        <f t="shared" si="2"/>
        <v>15.663855589999999</v>
      </c>
    </row>
    <row r="8" spans="1:32" hidden="1" x14ac:dyDescent="0.25">
      <c r="A8" s="171">
        <v>7</v>
      </c>
      <c r="B8" s="171">
        <v>126</v>
      </c>
      <c r="C8" s="171" t="s">
        <v>2450</v>
      </c>
      <c r="D8" s="172">
        <v>44291</v>
      </c>
      <c r="E8" s="173">
        <v>5.4190799999999997E-3</v>
      </c>
      <c r="F8" s="173">
        <v>5.4190799999999997E-3</v>
      </c>
      <c r="G8" s="173">
        <v>13.0319</v>
      </c>
      <c r="I8" s="92">
        <f t="shared" si="3"/>
        <v>5.4190799999999997E-3</v>
      </c>
      <c r="J8" t="str">
        <f>IFERROR(VLOOKUP(VLOOKUP(B8,'Div &amp; NAV PU'!K:N,4,0),$O:$P,2,0),"Debt")</f>
        <v>Debt</v>
      </c>
      <c r="O8" t="s">
        <v>173</v>
      </c>
      <c r="P8" t="s">
        <v>1223</v>
      </c>
      <c r="R8" t="str">
        <f t="shared" si="4"/>
        <v>Y0BLRegular Plan - Weekly IDCW</v>
      </c>
      <c r="S8" t="str">
        <f>+VLOOKUP(B8,'Div &amp; NAV PU'!K:N,4,0)</f>
        <v>Y0BL</v>
      </c>
      <c r="T8" t="str">
        <f>+VLOOKUP(B8,'Div &amp; NAV PU'!K:O,5,0)</f>
        <v>Regular Plan - Weekly IDCW</v>
      </c>
      <c r="U8">
        <f t="shared" si="0"/>
        <v>0.15968480999999998</v>
      </c>
      <c r="V8">
        <f>+VLOOKUP(T8,Financials!$C$59:$AN$72,MATCH(S8,Financials!$1:$1,0)-2,0)</f>
        <v>0.15968480999999998</v>
      </c>
      <c r="W8" s="108">
        <f t="shared" si="5"/>
        <v>0</v>
      </c>
      <c r="Y8" s="92">
        <f t="shared" si="1"/>
        <v>0.15968480999999998</v>
      </c>
      <c r="Z8">
        <f t="shared" si="2"/>
        <v>0.15968480999999998</v>
      </c>
    </row>
    <row r="9" spans="1:32" hidden="1" x14ac:dyDescent="0.25">
      <c r="A9" s="171">
        <v>8</v>
      </c>
      <c r="B9" s="171" t="s">
        <v>1267</v>
      </c>
      <c r="C9" s="171" t="s">
        <v>2451</v>
      </c>
      <c r="D9" s="172">
        <v>44291</v>
      </c>
      <c r="E9" s="173">
        <v>6.2891199999999996E-3</v>
      </c>
      <c r="F9" s="173">
        <v>6.2891199999999996E-3</v>
      </c>
      <c r="G9" s="173">
        <v>13.101800000000001</v>
      </c>
      <c r="I9" s="92">
        <f t="shared" si="3"/>
        <v>6.2891199999999996E-3</v>
      </c>
      <c r="J9" t="str">
        <f>IFERROR(VLOOKUP(VLOOKUP(B9,'Div &amp; NAV PU'!K:N,4,0),$O:$P,2,0),"Debt")</f>
        <v>Debt</v>
      </c>
      <c r="O9" t="s">
        <v>211</v>
      </c>
      <c r="P9" t="s">
        <v>1223</v>
      </c>
      <c r="R9" t="str">
        <f t="shared" si="4"/>
        <v>Y0BLDirect Plan - Weekly IDCW</v>
      </c>
      <c r="S9" t="str">
        <f>+VLOOKUP(B9,'Div &amp; NAV PU'!K:N,4,0)</f>
        <v>Y0BL</v>
      </c>
      <c r="T9" t="str">
        <f>+VLOOKUP(B9,'Div &amp; NAV PU'!K:O,5,0)</f>
        <v>Direct Plan - Weekly IDCW</v>
      </c>
      <c r="U9">
        <f t="shared" si="0"/>
        <v>0.18718277999999999</v>
      </c>
      <c r="V9">
        <f>+VLOOKUP(T9,Financials!$C$59:$AN$72,MATCH(S9,Financials!$1:$1,0)-2,0)</f>
        <v>0.18718277999999999</v>
      </c>
      <c r="W9" s="108">
        <f t="shared" si="5"/>
        <v>0</v>
      </c>
      <c r="Y9" s="92">
        <f t="shared" si="1"/>
        <v>0.18718277999999999</v>
      </c>
      <c r="Z9">
        <f t="shared" si="2"/>
        <v>0.18718277999999999</v>
      </c>
    </row>
    <row r="10" spans="1:32" hidden="1" x14ac:dyDescent="0.25">
      <c r="A10" s="171">
        <v>9</v>
      </c>
      <c r="B10" s="171" t="s">
        <v>1270</v>
      </c>
      <c r="C10" s="171" t="s">
        <v>2452</v>
      </c>
      <c r="D10" s="172">
        <v>44291</v>
      </c>
      <c r="E10" s="173">
        <v>0.71698958999999995</v>
      </c>
      <c r="F10" s="173">
        <v>0.71698958999999995</v>
      </c>
      <c r="G10" s="173">
        <v>1000.9308</v>
      </c>
      <c r="I10" s="92">
        <f t="shared" si="3"/>
        <v>0.71698958999999995</v>
      </c>
      <c r="J10" t="str">
        <f>IFERROR(VLOOKUP(VLOOKUP(B10,'Div &amp; NAV PU'!K:N,4,0),$O:$P,2,0),"Debt")</f>
        <v>Debt</v>
      </c>
      <c r="O10" t="s">
        <v>213</v>
      </c>
      <c r="P10" t="s">
        <v>1223</v>
      </c>
      <c r="R10" t="str">
        <f t="shared" si="4"/>
        <v>Y0BQDirect Plan - Weekly IDCW</v>
      </c>
      <c r="S10" t="str">
        <f>+VLOOKUP(B10,'Div &amp; NAV PU'!K:N,4,0)</f>
        <v>Y0BQ</v>
      </c>
      <c r="T10" t="str">
        <f>+VLOOKUP(B10,'Div &amp; NAV PU'!K:O,5,0)</f>
        <v>Direct Plan - Weekly IDCW</v>
      </c>
      <c r="U10">
        <f t="shared" si="0"/>
        <v>16.12514651</v>
      </c>
      <c r="V10">
        <f>+VLOOKUP(T10,Financials!$C$59:$AN$72,MATCH(S10,Financials!$1:$1,0)-2,0)</f>
        <v>16.12514651</v>
      </c>
      <c r="W10" s="108">
        <f t="shared" si="5"/>
        <v>0</v>
      </c>
      <c r="Y10" s="92">
        <f t="shared" si="1"/>
        <v>16.12514651</v>
      </c>
      <c r="Z10">
        <f t="shared" si="2"/>
        <v>16.12514651</v>
      </c>
    </row>
    <row r="11" spans="1:32" hidden="1" x14ac:dyDescent="0.25">
      <c r="A11" s="171">
        <v>10</v>
      </c>
      <c r="B11" s="171" t="s">
        <v>1339</v>
      </c>
      <c r="C11" s="171" t="s">
        <v>2453</v>
      </c>
      <c r="D11" s="172">
        <v>44291</v>
      </c>
      <c r="E11" s="173">
        <v>0.60592299000000005</v>
      </c>
      <c r="F11" s="173">
        <v>0.60592299000000005</v>
      </c>
      <c r="G11" s="173">
        <v>1000.0318</v>
      </c>
      <c r="I11" s="92">
        <f t="shared" si="3"/>
        <v>0.60592299000000005</v>
      </c>
      <c r="J11" t="str">
        <f>IFERROR(VLOOKUP(VLOOKUP(B11,'Div &amp; NAV PU'!K:N,4,0),$O:$P,2,0),"Debt")</f>
        <v>Debt</v>
      </c>
      <c r="O11" t="s">
        <v>219</v>
      </c>
      <c r="P11" t="s">
        <v>1223</v>
      </c>
      <c r="R11" t="str">
        <f t="shared" si="4"/>
        <v>Y0ALRegular Plan - Weekly IDCW</v>
      </c>
      <c r="S11" t="str">
        <f>+VLOOKUP(B11,'Div &amp; NAV PU'!K:N,4,0)</f>
        <v>Y0AL</v>
      </c>
      <c r="T11" t="str">
        <f>+VLOOKUP(B11,'Div &amp; NAV PU'!K:O,5,0)</f>
        <v>Regular Plan - Weekly IDCW</v>
      </c>
      <c r="U11">
        <f t="shared" si="0"/>
        <v>15.152052740000002</v>
      </c>
      <c r="V11">
        <f>+VLOOKUP(T11,Financials!$C$59:$AN$72,MATCH(S11,Financials!$1:$1,0)-2,0)</f>
        <v>15.152052740000002</v>
      </c>
      <c r="W11" s="108">
        <f t="shared" si="5"/>
        <v>0</v>
      </c>
      <c r="Y11" s="92">
        <f t="shared" si="1"/>
        <v>15.152052740000002</v>
      </c>
      <c r="Z11">
        <f t="shared" si="2"/>
        <v>15.152052740000002</v>
      </c>
    </row>
    <row r="12" spans="1:32" hidden="1" x14ac:dyDescent="0.25">
      <c r="A12" s="171">
        <v>12</v>
      </c>
      <c r="B12" s="171">
        <v>221</v>
      </c>
      <c r="C12" s="171" t="s">
        <v>2454</v>
      </c>
      <c r="D12" s="172">
        <v>44291</v>
      </c>
      <c r="E12" s="173">
        <v>5.3742099999999999E-3</v>
      </c>
      <c r="F12" s="173">
        <v>5.3742099999999999E-3</v>
      </c>
      <c r="G12" s="173">
        <v>11.108000000000001</v>
      </c>
      <c r="I12" s="92">
        <f t="shared" si="3"/>
        <v>5.3742099999999999E-3</v>
      </c>
      <c r="J12" t="str">
        <f>IFERROR(VLOOKUP(VLOOKUP(B12,'Div &amp; NAV PU'!K:N,4,0),$O:$P,2,0),"Debt")</f>
        <v>Debt</v>
      </c>
      <c r="O12" t="s">
        <v>220</v>
      </c>
      <c r="P12" t="s">
        <v>1223</v>
      </c>
      <c r="R12" t="str">
        <f t="shared" si="4"/>
        <v>Y0BORegular Plan - Weekly IDCW</v>
      </c>
      <c r="S12" t="str">
        <f>+VLOOKUP(B12,'Div &amp; NAV PU'!K:N,4,0)</f>
        <v>Y0BO</v>
      </c>
      <c r="T12" t="str">
        <f>+VLOOKUP(B12,'Div &amp; NAV PU'!K:O,5,0)</f>
        <v>Regular Plan - Weekly IDCW</v>
      </c>
      <c r="U12">
        <f t="shared" si="0"/>
        <v>0.15691073999999997</v>
      </c>
      <c r="V12">
        <f>+VLOOKUP(T12,Financials!$C$59:$AN$72,MATCH(S12,Financials!$1:$1,0)-2,0)</f>
        <v>0.15691073999999997</v>
      </c>
      <c r="W12" s="108">
        <f t="shared" si="5"/>
        <v>0</v>
      </c>
      <c r="Y12" s="92">
        <f t="shared" si="1"/>
        <v>0.15691073999999997</v>
      </c>
      <c r="Z12">
        <f t="shared" si="2"/>
        <v>0.15691073999999997</v>
      </c>
    </row>
    <row r="13" spans="1:32" hidden="1" x14ac:dyDescent="0.25">
      <c r="A13" s="171">
        <v>13</v>
      </c>
      <c r="B13" s="171">
        <v>222</v>
      </c>
      <c r="C13" s="171" t="s">
        <v>2455</v>
      </c>
      <c r="D13" s="172">
        <v>44291</v>
      </c>
      <c r="E13" s="173">
        <v>5.0014899999999999E-3</v>
      </c>
      <c r="F13" s="173">
        <v>5.0014899999999999E-3</v>
      </c>
      <c r="G13" s="173">
        <v>10.322100000000001</v>
      </c>
      <c r="I13" s="92">
        <f t="shared" si="3"/>
        <v>5.0014899999999999E-3</v>
      </c>
      <c r="J13" t="str">
        <f>IFERROR(VLOOKUP(VLOOKUP(B13,'Div &amp; NAV PU'!K:N,4,0),$O:$P,2,0),"Debt")</f>
        <v>Debt</v>
      </c>
      <c r="O13" t="s">
        <v>224</v>
      </c>
      <c r="P13" t="s">
        <v>1223</v>
      </c>
      <c r="R13" t="str">
        <f t="shared" si="4"/>
        <v>Y0BORegular Plan - Daily IDCW</v>
      </c>
      <c r="S13" t="str">
        <f>+VLOOKUP(B13,'Div &amp; NAV PU'!K:N,4,0)</f>
        <v>Y0BO</v>
      </c>
      <c r="T13" t="str">
        <f>+VLOOKUP(B13,'Div &amp; NAV PU'!K:O,5,0)</f>
        <v>Regular Plan - Daily IDCW</v>
      </c>
      <c r="U13">
        <f t="shared" si="0"/>
        <v>0.17107141000000012</v>
      </c>
      <c r="V13">
        <f>+VLOOKUP(T13,Financials!$C$59:$AN$72,MATCH(S13,Financials!$1:$1,0)-2,0)</f>
        <v>0.17107141000000012</v>
      </c>
      <c r="W13" s="108">
        <f t="shared" si="5"/>
        <v>0</v>
      </c>
      <c r="Y13" s="92">
        <f t="shared" si="1"/>
        <v>0.17107141000000012</v>
      </c>
      <c r="Z13">
        <f t="shared" si="2"/>
        <v>0.17107141000000012</v>
      </c>
    </row>
    <row r="14" spans="1:32" hidden="1" x14ac:dyDescent="0.25">
      <c r="A14" s="171">
        <v>15</v>
      </c>
      <c r="B14" s="171" t="s">
        <v>1262</v>
      </c>
      <c r="C14" s="171" t="s">
        <v>2456</v>
      </c>
      <c r="D14" s="172">
        <v>44291</v>
      </c>
      <c r="E14" s="173">
        <v>5.6865300000000004E-3</v>
      </c>
      <c r="F14" s="173">
        <v>5.6865300000000004E-3</v>
      </c>
      <c r="G14" s="173">
        <v>11.289199999999999</v>
      </c>
      <c r="I14" s="92">
        <f t="shared" si="3"/>
        <v>5.6865300000000004E-3</v>
      </c>
      <c r="J14" t="str">
        <f>IFERROR(VLOOKUP(VLOOKUP(B14,'Div &amp; NAV PU'!K:N,4,0),$O:$P,2,0),"Debt")</f>
        <v>Debt</v>
      </c>
      <c r="O14" t="s">
        <v>170</v>
      </c>
      <c r="P14" t="s">
        <v>1223</v>
      </c>
      <c r="R14" t="str">
        <f t="shared" si="4"/>
        <v>Y0BODirect Plan - Weekly IDCW</v>
      </c>
      <c r="S14" t="str">
        <f>+VLOOKUP(B14,'Div &amp; NAV PU'!K:N,4,0)</f>
        <v>Y0BO</v>
      </c>
      <c r="T14" t="str">
        <f>+VLOOKUP(B14,'Div &amp; NAV PU'!K:O,5,0)</f>
        <v>Direct Plan - Weekly IDCW</v>
      </c>
      <c r="U14">
        <f t="shared" si="0"/>
        <v>0.16732176999999998</v>
      </c>
      <c r="V14">
        <f>+VLOOKUP(T14,Financials!$C$59:$AN$72,MATCH(S14,Financials!$1:$1,0)-2,0)</f>
        <v>0.16732176999999998</v>
      </c>
      <c r="W14" s="108">
        <f t="shared" si="5"/>
        <v>0</v>
      </c>
      <c r="Y14" s="92">
        <f t="shared" si="1"/>
        <v>0.16732176999999998</v>
      </c>
      <c r="Z14">
        <f t="shared" si="2"/>
        <v>0.16732176999999998</v>
      </c>
    </row>
    <row r="15" spans="1:32" hidden="1" x14ac:dyDescent="0.25">
      <c r="A15" s="171">
        <v>16</v>
      </c>
      <c r="B15" s="171" t="s">
        <v>1259</v>
      </c>
      <c r="C15" s="171" t="s">
        <v>2457</v>
      </c>
      <c r="D15" s="172">
        <v>44291</v>
      </c>
      <c r="E15" s="173">
        <v>5.3225399999999997E-3</v>
      </c>
      <c r="F15" s="173">
        <v>5.3225399999999997E-3</v>
      </c>
      <c r="G15" s="173">
        <v>10.5092</v>
      </c>
      <c r="I15" s="92">
        <f t="shared" si="3"/>
        <v>5.3225399999999997E-3</v>
      </c>
      <c r="J15" t="str">
        <f>IFERROR(VLOOKUP(VLOOKUP(B15,'Div &amp; NAV PU'!K:N,4,0),$O:$P,2,0),"Debt")</f>
        <v>Debt</v>
      </c>
      <c r="O15" t="s">
        <v>212</v>
      </c>
      <c r="P15" t="s">
        <v>1223</v>
      </c>
      <c r="R15" t="str">
        <f t="shared" si="4"/>
        <v>Y0BODirect Plan - Daily IDCW</v>
      </c>
      <c r="S15" t="str">
        <f>+VLOOKUP(B15,'Div &amp; NAV PU'!K:N,4,0)</f>
        <v>Y0BO</v>
      </c>
      <c r="T15" t="str">
        <f>+VLOOKUP(B15,'Div &amp; NAV PU'!K:O,5,0)</f>
        <v>Direct Plan - Daily IDCW</v>
      </c>
      <c r="U15">
        <f t="shared" si="0"/>
        <v>0.18260394999999999</v>
      </c>
      <c r="V15">
        <f>+VLOOKUP(T15,Financials!$C$59:$AN$72,MATCH(S15,Financials!$1:$1,0)-2,0)</f>
        <v>0.18260394999999999</v>
      </c>
      <c r="W15" s="108">
        <f t="shared" si="5"/>
        <v>0</v>
      </c>
      <c r="Y15" s="92">
        <f t="shared" si="1"/>
        <v>0.18260394999999999</v>
      </c>
      <c r="Z15">
        <f t="shared" si="2"/>
        <v>0.18260394999999999</v>
      </c>
      <c r="AF15" s="169"/>
    </row>
    <row r="16" spans="1:32" hidden="1" x14ac:dyDescent="0.25">
      <c r="A16" s="171">
        <v>18</v>
      </c>
      <c r="B16" s="171" t="s">
        <v>1289</v>
      </c>
      <c r="C16" s="171" t="s">
        <v>2444</v>
      </c>
      <c r="D16" s="172">
        <v>44291</v>
      </c>
      <c r="E16" s="173">
        <v>8.4897280000000006E-2</v>
      </c>
      <c r="F16" s="173">
        <v>8.4897280000000006E-2</v>
      </c>
      <c r="G16" s="173">
        <v>1023.3</v>
      </c>
      <c r="I16" s="92">
        <f t="shared" si="3"/>
        <v>8.4897280000000006E-2</v>
      </c>
      <c r="J16" t="str">
        <f>IFERROR(VLOOKUP(VLOOKUP(B16,'Div &amp; NAV PU'!K:N,4,0),$O:$P,2,0),"Debt")</f>
        <v>Debt</v>
      </c>
      <c r="O16" t="s">
        <v>182</v>
      </c>
      <c r="P16" t="s">
        <v>1223</v>
      </c>
      <c r="R16" t="str">
        <f t="shared" si="4"/>
        <v>Y0ALRegular Plan - Daily IDCW</v>
      </c>
      <c r="S16" t="str">
        <f>+VLOOKUP(B16,'Div &amp; NAV PU'!K:N,4,0)</f>
        <v>Y0AL</v>
      </c>
      <c r="T16" t="str">
        <f>+VLOOKUP(B16,'Div &amp; NAV PU'!K:O,5,0)</f>
        <v>Regular Plan - Daily IDCW</v>
      </c>
      <c r="U16">
        <f t="shared" si="0"/>
        <v>15.581406499999995</v>
      </c>
      <c r="V16">
        <f>+VLOOKUP(T16,Financials!$C$59:$AN$72,MATCH(S16,Financials!$1:$1,0)-2,0)</f>
        <v>15.581406499999995</v>
      </c>
      <c r="W16" s="108">
        <f t="shared" si="5"/>
        <v>0</v>
      </c>
      <c r="Y16" s="92">
        <f t="shared" si="1"/>
        <v>15.581406499999995</v>
      </c>
      <c r="Z16">
        <f t="shared" si="2"/>
        <v>15.581406499999995</v>
      </c>
    </row>
    <row r="17" spans="1:26" hidden="1" x14ac:dyDescent="0.25">
      <c r="A17" s="171">
        <v>20</v>
      </c>
      <c r="B17" s="171" t="s">
        <v>1285</v>
      </c>
      <c r="C17" s="171" t="s">
        <v>2445</v>
      </c>
      <c r="D17" s="172">
        <v>44291</v>
      </c>
      <c r="E17" s="173">
        <v>8.8125090000000003E-2</v>
      </c>
      <c r="F17" s="173">
        <v>8.8125090000000003E-2</v>
      </c>
      <c r="G17" s="173">
        <v>1023.3</v>
      </c>
      <c r="I17" s="92">
        <f t="shared" si="3"/>
        <v>8.8125090000000003E-2</v>
      </c>
      <c r="J17" t="str">
        <f>IFERROR(VLOOKUP(VLOOKUP(B17,'Div &amp; NAV PU'!K:N,4,0),$O:$P,2,0),"Debt")</f>
        <v>Debt</v>
      </c>
      <c r="O17" t="s">
        <v>171</v>
      </c>
      <c r="P17" t="s">
        <v>1223</v>
      </c>
      <c r="R17" t="str">
        <f t="shared" si="4"/>
        <v>Y0ALDirect Plan - Daily IDCW</v>
      </c>
      <c r="S17" t="str">
        <f>+VLOOKUP(B17,'Div &amp; NAV PU'!K:N,4,0)</f>
        <v>Y0AL</v>
      </c>
      <c r="T17" t="str">
        <f>+VLOOKUP(B17,'Div &amp; NAV PU'!K:O,5,0)</f>
        <v>Direct Plan - Daily IDCW</v>
      </c>
      <c r="U17">
        <f t="shared" si="0"/>
        <v>16.110954460000006</v>
      </c>
      <c r="V17">
        <f>+VLOOKUP(T17,Financials!$C$59:$AN$72,MATCH(S17,Financials!$1:$1,0)-2,0)</f>
        <v>16.110954460000006</v>
      </c>
      <c r="W17" s="108">
        <f t="shared" si="5"/>
        <v>0</v>
      </c>
      <c r="Y17" s="92">
        <f t="shared" si="1"/>
        <v>16.110954460000006</v>
      </c>
      <c r="Z17">
        <f t="shared" si="2"/>
        <v>16.110954460000006</v>
      </c>
    </row>
    <row r="18" spans="1:26" hidden="1" x14ac:dyDescent="0.25">
      <c r="A18" s="171">
        <v>22</v>
      </c>
      <c r="B18" s="171">
        <v>125</v>
      </c>
      <c r="C18" s="171" t="s">
        <v>2458</v>
      </c>
      <c r="D18" s="172">
        <v>44291</v>
      </c>
      <c r="E18" s="173">
        <v>4.4964699999999998E-3</v>
      </c>
      <c r="F18" s="173">
        <v>4.4964699999999998E-3</v>
      </c>
      <c r="G18" s="173">
        <v>10.8591</v>
      </c>
      <c r="I18" s="92">
        <f t="shared" si="3"/>
        <v>4.4964699999999998E-3</v>
      </c>
      <c r="J18" t="str">
        <f>IFERROR(VLOOKUP(VLOOKUP(B18,'Div &amp; NAV PU'!K:N,4,0),$O:$P,2,0),"Debt")</f>
        <v>Debt</v>
      </c>
      <c r="R18" t="str">
        <f t="shared" si="4"/>
        <v>Y0BLRegular Plan - Daily IDCW</v>
      </c>
      <c r="S18" t="str">
        <f>+VLOOKUP(B18,'Div &amp; NAV PU'!K:N,4,0)</f>
        <v>Y0BL</v>
      </c>
      <c r="T18" t="str">
        <f>+VLOOKUP(B18,'Div &amp; NAV PU'!K:O,5,0)</f>
        <v>Regular Plan - Daily IDCW</v>
      </c>
      <c r="U18">
        <f t="shared" si="0"/>
        <v>0.15721088999999988</v>
      </c>
      <c r="V18">
        <f>+VLOOKUP(T18,Financials!$C$59:$AN$72,MATCH(S18,Financials!$1:$1,0)-2,0)</f>
        <v>0.15721088999999988</v>
      </c>
      <c r="W18" s="108">
        <f t="shared" si="5"/>
        <v>0</v>
      </c>
      <c r="Y18" s="92">
        <f t="shared" si="1"/>
        <v>0.15721088999999988</v>
      </c>
      <c r="Z18">
        <f t="shared" si="2"/>
        <v>0.15721088999999988</v>
      </c>
    </row>
    <row r="19" spans="1:26" hidden="1" x14ac:dyDescent="0.25">
      <c r="A19" s="171">
        <v>24</v>
      </c>
      <c r="B19" s="171" t="s">
        <v>1263</v>
      </c>
      <c r="C19" s="171" t="s">
        <v>2459</v>
      </c>
      <c r="D19" s="172">
        <v>44291</v>
      </c>
      <c r="E19" s="173">
        <v>5.2107200000000003E-3</v>
      </c>
      <c r="F19" s="173">
        <v>5.2107200000000003E-3</v>
      </c>
      <c r="G19" s="173">
        <v>10.8591</v>
      </c>
      <c r="I19" s="92">
        <f t="shared" si="3"/>
        <v>5.2107200000000003E-3</v>
      </c>
      <c r="J19" t="str">
        <f>IFERROR(VLOOKUP(VLOOKUP(B19,'Div &amp; NAV PU'!K:N,4,0),$O:$P,2,0),"Debt")</f>
        <v>Debt</v>
      </c>
      <c r="R19" t="str">
        <f t="shared" si="4"/>
        <v>Y0BLDirect Plan - Daily IDCW</v>
      </c>
      <c r="S19" t="str">
        <f>+VLOOKUP(B19,'Div &amp; NAV PU'!K:N,4,0)</f>
        <v>Y0BL</v>
      </c>
      <c r="T19" t="str">
        <f>+VLOOKUP(B19,'Div &amp; NAV PU'!K:O,5,0)</f>
        <v>Direct Plan - Daily IDCW</v>
      </c>
      <c r="U19">
        <f t="shared" si="0"/>
        <v>0.18309809000000002</v>
      </c>
      <c r="V19">
        <f>+VLOOKUP(T19,Financials!$C$59:$AN$72,MATCH(S19,Financials!$1:$1,0)-2,0)</f>
        <v>0.18309809000000002</v>
      </c>
      <c r="W19" s="108">
        <f t="shared" si="5"/>
        <v>0</v>
      </c>
      <c r="Y19" s="92">
        <f t="shared" si="1"/>
        <v>0.18309809000000002</v>
      </c>
      <c r="Z19">
        <f t="shared" si="2"/>
        <v>0.18309809000000002</v>
      </c>
    </row>
    <row r="20" spans="1:26" hidden="1" x14ac:dyDescent="0.25">
      <c r="A20" s="171">
        <v>26</v>
      </c>
      <c r="B20" s="171" t="s">
        <v>1271</v>
      </c>
      <c r="C20" s="171" t="s">
        <v>2446</v>
      </c>
      <c r="D20" s="172">
        <v>44291</v>
      </c>
      <c r="E20" s="173">
        <v>0.12567675</v>
      </c>
      <c r="F20" s="173">
        <v>0.12567675</v>
      </c>
      <c r="G20" s="173">
        <v>1011.7794</v>
      </c>
      <c r="I20" s="92">
        <f t="shared" si="3"/>
        <v>0.12567675</v>
      </c>
      <c r="J20" t="str">
        <f>IFERROR(VLOOKUP(VLOOKUP(B20,'Div &amp; NAV PU'!K:N,4,0),$O:$P,2,0),"Debt")</f>
        <v>Debt</v>
      </c>
      <c r="R20" t="str">
        <f t="shared" si="4"/>
        <v>Y0BQRegular Plan - Daily IDCW</v>
      </c>
      <c r="S20" t="str">
        <f>+VLOOKUP(B20,'Div &amp; NAV PU'!K:N,4,0)</f>
        <v>Y0BQ</v>
      </c>
      <c r="T20" t="str">
        <f>+VLOOKUP(B20,'Div &amp; NAV PU'!K:O,5,0)</f>
        <v>Regular Plan - Daily IDCW</v>
      </c>
      <c r="U20">
        <f t="shared" si="0"/>
        <v>15.994319890000005</v>
      </c>
      <c r="V20">
        <f>+VLOOKUP(T20,Financials!$C$59:$AN$72,MATCH(S20,Financials!$1:$1,0)-2,0)</f>
        <v>15.994319890000005</v>
      </c>
      <c r="W20" s="108">
        <f t="shared" si="5"/>
        <v>0</v>
      </c>
      <c r="Y20" s="92">
        <f t="shared" si="1"/>
        <v>15.994319890000005</v>
      </c>
      <c r="Z20">
        <f t="shared" si="2"/>
        <v>15.994319890000005</v>
      </c>
    </row>
    <row r="21" spans="1:26" hidden="1" x14ac:dyDescent="0.25">
      <c r="A21" s="171">
        <v>28</v>
      </c>
      <c r="B21" s="171" t="s">
        <v>1268</v>
      </c>
      <c r="C21" s="171" t="s">
        <v>2447</v>
      </c>
      <c r="D21" s="172">
        <v>44291</v>
      </c>
      <c r="E21" s="173">
        <v>0.12742626000000001</v>
      </c>
      <c r="F21" s="173">
        <v>0.12742626000000001</v>
      </c>
      <c r="G21" s="173">
        <v>1014.3496</v>
      </c>
      <c r="I21" s="92">
        <f t="shared" si="3"/>
        <v>0.12742626000000001</v>
      </c>
      <c r="J21" t="str">
        <f>IFERROR(VLOOKUP(VLOOKUP(B21,'Div &amp; NAV PU'!K:N,4,0),$O:$P,2,0),"Debt")</f>
        <v>Debt</v>
      </c>
      <c r="R21" t="str">
        <f t="shared" si="4"/>
        <v>Y0BQDirect Plan - Daily IDCW</v>
      </c>
      <c r="S21" t="str">
        <f>+VLOOKUP(B21,'Div &amp; NAV PU'!K:N,4,0)</f>
        <v>Y0BQ</v>
      </c>
      <c r="T21" t="str">
        <f>+VLOOKUP(B21,'Div &amp; NAV PU'!K:O,5,0)</f>
        <v>Direct Plan - Daily IDCW</v>
      </c>
      <c r="U21">
        <f t="shared" si="0"/>
        <v>16.338912069999992</v>
      </c>
      <c r="V21">
        <f>+VLOOKUP(T21,Financials!$C$59:$AN$72,MATCH(S21,Financials!$1:$1,0)-2,0)</f>
        <v>16.338912069999992</v>
      </c>
      <c r="W21" s="108">
        <f t="shared" si="5"/>
        <v>0</v>
      </c>
      <c r="Y21" s="92">
        <f t="shared" si="1"/>
        <v>16.338912069999992</v>
      </c>
      <c r="Z21">
        <f t="shared" si="2"/>
        <v>16.338912069999992</v>
      </c>
    </row>
    <row r="22" spans="1:26" hidden="1" x14ac:dyDescent="0.25">
      <c r="A22" s="171">
        <v>29</v>
      </c>
      <c r="B22" s="171" t="s">
        <v>1300</v>
      </c>
      <c r="C22" s="171" t="s">
        <v>2460</v>
      </c>
      <c r="D22" s="172">
        <v>44291</v>
      </c>
      <c r="E22" s="173">
        <v>1.8256020000000001E-2</v>
      </c>
      <c r="F22" s="173">
        <v>1.8256020000000001E-2</v>
      </c>
      <c r="G22" s="173">
        <v>10.829700000000001</v>
      </c>
      <c r="I22" s="92">
        <f t="shared" si="3"/>
        <v>1.8256020000000001E-2</v>
      </c>
      <c r="J22" t="str">
        <f>IFERROR(VLOOKUP(VLOOKUP(B22,'Div &amp; NAV PU'!K:N,4,0),$O:$P,2,0),"Debt")</f>
        <v>Debt</v>
      </c>
      <c r="R22" t="str">
        <f t="shared" si="4"/>
        <v>Y0AIRegular Plan - Weekly IDCW</v>
      </c>
      <c r="S22" t="str">
        <f>+VLOOKUP(B22,'Div &amp; NAV PU'!K:N,4,0)</f>
        <v>Y0AI</v>
      </c>
      <c r="T22" t="str">
        <f>+VLOOKUP(B22,'Div &amp; NAV PU'!K:O,5,0)</f>
        <v>Regular Plan - Weekly IDCW</v>
      </c>
      <c r="U22">
        <f t="shared" si="0"/>
        <v>0.25746023000000001</v>
      </c>
      <c r="V22">
        <f>+VLOOKUP(T22,Financials!$C$59:$AN$72,MATCH(S22,Financials!$1:$1,0)-2,0)</f>
        <v>0.25746023000000001</v>
      </c>
      <c r="W22" s="108">
        <f t="shared" si="5"/>
        <v>0</v>
      </c>
      <c r="Y22" s="92">
        <f t="shared" si="1"/>
        <v>0.25746023000000001</v>
      </c>
      <c r="Z22">
        <f t="shared" si="2"/>
        <v>0.25746023000000001</v>
      </c>
    </row>
    <row r="23" spans="1:26" hidden="1" x14ac:dyDescent="0.25">
      <c r="A23" s="171">
        <v>30</v>
      </c>
      <c r="B23" s="171" t="s">
        <v>1296</v>
      </c>
      <c r="C23" s="171" t="s">
        <v>2461</v>
      </c>
      <c r="D23" s="172">
        <v>44291</v>
      </c>
      <c r="E23" s="173">
        <v>1.8845939999999999E-2</v>
      </c>
      <c r="F23" s="173">
        <v>1.8845939999999999E-2</v>
      </c>
      <c r="G23" s="173">
        <v>10.8338</v>
      </c>
      <c r="I23" s="92">
        <f t="shared" si="3"/>
        <v>1.8845939999999999E-2</v>
      </c>
      <c r="J23" t="str">
        <f>IFERROR(VLOOKUP(VLOOKUP(B23,'Div &amp; NAV PU'!K:N,4,0),$O:$P,2,0),"Debt")</f>
        <v>Debt</v>
      </c>
      <c r="R23" t="str">
        <f t="shared" si="4"/>
        <v>Y0AIDirect Plan - Weekly IDCW</v>
      </c>
      <c r="S23" t="str">
        <f>+VLOOKUP(B23,'Div &amp; NAV PU'!K:N,4,0)</f>
        <v>Y0AI</v>
      </c>
      <c r="T23" t="str">
        <f>+VLOOKUP(B23,'Div &amp; NAV PU'!K:O,5,0)</f>
        <v>Direct Plan - Weekly IDCW</v>
      </c>
      <c r="U23">
        <f t="shared" si="0"/>
        <v>0.27169967</v>
      </c>
      <c r="V23">
        <f>+VLOOKUP(T23,Financials!$C$59:$AN$72,MATCH(S23,Financials!$1:$1,0)-2,0)</f>
        <v>0.27169967</v>
      </c>
      <c r="W23" s="108">
        <f t="shared" si="5"/>
        <v>0</v>
      </c>
      <c r="Y23" s="92">
        <f t="shared" si="1"/>
        <v>0.27169967</v>
      </c>
      <c r="Z23">
        <f t="shared" si="2"/>
        <v>0.27169967</v>
      </c>
    </row>
    <row r="24" spans="1:26" hidden="1" x14ac:dyDescent="0.25">
      <c r="A24" s="171">
        <v>35</v>
      </c>
      <c r="B24" s="171">
        <v>222</v>
      </c>
      <c r="C24" s="171" t="s">
        <v>2455</v>
      </c>
      <c r="D24" s="172">
        <v>44292</v>
      </c>
      <c r="E24" s="173">
        <v>2.7601399999999999E-3</v>
      </c>
      <c r="F24" s="173">
        <v>2.7601399999999999E-3</v>
      </c>
      <c r="G24" s="173">
        <v>10.322100000000001</v>
      </c>
      <c r="I24" s="92">
        <f t="shared" si="3"/>
        <v>2.7601399999999999E-3</v>
      </c>
      <c r="J24" t="str">
        <f>IFERROR(VLOOKUP(VLOOKUP(B24,'Div &amp; NAV PU'!K:N,4,0),$O:$P,2,0),"Debt")</f>
        <v>Debt</v>
      </c>
      <c r="R24" t="str">
        <f t="shared" si="4"/>
        <v>Y0BORegular Plan - Daily IDCW</v>
      </c>
      <c r="S24" t="str">
        <f>+VLOOKUP(B24,'Div &amp; NAV PU'!K:N,4,0)</f>
        <v>Y0BO</v>
      </c>
      <c r="T24" t="str">
        <f>+VLOOKUP(B24,'Div &amp; NAV PU'!K:O,5,0)</f>
        <v>Regular Plan - Daily IDCW</v>
      </c>
      <c r="U24">
        <f t="shared" si="0"/>
        <v>0.17107141000000012</v>
      </c>
      <c r="V24">
        <f>+VLOOKUP(T24,Financials!$C$59:$AN$72,MATCH(S24,Financials!$1:$1,0)-2,0)</f>
        <v>0.17107141000000012</v>
      </c>
      <c r="W24" s="108">
        <f t="shared" si="5"/>
        <v>0</v>
      </c>
      <c r="Y24" s="92">
        <f t="shared" si="1"/>
        <v>0.17107141000000012</v>
      </c>
      <c r="Z24">
        <f t="shared" si="2"/>
        <v>0.17107141000000012</v>
      </c>
    </row>
    <row r="25" spans="1:26" hidden="1" x14ac:dyDescent="0.25">
      <c r="A25" s="171">
        <v>36</v>
      </c>
      <c r="B25" s="171" t="s">
        <v>1259</v>
      </c>
      <c r="C25" s="171" t="s">
        <v>2457</v>
      </c>
      <c r="D25" s="172">
        <v>44292</v>
      </c>
      <c r="E25" s="173">
        <v>2.8562399999999999E-3</v>
      </c>
      <c r="F25" s="173">
        <v>2.8562399999999999E-3</v>
      </c>
      <c r="G25" s="173">
        <v>10.5092</v>
      </c>
      <c r="I25" s="92">
        <f t="shared" si="3"/>
        <v>2.8562399999999999E-3</v>
      </c>
      <c r="J25" t="str">
        <f>IFERROR(VLOOKUP(VLOOKUP(B25,'Div &amp; NAV PU'!K:N,4,0),$O:$P,2,0),"Debt")</f>
        <v>Debt</v>
      </c>
      <c r="R25" t="str">
        <f t="shared" si="4"/>
        <v>Y0BODirect Plan - Daily IDCW</v>
      </c>
      <c r="S25" t="str">
        <f>+VLOOKUP(B25,'Div &amp; NAV PU'!K:N,4,0)</f>
        <v>Y0BO</v>
      </c>
      <c r="T25" t="str">
        <f>+VLOOKUP(B25,'Div &amp; NAV PU'!K:O,5,0)</f>
        <v>Direct Plan - Daily IDCW</v>
      </c>
      <c r="U25">
        <f t="shared" si="0"/>
        <v>0.18260394999999999</v>
      </c>
      <c r="V25">
        <f>+VLOOKUP(T25,Financials!$C$59:$AN$72,MATCH(S25,Financials!$1:$1,0)-2,0)</f>
        <v>0.18260394999999999</v>
      </c>
      <c r="W25" s="108">
        <f t="shared" si="5"/>
        <v>0</v>
      </c>
      <c r="Y25" s="92">
        <f t="shared" si="1"/>
        <v>0.18260394999999999</v>
      </c>
      <c r="Z25">
        <f t="shared" si="2"/>
        <v>0.18260394999999999</v>
      </c>
    </row>
    <row r="26" spans="1:26" hidden="1" x14ac:dyDescent="0.25">
      <c r="A26" s="171">
        <v>37</v>
      </c>
      <c r="B26" s="171" t="s">
        <v>1289</v>
      </c>
      <c r="C26" s="171" t="s">
        <v>2444</v>
      </c>
      <c r="D26" s="172">
        <v>44292</v>
      </c>
      <c r="E26" s="173">
        <v>8.0354700000000001E-2</v>
      </c>
      <c r="F26" s="173">
        <v>8.0354700000000001E-2</v>
      </c>
      <c r="G26" s="173">
        <v>1023.3</v>
      </c>
      <c r="I26" s="92">
        <f t="shared" si="3"/>
        <v>8.0354700000000001E-2</v>
      </c>
      <c r="J26" t="str">
        <f>IFERROR(VLOOKUP(VLOOKUP(B26,'Div &amp; NAV PU'!K:N,4,0),$O:$P,2,0),"Debt")</f>
        <v>Debt</v>
      </c>
      <c r="R26" t="str">
        <f t="shared" si="4"/>
        <v>Y0ALRegular Plan - Daily IDCW</v>
      </c>
      <c r="S26" t="str">
        <f>+VLOOKUP(B26,'Div &amp; NAV PU'!K:N,4,0)</f>
        <v>Y0AL</v>
      </c>
      <c r="T26" t="str">
        <f>+VLOOKUP(B26,'Div &amp; NAV PU'!K:O,5,0)</f>
        <v>Regular Plan - Daily IDCW</v>
      </c>
      <c r="U26">
        <f t="shared" si="0"/>
        <v>15.581406499999995</v>
      </c>
      <c r="V26">
        <f>+VLOOKUP(T26,Financials!$C$59:$AN$72,MATCH(S26,Financials!$1:$1,0)-2,0)</f>
        <v>15.581406499999995</v>
      </c>
      <c r="W26" s="108">
        <f t="shared" si="5"/>
        <v>0</v>
      </c>
      <c r="Y26" s="92">
        <f t="shared" si="1"/>
        <v>15.581406499999995</v>
      </c>
      <c r="Z26">
        <f t="shared" si="2"/>
        <v>15.581406499999995</v>
      </c>
    </row>
    <row r="27" spans="1:26" hidden="1" x14ac:dyDescent="0.25">
      <c r="A27" s="171">
        <v>38</v>
      </c>
      <c r="B27" s="171" t="s">
        <v>1285</v>
      </c>
      <c r="C27" s="171" t="s">
        <v>2445</v>
      </c>
      <c r="D27" s="172">
        <v>44292</v>
      </c>
      <c r="E27" s="173">
        <v>8.2704009999999994E-2</v>
      </c>
      <c r="F27" s="173">
        <v>8.2704009999999994E-2</v>
      </c>
      <c r="G27" s="173">
        <v>1023.3</v>
      </c>
      <c r="I27" s="92">
        <f t="shared" si="3"/>
        <v>8.2704009999999994E-2</v>
      </c>
      <c r="J27" t="str">
        <f>IFERROR(VLOOKUP(VLOOKUP(B27,'Div &amp; NAV PU'!K:N,4,0),$O:$P,2,0),"Debt")</f>
        <v>Debt</v>
      </c>
      <c r="R27" t="str">
        <f t="shared" si="4"/>
        <v>Y0ALDirect Plan - Daily IDCW</v>
      </c>
      <c r="S27" t="str">
        <f>+VLOOKUP(B27,'Div &amp; NAV PU'!K:N,4,0)</f>
        <v>Y0AL</v>
      </c>
      <c r="T27" t="str">
        <f>+VLOOKUP(B27,'Div &amp; NAV PU'!K:O,5,0)</f>
        <v>Direct Plan - Daily IDCW</v>
      </c>
      <c r="U27">
        <f t="shared" si="0"/>
        <v>16.110954460000006</v>
      </c>
      <c r="V27">
        <f>+VLOOKUP(T27,Financials!$C$59:$AN$72,MATCH(S27,Financials!$1:$1,0)-2,0)</f>
        <v>16.110954460000006</v>
      </c>
      <c r="W27" s="108">
        <f t="shared" si="5"/>
        <v>0</v>
      </c>
      <c r="Y27" s="92">
        <f t="shared" si="1"/>
        <v>16.110954460000006</v>
      </c>
      <c r="Z27">
        <f t="shared" si="2"/>
        <v>16.110954460000006</v>
      </c>
    </row>
    <row r="28" spans="1:26" hidden="1" x14ac:dyDescent="0.25">
      <c r="A28" s="171">
        <v>39</v>
      </c>
      <c r="B28" s="171">
        <v>125</v>
      </c>
      <c r="C28" s="171" t="s">
        <v>2458</v>
      </c>
      <c r="D28" s="172">
        <v>44292</v>
      </c>
      <c r="E28" s="173">
        <v>1.4140999999999999E-3</v>
      </c>
      <c r="F28" s="173">
        <v>1.4140999999999999E-3</v>
      </c>
      <c r="G28" s="173">
        <v>10.8591</v>
      </c>
      <c r="I28" s="92">
        <f t="shared" si="3"/>
        <v>1.4140999999999999E-3</v>
      </c>
      <c r="J28" t="str">
        <f>IFERROR(VLOOKUP(VLOOKUP(B28,'Div &amp; NAV PU'!K:N,4,0),$O:$P,2,0),"Debt")</f>
        <v>Debt</v>
      </c>
      <c r="R28" t="str">
        <f t="shared" si="4"/>
        <v>Y0BLRegular Plan - Daily IDCW</v>
      </c>
      <c r="S28" t="str">
        <f>+VLOOKUP(B28,'Div &amp; NAV PU'!K:N,4,0)</f>
        <v>Y0BL</v>
      </c>
      <c r="T28" t="str">
        <f>+VLOOKUP(B28,'Div &amp; NAV PU'!K:O,5,0)</f>
        <v>Regular Plan - Daily IDCW</v>
      </c>
      <c r="U28">
        <f t="shared" si="0"/>
        <v>0.15721088999999988</v>
      </c>
      <c r="V28">
        <f>+VLOOKUP(T28,Financials!$C$59:$AN$72,MATCH(S28,Financials!$1:$1,0)-2,0)</f>
        <v>0.15721088999999988</v>
      </c>
      <c r="W28" s="108">
        <f t="shared" si="5"/>
        <v>0</v>
      </c>
      <c r="Y28" s="92">
        <f t="shared" si="1"/>
        <v>0.15721088999999988</v>
      </c>
      <c r="Z28">
        <f t="shared" si="2"/>
        <v>0.15721088999999988</v>
      </c>
    </row>
    <row r="29" spans="1:26" hidden="1" x14ac:dyDescent="0.25">
      <c r="A29" s="171">
        <v>40</v>
      </c>
      <c r="B29" s="171" t="s">
        <v>1263</v>
      </c>
      <c r="C29" s="171" t="s">
        <v>2459</v>
      </c>
      <c r="D29" s="172">
        <v>44292</v>
      </c>
      <c r="E29" s="173">
        <v>1.55692E-3</v>
      </c>
      <c r="F29" s="173">
        <v>1.55692E-3</v>
      </c>
      <c r="G29" s="173">
        <v>10.8591</v>
      </c>
      <c r="I29" s="92">
        <f t="shared" si="3"/>
        <v>1.55692E-3</v>
      </c>
      <c r="J29" t="str">
        <f>IFERROR(VLOOKUP(VLOOKUP(B29,'Div &amp; NAV PU'!K:N,4,0),$O:$P,2,0),"Debt")</f>
        <v>Debt</v>
      </c>
      <c r="R29" t="str">
        <f t="shared" si="4"/>
        <v>Y0BLDirect Plan - Daily IDCW</v>
      </c>
      <c r="S29" t="str">
        <f>+VLOOKUP(B29,'Div &amp; NAV PU'!K:N,4,0)</f>
        <v>Y0BL</v>
      </c>
      <c r="T29" t="str">
        <f>+VLOOKUP(B29,'Div &amp; NAV PU'!K:O,5,0)</f>
        <v>Direct Plan - Daily IDCW</v>
      </c>
      <c r="U29">
        <f t="shared" si="0"/>
        <v>0.18309809000000002</v>
      </c>
      <c r="V29">
        <f>+VLOOKUP(T29,Financials!$C$59:$AN$72,MATCH(S29,Financials!$1:$1,0)-2,0)</f>
        <v>0.18309809000000002</v>
      </c>
      <c r="W29" s="108">
        <f t="shared" si="5"/>
        <v>0</v>
      </c>
      <c r="Y29" s="92">
        <f t="shared" si="1"/>
        <v>0.18309809000000002</v>
      </c>
      <c r="Z29">
        <f t="shared" si="2"/>
        <v>0.18309809000000002</v>
      </c>
    </row>
    <row r="30" spans="1:26" hidden="1" x14ac:dyDescent="0.25">
      <c r="A30" s="171">
        <v>41</v>
      </c>
      <c r="B30" s="171" t="s">
        <v>1271</v>
      </c>
      <c r="C30" s="171" t="s">
        <v>2446</v>
      </c>
      <c r="D30" s="172">
        <v>44292</v>
      </c>
      <c r="E30" s="173">
        <v>0.10023816000000001</v>
      </c>
      <c r="F30" s="173">
        <v>0.10023816000000001</v>
      </c>
      <c r="G30" s="173">
        <v>1011.7794</v>
      </c>
      <c r="I30" s="92">
        <f t="shared" si="3"/>
        <v>0.10023816000000001</v>
      </c>
      <c r="J30" t="str">
        <f>IFERROR(VLOOKUP(VLOOKUP(B30,'Div &amp; NAV PU'!K:N,4,0),$O:$P,2,0),"Debt")</f>
        <v>Debt</v>
      </c>
      <c r="R30" t="str">
        <f t="shared" si="4"/>
        <v>Y0BQRegular Plan - Daily IDCW</v>
      </c>
      <c r="S30" t="str">
        <f>+VLOOKUP(B30,'Div &amp; NAV PU'!K:N,4,0)</f>
        <v>Y0BQ</v>
      </c>
      <c r="T30" t="str">
        <f>+VLOOKUP(B30,'Div &amp; NAV PU'!K:O,5,0)</f>
        <v>Regular Plan - Daily IDCW</v>
      </c>
      <c r="U30">
        <f t="shared" si="0"/>
        <v>15.994319890000005</v>
      </c>
      <c r="V30">
        <f>+VLOOKUP(T30,Financials!$C$59:$AN$72,MATCH(S30,Financials!$1:$1,0)-2,0)</f>
        <v>15.994319890000005</v>
      </c>
      <c r="W30" s="108">
        <f t="shared" si="5"/>
        <v>0</v>
      </c>
      <c r="Y30" s="92">
        <f t="shared" si="1"/>
        <v>15.994319890000005</v>
      </c>
      <c r="Z30">
        <f t="shared" si="2"/>
        <v>15.994319890000005</v>
      </c>
    </row>
    <row r="31" spans="1:26" hidden="1" x14ac:dyDescent="0.25">
      <c r="A31" s="171">
        <v>42</v>
      </c>
      <c r="B31" s="171" t="s">
        <v>1268</v>
      </c>
      <c r="C31" s="171" t="s">
        <v>2447</v>
      </c>
      <c r="D31" s="172">
        <v>44292</v>
      </c>
      <c r="E31" s="173">
        <v>0.10190186</v>
      </c>
      <c r="F31" s="173">
        <v>0.10190186</v>
      </c>
      <c r="G31" s="173">
        <v>1014.3496</v>
      </c>
      <c r="I31" s="92">
        <f t="shared" si="3"/>
        <v>0.10190186</v>
      </c>
      <c r="J31" t="str">
        <f>IFERROR(VLOOKUP(VLOOKUP(B31,'Div &amp; NAV PU'!K:N,4,0),$O:$P,2,0),"Debt")</f>
        <v>Debt</v>
      </c>
      <c r="R31" t="str">
        <f t="shared" si="4"/>
        <v>Y0BQDirect Plan - Daily IDCW</v>
      </c>
      <c r="S31" t="str">
        <f>+VLOOKUP(B31,'Div &amp; NAV PU'!K:N,4,0)</f>
        <v>Y0BQ</v>
      </c>
      <c r="T31" t="str">
        <f>+VLOOKUP(B31,'Div &amp; NAV PU'!K:O,5,0)</f>
        <v>Direct Plan - Daily IDCW</v>
      </c>
      <c r="U31">
        <f t="shared" si="0"/>
        <v>16.338912069999992</v>
      </c>
      <c r="V31">
        <f>+VLOOKUP(T31,Financials!$C$59:$AN$72,MATCH(S31,Financials!$1:$1,0)-2,0)</f>
        <v>16.338912069999992</v>
      </c>
      <c r="W31" s="108">
        <f t="shared" si="5"/>
        <v>0</v>
      </c>
      <c r="Y31" s="92">
        <f t="shared" si="1"/>
        <v>16.338912069999992</v>
      </c>
      <c r="Z31">
        <f t="shared" si="2"/>
        <v>16.338912069999992</v>
      </c>
    </row>
    <row r="32" spans="1:26" hidden="1" x14ac:dyDescent="0.25">
      <c r="A32" s="171">
        <v>43</v>
      </c>
      <c r="B32" s="171" t="s">
        <v>1524</v>
      </c>
      <c r="C32" s="171" t="s">
        <v>2462</v>
      </c>
      <c r="D32" s="172">
        <v>44292</v>
      </c>
      <c r="E32" s="173">
        <v>4.1776199999999999E-3</v>
      </c>
      <c r="F32" s="173">
        <v>4.1776199999999999E-3</v>
      </c>
      <c r="G32" s="173">
        <v>11.1907</v>
      </c>
      <c r="I32" s="92">
        <f t="shared" si="3"/>
        <v>4.1776199999999999E-3</v>
      </c>
      <c r="J32" t="str">
        <f>IFERROR(VLOOKUP(VLOOKUP(B32,'Div &amp; NAV PU'!K:N,4,0),$O:$P,2,0),"Debt")</f>
        <v>Debt</v>
      </c>
      <c r="R32" t="str">
        <f t="shared" si="4"/>
        <v>Y0AIDirect Plan - Daily IDCW</v>
      </c>
      <c r="S32" t="str">
        <f>+VLOOKUP(B32,'Div &amp; NAV PU'!K:N,4,0)</f>
        <v>Y0AI</v>
      </c>
      <c r="T32" t="str">
        <f>+VLOOKUP(B32,'Div &amp; NAV PU'!K:O,5,0)</f>
        <v>Direct Plan - Daily IDCW</v>
      </c>
      <c r="U32">
        <f t="shared" si="0"/>
        <v>0.28590751000000003</v>
      </c>
      <c r="V32">
        <f>+VLOOKUP(T32,Financials!$C$59:$AN$72,MATCH(S32,Financials!$1:$1,0)-2,0)</f>
        <v>0.28590751000000003</v>
      </c>
      <c r="W32" s="108">
        <f t="shared" si="5"/>
        <v>0</v>
      </c>
      <c r="Y32" s="92">
        <f t="shared" si="1"/>
        <v>0.28590751000000003</v>
      </c>
      <c r="Z32">
        <f t="shared" si="2"/>
        <v>0.28590751000000003</v>
      </c>
    </row>
    <row r="33" spans="1:26" hidden="1" x14ac:dyDescent="0.25">
      <c r="A33" s="171">
        <v>44</v>
      </c>
      <c r="B33" s="171" t="s">
        <v>1289</v>
      </c>
      <c r="C33" s="171" t="s">
        <v>2444</v>
      </c>
      <c r="D33" s="172">
        <v>44293</v>
      </c>
      <c r="E33" s="173">
        <v>7.9192819999999997E-2</v>
      </c>
      <c r="F33" s="173">
        <v>7.9192819999999997E-2</v>
      </c>
      <c r="G33" s="173">
        <v>1023.3</v>
      </c>
      <c r="I33" s="92">
        <f t="shared" si="3"/>
        <v>7.9192819999999997E-2</v>
      </c>
      <c r="J33" t="str">
        <f>IFERROR(VLOOKUP(VLOOKUP(B33,'Div &amp; NAV PU'!K:N,4,0),$O:$P,2,0),"Debt")</f>
        <v>Debt</v>
      </c>
      <c r="R33" t="str">
        <f t="shared" si="4"/>
        <v>Y0ALRegular Plan - Daily IDCW</v>
      </c>
      <c r="S33" t="str">
        <f>+VLOOKUP(B33,'Div &amp; NAV PU'!K:N,4,0)</f>
        <v>Y0AL</v>
      </c>
      <c r="T33" t="str">
        <f>+VLOOKUP(B33,'Div &amp; NAV PU'!K:O,5,0)</f>
        <v>Regular Plan - Daily IDCW</v>
      </c>
      <c r="U33">
        <f t="shared" si="0"/>
        <v>15.581406499999995</v>
      </c>
      <c r="V33">
        <f>+VLOOKUP(T33,Financials!$C$59:$AN$72,MATCH(S33,Financials!$1:$1,0)-2,0)</f>
        <v>15.581406499999995</v>
      </c>
      <c r="W33" s="108">
        <f t="shared" si="5"/>
        <v>0</v>
      </c>
      <c r="Y33" s="92">
        <f t="shared" si="1"/>
        <v>15.581406499999995</v>
      </c>
      <c r="Z33">
        <f t="shared" si="2"/>
        <v>15.581406499999995</v>
      </c>
    </row>
    <row r="34" spans="1:26" hidden="1" x14ac:dyDescent="0.25">
      <c r="A34" s="171">
        <v>45</v>
      </c>
      <c r="B34" s="171" t="s">
        <v>1285</v>
      </c>
      <c r="C34" s="171" t="s">
        <v>2445</v>
      </c>
      <c r="D34" s="172">
        <v>44293</v>
      </c>
      <c r="E34" s="173">
        <v>8.1681290000000004E-2</v>
      </c>
      <c r="F34" s="173">
        <v>8.1681290000000004E-2</v>
      </c>
      <c r="G34" s="173">
        <v>1023.3</v>
      </c>
      <c r="I34" s="92">
        <f t="shared" si="3"/>
        <v>8.1681290000000004E-2</v>
      </c>
      <c r="J34" t="str">
        <f>IFERROR(VLOOKUP(VLOOKUP(B34,'Div &amp; NAV PU'!K:N,4,0),$O:$P,2,0),"Debt")</f>
        <v>Debt</v>
      </c>
      <c r="R34" t="str">
        <f t="shared" si="4"/>
        <v>Y0ALDirect Plan - Daily IDCW</v>
      </c>
      <c r="S34" t="str">
        <f>+VLOOKUP(B34,'Div &amp; NAV PU'!K:N,4,0)</f>
        <v>Y0AL</v>
      </c>
      <c r="T34" t="str">
        <f>+VLOOKUP(B34,'Div &amp; NAV PU'!K:O,5,0)</f>
        <v>Direct Plan - Daily IDCW</v>
      </c>
      <c r="U34">
        <f t="shared" si="0"/>
        <v>16.110954460000006</v>
      </c>
      <c r="V34">
        <f>+VLOOKUP(T34,Financials!$C$59:$AN$72,MATCH(S34,Financials!$1:$1,0)-2,0)</f>
        <v>16.110954460000006</v>
      </c>
      <c r="W34" s="108">
        <f t="shared" si="5"/>
        <v>0</v>
      </c>
      <c r="Y34" s="92">
        <f t="shared" si="1"/>
        <v>16.110954460000006</v>
      </c>
      <c r="Z34">
        <f t="shared" si="2"/>
        <v>16.110954460000006</v>
      </c>
    </row>
    <row r="35" spans="1:26" hidden="1" x14ac:dyDescent="0.25">
      <c r="A35" s="171">
        <v>46</v>
      </c>
      <c r="B35" s="171">
        <v>125</v>
      </c>
      <c r="C35" s="171" t="s">
        <v>2458</v>
      </c>
      <c r="D35" s="172">
        <v>44293</v>
      </c>
      <c r="E35" s="173">
        <v>5.2444000000000004E-4</v>
      </c>
      <c r="F35" s="173">
        <v>5.2444000000000004E-4</v>
      </c>
      <c r="G35" s="173">
        <v>10.8591</v>
      </c>
      <c r="I35" s="92">
        <f t="shared" si="3"/>
        <v>5.2444000000000004E-4</v>
      </c>
      <c r="J35" t="str">
        <f>IFERROR(VLOOKUP(VLOOKUP(B35,'Div &amp; NAV PU'!K:N,4,0),$O:$P,2,0),"Debt")</f>
        <v>Debt</v>
      </c>
      <c r="R35" t="str">
        <f t="shared" si="4"/>
        <v>Y0BLRegular Plan - Daily IDCW</v>
      </c>
      <c r="S35" t="str">
        <f>+VLOOKUP(B35,'Div &amp; NAV PU'!K:N,4,0)</f>
        <v>Y0BL</v>
      </c>
      <c r="T35" t="str">
        <f>+VLOOKUP(B35,'Div &amp; NAV PU'!K:O,5,0)</f>
        <v>Regular Plan - Daily IDCW</v>
      </c>
      <c r="U35">
        <f t="shared" si="0"/>
        <v>0.15721088999999988</v>
      </c>
      <c r="V35">
        <f>+VLOOKUP(T35,Financials!$C$59:$AN$72,MATCH(S35,Financials!$1:$1,0)-2,0)</f>
        <v>0.15721088999999988</v>
      </c>
      <c r="W35" s="108">
        <f t="shared" si="5"/>
        <v>0</v>
      </c>
      <c r="Y35" s="92">
        <f t="shared" si="1"/>
        <v>0.15721088999999988</v>
      </c>
      <c r="Z35">
        <f t="shared" si="2"/>
        <v>0.15721088999999988</v>
      </c>
    </row>
    <row r="36" spans="1:26" hidden="1" x14ac:dyDescent="0.25">
      <c r="A36" s="171">
        <v>47</v>
      </c>
      <c r="B36" s="171" t="s">
        <v>1263</v>
      </c>
      <c r="C36" s="171" t="s">
        <v>2459</v>
      </c>
      <c r="D36" s="172">
        <v>44293</v>
      </c>
      <c r="E36" s="173">
        <v>6.6724999999999998E-4</v>
      </c>
      <c r="F36" s="173">
        <v>6.6724999999999998E-4</v>
      </c>
      <c r="G36" s="173">
        <v>10.8591</v>
      </c>
      <c r="I36" s="92">
        <f t="shared" si="3"/>
        <v>6.6724999999999998E-4</v>
      </c>
      <c r="J36" t="str">
        <f>IFERROR(VLOOKUP(VLOOKUP(B36,'Div &amp; NAV PU'!K:N,4,0),$O:$P,2,0),"Debt")</f>
        <v>Debt</v>
      </c>
      <c r="R36" t="str">
        <f t="shared" si="4"/>
        <v>Y0BLDirect Plan - Daily IDCW</v>
      </c>
      <c r="S36" t="str">
        <f>+VLOOKUP(B36,'Div &amp; NAV PU'!K:N,4,0)</f>
        <v>Y0BL</v>
      </c>
      <c r="T36" t="str">
        <f>+VLOOKUP(B36,'Div &amp; NAV PU'!K:O,5,0)</f>
        <v>Direct Plan - Daily IDCW</v>
      </c>
      <c r="U36">
        <f t="shared" si="0"/>
        <v>0.18309809000000002</v>
      </c>
      <c r="V36">
        <f>+VLOOKUP(T36,Financials!$C$59:$AN$72,MATCH(S36,Financials!$1:$1,0)-2,0)</f>
        <v>0.18309809000000002</v>
      </c>
      <c r="W36" s="108">
        <f t="shared" si="5"/>
        <v>0</v>
      </c>
      <c r="Y36" s="92">
        <f t="shared" si="1"/>
        <v>0.18309809000000002</v>
      </c>
      <c r="Z36">
        <f t="shared" si="2"/>
        <v>0.18309809000000002</v>
      </c>
    </row>
    <row r="37" spans="1:26" hidden="1" x14ac:dyDescent="0.25">
      <c r="A37" s="171">
        <v>48</v>
      </c>
      <c r="B37" s="171" t="s">
        <v>1271</v>
      </c>
      <c r="C37" s="171" t="s">
        <v>2446</v>
      </c>
      <c r="D37" s="172">
        <v>44293</v>
      </c>
      <c r="E37" s="173">
        <v>7.2853619999999994E-2</v>
      </c>
      <c r="F37" s="173">
        <v>7.2853619999999994E-2</v>
      </c>
      <c r="G37" s="173">
        <v>1011.7794</v>
      </c>
      <c r="I37" s="92">
        <f t="shared" si="3"/>
        <v>7.2853619999999994E-2</v>
      </c>
      <c r="J37" t="str">
        <f>IFERROR(VLOOKUP(VLOOKUP(B37,'Div &amp; NAV PU'!K:N,4,0),$O:$P,2,0),"Debt")</f>
        <v>Debt</v>
      </c>
      <c r="R37" t="str">
        <f t="shared" si="4"/>
        <v>Y0BQRegular Plan - Daily IDCW</v>
      </c>
      <c r="S37" t="str">
        <f>+VLOOKUP(B37,'Div &amp; NAV PU'!K:N,4,0)</f>
        <v>Y0BQ</v>
      </c>
      <c r="T37" t="str">
        <f>+VLOOKUP(B37,'Div &amp; NAV PU'!K:O,5,0)</f>
        <v>Regular Plan - Daily IDCW</v>
      </c>
      <c r="U37">
        <f t="shared" si="0"/>
        <v>15.994319890000005</v>
      </c>
      <c r="V37">
        <f>+VLOOKUP(T37,Financials!$C$59:$AN$72,MATCH(S37,Financials!$1:$1,0)-2,0)</f>
        <v>15.994319890000005</v>
      </c>
      <c r="W37" s="108">
        <f t="shared" si="5"/>
        <v>0</v>
      </c>
      <c r="Y37" s="92">
        <f t="shared" si="1"/>
        <v>15.994319890000005</v>
      </c>
      <c r="Z37">
        <f t="shared" si="2"/>
        <v>15.994319890000005</v>
      </c>
    </row>
    <row r="38" spans="1:26" hidden="1" x14ac:dyDescent="0.25">
      <c r="A38" s="171">
        <v>49</v>
      </c>
      <c r="B38" s="171" t="s">
        <v>1268</v>
      </c>
      <c r="C38" s="171" t="s">
        <v>2447</v>
      </c>
      <c r="D38" s="172">
        <v>44293</v>
      </c>
      <c r="E38" s="173">
        <v>7.4477479999999999E-2</v>
      </c>
      <c r="F38" s="173">
        <v>7.4477479999999999E-2</v>
      </c>
      <c r="G38" s="173">
        <v>1014.3496</v>
      </c>
      <c r="I38" s="92">
        <f t="shared" si="3"/>
        <v>7.4477479999999999E-2</v>
      </c>
      <c r="J38" t="str">
        <f>IFERROR(VLOOKUP(VLOOKUP(B38,'Div &amp; NAV PU'!K:N,4,0),$O:$P,2,0),"Debt")</f>
        <v>Debt</v>
      </c>
      <c r="R38" t="str">
        <f t="shared" si="4"/>
        <v>Y0BQDirect Plan - Daily IDCW</v>
      </c>
      <c r="S38" t="str">
        <f>+VLOOKUP(B38,'Div &amp; NAV PU'!K:N,4,0)</f>
        <v>Y0BQ</v>
      </c>
      <c r="T38" t="str">
        <f>+VLOOKUP(B38,'Div &amp; NAV PU'!K:O,5,0)</f>
        <v>Direct Plan - Daily IDCW</v>
      </c>
      <c r="U38">
        <f t="shared" si="0"/>
        <v>16.338912069999992</v>
      </c>
      <c r="V38">
        <f>+VLOOKUP(T38,Financials!$C$59:$AN$72,MATCH(S38,Financials!$1:$1,0)-2,0)</f>
        <v>16.338912069999992</v>
      </c>
      <c r="W38" s="108">
        <f t="shared" si="5"/>
        <v>0</v>
      </c>
      <c r="Y38" s="92">
        <f t="shared" si="1"/>
        <v>16.338912069999992</v>
      </c>
      <c r="Z38">
        <f t="shared" si="2"/>
        <v>16.338912069999992</v>
      </c>
    </row>
    <row r="39" spans="1:26" hidden="1" x14ac:dyDescent="0.25">
      <c r="A39" s="171">
        <v>50</v>
      </c>
      <c r="B39" s="171">
        <v>125</v>
      </c>
      <c r="C39" s="171" t="s">
        <v>2458</v>
      </c>
      <c r="D39" s="172">
        <v>44294</v>
      </c>
      <c r="E39" s="173">
        <v>1.8977999999999999E-4</v>
      </c>
      <c r="F39" s="173">
        <v>1.8977999999999999E-4</v>
      </c>
      <c r="G39" s="173">
        <v>10.8591</v>
      </c>
      <c r="I39" s="92">
        <f t="shared" si="3"/>
        <v>1.8977999999999999E-4</v>
      </c>
      <c r="J39" t="str">
        <f>IFERROR(VLOOKUP(VLOOKUP(B39,'Div &amp; NAV PU'!K:N,4,0),$O:$P,2,0),"Debt")</f>
        <v>Debt</v>
      </c>
      <c r="R39" t="str">
        <f t="shared" si="4"/>
        <v>Y0BLRegular Plan - Daily IDCW</v>
      </c>
      <c r="S39" t="str">
        <f>+VLOOKUP(B39,'Div &amp; NAV PU'!K:N,4,0)</f>
        <v>Y0BL</v>
      </c>
      <c r="T39" t="str">
        <f>+VLOOKUP(B39,'Div &amp; NAV PU'!K:O,5,0)</f>
        <v>Regular Plan - Daily IDCW</v>
      </c>
      <c r="U39">
        <f t="shared" si="0"/>
        <v>0.15721088999999988</v>
      </c>
      <c r="V39">
        <f>+VLOOKUP(T39,Financials!$C$59:$AN$72,MATCH(S39,Financials!$1:$1,0)-2,0)</f>
        <v>0.15721088999999988</v>
      </c>
      <c r="W39" s="108">
        <f t="shared" si="5"/>
        <v>0</v>
      </c>
      <c r="Y39" s="92">
        <f t="shared" si="1"/>
        <v>0.15721088999999988</v>
      </c>
      <c r="Z39">
        <f t="shared" si="2"/>
        <v>0.15721088999999988</v>
      </c>
    </row>
    <row r="40" spans="1:26" hidden="1" x14ac:dyDescent="0.25">
      <c r="A40" s="171">
        <v>51</v>
      </c>
      <c r="B40" s="171" t="s">
        <v>1263</v>
      </c>
      <c r="C40" s="171" t="s">
        <v>2459</v>
      </c>
      <c r="D40" s="172">
        <v>44294</v>
      </c>
      <c r="E40" s="173">
        <v>3.3262E-4</v>
      </c>
      <c r="F40" s="173">
        <v>3.3262E-4</v>
      </c>
      <c r="G40" s="173">
        <v>10.8591</v>
      </c>
      <c r="I40" s="92">
        <f t="shared" si="3"/>
        <v>3.3262E-4</v>
      </c>
      <c r="J40" t="str">
        <f>IFERROR(VLOOKUP(VLOOKUP(B40,'Div &amp; NAV PU'!K:N,4,0),$O:$P,2,0),"Debt")</f>
        <v>Debt</v>
      </c>
      <c r="R40" t="str">
        <f t="shared" si="4"/>
        <v>Y0BLDirect Plan - Daily IDCW</v>
      </c>
      <c r="S40" t="str">
        <f>+VLOOKUP(B40,'Div &amp; NAV PU'!K:N,4,0)</f>
        <v>Y0BL</v>
      </c>
      <c r="T40" t="str">
        <f>+VLOOKUP(B40,'Div &amp; NAV PU'!K:O,5,0)</f>
        <v>Direct Plan - Daily IDCW</v>
      </c>
      <c r="U40">
        <f t="shared" si="0"/>
        <v>0.18309809000000002</v>
      </c>
      <c r="V40">
        <f>+VLOOKUP(T40,Financials!$C$59:$AN$72,MATCH(S40,Financials!$1:$1,0)-2,0)</f>
        <v>0.18309809000000002</v>
      </c>
      <c r="W40" s="108">
        <f t="shared" si="5"/>
        <v>0</v>
      </c>
      <c r="Y40" s="92">
        <f t="shared" si="1"/>
        <v>0.18309809000000002</v>
      </c>
      <c r="Z40">
        <f t="shared" si="2"/>
        <v>0.18309809000000002</v>
      </c>
    </row>
    <row r="41" spans="1:26" hidden="1" x14ac:dyDescent="0.25">
      <c r="A41" s="171">
        <v>52</v>
      </c>
      <c r="B41" s="171" t="s">
        <v>1271</v>
      </c>
      <c r="C41" s="171" t="s">
        <v>2446</v>
      </c>
      <c r="D41" s="172">
        <v>44294</v>
      </c>
      <c r="E41" s="173">
        <v>6.9148959999999995E-2</v>
      </c>
      <c r="F41" s="173">
        <v>6.9148959999999995E-2</v>
      </c>
      <c r="G41" s="173">
        <v>1011.7794</v>
      </c>
      <c r="I41" s="92">
        <f t="shared" si="3"/>
        <v>6.9148959999999995E-2</v>
      </c>
      <c r="J41" t="str">
        <f>IFERROR(VLOOKUP(VLOOKUP(B41,'Div &amp; NAV PU'!K:N,4,0),$O:$P,2,0),"Debt")</f>
        <v>Debt</v>
      </c>
      <c r="R41" t="str">
        <f t="shared" si="4"/>
        <v>Y0BQRegular Plan - Daily IDCW</v>
      </c>
      <c r="S41" t="str">
        <f>+VLOOKUP(B41,'Div &amp; NAV PU'!K:N,4,0)</f>
        <v>Y0BQ</v>
      </c>
      <c r="T41" t="str">
        <f>+VLOOKUP(B41,'Div &amp; NAV PU'!K:O,5,0)</f>
        <v>Regular Plan - Daily IDCW</v>
      </c>
      <c r="U41">
        <f t="shared" si="0"/>
        <v>15.994319890000005</v>
      </c>
      <c r="V41">
        <f>+VLOOKUP(T41,Financials!$C$59:$AN$72,MATCH(S41,Financials!$1:$1,0)-2,0)</f>
        <v>15.994319890000005</v>
      </c>
      <c r="W41" s="108">
        <f t="shared" si="5"/>
        <v>0</v>
      </c>
      <c r="Y41" s="92">
        <f t="shared" si="1"/>
        <v>15.994319890000005</v>
      </c>
      <c r="Z41">
        <f t="shared" si="2"/>
        <v>15.994319890000005</v>
      </c>
    </row>
    <row r="42" spans="1:26" hidden="1" x14ac:dyDescent="0.25">
      <c r="A42" s="171">
        <v>53</v>
      </c>
      <c r="B42" s="171" t="s">
        <v>1268</v>
      </c>
      <c r="C42" s="171" t="s">
        <v>2447</v>
      </c>
      <c r="D42" s="172">
        <v>44294</v>
      </c>
      <c r="E42" s="173">
        <v>7.0744180000000004E-2</v>
      </c>
      <c r="F42" s="173">
        <v>7.0744180000000004E-2</v>
      </c>
      <c r="G42" s="173">
        <v>1014.3496</v>
      </c>
      <c r="I42" s="92">
        <f t="shared" si="3"/>
        <v>7.0744180000000004E-2</v>
      </c>
      <c r="J42" t="str">
        <f>IFERROR(VLOOKUP(VLOOKUP(B42,'Div &amp; NAV PU'!K:N,4,0),$O:$P,2,0),"Debt")</f>
        <v>Debt</v>
      </c>
      <c r="R42" t="str">
        <f t="shared" si="4"/>
        <v>Y0BQDirect Plan - Daily IDCW</v>
      </c>
      <c r="S42" t="str">
        <f>+VLOOKUP(B42,'Div &amp; NAV PU'!K:N,4,0)</f>
        <v>Y0BQ</v>
      </c>
      <c r="T42" t="str">
        <f>+VLOOKUP(B42,'Div &amp; NAV PU'!K:O,5,0)</f>
        <v>Direct Plan - Daily IDCW</v>
      </c>
      <c r="U42">
        <f t="shared" si="0"/>
        <v>16.338912069999992</v>
      </c>
      <c r="V42">
        <f>+VLOOKUP(T42,Financials!$C$59:$AN$72,MATCH(S42,Financials!$1:$1,0)-2,0)</f>
        <v>16.338912069999992</v>
      </c>
      <c r="W42" s="108">
        <f t="shared" si="5"/>
        <v>0</v>
      </c>
      <c r="Y42" s="92">
        <f t="shared" si="1"/>
        <v>16.338912069999992</v>
      </c>
      <c r="Z42">
        <f t="shared" si="2"/>
        <v>16.338912069999992</v>
      </c>
    </row>
    <row r="43" spans="1:26" hidden="1" x14ac:dyDescent="0.25">
      <c r="A43" s="171">
        <v>54</v>
      </c>
      <c r="B43" s="171" t="s">
        <v>1289</v>
      </c>
      <c r="C43" s="171" t="s">
        <v>2444</v>
      </c>
      <c r="D43" s="172">
        <v>44294</v>
      </c>
      <c r="E43" s="173">
        <v>7.839865E-2</v>
      </c>
      <c r="F43" s="173">
        <v>7.839865E-2</v>
      </c>
      <c r="G43" s="173">
        <v>1023.3</v>
      </c>
      <c r="I43" s="92">
        <f t="shared" si="3"/>
        <v>7.839865E-2</v>
      </c>
      <c r="J43" t="str">
        <f>IFERROR(VLOOKUP(VLOOKUP(B43,'Div &amp; NAV PU'!K:N,4,0),$O:$P,2,0),"Debt")</f>
        <v>Debt</v>
      </c>
      <c r="R43" t="str">
        <f t="shared" si="4"/>
        <v>Y0ALRegular Plan - Daily IDCW</v>
      </c>
      <c r="S43" t="str">
        <f>+VLOOKUP(B43,'Div &amp; NAV PU'!K:N,4,0)</f>
        <v>Y0AL</v>
      </c>
      <c r="T43" t="str">
        <f>+VLOOKUP(B43,'Div &amp; NAV PU'!K:O,5,0)</f>
        <v>Regular Plan - Daily IDCW</v>
      </c>
      <c r="U43">
        <f t="shared" si="0"/>
        <v>15.581406499999995</v>
      </c>
      <c r="V43">
        <f>+VLOOKUP(T43,Financials!$C$59:$AN$72,MATCH(S43,Financials!$1:$1,0)-2,0)</f>
        <v>15.581406499999995</v>
      </c>
      <c r="W43" s="108">
        <f t="shared" si="5"/>
        <v>0</v>
      </c>
      <c r="Y43" s="92">
        <f t="shared" si="1"/>
        <v>15.581406499999995</v>
      </c>
      <c r="Z43">
        <f t="shared" si="2"/>
        <v>15.581406499999995</v>
      </c>
    </row>
    <row r="44" spans="1:26" hidden="1" x14ac:dyDescent="0.25">
      <c r="A44" s="171">
        <v>55</v>
      </c>
      <c r="B44" s="171" t="s">
        <v>1285</v>
      </c>
      <c r="C44" s="171" t="s">
        <v>2445</v>
      </c>
      <c r="D44" s="172">
        <v>44294</v>
      </c>
      <c r="E44" s="173">
        <v>8.0398059999999993E-2</v>
      </c>
      <c r="F44" s="173">
        <v>8.0398059999999993E-2</v>
      </c>
      <c r="G44" s="173">
        <v>1023.3</v>
      </c>
      <c r="I44" s="92">
        <f t="shared" si="3"/>
        <v>8.0398059999999993E-2</v>
      </c>
      <c r="J44" t="str">
        <f>IFERROR(VLOOKUP(VLOOKUP(B44,'Div &amp; NAV PU'!K:N,4,0),$O:$P,2,0),"Debt")</f>
        <v>Debt</v>
      </c>
      <c r="R44" t="str">
        <f t="shared" si="4"/>
        <v>Y0ALDirect Plan - Daily IDCW</v>
      </c>
      <c r="S44" t="str">
        <f>+VLOOKUP(B44,'Div &amp; NAV PU'!K:N,4,0)</f>
        <v>Y0AL</v>
      </c>
      <c r="T44" t="str">
        <f>+VLOOKUP(B44,'Div &amp; NAV PU'!K:O,5,0)</f>
        <v>Direct Plan - Daily IDCW</v>
      </c>
      <c r="U44">
        <f t="shared" si="0"/>
        <v>16.110954460000006</v>
      </c>
      <c r="V44">
        <f>+VLOOKUP(T44,Financials!$C$59:$AN$72,MATCH(S44,Financials!$1:$1,0)-2,0)</f>
        <v>16.110954460000006</v>
      </c>
      <c r="W44" s="108">
        <f t="shared" si="5"/>
        <v>0</v>
      </c>
      <c r="Y44" s="92">
        <f t="shared" si="1"/>
        <v>16.110954460000006</v>
      </c>
      <c r="Z44">
        <f t="shared" si="2"/>
        <v>16.110954460000006</v>
      </c>
    </row>
    <row r="45" spans="1:26" hidden="1" x14ac:dyDescent="0.25">
      <c r="A45" s="171">
        <v>56</v>
      </c>
      <c r="B45" s="171" t="s">
        <v>1289</v>
      </c>
      <c r="C45" s="171" t="s">
        <v>2444</v>
      </c>
      <c r="D45" s="172">
        <v>44295</v>
      </c>
      <c r="E45" s="173">
        <v>7.7936720000000001E-2</v>
      </c>
      <c r="F45" s="173">
        <v>7.7936720000000001E-2</v>
      </c>
      <c r="G45" s="173">
        <v>1023.3</v>
      </c>
      <c r="I45" s="92">
        <f t="shared" si="3"/>
        <v>7.7936720000000001E-2</v>
      </c>
      <c r="J45" t="str">
        <f>IFERROR(VLOOKUP(VLOOKUP(B45,'Div &amp; NAV PU'!K:N,4,0),$O:$P,2,0),"Debt")</f>
        <v>Debt</v>
      </c>
      <c r="R45" t="str">
        <f t="shared" si="4"/>
        <v>Y0ALRegular Plan - Daily IDCW</v>
      </c>
      <c r="S45" t="str">
        <f>+VLOOKUP(B45,'Div &amp; NAV PU'!K:N,4,0)</f>
        <v>Y0AL</v>
      </c>
      <c r="T45" t="str">
        <f>+VLOOKUP(B45,'Div &amp; NAV PU'!K:O,5,0)</f>
        <v>Regular Plan - Daily IDCW</v>
      </c>
      <c r="U45">
        <f t="shared" si="0"/>
        <v>15.581406499999995</v>
      </c>
      <c r="V45">
        <f>+VLOOKUP(T45,Financials!$C$59:$AN$72,MATCH(S45,Financials!$1:$1,0)-2,0)</f>
        <v>15.581406499999995</v>
      </c>
      <c r="W45" s="108">
        <f t="shared" si="5"/>
        <v>0</v>
      </c>
      <c r="Y45" s="92">
        <f t="shared" si="1"/>
        <v>15.581406499999995</v>
      </c>
      <c r="Z45">
        <f t="shared" si="2"/>
        <v>15.581406499999995</v>
      </c>
    </row>
    <row r="46" spans="1:26" hidden="1" x14ac:dyDescent="0.25">
      <c r="A46" s="171">
        <v>57</v>
      </c>
      <c r="B46" s="171" t="s">
        <v>1285</v>
      </c>
      <c r="C46" s="171" t="s">
        <v>2445</v>
      </c>
      <c r="D46" s="172">
        <v>44295</v>
      </c>
      <c r="E46" s="173">
        <v>8.0937990000000001E-2</v>
      </c>
      <c r="F46" s="173">
        <v>8.0937990000000001E-2</v>
      </c>
      <c r="G46" s="173">
        <v>1023.3</v>
      </c>
      <c r="I46" s="92">
        <f t="shared" si="3"/>
        <v>8.0937990000000001E-2</v>
      </c>
      <c r="J46" t="str">
        <f>IFERROR(VLOOKUP(VLOOKUP(B46,'Div &amp; NAV PU'!K:N,4,0),$O:$P,2,0),"Debt")</f>
        <v>Debt</v>
      </c>
      <c r="R46" t="str">
        <f t="shared" si="4"/>
        <v>Y0ALDirect Plan - Daily IDCW</v>
      </c>
      <c r="S46" t="str">
        <f>+VLOOKUP(B46,'Div &amp; NAV PU'!K:N,4,0)</f>
        <v>Y0AL</v>
      </c>
      <c r="T46" t="str">
        <f>+VLOOKUP(B46,'Div &amp; NAV PU'!K:O,5,0)</f>
        <v>Direct Plan - Daily IDCW</v>
      </c>
      <c r="U46">
        <f t="shared" si="0"/>
        <v>16.110954460000006</v>
      </c>
      <c r="V46">
        <f>+VLOOKUP(T46,Financials!$C$59:$AN$72,MATCH(S46,Financials!$1:$1,0)-2,0)</f>
        <v>16.110954460000006</v>
      </c>
      <c r="W46" s="108">
        <f t="shared" si="5"/>
        <v>0</v>
      </c>
      <c r="Y46" s="92">
        <f t="shared" si="1"/>
        <v>16.110954460000006</v>
      </c>
      <c r="Z46">
        <f t="shared" si="2"/>
        <v>16.110954460000006</v>
      </c>
    </row>
    <row r="47" spans="1:26" hidden="1" x14ac:dyDescent="0.25">
      <c r="A47" s="171">
        <v>58</v>
      </c>
      <c r="B47" s="171">
        <v>125</v>
      </c>
      <c r="C47" s="171" t="s">
        <v>2458</v>
      </c>
      <c r="D47" s="172">
        <v>44295</v>
      </c>
      <c r="E47" s="173">
        <v>5.0292999999999996E-4</v>
      </c>
      <c r="F47" s="173">
        <v>5.0292999999999996E-4</v>
      </c>
      <c r="G47" s="173">
        <v>10.8591</v>
      </c>
      <c r="I47" s="92">
        <f t="shared" si="3"/>
        <v>5.0292999999999996E-4</v>
      </c>
      <c r="J47" t="str">
        <f>IFERROR(VLOOKUP(VLOOKUP(B47,'Div &amp; NAV PU'!K:N,4,0),$O:$P,2,0),"Debt")</f>
        <v>Debt</v>
      </c>
      <c r="R47" t="str">
        <f t="shared" si="4"/>
        <v>Y0BLRegular Plan - Daily IDCW</v>
      </c>
      <c r="S47" t="str">
        <f>+VLOOKUP(B47,'Div &amp; NAV PU'!K:N,4,0)</f>
        <v>Y0BL</v>
      </c>
      <c r="T47" t="str">
        <f>+VLOOKUP(B47,'Div &amp; NAV PU'!K:O,5,0)</f>
        <v>Regular Plan - Daily IDCW</v>
      </c>
      <c r="U47">
        <f t="shared" si="0"/>
        <v>0.15721088999999988</v>
      </c>
      <c r="V47">
        <f>+VLOOKUP(T47,Financials!$C$59:$AN$72,MATCH(S47,Financials!$1:$1,0)-2,0)</f>
        <v>0.15721088999999988</v>
      </c>
      <c r="W47" s="108">
        <f t="shared" si="5"/>
        <v>0</v>
      </c>
      <c r="Y47" s="92">
        <f t="shared" si="1"/>
        <v>0.15721088999999988</v>
      </c>
      <c r="Z47">
        <f t="shared" si="2"/>
        <v>0.15721088999999988</v>
      </c>
    </row>
    <row r="48" spans="1:26" hidden="1" x14ac:dyDescent="0.25">
      <c r="A48" s="171">
        <v>59</v>
      </c>
      <c r="B48" s="171" t="s">
        <v>1263</v>
      </c>
      <c r="C48" s="171" t="s">
        <v>2459</v>
      </c>
      <c r="D48" s="172">
        <v>44295</v>
      </c>
      <c r="E48" s="173">
        <v>6.4568000000000004E-4</v>
      </c>
      <c r="F48" s="173">
        <v>6.4568000000000004E-4</v>
      </c>
      <c r="G48" s="173">
        <v>10.8591</v>
      </c>
      <c r="I48" s="92">
        <f t="shared" si="3"/>
        <v>6.4568000000000004E-4</v>
      </c>
      <c r="J48" t="str">
        <f>IFERROR(VLOOKUP(VLOOKUP(B48,'Div &amp; NAV PU'!K:N,4,0),$O:$P,2,0),"Debt")</f>
        <v>Debt</v>
      </c>
      <c r="R48" t="str">
        <f t="shared" si="4"/>
        <v>Y0BLDirect Plan - Daily IDCW</v>
      </c>
      <c r="S48" t="str">
        <f>+VLOOKUP(B48,'Div &amp; NAV PU'!K:N,4,0)</f>
        <v>Y0BL</v>
      </c>
      <c r="T48" t="str">
        <f>+VLOOKUP(B48,'Div &amp; NAV PU'!K:O,5,0)</f>
        <v>Direct Plan - Daily IDCW</v>
      </c>
      <c r="U48">
        <f t="shared" si="0"/>
        <v>0.18309809000000002</v>
      </c>
      <c r="V48">
        <f>+VLOOKUP(T48,Financials!$C$59:$AN$72,MATCH(S48,Financials!$1:$1,0)-2,0)</f>
        <v>0.18309809000000002</v>
      </c>
      <c r="W48" s="108">
        <f t="shared" si="5"/>
        <v>0</v>
      </c>
      <c r="Y48" s="92">
        <f t="shared" si="1"/>
        <v>0.18309809000000002</v>
      </c>
      <c r="Z48">
        <f t="shared" si="2"/>
        <v>0.18309809000000002</v>
      </c>
    </row>
    <row r="49" spans="1:26" hidden="1" x14ac:dyDescent="0.25">
      <c r="A49" s="171">
        <v>60</v>
      </c>
      <c r="B49" s="171" t="s">
        <v>1271</v>
      </c>
      <c r="C49" s="171" t="s">
        <v>2446</v>
      </c>
      <c r="D49" s="172">
        <v>44295</v>
      </c>
      <c r="E49" s="173">
        <v>6.7243319999999995E-2</v>
      </c>
      <c r="F49" s="173">
        <v>6.7243319999999995E-2</v>
      </c>
      <c r="G49" s="173">
        <v>1011.7794</v>
      </c>
      <c r="I49" s="92">
        <f t="shared" si="3"/>
        <v>6.7243319999999995E-2</v>
      </c>
      <c r="J49" t="str">
        <f>IFERROR(VLOOKUP(VLOOKUP(B49,'Div &amp; NAV PU'!K:N,4,0),$O:$P,2,0),"Debt")</f>
        <v>Debt</v>
      </c>
      <c r="R49" t="str">
        <f t="shared" si="4"/>
        <v>Y0BQRegular Plan - Daily IDCW</v>
      </c>
      <c r="S49" t="str">
        <f>+VLOOKUP(B49,'Div &amp; NAV PU'!K:N,4,0)</f>
        <v>Y0BQ</v>
      </c>
      <c r="T49" t="str">
        <f>+VLOOKUP(B49,'Div &amp; NAV PU'!K:O,5,0)</f>
        <v>Regular Plan - Daily IDCW</v>
      </c>
      <c r="U49">
        <f t="shared" si="0"/>
        <v>15.994319890000005</v>
      </c>
      <c r="V49">
        <f>+VLOOKUP(T49,Financials!$C$59:$AN$72,MATCH(S49,Financials!$1:$1,0)-2,0)</f>
        <v>15.994319890000005</v>
      </c>
      <c r="W49" s="108">
        <f t="shared" si="5"/>
        <v>0</v>
      </c>
      <c r="Y49" s="92">
        <f t="shared" si="1"/>
        <v>15.994319890000005</v>
      </c>
      <c r="Z49">
        <f t="shared" si="2"/>
        <v>15.994319890000005</v>
      </c>
    </row>
    <row r="50" spans="1:26" hidden="1" x14ac:dyDescent="0.25">
      <c r="A50" s="171">
        <v>61</v>
      </c>
      <c r="B50" s="171" t="s">
        <v>1268</v>
      </c>
      <c r="C50" s="171" t="s">
        <v>2447</v>
      </c>
      <c r="D50" s="172">
        <v>44295</v>
      </c>
      <c r="E50" s="173">
        <v>6.8818850000000001E-2</v>
      </c>
      <c r="F50" s="173">
        <v>6.8818850000000001E-2</v>
      </c>
      <c r="G50" s="173">
        <v>1014.3496</v>
      </c>
      <c r="I50" s="92">
        <f t="shared" si="3"/>
        <v>6.8818850000000001E-2</v>
      </c>
      <c r="J50" t="str">
        <f>IFERROR(VLOOKUP(VLOOKUP(B50,'Div &amp; NAV PU'!K:N,4,0),$O:$P,2,0),"Debt")</f>
        <v>Debt</v>
      </c>
      <c r="R50" t="str">
        <f t="shared" si="4"/>
        <v>Y0BQDirect Plan - Daily IDCW</v>
      </c>
      <c r="S50" t="str">
        <f>+VLOOKUP(B50,'Div &amp; NAV PU'!K:N,4,0)</f>
        <v>Y0BQ</v>
      </c>
      <c r="T50" t="str">
        <f>+VLOOKUP(B50,'Div &amp; NAV PU'!K:O,5,0)</f>
        <v>Direct Plan - Daily IDCW</v>
      </c>
      <c r="U50">
        <f t="shared" si="0"/>
        <v>16.338912069999992</v>
      </c>
      <c r="V50">
        <f>+VLOOKUP(T50,Financials!$C$59:$AN$72,MATCH(S50,Financials!$1:$1,0)-2,0)</f>
        <v>16.338912069999992</v>
      </c>
      <c r="W50" s="108">
        <f t="shared" si="5"/>
        <v>0</v>
      </c>
      <c r="Y50" s="92">
        <f t="shared" si="1"/>
        <v>16.338912069999992</v>
      </c>
      <c r="Z50">
        <f t="shared" si="2"/>
        <v>16.338912069999992</v>
      </c>
    </row>
    <row r="51" spans="1:26" hidden="1" x14ac:dyDescent="0.25">
      <c r="A51" s="171">
        <v>62</v>
      </c>
      <c r="B51" s="171" t="s">
        <v>1289</v>
      </c>
      <c r="C51" s="171" t="s">
        <v>2444</v>
      </c>
      <c r="D51" s="172">
        <v>44297</v>
      </c>
      <c r="E51" s="173">
        <v>0.15567280999999999</v>
      </c>
      <c r="F51" s="173">
        <v>0.15567280999999999</v>
      </c>
      <c r="G51" s="173">
        <v>1023.3</v>
      </c>
      <c r="I51" s="92">
        <f t="shared" si="3"/>
        <v>0.15567280999999999</v>
      </c>
      <c r="J51" t="str">
        <f>IFERROR(VLOOKUP(VLOOKUP(B51,'Div &amp; NAV PU'!K:N,4,0),$O:$P,2,0),"Debt")</f>
        <v>Debt</v>
      </c>
      <c r="R51" t="str">
        <f t="shared" si="4"/>
        <v>Y0ALRegular Plan - Daily IDCW</v>
      </c>
      <c r="S51" t="str">
        <f>+VLOOKUP(B51,'Div &amp; NAV PU'!K:N,4,0)</f>
        <v>Y0AL</v>
      </c>
      <c r="T51" t="str">
        <f>+VLOOKUP(B51,'Div &amp; NAV PU'!K:O,5,0)</f>
        <v>Regular Plan - Daily IDCW</v>
      </c>
      <c r="U51">
        <f t="shared" si="0"/>
        <v>15.581406499999995</v>
      </c>
      <c r="V51">
        <f>+VLOOKUP(T51,Financials!$C$59:$AN$72,MATCH(S51,Financials!$1:$1,0)-2,0)</f>
        <v>15.581406499999995</v>
      </c>
      <c r="W51" s="108">
        <f t="shared" si="5"/>
        <v>0</v>
      </c>
      <c r="Y51" s="92">
        <f t="shared" si="1"/>
        <v>15.581406499999995</v>
      </c>
      <c r="Z51">
        <f t="shared" si="2"/>
        <v>15.581406499999995</v>
      </c>
    </row>
    <row r="52" spans="1:26" hidden="1" x14ac:dyDescent="0.25">
      <c r="A52" s="171">
        <v>63</v>
      </c>
      <c r="B52" s="171" t="s">
        <v>1285</v>
      </c>
      <c r="C52" s="171" t="s">
        <v>2445</v>
      </c>
      <c r="D52" s="172">
        <v>44297</v>
      </c>
      <c r="E52" s="173">
        <v>0.16201731999999999</v>
      </c>
      <c r="F52" s="173">
        <v>0.16201731999999999</v>
      </c>
      <c r="G52" s="173">
        <v>1023.3</v>
      </c>
      <c r="I52" s="92">
        <f t="shared" si="3"/>
        <v>0.16201731999999999</v>
      </c>
      <c r="J52" t="str">
        <f>IFERROR(VLOOKUP(VLOOKUP(B52,'Div &amp; NAV PU'!K:N,4,0),$O:$P,2,0),"Debt")</f>
        <v>Debt</v>
      </c>
      <c r="R52" t="str">
        <f t="shared" si="4"/>
        <v>Y0ALDirect Plan - Daily IDCW</v>
      </c>
      <c r="S52" t="str">
        <f>+VLOOKUP(B52,'Div &amp; NAV PU'!K:N,4,0)</f>
        <v>Y0AL</v>
      </c>
      <c r="T52" t="str">
        <f>+VLOOKUP(B52,'Div &amp; NAV PU'!K:O,5,0)</f>
        <v>Direct Plan - Daily IDCW</v>
      </c>
      <c r="U52">
        <f t="shared" si="0"/>
        <v>16.110954460000006</v>
      </c>
      <c r="V52">
        <f>+VLOOKUP(T52,Financials!$C$59:$AN$72,MATCH(S52,Financials!$1:$1,0)-2,0)</f>
        <v>16.110954460000006</v>
      </c>
      <c r="W52" s="108">
        <f t="shared" si="5"/>
        <v>0</v>
      </c>
      <c r="Y52" s="92">
        <f t="shared" si="1"/>
        <v>16.110954460000006</v>
      </c>
      <c r="Z52">
        <f t="shared" si="2"/>
        <v>16.110954460000006</v>
      </c>
    </row>
    <row r="53" spans="1:26" hidden="1" x14ac:dyDescent="0.25">
      <c r="A53" s="171">
        <v>64</v>
      </c>
      <c r="B53" s="171" t="s">
        <v>1271</v>
      </c>
      <c r="C53" s="171" t="s">
        <v>2446</v>
      </c>
      <c r="D53" s="172">
        <v>44297</v>
      </c>
      <c r="E53" s="173">
        <v>0.17216313999999999</v>
      </c>
      <c r="F53" s="173">
        <v>0.17216313999999999</v>
      </c>
      <c r="G53" s="173">
        <v>1011.7794</v>
      </c>
      <c r="I53" s="92">
        <f t="shared" si="3"/>
        <v>0.17216313999999999</v>
      </c>
      <c r="J53" t="str">
        <f>IFERROR(VLOOKUP(VLOOKUP(B53,'Div &amp; NAV PU'!K:N,4,0),$O:$P,2,0),"Debt")</f>
        <v>Debt</v>
      </c>
      <c r="R53" t="str">
        <f t="shared" si="4"/>
        <v>Y0BQRegular Plan - Daily IDCW</v>
      </c>
      <c r="S53" t="str">
        <f>+VLOOKUP(B53,'Div &amp; NAV PU'!K:N,4,0)</f>
        <v>Y0BQ</v>
      </c>
      <c r="T53" t="str">
        <f>+VLOOKUP(B53,'Div &amp; NAV PU'!K:O,5,0)</f>
        <v>Regular Plan - Daily IDCW</v>
      </c>
      <c r="U53">
        <f t="shared" si="0"/>
        <v>15.994319890000005</v>
      </c>
      <c r="V53">
        <f>+VLOOKUP(T53,Financials!$C$59:$AN$72,MATCH(S53,Financials!$1:$1,0)-2,0)</f>
        <v>15.994319890000005</v>
      </c>
      <c r="W53" s="108">
        <f t="shared" si="5"/>
        <v>0</v>
      </c>
      <c r="Y53" s="92">
        <f t="shared" si="1"/>
        <v>15.994319890000005</v>
      </c>
      <c r="Z53">
        <f t="shared" si="2"/>
        <v>15.994319890000005</v>
      </c>
    </row>
    <row r="54" spans="1:26" hidden="1" x14ac:dyDescent="0.25">
      <c r="A54" s="171">
        <v>65</v>
      </c>
      <c r="B54" s="171" t="s">
        <v>1268</v>
      </c>
      <c r="C54" s="171" t="s">
        <v>2447</v>
      </c>
      <c r="D54" s="172">
        <v>44297</v>
      </c>
      <c r="E54" s="173">
        <v>0.17538254</v>
      </c>
      <c r="F54" s="173">
        <v>0.17538254</v>
      </c>
      <c r="G54" s="173">
        <v>1014.3496</v>
      </c>
      <c r="I54" s="92">
        <f t="shared" si="3"/>
        <v>0.17538254</v>
      </c>
      <c r="J54" t="str">
        <f>IFERROR(VLOOKUP(VLOOKUP(B54,'Div &amp; NAV PU'!K:N,4,0),$O:$P,2,0),"Debt")</f>
        <v>Debt</v>
      </c>
      <c r="R54" t="str">
        <f t="shared" si="4"/>
        <v>Y0BQDirect Plan - Daily IDCW</v>
      </c>
      <c r="S54" t="str">
        <f>+VLOOKUP(B54,'Div &amp; NAV PU'!K:N,4,0)</f>
        <v>Y0BQ</v>
      </c>
      <c r="T54" t="str">
        <f>+VLOOKUP(B54,'Div &amp; NAV PU'!K:O,5,0)</f>
        <v>Direct Plan - Daily IDCW</v>
      </c>
      <c r="U54">
        <f t="shared" si="0"/>
        <v>16.338912069999992</v>
      </c>
      <c r="V54">
        <f>+VLOOKUP(T54,Financials!$C$59:$AN$72,MATCH(S54,Financials!$1:$1,0)-2,0)</f>
        <v>16.338912069999992</v>
      </c>
      <c r="W54" s="108">
        <f t="shared" si="5"/>
        <v>0</v>
      </c>
      <c r="Y54" s="92">
        <f t="shared" si="1"/>
        <v>16.338912069999992</v>
      </c>
      <c r="Z54">
        <f t="shared" si="2"/>
        <v>16.338912069999992</v>
      </c>
    </row>
    <row r="55" spans="1:26" hidden="1" x14ac:dyDescent="0.25">
      <c r="A55" s="171">
        <v>66</v>
      </c>
      <c r="B55" s="171" t="s">
        <v>1259</v>
      </c>
      <c r="C55" s="171" t="s">
        <v>2457</v>
      </c>
      <c r="D55" s="172">
        <v>44298</v>
      </c>
      <c r="E55" s="173">
        <v>1.2951099999999999E-3</v>
      </c>
      <c r="F55" s="173">
        <v>1.2951099999999999E-3</v>
      </c>
      <c r="G55" s="173">
        <v>10.5092</v>
      </c>
      <c r="I55" s="92">
        <f t="shared" si="3"/>
        <v>1.2951099999999999E-3</v>
      </c>
      <c r="J55" t="str">
        <f>IFERROR(VLOOKUP(VLOOKUP(B55,'Div &amp; NAV PU'!K:N,4,0),$O:$P,2,0),"Debt")</f>
        <v>Debt</v>
      </c>
      <c r="R55" t="str">
        <f t="shared" si="4"/>
        <v>Y0BODirect Plan - Daily IDCW</v>
      </c>
      <c r="S55" t="str">
        <f>+VLOOKUP(B55,'Div &amp; NAV PU'!K:N,4,0)</f>
        <v>Y0BO</v>
      </c>
      <c r="T55" t="str">
        <f>+VLOOKUP(B55,'Div &amp; NAV PU'!K:O,5,0)</f>
        <v>Direct Plan - Daily IDCW</v>
      </c>
      <c r="U55">
        <f t="shared" si="0"/>
        <v>0.18260394999999999</v>
      </c>
      <c r="V55">
        <f>+VLOOKUP(T55,Financials!$C$59:$AN$72,MATCH(S55,Financials!$1:$1,0)-2,0)</f>
        <v>0.18260394999999999</v>
      </c>
      <c r="W55" s="108">
        <f t="shared" si="5"/>
        <v>0</v>
      </c>
      <c r="Y55" s="92">
        <f t="shared" si="1"/>
        <v>0.18260394999999999</v>
      </c>
      <c r="Z55">
        <f t="shared" si="2"/>
        <v>0.18260394999999999</v>
      </c>
    </row>
    <row r="56" spans="1:26" hidden="1" x14ac:dyDescent="0.25">
      <c r="A56" s="171">
        <v>67</v>
      </c>
      <c r="B56" s="171" t="s">
        <v>1339</v>
      </c>
      <c r="C56" s="171" t="s">
        <v>2453</v>
      </c>
      <c r="D56" s="172">
        <v>44298</v>
      </c>
      <c r="E56" s="173">
        <v>0.54467297999999997</v>
      </c>
      <c r="F56" s="173">
        <v>0.54467297999999997</v>
      </c>
      <c r="G56" s="173">
        <v>1000.0318</v>
      </c>
      <c r="I56" s="92">
        <f t="shared" si="3"/>
        <v>0.54467297999999997</v>
      </c>
      <c r="J56" t="str">
        <f>IFERROR(VLOOKUP(VLOOKUP(B56,'Div &amp; NAV PU'!K:N,4,0),$O:$P,2,0),"Debt")</f>
        <v>Debt</v>
      </c>
      <c r="R56" t="str">
        <f t="shared" si="4"/>
        <v>Y0ALRegular Plan - Weekly IDCW</v>
      </c>
      <c r="S56" t="str">
        <f>+VLOOKUP(B56,'Div &amp; NAV PU'!K:N,4,0)</f>
        <v>Y0AL</v>
      </c>
      <c r="T56" t="str">
        <f>+VLOOKUP(B56,'Div &amp; NAV PU'!K:O,5,0)</f>
        <v>Regular Plan - Weekly IDCW</v>
      </c>
      <c r="U56">
        <f t="shared" si="0"/>
        <v>15.152052740000002</v>
      </c>
      <c r="V56">
        <f>+VLOOKUP(T56,Financials!$C$59:$AN$72,MATCH(S56,Financials!$1:$1,0)-2,0)</f>
        <v>15.152052740000002</v>
      </c>
      <c r="W56" s="108">
        <f t="shared" si="5"/>
        <v>0</v>
      </c>
      <c r="Y56" s="92">
        <f t="shared" si="1"/>
        <v>15.152052740000002</v>
      </c>
      <c r="Z56">
        <f t="shared" si="2"/>
        <v>15.152052740000002</v>
      </c>
    </row>
    <row r="57" spans="1:26" hidden="1" x14ac:dyDescent="0.25">
      <c r="A57" s="171">
        <v>68</v>
      </c>
      <c r="B57" s="171" t="s">
        <v>1289</v>
      </c>
      <c r="C57" s="171" t="s">
        <v>2444</v>
      </c>
      <c r="D57" s="172">
        <v>44298</v>
      </c>
      <c r="E57" s="173">
        <v>8.5283769999999995E-2</v>
      </c>
      <c r="F57" s="173">
        <v>8.5283769999999995E-2</v>
      </c>
      <c r="G57" s="173">
        <v>1023.3</v>
      </c>
      <c r="I57" s="92">
        <f t="shared" si="3"/>
        <v>8.5283769999999995E-2</v>
      </c>
      <c r="J57" t="str">
        <f>IFERROR(VLOOKUP(VLOOKUP(B57,'Div &amp; NAV PU'!K:N,4,0),$O:$P,2,0),"Debt")</f>
        <v>Debt</v>
      </c>
      <c r="R57" t="str">
        <f t="shared" si="4"/>
        <v>Y0ALRegular Plan - Daily IDCW</v>
      </c>
      <c r="S57" t="str">
        <f>+VLOOKUP(B57,'Div &amp; NAV PU'!K:N,4,0)</f>
        <v>Y0AL</v>
      </c>
      <c r="T57" t="str">
        <f>+VLOOKUP(B57,'Div &amp; NAV PU'!K:O,5,0)</f>
        <v>Regular Plan - Daily IDCW</v>
      </c>
      <c r="U57">
        <f t="shared" si="0"/>
        <v>15.581406499999995</v>
      </c>
      <c r="V57">
        <f>+VLOOKUP(T57,Financials!$C$59:$AN$72,MATCH(S57,Financials!$1:$1,0)-2,0)</f>
        <v>15.581406499999995</v>
      </c>
      <c r="W57" s="108">
        <f t="shared" si="5"/>
        <v>0</v>
      </c>
      <c r="Y57" s="92">
        <f t="shared" si="1"/>
        <v>15.581406499999995</v>
      </c>
      <c r="Z57">
        <f t="shared" si="2"/>
        <v>15.581406499999995</v>
      </c>
    </row>
    <row r="58" spans="1:26" hidden="1" x14ac:dyDescent="0.25">
      <c r="A58" s="171">
        <v>69</v>
      </c>
      <c r="B58" s="171" t="s">
        <v>1288</v>
      </c>
      <c r="C58" s="171" t="s">
        <v>2449</v>
      </c>
      <c r="D58" s="172">
        <v>44298</v>
      </c>
      <c r="E58" s="173">
        <v>0.56463428000000004</v>
      </c>
      <c r="F58" s="173">
        <v>0.56463428000000004</v>
      </c>
      <c r="G58" s="173">
        <v>1001.4242</v>
      </c>
      <c r="I58" s="92">
        <f t="shared" si="3"/>
        <v>0.56463428000000004</v>
      </c>
      <c r="J58" t="str">
        <f>IFERROR(VLOOKUP(VLOOKUP(B58,'Div &amp; NAV PU'!K:N,4,0),$O:$P,2,0),"Debt")</f>
        <v>Debt</v>
      </c>
      <c r="R58" t="str">
        <f t="shared" si="4"/>
        <v>Y0ALDirect Plan - Weekly IDCW</v>
      </c>
      <c r="S58" t="str">
        <f>+VLOOKUP(B58,'Div &amp; NAV PU'!K:N,4,0)</f>
        <v>Y0AL</v>
      </c>
      <c r="T58" t="str">
        <f>+VLOOKUP(B58,'Div &amp; NAV PU'!K:O,5,0)</f>
        <v>Direct Plan - Weekly IDCW</v>
      </c>
      <c r="U58">
        <f t="shared" si="0"/>
        <v>15.663855589999999</v>
      </c>
      <c r="V58">
        <f>+VLOOKUP(T58,Financials!$C$59:$AN$72,MATCH(S58,Financials!$1:$1,0)-2,0)</f>
        <v>15.663855589999999</v>
      </c>
      <c r="W58" s="108">
        <f t="shared" si="5"/>
        <v>0</v>
      </c>
      <c r="Y58" s="92">
        <f t="shared" si="1"/>
        <v>15.663855589999999</v>
      </c>
      <c r="Z58">
        <f t="shared" si="2"/>
        <v>15.663855589999999</v>
      </c>
    </row>
    <row r="59" spans="1:26" hidden="1" x14ac:dyDescent="0.25">
      <c r="A59" s="171">
        <v>70</v>
      </c>
      <c r="B59" s="171" t="s">
        <v>1285</v>
      </c>
      <c r="C59" s="171" t="s">
        <v>2445</v>
      </c>
      <c r="D59" s="172">
        <v>44298</v>
      </c>
      <c r="E59" s="173">
        <v>8.7819110000000006E-2</v>
      </c>
      <c r="F59" s="173">
        <v>8.7819110000000006E-2</v>
      </c>
      <c r="G59" s="173">
        <v>1023.3</v>
      </c>
      <c r="I59" s="92">
        <f t="shared" si="3"/>
        <v>8.7819110000000006E-2</v>
      </c>
      <c r="J59" t="str">
        <f>IFERROR(VLOOKUP(VLOOKUP(B59,'Div &amp; NAV PU'!K:N,4,0),$O:$P,2,0),"Debt")</f>
        <v>Debt</v>
      </c>
      <c r="R59" t="str">
        <f t="shared" si="4"/>
        <v>Y0ALDirect Plan - Daily IDCW</v>
      </c>
      <c r="S59" t="str">
        <f>+VLOOKUP(B59,'Div &amp; NAV PU'!K:N,4,0)</f>
        <v>Y0AL</v>
      </c>
      <c r="T59" t="str">
        <f>+VLOOKUP(B59,'Div &amp; NAV PU'!K:O,5,0)</f>
        <v>Direct Plan - Daily IDCW</v>
      </c>
      <c r="U59">
        <f t="shared" si="0"/>
        <v>16.110954460000006</v>
      </c>
      <c r="V59">
        <f>+VLOOKUP(T59,Financials!$C$59:$AN$72,MATCH(S59,Financials!$1:$1,0)-2,0)</f>
        <v>16.110954460000006</v>
      </c>
      <c r="W59" s="108">
        <f t="shared" si="5"/>
        <v>0</v>
      </c>
      <c r="Y59" s="92">
        <f t="shared" si="1"/>
        <v>16.110954460000006</v>
      </c>
      <c r="Z59">
        <f t="shared" si="2"/>
        <v>16.110954460000006</v>
      </c>
    </row>
    <row r="60" spans="1:26" hidden="1" x14ac:dyDescent="0.25">
      <c r="A60" s="171">
        <v>71</v>
      </c>
      <c r="B60" s="171">
        <v>126</v>
      </c>
      <c r="C60" s="171" t="s">
        <v>2450</v>
      </c>
      <c r="D60" s="172">
        <v>44298</v>
      </c>
      <c r="E60" s="173">
        <v>4.4629700000000001E-3</v>
      </c>
      <c r="F60" s="173">
        <v>4.4629700000000001E-3</v>
      </c>
      <c r="G60" s="173">
        <v>13.0381</v>
      </c>
      <c r="I60" s="92">
        <f t="shared" si="3"/>
        <v>4.4629700000000001E-3</v>
      </c>
      <c r="J60" t="str">
        <f>IFERROR(VLOOKUP(VLOOKUP(B60,'Div &amp; NAV PU'!K:N,4,0),$O:$P,2,0),"Debt")</f>
        <v>Debt</v>
      </c>
      <c r="R60" t="str">
        <f t="shared" si="4"/>
        <v>Y0BLRegular Plan - Weekly IDCW</v>
      </c>
      <c r="S60" t="str">
        <f>+VLOOKUP(B60,'Div &amp; NAV PU'!K:N,4,0)</f>
        <v>Y0BL</v>
      </c>
      <c r="T60" t="str">
        <f>+VLOOKUP(B60,'Div &amp; NAV PU'!K:O,5,0)</f>
        <v>Regular Plan - Weekly IDCW</v>
      </c>
      <c r="U60">
        <f t="shared" si="0"/>
        <v>0.15968480999999998</v>
      </c>
      <c r="V60">
        <f>+VLOOKUP(T60,Financials!$C$59:$AN$72,MATCH(S60,Financials!$1:$1,0)-2,0)</f>
        <v>0.15968480999999998</v>
      </c>
      <c r="W60" s="108">
        <f t="shared" si="5"/>
        <v>0</v>
      </c>
      <c r="Y60" s="92">
        <f t="shared" si="1"/>
        <v>0.15968480999999998</v>
      </c>
      <c r="Z60">
        <f t="shared" si="2"/>
        <v>0.15968480999999998</v>
      </c>
    </row>
    <row r="61" spans="1:26" hidden="1" x14ac:dyDescent="0.25">
      <c r="A61" s="171">
        <v>72</v>
      </c>
      <c r="B61" s="171">
        <v>125</v>
      </c>
      <c r="C61" s="171" t="s">
        <v>2458</v>
      </c>
      <c r="D61" s="172">
        <v>44298</v>
      </c>
      <c r="E61" s="173">
        <v>2.5026699999999998E-3</v>
      </c>
      <c r="F61" s="173">
        <v>2.5026699999999998E-3</v>
      </c>
      <c r="G61" s="173">
        <v>10.8591</v>
      </c>
      <c r="I61" s="92">
        <f t="shared" si="3"/>
        <v>2.5026699999999998E-3</v>
      </c>
      <c r="J61" t="str">
        <f>IFERROR(VLOOKUP(VLOOKUP(B61,'Div &amp; NAV PU'!K:N,4,0),$O:$P,2,0),"Debt")</f>
        <v>Debt</v>
      </c>
      <c r="R61" t="str">
        <f t="shared" si="4"/>
        <v>Y0BLRegular Plan - Daily IDCW</v>
      </c>
      <c r="S61" t="str">
        <f>+VLOOKUP(B61,'Div &amp; NAV PU'!K:N,4,0)</f>
        <v>Y0BL</v>
      </c>
      <c r="T61" t="str">
        <f>+VLOOKUP(B61,'Div &amp; NAV PU'!K:O,5,0)</f>
        <v>Regular Plan - Daily IDCW</v>
      </c>
      <c r="U61">
        <f t="shared" si="0"/>
        <v>0.15721088999999988</v>
      </c>
      <c r="V61">
        <f>+VLOOKUP(T61,Financials!$C$59:$AN$72,MATCH(S61,Financials!$1:$1,0)-2,0)</f>
        <v>0.15721088999999988</v>
      </c>
      <c r="W61" s="108">
        <f t="shared" si="5"/>
        <v>0</v>
      </c>
      <c r="Y61" s="92">
        <f t="shared" si="1"/>
        <v>0.15721088999999988</v>
      </c>
      <c r="Z61">
        <f t="shared" si="2"/>
        <v>0.15721088999999988</v>
      </c>
    </row>
    <row r="62" spans="1:26" hidden="1" x14ac:dyDescent="0.25">
      <c r="A62" s="171">
        <v>73</v>
      </c>
      <c r="B62" s="171" t="s">
        <v>1267</v>
      </c>
      <c r="C62" s="171" t="s">
        <v>2451</v>
      </c>
      <c r="D62" s="172">
        <v>44298</v>
      </c>
      <c r="E62" s="173">
        <v>5.50272E-3</v>
      </c>
      <c r="F62" s="173">
        <v>5.50272E-3</v>
      </c>
      <c r="G62" s="173">
        <v>13.1092</v>
      </c>
      <c r="I62" s="92">
        <f t="shared" si="3"/>
        <v>5.50272E-3</v>
      </c>
      <c r="J62" t="str">
        <f>IFERROR(VLOOKUP(VLOOKUP(B62,'Div &amp; NAV PU'!K:N,4,0),$O:$P,2,0),"Debt")</f>
        <v>Debt</v>
      </c>
      <c r="R62" t="str">
        <f t="shared" si="4"/>
        <v>Y0BLDirect Plan - Weekly IDCW</v>
      </c>
      <c r="S62" t="str">
        <f>+VLOOKUP(B62,'Div &amp; NAV PU'!K:N,4,0)</f>
        <v>Y0BL</v>
      </c>
      <c r="T62" t="str">
        <f>+VLOOKUP(B62,'Div &amp; NAV PU'!K:O,5,0)</f>
        <v>Direct Plan - Weekly IDCW</v>
      </c>
      <c r="U62">
        <f t="shared" si="0"/>
        <v>0.18718277999999999</v>
      </c>
      <c r="V62">
        <f>+VLOOKUP(T62,Financials!$C$59:$AN$72,MATCH(S62,Financials!$1:$1,0)-2,0)</f>
        <v>0.18718277999999999</v>
      </c>
      <c r="W62" s="108">
        <f t="shared" si="5"/>
        <v>0</v>
      </c>
      <c r="Y62" s="92">
        <f t="shared" si="1"/>
        <v>0.18718277999999999</v>
      </c>
      <c r="Z62">
        <f t="shared" si="2"/>
        <v>0.18718277999999999</v>
      </c>
    </row>
    <row r="63" spans="1:26" hidden="1" x14ac:dyDescent="0.25">
      <c r="A63" s="171">
        <v>74</v>
      </c>
      <c r="B63" s="171" t="s">
        <v>1263</v>
      </c>
      <c r="C63" s="171" t="s">
        <v>2459</v>
      </c>
      <c r="D63" s="172">
        <v>44298</v>
      </c>
      <c r="E63" s="173">
        <v>2.9312100000000001E-3</v>
      </c>
      <c r="F63" s="173">
        <v>2.9312100000000001E-3</v>
      </c>
      <c r="G63" s="173">
        <v>10.8591</v>
      </c>
      <c r="I63" s="92">
        <f t="shared" si="3"/>
        <v>2.9312100000000001E-3</v>
      </c>
      <c r="J63" t="str">
        <f>IFERROR(VLOOKUP(VLOOKUP(B63,'Div &amp; NAV PU'!K:N,4,0),$O:$P,2,0),"Debt")</f>
        <v>Debt</v>
      </c>
      <c r="R63" t="str">
        <f t="shared" ref="R63:R124" si="6">+S63&amp;T63</f>
        <v>Y0BLDirect Plan - Daily IDCW</v>
      </c>
      <c r="S63" t="str">
        <f>+VLOOKUP(B63,'Div &amp; NAV PU'!K:N,4,0)</f>
        <v>Y0BL</v>
      </c>
      <c r="T63" t="str">
        <f>+VLOOKUP(B63,'Div &amp; NAV PU'!K:O,5,0)</f>
        <v>Direct Plan - Daily IDCW</v>
      </c>
      <c r="U63">
        <f t="shared" si="0"/>
        <v>0.18309809000000002</v>
      </c>
      <c r="V63">
        <f>+VLOOKUP(T63,Financials!$C$59:$AN$72,MATCH(S63,Financials!$1:$1,0)-2,0)</f>
        <v>0.18309809000000002</v>
      </c>
      <c r="W63" s="108">
        <f t="shared" ref="W63:W124" si="7">+V63-U63</f>
        <v>0</v>
      </c>
      <c r="Y63" s="92">
        <f t="shared" si="1"/>
        <v>0.18309809000000002</v>
      </c>
      <c r="Z63">
        <f t="shared" si="2"/>
        <v>0.18309809000000002</v>
      </c>
    </row>
    <row r="64" spans="1:26" hidden="1" x14ac:dyDescent="0.25">
      <c r="A64" s="171">
        <v>75</v>
      </c>
      <c r="B64" s="171" t="s">
        <v>1273</v>
      </c>
      <c r="C64" s="171" t="s">
        <v>2448</v>
      </c>
      <c r="D64" s="172">
        <v>44298</v>
      </c>
      <c r="E64" s="173">
        <v>0.55536247999999999</v>
      </c>
      <c r="F64" s="173">
        <v>0.55536247999999999</v>
      </c>
      <c r="G64" s="173">
        <v>1002.7005</v>
      </c>
      <c r="I64" s="92">
        <f t="shared" si="3"/>
        <v>0.55536247999999999</v>
      </c>
      <c r="J64" t="str">
        <f>IFERROR(VLOOKUP(VLOOKUP(B64,'Div &amp; NAV PU'!K:N,4,0),$O:$P,2,0),"Debt")</f>
        <v>Debt</v>
      </c>
      <c r="R64" t="str">
        <f t="shared" si="6"/>
        <v>Y0BQRegular Plan - Weekly IDCW</v>
      </c>
      <c r="S64" t="str">
        <f>+VLOOKUP(B64,'Div &amp; NAV PU'!K:N,4,0)</f>
        <v>Y0BQ</v>
      </c>
      <c r="T64" t="str">
        <f>+VLOOKUP(B64,'Div &amp; NAV PU'!K:O,5,0)</f>
        <v>Regular Plan - Weekly IDCW</v>
      </c>
      <c r="U64">
        <f t="shared" si="0"/>
        <v>15.883562729999998</v>
      </c>
      <c r="V64">
        <f>+VLOOKUP(T64,Financials!$C$59:$AN$72,MATCH(S64,Financials!$1:$1,0)-2,0)</f>
        <v>15.883562729999998</v>
      </c>
      <c r="W64" s="108">
        <f t="shared" si="7"/>
        <v>0</v>
      </c>
      <c r="Y64" s="92">
        <f t="shared" si="1"/>
        <v>15.883562729999998</v>
      </c>
      <c r="Z64">
        <f t="shared" si="2"/>
        <v>15.883562729999998</v>
      </c>
    </row>
    <row r="65" spans="1:26" hidden="1" x14ac:dyDescent="0.25">
      <c r="A65" s="171">
        <v>76</v>
      </c>
      <c r="B65" s="171" t="s">
        <v>1271</v>
      </c>
      <c r="C65" s="171" t="s">
        <v>2446</v>
      </c>
      <c r="D65" s="172">
        <v>44298</v>
      </c>
      <c r="E65" s="173">
        <v>7.8667440000000005E-2</v>
      </c>
      <c r="F65" s="173">
        <v>7.8667440000000005E-2</v>
      </c>
      <c r="G65" s="173">
        <v>1011.7794</v>
      </c>
      <c r="I65" s="92">
        <f t="shared" si="3"/>
        <v>7.8667440000000005E-2</v>
      </c>
      <c r="J65" t="str">
        <f>IFERROR(VLOOKUP(VLOOKUP(B65,'Div &amp; NAV PU'!K:N,4,0),$O:$P,2,0),"Debt")</f>
        <v>Debt</v>
      </c>
      <c r="R65" t="str">
        <f t="shared" si="6"/>
        <v>Y0BQRegular Plan - Daily IDCW</v>
      </c>
      <c r="S65" t="str">
        <f>+VLOOKUP(B65,'Div &amp; NAV PU'!K:N,4,0)</f>
        <v>Y0BQ</v>
      </c>
      <c r="T65" t="str">
        <f>+VLOOKUP(B65,'Div &amp; NAV PU'!K:O,5,0)</f>
        <v>Regular Plan - Daily IDCW</v>
      </c>
      <c r="U65">
        <f t="shared" si="0"/>
        <v>15.994319890000005</v>
      </c>
      <c r="V65">
        <f>+VLOOKUP(T65,Financials!$C$59:$AN$72,MATCH(S65,Financials!$1:$1,0)-2,0)</f>
        <v>15.994319890000005</v>
      </c>
      <c r="W65" s="108">
        <f t="shared" si="7"/>
        <v>0</v>
      </c>
      <c r="Y65" s="92">
        <f t="shared" si="1"/>
        <v>15.994319890000005</v>
      </c>
      <c r="Z65">
        <f t="shared" si="2"/>
        <v>15.994319890000005</v>
      </c>
    </row>
    <row r="66" spans="1:26" hidden="1" x14ac:dyDescent="0.25">
      <c r="A66" s="171">
        <v>77</v>
      </c>
      <c r="B66" s="171" t="s">
        <v>1270</v>
      </c>
      <c r="C66" s="171" t="s">
        <v>2452</v>
      </c>
      <c r="D66" s="172">
        <v>44298</v>
      </c>
      <c r="E66" s="173">
        <v>0.56420583999999996</v>
      </c>
      <c r="F66" s="173">
        <v>0.56420583999999996</v>
      </c>
      <c r="G66" s="173">
        <v>1000.9308</v>
      </c>
      <c r="I66" s="92">
        <f t="shared" si="3"/>
        <v>0.56420583999999996</v>
      </c>
      <c r="J66" t="str">
        <f>IFERROR(VLOOKUP(VLOOKUP(B66,'Div &amp; NAV PU'!K:N,4,0),$O:$P,2,0),"Debt")</f>
        <v>Debt</v>
      </c>
      <c r="R66" t="str">
        <f t="shared" si="6"/>
        <v>Y0BQDirect Plan - Weekly IDCW</v>
      </c>
      <c r="S66" t="str">
        <f>+VLOOKUP(B66,'Div &amp; NAV PU'!K:N,4,0)</f>
        <v>Y0BQ</v>
      </c>
      <c r="T66" t="str">
        <f>+VLOOKUP(B66,'Div &amp; NAV PU'!K:O,5,0)</f>
        <v>Direct Plan - Weekly IDCW</v>
      </c>
      <c r="U66">
        <f t="shared" ref="U66:U129" si="8">+SUMIFS(I:I,R:R,R66)</f>
        <v>16.12514651</v>
      </c>
      <c r="V66">
        <f>+VLOOKUP(T66,Financials!$C$59:$AN$72,MATCH(S66,Financials!$1:$1,0)-2,0)</f>
        <v>16.12514651</v>
      </c>
      <c r="W66" s="108">
        <f t="shared" si="7"/>
        <v>0</v>
      </c>
      <c r="Y66" s="92">
        <f t="shared" ref="Y66:Y129" si="9">+SUMIFS(E:E,R:R,R66)</f>
        <v>16.12514651</v>
      </c>
      <c r="Z66">
        <f t="shared" ref="Z66:Z129" si="10">+SUMIFS(F:F,R:R,R66)</f>
        <v>16.12514651</v>
      </c>
    </row>
    <row r="67" spans="1:26" hidden="1" x14ac:dyDescent="0.25">
      <c r="A67" s="171">
        <v>78</v>
      </c>
      <c r="B67" s="171" t="s">
        <v>1268</v>
      </c>
      <c r="C67" s="171" t="s">
        <v>2447</v>
      </c>
      <c r="D67" s="172">
        <v>44298</v>
      </c>
      <c r="E67" s="173">
        <v>8.0308500000000005E-2</v>
      </c>
      <c r="F67" s="173">
        <v>8.0308500000000005E-2</v>
      </c>
      <c r="G67" s="173">
        <v>1014.3496</v>
      </c>
      <c r="I67" s="92">
        <f t="shared" ref="I67:I130" si="11">F67</f>
        <v>8.0308500000000005E-2</v>
      </c>
      <c r="J67" t="str">
        <f>IFERROR(VLOOKUP(VLOOKUP(B67,'Div &amp; NAV PU'!K:N,4,0),$O:$P,2,0),"Debt")</f>
        <v>Debt</v>
      </c>
      <c r="R67" t="str">
        <f t="shared" si="6"/>
        <v>Y0BQDirect Plan - Daily IDCW</v>
      </c>
      <c r="S67" t="str">
        <f>+VLOOKUP(B67,'Div &amp; NAV PU'!K:N,4,0)</f>
        <v>Y0BQ</v>
      </c>
      <c r="T67" t="str">
        <f>+VLOOKUP(B67,'Div &amp; NAV PU'!K:O,5,0)</f>
        <v>Direct Plan - Daily IDCW</v>
      </c>
      <c r="U67">
        <f t="shared" si="8"/>
        <v>16.338912069999992</v>
      </c>
      <c r="V67">
        <f>+VLOOKUP(T67,Financials!$C$59:$AN$72,MATCH(S67,Financials!$1:$1,0)-2,0)</f>
        <v>16.338912069999992</v>
      </c>
      <c r="W67" s="108">
        <f t="shared" si="7"/>
        <v>0</v>
      </c>
      <c r="Y67" s="92">
        <f t="shared" si="9"/>
        <v>16.338912069999992</v>
      </c>
      <c r="Z67">
        <f t="shared" si="10"/>
        <v>16.338912069999992</v>
      </c>
    </row>
    <row r="68" spans="1:26" hidden="1" x14ac:dyDescent="0.25">
      <c r="A68" s="171">
        <v>83</v>
      </c>
      <c r="B68" s="171">
        <v>221</v>
      </c>
      <c r="C68" s="171" t="s">
        <v>2454</v>
      </c>
      <c r="D68" s="172">
        <v>44298</v>
      </c>
      <c r="E68" s="173">
        <v>1.04666E-3</v>
      </c>
      <c r="F68" s="173">
        <v>1.04666E-3</v>
      </c>
      <c r="G68" s="173">
        <v>11.1066</v>
      </c>
      <c r="I68" s="92">
        <f t="shared" si="11"/>
        <v>1.04666E-3</v>
      </c>
      <c r="J68" t="str">
        <f>IFERROR(VLOOKUP(VLOOKUP(B68,'Div &amp; NAV PU'!K:N,4,0),$O:$P,2,0),"Debt")</f>
        <v>Debt</v>
      </c>
      <c r="R68" t="str">
        <f t="shared" si="6"/>
        <v>Y0BORegular Plan - Weekly IDCW</v>
      </c>
      <c r="S68" t="str">
        <f>+VLOOKUP(B68,'Div &amp; NAV PU'!K:N,4,0)</f>
        <v>Y0BO</v>
      </c>
      <c r="T68" t="str">
        <f>+VLOOKUP(B68,'Div &amp; NAV PU'!K:O,5,0)</f>
        <v>Regular Plan - Weekly IDCW</v>
      </c>
      <c r="U68">
        <f t="shared" si="8"/>
        <v>0.15691073999999997</v>
      </c>
      <c r="V68">
        <f>+VLOOKUP(T68,Financials!$C$59:$AN$72,MATCH(S68,Financials!$1:$1,0)-2,0)</f>
        <v>0.15691073999999997</v>
      </c>
      <c r="W68" s="108">
        <f t="shared" si="7"/>
        <v>0</v>
      </c>
      <c r="Y68" s="92">
        <f t="shared" si="9"/>
        <v>0.15691073999999997</v>
      </c>
      <c r="Z68">
        <f t="shared" si="10"/>
        <v>0.15691073999999997</v>
      </c>
    </row>
    <row r="69" spans="1:26" hidden="1" x14ac:dyDescent="0.25">
      <c r="A69" s="171">
        <v>84</v>
      </c>
      <c r="B69" s="171">
        <v>222</v>
      </c>
      <c r="C69" s="171" t="s">
        <v>2455</v>
      </c>
      <c r="D69" s="172">
        <v>44298</v>
      </c>
      <c r="E69" s="173">
        <v>1.0005299999999999E-3</v>
      </c>
      <c r="F69" s="173">
        <v>1.0005299999999999E-3</v>
      </c>
      <c r="G69" s="173">
        <v>10.322100000000001</v>
      </c>
      <c r="I69" s="92">
        <f t="shared" si="11"/>
        <v>1.0005299999999999E-3</v>
      </c>
      <c r="J69" t="str">
        <f>IFERROR(VLOOKUP(VLOOKUP(B69,'Div &amp; NAV PU'!K:N,4,0),$O:$P,2,0),"Debt")</f>
        <v>Debt</v>
      </c>
      <c r="R69" t="str">
        <f t="shared" si="6"/>
        <v>Y0BORegular Plan - Daily IDCW</v>
      </c>
      <c r="S69" t="str">
        <f>+VLOOKUP(B69,'Div &amp; NAV PU'!K:N,4,0)</f>
        <v>Y0BO</v>
      </c>
      <c r="T69" t="str">
        <f>+VLOOKUP(B69,'Div &amp; NAV PU'!K:O,5,0)</f>
        <v>Regular Plan - Daily IDCW</v>
      </c>
      <c r="U69">
        <f t="shared" si="8"/>
        <v>0.17107141000000012</v>
      </c>
      <c r="V69">
        <f>+VLOOKUP(T69,Financials!$C$59:$AN$72,MATCH(S69,Financials!$1:$1,0)-2,0)</f>
        <v>0.17107141000000012</v>
      </c>
      <c r="W69" s="108">
        <f t="shared" si="7"/>
        <v>0</v>
      </c>
      <c r="Y69" s="92">
        <f t="shared" si="9"/>
        <v>0.17107141000000012</v>
      </c>
      <c r="Z69">
        <f t="shared" si="10"/>
        <v>0.17107141000000012</v>
      </c>
    </row>
    <row r="70" spans="1:26" hidden="1" x14ac:dyDescent="0.25">
      <c r="A70" s="171">
        <v>86</v>
      </c>
      <c r="B70" s="171" t="s">
        <v>1262</v>
      </c>
      <c r="C70" s="171" t="s">
        <v>2456</v>
      </c>
      <c r="D70" s="172">
        <v>44298</v>
      </c>
      <c r="E70" s="173">
        <v>1.3591600000000001E-3</v>
      </c>
      <c r="F70" s="173">
        <v>1.3591600000000001E-3</v>
      </c>
      <c r="G70" s="173">
        <v>11.288</v>
      </c>
      <c r="I70" s="92">
        <f t="shared" si="11"/>
        <v>1.3591600000000001E-3</v>
      </c>
      <c r="J70" t="str">
        <f>IFERROR(VLOOKUP(VLOOKUP(B70,'Div &amp; NAV PU'!K:N,4,0),$O:$P,2,0),"Debt")</f>
        <v>Debt</v>
      </c>
      <c r="R70" t="str">
        <f t="shared" si="6"/>
        <v>Y0BODirect Plan - Weekly IDCW</v>
      </c>
      <c r="S70" t="str">
        <f>+VLOOKUP(B70,'Div &amp; NAV PU'!K:N,4,0)</f>
        <v>Y0BO</v>
      </c>
      <c r="T70" t="str">
        <f>+VLOOKUP(B70,'Div &amp; NAV PU'!K:O,5,0)</f>
        <v>Direct Plan - Weekly IDCW</v>
      </c>
      <c r="U70">
        <f t="shared" si="8"/>
        <v>0.16732176999999998</v>
      </c>
      <c r="V70">
        <f>+VLOOKUP(T70,Financials!$C$59:$AN$72,MATCH(S70,Financials!$1:$1,0)-2,0)</f>
        <v>0.16732176999999998</v>
      </c>
      <c r="W70" s="108">
        <f t="shared" si="7"/>
        <v>0</v>
      </c>
      <c r="Y70" s="92">
        <f t="shared" si="9"/>
        <v>0.16732176999999998</v>
      </c>
      <c r="Z70">
        <f t="shared" si="10"/>
        <v>0.16732176999999998</v>
      </c>
    </row>
    <row r="71" spans="1:26" hidden="1" x14ac:dyDescent="0.25">
      <c r="A71" s="171">
        <v>92</v>
      </c>
      <c r="B71" s="171" t="s">
        <v>1289</v>
      </c>
      <c r="C71" s="171" t="s">
        <v>2444</v>
      </c>
      <c r="D71" s="172">
        <v>44300</v>
      </c>
      <c r="E71" s="173">
        <v>0.16897480000000001</v>
      </c>
      <c r="F71" s="173">
        <v>0.16897480000000001</v>
      </c>
      <c r="G71" s="173">
        <v>1023.3</v>
      </c>
      <c r="I71" s="92">
        <f t="shared" si="11"/>
        <v>0.16897480000000001</v>
      </c>
      <c r="J71" t="str">
        <f>IFERROR(VLOOKUP(VLOOKUP(B71,'Div &amp; NAV PU'!K:N,4,0),$O:$P,2,0),"Debt")</f>
        <v>Debt</v>
      </c>
      <c r="R71" t="str">
        <f t="shared" si="6"/>
        <v>Y0ALRegular Plan - Daily IDCW</v>
      </c>
      <c r="S71" t="str">
        <f>+VLOOKUP(B71,'Div &amp; NAV PU'!K:N,4,0)</f>
        <v>Y0AL</v>
      </c>
      <c r="T71" t="str">
        <f>+VLOOKUP(B71,'Div &amp; NAV PU'!K:O,5,0)</f>
        <v>Regular Plan - Daily IDCW</v>
      </c>
      <c r="U71">
        <f t="shared" si="8"/>
        <v>15.581406499999995</v>
      </c>
      <c r="V71">
        <f>+VLOOKUP(T71,Financials!$C$59:$AN$72,MATCH(S71,Financials!$1:$1,0)-2,0)</f>
        <v>15.581406499999995</v>
      </c>
      <c r="W71" s="108">
        <f t="shared" si="7"/>
        <v>0</v>
      </c>
      <c r="Y71" s="92">
        <f t="shared" si="9"/>
        <v>15.581406499999995</v>
      </c>
      <c r="Z71">
        <f t="shared" si="10"/>
        <v>15.581406499999995</v>
      </c>
    </row>
    <row r="72" spans="1:26" hidden="1" x14ac:dyDescent="0.25">
      <c r="A72" s="171">
        <v>93</v>
      </c>
      <c r="B72" s="171" t="s">
        <v>1285</v>
      </c>
      <c r="C72" s="171" t="s">
        <v>2445</v>
      </c>
      <c r="D72" s="172">
        <v>44300</v>
      </c>
      <c r="E72" s="173">
        <v>0.1747128</v>
      </c>
      <c r="F72" s="173">
        <v>0.1747128</v>
      </c>
      <c r="G72" s="173">
        <v>1023.3</v>
      </c>
      <c r="I72" s="92">
        <f t="shared" si="11"/>
        <v>0.1747128</v>
      </c>
      <c r="J72" t="str">
        <f>IFERROR(VLOOKUP(VLOOKUP(B72,'Div &amp; NAV PU'!K:N,4,0),$O:$P,2,0),"Debt")</f>
        <v>Debt</v>
      </c>
      <c r="R72" t="str">
        <f t="shared" si="6"/>
        <v>Y0ALDirect Plan - Daily IDCW</v>
      </c>
      <c r="S72" t="str">
        <f>+VLOOKUP(B72,'Div &amp; NAV PU'!K:N,4,0)</f>
        <v>Y0AL</v>
      </c>
      <c r="T72" t="str">
        <f>+VLOOKUP(B72,'Div &amp; NAV PU'!K:O,5,0)</f>
        <v>Direct Plan - Daily IDCW</v>
      </c>
      <c r="U72">
        <f t="shared" si="8"/>
        <v>16.110954460000006</v>
      </c>
      <c r="V72">
        <f>+VLOOKUP(T72,Financials!$C$59:$AN$72,MATCH(S72,Financials!$1:$1,0)-2,0)</f>
        <v>16.110954460000006</v>
      </c>
      <c r="W72" s="108">
        <f t="shared" si="7"/>
        <v>0</v>
      </c>
      <c r="Y72" s="92">
        <f t="shared" si="9"/>
        <v>16.110954460000006</v>
      </c>
      <c r="Z72">
        <f t="shared" si="10"/>
        <v>16.110954460000006</v>
      </c>
    </row>
    <row r="73" spans="1:26" hidden="1" x14ac:dyDescent="0.25">
      <c r="A73" s="171">
        <v>94</v>
      </c>
      <c r="B73" s="171" t="s">
        <v>1271</v>
      </c>
      <c r="C73" s="171" t="s">
        <v>2446</v>
      </c>
      <c r="D73" s="172">
        <v>44300</v>
      </c>
      <c r="E73" s="173">
        <v>0.17442821</v>
      </c>
      <c r="F73" s="173">
        <v>0.17442821</v>
      </c>
      <c r="G73" s="173">
        <v>1011.7794</v>
      </c>
      <c r="I73" s="92">
        <f t="shared" si="11"/>
        <v>0.17442821</v>
      </c>
      <c r="J73" t="str">
        <f>IFERROR(VLOOKUP(VLOOKUP(B73,'Div &amp; NAV PU'!K:N,4,0),$O:$P,2,0),"Debt")</f>
        <v>Debt</v>
      </c>
      <c r="R73" t="str">
        <f t="shared" si="6"/>
        <v>Y0BQRegular Plan - Daily IDCW</v>
      </c>
      <c r="S73" t="str">
        <f>+VLOOKUP(B73,'Div &amp; NAV PU'!K:N,4,0)</f>
        <v>Y0BQ</v>
      </c>
      <c r="T73" t="str">
        <f>+VLOOKUP(B73,'Div &amp; NAV PU'!K:O,5,0)</f>
        <v>Regular Plan - Daily IDCW</v>
      </c>
      <c r="U73">
        <f t="shared" si="8"/>
        <v>15.994319890000005</v>
      </c>
      <c r="V73">
        <f>+VLOOKUP(T73,Financials!$C$59:$AN$72,MATCH(S73,Financials!$1:$1,0)-2,0)</f>
        <v>15.994319890000005</v>
      </c>
      <c r="W73" s="108">
        <f t="shared" si="7"/>
        <v>0</v>
      </c>
      <c r="Y73" s="92">
        <f t="shared" si="9"/>
        <v>15.994319890000005</v>
      </c>
      <c r="Z73">
        <f t="shared" si="10"/>
        <v>15.994319890000005</v>
      </c>
    </row>
    <row r="74" spans="1:26" hidden="1" x14ac:dyDescent="0.25">
      <c r="A74" s="171">
        <v>95</v>
      </c>
      <c r="B74" s="171" t="s">
        <v>1268</v>
      </c>
      <c r="C74" s="171" t="s">
        <v>2447</v>
      </c>
      <c r="D74" s="172">
        <v>44300</v>
      </c>
      <c r="E74" s="173">
        <v>0.17766480000000001</v>
      </c>
      <c r="F74" s="173">
        <v>0.17766480000000001</v>
      </c>
      <c r="G74" s="173">
        <v>1014.3496</v>
      </c>
      <c r="I74" s="92">
        <f t="shared" si="11"/>
        <v>0.17766480000000001</v>
      </c>
      <c r="J74" t="str">
        <f>IFERROR(VLOOKUP(VLOOKUP(B74,'Div &amp; NAV PU'!K:N,4,0),$O:$P,2,0),"Debt")</f>
        <v>Debt</v>
      </c>
      <c r="R74" t="str">
        <f t="shared" si="6"/>
        <v>Y0BQDirect Plan - Daily IDCW</v>
      </c>
      <c r="S74" t="str">
        <f>+VLOOKUP(B74,'Div &amp; NAV PU'!K:N,4,0)</f>
        <v>Y0BQ</v>
      </c>
      <c r="T74" t="str">
        <f>+VLOOKUP(B74,'Div &amp; NAV PU'!K:O,5,0)</f>
        <v>Direct Plan - Daily IDCW</v>
      </c>
      <c r="U74">
        <f t="shared" si="8"/>
        <v>16.338912069999992</v>
      </c>
      <c r="V74">
        <f>+VLOOKUP(T74,Financials!$C$59:$AN$72,MATCH(S74,Financials!$1:$1,0)-2,0)</f>
        <v>16.338912069999992</v>
      </c>
      <c r="W74" s="108">
        <f t="shared" si="7"/>
        <v>0</v>
      </c>
      <c r="Y74" s="92">
        <f t="shared" si="9"/>
        <v>16.338912069999992</v>
      </c>
      <c r="Z74">
        <f t="shared" si="10"/>
        <v>16.338912069999992</v>
      </c>
    </row>
    <row r="75" spans="1:26" hidden="1" x14ac:dyDescent="0.25">
      <c r="A75" s="171">
        <v>96</v>
      </c>
      <c r="B75" s="171">
        <v>222</v>
      </c>
      <c r="C75" s="171" t="s">
        <v>2455</v>
      </c>
      <c r="D75" s="172">
        <v>44301</v>
      </c>
      <c r="E75" s="173">
        <v>3.1771600000000001E-3</v>
      </c>
      <c r="F75" s="173">
        <v>3.1771600000000001E-3</v>
      </c>
      <c r="G75" s="173">
        <v>10.322100000000001</v>
      </c>
      <c r="I75" s="92">
        <f t="shared" si="11"/>
        <v>3.1771600000000001E-3</v>
      </c>
      <c r="J75" t="str">
        <f>IFERROR(VLOOKUP(VLOOKUP(B75,'Div &amp; NAV PU'!K:N,4,0),$O:$P,2,0),"Debt")</f>
        <v>Debt</v>
      </c>
      <c r="R75" t="str">
        <f t="shared" si="6"/>
        <v>Y0BORegular Plan - Daily IDCW</v>
      </c>
      <c r="S75" t="str">
        <f>+VLOOKUP(B75,'Div &amp; NAV PU'!K:N,4,0)</f>
        <v>Y0BO</v>
      </c>
      <c r="T75" t="str">
        <f>+VLOOKUP(B75,'Div &amp; NAV PU'!K:O,5,0)</f>
        <v>Regular Plan - Daily IDCW</v>
      </c>
      <c r="U75">
        <f t="shared" si="8"/>
        <v>0.17107141000000012</v>
      </c>
      <c r="V75">
        <f>+VLOOKUP(T75,Financials!$C$59:$AN$72,MATCH(S75,Financials!$1:$1,0)-2,0)</f>
        <v>0.17107141000000012</v>
      </c>
      <c r="W75" s="108">
        <f t="shared" si="7"/>
        <v>0</v>
      </c>
      <c r="Y75" s="92">
        <f t="shared" si="9"/>
        <v>0.17107141000000012</v>
      </c>
      <c r="Z75">
        <f t="shared" si="10"/>
        <v>0.17107141000000012</v>
      </c>
    </row>
    <row r="76" spans="1:26" hidden="1" x14ac:dyDescent="0.25">
      <c r="A76" s="171">
        <v>97</v>
      </c>
      <c r="B76" s="171" t="s">
        <v>1259</v>
      </c>
      <c r="C76" s="171" t="s">
        <v>2457</v>
      </c>
      <c r="D76" s="172">
        <v>44301</v>
      </c>
      <c r="E76" s="173">
        <v>3.3730499999999998E-3</v>
      </c>
      <c r="F76" s="173">
        <v>3.3730499999999998E-3</v>
      </c>
      <c r="G76" s="173">
        <v>10.5092</v>
      </c>
      <c r="I76" s="92">
        <f t="shared" si="11"/>
        <v>3.3730499999999998E-3</v>
      </c>
      <c r="J76" t="str">
        <f>IFERROR(VLOOKUP(VLOOKUP(B76,'Div &amp; NAV PU'!K:N,4,0),$O:$P,2,0),"Debt")</f>
        <v>Debt</v>
      </c>
      <c r="R76" t="str">
        <f t="shared" si="6"/>
        <v>Y0BODirect Plan - Daily IDCW</v>
      </c>
      <c r="S76" t="str">
        <f>+VLOOKUP(B76,'Div &amp; NAV PU'!K:N,4,0)</f>
        <v>Y0BO</v>
      </c>
      <c r="T76" t="str">
        <f>+VLOOKUP(B76,'Div &amp; NAV PU'!K:O,5,0)</f>
        <v>Direct Plan - Daily IDCW</v>
      </c>
      <c r="U76">
        <f t="shared" si="8"/>
        <v>0.18260394999999999</v>
      </c>
      <c r="V76">
        <f>+VLOOKUP(T76,Financials!$C$59:$AN$72,MATCH(S76,Financials!$1:$1,0)-2,0)</f>
        <v>0.18260394999999999</v>
      </c>
      <c r="W76" s="108">
        <f t="shared" si="7"/>
        <v>0</v>
      </c>
      <c r="Y76" s="92">
        <f t="shared" si="9"/>
        <v>0.18260394999999999</v>
      </c>
      <c r="Z76">
        <f t="shared" si="10"/>
        <v>0.18260394999999999</v>
      </c>
    </row>
    <row r="77" spans="1:26" hidden="1" x14ac:dyDescent="0.25">
      <c r="A77" s="171">
        <v>98</v>
      </c>
      <c r="B77" s="171" t="s">
        <v>1289</v>
      </c>
      <c r="C77" s="171" t="s">
        <v>2444</v>
      </c>
      <c r="D77" s="172">
        <v>44301</v>
      </c>
      <c r="E77" s="173">
        <v>8.4436040000000004E-2</v>
      </c>
      <c r="F77" s="173">
        <v>8.4436040000000004E-2</v>
      </c>
      <c r="G77" s="173">
        <v>1023.3</v>
      </c>
      <c r="I77" s="92">
        <f t="shared" si="11"/>
        <v>8.4436040000000004E-2</v>
      </c>
      <c r="J77" t="str">
        <f>IFERROR(VLOOKUP(VLOOKUP(B77,'Div &amp; NAV PU'!K:N,4,0),$O:$P,2,0),"Debt")</f>
        <v>Debt</v>
      </c>
      <c r="R77" t="str">
        <f t="shared" si="6"/>
        <v>Y0ALRegular Plan - Daily IDCW</v>
      </c>
      <c r="S77" t="str">
        <f>+VLOOKUP(B77,'Div &amp; NAV PU'!K:N,4,0)</f>
        <v>Y0AL</v>
      </c>
      <c r="T77" t="str">
        <f>+VLOOKUP(B77,'Div &amp; NAV PU'!K:O,5,0)</f>
        <v>Regular Plan - Daily IDCW</v>
      </c>
      <c r="U77">
        <f t="shared" si="8"/>
        <v>15.581406499999995</v>
      </c>
      <c r="V77">
        <f>+VLOOKUP(T77,Financials!$C$59:$AN$72,MATCH(S77,Financials!$1:$1,0)-2,0)</f>
        <v>15.581406499999995</v>
      </c>
      <c r="W77" s="108">
        <f t="shared" si="7"/>
        <v>0</v>
      </c>
      <c r="Y77" s="92">
        <f t="shared" si="9"/>
        <v>15.581406499999995</v>
      </c>
      <c r="Z77">
        <f t="shared" si="10"/>
        <v>15.581406499999995</v>
      </c>
    </row>
    <row r="78" spans="1:26" hidden="1" x14ac:dyDescent="0.25">
      <c r="A78" s="171">
        <v>99</v>
      </c>
      <c r="B78" s="171" t="s">
        <v>1285</v>
      </c>
      <c r="C78" s="171" t="s">
        <v>2445</v>
      </c>
      <c r="D78" s="172">
        <v>44301</v>
      </c>
      <c r="E78" s="173">
        <v>8.7571270000000007E-2</v>
      </c>
      <c r="F78" s="173">
        <v>8.7571270000000007E-2</v>
      </c>
      <c r="G78" s="173">
        <v>1023.3</v>
      </c>
      <c r="I78" s="92">
        <f t="shared" si="11"/>
        <v>8.7571270000000007E-2</v>
      </c>
      <c r="J78" t="str">
        <f>IFERROR(VLOOKUP(VLOOKUP(B78,'Div &amp; NAV PU'!K:N,4,0),$O:$P,2,0),"Debt")</f>
        <v>Debt</v>
      </c>
      <c r="R78" t="str">
        <f t="shared" si="6"/>
        <v>Y0ALDirect Plan - Daily IDCW</v>
      </c>
      <c r="S78" t="str">
        <f>+VLOOKUP(B78,'Div &amp; NAV PU'!K:N,4,0)</f>
        <v>Y0AL</v>
      </c>
      <c r="T78" t="str">
        <f>+VLOOKUP(B78,'Div &amp; NAV PU'!K:O,5,0)</f>
        <v>Direct Plan - Daily IDCW</v>
      </c>
      <c r="U78">
        <f t="shared" si="8"/>
        <v>16.110954460000006</v>
      </c>
      <c r="V78">
        <f>+VLOOKUP(T78,Financials!$C$59:$AN$72,MATCH(S78,Financials!$1:$1,0)-2,0)</f>
        <v>16.110954460000006</v>
      </c>
      <c r="W78" s="108">
        <f t="shared" si="7"/>
        <v>0</v>
      </c>
      <c r="Y78" s="92">
        <f t="shared" si="9"/>
        <v>16.110954460000006</v>
      </c>
      <c r="Z78">
        <f t="shared" si="10"/>
        <v>16.110954460000006</v>
      </c>
    </row>
    <row r="79" spans="1:26" hidden="1" x14ac:dyDescent="0.25">
      <c r="A79" s="171">
        <v>100</v>
      </c>
      <c r="B79" s="171">
        <v>125</v>
      </c>
      <c r="C79" s="171" t="s">
        <v>2458</v>
      </c>
      <c r="D79" s="172">
        <v>44301</v>
      </c>
      <c r="E79" s="173">
        <v>2.16935E-3</v>
      </c>
      <c r="F79" s="173">
        <v>2.16935E-3</v>
      </c>
      <c r="G79" s="173">
        <v>10.8591</v>
      </c>
      <c r="I79" s="92">
        <f t="shared" si="11"/>
        <v>2.16935E-3</v>
      </c>
      <c r="J79" t="str">
        <f>IFERROR(VLOOKUP(VLOOKUP(B79,'Div &amp; NAV PU'!K:N,4,0),$O:$P,2,0),"Debt")</f>
        <v>Debt</v>
      </c>
      <c r="R79" t="str">
        <f t="shared" si="6"/>
        <v>Y0BLRegular Plan - Daily IDCW</v>
      </c>
      <c r="S79" t="str">
        <f>+VLOOKUP(B79,'Div &amp; NAV PU'!K:N,4,0)</f>
        <v>Y0BL</v>
      </c>
      <c r="T79" t="str">
        <f>+VLOOKUP(B79,'Div &amp; NAV PU'!K:O,5,0)</f>
        <v>Regular Plan - Daily IDCW</v>
      </c>
      <c r="U79">
        <f t="shared" si="8"/>
        <v>0.15721088999999988</v>
      </c>
      <c r="V79">
        <f>+VLOOKUP(T79,Financials!$C$59:$AN$72,MATCH(S79,Financials!$1:$1,0)-2,0)</f>
        <v>0.15721088999999988</v>
      </c>
      <c r="W79" s="108">
        <f t="shared" si="7"/>
        <v>0</v>
      </c>
      <c r="Y79" s="92">
        <f t="shared" si="9"/>
        <v>0.15721088999999988</v>
      </c>
      <c r="Z79">
        <f t="shared" si="10"/>
        <v>0.15721088999999988</v>
      </c>
    </row>
    <row r="80" spans="1:26" hidden="1" x14ac:dyDescent="0.25">
      <c r="A80" s="171">
        <v>101</v>
      </c>
      <c r="B80" s="171" t="s">
        <v>1263</v>
      </c>
      <c r="C80" s="171" t="s">
        <v>2459</v>
      </c>
      <c r="D80" s="172">
        <v>44301</v>
      </c>
      <c r="E80" s="173">
        <v>2.59794E-3</v>
      </c>
      <c r="F80" s="173">
        <v>2.59794E-3</v>
      </c>
      <c r="G80" s="173">
        <v>10.8591</v>
      </c>
      <c r="I80" s="92">
        <f t="shared" si="11"/>
        <v>2.59794E-3</v>
      </c>
      <c r="J80" t="str">
        <f>IFERROR(VLOOKUP(VLOOKUP(B80,'Div &amp; NAV PU'!K:N,4,0),$O:$P,2,0),"Debt")</f>
        <v>Debt</v>
      </c>
      <c r="R80" t="str">
        <f t="shared" si="6"/>
        <v>Y0BLDirect Plan - Daily IDCW</v>
      </c>
      <c r="S80" t="str">
        <f>+VLOOKUP(B80,'Div &amp; NAV PU'!K:N,4,0)</f>
        <v>Y0BL</v>
      </c>
      <c r="T80" t="str">
        <f>+VLOOKUP(B80,'Div &amp; NAV PU'!K:O,5,0)</f>
        <v>Direct Plan - Daily IDCW</v>
      </c>
      <c r="U80">
        <f t="shared" si="8"/>
        <v>0.18309809000000002</v>
      </c>
      <c r="V80">
        <f>+VLOOKUP(T80,Financials!$C$59:$AN$72,MATCH(S80,Financials!$1:$1,0)-2,0)</f>
        <v>0.18309809000000002</v>
      </c>
      <c r="W80" s="108">
        <f t="shared" si="7"/>
        <v>0</v>
      </c>
      <c r="Y80" s="92">
        <f t="shared" si="9"/>
        <v>0.18309809000000002</v>
      </c>
      <c r="Z80">
        <f t="shared" si="10"/>
        <v>0.18309809000000002</v>
      </c>
    </row>
    <row r="81" spans="1:32" hidden="1" x14ac:dyDescent="0.25">
      <c r="A81" s="171">
        <v>102</v>
      </c>
      <c r="B81" s="171" t="s">
        <v>1271</v>
      </c>
      <c r="C81" s="171" t="s">
        <v>2446</v>
      </c>
      <c r="D81" s="172">
        <v>44301</v>
      </c>
      <c r="E81" s="173">
        <v>8.1174880000000005E-2</v>
      </c>
      <c r="F81" s="173">
        <v>8.1174880000000005E-2</v>
      </c>
      <c r="G81" s="173">
        <v>1011.7794</v>
      </c>
      <c r="I81" s="92">
        <f t="shared" si="11"/>
        <v>8.1174880000000005E-2</v>
      </c>
      <c r="J81" t="str">
        <f>IFERROR(VLOOKUP(VLOOKUP(B81,'Div &amp; NAV PU'!K:N,4,0),$O:$P,2,0),"Debt")</f>
        <v>Debt</v>
      </c>
      <c r="R81" t="str">
        <f t="shared" si="6"/>
        <v>Y0BQRegular Plan - Daily IDCW</v>
      </c>
      <c r="S81" t="str">
        <f>+VLOOKUP(B81,'Div &amp; NAV PU'!K:N,4,0)</f>
        <v>Y0BQ</v>
      </c>
      <c r="T81" t="str">
        <f>+VLOOKUP(B81,'Div &amp; NAV PU'!K:O,5,0)</f>
        <v>Regular Plan - Daily IDCW</v>
      </c>
      <c r="U81">
        <f t="shared" si="8"/>
        <v>15.994319890000005</v>
      </c>
      <c r="V81">
        <f>+VLOOKUP(T81,Financials!$C$59:$AN$72,MATCH(S81,Financials!$1:$1,0)-2,0)</f>
        <v>15.994319890000005</v>
      </c>
      <c r="W81" s="108">
        <f t="shared" si="7"/>
        <v>0</v>
      </c>
      <c r="Y81" s="92">
        <f t="shared" si="9"/>
        <v>15.994319890000005</v>
      </c>
      <c r="Z81">
        <f t="shared" si="10"/>
        <v>15.994319890000005</v>
      </c>
    </row>
    <row r="82" spans="1:32" hidden="1" x14ac:dyDescent="0.25">
      <c r="A82" s="171">
        <v>103</v>
      </c>
      <c r="B82" s="171" t="s">
        <v>1268</v>
      </c>
      <c r="C82" s="171" t="s">
        <v>2447</v>
      </c>
      <c r="D82" s="172">
        <v>44301</v>
      </c>
      <c r="E82" s="173">
        <v>8.2811099999999999E-2</v>
      </c>
      <c r="F82" s="173">
        <v>8.2811099999999999E-2</v>
      </c>
      <c r="G82" s="173">
        <v>1014.3496</v>
      </c>
      <c r="I82" s="92">
        <f t="shared" si="11"/>
        <v>8.2811099999999999E-2</v>
      </c>
      <c r="J82" t="str">
        <f>IFERROR(VLOOKUP(VLOOKUP(B82,'Div &amp; NAV PU'!K:N,4,0),$O:$P,2,0),"Debt")</f>
        <v>Debt</v>
      </c>
      <c r="R82" t="str">
        <f t="shared" si="6"/>
        <v>Y0BQDirect Plan - Daily IDCW</v>
      </c>
      <c r="S82" t="str">
        <f>+VLOOKUP(B82,'Div &amp; NAV PU'!K:N,4,0)</f>
        <v>Y0BQ</v>
      </c>
      <c r="T82" t="str">
        <f>+VLOOKUP(B82,'Div &amp; NAV PU'!K:O,5,0)</f>
        <v>Direct Plan - Daily IDCW</v>
      </c>
      <c r="U82">
        <f t="shared" si="8"/>
        <v>16.338912069999992</v>
      </c>
      <c r="V82">
        <f>+VLOOKUP(T82,Financials!$C$59:$AN$72,MATCH(S82,Financials!$1:$1,0)-2,0)</f>
        <v>16.338912069999992</v>
      </c>
      <c r="W82" s="108">
        <f t="shared" si="7"/>
        <v>0</v>
      </c>
      <c r="Y82" s="92">
        <f t="shared" si="9"/>
        <v>16.338912069999992</v>
      </c>
      <c r="Z82">
        <f t="shared" si="10"/>
        <v>16.338912069999992</v>
      </c>
    </row>
    <row r="83" spans="1:32" hidden="1" x14ac:dyDescent="0.25">
      <c r="A83" s="171">
        <v>104</v>
      </c>
      <c r="B83" s="171">
        <v>222</v>
      </c>
      <c r="C83" s="171" t="s">
        <v>2455</v>
      </c>
      <c r="D83" s="172">
        <v>44302</v>
      </c>
      <c r="E83" s="173">
        <v>1.24555E-3</v>
      </c>
      <c r="F83" s="173">
        <v>1.24555E-3</v>
      </c>
      <c r="G83" s="173">
        <v>10.322100000000001</v>
      </c>
      <c r="I83" s="92">
        <f t="shared" si="11"/>
        <v>1.24555E-3</v>
      </c>
      <c r="J83" t="str">
        <f>IFERROR(VLOOKUP(VLOOKUP(B83,'Div &amp; NAV PU'!K:N,4,0),$O:$P,2,0),"Debt")</f>
        <v>Debt</v>
      </c>
      <c r="R83" t="str">
        <f t="shared" si="6"/>
        <v>Y0BORegular Plan - Daily IDCW</v>
      </c>
      <c r="S83" t="str">
        <f>+VLOOKUP(B83,'Div &amp; NAV PU'!K:N,4,0)</f>
        <v>Y0BO</v>
      </c>
      <c r="T83" t="str">
        <f>+VLOOKUP(B83,'Div &amp; NAV PU'!K:O,5,0)</f>
        <v>Regular Plan - Daily IDCW</v>
      </c>
      <c r="U83">
        <f t="shared" si="8"/>
        <v>0.17107141000000012</v>
      </c>
      <c r="V83">
        <f>+VLOOKUP(T83,Financials!$C$59:$AN$72,MATCH(S83,Financials!$1:$1,0)-2,0)</f>
        <v>0.17107141000000012</v>
      </c>
      <c r="W83" s="108">
        <f t="shared" si="7"/>
        <v>0</v>
      </c>
      <c r="Y83" s="92">
        <f t="shared" si="9"/>
        <v>0.17107141000000012</v>
      </c>
      <c r="Z83">
        <f t="shared" si="10"/>
        <v>0.17107141000000012</v>
      </c>
      <c r="AF83" s="169"/>
    </row>
    <row r="84" spans="1:32" hidden="1" x14ac:dyDescent="0.25">
      <c r="A84" s="171">
        <v>105</v>
      </c>
      <c r="B84" s="171" t="s">
        <v>1259</v>
      </c>
      <c r="C84" s="171" t="s">
        <v>2457</v>
      </c>
      <c r="D84" s="172">
        <v>44302</v>
      </c>
      <c r="E84" s="173">
        <v>1.3142200000000001E-3</v>
      </c>
      <c r="F84" s="173">
        <v>1.3142200000000001E-3</v>
      </c>
      <c r="G84" s="173">
        <v>10.5092</v>
      </c>
      <c r="I84" s="92">
        <f t="shared" si="11"/>
        <v>1.3142200000000001E-3</v>
      </c>
      <c r="J84" t="str">
        <f>IFERROR(VLOOKUP(VLOOKUP(B84,'Div &amp; NAV PU'!K:N,4,0),$O:$P,2,0),"Debt")</f>
        <v>Debt</v>
      </c>
      <c r="R84" t="str">
        <f t="shared" si="6"/>
        <v>Y0BODirect Plan - Daily IDCW</v>
      </c>
      <c r="S84" t="str">
        <f>+VLOOKUP(B84,'Div &amp; NAV PU'!K:N,4,0)</f>
        <v>Y0BO</v>
      </c>
      <c r="T84" t="str">
        <f>+VLOOKUP(B84,'Div &amp; NAV PU'!K:O,5,0)</f>
        <v>Direct Plan - Daily IDCW</v>
      </c>
      <c r="U84">
        <f t="shared" si="8"/>
        <v>0.18260394999999999</v>
      </c>
      <c r="V84">
        <f>+VLOOKUP(T84,Financials!$C$59:$AN$72,MATCH(S84,Financials!$1:$1,0)-2,0)</f>
        <v>0.18260394999999999</v>
      </c>
      <c r="W84" s="108">
        <f t="shared" si="7"/>
        <v>0</v>
      </c>
      <c r="Y84" s="92">
        <f t="shared" si="9"/>
        <v>0.18260394999999999</v>
      </c>
      <c r="Z84">
        <f t="shared" si="10"/>
        <v>0.18260394999999999</v>
      </c>
    </row>
    <row r="85" spans="1:32" hidden="1" x14ac:dyDescent="0.25">
      <c r="A85" s="171">
        <v>106</v>
      </c>
      <c r="B85" s="171" t="s">
        <v>1289</v>
      </c>
      <c r="C85" s="171" t="s">
        <v>2444</v>
      </c>
      <c r="D85" s="172">
        <v>44302</v>
      </c>
      <c r="E85" s="173">
        <v>8.5842070000000006E-2</v>
      </c>
      <c r="F85" s="173">
        <v>8.5842070000000006E-2</v>
      </c>
      <c r="G85" s="173">
        <v>1023.3</v>
      </c>
      <c r="I85" s="92">
        <f t="shared" si="11"/>
        <v>8.5842070000000006E-2</v>
      </c>
      <c r="J85" t="str">
        <f>IFERROR(VLOOKUP(VLOOKUP(B85,'Div &amp; NAV PU'!K:N,4,0),$O:$P,2,0),"Debt")</f>
        <v>Debt</v>
      </c>
      <c r="R85" t="str">
        <f t="shared" si="6"/>
        <v>Y0ALRegular Plan - Daily IDCW</v>
      </c>
      <c r="S85" t="str">
        <f>+VLOOKUP(B85,'Div &amp; NAV PU'!K:N,4,0)</f>
        <v>Y0AL</v>
      </c>
      <c r="T85" t="str">
        <f>+VLOOKUP(B85,'Div &amp; NAV PU'!K:O,5,0)</f>
        <v>Regular Plan - Daily IDCW</v>
      </c>
      <c r="U85">
        <f t="shared" si="8"/>
        <v>15.581406499999995</v>
      </c>
      <c r="V85">
        <f>+VLOOKUP(T85,Financials!$C$59:$AN$72,MATCH(S85,Financials!$1:$1,0)-2,0)</f>
        <v>15.581406499999995</v>
      </c>
      <c r="W85" s="108">
        <f t="shared" si="7"/>
        <v>0</v>
      </c>
      <c r="Y85" s="92">
        <f t="shared" si="9"/>
        <v>15.581406499999995</v>
      </c>
      <c r="Z85">
        <f t="shared" si="10"/>
        <v>15.581406499999995</v>
      </c>
    </row>
    <row r="86" spans="1:32" hidden="1" x14ac:dyDescent="0.25">
      <c r="A86" s="171">
        <v>107</v>
      </c>
      <c r="B86" s="171" t="s">
        <v>1285</v>
      </c>
      <c r="C86" s="171" t="s">
        <v>2445</v>
      </c>
      <c r="D86" s="172">
        <v>44302</v>
      </c>
      <c r="E86" s="173">
        <v>8.8545639999999995E-2</v>
      </c>
      <c r="F86" s="173">
        <v>8.8545639999999995E-2</v>
      </c>
      <c r="G86" s="173">
        <v>1023.3</v>
      </c>
      <c r="I86" s="92">
        <f t="shared" si="11"/>
        <v>8.8545639999999995E-2</v>
      </c>
      <c r="J86" t="str">
        <f>IFERROR(VLOOKUP(VLOOKUP(B86,'Div &amp; NAV PU'!K:N,4,0),$O:$P,2,0),"Debt")</f>
        <v>Debt</v>
      </c>
      <c r="R86" t="str">
        <f t="shared" si="6"/>
        <v>Y0ALDirect Plan - Daily IDCW</v>
      </c>
      <c r="S86" t="str">
        <f>+VLOOKUP(B86,'Div &amp; NAV PU'!K:N,4,0)</f>
        <v>Y0AL</v>
      </c>
      <c r="T86" t="str">
        <f>+VLOOKUP(B86,'Div &amp; NAV PU'!K:O,5,0)</f>
        <v>Direct Plan - Daily IDCW</v>
      </c>
      <c r="U86">
        <f t="shared" si="8"/>
        <v>16.110954460000006</v>
      </c>
      <c r="V86">
        <f>+VLOOKUP(T86,Financials!$C$59:$AN$72,MATCH(S86,Financials!$1:$1,0)-2,0)</f>
        <v>16.110954460000006</v>
      </c>
      <c r="W86" s="108">
        <f t="shared" si="7"/>
        <v>0</v>
      </c>
      <c r="Y86" s="92">
        <f t="shared" si="9"/>
        <v>16.110954460000006</v>
      </c>
      <c r="Z86">
        <f t="shared" si="10"/>
        <v>16.110954460000006</v>
      </c>
      <c r="AF86" s="169"/>
    </row>
    <row r="87" spans="1:32" hidden="1" x14ac:dyDescent="0.25">
      <c r="A87" s="171">
        <v>108</v>
      </c>
      <c r="B87" s="171">
        <v>125</v>
      </c>
      <c r="C87" s="171" t="s">
        <v>2458</v>
      </c>
      <c r="D87" s="172">
        <v>44302</v>
      </c>
      <c r="E87" s="173">
        <v>7.9109000000000004E-4</v>
      </c>
      <c r="F87" s="173">
        <v>7.9109000000000004E-4</v>
      </c>
      <c r="G87" s="173">
        <v>10.8591</v>
      </c>
      <c r="I87" s="92">
        <f t="shared" si="11"/>
        <v>7.9109000000000004E-4</v>
      </c>
      <c r="J87" t="str">
        <f>IFERROR(VLOOKUP(VLOOKUP(B87,'Div &amp; NAV PU'!K:N,4,0),$O:$P,2,0),"Debt")</f>
        <v>Debt</v>
      </c>
      <c r="R87" t="str">
        <f t="shared" si="6"/>
        <v>Y0BLRegular Plan - Daily IDCW</v>
      </c>
      <c r="S87" t="str">
        <f>+VLOOKUP(B87,'Div &amp; NAV PU'!K:N,4,0)</f>
        <v>Y0BL</v>
      </c>
      <c r="T87" t="str">
        <f>+VLOOKUP(B87,'Div &amp; NAV PU'!K:O,5,0)</f>
        <v>Regular Plan - Daily IDCW</v>
      </c>
      <c r="U87">
        <f t="shared" si="8"/>
        <v>0.15721088999999988</v>
      </c>
      <c r="V87">
        <f>+VLOOKUP(T87,Financials!$C$59:$AN$72,MATCH(S87,Financials!$1:$1,0)-2,0)</f>
        <v>0.15721088999999988</v>
      </c>
      <c r="W87" s="108">
        <f t="shared" si="7"/>
        <v>0</v>
      </c>
      <c r="Y87" s="92">
        <f t="shared" si="9"/>
        <v>0.15721088999999988</v>
      </c>
      <c r="Z87">
        <f t="shared" si="10"/>
        <v>0.15721088999999988</v>
      </c>
    </row>
    <row r="88" spans="1:32" hidden="1" x14ac:dyDescent="0.25">
      <c r="A88" s="171">
        <v>109</v>
      </c>
      <c r="B88" s="171" t="s">
        <v>1263</v>
      </c>
      <c r="C88" s="171" t="s">
        <v>2459</v>
      </c>
      <c r="D88" s="172">
        <v>44302</v>
      </c>
      <c r="E88" s="173">
        <v>9.3395000000000001E-4</v>
      </c>
      <c r="F88" s="173">
        <v>9.3395000000000001E-4</v>
      </c>
      <c r="G88" s="173">
        <v>10.8591</v>
      </c>
      <c r="I88" s="92">
        <f t="shared" si="11"/>
        <v>9.3395000000000001E-4</v>
      </c>
      <c r="J88" t="str">
        <f>IFERROR(VLOOKUP(VLOOKUP(B88,'Div &amp; NAV PU'!K:N,4,0),$O:$P,2,0),"Debt")</f>
        <v>Debt</v>
      </c>
      <c r="R88" t="str">
        <f t="shared" si="6"/>
        <v>Y0BLDirect Plan - Daily IDCW</v>
      </c>
      <c r="S88" t="str">
        <f>+VLOOKUP(B88,'Div &amp; NAV PU'!K:N,4,0)</f>
        <v>Y0BL</v>
      </c>
      <c r="T88" t="str">
        <f>+VLOOKUP(B88,'Div &amp; NAV PU'!K:O,5,0)</f>
        <v>Direct Plan - Daily IDCW</v>
      </c>
      <c r="U88">
        <f t="shared" si="8"/>
        <v>0.18309809000000002</v>
      </c>
      <c r="V88">
        <f>+VLOOKUP(T88,Financials!$C$59:$AN$72,MATCH(S88,Financials!$1:$1,0)-2,0)</f>
        <v>0.18309809000000002</v>
      </c>
      <c r="W88" s="108">
        <f t="shared" si="7"/>
        <v>0</v>
      </c>
      <c r="Y88" s="92">
        <f t="shared" si="9"/>
        <v>0.18309809000000002</v>
      </c>
      <c r="Z88">
        <f t="shared" si="10"/>
        <v>0.18309809000000002</v>
      </c>
    </row>
    <row r="89" spans="1:32" hidden="1" x14ac:dyDescent="0.25">
      <c r="A89" s="171">
        <v>110</v>
      </c>
      <c r="B89" s="171" t="s">
        <v>1271</v>
      </c>
      <c r="C89" s="171" t="s">
        <v>2446</v>
      </c>
      <c r="D89" s="172">
        <v>44302</v>
      </c>
      <c r="E89" s="173">
        <v>8.0313090000000004E-2</v>
      </c>
      <c r="F89" s="173">
        <v>8.0313090000000004E-2</v>
      </c>
      <c r="G89" s="173">
        <v>1011.7794</v>
      </c>
      <c r="I89" s="92">
        <f t="shared" si="11"/>
        <v>8.0313090000000004E-2</v>
      </c>
      <c r="J89" t="str">
        <f>IFERROR(VLOOKUP(VLOOKUP(B89,'Div &amp; NAV PU'!K:N,4,0),$O:$P,2,0),"Debt")</f>
        <v>Debt</v>
      </c>
      <c r="R89" t="str">
        <f t="shared" si="6"/>
        <v>Y0BQRegular Plan - Daily IDCW</v>
      </c>
      <c r="S89" t="str">
        <f>+VLOOKUP(B89,'Div &amp; NAV PU'!K:N,4,0)</f>
        <v>Y0BQ</v>
      </c>
      <c r="T89" t="str">
        <f>+VLOOKUP(B89,'Div &amp; NAV PU'!K:O,5,0)</f>
        <v>Regular Plan - Daily IDCW</v>
      </c>
      <c r="U89">
        <f t="shared" si="8"/>
        <v>15.994319890000005</v>
      </c>
      <c r="V89">
        <f>+VLOOKUP(T89,Financials!$C$59:$AN$72,MATCH(S89,Financials!$1:$1,0)-2,0)</f>
        <v>15.994319890000005</v>
      </c>
      <c r="W89" s="108">
        <f t="shared" si="7"/>
        <v>0</v>
      </c>
      <c r="Y89" s="92">
        <f t="shared" si="9"/>
        <v>15.994319890000005</v>
      </c>
      <c r="Z89">
        <f t="shared" si="10"/>
        <v>15.994319890000005</v>
      </c>
    </row>
    <row r="90" spans="1:32" hidden="1" x14ac:dyDescent="0.25">
      <c r="A90" s="171">
        <v>111</v>
      </c>
      <c r="B90" s="171" t="s">
        <v>1268</v>
      </c>
      <c r="C90" s="171" t="s">
        <v>2447</v>
      </c>
      <c r="D90" s="172">
        <v>44302</v>
      </c>
      <c r="E90" s="173">
        <v>8.1926910000000006E-2</v>
      </c>
      <c r="F90" s="173">
        <v>8.1926910000000006E-2</v>
      </c>
      <c r="G90" s="173">
        <v>1014.3496</v>
      </c>
      <c r="I90" s="92">
        <f t="shared" si="11"/>
        <v>8.1926910000000006E-2</v>
      </c>
      <c r="J90" t="str">
        <f>IFERROR(VLOOKUP(VLOOKUP(B90,'Div &amp; NAV PU'!K:N,4,0),$O:$P,2,0),"Debt")</f>
        <v>Debt</v>
      </c>
      <c r="R90" t="str">
        <f t="shared" si="6"/>
        <v>Y0BQDirect Plan - Daily IDCW</v>
      </c>
      <c r="S90" t="str">
        <f>+VLOOKUP(B90,'Div &amp; NAV PU'!K:N,4,0)</f>
        <v>Y0BQ</v>
      </c>
      <c r="T90" t="str">
        <f>+VLOOKUP(B90,'Div &amp; NAV PU'!K:O,5,0)</f>
        <v>Direct Plan - Daily IDCW</v>
      </c>
      <c r="U90">
        <f t="shared" si="8"/>
        <v>16.338912069999992</v>
      </c>
      <c r="V90">
        <f>+VLOOKUP(T90,Financials!$C$59:$AN$72,MATCH(S90,Financials!$1:$1,0)-2,0)</f>
        <v>16.338912069999992</v>
      </c>
      <c r="W90" s="108">
        <f t="shared" si="7"/>
        <v>0</v>
      </c>
      <c r="Y90" s="92">
        <f t="shared" si="9"/>
        <v>16.338912069999992</v>
      </c>
      <c r="Z90">
        <f t="shared" si="10"/>
        <v>16.338912069999992</v>
      </c>
    </row>
    <row r="91" spans="1:32" hidden="1" x14ac:dyDescent="0.25">
      <c r="A91" s="171">
        <v>112</v>
      </c>
      <c r="B91" s="171" t="s">
        <v>1289</v>
      </c>
      <c r="C91" s="171" t="s">
        <v>2444</v>
      </c>
      <c r="D91" s="172">
        <v>44304</v>
      </c>
      <c r="E91" s="173">
        <v>0.17177284000000001</v>
      </c>
      <c r="F91" s="173">
        <v>0.17177284000000001</v>
      </c>
      <c r="G91" s="173">
        <v>1023.3</v>
      </c>
      <c r="I91" s="92">
        <f t="shared" si="11"/>
        <v>0.17177284000000001</v>
      </c>
      <c r="J91" t="str">
        <f>IFERROR(VLOOKUP(VLOOKUP(B91,'Div &amp; NAV PU'!K:N,4,0),$O:$P,2,0),"Debt")</f>
        <v>Debt</v>
      </c>
      <c r="R91" t="str">
        <f t="shared" si="6"/>
        <v>Y0ALRegular Plan - Daily IDCW</v>
      </c>
      <c r="S91" t="str">
        <f>+VLOOKUP(B91,'Div &amp; NAV PU'!K:N,4,0)</f>
        <v>Y0AL</v>
      </c>
      <c r="T91" t="str">
        <f>+VLOOKUP(B91,'Div &amp; NAV PU'!K:O,5,0)</f>
        <v>Regular Plan - Daily IDCW</v>
      </c>
      <c r="U91">
        <f t="shared" si="8"/>
        <v>15.581406499999995</v>
      </c>
      <c r="V91">
        <f>+VLOOKUP(T91,Financials!$C$59:$AN$72,MATCH(S91,Financials!$1:$1,0)-2,0)</f>
        <v>15.581406499999995</v>
      </c>
      <c r="W91" s="108">
        <f t="shared" si="7"/>
        <v>0</v>
      </c>
      <c r="Y91" s="92">
        <f t="shared" si="9"/>
        <v>15.581406499999995</v>
      </c>
      <c r="Z91">
        <f t="shared" si="10"/>
        <v>15.581406499999995</v>
      </c>
    </row>
    <row r="92" spans="1:32" hidden="1" x14ac:dyDescent="0.25">
      <c r="A92" s="171">
        <v>113</v>
      </c>
      <c r="B92" s="171" t="s">
        <v>1285</v>
      </c>
      <c r="C92" s="171" t="s">
        <v>2445</v>
      </c>
      <c r="D92" s="172">
        <v>44304</v>
      </c>
      <c r="E92" s="173">
        <v>0.17757112999999999</v>
      </c>
      <c r="F92" s="173">
        <v>0.17757112999999999</v>
      </c>
      <c r="G92" s="173">
        <v>1023.3</v>
      </c>
      <c r="I92" s="92">
        <f t="shared" si="11"/>
        <v>0.17757112999999999</v>
      </c>
      <c r="J92" t="str">
        <f>IFERROR(VLOOKUP(VLOOKUP(B92,'Div &amp; NAV PU'!K:N,4,0),$O:$P,2,0),"Debt")</f>
        <v>Debt</v>
      </c>
      <c r="R92" t="str">
        <f t="shared" si="6"/>
        <v>Y0ALDirect Plan - Daily IDCW</v>
      </c>
      <c r="S92" t="str">
        <f>+VLOOKUP(B92,'Div &amp; NAV PU'!K:N,4,0)</f>
        <v>Y0AL</v>
      </c>
      <c r="T92" t="str">
        <f>+VLOOKUP(B92,'Div &amp; NAV PU'!K:O,5,0)</f>
        <v>Direct Plan - Daily IDCW</v>
      </c>
      <c r="U92">
        <f t="shared" si="8"/>
        <v>16.110954460000006</v>
      </c>
      <c r="V92">
        <f>+VLOOKUP(T92,Financials!$C$59:$AN$72,MATCH(S92,Financials!$1:$1,0)-2,0)</f>
        <v>16.110954460000006</v>
      </c>
      <c r="W92" s="108">
        <f t="shared" si="7"/>
        <v>0</v>
      </c>
      <c r="Y92" s="92">
        <f t="shared" si="9"/>
        <v>16.110954460000006</v>
      </c>
      <c r="Z92">
        <f t="shared" si="10"/>
        <v>16.110954460000006</v>
      </c>
    </row>
    <row r="93" spans="1:32" hidden="1" x14ac:dyDescent="0.25">
      <c r="A93" s="171">
        <v>114</v>
      </c>
      <c r="B93" s="171" t="s">
        <v>1271</v>
      </c>
      <c r="C93" s="171" t="s">
        <v>2446</v>
      </c>
      <c r="D93" s="172">
        <v>44304</v>
      </c>
      <c r="E93" s="173">
        <v>0.17088668000000001</v>
      </c>
      <c r="F93" s="173">
        <v>0.17088668000000001</v>
      </c>
      <c r="G93" s="173">
        <v>1011.7794</v>
      </c>
      <c r="I93" s="92">
        <f t="shared" si="11"/>
        <v>0.17088668000000001</v>
      </c>
      <c r="J93" t="str">
        <f>IFERROR(VLOOKUP(VLOOKUP(B93,'Div &amp; NAV PU'!K:N,4,0),$O:$P,2,0),"Debt")</f>
        <v>Debt</v>
      </c>
      <c r="R93" t="str">
        <f t="shared" si="6"/>
        <v>Y0BQRegular Plan - Daily IDCW</v>
      </c>
      <c r="S93" t="str">
        <f>+VLOOKUP(B93,'Div &amp; NAV PU'!K:N,4,0)</f>
        <v>Y0BQ</v>
      </c>
      <c r="T93" t="str">
        <f>+VLOOKUP(B93,'Div &amp; NAV PU'!K:O,5,0)</f>
        <v>Regular Plan - Daily IDCW</v>
      </c>
      <c r="U93">
        <f t="shared" si="8"/>
        <v>15.994319890000005</v>
      </c>
      <c r="V93">
        <f>+VLOOKUP(T93,Financials!$C$59:$AN$72,MATCH(S93,Financials!$1:$1,0)-2,0)</f>
        <v>15.994319890000005</v>
      </c>
      <c r="W93" s="108">
        <f t="shared" si="7"/>
        <v>0</v>
      </c>
      <c r="Y93" s="92">
        <f t="shared" si="9"/>
        <v>15.994319890000005</v>
      </c>
      <c r="Z93">
        <f t="shared" si="10"/>
        <v>15.994319890000005</v>
      </c>
    </row>
    <row r="94" spans="1:32" hidden="1" x14ac:dyDescent="0.25">
      <c r="A94" s="171">
        <v>115</v>
      </c>
      <c r="B94" s="171" t="s">
        <v>1268</v>
      </c>
      <c r="C94" s="171" t="s">
        <v>2447</v>
      </c>
      <c r="D94" s="172">
        <v>44304</v>
      </c>
      <c r="E94" s="173">
        <v>0.17411837999999999</v>
      </c>
      <c r="F94" s="173">
        <v>0.17411837999999999</v>
      </c>
      <c r="G94" s="173">
        <v>1014.3496</v>
      </c>
      <c r="I94" s="92">
        <f t="shared" si="11"/>
        <v>0.17411837999999999</v>
      </c>
      <c r="J94" t="str">
        <f>IFERROR(VLOOKUP(VLOOKUP(B94,'Div &amp; NAV PU'!K:N,4,0),$O:$P,2,0),"Debt")</f>
        <v>Debt</v>
      </c>
      <c r="R94" t="str">
        <f t="shared" si="6"/>
        <v>Y0BQDirect Plan - Daily IDCW</v>
      </c>
      <c r="S94" t="str">
        <f>+VLOOKUP(B94,'Div &amp; NAV PU'!K:N,4,0)</f>
        <v>Y0BQ</v>
      </c>
      <c r="T94" t="str">
        <f>+VLOOKUP(B94,'Div &amp; NAV PU'!K:O,5,0)</f>
        <v>Direct Plan - Daily IDCW</v>
      </c>
      <c r="U94">
        <f t="shared" si="8"/>
        <v>16.338912069999992</v>
      </c>
      <c r="V94">
        <f>+VLOOKUP(T94,Financials!$C$59:$AN$72,MATCH(S94,Financials!$1:$1,0)-2,0)</f>
        <v>16.338912069999992</v>
      </c>
      <c r="W94" s="108">
        <f t="shared" si="7"/>
        <v>0</v>
      </c>
      <c r="Y94" s="92">
        <f t="shared" si="9"/>
        <v>16.338912069999992</v>
      </c>
      <c r="Z94">
        <f t="shared" si="10"/>
        <v>16.338912069999992</v>
      </c>
    </row>
    <row r="95" spans="1:32" hidden="1" x14ac:dyDescent="0.25">
      <c r="A95" s="171">
        <v>117</v>
      </c>
      <c r="B95" s="171">
        <v>221</v>
      </c>
      <c r="C95" s="171" t="s">
        <v>2454</v>
      </c>
      <c r="D95" s="172">
        <v>44305</v>
      </c>
      <c r="E95" s="173">
        <v>7.6681900000000001E-3</v>
      </c>
      <c r="F95" s="173">
        <v>7.6681900000000001E-3</v>
      </c>
      <c r="G95" s="173">
        <v>11.1143</v>
      </c>
      <c r="I95" s="92">
        <f t="shared" si="11"/>
        <v>7.6681900000000001E-3</v>
      </c>
      <c r="J95" t="str">
        <f>IFERROR(VLOOKUP(VLOOKUP(B95,'Div &amp; NAV PU'!K:N,4,0),$O:$P,2,0),"Debt")</f>
        <v>Debt</v>
      </c>
      <c r="R95" t="str">
        <f t="shared" si="6"/>
        <v>Y0BORegular Plan - Weekly IDCW</v>
      </c>
      <c r="S95" t="str">
        <f>+VLOOKUP(B95,'Div &amp; NAV PU'!K:N,4,0)</f>
        <v>Y0BO</v>
      </c>
      <c r="T95" t="str">
        <f>+VLOOKUP(B95,'Div &amp; NAV PU'!K:O,5,0)</f>
        <v>Regular Plan - Weekly IDCW</v>
      </c>
      <c r="U95">
        <f t="shared" si="8"/>
        <v>0.15691073999999997</v>
      </c>
      <c r="V95">
        <f>+VLOOKUP(T95,Financials!$C$59:$AN$72,MATCH(S95,Financials!$1:$1,0)-2,0)</f>
        <v>0.15691073999999997</v>
      </c>
      <c r="W95" s="108">
        <f t="shared" si="7"/>
        <v>0</v>
      </c>
      <c r="Y95" s="92">
        <f t="shared" si="9"/>
        <v>0.15691073999999997</v>
      </c>
      <c r="Z95">
        <f t="shared" si="10"/>
        <v>0.15691073999999997</v>
      </c>
    </row>
    <row r="96" spans="1:32" hidden="1" x14ac:dyDescent="0.25">
      <c r="A96" s="171">
        <v>118</v>
      </c>
      <c r="B96" s="171">
        <v>222</v>
      </c>
      <c r="C96" s="171" t="s">
        <v>2455</v>
      </c>
      <c r="D96" s="172">
        <v>44305</v>
      </c>
      <c r="E96" s="173">
        <v>3.6323900000000001E-3</v>
      </c>
      <c r="F96" s="173">
        <v>3.6323900000000001E-3</v>
      </c>
      <c r="G96" s="173">
        <v>10.322100000000001</v>
      </c>
      <c r="I96" s="92">
        <f t="shared" si="11"/>
        <v>3.6323900000000001E-3</v>
      </c>
      <c r="J96" t="str">
        <f>IFERROR(VLOOKUP(VLOOKUP(B96,'Div &amp; NAV PU'!K:N,4,0),$O:$P,2,0),"Debt")</f>
        <v>Debt</v>
      </c>
      <c r="R96" t="str">
        <f t="shared" si="6"/>
        <v>Y0BORegular Plan - Daily IDCW</v>
      </c>
      <c r="S96" t="str">
        <f>+VLOOKUP(B96,'Div &amp; NAV PU'!K:N,4,0)</f>
        <v>Y0BO</v>
      </c>
      <c r="T96" t="str">
        <f>+VLOOKUP(B96,'Div &amp; NAV PU'!K:O,5,0)</f>
        <v>Regular Plan - Daily IDCW</v>
      </c>
      <c r="U96">
        <f t="shared" si="8"/>
        <v>0.17107141000000012</v>
      </c>
      <c r="V96">
        <f>+VLOOKUP(T96,Financials!$C$59:$AN$72,MATCH(S96,Financials!$1:$1,0)-2,0)</f>
        <v>0.17107141000000012</v>
      </c>
      <c r="W96" s="108">
        <f t="shared" si="7"/>
        <v>0</v>
      </c>
      <c r="Y96" s="92">
        <f t="shared" si="9"/>
        <v>0.17107141000000012</v>
      </c>
      <c r="Z96">
        <f t="shared" si="10"/>
        <v>0.17107141000000012</v>
      </c>
    </row>
    <row r="97" spans="1:26" hidden="1" x14ac:dyDescent="0.25">
      <c r="A97" s="171">
        <v>120</v>
      </c>
      <c r="B97" s="171" t="s">
        <v>1262</v>
      </c>
      <c r="C97" s="171" t="s">
        <v>2456</v>
      </c>
      <c r="D97" s="172">
        <v>44305</v>
      </c>
      <c r="E97" s="173">
        <v>8.1567099999999993E-3</v>
      </c>
      <c r="F97" s="173">
        <v>8.1567099999999993E-3</v>
      </c>
      <c r="G97" s="173">
        <v>11.2958</v>
      </c>
      <c r="I97" s="92">
        <f t="shared" si="11"/>
        <v>8.1567099999999993E-3</v>
      </c>
      <c r="J97" t="str">
        <f>IFERROR(VLOOKUP(VLOOKUP(B97,'Div &amp; NAV PU'!K:N,4,0),$O:$P,2,0),"Debt")</f>
        <v>Debt</v>
      </c>
      <c r="R97" t="str">
        <f t="shared" si="6"/>
        <v>Y0BODirect Plan - Weekly IDCW</v>
      </c>
      <c r="S97" t="str">
        <f>+VLOOKUP(B97,'Div &amp; NAV PU'!K:N,4,0)</f>
        <v>Y0BO</v>
      </c>
      <c r="T97" t="str">
        <f>+VLOOKUP(B97,'Div &amp; NAV PU'!K:O,5,0)</f>
        <v>Direct Plan - Weekly IDCW</v>
      </c>
      <c r="U97">
        <f t="shared" si="8"/>
        <v>0.16732176999999998</v>
      </c>
      <c r="V97">
        <f>+VLOOKUP(T97,Financials!$C$59:$AN$72,MATCH(S97,Financials!$1:$1,0)-2,0)</f>
        <v>0.16732176999999998</v>
      </c>
      <c r="W97" s="108">
        <f t="shared" si="7"/>
        <v>0</v>
      </c>
      <c r="Y97" s="92">
        <f t="shared" si="9"/>
        <v>0.16732176999999998</v>
      </c>
      <c r="Z97">
        <f t="shared" si="10"/>
        <v>0.16732176999999998</v>
      </c>
    </row>
    <row r="98" spans="1:26" hidden="1" x14ac:dyDescent="0.25">
      <c r="A98" s="171">
        <v>121</v>
      </c>
      <c r="B98" s="171" t="s">
        <v>1259</v>
      </c>
      <c r="C98" s="171" t="s">
        <v>2457</v>
      </c>
      <c r="D98" s="172">
        <v>44305</v>
      </c>
      <c r="E98" s="173">
        <v>3.8364900000000001E-3</v>
      </c>
      <c r="F98" s="173">
        <v>3.8364900000000001E-3</v>
      </c>
      <c r="G98" s="173">
        <v>10.5092</v>
      </c>
      <c r="I98" s="92">
        <f t="shared" si="11"/>
        <v>3.8364900000000001E-3</v>
      </c>
      <c r="J98" t="str">
        <f>IFERROR(VLOOKUP(VLOOKUP(B98,'Div &amp; NAV PU'!K:N,4,0),$O:$P,2,0),"Debt")</f>
        <v>Debt</v>
      </c>
      <c r="R98" t="str">
        <f t="shared" si="6"/>
        <v>Y0BODirect Plan - Daily IDCW</v>
      </c>
      <c r="S98" t="str">
        <f>+VLOOKUP(B98,'Div &amp; NAV PU'!K:N,4,0)</f>
        <v>Y0BO</v>
      </c>
      <c r="T98" t="str">
        <f>+VLOOKUP(B98,'Div &amp; NAV PU'!K:O,5,0)</f>
        <v>Direct Plan - Daily IDCW</v>
      </c>
      <c r="U98">
        <f t="shared" si="8"/>
        <v>0.18260394999999999</v>
      </c>
      <c r="V98">
        <f>+VLOOKUP(T98,Financials!$C$59:$AN$72,MATCH(S98,Financials!$1:$1,0)-2,0)</f>
        <v>0.18260394999999999</v>
      </c>
      <c r="W98" s="108">
        <f t="shared" si="7"/>
        <v>0</v>
      </c>
      <c r="Y98" s="92">
        <f t="shared" si="9"/>
        <v>0.18260394999999999</v>
      </c>
      <c r="Z98">
        <f t="shared" si="10"/>
        <v>0.18260394999999999</v>
      </c>
    </row>
    <row r="99" spans="1:26" hidden="1" x14ac:dyDescent="0.25">
      <c r="A99" s="171">
        <v>122</v>
      </c>
      <c r="B99" s="171" t="s">
        <v>1339</v>
      </c>
      <c r="C99" s="171" t="s">
        <v>2453</v>
      </c>
      <c r="D99" s="172">
        <v>44305</v>
      </c>
      <c r="E99" s="173">
        <v>0.58261499000000005</v>
      </c>
      <c r="F99" s="173">
        <v>0.58261499000000005</v>
      </c>
      <c r="G99" s="173">
        <v>1000.0318</v>
      </c>
      <c r="I99" s="92">
        <f t="shared" si="11"/>
        <v>0.58261499000000005</v>
      </c>
      <c r="J99" t="str">
        <f>IFERROR(VLOOKUP(VLOOKUP(B99,'Div &amp; NAV PU'!K:N,4,0),$O:$P,2,0),"Debt")</f>
        <v>Debt</v>
      </c>
      <c r="R99" t="str">
        <f t="shared" si="6"/>
        <v>Y0ALRegular Plan - Weekly IDCW</v>
      </c>
      <c r="S99" t="str">
        <f>+VLOOKUP(B99,'Div &amp; NAV PU'!K:N,4,0)</f>
        <v>Y0AL</v>
      </c>
      <c r="T99" t="str">
        <f>+VLOOKUP(B99,'Div &amp; NAV PU'!K:O,5,0)</f>
        <v>Regular Plan - Weekly IDCW</v>
      </c>
      <c r="U99">
        <f t="shared" si="8"/>
        <v>15.152052740000002</v>
      </c>
      <c r="V99">
        <f>+VLOOKUP(T99,Financials!$C$59:$AN$72,MATCH(S99,Financials!$1:$1,0)-2,0)</f>
        <v>15.152052740000002</v>
      </c>
      <c r="W99" s="108">
        <f t="shared" si="7"/>
        <v>0</v>
      </c>
      <c r="Y99" s="92">
        <f t="shared" si="9"/>
        <v>15.152052740000002</v>
      </c>
      <c r="Z99">
        <f t="shared" si="10"/>
        <v>15.152052740000002</v>
      </c>
    </row>
    <row r="100" spans="1:26" hidden="1" x14ac:dyDescent="0.25">
      <c r="A100" s="171">
        <v>123</v>
      </c>
      <c r="B100" s="171" t="s">
        <v>1289</v>
      </c>
      <c r="C100" s="171" t="s">
        <v>2444</v>
      </c>
      <c r="D100" s="172">
        <v>44305</v>
      </c>
      <c r="E100" s="173">
        <v>8.4785399999999997E-2</v>
      </c>
      <c r="F100" s="173">
        <v>8.4785399999999997E-2</v>
      </c>
      <c r="G100" s="173">
        <v>1023.3</v>
      </c>
      <c r="I100" s="92">
        <f t="shared" si="11"/>
        <v>8.4785399999999997E-2</v>
      </c>
      <c r="J100" t="str">
        <f>IFERROR(VLOOKUP(VLOOKUP(B100,'Div &amp; NAV PU'!K:N,4,0),$O:$P,2,0),"Debt")</f>
        <v>Debt</v>
      </c>
      <c r="R100" t="str">
        <f t="shared" si="6"/>
        <v>Y0ALRegular Plan - Daily IDCW</v>
      </c>
      <c r="S100" t="str">
        <f>+VLOOKUP(B100,'Div &amp; NAV PU'!K:N,4,0)</f>
        <v>Y0AL</v>
      </c>
      <c r="T100" t="str">
        <f>+VLOOKUP(B100,'Div &amp; NAV PU'!K:O,5,0)</f>
        <v>Regular Plan - Daily IDCW</v>
      </c>
      <c r="U100">
        <f t="shared" si="8"/>
        <v>15.581406499999995</v>
      </c>
      <c r="V100">
        <f>+VLOOKUP(T100,Financials!$C$59:$AN$72,MATCH(S100,Financials!$1:$1,0)-2,0)</f>
        <v>15.581406499999995</v>
      </c>
      <c r="W100" s="108">
        <f t="shared" si="7"/>
        <v>0</v>
      </c>
      <c r="Y100" s="92">
        <f t="shared" si="9"/>
        <v>15.581406499999995</v>
      </c>
      <c r="Z100">
        <f t="shared" si="10"/>
        <v>15.581406499999995</v>
      </c>
    </row>
    <row r="101" spans="1:26" hidden="1" x14ac:dyDescent="0.25">
      <c r="A101" s="171">
        <v>124</v>
      </c>
      <c r="B101" s="171" t="s">
        <v>1288</v>
      </c>
      <c r="C101" s="171" t="s">
        <v>2449</v>
      </c>
      <c r="D101" s="172">
        <v>44305</v>
      </c>
      <c r="E101" s="173">
        <v>0.60297392999999999</v>
      </c>
      <c r="F101" s="173">
        <v>0.60297392999999999</v>
      </c>
      <c r="G101" s="173">
        <v>1001.4242</v>
      </c>
      <c r="I101" s="92">
        <f t="shared" si="11"/>
        <v>0.60297392999999999</v>
      </c>
      <c r="J101" t="str">
        <f>IFERROR(VLOOKUP(VLOOKUP(B101,'Div &amp; NAV PU'!K:N,4,0),$O:$P,2,0),"Debt")</f>
        <v>Debt</v>
      </c>
      <c r="R101" t="str">
        <f t="shared" si="6"/>
        <v>Y0ALDirect Plan - Weekly IDCW</v>
      </c>
      <c r="S101" t="str">
        <f>+VLOOKUP(B101,'Div &amp; NAV PU'!K:N,4,0)</f>
        <v>Y0AL</v>
      </c>
      <c r="T101" t="str">
        <f>+VLOOKUP(B101,'Div &amp; NAV PU'!K:O,5,0)</f>
        <v>Direct Plan - Weekly IDCW</v>
      </c>
      <c r="U101">
        <f t="shared" si="8"/>
        <v>15.663855589999999</v>
      </c>
      <c r="V101">
        <f>+VLOOKUP(T101,Financials!$C$59:$AN$72,MATCH(S101,Financials!$1:$1,0)-2,0)</f>
        <v>15.663855589999999</v>
      </c>
      <c r="W101" s="108">
        <f t="shared" si="7"/>
        <v>0</v>
      </c>
      <c r="Y101" s="92">
        <f t="shared" si="9"/>
        <v>15.663855589999999</v>
      </c>
      <c r="Z101">
        <f t="shared" si="10"/>
        <v>15.663855589999999</v>
      </c>
    </row>
    <row r="102" spans="1:26" hidden="1" x14ac:dyDescent="0.25">
      <c r="A102" s="171">
        <v>125</v>
      </c>
      <c r="B102" s="171" t="s">
        <v>1285</v>
      </c>
      <c r="C102" s="171" t="s">
        <v>2445</v>
      </c>
      <c r="D102" s="172">
        <v>44305</v>
      </c>
      <c r="E102" s="173">
        <v>8.7727120000000006E-2</v>
      </c>
      <c r="F102" s="173">
        <v>8.7727120000000006E-2</v>
      </c>
      <c r="G102" s="173">
        <v>1023.3</v>
      </c>
      <c r="I102" s="92">
        <f t="shared" si="11"/>
        <v>8.7727120000000006E-2</v>
      </c>
      <c r="J102" t="str">
        <f>IFERROR(VLOOKUP(VLOOKUP(B102,'Div &amp; NAV PU'!K:N,4,0),$O:$P,2,0),"Debt")</f>
        <v>Debt</v>
      </c>
      <c r="R102" t="str">
        <f t="shared" si="6"/>
        <v>Y0ALDirect Plan - Daily IDCW</v>
      </c>
      <c r="S102" t="str">
        <f>+VLOOKUP(B102,'Div &amp; NAV PU'!K:N,4,0)</f>
        <v>Y0AL</v>
      </c>
      <c r="T102" t="str">
        <f>+VLOOKUP(B102,'Div &amp; NAV PU'!K:O,5,0)</f>
        <v>Direct Plan - Daily IDCW</v>
      </c>
      <c r="U102">
        <f t="shared" si="8"/>
        <v>16.110954460000006</v>
      </c>
      <c r="V102">
        <f>+VLOOKUP(T102,Financials!$C$59:$AN$72,MATCH(S102,Financials!$1:$1,0)-2,0)</f>
        <v>16.110954460000006</v>
      </c>
      <c r="W102" s="108">
        <f t="shared" si="7"/>
        <v>0</v>
      </c>
      <c r="Y102" s="92">
        <f t="shared" si="9"/>
        <v>16.110954460000006</v>
      </c>
      <c r="Z102">
        <f t="shared" si="10"/>
        <v>16.110954460000006</v>
      </c>
    </row>
    <row r="103" spans="1:26" hidden="1" x14ac:dyDescent="0.25">
      <c r="A103" s="171">
        <v>126</v>
      </c>
      <c r="B103" s="171">
        <v>126</v>
      </c>
      <c r="C103" s="171" t="s">
        <v>2450</v>
      </c>
      <c r="D103" s="172">
        <v>44305</v>
      </c>
      <c r="E103" s="173">
        <v>5.5107300000000001E-3</v>
      </c>
      <c r="F103" s="173">
        <v>5.5107300000000001E-3</v>
      </c>
      <c r="G103" s="173">
        <v>13.040100000000001</v>
      </c>
      <c r="I103" s="92">
        <f t="shared" si="11"/>
        <v>5.5107300000000001E-3</v>
      </c>
      <c r="J103" t="str">
        <f>IFERROR(VLOOKUP(VLOOKUP(B103,'Div &amp; NAV PU'!K:N,4,0),$O:$P,2,0),"Debt")</f>
        <v>Debt</v>
      </c>
      <c r="R103" t="str">
        <f t="shared" si="6"/>
        <v>Y0BLRegular Plan - Weekly IDCW</v>
      </c>
      <c r="S103" t="str">
        <f>+VLOOKUP(B103,'Div &amp; NAV PU'!K:N,4,0)</f>
        <v>Y0BL</v>
      </c>
      <c r="T103" t="str">
        <f>+VLOOKUP(B103,'Div &amp; NAV PU'!K:O,5,0)</f>
        <v>Regular Plan - Weekly IDCW</v>
      </c>
      <c r="U103">
        <f t="shared" si="8"/>
        <v>0.15968480999999998</v>
      </c>
      <c r="V103">
        <f>+VLOOKUP(T103,Financials!$C$59:$AN$72,MATCH(S103,Financials!$1:$1,0)-2,0)</f>
        <v>0.15968480999999998</v>
      </c>
      <c r="W103" s="108">
        <f t="shared" si="7"/>
        <v>0</v>
      </c>
      <c r="Y103" s="92">
        <f t="shared" si="9"/>
        <v>0.15968480999999998</v>
      </c>
      <c r="Z103">
        <f t="shared" si="10"/>
        <v>0.15968480999999998</v>
      </c>
    </row>
    <row r="104" spans="1:26" hidden="1" x14ac:dyDescent="0.25">
      <c r="A104" s="171">
        <v>127</v>
      </c>
      <c r="B104" s="171">
        <v>125</v>
      </c>
      <c r="C104" s="171" t="s">
        <v>2458</v>
      </c>
      <c r="D104" s="172">
        <v>44305</v>
      </c>
      <c r="E104" s="173">
        <v>2.4630899999999998E-3</v>
      </c>
      <c r="F104" s="173">
        <v>2.4630899999999998E-3</v>
      </c>
      <c r="G104" s="173">
        <v>10.8591</v>
      </c>
      <c r="I104" s="92">
        <f t="shared" si="11"/>
        <v>2.4630899999999998E-3</v>
      </c>
      <c r="J104" t="str">
        <f>IFERROR(VLOOKUP(VLOOKUP(B104,'Div &amp; NAV PU'!K:N,4,0),$O:$P,2,0),"Debt")</f>
        <v>Debt</v>
      </c>
      <c r="R104" t="str">
        <f t="shared" si="6"/>
        <v>Y0BLRegular Plan - Daily IDCW</v>
      </c>
      <c r="S104" t="str">
        <f>+VLOOKUP(B104,'Div &amp; NAV PU'!K:N,4,0)</f>
        <v>Y0BL</v>
      </c>
      <c r="T104" t="str">
        <f>+VLOOKUP(B104,'Div &amp; NAV PU'!K:O,5,0)</f>
        <v>Regular Plan - Daily IDCW</v>
      </c>
      <c r="U104">
        <f t="shared" si="8"/>
        <v>0.15721088999999988</v>
      </c>
      <c r="V104">
        <f>+VLOOKUP(T104,Financials!$C$59:$AN$72,MATCH(S104,Financials!$1:$1,0)-2,0)</f>
        <v>0.15721088999999988</v>
      </c>
      <c r="W104" s="108">
        <f t="shared" si="7"/>
        <v>0</v>
      </c>
      <c r="Y104" s="92">
        <f t="shared" si="9"/>
        <v>0.15721088999999988</v>
      </c>
      <c r="Z104">
        <f t="shared" si="10"/>
        <v>0.15721088999999988</v>
      </c>
    </row>
    <row r="105" spans="1:26" hidden="1" x14ac:dyDescent="0.25">
      <c r="A105" s="171">
        <v>128</v>
      </c>
      <c r="B105" s="171" t="s">
        <v>1267</v>
      </c>
      <c r="C105" s="171" t="s">
        <v>2451</v>
      </c>
      <c r="D105" s="172">
        <v>44305</v>
      </c>
      <c r="E105" s="173">
        <v>6.6529400000000004E-3</v>
      </c>
      <c r="F105" s="173">
        <v>6.6529400000000004E-3</v>
      </c>
      <c r="G105" s="173">
        <v>13.111499999999999</v>
      </c>
      <c r="I105" s="92">
        <f t="shared" si="11"/>
        <v>6.6529400000000004E-3</v>
      </c>
      <c r="J105" t="str">
        <f>IFERROR(VLOOKUP(VLOOKUP(B105,'Div &amp; NAV PU'!K:N,4,0),$O:$P,2,0),"Debt")</f>
        <v>Debt</v>
      </c>
      <c r="R105" t="str">
        <f t="shared" si="6"/>
        <v>Y0BLDirect Plan - Weekly IDCW</v>
      </c>
      <c r="S105" t="str">
        <f>+VLOOKUP(B105,'Div &amp; NAV PU'!K:N,4,0)</f>
        <v>Y0BL</v>
      </c>
      <c r="T105" t="str">
        <f>+VLOOKUP(B105,'Div &amp; NAV PU'!K:O,5,0)</f>
        <v>Direct Plan - Weekly IDCW</v>
      </c>
      <c r="U105">
        <f t="shared" si="8"/>
        <v>0.18718277999999999</v>
      </c>
      <c r="V105">
        <f>+VLOOKUP(T105,Financials!$C$59:$AN$72,MATCH(S105,Financials!$1:$1,0)-2,0)</f>
        <v>0.18718277999999999</v>
      </c>
      <c r="W105" s="108">
        <f t="shared" si="7"/>
        <v>0</v>
      </c>
      <c r="Y105" s="92">
        <f t="shared" si="9"/>
        <v>0.18718277999999999</v>
      </c>
      <c r="Z105">
        <f t="shared" si="10"/>
        <v>0.18718277999999999</v>
      </c>
    </row>
    <row r="106" spans="1:26" hidden="1" x14ac:dyDescent="0.25">
      <c r="A106" s="171">
        <v>129</v>
      </c>
      <c r="B106" s="171" t="s">
        <v>1263</v>
      </c>
      <c r="C106" s="171" t="s">
        <v>2459</v>
      </c>
      <c r="D106" s="172">
        <v>44305</v>
      </c>
      <c r="E106" s="173">
        <v>2.8915799999999999E-3</v>
      </c>
      <c r="F106" s="173">
        <v>2.8915799999999999E-3</v>
      </c>
      <c r="G106" s="173">
        <v>10.8591</v>
      </c>
      <c r="I106" s="92">
        <f t="shared" si="11"/>
        <v>2.8915799999999999E-3</v>
      </c>
      <c r="J106" t="str">
        <f>IFERROR(VLOOKUP(VLOOKUP(B106,'Div &amp; NAV PU'!K:N,4,0),$O:$P,2,0),"Debt")</f>
        <v>Debt</v>
      </c>
      <c r="R106" t="str">
        <f t="shared" si="6"/>
        <v>Y0BLDirect Plan - Daily IDCW</v>
      </c>
      <c r="S106" t="str">
        <f>+VLOOKUP(B106,'Div &amp; NAV PU'!K:N,4,0)</f>
        <v>Y0BL</v>
      </c>
      <c r="T106" t="str">
        <f>+VLOOKUP(B106,'Div &amp; NAV PU'!K:O,5,0)</f>
        <v>Direct Plan - Daily IDCW</v>
      </c>
      <c r="U106">
        <f t="shared" si="8"/>
        <v>0.18309809000000002</v>
      </c>
      <c r="V106">
        <f>+VLOOKUP(T106,Financials!$C$59:$AN$72,MATCH(S106,Financials!$1:$1,0)-2,0)</f>
        <v>0.18309809000000002</v>
      </c>
      <c r="W106" s="108">
        <f t="shared" si="7"/>
        <v>0</v>
      </c>
      <c r="Y106" s="92">
        <f t="shared" si="9"/>
        <v>0.18309809000000002</v>
      </c>
      <c r="Z106">
        <f t="shared" si="10"/>
        <v>0.18309809000000002</v>
      </c>
    </row>
    <row r="107" spans="1:26" hidden="1" x14ac:dyDescent="0.25">
      <c r="A107" s="171">
        <v>130</v>
      </c>
      <c r="B107" s="171" t="s">
        <v>1273</v>
      </c>
      <c r="C107" s="171" t="s">
        <v>2448</v>
      </c>
      <c r="D107" s="172">
        <v>44305</v>
      </c>
      <c r="E107" s="173">
        <v>0.59384656000000002</v>
      </c>
      <c r="F107" s="173">
        <v>0.59384656000000002</v>
      </c>
      <c r="G107" s="173">
        <v>1002.7005</v>
      </c>
      <c r="I107" s="92">
        <f t="shared" si="11"/>
        <v>0.59384656000000002</v>
      </c>
      <c r="J107" t="str">
        <f>IFERROR(VLOOKUP(VLOOKUP(B107,'Div &amp; NAV PU'!K:N,4,0),$O:$P,2,0),"Debt")</f>
        <v>Debt</v>
      </c>
      <c r="R107" t="str">
        <f t="shared" si="6"/>
        <v>Y0BQRegular Plan - Weekly IDCW</v>
      </c>
      <c r="S107" t="str">
        <f>+VLOOKUP(B107,'Div &amp; NAV PU'!K:N,4,0)</f>
        <v>Y0BQ</v>
      </c>
      <c r="T107" t="str">
        <f>+VLOOKUP(B107,'Div &amp; NAV PU'!K:O,5,0)</f>
        <v>Regular Plan - Weekly IDCW</v>
      </c>
      <c r="U107">
        <f t="shared" si="8"/>
        <v>15.883562729999998</v>
      </c>
      <c r="V107">
        <f>+VLOOKUP(T107,Financials!$C$59:$AN$72,MATCH(S107,Financials!$1:$1,0)-2,0)</f>
        <v>15.883562729999998</v>
      </c>
      <c r="W107" s="108">
        <f t="shared" si="7"/>
        <v>0</v>
      </c>
      <c r="Y107" s="92">
        <f t="shared" si="9"/>
        <v>15.883562729999998</v>
      </c>
      <c r="Z107">
        <f t="shared" si="10"/>
        <v>15.883562729999998</v>
      </c>
    </row>
    <row r="108" spans="1:26" hidden="1" x14ac:dyDescent="0.25">
      <c r="A108" s="171">
        <v>131</v>
      </c>
      <c r="B108" s="171" t="s">
        <v>1271</v>
      </c>
      <c r="C108" s="171" t="s">
        <v>2446</v>
      </c>
      <c r="D108" s="172">
        <v>44305</v>
      </c>
      <c r="E108" s="173">
        <v>9.2275739999999995E-2</v>
      </c>
      <c r="F108" s="173">
        <v>9.2275739999999995E-2</v>
      </c>
      <c r="G108" s="173">
        <v>1011.7794</v>
      </c>
      <c r="I108" s="92">
        <f t="shared" si="11"/>
        <v>9.2275739999999995E-2</v>
      </c>
      <c r="J108" t="str">
        <f>IFERROR(VLOOKUP(VLOOKUP(B108,'Div &amp; NAV PU'!K:N,4,0),$O:$P,2,0),"Debt")</f>
        <v>Debt</v>
      </c>
      <c r="R108" t="str">
        <f t="shared" si="6"/>
        <v>Y0BQRegular Plan - Daily IDCW</v>
      </c>
      <c r="S108" t="str">
        <f>+VLOOKUP(B108,'Div &amp; NAV PU'!K:N,4,0)</f>
        <v>Y0BQ</v>
      </c>
      <c r="T108" t="str">
        <f>+VLOOKUP(B108,'Div &amp; NAV PU'!K:O,5,0)</f>
        <v>Regular Plan - Daily IDCW</v>
      </c>
      <c r="U108">
        <f t="shared" si="8"/>
        <v>15.994319890000005</v>
      </c>
      <c r="V108">
        <f>+VLOOKUP(T108,Financials!$C$59:$AN$72,MATCH(S108,Financials!$1:$1,0)-2,0)</f>
        <v>15.994319890000005</v>
      </c>
      <c r="W108" s="108">
        <f t="shared" si="7"/>
        <v>0</v>
      </c>
      <c r="Y108" s="92">
        <f t="shared" si="9"/>
        <v>15.994319890000005</v>
      </c>
      <c r="Z108">
        <f t="shared" si="10"/>
        <v>15.994319890000005</v>
      </c>
    </row>
    <row r="109" spans="1:26" hidden="1" x14ac:dyDescent="0.25">
      <c r="A109" s="171">
        <v>132</v>
      </c>
      <c r="B109" s="171" t="s">
        <v>1270</v>
      </c>
      <c r="C109" s="171" t="s">
        <v>2452</v>
      </c>
      <c r="D109" s="172">
        <v>44305</v>
      </c>
      <c r="E109" s="173">
        <v>0.60252815000000004</v>
      </c>
      <c r="F109" s="173">
        <v>0.60252815000000004</v>
      </c>
      <c r="G109" s="173">
        <v>1000.9308</v>
      </c>
      <c r="I109" s="92">
        <f t="shared" si="11"/>
        <v>0.60252815000000004</v>
      </c>
      <c r="J109" t="str">
        <f>IFERROR(VLOOKUP(VLOOKUP(B109,'Div &amp; NAV PU'!K:N,4,0),$O:$P,2,0),"Debt")</f>
        <v>Debt</v>
      </c>
      <c r="R109" t="str">
        <f t="shared" si="6"/>
        <v>Y0BQDirect Plan - Weekly IDCW</v>
      </c>
      <c r="S109" t="str">
        <f>+VLOOKUP(B109,'Div &amp; NAV PU'!K:N,4,0)</f>
        <v>Y0BQ</v>
      </c>
      <c r="T109" t="str">
        <f>+VLOOKUP(B109,'Div &amp; NAV PU'!K:O,5,0)</f>
        <v>Direct Plan - Weekly IDCW</v>
      </c>
      <c r="U109">
        <f t="shared" si="8"/>
        <v>16.12514651</v>
      </c>
      <c r="V109">
        <f>+VLOOKUP(T109,Financials!$C$59:$AN$72,MATCH(S109,Financials!$1:$1,0)-2,0)</f>
        <v>16.12514651</v>
      </c>
      <c r="W109" s="108">
        <f t="shared" si="7"/>
        <v>0</v>
      </c>
      <c r="Y109" s="92">
        <f t="shared" si="9"/>
        <v>16.12514651</v>
      </c>
      <c r="Z109">
        <f t="shared" si="10"/>
        <v>16.12514651</v>
      </c>
    </row>
    <row r="110" spans="1:26" hidden="1" x14ac:dyDescent="0.25">
      <c r="A110" s="171">
        <v>133</v>
      </c>
      <c r="B110" s="171" t="s">
        <v>1268</v>
      </c>
      <c r="C110" s="171" t="s">
        <v>2447</v>
      </c>
      <c r="D110" s="172">
        <v>44305</v>
      </c>
      <c r="E110" s="173">
        <v>9.3945029999999999E-2</v>
      </c>
      <c r="F110" s="173">
        <v>9.3945029999999999E-2</v>
      </c>
      <c r="G110" s="173">
        <v>1014.3496</v>
      </c>
      <c r="I110" s="92">
        <f t="shared" si="11"/>
        <v>9.3945029999999999E-2</v>
      </c>
      <c r="J110" t="str">
        <f>IFERROR(VLOOKUP(VLOOKUP(B110,'Div &amp; NAV PU'!K:N,4,0),$O:$P,2,0),"Debt")</f>
        <v>Debt</v>
      </c>
      <c r="R110" t="str">
        <f t="shared" si="6"/>
        <v>Y0BQDirect Plan - Daily IDCW</v>
      </c>
      <c r="S110" t="str">
        <f>+VLOOKUP(B110,'Div &amp; NAV PU'!K:N,4,0)</f>
        <v>Y0BQ</v>
      </c>
      <c r="T110" t="str">
        <f>+VLOOKUP(B110,'Div &amp; NAV PU'!K:O,5,0)</f>
        <v>Direct Plan - Daily IDCW</v>
      </c>
      <c r="U110">
        <f t="shared" si="8"/>
        <v>16.338912069999992</v>
      </c>
      <c r="V110">
        <f>+VLOOKUP(T110,Financials!$C$59:$AN$72,MATCH(S110,Financials!$1:$1,0)-2,0)</f>
        <v>16.338912069999992</v>
      </c>
      <c r="W110" s="108">
        <f t="shared" si="7"/>
        <v>0</v>
      </c>
      <c r="Y110" s="92">
        <f t="shared" si="9"/>
        <v>16.338912069999992</v>
      </c>
      <c r="Z110">
        <f t="shared" si="10"/>
        <v>16.338912069999992</v>
      </c>
    </row>
    <row r="111" spans="1:26" hidden="1" x14ac:dyDescent="0.25">
      <c r="A111" s="171">
        <v>134</v>
      </c>
      <c r="B111" s="171" t="s">
        <v>1300</v>
      </c>
      <c r="C111" s="171" t="s">
        <v>2460</v>
      </c>
      <c r="D111" s="172">
        <v>44305</v>
      </c>
      <c r="E111" s="173">
        <v>5.3585000000000004E-4</v>
      </c>
      <c r="F111" s="173">
        <v>5.3585000000000004E-4</v>
      </c>
      <c r="G111" s="173">
        <v>10.8238</v>
      </c>
      <c r="I111" s="92">
        <f t="shared" si="11"/>
        <v>5.3585000000000004E-4</v>
      </c>
      <c r="J111" t="str">
        <f>IFERROR(VLOOKUP(VLOOKUP(B111,'Div &amp; NAV PU'!K:N,4,0),$O:$P,2,0),"Debt")</f>
        <v>Debt</v>
      </c>
      <c r="R111" t="str">
        <f t="shared" si="6"/>
        <v>Y0AIRegular Plan - Weekly IDCW</v>
      </c>
      <c r="S111" t="str">
        <f>+VLOOKUP(B111,'Div &amp; NAV PU'!K:N,4,0)</f>
        <v>Y0AI</v>
      </c>
      <c r="T111" t="str">
        <f>+VLOOKUP(B111,'Div &amp; NAV PU'!K:O,5,0)</f>
        <v>Regular Plan - Weekly IDCW</v>
      </c>
      <c r="U111">
        <f t="shared" si="8"/>
        <v>0.25746023000000001</v>
      </c>
      <c r="V111">
        <f>+VLOOKUP(T111,Financials!$C$59:$AN$72,MATCH(S111,Financials!$1:$1,0)-2,0)</f>
        <v>0.25746023000000001</v>
      </c>
      <c r="W111" s="108">
        <f t="shared" si="7"/>
        <v>0</v>
      </c>
      <c r="Y111" s="92">
        <f t="shared" si="9"/>
        <v>0.25746023000000001</v>
      </c>
      <c r="Z111">
        <f t="shared" si="10"/>
        <v>0.25746023000000001</v>
      </c>
    </row>
    <row r="112" spans="1:26" hidden="1" x14ac:dyDescent="0.25">
      <c r="A112" s="171">
        <v>135</v>
      </c>
      <c r="B112" s="171" t="s">
        <v>1296</v>
      </c>
      <c r="C112" s="171" t="s">
        <v>2461</v>
      </c>
      <c r="D112" s="172">
        <v>44305</v>
      </c>
      <c r="E112" s="173">
        <v>1.1201399999999999E-3</v>
      </c>
      <c r="F112" s="173">
        <v>1.1201399999999999E-3</v>
      </c>
      <c r="G112" s="173">
        <v>10.829000000000001</v>
      </c>
      <c r="I112" s="92">
        <f t="shared" si="11"/>
        <v>1.1201399999999999E-3</v>
      </c>
      <c r="J112" t="str">
        <f>IFERROR(VLOOKUP(VLOOKUP(B112,'Div &amp; NAV PU'!K:N,4,0),$O:$P,2,0),"Debt")</f>
        <v>Debt</v>
      </c>
      <c r="R112" t="str">
        <f t="shared" si="6"/>
        <v>Y0AIDirect Plan - Weekly IDCW</v>
      </c>
      <c r="S112" t="str">
        <f>+VLOOKUP(B112,'Div &amp; NAV PU'!K:N,4,0)</f>
        <v>Y0AI</v>
      </c>
      <c r="T112" t="str">
        <f>+VLOOKUP(B112,'Div &amp; NAV PU'!K:O,5,0)</f>
        <v>Direct Plan - Weekly IDCW</v>
      </c>
      <c r="U112">
        <f t="shared" si="8"/>
        <v>0.27169967</v>
      </c>
      <c r="V112">
        <f>+VLOOKUP(T112,Financials!$C$59:$AN$72,MATCH(S112,Financials!$1:$1,0)-2,0)</f>
        <v>0.27169967</v>
      </c>
      <c r="W112" s="108">
        <f t="shared" si="7"/>
        <v>0</v>
      </c>
      <c r="Y112" s="92">
        <f t="shared" si="9"/>
        <v>0.27169967</v>
      </c>
      <c r="Z112">
        <f t="shared" si="10"/>
        <v>0.27169967</v>
      </c>
    </row>
    <row r="113" spans="1:32" hidden="1" x14ac:dyDescent="0.25">
      <c r="A113" s="171">
        <v>136</v>
      </c>
      <c r="B113" s="171" t="s">
        <v>1524</v>
      </c>
      <c r="C113" s="171" t="s">
        <v>2462</v>
      </c>
      <c r="D113" s="172">
        <v>44305</v>
      </c>
      <c r="E113" s="173">
        <v>1.7709E-4</v>
      </c>
      <c r="F113" s="173">
        <v>1.7709E-4</v>
      </c>
      <c r="G113" s="173">
        <v>11.1907</v>
      </c>
      <c r="I113" s="92">
        <f t="shared" si="11"/>
        <v>1.7709E-4</v>
      </c>
      <c r="J113" t="str">
        <f>IFERROR(VLOOKUP(VLOOKUP(B113,'Div &amp; NAV PU'!K:N,4,0),$O:$P,2,0),"Debt")</f>
        <v>Debt</v>
      </c>
      <c r="R113" t="str">
        <f t="shared" si="6"/>
        <v>Y0AIDirect Plan - Daily IDCW</v>
      </c>
      <c r="S113" t="str">
        <f>+VLOOKUP(B113,'Div &amp; NAV PU'!K:N,4,0)</f>
        <v>Y0AI</v>
      </c>
      <c r="T113" t="str">
        <f>+VLOOKUP(B113,'Div &amp; NAV PU'!K:O,5,0)</f>
        <v>Direct Plan - Daily IDCW</v>
      </c>
      <c r="U113">
        <f t="shared" si="8"/>
        <v>0.28590751000000003</v>
      </c>
      <c r="V113">
        <f>+VLOOKUP(T113,Financials!$C$59:$AN$72,MATCH(S113,Financials!$1:$1,0)-2,0)</f>
        <v>0.28590751000000003</v>
      </c>
      <c r="W113" s="108">
        <f t="shared" si="7"/>
        <v>0</v>
      </c>
      <c r="Y113" s="92">
        <f t="shared" si="9"/>
        <v>0.28590751000000003</v>
      </c>
      <c r="Z113">
        <f t="shared" si="10"/>
        <v>0.28590751000000003</v>
      </c>
    </row>
    <row r="114" spans="1:32" hidden="1" x14ac:dyDescent="0.25">
      <c r="A114" s="171">
        <v>147</v>
      </c>
      <c r="B114" s="171">
        <v>222</v>
      </c>
      <c r="C114" s="171" t="s">
        <v>2455</v>
      </c>
      <c r="D114" s="172">
        <v>44306</v>
      </c>
      <c r="E114" s="173">
        <v>2.19134E-3</v>
      </c>
      <c r="F114" s="173">
        <v>2.19134E-3</v>
      </c>
      <c r="G114" s="173">
        <v>10.322100000000001</v>
      </c>
      <c r="I114" s="92">
        <f t="shared" si="11"/>
        <v>2.19134E-3</v>
      </c>
      <c r="J114" t="str">
        <f>IFERROR(VLOOKUP(VLOOKUP(B114,'Div &amp; NAV PU'!K:N,4,0),$O:$P,2,0),"Debt")</f>
        <v>Debt</v>
      </c>
      <c r="R114" t="str">
        <f t="shared" si="6"/>
        <v>Y0BORegular Plan - Daily IDCW</v>
      </c>
      <c r="S114" t="str">
        <f>+VLOOKUP(B114,'Div &amp; NAV PU'!K:N,4,0)</f>
        <v>Y0BO</v>
      </c>
      <c r="T114" t="str">
        <f>+VLOOKUP(B114,'Div &amp; NAV PU'!K:O,5,0)</f>
        <v>Regular Plan - Daily IDCW</v>
      </c>
      <c r="U114">
        <f t="shared" si="8"/>
        <v>0.17107141000000012</v>
      </c>
      <c r="V114">
        <f>+VLOOKUP(T114,Financials!$C$59:$AN$72,MATCH(S114,Financials!$1:$1,0)-2,0)</f>
        <v>0.17107141000000012</v>
      </c>
      <c r="W114" s="108">
        <f t="shared" si="7"/>
        <v>0</v>
      </c>
      <c r="Y114" s="92">
        <f t="shared" si="9"/>
        <v>0.17107141000000012</v>
      </c>
      <c r="Z114">
        <f t="shared" si="10"/>
        <v>0.17107141000000012</v>
      </c>
    </row>
    <row r="115" spans="1:32" hidden="1" x14ac:dyDescent="0.25">
      <c r="A115" s="171">
        <v>148</v>
      </c>
      <c r="B115" s="171" t="s">
        <v>1259</v>
      </c>
      <c r="C115" s="171" t="s">
        <v>2457</v>
      </c>
      <c r="D115" s="172">
        <v>44306</v>
      </c>
      <c r="E115" s="173">
        <v>2.27713E-3</v>
      </c>
      <c r="F115" s="173">
        <v>2.27713E-3</v>
      </c>
      <c r="G115" s="173">
        <v>10.5092</v>
      </c>
      <c r="I115" s="92">
        <f t="shared" si="11"/>
        <v>2.27713E-3</v>
      </c>
      <c r="J115" t="str">
        <f>IFERROR(VLOOKUP(VLOOKUP(B115,'Div &amp; NAV PU'!K:N,4,0),$O:$P,2,0),"Debt")</f>
        <v>Debt</v>
      </c>
      <c r="R115" t="str">
        <f t="shared" si="6"/>
        <v>Y0BODirect Plan - Daily IDCW</v>
      </c>
      <c r="S115" t="str">
        <f>+VLOOKUP(B115,'Div &amp; NAV PU'!K:N,4,0)</f>
        <v>Y0BO</v>
      </c>
      <c r="T115" t="str">
        <f>+VLOOKUP(B115,'Div &amp; NAV PU'!K:O,5,0)</f>
        <v>Direct Plan - Daily IDCW</v>
      </c>
      <c r="U115">
        <f t="shared" si="8"/>
        <v>0.18260394999999999</v>
      </c>
      <c r="V115">
        <f>+VLOOKUP(T115,Financials!$C$59:$AN$72,MATCH(S115,Financials!$1:$1,0)-2,0)</f>
        <v>0.18260394999999999</v>
      </c>
      <c r="W115" s="108">
        <f t="shared" si="7"/>
        <v>0</v>
      </c>
      <c r="Y115" s="92">
        <f t="shared" si="9"/>
        <v>0.18260394999999999</v>
      </c>
      <c r="Z115">
        <f t="shared" si="10"/>
        <v>0.18260394999999999</v>
      </c>
    </row>
    <row r="116" spans="1:32" hidden="1" x14ac:dyDescent="0.25">
      <c r="A116" s="171">
        <v>149</v>
      </c>
      <c r="B116" s="171" t="s">
        <v>1289</v>
      </c>
      <c r="C116" s="171" t="s">
        <v>2444</v>
      </c>
      <c r="D116" s="172">
        <v>44306</v>
      </c>
      <c r="E116" s="173">
        <v>8.4036189999999997E-2</v>
      </c>
      <c r="F116" s="173">
        <v>8.4036189999999997E-2</v>
      </c>
      <c r="G116" s="173">
        <v>1023.3</v>
      </c>
      <c r="I116" s="92">
        <f t="shared" si="11"/>
        <v>8.4036189999999997E-2</v>
      </c>
      <c r="J116" t="str">
        <f>IFERROR(VLOOKUP(VLOOKUP(B116,'Div &amp; NAV PU'!K:N,4,0),$O:$P,2,0),"Debt")</f>
        <v>Debt</v>
      </c>
      <c r="R116" t="str">
        <f t="shared" si="6"/>
        <v>Y0ALRegular Plan - Daily IDCW</v>
      </c>
      <c r="S116" t="str">
        <f>+VLOOKUP(B116,'Div &amp; NAV PU'!K:N,4,0)</f>
        <v>Y0AL</v>
      </c>
      <c r="T116" t="str">
        <f>+VLOOKUP(B116,'Div &amp; NAV PU'!K:O,5,0)</f>
        <v>Regular Plan - Daily IDCW</v>
      </c>
      <c r="U116">
        <f t="shared" si="8"/>
        <v>15.581406499999995</v>
      </c>
      <c r="V116">
        <f>+VLOOKUP(T116,Financials!$C$59:$AN$72,MATCH(S116,Financials!$1:$1,0)-2,0)</f>
        <v>15.581406499999995</v>
      </c>
      <c r="W116" s="108">
        <f t="shared" si="7"/>
        <v>0</v>
      </c>
      <c r="Y116" s="92">
        <f t="shared" si="9"/>
        <v>15.581406499999995</v>
      </c>
      <c r="Z116">
        <f t="shared" si="10"/>
        <v>15.581406499999995</v>
      </c>
    </row>
    <row r="117" spans="1:32" hidden="1" x14ac:dyDescent="0.25">
      <c r="A117" s="171">
        <v>150</v>
      </c>
      <c r="B117" s="171" t="s">
        <v>1285</v>
      </c>
      <c r="C117" s="171" t="s">
        <v>2445</v>
      </c>
      <c r="D117" s="172">
        <v>44306</v>
      </c>
      <c r="E117" s="173">
        <v>8.8127349999999993E-2</v>
      </c>
      <c r="F117" s="173">
        <v>8.8127349999999993E-2</v>
      </c>
      <c r="G117" s="173">
        <v>1023.3</v>
      </c>
      <c r="I117" s="92">
        <f t="shared" si="11"/>
        <v>8.8127349999999993E-2</v>
      </c>
      <c r="J117" t="str">
        <f>IFERROR(VLOOKUP(VLOOKUP(B117,'Div &amp; NAV PU'!K:N,4,0),$O:$P,2,0),"Debt")</f>
        <v>Debt</v>
      </c>
      <c r="R117" t="str">
        <f t="shared" si="6"/>
        <v>Y0ALDirect Plan - Daily IDCW</v>
      </c>
      <c r="S117" t="str">
        <f>+VLOOKUP(B117,'Div &amp; NAV PU'!K:N,4,0)</f>
        <v>Y0AL</v>
      </c>
      <c r="T117" t="str">
        <f>+VLOOKUP(B117,'Div &amp; NAV PU'!K:O,5,0)</f>
        <v>Direct Plan - Daily IDCW</v>
      </c>
      <c r="U117">
        <f t="shared" si="8"/>
        <v>16.110954460000006</v>
      </c>
      <c r="V117">
        <f>+VLOOKUP(T117,Financials!$C$59:$AN$72,MATCH(S117,Financials!$1:$1,0)-2,0)</f>
        <v>16.110954460000006</v>
      </c>
      <c r="W117" s="108">
        <f t="shared" si="7"/>
        <v>0</v>
      </c>
      <c r="Y117" s="92">
        <f t="shared" si="9"/>
        <v>16.110954460000006</v>
      </c>
      <c r="Z117">
        <f t="shared" si="10"/>
        <v>16.110954460000006</v>
      </c>
      <c r="AF117" s="169"/>
    </row>
    <row r="118" spans="1:32" hidden="1" x14ac:dyDescent="0.25">
      <c r="A118" s="171">
        <v>151</v>
      </c>
      <c r="B118" s="171">
        <v>125</v>
      </c>
      <c r="C118" s="171" t="s">
        <v>2458</v>
      </c>
      <c r="D118" s="172">
        <v>44306</v>
      </c>
      <c r="E118" s="173">
        <v>9.1640000000000005E-4</v>
      </c>
      <c r="F118" s="173">
        <v>9.1640000000000005E-4</v>
      </c>
      <c r="G118" s="173">
        <v>10.8591</v>
      </c>
      <c r="I118" s="92">
        <f t="shared" si="11"/>
        <v>9.1640000000000005E-4</v>
      </c>
      <c r="J118" t="str">
        <f>IFERROR(VLOOKUP(VLOOKUP(B118,'Div &amp; NAV PU'!K:N,4,0),$O:$P,2,0),"Debt")</f>
        <v>Debt</v>
      </c>
      <c r="R118" t="str">
        <f t="shared" si="6"/>
        <v>Y0BLRegular Plan - Daily IDCW</v>
      </c>
      <c r="S118" t="str">
        <f>+VLOOKUP(B118,'Div &amp; NAV PU'!K:N,4,0)</f>
        <v>Y0BL</v>
      </c>
      <c r="T118" t="str">
        <f>+VLOOKUP(B118,'Div &amp; NAV PU'!K:O,5,0)</f>
        <v>Regular Plan - Daily IDCW</v>
      </c>
      <c r="U118">
        <f t="shared" si="8"/>
        <v>0.15721088999999988</v>
      </c>
      <c r="V118">
        <f>+VLOOKUP(T118,Financials!$C$59:$AN$72,MATCH(S118,Financials!$1:$1,0)-2,0)</f>
        <v>0.15721088999999988</v>
      </c>
      <c r="W118" s="108">
        <f t="shared" si="7"/>
        <v>0</v>
      </c>
      <c r="Y118" s="92">
        <f t="shared" si="9"/>
        <v>0.15721088999999988</v>
      </c>
      <c r="Z118">
        <f t="shared" si="10"/>
        <v>0.15721088999999988</v>
      </c>
    </row>
    <row r="119" spans="1:32" hidden="1" x14ac:dyDescent="0.25">
      <c r="A119" s="171">
        <v>152</v>
      </c>
      <c r="B119" s="171" t="s">
        <v>1263</v>
      </c>
      <c r="C119" s="171" t="s">
        <v>2459</v>
      </c>
      <c r="D119" s="172">
        <v>44306</v>
      </c>
      <c r="E119" s="173">
        <v>1.0592500000000001E-3</v>
      </c>
      <c r="F119" s="173">
        <v>1.0592500000000001E-3</v>
      </c>
      <c r="G119" s="173">
        <v>10.8591</v>
      </c>
      <c r="I119" s="92">
        <f t="shared" si="11"/>
        <v>1.0592500000000001E-3</v>
      </c>
      <c r="J119" t="str">
        <f>IFERROR(VLOOKUP(VLOOKUP(B119,'Div &amp; NAV PU'!K:N,4,0),$O:$P,2,0),"Debt")</f>
        <v>Debt</v>
      </c>
      <c r="R119" t="str">
        <f t="shared" si="6"/>
        <v>Y0BLDirect Plan - Daily IDCW</v>
      </c>
      <c r="S119" t="str">
        <f>+VLOOKUP(B119,'Div &amp; NAV PU'!K:N,4,0)</f>
        <v>Y0BL</v>
      </c>
      <c r="T119" t="str">
        <f>+VLOOKUP(B119,'Div &amp; NAV PU'!K:O,5,0)</f>
        <v>Direct Plan - Daily IDCW</v>
      </c>
      <c r="U119">
        <f t="shared" si="8"/>
        <v>0.18309809000000002</v>
      </c>
      <c r="V119">
        <f>+VLOOKUP(T119,Financials!$C$59:$AN$72,MATCH(S119,Financials!$1:$1,0)-2,0)</f>
        <v>0.18309809000000002</v>
      </c>
      <c r="W119" s="108">
        <f t="shared" si="7"/>
        <v>0</v>
      </c>
      <c r="Y119" s="92">
        <f t="shared" si="9"/>
        <v>0.18309809000000002</v>
      </c>
      <c r="Z119">
        <f t="shared" si="10"/>
        <v>0.18309809000000002</v>
      </c>
    </row>
    <row r="120" spans="1:32" hidden="1" x14ac:dyDescent="0.25">
      <c r="A120" s="171">
        <v>153</v>
      </c>
      <c r="B120" s="171" t="s">
        <v>1271</v>
      </c>
      <c r="C120" s="171" t="s">
        <v>2446</v>
      </c>
      <c r="D120" s="172">
        <v>44306</v>
      </c>
      <c r="E120" s="173">
        <v>9.3431109999999998E-2</v>
      </c>
      <c r="F120" s="173">
        <v>9.3431109999999998E-2</v>
      </c>
      <c r="G120" s="173">
        <v>1011.7794</v>
      </c>
      <c r="I120" s="92">
        <f t="shared" si="11"/>
        <v>9.3431109999999998E-2</v>
      </c>
      <c r="J120" t="str">
        <f>IFERROR(VLOOKUP(VLOOKUP(B120,'Div &amp; NAV PU'!K:N,4,0),$O:$P,2,0),"Debt")</f>
        <v>Debt</v>
      </c>
      <c r="R120" t="str">
        <f t="shared" si="6"/>
        <v>Y0BQRegular Plan - Daily IDCW</v>
      </c>
      <c r="S120" t="str">
        <f>+VLOOKUP(B120,'Div &amp; NAV PU'!K:N,4,0)</f>
        <v>Y0BQ</v>
      </c>
      <c r="T120" t="str">
        <f>+VLOOKUP(B120,'Div &amp; NAV PU'!K:O,5,0)</f>
        <v>Regular Plan - Daily IDCW</v>
      </c>
      <c r="U120">
        <f t="shared" si="8"/>
        <v>15.994319890000005</v>
      </c>
      <c r="V120">
        <f>+VLOOKUP(T120,Financials!$C$59:$AN$72,MATCH(S120,Financials!$1:$1,0)-2,0)</f>
        <v>15.994319890000005</v>
      </c>
      <c r="W120" s="108">
        <f t="shared" si="7"/>
        <v>0</v>
      </c>
      <c r="Y120" s="92">
        <f t="shared" si="9"/>
        <v>15.994319890000005</v>
      </c>
      <c r="Z120">
        <f t="shared" si="10"/>
        <v>15.994319890000005</v>
      </c>
      <c r="AF120" s="169"/>
    </row>
    <row r="121" spans="1:32" hidden="1" x14ac:dyDescent="0.25">
      <c r="A121" s="171">
        <v>154</v>
      </c>
      <c r="B121" s="171" t="s">
        <v>1268</v>
      </c>
      <c r="C121" s="171" t="s">
        <v>2447</v>
      </c>
      <c r="D121" s="172">
        <v>44306</v>
      </c>
      <c r="E121" s="173">
        <v>9.4354640000000004E-2</v>
      </c>
      <c r="F121" s="173">
        <v>9.4354640000000004E-2</v>
      </c>
      <c r="G121" s="173">
        <v>1014.3496</v>
      </c>
      <c r="I121" s="92">
        <f t="shared" si="11"/>
        <v>9.4354640000000004E-2</v>
      </c>
      <c r="J121" t="str">
        <f>IFERROR(VLOOKUP(VLOOKUP(B121,'Div &amp; NAV PU'!K:N,4,0),$O:$P,2,0),"Debt")</f>
        <v>Debt</v>
      </c>
      <c r="R121" t="str">
        <f t="shared" si="6"/>
        <v>Y0BQDirect Plan - Daily IDCW</v>
      </c>
      <c r="S121" t="str">
        <f>+VLOOKUP(B121,'Div &amp; NAV PU'!K:N,4,0)</f>
        <v>Y0BQ</v>
      </c>
      <c r="T121" t="str">
        <f>+VLOOKUP(B121,'Div &amp; NAV PU'!K:O,5,0)</f>
        <v>Direct Plan - Daily IDCW</v>
      </c>
      <c r="U121">
        <f t="shared" si="8"/>
        <v>16.338912069999992</v>
      </c>
      <c r="V121">
        <f>+VLOOKUP(T121,Financials!$C$59:$AN$72,MATCH(S121,Financials!$1:$1,0)-2,0)</f>
        <v>16.338912069999992</v>
      </c>
      <c r="W121" s="108">
        <f t="shared" si="7"/>
        <v>0</v>
      </c>
      <c r="Y121" s="92">
        <f t="shared" si="9"/>
        <v>16.338912069999992</v>
      </c>
      <c r="Z121">
        <f t="shared" si="10"/>
        <v>16.338912069999992</v>
      </c>
    </row>
    <row r="122" spans="1:32" hidden="1" x14ac:dyDescent="0.25">
      <c r="A122" s="171">
        <v>155</v>
      </c>
      <c r="B122" s="171" t="s">
        <v>1524</v>
      </c>
      <c r="C122" s="171" t="s">
        <v>2462</v>
      </c>
      <c r="D122" s="172">
        <v>44306</v>
      </c>
      <c r="E122" s="173">
        <v>1.07139E-3</v>
      </c>
      <c r="F122" s="173">
        <v>1.07139E-3</v>
      </c>
      <c r="G122" s="173">
        <v>11.1907</v>
      </c>
      <c r="I122" s="92">
        <f t="shared" si="11"/>
        <v>1.07139E-3</v>
      </c>
      <c r="J122" t="str">
        <f>IFERROR(VLOOKUP(VLOOKUP(B122,'Div &amp; NAV PU'!K:N,4,0),$O:$P,2,0),"Debt")</f>
        <v>Debt</v>
      </c>
      <c r="R122" t="str">
        <f t="shared" si="6"/>
        <v>Y0AIDirect Plan - Daily IDCW</v>
      </c>
      <c r="S122" t="str">
        <f>+VLOOKUP(B122,'Div &amp; NAV PU'!K:N,4,0)</f>
        <v>Y0AI</v>
      </c>
      <c r="T122" t="str">
        <f>+VLOOKUP(B122,'Div &amp; NAV PU'!K:O,5,0)</f>
        <v>Direct Plan - Daily IDCW</v>
      </c>
      <c r="U122">
        <f t="shared" si="8"/>
        <v>0.28590751000000003</v>
      </c>
      <c r="V122">
        <f>+VLOOKUP(T122,Financials!$C$59:$AN$72,MATCH(S122,Financials!$1:$1,0)-2,0)</f>
        <v>0.28590751000000003</v>
      </c>
      <c r="W122" s="108">
        <f t="shared" si="7"/>
        <v>0</v>
      </c>
      <c r="Y122" s="92">
        <f t="shared" si="9"/>
        <v>0.28590751000000003</v>
      </c>
      <c r="Z122">
        <f t="shared" si="10"/>
        <v>0.28590751000000003</v>
      </c>
    </row>
    <row r="123" spans="1:32" hidden="1" x14ac:dyDescent="0.25">
      <c r="A123" s="171">
        <v>156</v>
      </c>
      <c r="B123" s="171" t="s">
        <v>1289</v>
      </c>
      <c r="C123" s="171" t="s">
        <v>2444</v>
      </c>
      <c r="D123" s="172">
        <v>44307</v>
      </c>
      <c r="E123" s="173">
        <v>8.5815429999999998E-2</v>
      </c>
      <c r="F123" s="173">
        <v>8.5815429999999998E-2</v>
      </c>
      <c r="G123" s="173">
        <v>1023.3</v>
      </c>
      <c r="I123" s="92">
        <f t="shared" si="11"/>
        <v>8.5815429999999998E-2</v>
      </c>
      <c r="J123" t="str">
        <f>IFERROR(VLOOKUP(VLOOKUP(B123,'Div &amp; NAV PU'!K:N,4,0),$O:$P,2,0),"Debt")</f>
        <v>Debt</v>
      </c>
      <c r="R123" t="str">
        <f t="shared" si="6"/>
        <v>Y0ALRegular Plan - Daily IDCW</v>
      </c>
      <c r="S123" t="str">
        <f>+VLOOKUP(B123,'Div &amp; NAV PU'!K:N,4,0)</f>
        <v>Y0AL</v>
      </c>
      <c r="T123" t="str">
        <f>+VLOOKUP(B123,'Div &amp; NAV PU'!K:O,5,0)</f>
        <v>Regular Plan - Daily IDCW</v>
      </c>
      <c r="U123">
        <f t="shared" si="8"/>
        <v>15.581406499999995</v>
      </c>
      <c r="V123">
        <f>+VLOOKUP(T123,Financials!$C$59:$AN$72,MATCH(S123,Financials!$1:$1,0)-2,0)</f>
        <v>15.581406499999995</v>
      </c>
      <c r="W123" s="108">
        <f t="shared" si="7"/>
        <v>0</v>
      </c>
      <c r="Y123" s="92">
        <f t="shared" si="9"/>
        <v>15.581406499999995</v>
      </c>
      <c r="Z123">
        <f t="shared" si="10"/>
        <v>15.581406499999995</v>
      </c>
    </row>
    <row r="124" spans="1:32" hidden="1" x14ac:dyDescent="0.25">
      <c r="A124" s="171">
        <v>157</v>
      </c>
      <c r="B124" s="171" t="s">
        <v>1285</v>
      </c>
      <c r="C124" s="171" t="s">
        <v>2445</v>
      </c>
      <c r="D124" s="172">
        <v>44307</v>
      </c>
      <c r="E124" s="173">
        <v>8.8381680000000004E-2</v>
      </c>
      <c r="F124" s="173">
        <v>8.8381680000000004E-2</v>
      </c>
      <c r="G124" s="173">
        <v>1023.3</v>
      </c>
      <c r="I124" s="92">
        <f t="shared" si="11"/>
        <v>8.8381680000000004E-2</v>
      </c>
      <c r="J124" t="str">
        <f>IFERROR(VLOOKUP(VLOOKUP(B124,'Div &amp; NAV PU'!K:N,4,0),$O:$P,2,0),"Debt")</f>
        <v>Debt</v>
      </c>
      <c r="R124" t="str">
        <f t="shared" si="6"/>
        <v>Y0ALDirect Plan - Daily IDCW</v>
      </c>
      <c r="S124" t="str">
        <f>+VLOOKUP(B124,'Div &amp; NAV PU'!K:N,4,0)</f>
        <v>Y0AL</v>
      </c>
      <c r="T124" t="str">
        <f>+VLOOKUP(B124,'Div &amp; NAV PU'!K:O,5,0)</f>
        <v>Direct Plan - Daily IDCW</v>
      </c>
      <c r="U124">
        <f t="shared" si="8"/>
        <v>16.110954460000006</v>
      </c>
      <c r="V124">
        <f>+VLOOKUP(T124,Financials!$C$59:$AN$72,MATCH(S124,Financials!$1:$1,0)-2,0)</f>
        <v>16.110954460000006</v>
      </c>
      <c r="W124" s="108">
        <f t="shared" si="7"/>
        <v>0</v>
      </c>
      <c r="Y124" s="92">
        <f t="shared" si="9"/>
        <v>16.110954460000006</v>
      </c>
      <c r="Z124">
        <f t="shared" si="10"/>
        <v>16.110954460000006</v>
      </c>
    </row>
    <row r="125" spans="1:32" hidden="1" x14ac:dyDescent="0.25">
      <c r="A125" s="171">
        <v>158</v>
      </c>
      <c r="B125" s="171" t="s">
        <v>1271</v>
      </c>
      <c r="C125" s="171" t="s">
        <v>2446</v>
      </c>
      <c r="D125" s="172">
        <v>44307</v>
      </c>
      <c r="E125" s="173">
        <v>8.5029149999999998E-2</v>
      </c>
      <c r="F125" s="173">
        <v>8.5029149999999998E-2</v>
      </c>
      <c r="G125" s="173">
        <v>1011.7794</v>
      </c>
      <c r="I125" s="92">
        <f t="shared" si="11"/>
        <v>8.5029149999999998E-2</v>
      </c>
      <c r="J125" t="str">
        <f>IFERROR(VLOOKUP(VLOOKUP(B125,'Div &amp; NAV PU'!K:N,4,0),$O:$P,2,0),"Debt")</f>
        <v>Debt</v>
      </c>
      <c r="R125" t="str">
        <f t="shared" ref="R125:R184" si="12">+S125&amp;T125</f>
        <v>Y0BQRegular Plan - Daily IDCW</v>
      </c>
      <c r="S125" t="str">
        <f>+VLOOKUP(B125,'Div &amp; NAV PU'!K:N,4,0)</f>
        <v>Y0BQ</v>
      </c>
      <c r="T125" t="str">
        <f>+VLOOKUP(B125,'Div &amp; NAV PU'!K:O,5,0)</f>
        <v>Regular Plan - Daily IDCW</v>
      </c>
      <c r="U125">
        <f t="shared" si="8"/>
        <v>15.994319890000005</v>
      </c>
      <c r="V125">
        <f>+VLOOKUP(T125,Financials!$C$59:$AN$72,MATCH(S125,Financials!$1:$1,0)-2,0)</f>
        <v>15.994319890000005</v>
      </c>
      <c r="W125" s="108">
        <f t="shared" ref="W125:W184" si="13">+V125-U125</f>
        <v>0</v>
      </c>
      <c r="Y125" s="92">
        <f t="shared" si="9"/>
        <v>15.994319890000005</v>
      </c>
      <c r="Z125">
        <f t="shared" si="10"/>
        <v>15.994319890000005</v>
      </c>
    </row>
    <row r="126" spans="1:32" hidden="1" x14ac:dyDescent="0.25">
      <c r="A126" s="171">
        <v>159</v>
      </c>
      <c r="B126" s="171" t="s">
        <v>1268</v>
      </c>
      <c r="C126" s="171" t="s">
        <v>2447</v>
      </c>
      <c r="D126" s="172">
        <v>44307</v>
      </c>
      <c r="E126" s="173">
        <v>8.6701490000000006E-2</v>
      </c>
      <c r="F126" s="173">
        <v>8.6701490000000006E-2</v>
      </c>
      <c r="G126" s="173">
        <v>1014.3496</v>
      </c>
      <c r="I126" s="92">
        <f t="shared" si="11"/>
        <v>8.6701490000000006E-2</v>
      </c>
      <c r="J126" t="str">
        <f>IFERROR(VLOOKUP(VLOOKUP(B126,'Div &amp; NAV PU'!K:N,4,0),$O:$P,2,0),"Debt")</f>
        <v>Debt</v>
      </c>
      <c r="R126" t="str">
        <f t="shared" si="12"/>
        <v>Y0BQDirect Plan - Daily IDCW</v>
      </c>
      <c r="S126" t="str">
        <f>+VLOOKUP(B126,'Div &amp; NAV PU'!K:N,4,0)</f>
        <v>Y0BQ</v>
      </c>
      <c r="T126" t="str">
        <f>+VLOOKUP(B126,'Div &amp; NAV PU'!K:O,5,0)</f>
        <v>Direct Plan - Daily IDCW</v>
      </c>
      <c r="U126">
        <f t="shared" si="8"/>
        <v>16.338912069999992</v>
      </c>
      <c r="V126">
        <f>+VLOOKUP(T126,Financials!$C$59:$AN$72,MATCH(S126,Financials!$1:$1,0)-2,0)</f>
        <v>16.338912069999992</v>
      </c>
      <c r="W126" s="108">
        <f t="shared" si="13"/>
        <v>0</v>
      </c>
      <c r="Y126" s="92">
        <f t="shared" si="9"/>
        <v>16.338912069999992</v>
      </c>
      <c r="Z126">
        <f t="shared" si="10"/>
        <v>16.338912069999992</v>
      </c>
    </row>
    <row r="127" spans="1:32" hidden="1" x14ac:dyDescent="0.25">
      <c r="A127" s="171">
        <v>160</v>
      </c>
      <c r="B127" s="171">
        <v>222</v>
      </c>
      <c r="C127" s="171" t="s">
        <v>2455</v>
      </c>
      <c r="D127" s="172">
        <v>44308</v>
      </c>
      <c r="E127" s="173">
        <v>3.3660399999999998E-3</v>
      </c>
      <c r="F127" s="173">
        <v>3.3660399999999998E-3</v>
      </c>
      <c r="G127" s="173">
        <v>10.322100000000001</v>
      </c>
      <c r="I127" s="92">
        <f t="shared" si="11"/>
        <v>3.3660399999999998E-3</v>
      </c>
      <c r="J127" t="str">
        <f>IFERROR(VLOOKUP(VLOOKUP(B127,'Div &amp; NAV PU'!K:N,4,0),$O:$P,2,0),"Debt")</f>
        <v>Debt</v>
      </c>
      <c r="R127" t="str">
        <f t="shared" si="12"/>
        <v>Y0BORegular Plan - Daily IDCW</v>
      </c>
      <c r="S127" t="str">
        <f>+VLOOKUP(B127,'Div &amp; NAV PU'!K:N,4,0)</f>
        <v>Y0BO</v>
      </c>
      <c r="T127" t="str">
        <f>+VLOOKUP(B127,'Div &amp; NAV PU'!K:O,5,0)</f>
        <v>Regular Plan - Daily IDCW</v>
      </c>
      <c r="U127">
        <f t="shared" si="8"/>
        <v>0.17107141000000012</v>
      </c>
      <c r="V127">
        <f>+VLOOKUP(T127,Financials!$C$59:$AN$72,MATCH(S127,Financials!$1:$1,0)-2,0)</f>
        <v>0.17107141000000012</v>
      </c>
      <c r="W127" s="108">
        <f t="shared" si="13"/>
        <v>0</v>
      </c>
      <c r="Y127" s="92">
        <f t="shared" si="9"/>
        <v>0.17107141000000012</v>
      </c>
      <c r="Z127">
        <f t="shared" si="10"/>
        <v>0.17107141000000012</v>
      </c>
    </row>
    <row r="128" spans="1:32" hidden="1" x14ac:dyDescent="0.25">
      <c r="A128" s="171">
        <v>161</v>
      </c>
      <c r="B128" s="171" t="s">
        <v>1259</v>
      </c>
      <c r="C128" s="171" t="s">
        <v>2457</v>
      </c>
      <c r="D128" s="172">
        <v>44308</v>
      </c>
      <c r="E128" s="173">
        <v>3.5192000000000001E-3</v>
      </c>
      <c r="F128" s="173">
        <v>3.5192000000000001E-3</v>
      </c>
      <c r="G128" s="173">
        <v>10.5092</v>
      </c>
      <c r="I128" s="92">
        <f t="shared" si="11"/>
        <v>3.5192000000000001E-3</v>
      </c>
      <c r="J128" t="str">
        <f>IFERROR(VLOOKUP(VLOOKUP(B128,'Div &amp; NAV PU'!K:N,4,0),$O:$P,2,0),"Debt")</f>
        <v>Debt</v>
      </c>
      <c r="R128" t="str">
        <f t="shared" si="12"/>
        <v>Y0BODirect Plan - Daily IDCW</v>
      </c>
      <c r="S128" t="str">
        <f>+VLOOKUP(B128,'Div &amp; NAV PU'!K:N,4,0)</f>
        <v>Y0BO</v>
      </c>
      <c r="T128" t="str">
        <f>+VLOOKUP(B128,'Div &amp; NAV PU'!K:O,5,0)</f>
        <v>Direct Plan - Daily IDCW</v>
      </c>
      <c r="U128">
        <f t="shared" si="8"/>
        <v>0.18260394999999999</v>
      </c>
      <c r="V128">
        <f>+VLOOKUP(T128,Financials!$C$59:$AN$72,MATCH(S128,Financials!$1:$1,0)-2,0)</f>
        <v>0.18260394999999999</v>
      </c>
      <c r="W128" s="108">
        <f t="shared" si="13"/>
        <v>0</v>
      </c>
      <c r="Y128" s="92">
        <f t="shared" si="9"/>
        <v>0.18260394999999999</v>
      </c>
      <c r="Z128">
        <f t="shared" si="10"/>
        <v>0.18260394999999999</v>
      </c>
    </row>
    <row r="129" spans="1:26" hidden="1" x14ac:dyDescent="0.25">
      <c r="A129" s="171">
        <v>162</v>
      </c>
      <c r="B129" s="171" t="s">
        <v>1289</v>
      </c>
      <c r="C129" s="171" t="s">
        <v>2444</v>
      </c>
      <c r="D129" s="172">
        <v>44308</v>
      </c>
      <c r="E129" s="173">
        <v>8.0728720000000004E-2</v>
      </c>
      <c r="F129" s="173">
        <v>8.0728720000000004E-2</v>
      </c>
      <c r="G129" s="173">
        <v>1023.3</v>
      </c>
      <c r="I129" s="92">
        <f t="shared" si="11"/>
        <v>8.0728720000000004E-2</v>
      </c>
      <c r="J129" t="str">
        <f>IFERROR(VLOOKUP(VLOOKUP(B129,'Div &amp; NAV PU'!K:N,4,0),$O:$P,2,0),"Debt")</f>
        <v>Debt</v>
      </c>
      <c r="R129" t="str">
        <f t="shared" si="12"/>
        <v>Y0ALRegular Plan - Daily IDCW</v>
      </c>
      <c r="S129" t="str">
        <f>+VLOOKUP(B129,'Div &amp; NAV PU'!K:N,4,0)</f>
        <v>Y0AL</v>
      </c>
      <c r="T129" t="str">
        <f>+VLOOKUP(B129,'Div &amp; NAV PU'!K:O,5,0)</f>
        <v>Regular Plan - Daily IDCW</v>
      </c>
      <c r="U129">
        <f t="shared" si="8"/>
        <v>15.581406499999995</v>
      </c>
      <c r="V129">
        <f>+VLOOKUP(T129,Financials!$C$59:$AN$72,MATCH(S129,Financials!$1:$1,0)-2,0)</f>
        <v>15.581406499999995</v>
      </c>
      <c r="W129" s="108">
        <f t="shared" si="13"/>
        <v>0</v>
      </c>
      <c r="Y129" s="92">
        <f t="shared" si="9"/>
        <v>15.581406499999995</v>
      </c>
      <c r="Z129">
        <f t="shared" si="10"/>
        <v>15.581406499999995</v>
      </c>
    </row>
    <row r="130" spans="1:26" hidden="1" x14ac:dyDescent="0.25">
      <c r="A130" s="171">
        <v>163</v>
      </c>
      <c r="B130" s="171" t="s">
        <v>1285</v>
      </c>
      <c r="C130" s="171" t="s">
        <v>2445</v>
      </c>
      <c r="D130" s="172">
        <v>44308</v>
      </c>
      <c r="E130" s="173">
        <v>8.3571270000000003E-2</v>
      </c>
      <c r="F130" s="173">
        <v>8.3571270000000003E-2</v>
      </c>
      <c r="G130" s="173">
        <v>1023.3</v>
      </c>
      <c r="I130" s="92">
        <f t="shared" si="11"/>
        <v>8.3571270000000003E-2</v>
      </c>
      <c r="J130" t="str">
        <f>IFERROR(VLOOKUP(VLOOKUP(B130,'Div &amp; NAV PU'!K:N,4,0),$O:$P,2,0),"Debt")</f>
        <v>Debt</v>
      </c>
      <c r="R130" t="str">
        <f t="shared" si="12"/>
        <v>Y0ALDirect Plan - Daily IDCW</v>
      </c>
      <c r="S130" t="str">
        <f>+VLOOKUP(B130,'Div &amp; NAV PU'!K:N,4,0)</f>
        <v>Y0AL</v>
      </c>
      <c r="T130" t="str">
        <f>+VLOOKUP(B130,'Div &amp; NAV PU'!K:O,5,0)</f>
        <v>Direct Plan - Daily IDCW</v>
      </c>
      <c r="U130">
        <f t="shared" ref="U130:U193" si="14">+SUMIFS(I:I,R:R,R130)</f>
        <v>16.110954460000006</v>
      </c>
      <c r="V130">
        <f>+VLOOKUP(T130,Financials!$C$59:$AN$72,MATCH(S130,Financials!$1:$1,0)-2,0)</f>
        <v>16.110954460000006</v>
      </c>
      <c r="W130" s="108">
        <f t="shared" si="13"/>
        <v>0</v>
      </c>
      <c r="Y130" s="92">
        <f t="shared" ref="Y130:Y193" si="15">+SUMIFS(E:E,R:R,R130)</f>
        <v>16.110954460000006</v>
      </c>
      <c r="Z130">
        <f t="shared" ref="Z130:Z193" si="16">+SUMIFS(F:F,R:R,R130)</f>
        <v>16.110954460000006</v>
      </c>
    </row>
    <row r="131" spans="1:26" hidden="1" x14ac:dyDescent="0.25">
      <c r="A131" s="171">
        <v>164</v>
      </c>
      <c r="B131" s="171">
        <v>125</v>
      </c>
      <c r="C131" s="171" t="s">
        <v>2458</v>
      </c>
      <c r="D131" s="172">
        <v>44308</v>
      </c>
      <c r="E131" s="173">
        <v>1.9729000000000001E-3</v>
      </c>
      <c r="F131" s="173">
        <v>1.9729000000000001E-3</v>
      </c>
      <c r="G131" s="173">
        <v>10.8591</v>
      </c>
      <c r="I131" s="92">
        <f t="shared" ref="I131:I194" si="17">F131</f>
        <v>1.9729000000000001E-3</v>
      </c>
      <c r="J131" t="str">
        <f>IFERROR(VLOOKUP(VLOOKUP(B131,'Div &amp; NAV PU'!K:N,4,0),$O:$P,2,0),"Debt")</f>
        <v>Debt</v>
      </c>
      <c r="R131" t="str">
        <f t="shared" si="12"/>
        <v>Y0BLRegular Plan - Daily IDCW</v>
      </c>
      <c r="S131" t="str">
        <f>+VLOOKUP(B131,'Div &amp; NAV PU'!K:N,4,0)</f>
        <v>Y0BL</v>
      </c>
      <c r="T131" t="str">
        <f>+VLOOKUP(B131,'Div &amp; NAV PU'!K:O,5,0)</f>
        <v>Regular Plan - Daily IDCW</v>
      </c>
      <c r="U131">
        <f t="shared" si="14"/>
        <v>0.15721088999999988</v>
      </c>
      <c r="V131">
        <f>+VLOOKUP(T131,Financials!$C$59:$AN$72,MATCH(S131,Financials!$1:$1,0)-2,0)</f>
        <v>0.15721088999999988</v>
      </c>
      <c r="W131" s="108">
        <f t="shared" si="13"/>
        <v>0</v>
      </c>
      <c r="Y131" s="92">
        <f t="shared" si="15"/>
        <v>0.15721088999999988</v>
      </c>
      <c r="Z131">
        <f t="shared" si="16"/>
        <v>0.15721088999999988</v>
      </c>
    </row>
    <row r="132" spans="1:26" hidden="1" x14ac:dyDescent="0.25">
      <c r="A132" s="171">
        <v>165</v>
      </c>
      <c r="B132" s="171" t="s">
        <v>1263</v>
      </c>
      <c r="C132" s="171" t="s">
        <v>2459</v>
      </c>
      <c r="D132" s="172">
        <v>44308</v>
      </c>
      <c r="E132" s="173">
        <v>2.2586099999999999E-3</v>
      </c>
      <c r="F132" s="173">
        <v>2.2586099999999999E-3</v>
      </c>
      <c r="G132" s="173">
        <v>10.8591</v>
      </c>
      <c r="I132" s="92">
        <f t="shared" si="17"/>
        <v>2.2586099999999999E-3</v>
      </c>
      <c r="J132" t="str">
        <f>IFERROR(VLOOKUP(VLOOKUP(B132,'Div &amp; NAV PU'!K:N,4,0),$O:$P,2,0),"Debt")</f>
        <v>Debt</v>
      </c>
      <c r="R132" t="str">
        <f t="shared" si="12"/>
        <v>Y0BLDirect Plan - Daily IDCW</v>
      </c>
      <c r="S132" t="str">
        <f>+VLOOKUP(B132,'Div &amp; NAV PU'!K:N,4,0)</f>
        <v>Y0BL</v>
      </c>
      <c r="T132" t="str">
        <f>+VLOOKUP(B132,'Div &amp; NAV PU'!K:O,5,0)</f>
        <v>Direct Plan - Daily IDCW</v>
      </c>
      <c r="U132">
        <f t="shared" si="14"/>
        <v>0.18309809000000002</v>
      </c>
      <c r="V132">
        <f>+VLOOKUP(T132,Financials!$C$59:$AN$72,MATCH(S132,Financials!$1:$1,0)-2,0)</f>
        <v>0.18309809000000002</v>
      </c>
      <c r="W132" s="108">
        <f t="shared" si="13"/>
        <v>0</v>
      </c>
      <c r="Y132" s="92">
        <f t="shared" si="15"/>
        <v>0.18309809000000002</v>
      </c>
      <c r="Z132">
        <f t="shared" si="16"/>
        <v>0.18309809000000002</v>
      </c>
    </row>
    <row r="133" spans="1:26" hidden="1" x14ac:dyDescent="0.25">
      <c r="A133" s="171">
        <v>166</v>
      </c>
      <c r="B133" s="171" t="s">
        <v>1271</v>
      </c>
      <c r="C133" s="171" t="s">
        <v>2446</v>
      </c>
      <c r="D133" s="172">
        <v>44308</v>
      </c>
      <c r="E133" s="173">
        <v>9.3186379999999999E-2</v>
      </c>
      <c r="F133" s="173">
        <v>9.3186379999999999E-2</v>
      </c>
      <c r="G133" s="173">
        <v>1011.7794</v>
      </c>
      <c r="I133" s="92">
        <f t="shared" si="17"/>
        <v>9.3186379999999999E-2</v>
      </c>
      <c r="J133" t="str">
        <f>IFERROR(VLOOKUP(VLOOKUP(B133,'Div &amp; NAV PU'!K:N,4,0),$O:$P,2,0),"Debt")</f>
        <v>Debt</v>
      </c>
      <c r="R133" t="str">
        <f t="shared" si="12"/>
        <v>Y0BQRegular Plan - Daily IDCW</v>
      </c>
      <c r="S133" t="str">
        <f>+VLOOKUP(B133,'Div &amp; NAV PU'!K:N,4,0)</f>
        <v>Y0BQ</v>
      </c>
      <c r="T133" t="str">
        <f>+VLOOKUP(B133,'Div &amp; NAV PU'!K:O,5,0)</f>
        <v>Regular Plan - Daily IDCW</v>
      </c>
      <c r="U133">
        <f t="shared" si="14"/>
        <v>15.994319890000005</v>
      </c>
      <c r="V133">
        <f>+VLOOKUP(T133,Financials!$C$59:$AN$72,MATCH(S133,Financials!$1:$1,0)-2,0)</f>
        <v>15.994319890000005</v>
      </c>
      <c r="W133" s="108">
        <f t="shared" si="13"/>
        <v>0</v>
      </c>
      <c r="Y133" s="92">
        <f t="shared" si="15"/>
        <v>15.994319890000005</v>
      </c>
      <c r="Z133">
        <f t="shared" si="16"/>
        <v>15.994319890000005</v>
      </c>
    </row>
    <row r="134" spans="1:26" hidden="1" x14ac:dyDescent="0.25">
      <c r="A134" s="171">
        <v>167</v>
      </c>
      <c r="B134" s="171" t="s">
        <v>1268</v>
      </c>
      <c r="C134" s="171" t="s">
        <v>2447</v>
      </c>
      <c r="D134" s="172">
        <v>44308</v>
      </c>
      <c r="E134" s="173">
        <v>0.1236193</v>
      </c>
      <c r="F134" s="173">
        <v>0.1236193</v>
      </c>
      <c r="G134" s="173">
        <v>1014.3496</v>
      </c>
      <c r="I134" s="92">
        <f t="shared" si="17"/>
        <v>0.1236193</v>
      </c>
      <c r="J134" t="str">
        <f>IFERROR(VLOOKUP(VLOOKUP(B134,'Div &amp; NAV PU'!K:N,4,0),$O:$P,2,0),"Debt")</f>
        <v>Debt</v>
      </c>
      <c r="R134" t="str">
        <f t="shared" si="12"/>
        <v>Y0BQDirect Plan - Daily IDCW</v>
      </c>
      <c r="S134" t="str">
        <f>+VLOOKUP(B134,'Div &amp; NAV PU'!K:N,4,0)</f>
        <v>Y0BQ</v>
      </c>
      <c r="T134" t="str">
        <f>+VLOOKUP(B134,'Div &amp; NAV PU'!K:O,5,0)</f>
        <v>Direct Plan - Daily IDCW</v>
      </c>
      <c r="U134">
        <f t="shared" si="14"/>
        <v>16.338912069999992</v>
      </c>
      <c r="V134">
        <f>+VLOOKUP(T134,Financials!$C$59:$AN$72,MATCH(S134,Financials!$1:$1,0)-2,0)</f>
        <v>16.338912069999992</v>
      </c>
      <c r="W134" s="108">
        <f t="shared" si="13"/>
        <v>0</v>
      </c>
      <c r="Y134" s="92">
        <f t="shared" si="15"/>
        <v>16.338912069999992</v>
      </c>
      <c r="Z134">
        <f t="shared" si="16"/>
        <v>16.338912069999992</v>
      </c>
    </row>
    <row r="135" spans="1:26" hidden="1" x14ac:dyDescent="0.25">
      <c r="A135" s="171">
        <v>168</v>
      </c>
      <c r="B135" s="171" t="s">
        <v>1524</v>
      </c>
      <c r="C135" s="171" t="s">
        <v>2462</v>
      </c>
      <c r="D135" s="172">
        <v>44308</v>
      </c>
      <c r="E135" s="173">
        <v>6.6913500000000004E-3</v>
      </c>
      <c r="F135" s="173">
        <v>6.6913500000000004E-3</v>
      </c>
      <c r="G135" s="173">
        <v>11.1907</v>
      </c>
      <c r="I135" s="92">
        <f t="shared" si="17"/>
        <v>6.6913500000000004E-3</v>
      </c>
      <c r="J135" t="str">
        <f>IFERROR(VLOOKUP(VLOOKUP(B135,'Div &amp; NAV PU'!K:N,4,0),$O:$P,2,0),"Debt")</f>
        <v>Debt</v>
      </c>
      <c r="R135" t="str">
        <f t="shared" si="12"/>
        <v>Y0AIDirect Plan - Daily IDCW</v>
      </c>
      <c r="S135" t="str">
        <f>+VLOOKUP(B135,'Div &amp; NAV PU'!K:N,4,0)</f>
        <v>Y0AI</v>
      </c>
      <c r="T135" t="str">
        <f>+VLOOKUP(B135,'Div &amp; NAV PU'!K:O,5,0)</f>
        <v>Direct Plan - Daily IDCW</v>
      </c>
      <c r="U135">
        <f t="shared" si="14"/>
        <v>0.28590751000000003</v>
      </c>
      <c r="V135">
        <f>+VLOOKUP(T135,Financials!$C$59:$AN$72,MATCH(S135,Financials!$1:$1,0)-2,0)</f>
        <v>0.28590751000000003</v>
      </c>
      <c r="W135" s="108">
        <f t="shared" si="13"/>
        <v>0</v>
      </c>
      <c r="Y135" s="92">
        <f t="shared" si="15"/>
        <v>0.28590751000000003</v>
      </c>
      <c r="Z135">
        <f t="shared" si="16"/>
        <v>0.28590751000000003</v>
      </c>
    </row>
    <row r="136" spans="1:26" hidden="1" x14ac:dyDescent="0.25">
      <c r="A136" s="171">
        <v>169</v>
      </c>
      <c r="B136" s="171" t="s">
        <v>1240</v>
      </c>
      <c r="C136" s="171" t="s">
        <v>2463</v>
      </c>
      <c r="D136" s="172">
        <v>44309</v>
      </c>
      <c r="E136" s="173">
        <v>0.14000000000000001</v>
      </c>
      <c r="F136" s="173">
        <v>0.14000000000000001</v>
      </c>
      <c r="G136" s="173">
        <v>25.645</v>
      </c>
      <c r="I136" s="92">
        <f t="shared" si="17"/>
        <v>0.14000000000000001</v>
      </c>
      <c r="J136" t="str">
        <f>IFERROR(VLOOKUP(VLOOKUP(B136,'Div &amp; NAV PU'!K:N,4,0),$O:$P,2,0),"Debt")</f>
        <v>Equity</v>
      </c>
      <c r="R136" t="str">
        <f t="shared" si="12"/>
        <v>Y0ASDirect Plan - IDCW</v>
      </c>
      <c r="S136" t="str">
        <f>+VLOOKUP(B136,'Div &amp; NAV PU'!K:N,4,0)</f>
        <v>Y0AS</v>
      </c>
      <c r="T136" t="str">
        <f>+VLOOKUP(B136,'Div &amp; NAV PU'!K:O,5,0)</f>
        <v>Direct Plan - IDCW</v>
      </c>
      <c r="U136">
        <f t="shared" si="14"/>
        <v>0.88000000000000012</v>
      </c>
      <c r="V136">
        <f>+VLOOKUP(T136,Financials!$C$59:$AN$72,MATCH(S136,Financials!$1:$1,0)-2,0)</f>
        <v>0.88000000000000012</v>
      </c>
      <c r="W136" s="108">
        <f t="shared" si="13"/>
        <v>0</v>
      </c>
      <c r="Y136" s="92">
        <f t="shared" si="15"/>
        <v>0.88000000000000012</v>
      </c>
      <c r="Z136">
        <f t="shared" si="16"/>
        <v>0.88000000000000012</v>
      </c>
    </row>
    <row r="137" spans="1:26" hidden="1" x14ac:dyDescent="0.25">
      <c r="A137" s="171">
        <v>170</v>
      </c>
      <c r="B137" s="171" t="s">
        <v>1234</v>
      </c>
      <c r="C137" s="171" t="s">
        <v>2464</v>
      </c>
      <c r="D137" s="172">
        <v>44309</v>
      </c>
      <c r="E137" s="173">
        <v>0.17</v>
      </c>
      <c r="F137" s="173">
        <v>0.17</v>
      </c>
      <c r="G137" s="173">
        <v>26.356999999999999</v>
      </c>
      <c r="I137" s="92">
        <f t="shared" si="17"/>
        <v>0.17</v>
      </c>
      <c r="J137" t="str">
        <f>IFERROR(VLOOKUP(VLOOKUP(B137,'Div &amp; NAV PU'!K:N,4,0),$O:$P,2,0),"Debt")</f>
        <v>Equity</v>
      </c>
      <c r="R137" t="str">
        <f t="shared" si="12"/>
        <v>Y0AGRegular Plan - IDCW</v>
      </c>
      <c r="S137" t="str">
        <f>+VLOOKUP(B137,'Div &amp; NAV PU'!K:N,4,0)</f>
        <v>Y0AG</v>
      </c>
      <c r="T137" t="str">
        <f>+VLOOKUP(B137,'Div &amp; NAV PU'!K:O,5,0)</f>
        <v>Regular Plan - IDCW</v>
      </c>
      <c r="U137">
        <f t="shared" si="14"/>
        <v>1</v>
      </c>
      <c r="V137">
        <f>+VLOOKUP(T137,Financials!$C$59:$AN$72,MATCH(S137,Financials!$1:$1,0)-2,0)</f>
        <v>1</v>
      </c>
      <c r="W137" s="108">
        <f t="shared" si="13"/>
        <v>0</v>
      </c>
      <c r="Y137" s="92">
        <f t="shared" si="15"/>
        <v>1</v>
      </c>
      <c r="Z137">
        <f t="shared" si="16"/>
        <v>1</v>
      </c>
    </row>
    <row r="138" spans="1:26" hidden="1" x14ac:dyDescent="0.25">
      <c r="A138" s="171">
        <v>171</v>
      </c>
      <c r="B138" s="171" t="s">
        <v>1246</v>
      </c>
      <c r="C138" s="171" t="s">
        <v>2465</v>
      </c>
      <c r="D138" s="172">
        <v>44309</v>
      </c>
      <c r="E138" s="173">
        <v>0.11</v>
      </c>
      <c r="F138" s="173">
        <v>0.11</v>
      </c>
      <c r="G138" s="173">
        <v>19.608000000000001</v>
      </c>
      <c r="I138" s="92">
        <f t="shared" si="17"/>
        <v>0.11</v>
      </c>
      <c r="J138" t="str">
        <f>IFERROR(VLOOKUP(VLOOKUP(B138,'Div &amp; NAV PU'!K:N,4,0),$O:$P,2,0),"Debt")</f>
        <v>Equity</v>
      </c>
      <c r="R138" t="str">
        <f t="shared" si="12"/>
        <v>Y0ATDirect Plan - IDCW</v>
      </c>
      <c r="S138" t="str">
        <f>+VLOOKUP(B138,'Div &amp; NAV PU'!K:N,4,0)</f>
        <v>Y0AT</v>
      </c>
      <c r="T138" t="str">
        <f>+VLOOKUP(B138,'Div &amp; NAV PU'!K:O,5,0)</f>
        <v>Direct Plan - IDCW</v>
      </c>
      <c r="U138">
        <f t="shared" si="14"/>
        <v>0.64</v>
      </c>
      <c r="V138">
        <f>+VLOOKUP(T138,Financials!$C$59:$AN$72,MATCH(S138,Financials!$1:$1,0)-2,0)</f>
        <v>0.64</v>
      </c>
      <c r="W138" s="108">
        <f t="shared" si="13"/>
        <v>0</v>
      </c>
      <c r="Y138" s="92">
        <f t="shared" si="15"/>
        <v>0.64</v>
      </c>
      <c r="Z138">
        <f t="shared" si="16"/>
        <v>0.64</v>
      </c>
    </row>
    <row r="139" spans="1:26" hidden="1" x14ac:dyDescent="0.25">
      <c r="A139" s="171">
        <v>172</v>
      </c>
      <c r="B139" s="171" t="s">
        <v>1248</v>
      </c>
      <c r="C139" s="171" t="s">
        <v>2466</v>
      </c>
      <c r="D139" s="172">
        <v>44309</v>
      </c>
      <c r="E139" s="173">
        <v>0.1</v>
      </c>
      <c r="F139" s="173">
        <v>0.1</v>
      </c>
      <c r="G139" s="173">
        <v>17.623000000000001</v>
      </c>
      <c r="I139" s="92">
        <f t="shared" si="17"/>
        <v>0.1</v>
      </c>
      <c r="J139" t="str">
        <f>IFERROR(VLOOKUP(VLOOKUP(B139,'Div &amp; NAV PU'!K:N,4,0),$O:$P,2,0),"Debt")</f>
        <v>Equity</v>
      </c>
      <c r="R139" t="str">
        <f t="shared" si="12"/>
        <v>Y0ATRegular Plan - IDCW</v>
      </c>
      <c r="S139" t="str">
        <f>+VLOOKUP(B139,'Div &amp; NAV PU'!K:N,4,0)</f>
        <v>Y0AT</v>
      </c>
      <c r="T139" t="str">
        <f>+VLOOKUP(B139,'Div &amp; NAV PU'!K:O,5,0)</f>
        <v>Regular Plan - IDCW</v>
      </c>
      <c r="U139">
        <f t="shared" si="14"/>
        <v>0.57999999999999996</v>
      </c>
      <c r="V139">
        <f>+VLOOKUP(T139,Financials!$C$59:$AN$72,MATCH(S139,Financials!$1:$1,0)-2,0)</f>
        <v>0.57999999999999996</v>
      </c>
      <c r="W139" s="108">
        <f t="shared" si="13"/>
        <v>0</v>
      </c>
      <c r="Y139" s="92">
        <f t="shared" si="15"/>
        <v>0.57999999999999996</v>
      </c>
      <c r="Z139">
        <f t="shared" si="16"/>
        <v>0.57999999999999996</v>
      </c>
    </row>
    <row r="140" spans="1:26" hidden="1" x14ac:dyDescent="0.25">
      <c r="A140" s="171">
        <v>173</v>
      </c>
      <c r="B140" s="171" t="s">
        <v>1232</v>
      </c>
      <c r="C140" s="171" t="s">
        <v>2467</v>
      </c>
      <c r="D140" s="172">
        <v>44309</v>
      </c>
      <c r="E140" s="173">
        <v>0.19</v>
      </c>
      <c r="F140" s="173">
        <v>0.19</v>
      </c>
      <c r="G140" s="173">
        <v>30.052</v>
      </c>
      <c r="I140" s="92">
        <f t="shared" si="17"/>
        <v>0.19</v>
      </c>
      <c r="J140" t="str">
        <f>IFERROR(VLOOKUP(VLOOKUP(B140,'Div &amp; NAV PU'!K:N,4,0),$O:$P,2,0),"Debt")</f>
        <v>Equity</v>
      </c>
      <c r="R140" t="str">
        <f t="shared" si="12"/>
        <v>Y0AGDirect Plan - IDCW</v>
      </c>
      <c r="S140" t="str">
        <f>+VLOOKUP(B140,'Div &amp; NAV PU'!K:N,4,0)</f>
        <v>Y0AG</v>
      </c>
      <c r="T140" t="str">
        <f>+VLOOKUP(B140,'Div &amp; NAV PU'!K:O,5,0)</f>
        <v>Direct Plan - IDCW</v>
      </c>
      <c r="U140">
        <f t="shared" si="14"/>
        <v>1.1399999999999999</v>
      </c>
      <c r="V140">
        <f>+VLOOKUP(T140,Financials!$C$59:$AN$72,MATCH(S140,Financials!$1:$1,0)-2,0)</f>
        <v>1.1399999999999999</v>
      </c>
      <c r="W140" s="108">
        <f t="shared" si="13"/>
        <v>0</v>
      </c>
      <c r="Y140" s="92">
        <f t="shared" si="15"/>
        <v>1.1399999999999999</v>
      </c>
      <c r="Z140">
        <f t="shared" si="16"/>
        <v>1.1399999999999999</v>
      </c>
    </row>
    <row r="141" spans="1:26" hidden="1" x14ac:dyDescent="0.25">
      <c r="A141" s="171">
        <v>174</v>
      </c>
      <c r="B141" s="171" t="s">
        <v>1524</v>
      </c>
      <c r="C141" s="171" t="s">
        <v>2462</v>
      </c>
      <c r="D141" s="172">
        <v>44309</v>
      </c>
      <c r="E141" s="173">
        <v>9.7757299999999998E-3</v>
      </c>
      <c r="F141" s="173">
        <v>9.7757299999999998E-3</v>
      </c>
      <c r="G141" s="173">
        <v>11.1907</v>
      </c>
      <c r="I141" s="92">
        <f t="shared" si="17"/>
        <v>9.7757299999999998E-3</v>
      </c>
      <c r="J141" t="str">
        <f>IFERROR(VLOOKUP(VLOOKUP(B141,'Div &amp; NAV PU'!K:N,4,0),$O:$P,2,0),"Debt")</f>
        <v>Debt</v>
      </c>
      <c r="R141" t="str">
        <f t="shared" si="12"/>
        <v>Y0AIDirect Plan - Daily IDCW</v>
      </c>
      <c r="S141" t="str">
        <f>+VLOOKUP(B141,'Div &amp; NAV PU'!K:N,4,0)</f>
        <v>Y0AI</v>
      </c>
      <c r="T141" t="str">
        <f>+VLOOKUP(B141,'Div &amp; NAV PU'!K:O,5,0)</f>
        <v>Direct Plan - Daily IDCW</v>
      </c>
      <c r="U141">
        <f t="shared" si="14"/>
        <v>0.28590751000000003</v>
      </c>
      <c r="V141">
        <f>+VLOOKUP(T141,Financials!$C$59:$AN$72,MATCH(S141,Financials!$1:$1,0)-2,0)</f>
        <v>0.28590751000000003</v>
      </c>
      <c r="W141" s="108">
        <f t="shared" si="13"/>
        <v>0</v>
      </c>
      <c r="Y141" s="92">
        <f t="shared" si="15"/>
        <v>0.28590751000000003</v>
      </c>
      <c r="Z141">
        <f t="shared" si="16"/>
        <v>0.28590751000000003</v>
      </c>
    </row>
    <row r="142" spans="1:26" hidden="1" x14ac:dyDescent="0.25">
      <c r="A142" s="171">
        <v>179</v>
      </c>
      <c r="B142" s="171">
        <v>222</v>
      </c>
      <c r="C142" s="171" t="s">
        <v>2455</v>
      </c>
      <c r="D142" s="172">
        <v>44309</v>
      </c>
      <c r="E142" s="173">
        <v>2.9700000000000001E-4</v>
      </c>
      <c r="F142" s="173">
        <v>2.9700000000000001E-4</v>
      </c>
      <c r="G142" s="173">
        <v>10.322100000000001</v>
      </c>
      <c r="I142" s="92">
        <f t="shared" si="17"/>
        <v>2.9700000000000001E-4</v>
      </c>
      <c r="J142" t="str">
        <f>IFERROR(VLOOKUP(VLOOKUP(B142,'Div &amp; NAV PU'!K:N,4,0),$O:$P,2,0),"Debt")</f>
        <v>Debt</v>
      </c>
      <c r="R142" t="str">
        <f t="shared" si="12"/>
        <v>Y0BORegular Plan - Daily IDCW</v>
      </c>
      <c r="S142" t="str">
        <f>+VLOOKUP(B142,'Div &amp; NAV PU'!K:N,4,0)</f>
        <v>Y0BO</v>
      </c>
      <c r="T142" t="str">
        <f>+VLOOKUP(B142,'Div &amp; NAV PU'!K:O,5,0)</f>
        <v>Regular Plan - Daily IDCW</v>
      </c>
      <c r="U142">
        <f t="shared" si="14"/>
        <v>0.17107141000000012</v>
      </c>
      <c r="V142">
        <f>+VLOOKUP(T142,Financials!$C$59:$AN$72,MATCH(S142,Financials!$1:$1,0)-2,0)</f>
        <v>0.17107141000000012</v>
      </c>
      <c r="W142" s="108">
        <f t="shared" si="13"/>
        <v>0</v>
      </c>
      <c r="Y142" s="92">
        <f t="shared" si="15"/>
        <v>0.17107141000000012</v>
      </c>
      <c r="Z142">
        <f t="shared" si="16"/>
        <v>0.17107141000000012</v>
      </c>
    </row>
    <row r="143" spans="1:26" hidden="1" x14ac:dyDescent="0.25">
      <c r="A143" s="171">
        <v>180</v>
      </c>
      <c r="B143" s="171" t="s">
        <v>1259</v>
      </c>
      <c r="C143" s="171" t="s">
        <v>2457</v>
      </c>
      <c r="D143" s="172">
        <v>44309</v>
      </c>
      <c r="E143" s="173">
        <v>3.4849000000000002E-4</v>
      </c>
      <c r="F143" s="173">
        <v>3.4849000000000002E-4</v>
      </c>
      <c r="G143" s="173">
        <v>10.5092</v>
      </c>
      <c r="I143" s="92">
        <f t="shared" si="17"/>
        <v>3.4849000000000002E-4</v>
      </c>
      <c r="J143" t="str">
        <f>IFERROR(VLOOKUP(VLOOKUP(B143,'Div &amp; NAV PU'!K:N,4,0),$O:$P,2,0),"Debt")</f>
        <v>Debt</v>
      </c>
      <c r="R143" t="str">
        <f t="shared" si="12"/>
        <v>Y0BODirect Plan - Daily IDCW</v>
      </c>
      <c r="S143" t="str">
        <f>+VLOOKUP(B143,'Div &amp; NAV PU'!K:N,4,0)</f>
        <v>Y0BO</v>
      </c>
      <c r="T143" t="str">
        <f>+VLOOKUP(B143,'Div &amp; NAV PU'!K:O,5,0)</f>
        <v>Direct Plan - Daily IDCW</v>
      </c>
      <c r="U143">
        <f t="shared" si="14"/>
        <v>0.18260394999999999</v>
      </c>
      <c r="V143">
        <f>+VLOOKUP(T143,Financials!$C$59:$AN$72,MATCH(S143,Financials!$1:$1,0)-2,0)</f>
        <v>0.18260394999999999</v>
      </c>
      <c r="W143" s="108">
        <f t="shared" si="13"/>
        <v>0</v>
      </c>
      <c r="Y143" s="92">
        <f t="shared" si="15"/>
        <v>0.18260394999999999</v>
      </c>
      <c r="Z143">
        <f t="shared" si="16"/>
        <v>0.18260394999999999</v>
      </c>
    </row>
    <row r="144" spans="1:26" hidden="1" x14ac:dyDescent="0.25">
      <c r="A144" s="171">
        <v>181</v>
      </c>
      <c r="B144" s="171" t="s">
        <v>1289</v>
      </c>
      <c r="C144" s="171" t="s">
        <v>2444</v>
      </c>
      <c r="D144" s="172">
        <v>44309</v>
      </c>
      <c r="E144" s="173">
        <v>8.4811490000000003E-2</v>
      </c>
      <c r="F144" s="173">
        <v>8.4811490000000003E-2</v>
      </c>
      <c r="G144" s="173">
        <v>1023.3</v>
      </c>
      <c r="I144" s="92">
        <f t="shared" si="17"/>
        <v>8.4811490000000003E-2</v>
      </c>
      <c r="J144" t="str">
        <f>IFERROR(VLOOKUP(VLOOKUP(B144,'Div &amp; NAV PU'!K:N,4,0),$O:$P,2,0),"Debt")</f>
        <v>Debt</v>
      </c>
      <c r="R144" t="str">
        <f t="shared" si="12"/>
        <v>Y0ALRegular Plan - Daily IDCW</v>
      </c>
      <c r="S144" t="str">
        <f>+VLOOKUP(B144,'Div &amp; NAV PU'!K:N,4,0)</f>
        <v>Y0AL</v>
      </c>
      <c r="T144" t="str">
        <f>+VLOOKUP(B144,'Div &amp; NAV PU'!K:O,5,0)</f>
        <v>Regular Plan - Daily IDCW</v>
      </c>
      <c r="U144">
        <f t="shared" si="14"/>
        <v>15.581406499999995</v>
      </c>
      <c r="V144">
        <f>+VLOOKUP(T144,Financials!$C$59:$AN$72,MATCH(S144,Financials!$1:$1,0)-2,0)</f>
        <v>15.581406499999995</v>
      </c>
      <c r="W144" s="108">
        <f t="shared" si="13"/>
        <v>0</v>
      </c>
      <c r="Y144" s="92">
        <f t="shared" si="15"/>
        <v>15.581406499999995</v>
      </c>
      <c r="Z144">
        <f t="shared" si="16"/>
        <v>15.581406499999995</v>
      </c>
    </row>
    <row r="145" spans="1:26" hidden="1" x14ac:dyDescent="0.25">
      <c r="A145" s="171">
        <v>182</v>
      </c>
      <c r="B145" s="171" t="s">
        <v>1285</v>
      </c>
      <c r="C145" s="171" t="s">
        <v>2445</v>
      </c>
      <c r="D145" s="172">
        <v>44309</v>
      </c>
      <c r="E145" s="173">
        <v>8.7095270000000002E-2</v>
      </c>
      <c r="F145" s="173">
        <v>8.7095270000000002E-2</v>
      </c>
      <c r="G145" s="173">
        <v>1023.3</v>
      </c>
      <c r="I145" s="92">
        <f t="shared" si="17"/>
        <v>8.7095270000000002E-2</v>
      </c>
      <c r="J145" t="str">
        <f>IFERROR(VLOOKUP(VLOOKUP(B145,'Div &amp; NAV PU'!K:N,4,0),$O:$P,2,0),"Debt")</f>
        <v>Debt</v>
      </c>
      <c r="R145" t="str">
        <f t="shared" si="12"/>
        <v>Y0ALDirect Plan - Daily IDCW</v>
      </c>
      <c r="S145" t="str">
        <f>+VLOOKUP(B145,'Div &amp; NAV PU'!K:N,4,0)</f>
        <v>Y0AL</v>
      </c>
      <c r="T145" t="str">
        <f>+VLOOKUP(B145,'Div &amp; NAV PU'!K:O,5,0)</f>
        <v>Direct Plan - Daily IDCW</v>
      </c>
      <c r="U145">
        <f t="shared" si="14"/>
        <v>16.110954460000006</v>
      </c>
      <c r="V145">
        <f>+VLOOKUP(T145,Financials!$C$59:$AN$72,MATCH(S145,Financials!$1:$1,0)-2,0)</f>
        <v>16.110954460000006</v>
      </c>
      <c r="W145" s="108">
        <f t="shared" si="13"/>
        <v>0</v>
      </c>
      <c r="Y145" s="92">
        <f t="shared" si="15"/>
        <v>16.110954460000006</v>
      </c>
      <c r="Z145">
        <f t="shared" si="16"/>
        <v>16.110954460000006</v>
      </c>
    </row>
    <row r="146" spans="1:26" hidden="1" x14ac:dyDescent="0.25">
      <c r="A146" s="171">
        <v>183</v>
      </c>
      <c r="B146" s="171" t="s">
        <v>1242</v>
      </c>
      <c r="C146" s="171" t="s">
        <v>2468</v>
      </c>
      <c r="D146" s="172">
        <v>44309</v>
      </c>
      <c r="E146" s="173">
        <v>0.12</v>
      </c>
      <c r="F146" s="173">
        <v>0.12</v>
      </c>
      <c r="G146" s="173">
        <v>22.658000000000001</v>
      </c>
      <c r="I146" s="92">
        <f t="shared" si="17"/>
        <v>0.12</v>
      </c>
      <c r="J146" t="str">
        <f>IFERROR(VLOOKUP(VLOOKUP(B146,'Div &amp; NAV PU'!K:N,4,0),$O:$P,2,0),"Debt")</f>
        <v>Equity</v>
      </c>
      <c r="R146" t="str">
        <f t="shared" si="12"/>
        <v>Y0ASRegular Plan - IDCW</v>
      </c>
      <c r="S146" t="str">
        <f>+VLOOKUP(B146,'Div &amp; NAV PU'!K:N,4,0)</f>
        <v>Y0AS</v>
      </c>
      <c r="T146" t="str">
        <f>+VLOOKUP(B146,'Div &amp; NAV PU'!K:O,5,0)</f>
        <v>Regular Plan - IDCW</v>
      </c>
      <c r="U146">
        <f t="shared" si="14"/>
        <v>0.76</v>
      </c>
      <c r="V146">
        <f>+VLOOKUP(T146,Financials!$C$59:$AN$72,MATCH(S146,Financials!$1:$1,0)-2,0)</f>
        <v>0.76</v>
      </c>
      <c r="W146" s="108">
        <f t="shared" si="13"/>
        <v>0</v>
      </c>
      <c r="Y146" s="92">
        <f t="shared" si="15"/>
        <v>0.76</v>
      </c>
      <c r="Z146">
        <f t="shared" si="16"/>
        <v>0.76</v>
      </c>
    </row>
    <row r="147" spans="1:26" hidden="1" x14ac:dyDescent="0.25">
      <c r="A147" s="171">
        <v>184</v>
      </c>
      <c r="B147" s="171">
        <v>125</v>
      </c>
      <c r="C147" s="171" t="s">
        <v>2458</v>
      </c>
      <c r="D147" s="172">
        <v>44309</v>
      </c>
      <c r="E147" s="173">
        <v>1.0166699999999999E-3</v>
      </c>
      <c r="F147" s="173">
        <v>1.0166699999999999E-3</v>
      </c>
      <c r="G147" s="173">
        <v>10.8591</v>
      </c>
      <c r="I147" s="92">
        <f t="shared" si="17"/>
        <v>1.0166699999999999E-3</v>
      </c>
      <c r="J147" t="str">
        <f>IFERROR(VLOOKUP(VLOOKUP(B147,'Div &amp; NAV PU'!K:N,4,0),$O:$P,2,0),"Debt")</f>
        <v>Debt</v>
      </c>
      <c r="R147" t="str">
        <f t="shared" si="12"/>
        <v>Y0BLRegular Plan - Daily IDCW</v>
      </c>
      <c r="S147" t="str">
        <f>+VLOOKUP(B147,'Div &amp; NAV PU'!K:N,4,0)</f>
        <v>Y0BL</v>
      </c>
      <c r="T147" t="str">
        <f>+VLOOKUP(B147,'Div &amp; NAV PU'!K:O,5,0)</f>
        <v>Regular Plan - Daily IDCW</v>
      </c>
      <c r="U147">
        <f t="shared" si="14"/>
        <v>0.15721088999999988</v>
      </c>
      <c r="V147">
        <f>+VLOOKUP(T147,Financials!$C$59:$AN$72,MATCH(S147,Financials!$1:$1,0)-2,0)</f>
        <v>0.15721088999999988</v>
      </c>
      <c r="W147" s="108">
        <f t="shared" si="13"/>
        <v>0</v>
      </c>
      <c r="Y147" s="92">
        <f t="shared" si="15"/>
        <v>0.15721088999999988</v>
      </c>
      <c r="Z147">
        <f t="shared" si="16"/>
        <v>0.15721088999999988</v>
      </c>
    </row>
    <row r="148" spans="1:26" hidden="1" x14ac:dyDescent="0.25">
      <c r="A148" s="171">
        <v>185</v>
      </c>
      <c r="B148" s="171" t="s">
        <v>1263</v>
      </c>
      <c r="C148" s="171" t="s">
        <v>2459</v>
      </c>
      <c r="D148" s="172">
        <v>44309</v>
      </c>
      <c r="E148" s="173">
        <v>1.1594800000000001E-3</v>
      </c>
      <c r="F148" s="173">
        <v>1.1594800000000001E-3</v>
      </c>
      <c r="G148" s="173">
        <v>10.8591</v>
      </c>
      <c r="I148" s="92">
        <f t="shared" si="17"/>
        <v>1.1594800000000001E-3</v>
      </c>
      <c r="J148" t="str">
        <f>IFERROR(VLOOKUP(VLOOKUP(B148,'Div &amp; NAV PU'!K:N,4,0),$O:$P,2,0),"Debt")</f>
        <v>Debt</v>
      </c>
      <c r="R148" t="str">
        <f t="shared" si="12"/>
        <v>Y0BLDirect Plan - Daily IDCW</v>
      </c>
      <c r="S148" t="str">
        <f>+VLOOKUP(B148,'Div &amp; NAV PU'!K:N,4,0)</f>
        <v>Y0BL</v>
      </c>
      <c r="T148" t="str">
        <f>+VLOOKUP(B148,'Div &amp; NAV PU'!K:O,5,0)</f>
        <v>Direct Plan - Daily IDCW</v>
      </c>
      <c r="U148">
        <f t="shared" si="14"/>
        <v>0.18309809000000002</v>
      </c>
      <c r="V148">
        <f>+VLOOKUP(T148,Financials!$C$59:$AN$72,MATCH(S148,Financials!$1:$1,0)-2,0)</f>
        <v>0.18309809000000002</v>
      </c>
      <c r="W148" s="108">
        <f t="shared" si="13"/>
        <v>0</v>
      </c>
      <c r="Y148" s="92">
        <f t="shared" si="15"/>
        <v>0.18309809000000002</v>
      </c>
      <c r="Z148">
        <f t="shared" si="16"/>
        <v>0.18309809000000002</v>
      </c>
    </row>
    <row r="149" spans="1:26" hidden="1" x14ac:dyDescent="0.25">
      <c r="A149" s="171">
        <v>186</v>
      </c>
      <c r="B149" s="171" t="s">
        <v>1271</v>
      </c>
      <c r="C149" s="171" t="s">
        <v>2446</v>
      </c>
      <c r="D149" s="172">
        <v>44309</v>
      </c>
      <c r="E149" s="173">
        <v>8.2381940000000001E-2</v>
      </c>
      <c r="F149" s="173">
        <v>8.2381940000000001E-2</v>
      </c>
      <c r="G149" s="173">
        <v>1011.7794</v>
      </c>
      <c r="I149" s="92">
        <f t="shared" si="17"/>
        <v>8.2381940000000001E-2</v>
      </c>
      <c r="J149" t="str">
        <f>IFERROR(VLOOKUP(VLOOKUP(B149,'Div &amp; NAV PU'!K:N,4,0),$O:$P,2,0),"Debt")</f>
        <v>Debt</v>
      </c>
      <c r="R149" t="str">
        <f t="shared" si="12"/>
        <v>Y0BQRegular Plan - Daily IDCW</v>
      </c>
      <c r="S149" t="str">
        <f>+VLOOKUP(B149,'Div &amp; NAV PU'!K:N,4,0)</f>
        <v>Y0BQ</v>
      </c>
      <c r="T149" t="str">
        <f>+VLOOKUP(B149,'Div &amp; NAV PU'!K:O,5,0)</f>
        <v>Regular Plan - Daily IDCW</v>
      </c>
      <c r="U149">
        <f t="shared" si="14"/>
        <v>15.994319890000005</v>
      </c>
      <c r="V149">
        <f>+VLOOKUP(T149,Financials!$C$59:$AN$72,MATCH(S149,Financials!$1:$1,0)-2,0)</f>
        <v>15.994319890000005</v>
      </c>
      <c r="W149" s="108">
        <f t="shared" si="13"/>
        <v>0</v>
      </c>
      <c r="Y149" s="92">
        <f t="shared" si="15"/>
        <v>15.994319890000005</v>
      </c>
      <c r="Z149">
        <f t="shared" si="16"/>
        <v>15.994319890000005</v>
      </c>
    </row>
    <row r="150" spans="1:26" hidden="1" x14ac:dyDescent="0.25">
      <c r="A150" s="171">
        <v>187</v>
      </c>
      <c r="B150" s="171" t="s">
        <v>1268</v>
      </c>
      <c r="C150" s="171" t="s">
        <v>2447</v>
      </c>
      <c r="D150" s="172">
        <v>44309</v>
      </c>
      <c r="E150" s="173">
        <v>8.4059709999999996E-2</v>
      </c>
      <c r="F150" s="173">
        <v>8.4059709999999996E-2</v>
      </c>
      <c r="G150" s="173">
        <v>1014.3496</v>
      </c>
      <c r="I150" s="92">
        <f t="shared" si="17"/>
        <v>8.4059709999999996E-2</v>
      </c>
      <c r="J150" t="str">
        <f>IFERROR(VLOOKUP(VLOOKUP(B150,'Div &amp; NAV PU'!K:N,4,0),$O:$P,2,0),"Debt")</f>
        <v>Debt</v>
      </c>
      <c r="R150" t="str">
        <f t="shared" si="12"/>
        <v>Y0BQDirect Plan - Daily IDCW</v>
      </c>
      <c r="S150" t="str">
        <f>+VLOOKUP(B150,'Div &amp; NAV PU'!K:N,4,0)</f>
        <v>Y0BQ</v>
      </c>
      <c r="T150" t="str">
        <f>+VLOOKUP(B150,'Div &amp; NAV PU'!K:O,5,0)</f>
        <v>Direct Plan - Daily IDCW</v>
      </c>
      <c r="U150">
        <f t="shared" si="14"/>
        <v>16.338912069999992</v>
      </c>
      <c r="V150">
        <f>+VLOOKUP(T150,Financials!$C$59:$AN$72,MATCH(S150,Financials!$1:$1,0)-2,0)</f>
        <v>16.338912069999992</v>
      </c>
      <c r="W150" s="108">
        <f t="shared" si="13"/>
        <v>0</v>
      </c>
      <c r="Y150" s="92">
        <f t="shared" si="15"/>
        <v>16.338912069999992</v>
      </c>
      <c r="Z150">
        <f t="shared" si="16"/>
        <v>16.338912069999992</v>
      </c>
    </row>
    <row r="151" spans="1:26" hidden="1" x14ac:dyDescent="0.25">
      <c r="A151" s="171">
        <v>195</v>
      </c>
      <c r="B151" s="171" t="s">
        <v>1297</v>
      </c>
      <c r="C151" s="171" t="s">
        <v>2469</v>
      </c>
      <c r="D151" s="172">
        <v>44309</v>
      </c>
      <c r="E151" s="173">
        <v>9.03873E-3</v>
      </c>
      <c r="F151" s="173">
        <v>9.03873E-3</v>
      </c>
      <c r="G151" s="173">
        <v>11.116</v>
      </c>
      <c r="I151" s="92">
        <f t="shared" si="17"/>
        <v>9.03873E-3</v>
      </c>
      <c r="J151" t="str">
        <f>IFERROR(VLOOKUP(VLOOKUP(B151,'Div &amp; NAV PU'!K:N,4,0),$O:$P,2,0),"Debt")</f>
        <v>Debt</v>
      </c>
      <c r="R151" t="str">
        <f t="shared" si="12"/>
        <v>Y0AIRegular Plan - Daily IDCW</v>
      </c>
      <c r="S151" t="str">
        <f>+VLOOKUP(B151,'Div &amp; NAV PU'!K:N,4,0)</f>
        <v>Y0AI</v>
      </c>
      <c r="T151" t="str">
        <f>+VLOOKUP(B151,'Div &amp; NAV PU'!K:O,5,0)</f>
        <v>Regular Plan - Daily IDCW</v>
      </c>
      <c r="U151">
        <f t="shared" si="14"/>
        <v>0.25393286999999998</v>
      </c>
      <c r="V151">
        <f>+VLOOKUP(T151,Financials!$C$59:$AN$72,MATCH(S151,Financials!$1:$1,0)-2,0)</f>
        <v>0.25393286999999998</v>
      </c>
      <c r="W151" s="108">
        <f t="shared" si="13"/>
        <v>0</v>
      </c>
      <c r="Y151" s="92">
        <f t="shared" si="15"/>
        <v>0.25393286999999998</v>
      </c>
      <c r="Z151">
        <f t="shared" si="16"/>
        <v>0.25393286999999998</v>
      </c>
    </row>
    <row r="152" spans="1:26" hidden="1" x14ac:dyDescent="0.25">
      <c r="A152" s="171">
        <v>196</v>
      </c>
      <c r="B152" s="171" t="s">
        <v>1289</v>
      </c>
      <c r="C152" s="171" t="s">
        <v>2444</v>
      </c>
      <c r="D152" s="172">
        <v>44311</v>
      </c>
      <c r="E152" s="173">
        <v>0.16957416</v>
      </c>
      <c r="F152" s="173">
        <v>0.16957416</v>
      </c>
      <c r="G152" s="173">
        <v>1023.3</v>
      </c>
      <c r="I152" s="92">
        <f t="shared" si="17"/>
        <v>0.16957416</v>
      </c>
      <c r="J152" t="str">
        <f>IFERROR(VLOOKUP(VLOOKUP(B152,'Div &amp; NAV PU'!K:N,4,0),$O:$P,2,0),"Debt")</f>
        <v>Debt</v>
      </c>
      <c r="R152" t="str">
        <f t="shared" si="12"/>
        <v>Y0ALRegular Plan - Daily IDCW</v>
      </c>
      <c r="S152" t="str">
        <f>+VLOOKUP(B152,'Div &amp; NAV PU'!K:N,4,0)</f>
        <v>Y0AL</v>
      </c>
      <c r="T152" t="str">
        <f>+VLOOKUP(B152,'Div &amp; NAV PU'!K:O,5,0)</f>
        <v>Regular Plan - Daily IDCW</v>
      </c>
      <c r="U152">
        <f t="shared" si="14"/>
        <v>15.581406499999995</v>
      </c>
      <c r="V152">
        <f>+VLOOKUP(T152,Financials!$C$59:$AN$72,MATCH(S152,Financials!$1:$1,0)-2,0)</f>
        <v>15.581406499999995</v>
      </c>
      <c r="W152" s="108">
        <f t="shared" si="13"/>
        <v>0</v>
      </c>
      <c r="Y152" s="92">
        <f t="shared" si="15"/>
        <v>15.581406499999995</v>
      </c>
      <c r="Z152">
        <f t="shared" si="16"/>
        <v>15.581406499999995</v>
      </c>
    </row>
    <row r="153" spans="1:26" hidden="1" x14ac:dyDescent="0.25">
      <c r="A153" s="171">
        <v>197</v>
      </c>
      <c r="B153" s="171" t="s">
        <v>1285</v>
      </c>
      <c r="C153" s="171" t="s">
        <v>2445</v>
      </c>
      <c r="D153" s="172">
        <v>44311</v>
      </c>
      <c r="E153" s="173">
        <v>0.17469008</v>
      </c>
      <c r="F153" s="173">
        <v>0.17469008</v>
      </c>
      <c r="G153" s="173">
        <v>1023.3</v>
      </c>
      <c r="I153" s="92">
        <f t="shared" si="17"/>
        <v>0.17469008</v>
      </c>
      <c r="J153" t="str">
        <f>IFERROR(VLOOKUP(VLOOKUP(B153,'Div &amp; NAV PU'!K:N,4,0),$O:$P,2,0),"Debt")</f>
        <v>Debt</v>
      </c>
      <c r="R153" t="str">
        <f t="shared" si="12"/>
        <v>Y0ALDirect Plan - Daily IDCW</v>
      </c>
      <c r="S153" t="str">
        <f>+VLOOKUP(B153,'Div &amp; NAV PU'!K:N,4,0)</f>
        <v>Y0AL</v>
      </c>
      <c r="T153" t="str">
        <f>+VLOOKUP(B153,'Div &amp; NAV PU'!K:O,5,0)</f>
        <v>Direct Plan - Daily IDCW</v>
      </c>
      <c r="U153">
        <f t="shared" si="14"/>
        <v>16.110954460000006</v>
      </c>
      <c r="V153">
        <f>+VLOOKUP(T153,Financials!$C$59:$AN$72,MATCH(S153,Financials!$1:$1,0)-2,0)</f>
        <v>16.110954460000006</v>
      </c>
      <c r="W153" s="108">
        <f t="shared" si="13"/>
        <v>0</v>
      </c>
      <c r="Y153" s="92">
        <f t="shared" si="15"/>
        <v>16.110954460000006</v>
      </c>
      <c r="Z153">
        <f t="shared" si="16"/>
        <v>16.110954460000006</v>
      </c>
    </row>
    <row r="154" spans="1:26" hidden="1" x14ac:dyDescent="0.25">
      <c r="A154" s="171">
        <v>198</v>
      </c>
      <c r="B154" s="171" t="s">
        <v>1271</v>
      </c>
      <c r="C154" s="171" t="s">
        <v>2446</v>
      </c>
      <c r="D154" s="172">
        <v>44311</v>
      </c>
      <c r="E154" s="173">
        <v>0.16899549</v>
      </c>
      <c r="F154" s="173">
        <v>0.16899549</v>
      </c>
      <c r="G154" s="173">
        <v>1011.7794</v>
      </c>
      <c r="I154" s="92">
        <f t="shared" si="17"/>
        <v>0.16899549</v>
      </c>
      <c r="J154" t="str">
        <f>IFERROR(VLOOKUP(VLOOKUP(B154,'Div &amp; NAV PU'!K:N,4,0),$O:$P,2,0),"Debt")</f>
        <v>Debt</v>
      </c>
      <c r="R154" t="str">
        <f t="shared" si="12"/>
        <v>Y0BQRegular Plan - Daily IDCW</v>
      </c>
      <c r="S154" t="str">
        <f>+VLOOKUP(B154,'Div &amp; NAV PU'!K:N,4,0)</f>
        <v>Y0BQ</v>
      </c>
      <c r="T154" t="str">
        <f>+VLOOKUP(B154,'Div &amp; NAV PU'!K:O,5,0)</f>
        <v>Regular Plan - Daily IDCW</v>
      </c>
      <c r="U154">
        <f t="shared" si="14"/>
        <v>15.994319890000005</v>
      </c>
      <c r="V154">
        <f>+VLOOKUP(T154,Financials!$C$59:$AN$72,MATCH(S154,Financials!$1:$1,0)-2,0)</f>
        <v>15.994319890000005</v>
      </c>
      <c r="W154" s="108">
        <f t="shared" si="13"/>
        <v>0</v>
      </c>
      <c r="Y154" s="92">
        <f t="shared" si="15"/>
        <v>15.994319890000005</v>
      </c>
      <c r="Z154">
        <f t="shared" si="16"/>
        <v>15.994319890000005</v>
      </c>
    </row>
    <row r="155" spans="1:26" hidden="1" x14ac:dyDescent="0.25">
      <c r="A155" s="171">
        <v>199</v>
      </c>
      <c r="B155" s="171" t="s">
        <v>1268</v>
      </c>
      <c r="C155" s="171" t="s">
        <v>2447</v>
      </c>
      <c r="D155" s="172">
        <v>44311</v>
      </c>
      <c r="E155" s="173">
        <v>0.17222503</v>
      </c>
      <c r="F155" s="173">
        <v>0.17222503</v>
      </c>
      <c r="G155" s="173">
        <v>1014.3496</v>
      </c>
      <c r="I155" s="92">
        <f t="shared" si="17"/>
        <v>0.17222503</v>
      </c>
      <c r="J155" t="str">
        <f>IFERROR(VLOOKUP(VLOOKUP(B155,'Div &amp; NAV PU'!K:N,4,0),$O:$P,2,0),"Debt")</f>
        <v>Debt</v>
      </c>
      <c r="R155" t="str">
        <f t="shared" si="12"/>
        <v>Y0BQDirect Plan - Daily IDCW</v>
      </c>
      <c r="S155" t="str">
        <f>+VLOOKUP(B155,'Div &amp; NAV PU'!K:N,4,0)</f>
        <v>Y0BQ</v>
      </c>
      <c r="T155" t="str">
        <f>+VLOOKUP(B155,'Div &amp; NAV PU'!K:O,5,0)</f>
        <v>Direct Plan - Daily IDCW</v>
      </c>
      <c r="U155">
        <f t="shared" si="14"/>
        <v>16.338912069999992</v>
      </c>
      <c r="V155">
        <f>+VLOOKUP(T155,Financials!$C$59:$AN$72,MATCH(S155,Financials!$1:$1,0)-2,0)</f>
        <v>16.338912069999992</v>
      </c>
      <c r="W155" s="108">
        <f t="shared" si="13"/>
        <v>0</v>
      </c>
      <c r="Y155" s="92">
        <f t="shared" si="15"/>
        <v>16.338912069999992</v>
      </c>
      <c r="Z155">
        <f t="shared" si="16"/>
        <v>16.338912069999992</v>
      </c>
    </row>
    <row r="156" spans="1:26" hidden="1" x14ac:dyDescent="0.25">
      <c r="A156" s="171">
        <v>200</v>
      </c>
      <c r="B156" s="171" t="s">
        <v>1290</v>
      </c>
      <c r="C156" s="171" t="s">
        <v>2470</v>
      </c>
      <c r="D156" s="172">
        <v>44312</v>
      </c>
      <c r="E156" s="173">
        <v>7.0000000000000007E-2</v>
      </c>
      <c r="F156" s="173">
        <v>7.0000000000000007E-2</v>
      </c>
      <c r="G156" s="173">
        <v>13.118</v>
      </c>
      <c r="I156" s="92">
        <f t="shared" si="17"/>
        <v>7.0000000000000007E-2</v>
      </c>
      <c r="J156" t="str">
        <f>IFERROR(VLOOKUP(VLOOKUP(B156,'Div &amp; NAV PU'!K:N,4,0),$O:$P,2,0),"Debt")</f>
        <v>Debt</v>
      </c>
      <c r="R156" t="str">
        <f t="shared" si="12"/>
        <v>Y0AHDirect Plan - IDCW</v>
      </c>
      <c r="S156" t="str">
        <f>+VLOOKUP(B156,'Div &amp; NAV PU'!K:N,4,0)</f>
        <v>Y0AH</v>
      </c>
      <c r="T156" t="str">
        <f>+VLOOKUP(B156,'Div &amp; NAV PU'!K:O,5,0)</f>
        <v>Direct Plan - IDCW</v>
      </c>
      <c r="U156">
        <f t="shared" si="14"/>
        <v>0.42000000000000004</v>
      </c>
      <c r="V156">
        <f>+VLOOKUP(T156,Financials!$C$59:$AN$72,MATCH(S156,Financials!$1:$1,0)-2,0)</f>
        <v>0.42000000000000004</v>
      </c>
      <c r="W156" s="108">
        <f t="shared" si="13"/>
        <v>0</v>
      </c>
      <c r="Y156" s="92">
        <f t="shared" si="15"/>
        <v>0.42000000000000004</v>
      </c>
      <c r="Z156">
        <f t="shared" si="16"/>
        <v>0.42000000000000004</v>
      </c>
    </row>
    <row r="157" spans="1:26" hidden="1" x14ac:dyDescent="0.25">
      <c r="A157" s="171">
        <v>201</v>
      </c>
      <c r="B157" s="171" t="s">
        <v>1273</v>
      </c>
      <c r="C157" s="171" t="s">
        <v>2448</v>
      </c>
      <c r="D157" s="172">
        <v>44312</v>
      </c>
      <c r="E157" s="173">
        <v>0.62651952</v>
      </c>
      <c r="F157" s="173">
        <v>0.62651952</v>
      </c>
      <c r="G157" s="173">
        <v>1002.7005</v>
      </c>
      <c r="I157" s="92">
        <f t="shared" si="17"/>
        <v>0.62651952</v>
      </c>
      <c r="J157" t="str">
        <f>IFERROR(VLOOKUP(VLOOKUP(B157,'Div &amp; NAV PU'!K:N,4,0),$O:$P,2,0),"Debt")</f>
        <v>Debt</v>
      </c>
      <c r="R157" t="str">
        <f t="shared" si="12"/>
        <v>Y0BQRegular Plan - Weekly IDCW</v>
      </c>
      <c r="S157" t="str">
        <f>+VLOOKUP(B157,'Div &amp; NAV PU'!K:N,4,0)</f>
        <v>Y0BQ</v>
      </c>
      <c r="T157" t="str">
        <f>+VLOOKUP(B157,'Div &amp; NAV PU'!K:O,5,0)</f>
        <v>Regular Plan - Weekly IDCW</v>
      </c>
      <c r="U157">
        <f t="shared" si="14"/>
        <v>15.883562729999998</v>
      </c>
      <c r="V157">
        <f>+VLOOKUP(T157,Financials!$C$59:$AN$72,MATCH(S157,Financials!$1:$1,0)-2,0)</f>
        <v>15.883562729999998</v>
      </c>
      <c r="W157" s="108">
        <f t="shared" si="13"/>
        <v>0</v>
      </c>
      <c r="Y157" s="92">
        <f t="shared" si="15"/>
        <v>15.883562729999998</v>
      </c>
      <c r="Z157">
        <f t="shared" si="16"/>
        <v>15.883562729999998</v>
      </c>
    </row>
    <row r="158" spans="1:26" hidden="1" x14ac:dyDescent="0.25">
      <c r="A158" s="171">
        <v>202</v>
      </c>
      <c r="B158" s="171" t="s">
        <v>1288</v>
      </c>
      <c r="C158" s="171" t="s">
        <v>2449</v>
      </c>
      <c r="D158" s="172">
        <v>44312</v>
      </c>
      <c r="E158" s="173">
        <v>0.60098739000000001</v>
      </c>
      <c r="F158" s="173">
        <v>0.60098739000000001</v>
      </c>
      <c r="G158" s="173">
        <v>1001.4242</v>
      </c>
      <c r="I158" s="92">
        <f t="shared" si="17"/>
        <v>0.60098739000000001</v>
      </c>
      <c r="J158" t="str">
        <f>IFERROR(VLOOKUP(VLOOKUP(B158,'Div &amp; NAV PU'!K:N,4,0),$O:$P,2,0),"Debt")</f>
        <v>Debt</v>
      </c>
      <c r="R158" t="str">
        <f t="shared" si="12"/>
        <v>Y0ALDirect Plan - Weekly IDCW</v>
      </c>
      <c r="S158" t="str">
        <f>+VLOOKUP(B158,'Div &amp; NAV PU'!K:N,4,0)</f>
        <v>Y0AL</v>
      </c>
      <c r="T158" t="str">
        <f>+VLOOKUP(B158,'Div &amp; NAV PU'!K:O,5,0)</f>
        <v>Direct Plan - Weekly IDCW</v>
      </c>
      <c r="U158">
        <f t="shared" si="14"/>
        <v>15.663855589999999</v>
      </c>
      <c r="V158">
        <f>+VLOOKUP(T158,Financials!$C$59:$AN$72,MATCH(S158,Financials!$1:$1,0)-2,0)</f>
        <v>15.663855589999999</v>
      </c>
      <c r="W158" s="108">
        <f t="shared" si="13"/>
        <v>0</v>
      </c>
      <c r="Y158" s="92">
        <f t="shared" si="15"/>
        <v>15.663855589999999</v>
      </c>
      <c r="Z158">
        <f t="shared" si="16"/>
        <v>15.663855589999999</v>
      </c>
    </row>
    <row r="159" spans="1:26" hidden="1" x14ac:dyDescent="0.25">
      <c r="A159" s="171">
        <v>203</v>
      </c>
      <c r="B159" s="171" t="s">
        <v>1270</v>
      </c>
      <c r="C159" s="171" t="s">
        <v>2452</v>
      </c>
      <c r="D159" s="172">
        <v>44312</v>
      </c>
      <c r="E159" s="173">
        <v>0.63495548000000002</v>
      </c>
      <c r="F159" s="173">
        <v>0.63495548000000002</v>
      </c>
      <c r="G159" s="173">
        <v>1000.9308</v>
      </c>
      <c r="I159" s="92">
        <f t="shared" si="17"/>
        <v>0.63495548000000002</v>
      </c>
      <c r="J159" t="str">
        <f>IFERROR(VLOOKUP(VLOOKUP(B159,'Div &amp; NAV PU'!K:N,4,0),$O:$P,2,0),"Debt")</f>
        <v>Debt</v>
      </c>
      <c r="R159" t="str">
        <f t="shared" si="12"/>
        <v>Y0BQDirect Plan - Weekly IDCW</v>
      </c>
      <c r="S159" t="str">
        <f>+VLOOKUP(B159,'Div &amp; NAV PU'!K:N,4,0)</f>
        <v>Y0BQ</v>
      </c>
      <c r="T159" t="str">
        <f>+VLOOKUP(B159,'Div &amp; NAV PU'!K:O,5,0)</f>
        <v>Direct Plan - Weekly IDCW</v>
      </c>
      <c r="U159">
        <f t="shared" si="14"/>
        <v>16.12514651</v>
      </c>
      <c r="V159">
        <f>+VLOOKUP(T159,Financials!$C$59:$AN$72,MATCH(S159,Financials!$1:$1,0)-2,0)</f>
        <v>16.12514651</v>
      </c>
      <c r="W159" s="108">
        <f t="shared" si="13"/>
        <v>0</v>
      </c>
      <c r="Y159" s="92">
        <f t="shared" si="15"/>
        <v>16.12514651</v>
      </c>
      <c r="Z159">
        <f t="shared" si="16"/>
        <v>16.12514651</v>
      </c>
    </row>
    <row r="160" spans="1:26" hidden="1" x14ac:dyDescent="0.25">
      <c r="A160" s="171">
        <v>204</v>
      </c>
      <c r="B160" s="171" t="s">
        <v>1292</v>
      </c>
      <c r="C160" s="171" t="s">
        <v>2471</v>
      </c>
      <c r="D160" s="172">
        <v>44312</v>
      </c>
      <c r="E160" s="173">
        <v>0.06</v>
      </c>
      <c r="F160" s="173">
        <v>0.06</v>
      </c>
      <c r="G160" s="173">
        <v>11.122999999999999</v>
      </c>
      <c r="I160" s="92">
        <f t="shared" si="17"/>
        <v>0.06</v>
      </c>
      <c r="J160" t="str">
        <f>IFERROR(VLOOKUP(VLOOKUP(B160,'Div &amp; NAV PU'!K:N,4,0),$O:$P,2,0),"Debt")</f>
        <v>Debt</v>
      </c>
      <c r="R160" t="str">
        <f t="shared" si="12"/>
        <v>Y0AHRegular Plan - IDCW</v>
      </c>
      <c r="S160" t="str">
        <f>+VLOOKUP(B160,'Div &amp; NAV PU'!K:N,4,0)</f>
        <v>Y0AH</v>
      </c>
      <c r="T160" t="str">
        <f>+VLOOKUP(B160,'Div &amp; NAV PU'!K:O,5,0)</f>
        <v>Regular Plan - IDCW</v>
      </c>
      <c r="U160">
        <f t="shared" si="14"/>
        <v>0.36</v>
      </c>
      <c r="V160">
        <f>+VLOOKUP(T160,Financials!$C$59:$AN$72,MATCH(S160,Financials!$1:$1,0)-2,0)</f>
        <v>0.36</v>
      </c>
      <c r="W160" s="108">
        <f t="shared" si="13"/>
        <v>0</v>
      </c>
      <c r="Y160" s="92">
        <f t="shared" si="15"/>
        <v>0.36</v>
      </c>
      <c r="Z160">
        <f t="shared" si="16"/>
        <v>0.36</v>
      </c>
    </row>
    <row r="161" spans="1:26" hidden="1" x14ac:dyDescent="0.25">
      <c r="A161" s="171">
        <v>205</v>
      </c>
      <c r="B161" s="171" t="s">
        <v>1296</v>
      </c>
      <c r="C161" s="171" t="s">
        <v>2461</v>
      </c>
      <c r="D161" s="172">
        <v>44312</v>
      </c>
      <c r="E161" s="173">
        <v>2.80767E-2</v>
      </c>
      <c r="F161" s="173">
        <v>2.80767E-2</v>
      </c>
      <c r="G161" s="173">
        <v>10.828900000000001</v>
      </c>
      <c r="I161" s="92">
        <f t="shared" si="17"/>
        <v>2.80767E-2</v>
      </c>
      <c r="J161" t="str">
        <f>IFERROR(VLOOKUP(VLOOKUP(B161,'Div &amp; NAV PU'!K:N,4,0),$O:$P,2,0),"Debt")</f>
        <v>Debt</v>
      </c>
      <c r="R161" t="str">
        <f t="shared" si="12"/>
        <v>Y0AIDirect Plan - Weekly IDCW</v>
      </c>
      <c r="S161" t="str">
        <f>+VLOOKUP(B161,'Div &amp; NAV PU'!K:N,4,0)</f>
        <v>Y0AI</v>
      </c>
      <c r="T161" t="str">
        <f>+VLOOKUP(B161,'Div &amp; NAV PU'!K:O,5,0)</f>
        <v>Direct Plan - Weekly IDCW</v>
      </c>
      <c r="U161">
        <f t="shared" si="14"/>
        <v>0.27169967</v>
      </c>
      <c r="V161">
        <f>+VLOOKUP(T161,Financials!$C$59:$AN$72,MATCH(S161,Financials!$1:$1,0)-2,0)</f>
        <v>0.27169967</v>
      </c>
      <c r="W161" s="108">
        <f t="shared" si="13"/>
        <v>0</v>
      </c>
      <c r="Y161" s="92">
        <f t="shared" si="15"/>
        <v>0.27169967</v>
      </c>
      <c r="Z161">
        <f t="shared" si="16"/>
        <v>0.27169967</v>
      </c>
    </row>
    <row r="162" spans="1:26" hidden="1" x14ac:dyDescent="0.25">
      <c r="A162" s="171">
        <v>206</v>
      </c>
      <c r="B162" s="171" t="s">
        <v>1309</v>
      </c>
      <c r="C162" s="171" t="s">
        <v>2472</v>
      </c>
      <c r="D162" s="172">
        <v>44312</v>
      </c>
      <c r="E162" s="173">
        <v>0.04</v>
      </c>
      <c r="F162" s="173">
        <v>0.04</v>
      </c>
      <c r="G162" s="173">
        <v>11.0922</v>
      </c>
      <c r="I162" s="92">
        <f t="shared" si="17"/>
        <v>0.04</v>
      </c>
      <c r="J162" t="str">
        <f>IFERROR(VLOOKUP(VLOOKUP(B162,'Div &amp; NAV PU'!K:N,4,0),$O:$P,2,0),"Debt")</f>
        <v>Debt</v>
      </c>
      <c r="R162" t="str">
        <f t="shared" si="12"/>
        <v>Y0AKDirect Plan - IDCW</v>
      </c>
      <c r="S162" t="str">
        <f>+VLOOKUP(B162,'Div &amp; NAV PU'!K:N,4,0)</f>
        <v>Y0AK</v>
      </c>
      <c r="T162" t="str">
        <f>+VLOOKUP(B162,'Div &amp; NAV PU'!K:O,5,0)</f>
        <v>Direct Plan - IDCW</v>
      </c>
      <c r="U162">
        <f t="shared" si="14"/>
        <v>0.24000000000000002</v>
      </c>
      <c r="V162">
        <f>+VLOOKUP(T162,Financials!$C$59:$AN$72,MATCH(S162,Financials!$1:$1,0)-2,0)</f>
        <v>0.24000000000000002</v>
      </c>
      <c r="W162" s="108">
        <f t="shared" si="13"/>
        <v>0</v>
      </c>
      <c r="Y162" s="92">
        <f t="shared" si="15"/>
        <v>0.24000000000000002</v>
      </c>
      <c r="Z162">
        <f t="shared" si="16"/>
        <v>0.24000000000000002</v>
      </c>
    </row>
    <row r="163" spans="1:26" hidden="1" x14ac:dyDescent="0.25">
      <c r="A163" s="171">
        <v>207</v>
      </c>
      <c r="B163" s="171" t="s">
        <v>1352</v>
      </c>
      <c r="C163" s="171" t="s">
        <v>2473</v>
      </c>
      <c r="D163" s="172">
        <v>44312</v>
      </c>
      <c r="E163" s="173">
        <v>0.06</v>
      </c>
      <c r="F163" s="173">
        <v>0.06</v>
      </c>
      <c r="G163" s="173">
        <v>11.0458</v>
      </c>
      <c r="I163" s="92">
        <f t="shared" si="17"/>
        <v>0.06</v>
      </c>
      <c r="J163" t="str">
        <f>IFERROR(VLOOKUP(VLOOKUP(B163,'Div &amp; NAV PU'!K:N,4,0),$O:$P,2,0),"Debt")</f>
        <v>Debt</v>
      </c>
      <c r="R163" t="str">
        <f t="shared" si="12"/>
        <v>Y0D6Regular Plan - IDCW</v>
      </c>
      <c r="S163" t="str">
        <f>+VLOOKUP(B163,'Div &amp; NAV PU'!K:N,4,0)</f>
        <v>Y0D6</v>
      </c>
      <c r="T163" t="str">
        <f>+VLOOKUP(B163,'Div &amp; NAV PU'!K:O,5,0)</f>
        <v>Regular Plan - IDCW</v>
      </c>
      <c r="U163">
        <f t="shared" si="14"/>
        <v>0.36</v>
      </c>
      <c r="V163">
        <f>+VLOOKUP(T163,Financials!$C$59:$AN$72,MATCH(S163,Financials!$1:$1,0)-2,0)</f>
        <v>0.36</v>
      </c>
      <c r="W163" s="108">
        <f t="shared" si="13"/>
        <v>0</v>
      </c>
      <c r="Y163" s="92">
        <f t="shared" si="15"/>
        <v>0.36</v>
      </c>
      <c r="Z163">
        <f t="shared" si="16"/>
        <v>0.36</v>
      </c>
    </row>
    <row r="164" spans="1:26" hidden="1" x14ac:dyDescent="0.25">
      <c r="A164" s="171">
        <v>208</v>
      </c>
      <c r="B164" s="171" t="s">
        <v>1354</v>
      </c>
      <c r="C164" s="171" t="s">
        <v>2474</v>
      </c>
      <c r="D164" s="172">
        <v>44312</v>
      </c>
      <c r="E164" s="173">
        <v>0.06</v>
      </c>
      <c r="F164" s="173">
        <v>0.06</v>
      </c>
      <c r="G164" s="173">
        <v>11.634600000000001</v>
      </c>
      <c r="I164" s="92">
        <f t="shared" si="17"/>
        <v>0.06</v>
      </c>
      <c r="J164" t="str">
        <f>IFERROR(VLOOKUP(VLOOKUP(B164,'Div &amp; NAV PU'!K:N,4,0),$O:$P,2,0),"Debt")</f>
        <v>Debt</v>
      </c>
      <c r="R164" t="str">
        <f t="shared" si="12"/>
        <v>Y0D6Direct Plan - IDCW</v>
      </c>
      <c r="S164" t="str">
        <f>+VLOOKUP(B164,'Div &amp; NAV PU'!K:N,4,0)</f>
        <v>Y0D6</v>
      </c>
      <c r="T164" t="str">
        <f>+VLOOKUP(B164,'Div &amp; NAV PU'!K:O,5,0)</f>
        <v>Direct Plan - IDCW</v>
      </c>
      <c r="U164">
        <f t="shared" si="14"/>
        <v>0.36</v>
      </c>
      <c r="V164">
        <f>+VLOOKUP(T164,Financials!$C$59:$AN$72,MATCH(S164,Financials!$1:$1,0)-2,0)</f>
        <v>0.36</v>
      </c>
      <c r="W164" s="108">
        <f t="shared" si="13"/>
        <v>0</v>
      </c>
      <c r="Y164" s="92">
        <f t="shared" si="15"/>
        <v>0.36</v>
      </c>
      <c r="Z164">
        <f t="shared" si="16"/>
        <v>0.36</v>
      </c>
    </row>
    <row r="165" spans="1:26" hidden="1" x14ac:dyDescent="0.25">
      <c r="A165" s="171">
        <v>209</v>
      </c>
      <c r="B165" s="171">
        <v>127</v>
      </c>
      <c r="C165" s="171" t="s">
        <v>2475</v>
      </c>
      <c r="D165" s="172">
        <v>44312</v>
      </c>
      <c r="E165" s="173">
        <v>0.04</v>
      </c>
      <c r="F165" s="173">
        <v>0.04</v>
      </c>
      <c r="G165" s="173">
        <v>11.526400000000001</v>
      </c>
      <c r="I165" s="92">
        <f t="shared" si="17"/>
        <v>0.04</v>
      </c>
      <c r="J165" t="str">
        <f>IFERROR(VLOOKUP(VLOOKUP(B165,'Div &amp; NAV PU'!K:N,4,0),$O:$P,2,0),"Debt")</f>
        <v>Debt</v>
      </c>
      <c r="R165" t="str">
        <f t="shared" si="12"/>
        <v>Y0BLRegular Plan - Monthly IDCW</v>
      </c>
      <c r="S165" t="str">
        <f>+VLOOKUP(B165,'Div &amp; NAV PU'!K:N,4,0)</f>
        <v>Y0BL</v>
      </c>
      <c r="T165" t="str">
        <f>+VLOOKUP(B165,'Div &amp; NAV PU'!K:O,5,0)</f>
        <v>Regular Plan - Monthly IDCW</v>
      </c>
      <c r="U165">
        <f t="shared" si="14"/>
        <v>0.21</v>
      </c>
      <c r="V165">
        <f>+VLOOKUP(T165,Financials!$C$59:$AN$72,MATCH(S165,Financials!$1:$1,0)-2,0)</f>
        <v>0.21</v>
      </c>
      <c r="W165" s="108">
        <f t="shared" si="13"/>
        <v>0</v>
      </c>
      <c r="Y165" s="92">
        <f t="shared" si="15"/>
        <v>0.21</v>
      </c>
      <c r="Z165">
        <f t="shared" si="16"/>
        <v>0.21</v>
      </c>
    </row>
    <row r="166" spans="1:26" hidden="1" x14ac:dyDescent="0.25">
      <c r="A166" s="171">
        <v>210</v>
      </c>
      <c r="B166" s="171">
        <v>121</v>
      </c>
      <c r="C166" s="171" t="s">
        <v>2476</v>
      </c>
      <c r="D166" s="172">
        <v>44312</v>
      </c>
      <c r="E166" s="173">
        <v>0.04</v>
      </c>
      <c r="F166" s="173">
        <v>0.04</v>
      </c>
      <c r="G166" s="173">
        <v>12.7393</v>
      </c>
      <c r="I166" s="92">
        <f t="shared" si="17"/>
        <v>0.04</v>
      </c>
      <c r="J166" t="str">
        <f>IFERROR(VLOOKUP(VLOOKUP(B166,'Div &amp; NAV PU'!K:N,4,0),$O:$P,2,0),"Debt")</f>
        <v>Debt</v>
      </c>
      <c r="R166" t="str">
        <f t="shared" si="12"/>
        <v>Y0BORegular Plan - Monthly IDCW</v>
      </c>
      <c r="S166" t="str">
        <f>+VLOOKUP(B166,'Div &amp; NAV PU'!K:N,4,0)</f>
        <v>Y0BO</v>
      </c>
      <c r="T166" t="str">
        <f>+VLOOKUP(B166,'Div &amp; NAV PU'!K:O,5,0)</f>
        <v>Regular Plan - Monthly IDCW</v>
      </c>
      <c r="U166">
        <f t="shared" si="14"/>
        <v>0.24000000000000002</v>
      </c>
      <c r="V166">
        <f>+VLOOKUP(T166,Financials!$C$59:$AN$72,MATCH(S166,Financials!$1:$1,0)-2,0)</f>
        <v>0.24000000000000002</v>
      </c>
      <c r="W166" s="108">
        <f t="shared" si="13"/>
        <v>0</v>
      </c>
      <c r="Y166" s="92">
        <f t="shared" si="15"/>
        <v>0.24000000000000002</v>
      </c>
      <c r="Z166">
        <f t="shared" si="16"/>
        <v>0.24000000000000002</v>
      </c>
    </row>
    <row r="167" spans="1:26" hidden="1" x14ac:dyDescent="0.25">
      <c r="A167" s="171">
        <v>211</v>
      </c>
      <c r="B167" s="171" t="s">
        <v>1338</v>
      </c>
      <c r="C167" s="171" t="s">
        <v>2477</v>
      </c>
      <c r="D167" s="172">
        <v>44312</v>
      </c>
      <c r="E167" s="173">
        <v>2</v>
      </c>
      <c r="F167" s="173">
        <v>2</v>
      </c>
      <c r="G167" s="173">
        <v>1005.5282</v>
      </c>
      <c r="I167" s="92">
        <f t="shared" si="17"/>
        <v>2</v>
      </c>
      <c r="J167" t="str">
        <f>IFERROR(VLOOKUP(VLOOKUP(B167,'Div &amp; NAV PU'!K:N,4,0),$O:$P,2,0),"Debt")</f>
        <v>Debt</v>
      </c>
      <c r="R167" t="str">
        <f t="shared" si="12"/>
        <v>Y0ALRegular Plan - Monthly IDCW</v>
      </c>
      <c r="S167" t="str">
        <f>+VLOOKUP(B167,'Div &amp; NAV PU'!K:N,4,0)</f>
        <v>Y0AL</v>
      </c>
      <c r="T167" t="str">
        <f>+VLOOKUP(B167,'Div &amp; NAV PU'!K:O,5,0)</f>
        <v>Regular Plan - Monthly IDCW</v>
      </c>
      <c r="U167">
        <f t="shared" si="14"/>
        <v>13.100000000000001</v>
      </c>
      <c r="V167">
        <f>+VLOOKUP(T167,Financials!$C$59:$AN$72,MATCH(S167,Financials!$1:$1,0)-2,0)</f>
        <v>13.100000000000001</v>
      </c>
      <c r="W167" s="108">
        <f t="shared" si="13"/>
        <v>0</v>
      </c>
      <c r="Y167" s="92">
        <f t="shared" si="15"/>
        <v>13.100000000000001</v>
      </c>
      <c r="Z167">
        <f t="shared" si="16"/>
        <v>13.100000000000001</v>
      </c>
    </row>
    <row r="168" spans="1:26" hidden="1" x14ac:dyDescent="0.25">
      <c r="A168" s="171">
        <v>212</v>
      </c>
      <c r="B168" s="171">
        <v>201</v>
      </c>
      <c r="C168" s="171" t="s">
        <v>2478</v>
      </c>
      <c r="D168" s="172">
        <v>44312</v>
      </c>
      <c r="E168" s="173">
        <v>0.05</v>
      </c>
      <c r="F168" s="173">
        <v>0.05</v>
      </c>
      <c r="G168" s="173">
        <v>11.101699999999999</v>
      </c>
      <c r="I168" s="92">
        <f t="shared" si="17"/>
        <v>0.05</v>
      </c>
      <c r="J168" t="str">
        <f>IFERROR(VLOOKUP(VLOOKUP(B168,'Div &amp; NAV PU'!K:N,4,0),$O:$P,2,0),"Debt")</f>
        <v>Debt</v>
      </c>
      <c r="R168" t="str">
        <f t="shared" si="12"/>
        <v>Y0BKRegular Plan - Monthly IDCW</v>
      </c>
      <c r="S168" t="str">
        <f>+VLOOKUP(B168,'Div &amp; NAV PU'!K:N,4,0)</f>
        <v>Y0BK</v>
      </c>
      <c r="T168" t="str">
        <f>+VLOOKUP(B168,'Div &amp; NAV PU'!K:O,5,0)</f>
        <v>Regular Plan - Monthly IDCW</v>
      </c>
      <c r="U168">
        <f t="shared" si="14"/>
        <v>0.3</v>
      </c>
      <c r="V168">
        <f>+VLOOKUP(T168,Financials!$C$59:$AN$72,MATCH(S168,Financials!$1:$1,0)-2,0)</f>
        <v>0.3</v>
      </c>
      <c r="W168" s="108">
        <f t="shared" si="13"/>
        <v>0</v>
      </c>
      <c r="Y168" s="92">
        <f t="shared" si="15"/>
        <v>0.3</v>
      </c>
      <c r="Z168">
        <f t="shared" si="16"/>
        <v>0.3</v>
      </c>
    </row>
    <row r="169" spans="1:26" hidden="1" x14ac:dyDescent="0.25">
      <c r="A169" s="171">
        <v>213</v>
      </c>
      <c r="B169" s="171">
        <v>241</v>
      </c>
      <c r="C169" s="171" t="s">
        <v>2479</v>
      </c>
      <c r="D169" s="172">
        <v>44312</v>
      </c>
      <c r="E169" s="173">
        <v>0.06</v>
      </c>
      <c r="F169" s="173">
        <v>0.06</v>
      </c>
      <c r="G169" s="173">
        <v>12.318</v>
      </c>
      <c r="I169" s="92">
        <f t="shared" si="17"/>
        <v>0.06</v>
      </c>
      <c r="J169" t="str">
        <f>IFERROR(VLOOKUP(VLOOKUP(B169,'Div &amp; NAV PU'!K:N,4,0),$O:$P,2,0),"Debt")</f>
        <v>Equity</v>
      </c>
      <c r="R169" t="str">
        <f t="shared" si="12"/>
        <v>Y0BJRegular Plan - Monthly IDCW</v>
      </c>
      <c r="S169" t="str">
        <f>+VLOOKUP(B169,'Div &amp; NAV PU'!K:N,4,0)</f>
        <v>Y0BJ</v>
      </c>
      <c r="T169" t="str">
        <f>+VLOOKUP(B169,'Div &amp; NAV PU'!K:O,5,0)</f>
        <v>Regular Plan - Monthly IDCW</v>
      </c>
      <c r="U169">
        <f t="shared" si="14"/>
        <v>0.36</v>
      </c>
      <c r="V169">
        <f>+VLOOKUP(T169,Financials!$C$59:$AN$72,MATCH(S169,Financials!$1:$1,0)-2,0)</f>
        <v>0.36</v>
      </c>
      <c r="W169" s="108">
        <f t="shared" si="13"/>
        <v>0</v>
      </c>
      <c r="Y169" s="92">
        <f t="shared" si="15"/>
        <v>0.36</v>
      </c>
      <c r="Z169">
        <f t="shared" si="16"/>
        <v>0.36</v>
      </c>
    </row>
    <row r="170" spans="1:26" hidden="1" x14ac:dyDescent="0.25">
      <c r="A170" s="171">
        <v>214</v>
      </c>
      <c r="B170" s="171" t="s">
        <v>1262</v>
      </c>
      <c r="C170" s="171" t="s">
        <v>2456</v>
      </c>
      <c r="D170" s="172">
        <v>44312</v>
      </c>
      <c r="E170" s="173">
        <v>7.7393699999999998E-3</v>
      </c>
      <c r="F170" s="173">
        <v>7.7393699999999998E-3</v>
      </c>
      <c r="G170" s="173">
        <v>11.290100000000001</v>
      </c>
      <c r="I170" s="92">
        <f t="shared" si="17"/>
        <v>7.7393699999999998E-3</v>
      </c>
      <c r="J170" t="str">
        <f>IFERROR(VLOOKUP(VLOOKUP(B170,'Div &amp; NAV PU'!K:N,4,0),$O:$P,2,0),"Debt")</f>
        <v>Debt</v>
      </c>
      <c r="R170" t="str">
        <f t="shared" si="12"/>
        <v>Y0BODirect Plan - Weekly IDCW</v>
      </c>
      <c r="S170" t="str">
        <f>+VLOOKUP(B170,'Div &amp; NAV PU'!K:N,4,0)</f>
        <v>Y0BO</v>
      </c>
      <c r="T170" t="str">
        <f>+VLOOKUP(B170,'Div &amp; NAV PU'!K:O,5,0)</f>
        <v>Direct Plan - Weekly IDCW</v>
      </c>
      <c r="U170">
        <f t="shared" si="14"/>
        <v>0.16732176999999998</v>
      </c>
      <c r="V170">
        <f>+VLOOKUP(T170,Financials!$C$59:$AN$72,MATCH(S170,Financials!$1:$1,0)-2,0)</f>
        <v>0.16732176999999998</v>
      </c>
      <c r="W170" s="108">
        <f t="shared" si="13"/>
        <v>0</v>
      </c>
      <c r="Y170" s="92">
        <f t="shared" si="15"/>
        <v>0.16732176999999998</v>
      </c>
      <c r="Z170">
        <f t="shared" si="16"/>
        <v>0.16732176999999998</v>
      </c>
    </row>
    <row r="171" spans="1:26" hidden="1" x14ac:dyDescent="0.25">
      <c r="A171" s="171">
        <v>215</v>
      </c>
      <c r="B171" s="171">
        <v>131</v>
      </c>
      <c r="C171" s="171" t="s">
        <v>2480</v>
      </c>
      <c r="D171" s="172">
        <v>44312</v>
      </c>
      <c r="E171" s="173">
        <v>0.05</v>
      </c>
      <c r="F171" s="173">
        <v>0.05</v>
      </c>
      <c r="G171" s="173">
        <v>11.359400000000001</v>
      </c>
      <c r="I171" s="92">
        <f t="shared" si="17"/>
        <v>0.05</v>
      </c>
      <c r="J171" t="str">
        <f>IFERROR(VLOOKUP(VLOOKUP(B171,'Div &amp; NAV PU'!K:N,4,0),$O:$P,2,0),"Debt")</f>
        <v>Debt</v>
      </c>
      <c r="R171" t="str">
        <f t="shared" si="12"/>
        <v>Y0BNRegular Plan - Monthly IDCW</v>
      </c>
      <c r="S171" t="str">
        <f>+VLOOKUP(B171,'Div &amp; NAV PU'!K:N,4,0)</f>
        <v>Y0BN</v>
      </c>
      <c r="T171" t="str">
        <f>+VLOOKUP(B171,'Div &amp; NAV PU'!K:O,5,0)</f>
        <v>Regular Plan - Monthly IDCW</v>
      </c>
      <c r="U171">
        <f t="shared" si="14"/>
        <v>0.3</v>
      </c>
      <c r="V171">
        <f>+VLOOKUP(T171,Financials!$C$59:$AN$72,MATCH(S171,Financials!$1:$1,0)-2,0)</f>
        <v>0.3</v>
      </c>
      <c r="W171" s="108">
        <f t="shared" si="13"/>
        <v>0</v>
      </c>
      <c r="Y171" s="92">
        <f t="shared" si="15"/>
        <v>0.3</v>
      </c>
      <c r="Z171">
        <f t="shared" si="16"/>
        <v>0.3</v>
      </c>
    </row>
    <row r="172" spans="1:26" hidden="1" x14ac:dyDescent="0.25">
      <c r="A172" s="171">
        <v>216</v>
      </c>
      <c r="B172" s="171" t="s">
        <v>1339</v>
      </c>
      <c r="C172" s="171" t="s">
        <v>2453</v>
      </c>
      <c r="D172" s="172">
        <v>44312</v>
      </c>
      <c r="E172" s="173">
        <v>0.56770103000000005</v>
      </c>
      <c r="F172" s="173">
        <v>0.56770103000000005</v>
      </c>
      <c r="G172" s="173">
        <v>1000.0318</v>
      </c>
      <c r="I172" s="92">
        <f t="shared" si="17"/>
        <v>0.56770103000000005</v>
      </c>
      <c r="J172" t="str">
        <f>IFERROR(VLOOKUP(VLOOKUP(B172,'Div &amp; NAV PU'!K:N,4,0),$O:$P,2,0),"Debt")</f>
        <v>Debt</v>
      </c>
      <c r="R172" t="str">
        <f t="shared" si="12"/>
        <v>Y0ALRegular Plan - Weekly IDCW</v>
      </c>
      <c r="S172" t="str">
        <f>+VLOOKUP(B172,'Div &amp; NAV PU'!K:N,4,0)</f>
        <v>Y0AL</v>
      </c>
      <c r="T172" t="str">
        <f>+VLOOKUP(B172,'Div &amp; NAV PU'!K:O,5,0)</f>
        <v>Regular Plan - Weekly IDCW</v>
      </c>
      <c r="U172">
        <f t="shared" si="14"/>
        <v>15.152052740000002</v>
      </c>
      <c r="V172">
        <f>+VLOOKUP(T172,Financials!$C$59:$AN$72,MATCH(S172,Financials!$1:$1,0)-2,0)</f>
        <v>15.152052740000002</v>
      </c>
      <c r="W172" s="108">
        <f t="shared" si="13"/>
        <v>0</v>
      </c>
      <c r="Y172" s="92">
        <f t="shared" si="15"/>
        <v>15.152052740000002</v>
      </c>
      <c r="Z172">
        <f t="shared" si="16"/>
        <v>15.152052740000002</v>
      </c>
    </row>
    <row r="173" spans="1:26" hidden="1" x14ac:dyDescent="0.25">
      <c r="A173" s="171">
        <v>220</v>
      </c>
      <c r="B173" s="171" t="s">
        <v>1299</v>
      </c>
      <c r="C173" s="171" t="s">
        <v>2481</v>
      </c>
      <c r="D173" s="172">
        <v>44312</v>
      </c>
      <c r="E173" s="173">
        <v>0.05</v>
      </c>
      <c r="F173" s="173">
        <v>0.05</v>
      </c>
      <c r="G173" s="173">
        <v>11.349399999999999</v>
      </c>
      <c r="I173" s="92">
        <f t="shared" si="17"/>
        <v>0.05</v>
      </c>
      <c r="J173" t="str">
        <f>IFERROR(VLOOKUP(VLOOKUP(B173,'Div &amp; NAV PU'!K:N,4,0),$O:$P,2,0),"Debt")</f>
        <v>Debt</v>
      </c>
      <c r="R173" t="str">
        <f t="shared" si="12"/>
        <v>Y0AIRegular Plan - Monthly IDCW</v>
      </c>
      <c r="S173" t="str">
        <f>+VLOOKUP(B173,'Div &amp; NAV PU'!K:N,4,0)</f>
        <v>Y0AI</v>
      </c>
      <c r="T173" t="str">
        <f>+VLOOKUP(B173,'Div &amp; NAV PU'!K:O,5,0)</f>
        <v>Regular Plan - Monthly IDCW</v>
      </c>
      <c r="U173">
        <f t="shared" si="14"/>
        <v>0.3</v>
      </c>
      <c r="V173">
        <f>+VLOOKUP(T173,Financials!$C$59:$AN$72,MATCH(S173,Financials!$1:$1,0)-2,0)</f>
        <v>0.3</v>
      </c>
      <c r="W173" s="108">
        <f t="shared" si="13"/>
        <v>0</v>
      </c>
      <c r="Y173" s="92">
        <f t="shared" si="15"/>
        <v>0.3</v>
      </c>
      <c r="Z173">
        <f t="shared" si="16"/>
        <v>0.3</v>
      </c>
    </row>
    <row r="174" spans="1:26" hidden="1" x14ac:dyDescent="0.25">
      <c r="A174" s="171">
        <v>224</v>
      </c>
      <c r="B174" s="171">
        <v>221</v>
      </c>
      <c r="C174" s="171" t="s">
        <v>2454</v>
      </c>
      <c r="D174" s="172">
        <v>44312</v>
      </c>
      <c r="E174" s="173">
        <v>7.3301699999999996E-3</v>
      </c>
      <c r="F174" s="173">
        <v>7.3301699999999996E-3</v>
      </c>
      <c r="G174" s="173">
        <v>11.116300000000001</v>
      </c>
      <c r="I174" s="92">
        <f t="shared" si="17"/>
        <v>7.3301699999999996E-3</v>
      </c>
      <c r="J174" t="str">
        <f>IFERROR(VLOOKUP(VLOOKUP(B174,'Div &amp; NAV PU'!K:N,4,0),$O:$P,2,0),"Debt")</f>
        <v>Debt</v>
      </c>
      <c r="R174" t="str">
        <f t="shared" si="12"/>
        <v>Y0BORegular Plan - Weekly IDCW</v>
      </c>
      <c r="S174" t="str">
        <f>+VLOOKUP(B174,'Div &amp; NAV PU'!K:N,4,0)</f>
        <v>Y0BO</v>
      </c>
      <c r="T174" t="str">
        <f>+VLOOKUP(B174,'Div &amp; NAV PU'!K:O,5,0)</f>
        <v>Regular Plan - Weekly IDCW</v>
      </c>
      <c r="U174">
        <f t="shared" si="14"/>
        <v>0.15691073999999997</v>
      </c>
      <c r="V174">
        <f>+VLOOKUP(T174,Financials!$C$59:$AN$72,MATCH(S174,Financials!$1:$1,0)-2,0)</f>
        <v>0.15691073999999997</v>
      </c>
      <c r="W174" s="108">
        <f t="shared" si="13"/>
        <v>0</v>
      </c>
      <c r="Y174" s="92">
        <f t="shared" si="15"/>
        <v>0.15691073999999997</v>
      </c>
      <c r="Z174">
        <f t="shared" si="16"/>
        <v>0.15691073999999997</v>
      </c>
    </row>
    <row r="175" spans="1:26" hidden="1" x14ac:dyDescent="0.25">
      <c r="A175" s="171">
        <v>227</v>
      </c>
      <c r="B175" s="171">
        <v>222</v>
      </c>
      <c r="C175" s="171" t="s">
        <v>2455</v>
      </c>
      <c r="D175" s="172">
        <v>44312</v>
      </c>
      <c r="E175" s="173">
        <v>3.1840499999999999E-3</v>
      </c>
      <c r="F175" s="173">
        <v>3.1840499999999999E-3</v>
      </c>
      <c r="G175" s="173">
        <v>10.322100000000001</v>
      </c>
      <c r="I175" s="92">
        <f t="shared" si="17"/>
        <v>3.1840499999999999E-3</v>
      </c>
      <c r="J175" t="str">
        <f>IFERROR(VLOOKUP(VLOOKUP(B175,'Div &amp; NAV PU'!K:N,4,0),$O:$P,2,0),"Debt")</f>
        <v>Debt</v>
      </c>
      <c r="R175" t="str">
        <f t="shared" si="12"/>
        <v>Y0BORegular Plan - Daily IDCW</v>
      </c>
      <c r="S175" t="str">
        <f>+VLOOKUP(B175,'Div &amp; NAV PU'!K:N,4,0)</f>
        <v>Y0BO</v>
      </c>
      <c r="T175" t="str">
        <f>+VLOOKUP(B175,'Div &amp; NAV PU'!K:O,5,0)</f>
        <v>Regular Plan - Daily IDCW</v>
      </c>
      <c r="U175">
        <f t="shared" si="14"/>
        <v>0.17107141000000012</v>
      </c>
      <c r="V175">
        <f>+VLOOKUP(T175,Financials!$C$59:$AN$72,MATCH(S175,Financials!$1:$1,0)-2,0)</f>
        <v>0.17107141000000012</v>
      </c>
      <c r="W175" s="108">
        <f t="shared" si="13"/>
        <v>0</v>
      </c>
      <c r="Y175" s="92">
        <f t="shared" si="15"/>
        <v>0.17107141000000012</v>
      </c>
      <c r="Z175">
        <f t="shared" si="16"/>
        <v>0.17107141000000012</v>
      </c>
    </row>
    <row r="176" spans="1:26" hidden="1" x14ac:dyDescent="0.25">
      <c r="A176" s="171">
        <v>231</v>
      </c>
      <c r="B176" s="171" t="s">
        <v>1261</v>
      </c>
      <c r="C176" s="171" t="s">
        <v>2482</v>
      </c>
      <c r="D176" s="172">
        <v>44312</v>
      </c>
      <c r="E176" s="173">
        <v>0.04</v>
      </c>
      <c r="F176" s="173">
        <v>0.04</v>
      </c>
      <c r="G176" s="173">
        <v>13.079800000000001</v>
      </c>
      <c r="I176" s="92">
        <f t="shared" si="17"/>
        <v>0.04</v>
      </c>
      <c r="J176" t="str">
        <f>IFERROR(VLOOKUP(VLOOKUP(B176,'Div &amp; NAV PU'!K:N,4,0),$O:$P,2,0),"Debt")</f>
        <v>Debt</v>
      </c>
      <c r="R176" t="str">
        <f t="shared" si="12"/>
        <v>Y0BODirect Plan - Monthly IDCW</v>
      </c>
      <c r="S176" t="str">
        <f>+VLOOKUP(B176,'Div &amp; NAV PU'!K:N,4,0)</f>
        <v>Y0BO</v>
      </c>
      <c r="T176" t="str">
        <f>+VLOOKUP(B176,'Div &amp; NAV PU'!K:O,5,0)</f>
        <v>Direct Plan - Monthly IDCW</v>
      </c>
      <c r="U176">
        <f t="shared" si="14"/>
        <v>0.24000000000000002</v>
      </c>
      <c r="V176">
        <f>+VLOOKUP(T176,Financials!$C$59:$AN$72,MATCH(S176,Financials!$1:$1,0)-2,0)</f>
        <v>0.24000000000000002</v>
      </c>
      <c r="W176" s="108">
        <f t="shared" si="13"/>
        <v>0</v>
      </c>
      <c r="Y176" s="92">
        <f t="shared" si="15"/>
        <v>0.24000000000000002</v>
      </c>
      <c r="Z176">
        <f t="shared" si="16"/>
        <v>0.24000000000000002</v>
      </c>
    </row>
    <row r="177" spans="1:26" hidden="1" x14ac:dyDescent="0.25">
      <c r="A177" s="171">
        <v>232</v>
      </c>
      <c r="B177" s="171" t="s">
        <v>1259</v>
      </c>
      <c r="C177" s="171" t="s">
        <v>2457</v>
      </c>
      <c r="D177" s="172">
        <v>44312</v>
      </c>
      <c r="E177" s="173">
        <v>3.3800000000000002E-3</v>
      </c>
      <c r="F177" s="173">
        <v>3.3800000000000002E-3</v>
      </c>
      <c r="G177" s="173">
        <v>10.5092</v>
      </c>
      <c r="I177" s="92">
        <f t="shared" si="17"/>
        <v>3.3800000000000002E-3</v>
      </c>
      <c r="J177" t="str">
        <f>IFERROR(VLOOKUP(VLOOKUP(B177,'Div &amp; NAV PU'!K:N,4,0),$O:$P,2,0),"Debt")</f>
        <v>Debt</v>
      </c>
      <c r="R177" t="str">
        <f t="shared" si="12"/>
        <v>Y0BODirect Plan - Daily IDCW</v>
      </c>
      <c r="S177" t="str">
        <f>+VLOOKUP(B177,'Div &amp; NAV PU'!K:N,4,0)</f>
        <v>Y0BO</v>
      </c>
      <c r="T177" t="str">
        <f>+VLOOKUP(B177,'Div &amp; NAV PU'!K:O,5,0)</f>
        <v>Direct Plan - Daily IDCW</v>
      </c>
      <c r="U177">
        <f t="shared" si="14"/>
        <v>0.18260394999999999</v>
      </c>
      <c r="V177">
        <f>+VLOOKUP(T177,Financials!$C$59:$AN$72,MATCH(S177,Financials!$1:$1,0)-2,0)</f>
        <v>0.18260394999999999</v>
      </c>
      <c r="W177" s="108">
        <f t="shared" si="13"/>
        <v>0</v>
      </c>
      <c r="Y177" s="92">
        <f t="shared" si="15"/>
        <v>0.18260394999999999</v>
      </c>
      <c r="Z177">
        <f t="shared" si="16"/>
        <v>0.18260394999999999</v>
      </c>
    </row>
    <row r="178" spans="1:26" hidden="1" x14ac:dyDescent="0.25">
      <c r="A178" s="171">
        <v>236</v>
      </c>
      <c r="B178" s="171" t="s">
        <v>1281</v>
      </c>
      <c r="C178" s="171" t="s">
        <v>2483</v>
      </c>
      <c r="D178" s="172">
        <v>44312</v>
      </c>
      <c r="E178" s="173">
        <v>0.05</v>
      </c>
      <c r="F178" s="173">
        <v>0.05</v>
      </c>
      <c r="G178" s="173">
        <v>11.962300000000001</v>
      </c>
      <c r="I178" s="92">
        <f t="shared" si="17"/>
        <v>0.05</v>
      </c>
      <c r="J178" t="str">
        <f>IFERROR(VLOOKUP(VLOOKUP(B178,'Div &amp; NAV PU'!K:N,4,0),$O:$P,2,0),"Debt")</f>
        <v>Debt</v>
      </c>
      <c r="R178" t="str">
        <f t="shared" si="12"/>
        <v>Y0BNDirect Plan - Monthly IDCW</v>
      </c>
      <c r="S178" t="str">
        <f>+VLOOKUP(B178,'Div &amp; NAV PU'!K:N,4,0)</f>
        <v>Y0BN</v>
      </c>
      <c r="T178" t="str">
        <f>+VLOOKUP(B178,'Div &amp; NAV PU'!K:O,5,0)</f>
        <v>Direct Plan - Monthly IDCW</v>
      </c>
      <c r="U178">
        <f t="shared" si="14"/>
        <v>0.3</v>
      </c>
      <c r="V178">
        <f>+VLOOKUP(T178,Financials!$C$59:$AN$72,MATCH(S178,Financials!$1:$1,0)-2,0)</f>
        <v>0.3</v>
      </c>
      <c r="W178" s="108">
        <f t="shared" si="13"/>
        <v>0</v>
      </c>
      <c r="Y178" s="92">
        <f t="shared" si="15"/>
        <v>0.3</v>
      </c>
      <c r="Z178">
        <f t="shared" si="16"/>
        <v>0.3</v>
      </c>
    </row>
    <row r="179" spans="1:26" hidden="1" x14ac:dyDescent="0.25">
      <c r="A179" s="171">
        <v>244</v>
      </c>
      <c r="B179" s="171" t="s">
        <v>1278</v>
      </c>
      <c r="C179" s="171" t="s">
        <v>2484</v>
      </c>
      <c r="D179" s="172">
        <v>44312</v>
      </c>
      <c r="E179" s="173">
        <v>0.05</v>
      </c>
      <c r="F179" s="173">
        <v>0.05</v>
      </c>
      <c r="G179" s="173">
        <v>10.7338</v>
      </c>
      <c r="I179" s="92">
        <f t="shared" si="17"/>
        <v>0.05</v>
      </c>
      <c r="J179" t="str">
        <f>IFERROR(VLOOKUP(VLOOKUP(B179,'Div &amp; NAV PU'!K:N,4,0),$O:$P,2,0),"Debt")</f>
        <v>Debt</v>
      </c>
      <c r="R179" t="str">
        <f t="shared" si="12"/>
        <v>Y0BMDirect Plan - IDCW</v>
      </c>
      <c r="S179" t="str">
        <f>+VLOOKUP(B179,'Div &amp; NAV PU'!K:N,4,0)</f>
        <v>Y0BM</v>
      </c>
      <c r="T179" t="str">
        <f>+VLOOKUP(B179,'Div &amp; NAV PU'!K:O,5,0)</f>
        <v>Direct Plan - IDCW</v>
      </c>
      <c r="U179">
        <f t="shared" si="14"/>
        <v>0.3</v>
      </c>
      <c r="V179">
        <f>+VLOOKUP(T179,Financials!$C$59:$AN$72,MATCH(S179,Financials!$1:$1,0)-2,0)</f>
        <v>0.3</v>
      </c>
      <c r="W179" s="108">
        <f t="shared" si="13"/>
        <v>0</v>
      </c>
      <c r="Y179" s="92">
        <f t="shared" si="15"/>
        <v>0.3</v>
      </c>
      <c r="Z179">
        <f t="shared" si="16"/>
        <v>0.3</v>
      </c>
    </row>
    <row r="180" spans="1:26" hidden="1" x14ac:dyDescent="0.25">
      <c r="A180" s="171">
        <v>245</v>
      </c>
      <c r="B180" s="171" t="s">
        <v>1265</v>
      </c>
      <c r="C180" s="171" t="s">
        <v>2485</v>
      </c>
      <c r="D180" s="172">
        <v>44312</v>
      </c>
      <c r="E180" s="173">
        <v>0.04</v>
      </c>
      <c r="F180" s="173">
        <v>0.04</v>
      </c>
      <c r="G180" s="173">
        <v>12.055</v>
      </c>
      <c r="I180" s="92">
        <f t="shared" si="17"/>
        <v>0.04</v>
      </c>
      <c r="J180" t="str">
        <f>IFERROR(VLOOKUP(VLOOKUP(B180,'Div &amp; NAV PU'!K:N,4,0),$O:$P,2,0),"Debt")</f>
        <v>Debt</v>
      </c>
      <c r="R180" t="str">
        <f t="shared" si="12"/>
        <v>Y0BLDirect Plan - Monthly IDCW</v>
      </c>
      <c r="S180" t="str">
        <f>+VLOOKUP(B180,'Div &amp; NAV PU'!K:N,4,0)</f>
        <v>Y0BL</v>
      </c>
      <c r="T180" t="str">
        <f>+VLOOKUP(B180,'Div &amp; NAV PU'!K:O,5,0)</f>
        <v>Direct Plan - Monthly IDCW</v>
      </c>
      <c r="U180">
        <f t="shared" si="14"/>
        <v>0.21</v>
      </c>
      <c r="V180">
        <f>+VLOOKUP(T180,Financials!$C$59:$AN$72,MATCH(S180,Financials!$1:$1,0)-2,0)</f>
        <v>0.21</v>
      </c>
      <c r="W180" s="108">
        <f t="shared" si="13"/>
        <v>0</v>
      </c>
      <c r="Y180" s="92">
        <f t="shared" si="15"/>
        <v>0.21</v>
      </c>
      <c r="Z180">
        <f t="shared" si="16"/>
        <v>0.21</v>
      </c>
    </row>
    <row r="181" spans="1:26" hidden="1" x14ac:dyDescent="0.25">
      <c r="A181" s="171">
        <v>246</v>
      </c>
      <c r="B181" s="171" t="s">
        <v>1289</v>
      </c>
      <c r="C181" s="171" t="s">
        <v>2444</v>
      </c>
      <c r="D181" s="172">
        <v>44312</v>
      </c>
      <c r="E181" s="173">
        <v>8.5549539999999993E-2</v>
      </c>
      <c r="F181" s="173">
        <v>8.5549539999999993E-2</v>
      </c>
      <c r="G181" s="173">
        <v>1023.3</v>
      </c>
      <c r="I181" s="92">
        <f t="shared" si="17"/>
        <v>8.5549539999999993E-2</v>
      </c>
      <c r="J181" t="str">
        <f>IFERROR(VLOOKUP(VLOOKUP(B181,'Div &amp; NAV PU'!K:N,4,0),$O:$P,2,0),"Debt")</f>
        <v>Debt</v>
      </c>
      <c r="R181" t="str">
        <f t="shared" si="12"/>
        <v>Y0ALRegular Plan - Daily IDCW</v>
      </c>
      <c r="S181" t="str">
        <f>+VLOOKUP(B181,'Div &amp; NAV PU'!K:N,4,0)</f>
        <v>Y0AL</v>
      </c>
      <c r="T181" t="str">
        <f>+VLOOKUP(B181,'Div &amp; NAV PU'!K:O,5,0)</f>
        <v>Regular Plan - Daily IDCW</v>
      </c>
      <c r="U181">
        <f t="shared" si="14"/>
        <v>15.581406499999995</v>
      </c>
      <c r="V181">
        <f>+VLOOKUP(T181,Financials!$C$59:$AN$72,MATCH(S181,Financials!$1:$1,0)-2,0)</f>
        <v>15.581406499999995</v>
      </c>
      <c r="W181" s="108">
        <f t="shared" si="13"/>
        <v>0</v>
      </c>
      <c r="Y181" s="92">
        <f t="shared" si="15"/>
        <v>15.581406499999995</v>
      </c>
      <c r="Z181">
        <f t="shared" si="16"/>
        <v>15.581406499999995</v>
      </c>
    </row>
    <row r="182" spans="1:26" hidden="1" x14ac:dyDescent="0.25">
      <c r="A182" s="171">
        <v>248</v>
      </c>
      <c r="B182" s="171" t="s">
        <v>1287</v>
      </c>
      <c r="C182" s="171" t="s">
        <v>2486</v>
      </c>
      <c r="D182" s="172">
        <v>44312</v>
      </c>
      <c r="E182" s="173">
        <v>2.1</v>
      </c>
      <c r="F182" s="173">
        <v>2.1</v>
      </c>
      <c r="G182" s="173">
        <v>1062.4246000000001</v>
      </c>
      <c r="I182" s="92">
        <f t="shared" si="17"/>
        <v>2.1</v>
      </c>
      <c r="J182" t="str">
        <f>IFERROR(VLOOKUP(VLOOKUP(B182,'Div &amp; NAV PU'!K:N,4,0),$O:$P,2,0),"Debt")</f>
        <v>Debt</v>
      </c>
      <c r="R182" t="str">
        <f t="shared" si="12"/>
        <v>Y0ALDirect Plan - Monthly IDCW</v>
      </c>
      <c r="S182" t="str">
        <f>+VLOOKUP(B182,'Div &amp; NAV PU'!K:N,4,0)</f>
        <v>Y0AL</v>
      </c>
      <c r="T182" t="str">
        <f>+VLOOKUP(B182,'Div &amp; NAV PU'!K:O,5,0)</f>
        <v>Direct Plan - Monthly IDCW</v>
      </c>
      <c r="U182">
        <f t="shared" si="14"/>
        <v>13.700000000000001</v>
      </c>
      <c r="V182">
        <f>+VLOOKUP(T182,Financials!$C$59:$AN$72,MATCH(S182,Financials!$1:$1,0)-2,0)</f>
        <v>13.700000000000001</v>
      </c>
      <c r="W182" s="108">
        <f t="shared" si="13"/>
        <v>0</v>
      </c>
      <c r="Y182" s="92">
        <f t="shared" si="15"/>
        <v>13.700000000000001</v>
      </c>
      <c r="Z182">
        <f t="shared" si="16"/>
        <v>13.700000000000001</v>
      </c>
    </row>
    <row r="183" spans="1:26" hidden="1" x14ac:dyDescent="0.25">
      <c r="A183" s="171">
        <v>249</v>
      </c>
      <c r="B183" s="171" t="s">
        <v>1285</v>
      </c>
      <c r="C183" s="171" t="s">
        <v>2445</v>
      </c>
      <c r="D183" s="172">
        <v>44312</v>
      </c>
      <c r="E183" s="173">
        <v>8.8355950000000003E-2</v>
      </c>
      <c r="F183" s="173">
        <v>8.8355950000000003E-2</v>
      </c>
      <c r="G183" s="173">
        <v>1023.3</v>
      </c>
      <c r="I183" s="92">
        <f t="shared" si="17"/>
        <v>8.8355950000000003E-2</v>
      </c>
      <c r="J183" t="str">
        <f>IFERROR(VLOOKUP(VLOOKUP(B183,'Div &amp; NAV PU'!K:N,4,0),$O:$P,2,0),"Debt")</f>
        <v>Debt</v>
      </c>
      <c r="R183" t="str">
        <f t="shared" si="12"/>
        <v>Y0ALDirect Plan - Daily IDCW</v>
      </c>
      <c r="S183" t="str">
        <f>+VLOOKUP(B183,'Div &amp; NAV PU'!K:N,4,0)</f>
        <v>Y0AL</v>
      </c>
      <c r="T183" t="str">
        <f>+VLOOKUP(B183,'Div &amp; NAV PU'!K:O,5,0)</f>
        <v>Direct Plan - Daily IDCW</v>
      </c>
      <c r="U183">
        <f t="shared" si="14"/>
        <v>16.110954460000006</v>
      </c>
      <c r="V183">
        <f>+VLOOKUP(T183,Financials!$C$59:$AN$72,MATCH(S183,Financials!$1:$1,0)-2,0)</f>
        <v>16.110954460000006</v>
      </c>
      <c r="W183" s="108">
        <f t="shared" si="13"/>
        <v>0</v>
      </c>
      <c r="Y183" s="92">
        <f t="shared" si="15"/>
        <v>16.110954460000006</v>
      </c>
      <c r="Z183">
        <f t="shared" si="16"/>
        <v>16.110954460000006</v>
      </c>
    </row>
    <row r="184" spans="1:26" hidden="1" x14ac:dyDescent="0.25">
      <c r="A184" s="171">
        <v>250</v>
      </c>
      <c r="B184" s="171">
        <v>126</v>
      </c>
      <c r="C184" s="171" t="s">
        <v>2450</v>
      </c>
      <c r="D184" s="172">
        <v>44312</v>
      </c>
      <c r="E184" s="173">
        <v>6.8623699999999996E-3</v>
      </c>
      <c r="F184" s="173">
        <v>6.8623699999999996E-3</v>
      </c>
      <c r="G184" s="173">
        <v>13.0426</v>
      </c>
      <c r="I184" s="92">
        <f t="shared" si="17"/>
        <v>6.8623699999999996E-3</v>
      </c>
      <c r="J184" t="str">
        <f>IFERROR(VLOOKUP(VLOOKUP(B184,'Div &amp; NAV PU'!K:N,4,0),$O:$P,2,0),"Debt")</f>
        <v>Debt</v>
      </c>
      <c r="R184" t="str">
        <f t="shared" si="12"/>
        <v>Y0BLRegular Plan - Weekly IDCW</v>
      </c>
      <c r="S184" t="str">
        <f>+VLOOKUP(B184,'Div &amp; NAV PU'!K:N,4,0)</f>
        <v>Y0BL</v>
      </c>
      <c r="T184" t="str">
        <f>+VLOOKUP(B184,'Div &amp; NAV PU'!K:O,5,0)</f>
        <v>Regular Plan - Weekly IDCW</v>
      </c>
      <c r="U184">
        <f t="shared" si="14"/>
        <v>0.15968480999999998</v>
      </c>
      <c r="V184">
        <f>+VLOOKUP(T184,Financials!$C$59:$AN$72,MATCH(S184,Financials!$1:$1,0)-2,0)</f>
        <v>0.15968480999999998</v>
      </c>
      <c r="W184" s="108">
        <f t="shared" si="13"/>
        <v>0</v>
      </c>
      <c r="Y184" s="92">
        <f t="shared" si="15"/>
        <v>0.15968480999999998</v>
      </c>
      <c r="Z184">
        <f t="shared" si="16"/>
        <v>0.15968480999999998</v>
      </c>
    </row>
    <row r="185" spans="1:26" hidden="1" x14ac:dyDescent="0.25">
      <c r="A185" s="171">
        <v>253</v>
      </c>
      <c r="B185" s="171">
        <v>125</v>
      </c>
      <c r="C185" s="171" t="s">
        <v>2458</v>
      </c>
      <c r="D185" s="172">
        <v>44312</v>
      </c>
      <c r="E185" s="173">
        <v>2.7257100000000001E-3</v>
      </c>
      <c r="F185" s="173">
        <v>2.7257100000000001E-3</v>
      </c>
      <c r="G185" s="173">
        <v>10.8591</v>
      </c>
      <c r="I185" s="92">
        <f t="shared" si="17"/>
        <v>2.7257100000000001E-3</v>
      </c>
      <c r="J185" t="str">
        <f>IFERROR(VLOOKUP(VLOOKUP(B185,'Div &amp; NAV PU'!K:N,4,0),$O:$P,2,0),"Debt")</f>
        <v>Debt</v>
      </c>
      <c r="R185" t="str">
        <f t="shared" ref="R185:R229" si="18">+S185&amp;T185</f>
        <v>Y0BLRegular Plan - Daily IDCW</v>
      </c>
      <c r="S185" t="str">
        <f>+VLOOKUP(B185,'Div &amp; NAV PU'!K:N,4,0)</f>
        <v>Y0BL</v>
      </c>
      <c r="T185" t="str">
        <f>+VLOOKUP(B185,'Div &amp; NAV PU'!K:O,5,0)</f>
        <v>Regular Plan - Daily IDCW</v>
      </c>
      <c r="U185">
        <f t="shared" si="14"/>
        <v>0.15721088999999988</v>
      </c>
      <c r="V185">
        <f>+VLOOKUP(T185,Financials!$C$59:$AN$72,MATCH(S185,Financials!$1:$1,0)-2,0)</f>
        <v>0.15721088999999988</v>
      </c>
      <c r="W185" s="108">
        <f t="shared" ref="W185:W229" si="19">+V185-U185</f>
        <v>0</v>
      </c>
      <c r="Y185" s="92">
        <f t="shared" si="15"/>
        <v>0.15721088999999988</v>
      </c>
      <c r="Z185">
        <f t="shared" si="16"/>
        <v>0.15721088999999988</v>
      </c>
    </row>
    <row r="186" spans="1:26" hidden="1" x14ac:dyDescent="0.25">
      <c r="A186" s="171">
        <v>254</v>
      </c>
      <c r="B186" s="171" t="s">
        <v>1267</v>
      </c>
      <c r="C186" s="171" t="s">
        <v>2451</v>
      </c>
      <c r="D186" s="172">
        <v>44312</v>
      </c>
      <c r="E186" s="173">
        <v>7.9083699999999996E-3</v>
      </c>
      <c r="F186" s="173">
        <v>7.9083699999999996E-3</v>
      </c>
      <c r="G186" s="173">
        <v>13.114000000000001</v>
      </c>
      <c r="I186" s="92">
        <f t="shared" si="17"/>
        <v>7.9083699999999996E-3</v>
      </c>
      <c r="J186" t="str">
        <f>IFERROR(VLOOKUP(VLOOKUP(B186,'Div &amp; NAV PU'!K:N,4,0),$O:$P,2,0),"Debt")</f>
        <v>Debt</v>
      </c>
      <c r="R186" t="str">
        <f t="shared" si="18"/>
        <v>Y0BLDirect Plan - Weekly IDCW</v>
      </c>
      <c r="S186" t="str">
        <f>+VLOOKUP(B186,'Div &amp; NAV PU'!K:N,4,0)</f>
        <v>Y0BL</v>
      </c>
      <c r="T186" t="str">
        <f>+VLOOKUP(B186,'Div &amp; NAV PU'!K:O,5,0)</f>
        <v>Direct Plan - Weekly IDCW</v>
      </c>
      <c r="U186">
        <f t="shared" si="14"/>
        <v>0.18718277999999999</v>
      </c>
      <c r="V186">
        <f>+VLOOKUP(T186,Financials!$C$59:$AN$72,MATCH(S186,Financials!$1:$1,0)-2,0)</f>
        <v>0.18718277999999999</v>
      </c>
      <c r="W186" s="108">
        <f t="shared" si="19"/>
        <v>0</v>
      </c>
      <c r="Y186" s="92">
        <f t="shared" si="15"/>
        <v>0.18718277999999999</v>
      </c>
      <c r="Z186">
        <f t="shared" si="16"/>
        <v>0.18718277999999999</v>
      </c>
    </row>
    <row r="187" spans="1:26" hidden="1" x14ac:dyDescent="0.25">
      <c r="A187" s="171">
        <v>256</v>
      </c>
      <c r="B187" s="171" t="s">
        <v>1263</v>
      </c>
      <c r="C187" s="171" t="s">
        <v>2459</v>
      </c>
      <c r="D187" s="172">
        <v>44312</v>
      </c>
      <c r="E187" s="173">
        <v>3.1542800000000002E-3</v>
      </c>
      <c r="F187" s="173">
        <v>3.1542800000000002E-3</v>
      </c>
      <c r="G187" s="173">
        <v>10.8591</v>
      </c>
      <c r="I187" s="92">
        <f t="shared" si="17"/>
        <v>3.1542800000000002E-3</v>
      </c>
      <c r="J187" t="str">
        <f>IFERROR(VLOOKUP(VLOOKUP(B187,'Div &amp; NAV PU'!K:N,4,0),$O:$P,2,0),"Debt")</f>
        <v>Debt</v>
      </c>
      <c r="R187" t="str">
        <f t="shared" si="18"/>
        <v>Y0BLDirect Plan - Daily IDCW</v>
      </c>
      <c r="S187" t="str">
        <f>+VLOOKUP(B187,'Div &amp; NAV PU'!K:N,4,0)</f>
        <v>Y0BL</v>
      </c>
      <c r="T187" t="str">
        <f>+VLOOKUP(B187,'Div &amp; NAV PU'!K:O,5,0)</f>
        <v>Direct Plan - Daily IDCW</v>
      </c>
      <c r="U187">
        <f t="shared" si="14"/>
        <v>0.18309809000000002</v>
      </c>
      <c r="V187">
        <f>+VLOOKUP(T187,Financials!$C$59:$AN$72,MATCH(S187,Financials!$1:$1,0)-2,0)</f>
        <v>0.18309809000000002</v>
      </c>
      <c r="W187" s="108">
        <f t="shared" si="19"/>
        <v>0</v>
      </c>
      <c r="Y187" s="92">
        <f t="shared" si="15"/>
        <v>0.18309809000000002</v>
      </c>
      <c r="Z187">
        <f t="shared" si="16"/>
        <v>0.18309809000000002</v>
      </c>
    </row>
    <row r="188" spans="1:26" hidden="1" x14ac:dyDescent="0.25">
      <c r="A188" s="171">
        <v>257</v>
      </c>
      <c r="B188" s="171" t="s">
        <v>1311</v>
      </c>
      <c r="C188" s="171" t="s">
        <v>2487</v>
      </c>
      <c r="D188" s="172">
        <v>44312</v>
      </c>
      <c r="E188" s="173">
        <v>0.04</v>
      </c>
      <c r="F188" s="173">
        <v>0.04</v>
      </c>
      <c r="G188" s="173">
        <v>10.5684</v>
      </c>
      <c r="I188" s="92">
        <f t="shared" si="17"/>
        <v>0.04</v>
      </c>
      <c r="J188" t="str">
        <f>IFERROR(VLOOKUP(VLOOKUP(B188,'Div &amp; NAV PU'!K:N,4,0),$O:$P,2,0),"Debt")</f>
        <v>Debt</v>
      </c>
      <c r="R188" t="str">
        <f t="shared" si="18"/>
        <v>Y0AKRegular Plan - IDCW</v>
      </c>
      <c r="S188" t="str">
        <f>+VLOOKUP(B188,'Div &amp; NAV PU'!K:N,4,0)</f>
        <v>Y0AK</v>
      </c>
      <c r="T188" t="str">
        <f>+VLOOKUP(B188,'Div &amp; NAV PU'!K:O,5,0)</f>
        <v>Regular Plan - IDCW</v>
      </c>
      <c r="U188">
        <f t="shared" si="14"/>
        <v>0.24000000000000002</v>
      </c>
      <c r="V188">
        <f>+VLOOKUP(T188,Financials!$C$59:$AN$72,MATCH(S188,Financials!$1:$1,0)-2,0)</f>
        <v>0.24000000000000002</v>
      </c>
      <c r="W188" s="108">
        <f t="shared" si="19"/>
        <v>0</v>
      </c>
      <c r="Y188" s="92">
        <f t="shared" si="15"/>
        <v>0.24000000000000002</v>
      </c>
      <c r="Z188">
        <f t="shared" si="16"/>
        <v>0.24000000000000002</v>
      </c>
    </row>
    <row r="189" spans="1:26" hidden="1" x14ac:dyDescent="0.25">
      <c r="A189" s="171">
        <v>261</v>
      </c>
      <c r="B189" s="171" t="s">
        <v>1271</v>
      </c>
      <c r="C189" s="171" t="s">
        <v>2446</v>
      </c>
      <c r="D189" s="172">
        <v>44312</v>
      </c>
      <c r="E189" s="173">
        <v>0.10191917</v>
      </c>
      <c r="F189" s="173">
        <v>0.10191917</v>
      </c>
      <c r="G189" s="173">
        <v>1011.7794</v>
      </c>
      <c r="I189" s="92">
        <f t="shared" si="17"/>
        <v>0.10191917</v>
      </c>
      <c r="J189" t="str">
        <f>IFERROR(VLOOKUP(VLOOKUP(B189,'Div &amp; NAV PU'!K:N,4,0),$O:$P,2,0),"Debt")</f>
        <v>Debt</v>
      </c>
      <c r="R189" t="str">
        <f t="shared" si="18"/>
        <v>Y0BQRegular Plan - Daily IDCW</v>
      </c>
      <c r="S189" t="str">
        <f>+VLOOKUP(B189,'Div &amp; NAV PU'!K:N,4,0)</f>
        <v>Y0BQ</v>
      </c>
      <c r="T189" t="str">
        <f>+VLOOKUP(B189,'Div &amp; NAV PU'!K:O,5,0)</f>
        <v>Regular Plan - Daily IDCW</v>
      </c>
      <c r="U189">
        <f t="shared" si="14"/>
        <v>15.994319890000005</v>
      </c>
      <c r="V189">
        <f>+VLOOKUP(T189,Financials!$C$59:$AN$72,MATCH(S189,Financials!$1:$1,0)-2,0)</f>
        <v>15.994319890000005</v>
      </c>
      <c r="W189" s="108">
        <f t="shared" si="19"/>
        <v>0</v>
      </c>
      <c r="Y189" s="92">
        <f t="shared" si="15"/>
        <v>15.994319890000005</v>
      </c>
      <c r="Z189">
        <f t="shared" si="16"/>
        <v>15.994319890000005</v>
      </c>
    </row>
    <row r="190" spans="1:26" hidden="1" x14ac:dyDescent="0.25">
      <c r="A190" s="171">
        <v>263</v>
      </c>
      <c r="B190" s="171" t="s">
        <v>1268</v>
      </c>
      <c r="C190" s="171" t="s">
        <v>2447</v>
      </c>
      <c r="D190" s="172">
        <v>44312</v>
      </c>
      <c r="E190" s="173">
        <v>0.10360511999999999</v>
      </c>
      <c r="F190" s="173">
        <v>0.10360511999999999</v>
      </c>
      <c r="G190" s="173">
        <v>1014.3496</v>
      </c>
      <c r="I190" s="92">
        <f t="shared" si="17"/>
        <v>0.10360511999999999</v>
      </c>
      <c r="J190" t="str">
        <f>IFERROR(VLOOKUP(VLOOKUP(B190,'Div &amp; NAV PU'!K:N,4,0),$O:$P,2,0),"Debt")</f>
        <v>Debt</v>
      </c>
      <c r="R190" t="str">
        <f t="shared" si="18"/>
        <v>Y0BQDirect Plan - Daily IDCW</v>
      </c>
      <c r="S190" t="str">
        <f>+VLOOKUP(B190,'Div &amp; NAV PU'!K:N,4,0)</f>
        <v>Y0BQ</v>
      </c>
      <c r="T190" t="str">
        <f>+VLOOKUP(B190,'Div &amp; NAV PU'!K:O,5,0)</f>
        <v>Direct Plan - Daily IDCW</v>
      </c>
      <c r="U190">
        <f t="shared" si="14"/>
        <v>16.338912069999992</v>
      </c>
      <c r="V190">
        <f>+VLOOKUP(T190,Financials!$C$59:$AN$72,MATCH(S190,Financials!$1:$1,0)-2,0)</f>
        <v>16.338912069999992</v>
      </c>
      <c r="W190" s="108">
        <f t="shared" si="19"/>
        <v>0</v>
      </c>
      <c r="Y190" s="92">
        <f t="shared" si="15"/>
        <v>16.338912069999992</v>
      </c>
      <c r="Z190">
        <f t="shared" si="16"/>
        <v>16.338912069999992</v>
      </c>
    </row>
    <row r="191" spans="1:26" hidden="1" x14ac:dyDescent="0.25">
      <c r="A191" s="171">
        <v>268</v>
      </c>
      <c r="B191" s="171" t="s">
        <v>1307</v>
      </c>
      <c r="C191" s="171" t="s">
        <v>2488</v>
      </c>
      <c r="D191" s="172">
        <v>44312</v>
      </c>
      <c r="E191" s="173">
        <v>0.06</v>
      </c>
      <c r="F191" s="173">
        <v>0.06</v>
      </c>
      <c r="G191" s="173">
        <v>13.584</v>
      </c>
      <c r="I191" s="92">
        <f t="shared" si="17"/>
        <v>0.06</v>
      </c>
      <c r="J191" t="str">
        <f>IFERROR(VLOOKUP(VLOOKUP(B191,'Div &amp; NAV PU'!K:N,4,0),$O:$P,2,0),"Debt")</f>
        <v>Equity</v>
      </c>
      <c r="R191" t="str">
        <f t="shared" si="18"/>
        <v>Y0BJDirect Plan - Monthly IDCW</v>
      </c>
      <c r="S191" t="str">
        <f>+VLOOKUP(B191,'Div &amp; NAV PU'!K:N,4,0)</f>
        <v>Y0BJ</v>
      </c>
      <c r="T191" t="str">
        <f>+VLOOKUP(B191,'Div &amp; NAV PU'!K:O,5,0)</f>
        <v>Direct Plan - Monthly IDCW</v>
      </c>
      <c r="U191">
        <f t="shared" si="14"/>
        <v>0.39</v>
      </c>
      <c r="V191">
        <f>+VLOOKUP(T191,Financials!$C$59:$AN$72,MATCH(S191,Financials!$1:$1,0)-2,0)</f>
        <v>0.39</v>
      </c>
      <c r="W191" s="108">
        <f t="shared" si="19"/>
        <v>0</v>
      </c>
      <c r="Y191" s="92">
        <f t="shared" si="15"/>
        <v>0.39</v>
      </c>
      <c r="Z191">
        <f t="shared" si="16"/>
        <v>0.39</v>
      </c>
    </row>
    <row r="192" spans="1:26" hidden="1" x14ac:dyDescent="0.25">
      <c r="A192" s="171">
        <v>270</v>
      </c>
      <c r="B192" s="171">
        <v>227</v>
      </c>
      <c r="C192" s="171" t="s">
        <v>2489</v>
      </c>
      <c r="D192" s="172">
        <v>44312</v>
      </c>
      <c r="E192" s="173">
        <v>0.05</v>
      </c>
      <c r="F192" s="173">
        <v>0.05</v>
      </c>
      <c r="G192" s="173">
        <v>10.2491</v>
      </c>
      <c r="I192" s="92">
        <f t="shared" si="17"/>
        <v>0.05</v>
      </c>
      <c r="J192" t="str">
        <f>IFERROR(VLOOKUP(VLOOKUP(B192,'Div &amp; NAV PU'!K:N,4,0),$O:$P,2,0),"Debt")</f>
        <v>Debt</v>
      </c>
      <c r="R192" t="str">
        <f t="shared" si="18"/>
        <v>Y0BMRegular Plan - Monthly IDCW</v>
      </c>
      <c r="S192" t="str">
        <f>+VLOOKUP(B192,'Div &amp; NAV PU'!K:N,4,0)</f>
        <v>Y0BM</v>
      </c>
      <c r="T192" t="str">
        <f>+VLOOKUP(B192,'Div &amp; NAV PU'!K:O,5,0)</f>
        <v>Regular Plan - Monthly IDCW</v>
      </c>
      <c r="U192">
        <f t="shared" si="14"/>
        <v>0.3</v>
      </c>
      <c r="V192">
        <f>+VLOOKUP(T192,Financials!$C$59:$AN$72,MATCH(S192,Financials!$1:$1,0)-2,0)</f>
        <v>0.3</v>
      </c>
      <c r="W192" s="108">
        <f t="shared" si="19"/>
        <v>0</v>
      </c>
      <c r="Y192" s="92">
        <f t="shared" si="15"/>
        <v>0.3</v>
      </c>
      <c r="Z192">
        <f t="shared" si="16"/>
        <v>0.3</v>
      </c>
    </row>
    <row r="193" spans="1:26" hidden="1" x14ac:dyDescent="0.25">
      <c r="A193" s="171">
        <v>274</v>
      </c>
      <c r="B193" s="171" t="s">
        <v>1304</v>
      </c>
      <c r="C193" s="171" t="s">
        <v>2490</v>
      </c>
      <c r="D193" s="172">
        <v>44312</v>
      </c>
      <c r="E193" s="173">
        <v>0.06</v>
      </c>
      <c r="F193" s="173">
        <v>0.06</v>
      </c>
      <c r="G193" s="173">
        <v>11.961499999999999</v>
      </c>
      <c r="I193" s="92">
        <f t="shared" si="17"/>
        <v>0.06</v>
      </c>
      <c r="J193" t="str">
        <f>IFERROR(VLOOKUP(VLOOKUP(B193,'Div &amp; NAV PU'!K:N,4,0),$O:$P,2,0),"Debt")</f>
        <v>Debt</v>
      </c>
      <c r="R193" t="str">
        <f t="shared" si="18"/>
        <v>Y0BKDirect Plan - Monthly IDCW</v>
      </c>
      <c r="S193" t="str">
        <f>+VLOOKUP(B193,'Div &amp; NAV PU'!K:N,4,0)</f>
        <v>Y0BK</v>
      </c>
      <c r="T193" t="str">
        <f>+VLOOKUP(B193,'Div &amp; NAV PU'!K:O,5,0)</f>
        <v>Direct Plan - Monthly IDCW</v>
      </c>
      <c r="U193">
        <f t="shared" si="14"/>
        <v>0.36</v>
      </c>
      <c r="V193">
        <f>+VLOOKUP(T193,Financials!$C$59:$AN$72,MATCH(S193,Financials!$1:$1,0)-2,0)</f>
        <v>0.36</v>
      </c>
      <c r="W193" s="108">
        <f t="shared" si="19"/>
        <v>0</v>
      </c>
      <c r="Y193" s="92">
        <f t="shared" si="15"/>
        <v>0.36</v>
      </c>
      <c r="Z193">
        <f t="shared" si="16"/>
        <v>0.36</v>
      </c>
    </row>
    <row r="194" spans="1:26" hidden="1" x14ac:dyDescent="0.25">
      <c r="A194" s="171">
        <v>276</v>
      </c>
      <c r="B194" s="171" t="s">
        <v>1300</v>
      </c>
      <c r="C194" s="171" t="s">
        <v>2460</v>
      </c>
      <c r="D194" s="172">
        <v>44312</v>
      </c>
      <c r="E194" s="173">
        <v>2.7373450000000001E-2</v>
      </c>
      <c r="F194" s="173">
        <v>2.7373450000000001E-2</v>
      </c>
      <c r="G194" s="173">
        <v>10.851599999999999</v>
      </c>
      <c r="I194" s="92">
        <f t="shared" si="17"/>
        <v>2.7373450000000001E-2</v>
      </c>
      <c r="J194" t="str">
        <f>IFERROR(VLOOKUP(VLOOKUP(B194,'Div &amp; NAV PU'!K:N,4,0),$O:$P,2,0),"Debt")</f>
        <v>Debt</v>
      </c>
      <c r="R194" t="str">
        <f t="shared" si="18"/>
        <v>Y0AIRegular Plan - Weekly IDCW</v>
      </c>
      <c r="S194" t="str">
        <f>+VLOOKUP(B194,'Div &amp; NAV PU'!K:N,4,0)</f>
        <v>Y0AI</v>
      </c>
      <c r="T194" t="str">
        <f>+VLOOKUP(B194,'Div &amp; NAV PU'!K:O,5,0)</f>
        <v>Regular Plan - Weekly IDCW</v>
      </c>
      <c r="U194">
        <f t="shared" ref="U194:U257" si="20">+SUMIFS(I:I,R:R,R194)</f>
        <v>0.25746023000000001</v>
      </c>
      <c r="V194">
        <f>+VLOOKUP(T194,Financials!$C$59:$AN$72,MATCH(S194,Financials!$1:$1,0)-2,0)</f>
        <v>0.25746023000000001</v>
      </c>
      <c r="W194" s="108">
        <f t="shared" si="19"/>
        <v>0</v>
      </c>
      <c r="Y194" s="92">
        <f t="shared" ref="Y194:Y257" si="21">+SUMIFS(E:E,R:R,R194)</f>
        <v>0.25746023000000001</v>
      </c>
      <c r="Z194">
        <f t="shared" ref="Z194:Z257" si="22">+SUMIFS(F:F,R:R,R194)</f>
        <v>0.25746023000000001</v>
      </c>
    </row>
    <row r="195" spans="1:26" hidden="1" x14ac:dyDescent="0.25">
      <c r="A195" s="171">
        <v>277</v>
      </c>
      <c r="B195" s="171" t="s">
        <v>1297</v>
      </c>
      <c r="C195" s="171" t="s">
        <v>2469</v>
      </c>
      <c r="D195" s="172">
        <v>44312</v>
      </c>
      <c r="E195" s="173">
        <v>1.2052520000000001E-2</v>
      </c>
      <c r="F195" s="173">
        <v>1.2052520000000001E-2</v>
      </c>
      <c r="G195" s="173">
        <v>11.116</v>
      </c>
      <c r="I195" s="92">
        <f t="shared" ref="I195:I258" si="23">F195</f>
        <v>1.2052520000000001E-2</v>
      </c>
      <c r="J195" t="str">
        <f>IFERROR(VLOOKUP(VLOOKUP(B195,'Div &amp; NAV PU'!K:N,4,0),$O:$P,2,0),"Debt")</f>
        <v>Debt</v>
      </c>
      <c r="R195" t="str">
        <f t="shared" si="18"/>
        <v>Y0AIRegular Plan - Daily IDCW</v>
      </c>
      <c r="S195" t="str">
        <f>+VLOOKUP(B195,'Div &amp; NAV PU'!K:N,4,0)</f>
        <v>Y0AI</v>
      </c>
      <c r="T195" t="str">
        <f>+VLOOKUP(B195,'Div &amp; NAV PU'!K:O,5,0)</f>
        <v>Regular Plan - Daily IDCW</v>
      </c>
      <c r="U195">
        <f t="shared" si="20"/>
        <v>0.25393286999999998</v>
      </c>
      <c r="V195">
        <f>+VLOOKUP(T195,Financials!$C$59:$AN$72,MATCH(S195,Financials!$1:$1,0)-2,0)</f>
        <v>0.25393286999999998</v>
      </c>
      <c r="W195" s="108">
        <f t="shared" si="19"/>
        <v>0</v>
      </c>
      <c r="Y195" s="92">
        <f t="shared" si="21"/>
        <v>0.25393286999999998</v>
      </c>
      <c r="Z195">
        <f t="shared" si="22"/>
        <v>0.25393286999999998</v>
      </c>
    </row>
    <row r="196" spans="1:26" hidden="1" x14ac:dyDescent="0.25">
      <c r="A196" s="171">
        <v>279</v>
      </c>
      <c r="B196" s="171" t="s">
        <v>1295</v>
      </c>
      <c r="C196" s="171" t="s">
        <v>2491</v>
      </c>
      <c r="D196" s="172">
        <v>44312</v>
      </c>
      <c r="E196" s="173">
        <v>0.05</v>
      </c>
      <c r="F196" s="173">
        <v>0.05</v>
      </c>
      <c r="G196" s="173">
        <v>11.7669</v>
      </c>
      <c r="I196" s="92">
        <f t="shared" si="23"/>
        <v>0.05</v>
      </c>
      <c r="J196" t="str">
        <f>IFERROR(VLOOKUP(VLOOKUP(B196,'Div &amp; NAV PU'!K:N,4,0),$O:$P,2,0),"Debt")</f>
        <v>Debt</v>
      </c>
      <c r="R196" t="str">
        <f t="shared" si="18"/>
        <v>Y0AIDirect Plan - Monthly IDCW</v>
      </c>
      <c r="S196" t="str">
        <f>+VLOOKUP(B196,'Div &amp; NAV PU'!K:N,4,0)</f>
        <v>Y0AI</v>
      </c>
      <c r="T196" t="str">
        <f>+VLOOKUP(B196,'Div &amp; NAV PU'!K:O,5,0)</f>
        <v>Direct Plan - Monthly IDCW</v>
      </c>
      <c r="U196">
        <f t="shared" si="20"/>
        <v>0.3</v>
      </c>
      <c r="V196">
        <f>+VLOOKUP(T196,Financials!$C$59:$AN$72,MATCH(S196,Financials!$1:$1,0)-2,0)</f>
        <v>0.3</v>
      </c>
      <c r="W196" s="108">
        <f t="shared" si="19"/>
        <v>0</v>
      </c>
      <c r="Y196" s="92">
        <f t="shared" si="21"/>
        <v>0.3</v>
      </c>
      <c r="Z196">
        <f t="shared" si="22"/>
        <v>0.3</v>
      </c>
    </row>
    <row r="197" spans="1:26" hidden="1" x14ac:dyDescent="0.25">
      <c r="A197" s="171">
        <v>281</v>
      </c>
      <c r="B197" s="171" t="s">
        <v>1524</v>
      </c>
      <c r="C197" s="171" t="s">
        <v>2462</v>
      </c>
      <c r="D197" s="172">
        <v>44312</v>
      </c>
      <c r="E197" s="173">
        <v>1.2481269999999999E-2</v>
      </c>
      <c r="F197" s="173">
        <v>1.2481269999999999E-2</v>
      </c>
      <c r="G197" s="173">
        <v>11.1907</v>
      </c>
      <c r="I197" s="92">
        <f t="shared" si="23"/>
        <v>1.2481269999999999E-2</v>
      </c>
      <c r="J197" t="str">
        <f>IFERROR(VLOOKUP(VLOOKUP(B197,'Div &amp; NAV PU'!K:N,4,0),$O:$P,2,0),"Debt")</f>
        <v>Debt</v>
      </c>
      <c r="R197" t="str">
        <f t="shared" si="18"/>
        <v>Y0AIDirect Plan - Daily IDCW</v>
      </c>
      <c r="S197" t="str">
        <f>+VLOOKUP(B197,'Div &amp; NAV PU'!K:N,4,0)</f>
        <v>Y0AI</v>
      </c>
      <c r="T197" t="str">
        <f>+VLOOKUP(B197,'Div &amp; NAV PU'!K:O,5,0)</f>
        <v>Direct Plan - Daily IDCW</v>
      </c>
      <c r="U197">
        <f t="shared" si="20"/>
        <v>0.28590751000000003</v>
      </c>
      <c r="V197">
        <f>+VLOOKUP(T197,Financials!$C$59:$AN$72,MATCH(S197,Financials!$1:$1,0)-2,0)</f>
        <v>0.28590751000000003</v>
      </c>
      <c r="W197" s="108">
        <f t="shared" si="19"/>
        <v>0</v>
      </c>
      <c r="Y197" s="92">
        <f t="shared" si="21"/>
        <v>0.28590751000000003</v>
      </c>
      <c r="Z197">
        <f t="shared" si="22"/>
        <v>0.28590751000000003</v>
      </c>
    </row>
    <row r="198" spans="1:26" hidden="1" x14ac:dyDescent="0.25">
      <c r="A198" s="171">
        <v>293</v>
      </c>
      <c r="B198" s="171">
        <v>222</v>
      </c>
      <c r="C198" s="171" t="s">
        <v>2455</v>
      </c>
      <c r="D198" s="172">
        <v>44313</v>
      </c>
      <c r="E198" s="173">
        <v>1.09464E-3</v>
      </c>
      <c r="F198" s="173">
        <v>1.09464E-3</v>
      </c>
      <c r="G198" s="173">
        <v>10.322100000000001</v>
      </c>
      <c r="I198" s="92">
        <f t="shared" si="23"/>
        <v>1.09464E-3</v>
      </c>
      <c r="J198" t="str">
        <f>IFERROR(VLOOKUP(VLOOKUP(B198,'Div &amp; NAV PU'!K:N,4,0),$O:$P,2,0),"Debt")</f>
        <v>Debt</v>
      </c>
      <c r="R198" t="str">
        <f t="shared" si="18"/>
        <v>Y0BORegular Plan - Daily IDCW</v>
      </c>
      <c r="S198" t="str">
        <f>+VLOOKUP(B198,'Div &amp; NAV PU'!K:N,4,0)</f>
        <v>Y0BO</v>
      </c>
      <c r="T198" t="str">
        <f>+VLOOKUP(B198,'Div &amp; NAV PU'!K:O,5,0)</f>
        <v>Regular Plan - Daily IDCW</v>
      </c>
      <c r="U198">
        <f t="shared" si="20"/>
        <v>0.17107141000000012</v>
      </c>
      <c r="V198">
        <f>+VLOOKUP(T198,Financials!$C$59:$AN$72,MATCH(S198,Financials!$1:$1,0)-2,0)</f>
        <v>0.17107141000000012</v>
      </c>
      <c r="W198" s="108">
        <f t="shared" si="19"/>
        <v>0</v>
      </c>
      <c r="Y198" s="92">
        <f t="shared" si="21"/>
        <v>0.17107141000000012</v>
      </c>
      <c r="Z198">
        <f t="shared" si="22"/>
        <v>0.17107141000000012</v>
      </c>
    </row>
    <row r="199" spans="1:26" hidden="1" x14ac:dyDescent="0.25">
      <c r="A199" s="171">
        <v>294</v>
      </c>
      <c r="B199" s="171" t="s">
        <v>1259</v>
      </c>
      <c r="C199" s="171" t="s">
        <v>2457</v>
      </c>
      <c r="D199" s="172">
        <v>44313</v>
      </c>
      <c r="E199" s="173">
        <v>1.1605700000000001E-3</v>
      </c>
      <c r="F199" s="173">
        <v>1.1605700000000001E-3</v>
      </c>
      <c r="G199" s="173">
        <v>10.5092</v>
      </c>
      <c r="I199" s="92">
        <f t="shared" si="23"/>
        <v>1.1605700000000001E-3</v>
      </c>
      <c r="J199" t="str">
        <f>IFERROR(VLOOKUP(VLOOKUP(B199,'Div &amp; NAV PU'!K:N,4,0),$O:$P,2,0),"Debt")</f>
        <v>Debt</v>
      </c>
      <c r="R199" t="str">
        <f t="shared" si="18"/>
        <v>Y0BODirect Plan - Daily IDCW</v>
      </c>
      <c r="S199" t="str">
        <f>+VLOOKUP(B199,'Div &amp; NAV PU'!K:N,4,0)</f>
        <v>Y0BO</v>
      </c>
      <c r="T199" t="str">
        <f>+VLOOKUP(B199,'Div &amp; NAV PU'!K:O,5,0)</f>
        <v>Direct Plan - Daily IDCW</v>
      </c>
      <c r="U199">
        <f t="shared" si="20"/>
        <v>0.18260394999999999</v>
      </c>
      <c r="V199">
        <f>+VLOOKUP(T199,Financials!$C$59:$AN$72,MATCH(S199,Financials!$1:$1,0)-2,0)</f>
        <v>0.18260394999999999</v>
      </c>
      <c r="W199" s="108">
        <f t="shared" si="19"/>
        <v>0</v>
      </c>
      <c r="Y199" s="92">
        <f t="shared" si="21"/>
        <v>0.18260394999999999</v>
      </c>
      <c r="Z199">
        <f t="shared" si="22"/>
        <v>0.18260394999999999</v>
      </c>
    </row>
    <row r="200" spans="1:26" hidden="1" x14ac:dyDescent="0.25">
      <c r="A200" s="171">
        <v>295</v>
      </c>
      <c r="B200" s="171" t="s">
        <v>1289</v>
      </c>
      <c r="C200" s="171" t="s">
        <v>2444</v>
      </c>
      <c r="D200" s="172">
        <v>44313</v>
      </c>
      <c r="E200" s="173">
        <v>8.5412340000000003E-2</v>
      </c>
      <c r="F200" s="173">
        <v>8.5412340000000003E-2</v>
      </c>
      <c r="G200" s="173">
        <v>1023.3</v>
      </c>
      <c r="I200" s="92">
        <f t="shared" si="23"/>
        <v>8.5412340000000003E-2</v>
      </c>
      <c r="J200" t="str">
        <f>IFERROR(VLOOKUP(VLOOKUP(B200,'Div &amp; NAV PU'!K:N,4,0),$O:$P,2,0),"Debt")</f>
        <v>Debt</v>
      </c>
      <c r="R200" t="str">
        <f t="shared" si="18"/>
        <v>Y0ALRegular Plan - Daily IDCW</v>
      </c>
      <c r="S200" t="str">
        <f>+VLOOKUP(B200,'Div &amp; NAV PU'!K:N,4,0)</f>
        <v>Y0AL</v>
      </c>
      <c r="T200" t="str">
        <f>+VLOOKUP(B200,'Div &amp; NAV PU'!K:O,5,0)</f>
        <v>Regular Plan - Daily IDCW</v>
      </c>
      <c r="U200">
        <f t="shared" si="20"/>
        <v>15.581406499999995</v>
      </c>
      <c r="V200">
        <f>+VLOOKUP(T200,Financials!$C$59:$AN$72,MATCH(S200,Financials!$1:$1,0)-2,0)</f>
        <v>15.581406499999995</v>
      </c>
      <c r="W200" s="108">
        <f t="shared" si="19"/>
        <v>0</v>
      </c>
      <c r="Y200" s="92">
        <f t="shared" si="21"/>
        <v>15.581406499999995</v>
      </c>
      <c r="Z200">
        <f t="shared" si="22"/>
        <v>15.581406499999995</v>
      </c>
    </row>
    <row r="201" spans="1:26" hidden="1" x14ac:dyDescent="0.25">
      <c r="A201" s="171">
        <v>296</v>
      </c>
      <c r="B201" s="171" t="s">
        <v>1285</v>
      </c>
      <c r="C201" s="171" t="s">
        <v>2445</v>
      </c>
      <c r="D201" s="172">
        <v>44313</v>
      </c>
      <c r="E201" s="173">
        <v>8.7960960000000005E-2</v>
      </c>
      <c r="F201" s="173">
        <v>8.7960960000000005E-2</v>
      </c>
      <c r="G201" s="173">
        <v>1023.3</v>
      </c>
      <c r="I201" s="92">
        <f t="shared" si="23"/>
        <v>8.7960960000000005E-2</v>
      </c>
      <c r="J201" t="str">
        <f>IFERROR(VLOOKUP(VLOOKUP(B201,'Div &amp; NAV PU'!K:N,4,0),$O:$P,2,0),"Debt")</f>
        <v>Debt</v>
      </c>
      <c r="R201" t="str">
        <f t="shared" si="18"/>
        <v>Y0ALDirect Plan - Daily IDCW</v>
      </c>
      <c r="S201" t="str">
        <f>+VLOOKUP(B201,'Div &amp; NAV PU'!K:N,4,0)</f>
        <v>Y0AL</v>
      </c>
      <c r="T201" t="str">
        <f>+VLOOKUP(B201,'Div &amp; NAV PU'!K:O,5,0)</f>
        <v>Direct Plan - Daily IDCW</v>
      </c>
      <c r="U201">
        <f t="shared" si="20"/>
        <v>16.110954460000006</v>
      </c>
      <c r="V201">
        <f>+VLOOKUP(T201,Financials!$C$59:$AN$72,MATCH(S201,Financials!$1:$1,0)-2,0)</f>
        <v>16.110954460000006</v>
      </c>
      <c r="W201" s="108">
        <f t="shared" si="19"/>
        <v>0</v>
      </c>
      <c r="Y201" s="92">
        <f t="shared" si="21"/>
        <v>16.110954460000006</v>
      </c>
      <c r="Z201">
        <f t="shared" si="22"/>
        <v>16.110954460000006</v>
      </c>
    </row>
    <row r="202" spans="1:26" hidden="1" x14ac:dyDescent="0.25">
      <c r="A202" s="171">
        <v>297</v>
      </c>
      <c r="B202" s="171">
        <v>125</v>
      </c>
      <c r="C202" s="171" t="s">
        <v>2458</v>
      </c>
      <c r="D202" s="172">
        <v>44313</v>
      </c>
      <c r="E202" s="173">
        <v>9.9916000000000002E-4</v>
      </c>
      <c r="F202" s="173">
        <v>9.9916000000000002E-4</v>
      </c>
      <c r="G202" s="173">
        <v>10.8591</v>
      </c>
      <c r="I202" s="92">
        <f t="shared" si="23"/>
        <v>9.9916000000000002E-4</v>
      </c>
      <c r="J202" t="str">
        <f>IFERROR(VLOOKUP(VLOOKUP(B202,'Div &amp; NAV PU'!K:N,4,0),$O:$P,2,0),"Debt")</f>
        <v>Debt</v>
      </c>
      <c r="R202" t="str">
        <f t="shared" si="18"/>
        <v>Y0BLRegular Plan - Daily IDCW</v>
      </c>
      <c r="S202" t="str">
        <f>+VLOOKUP(B202,'Div &amp; NAV PU'!K:N,4,0)</f>
        <v>Y0BL</v>
      </c>
      <c r="T202" t="str">
        <f>+VLOOKUP(B202,'Div &amp; NAV PU'!K:O,5,0)</f>
        <v>Regular Plan - Daily IDCW</v>
      </c>
      <c r="U202">
        <f t="shared" si="20"/>
        <v>0.15721088999999988</v>
      </c>
      <c r="V202">
        <f>+VLOOKUP(T202,Financials!$C$59:$AN$72,MATCH(S202,Financials!$1:$1,0)-2,0)</f>
        <v>0.15721088999999988</v>
      </c>
      <c r="W202" s="108">
        <f t="shared" si="19"/>
        <v>0</v>
      </c>
      <c r="Y202" s="92">
        <f t="shared" si="21"/>
        <v>0.15721088999999988</v>
      </c>
      <c r="Z202">
        <f t="shared" si="22"/>
        <v>0.15721088999999988</v>
      </c>
    </row>
    <row r="203" spans="1:26" hidden="1" x14ac:dyDescent="0.25">
      <c r="A203" s="171">
        <v>298</v>
      </c>
      <c r="B203" s="171" t="s">
        <v>1263</v>
      </c>
      <c r="C203" s="171" t="s">
        <v>2459</v>
      </c>
      <c r="D203" s="172">
        <v>44313</v>
      </c>
      <c r="E203" s="173">
        <v>1.1416600000000001E-3</v>
      </c>
      <c r="F203" s="173">
        <v>1.1416600000000001E-3</v>
      </c>
      <c r="G203" s="173">
        <v>10.8591</v>
      </c>
      <c r="I203" s="92">
        <f t="shared" si="23"/>
        <v>1.1416600000000001E-3</v>
      </c>
      <c r="J203" t="str">
        <f>IFERROR(VLOOKUP(VLOOKUP(B203,'Div &amp; NAV PU'!K:N,4,0),$O:$P,2,0),"Debt")</f>
        <v>Debt</v>
      </c>
      <c r="R203" t="str">
        <f t="shared" si="18"/>
        <v>Y0BLDirect Plan - Daily IDCW</v>
      </c>
      <c r="S203" t="str">
        <f>+VLOOKUP(B203,'Div &amp; NAV PU'!K:N,4,0)</f>
        <v>Y0BL</v>
      </c>
      <c r="T203" t="str">
        <f>+VLOOKUP(B203,'Div &amp; NAV PU'!K:O,5,0)</f>
        <v>Direct Plan - Daily IDCW</v>
      </c>
      <c r="U203">
        <f t="shared" si="20"/>
        <v>0.18309809000000002</v>
      </c>
      <c r="V203">
        <f>+VLOOKUP(T203,Financials!$C$59:$AN$72,MATCH(S203,Financials!$1:$1,0)-2,0)</f>
        <v>0.18309809000000002</v>
      </c>
      <c r="W203" s="108">
        <f t="shared" si="19"/>
        <v>0</v>
      </c>
      <c r="Y203" s="92">
        <f t="shared" si="21"/>
        <v>0.18309809000000002</v>
      </c>
      <c r="Z203">
        <f t="shared" si="22"/>
        <v>0.18309809000000002</v>
      </c>
    </row>
    <row r="204" spans="1:26" hidden="1" x14ac:dyDescent="0.25">
      <c r="A204" s="171">
        <v>299</v>
      </c>
      <c r="B204" s="171" t="s">
        <v>1271</v>
      </c>
      <c r="C204" s="171" t="s">
        <v>2446</v>
      </c>
      <c r="D204" s="172">
        <v>44313</v>
      </c>
      <c r="E204" s="173">
        <v>7.8858479999999995E-2</v>
      </c>
      <c r="F204" s="173">
        <v>7.8858479999999995E-2</v>
      </c>
      <c r="G204" s="173">
        <v>1011.7794</v>
      </c>
      <c r="I204" s="92">
        <f t="shared" si="23"/>
        <v>7.8858479999999995E-2</v>
      </c>
      <c r="J204" t="str">
        <f>IFERROR(VLOOKUP(VLOOKUP(B204,'Div &amp; NAV PU'!K:N,4,0),$O:$P,2,0),"Debt")</f>
        <v>Debt</v>
      </c>
      <c r="R204" t="str">
        <f t="shared" si="18"/>
        <v>Y0BQRegular Plan - Daily IDCW</v>
      </c>
      <c r="S204" t="str">
        <f>+VLOOKUP(B204,'Div &amp; NAV PU'!K:N,4,0)</f>
        <v>Y0BQ</v>
      </c>
      <c r="T204" t="str">
        <f>+VLOOKUP(B204,'Div &amp; NAV PU'!K:O,5,0)</f>
        <v>Regular Plan - Daily IDCW</v>
      </c>
      <c r="U204">
        <f t="shared" si="20"/>
        <v>15.994319890000005</v>
      </c>
      <c r="V204">
        <f>+VLOOKUP(T204,Financials!$C$59:$AN$72,MATCH(S204,Financials!$1:$1,0)-2,0)</f>
        <v>15.994319890000005</v>
      </c>
      <c r="W204" s="108">
        <f t="shared" si="19"/>
        <v>0</v>
      </c>
      <c r="Y204" s="92">
        <f t="shared" si="21"/>
        <v>15.994319890000005</v>
      </c>
      <c r="Z204">
        <f t="shared" si="22"/>
        <v>15.994319890000005</v>
      </c>
    </row>
    <row r="205" spans="1:26" hidden="1" x14ac:dyDescent="0.25">
      <c r="A205" s="171">
        <v>300</v>
      </c>
      <c r="B205" s="171" t="s">
        <v>1268</v>
      </c>
      <c r="C205" s="171" t="s">
        <v>2447</v>
      </c>
      <c r="D205" s="172">
        <v>44313</v>
      </c>
      <c r="E205" s="173">
        <v>8.0516799999999999E-2</v>
      </c>
      <c r="F205" s="173">
        <v>8.0516799999999999E-2</v>
      </c>
      <c r="G205" s="173">
        <v>1014.3496</v>
      </c>
      <c r="I205" s="92">
        <f t="shared" si="23"/>
        <v>8.0516799999999999E-2</v>
      </c>
      <c r="J205" t="str">
        <f>IFERROR(VLOOKUP(VLOOKUP(B205,'Div &amp; NAV PU'!K:N,4,0),$O:$P,2,0),"Debt")</f>
        <v>Debt</v>
      </c>
      <c r="R205" t="str">
        <f t="shared" si="18"/>
        <v>Y0BQDirect Plan - Daily IDCW</v>
      </c>
      <c r="S205" t="str">
        <f>+VLOOKUP(B205,'Div &amp; NAV PU'!K:N,4,0)</f>
        <v>Y0BQ</v>
      </c>
      <c r="T205" t="str">
        <f>+VLOOKUP(B205,'Div &amp; NAV PU'!K:O,5,0)</f>
        <v>Direct Plan - Daily IDCW</v>
      </c>
      <c r="U205">
        <f t="shared" si="20"/>
        <v>16.338912069999992</v>
      </c>
      <c r="V205">
        <f>+VLOOKUP(T205,Financials!$C$59:$AN$72,MATCH(S205,Financials!$1:$1,0)-2,0)</f>
        <v>16.338912069999992</v>
      </c>
      <c r="W205" s="108">
        <f t="shared" si="19"/>
        <v>0</v>
      </c>
      <c r="Y205" s="92">
        <f t="shared" si="21"/>
        <v>16.338912069999992</v>
      </c>
      <c r="Z205">
        <f t="shared" si="22"/>
        <v>16.338912069999992</v>
      </c>
    </row>
    <row r="206" spans="1:26" x14ac:dyDescent="0.25">
      <c r="A206" s="171">
        <v>301</v>
      </c>
      <c r="B206" s="171" t="s">
        <v>1368</v>
      </c>
      <c r="C206" s="171" t="s">
        <v>2492</v>
      </c>
      <c r="D206" s="172">
        <v>44313</v>
      </c>
      <c r="E206" s="173">
        <v>2.5669688399999999</v>
      </c>
      <c r="F206" s="173">
        <v>2.5669688399999999</v>
      </c>
      <c r="G206" s="173">
        <v>10</v>
      </c>
      <c r="I206" s="92">
        <f t="shared" si="23"/>
        <v>2.5669688399999999</v>
      </c>
      <c r="J206" t="str">
        <f>IFERROR(VLOOKUP(VLOOKUP(B206,'Div &amp; NAV PU'!K:N,4,0),$O:$P,2,0),"Debt")</f>
        <v>Debt</v>
      </c>
      <c r="R206" t="str">
        <f t="shared" si="18"/>
        <v>Y0DARegular Plan - IDCW</v>
      </c>
      <c r="S206" t="str">
        <f>+VLOOKUP(B206,'Div &amp; NAV PU'!K:N,4,0)</f>
        <v>Y0DA</v>
      </c>
      <c r="T206" t="str">
        <f>+VLOOKUP(B206,'Div &amp; NAV PU'!K:O,5,0)</f>
        <v>Regular Plan - IDCW</v>
      </c>
      <c r="U206">
        <f t="shared" si="20"/>
        <v>2.5669688399999999</v>
      </c>
      <c r="V206">
        <f>+VLOOKUP(T206,Financials!$C$59:$AN$72,MATCH(S206,Financials!$1:$1,0)-2,0)</f>
        <v>2.5669688399999999</v>
      </c>
      <c r="W206" s="108">
        <f t="shared" si="19"/>
        <v>0</v>
      </c>
      <c r="Y206" s="92">
        <f t="shared" si="21"/>
        <v>2.5669688399999999</v>
      </c>
      <c r="Z206">
        <f t="shared" si="22"/>
        <v>2.5669688399999999</v>
      </c>
    </row>
    <row r="207" spans="1:26" x14ac:dyDescent="0.25">
      <c r="A207" s="171">
        <v>302</v>
      </c>
      <c r="B207" s="171" t="s">
        <v>1370</v>
      </c>
      <c r="C207" s="171" t="s">
        <v>2493</v>
      </c>
      <c r="D207" s="172">
        <v>44313</v>
      </c>
      <c r="E207" s="173">
        <v>2.6339909600000002</v>
      </c>
      <c r="F207" s="173">
        <v>2.6339909600000002</v>
      </c>
      <c r="G207" s="173">
        <v>10</v>
      </c>
      <c r="I207" s="92">
        <f t="shared" si="23"/>
        <v>2.6339909600000002</v>
      </c>
      <c r="J207" t="str">
        <f>IFERROR(VLOOKUP(VLOOKUP(B207,'Div &amp; NAV PU'!K:N,4,0),$O:$P,2,0),"Debt")</f>
        <v>Debt</v>
      </c>
      <c r="R207" t="str">
        <f t="shared" si="18"/>
        <v>Y0DADirect Plan - IDCW</v>
      </c>
      <c r="S207" t="str">
        <f>+VLOOKUP(B207,'Div &amp; NAV PU'!K:N,4,0)</f>
        <v>Y0DA</v>
      </c>
      <c r="T207" t="str">
        <f>+VLOOKUP(B207,'Div &amp; NAV PU'!K:O,5,0)</f>
        <v>Direct Plan - IDCW</v>
      </c>
      <c r="U207">
        <f t="shared" si="20"/>
        <v>2.6339909600000002</v>
      </c>
      <c r="V207">
        <f>+VLOOKUP(T207,Financials!$C$59:$AN$72,MATCH(S207,Financials!$1:$1,0)-2,0)</f>
        <v>2.6339909600000002</v>
      </c>
      <c r="W207" s="108">
        <f t="shared" si="19"/>
        <v>0</v>
      </c>
      <c r="Y207" s="92">
        <f t="shared" si="21"/>
        <v>2.6339909600000002</v>
      </c>
      <c r="Z207">
        <f t="shared" si="22"/>
        <v>2.6339909600000002</v>
      </c>
    </row>
    <row r="208" spans="1:26" hidden="1" x14ac:dyDescent="0.25">
      <c r="A208" s="171">
        <v>303</v>
      </c>
      <c r="B208" s="171" t="s">
        <v>1297</v>
      </c>
      <c r="C208" s="171" t="s">
        <v>2469</v>
      </c>
      <c r="D208" s="172">
        <v>44313</v>
      </c>
      <c r="E208" s="173">
        <v>5.3910700000000004E-3</v>
      </c>
      <c r="F208" s="173">
        <v>5.3910700000000004E-3</v>
      </c>
      <c r="G208" s="173">
        <v>11.116</v>
      </c>
      <c r="I208" s="92">
        <f t="shared" si="23"/>
        <v>5.3910700000000004E-3</v>
      </c>
      <c r="J208" t="str">
        <f>IFERROR(VLOOKUP(VLOOKUP(B208,'Div &amp; NAV PU'!K:N,4,0),$O:$P,2,0),"Debt")</f>
        <v>Debt</v>
      </c>
      <c r="R208" t="str">
        <f t="shared" si="18"/>
        <v>Y0AIRegular Plan - Daily IDCW</v>
      </c>
      <c r="S208" t="str">
        <f>+VLOOKUP(B208,'Div &amp; NAV PU'!K:N,4,0)</f>
        <v>Y0AI</v>
      </c>
      <c r="T208" t="str">
        <f>+VLOOKUP(B208,'Div &amp; NAV PU'!K:O,5,0)</f>
        <v>Regular Plan - Daily IDCW</v>
      </c>
      <c r="U208">
        <f t="shared" si="20"/>
        <v>0.25393286999999998</v>
      </c>
      <c r="V208">
        <f>+VLOOKUP(T208,Financials!$C$59:$AN$72,MATCH(S208,Financials!$1:$1,0)-2,0)</f>
        <v>0.25393286999999998</v>
      </c>
      <c r="W208" s="108">
        <f t="shared" si="19"/>
        <v>0</v>
      </c>
      <c r="Y208" s="92">
        <f t="shared" si="21"/>
        <v>0.25393286999999998</v>
      </c>
      <c r="Z208">
        <f t="shared" si="22"/>
        <v>0.25393286999999998</v>
      </c>
    </row>
    <row r="209" spans="1:32" hidden="1" x14ac:dyDescent="0.25">
      <c r="A209" s="171">
        <v>304</v>
      </c>
      <c r="B209" s="171" t="s">
        <v>1524</v>
      </c>
      <c r="C209" s="171" t="s">
        <v>2462</v>
      </c>
      <c r="D209" s="172">
        <v>44313</v>
      </c>
      <c r="E209" s="173">
        <v>5.5439699999999996E-3</v>
      </c>
      <c r="F209" s="173">
        <v>5.5439699999999996E-3</v>
      </c>
      <c r="G209" s="173">
        <v>11.1907</v>
      </c>
      <c r="I209" s="92">
        <f t="shared" si="23"/>
        <v>5.5439699999999996E-3</v>
      </c>
      <c r="J209" t="str">
        <f>IFERROR(VLOOKUP(VLOOKUP(B209,'Div &amp; NAV PU'!K:N,4,0),$O:$P,2,0),"Debt")</f>
        <v>Debt</v>
      </c>
      <c r="R209" t="str">
        <f t="shared" si="18"/>
        <v>Y0AIDirect Plan - Daily IDCW</v>
      </c>
      <c r="S209" t="str">
        <f>+VLOOKUP(B209,'Div &amp; NAV PU'!K:N,4,0)</f>
        <v>Y0AI</v>
      </c>
      <c r="T209" t="str">
        <f>+VLOOKUP(B209,'Div &amp; NAV PU'!K:O,5,0)</f>
        <v>Direct Plan - Daily IDCW</v>
      </c>
      <c r="U209">
        <f t="shared" si="20"/>
        <v>0.28590751000000003</v>
      </c>
      <c r="V209">
        <f>+VLOOKUP(T209,Financials!$C$59:$AN$72,MATCH(S209,Financials!$1:$1,0)-2,0)</f>
        <v>0.28590751000000003</v>
      </c>
      <c r="W209" s="108">
        <f t="shared" si="19"/>
        <v>0</v>
      </c>
      <c r="Y209" s="92">
        <f t="shared" si="21"/>
        <v>0.28590751000000003</v>
      </c>
      <c r="Z209">
        <f t="shared" si="22"/>
        <v>0.28590751000000003</v>
      </c>
    </row>
    <row r="210" spans="1:32" hidden="1" x14ac:dyDescent="0.25">
      <c r="A210" s="171">
        <v>305</v>
      </c>
      <c r="B210" s="171">
        <v>222</v>
      </c>
      <c r="C210" s="171" t="s">
        <v>2455</v>
      </c>
      <c r="D210" s="172">
        <v>44314</v>
      </c>
      <c r="E210" s="173">
        <v>1.9823699999999998E-3</v>
      </c>
      <c r="F210" s="173">
        <v>1.9823699999999998E-3</v>
      </c>
      <c r="G210" s="173">
        <v>10.322100000000001</v>
      </c>
      <c r="I210" s="92">
        <f t="shared" si="23"/>
        <v>1.9823699999999998E-3</v>
      </c>
      <c r="J210" t="str">
        <f>IFERROR(VLOOKUP(VLOOKUP(B210,'Div &amp; NAV PU'!K:N,4,0),$O:$P,2,0),"Debt")</f>
        <v>Debt</v>
      </c>
      <c r="R210" t="str">
        <f t="shared" si="18"/>
        <v>Y0BORegular Plan - Daily IDCW</v>
      </c>
      <c r="S210" t="str">
        <f>+VLOOKUP(B210,'Div &amp; NAV PU'!K:N,4,0)</f>
        <v>Y0BO</v>
      </c>
      <c r="T210" t="str">
        <f>+VLOOKUP(B210,'Div &amp; NAV PU'!K:O,5,0)</f>
        <v>Regular Plan - Daily IDCW</v>
      </c>
      <c r="U210">
        <f t="shared" si="20"/>
        <v>0.17107141000000012</v>
      </c>
      <c r="V210">
        <f>+VLOOKUP(T210,Financials!$C$59:$AN$72,MATCH(S210,Financials!$1:$1,0)-2,0)</f>
        <v>0.17107141000000012</v>
      </c>
      <c r="W210" s="108">
        <f t="shared" si="19"/>
        <v>0</v>
      </c>
      <c r="Y210" s="92">
        <f t="shared" si="21"/>
        <v>0.17107141000000012</v>
      </c>
      <c r="Z210">
        <f t="shared" si="22"/>
        <v>0.17107141000000012</v>
      </c>
    </row>
    <row r="211" spans="1:32" hidden="1" x14ac:dyDescent="0.25">
      <c r="A211" s="171">
        <v>306</v>
      </c>
      <c r="B211" s="171" t="s">
        <v>1259</v>
      </c>
      <c r="C211" s="171" t="s">
        <v>2457</v>
      </c>
      <c r="D211" s="172">
        <v>44314</v>
      </c>
      <c r="E211" s="173">
        <v>2.0643300000000001E-3</v>
      </c>
      <c r="F211" s="173">
        <v>2.0643300000000001E-3</v>
      </c>
      <c r="G211" s="173">
        <v>10.5092</v>
      </c>
      <c r="I211" s="92">
        <f t="shared" si="23"/>
        <v>2.0643300000000001E-3</v>
      </c>
      <c r="J211" t="str">
        <f>IFERROR(VLOOKUP(VLOOKUP(B211,'Div &amp; NAV PU'!K:N,4,0),$O:$P,2,0),"Debt")</f>
        <v>Debt</v>
      </c>
      <c r="R211" t="str">
        <f t="shared" si="18"/>
        <v>Y0BODirect Plan - Daily IDCW</v>
      </c>
      <c r="S211" t="str">
        <f>+VLOOKUP(B211,'Div &amp; NAV PU'!K:N,4,0)</f>
        <v>Y0BO</v>
      </c>
      <c r="T211" t="str">
        <f>+VLOOKUP(B211,'Div &amp; NAV PU'!K:O,5,0)</f>
        <v>Direct Plan - Daily IDCW</v>
      </c>
      <c r="U211">
        <f t="shared" si="20"/>
        <v>0.18260394999999999</v>
      </c>
      <c r="V211">
        <f>+VLOOKUP(T211,Financials!$C$59:$AN$72,MATCH(S211,Financials!$1:$1,0)-2,0)</f>
        <v>0.18260394999999999</v>
      </c>
      <c r="W211" s="108">
        <f t="shared" si="19"/>
        <v>0</v>
      </c>
      <c r="Y211" s="92">
        <f t="shared" si="21"/>
        <v>0.18260394999999999</v>
      </c>
      <c r="Z211">
        <f t="shared" si="22"/>
        <v>0.18260394999999999</v>
      </c>
    </row>
    <row r="212" spans="1:32" hidden="1" x14ac:dyDescent="0.25">
      <c r="A212" s="171">
        <v>307</v>
      </c>
      <c r="B212" s="171" t="s">
        <v>1289</v>
      </c>
      <c r="C212" s="171" t="s">
        <v>2444</v>
      </c>
      <c r="D212" s="172">
        <v>44314</v>
      </c>
      <c r="E212" s="173">
        <v>8.5069690000000003E-2</v>
      </c>
      <c r="F212" s="173">
        <v>8.5069690000000003E-2</v>
      </c>
      <c r="G212" s="173">
        <v>1023.3</v>
      </c>
      <c r="I212" s="92">
        <f t="shared" si="23"/>
        <v>8.5069690000000003E-2</v>
      </c>
      <c r="J212" t="str">
        <f>IFERROR(VLOOKUP(VLOOKUP(B212,'Div &amp; NAV PU'!K:N,4,0),$O:$P,2,0),"Debt")</f>
        <v>Debt</v>
      </c>
      <c r="R212" t="str">
        <f t="shared" si="18"/>
        <v>Y0ALRegular Plan - Daily IDCW</v>
      </c>
      <c r="S212" t="str">
        <f>+VLOOKUP(B212,'Div &amp; NAV PU'!K:N,4,0)</f>
        <v>Y0AL</v>
      </c>
      <c r="T212" t="str">
        <f>+VLOOKUP(B212,'Div &amp; NAV PU'!K:O,5,0)</f>
        <v>Regular Plan - Daily IDCW</v>
      </c>
      <c r="U212">
        <f t="shared" si="20"/>
        <v>15.581406499999995</v>
      </c>
      <c r="V212">
        <f>+VLOOKUP(T212,Financials!$C$59:$AN$72,MATCH(S212,Financials!$1:$1,0)-2,0)</f>
        <v>15.581406499999995</v>
      </c>
      <c r="W212" s="108">
        <f t="shared" si="19"/>
        <v>0</v>
      </c>
      <c r="Y212" s="92">
        <f t="shared" si="21"/>
        <v>15.581406499999995</v>
      </c>
      <c r="Z212">
        <f t="shared" si="22"/>
        <v>15.581406499999995</v>
      </c>
    </row>
    <row r="213" spans="1:32" hidden="1" x14ac:dyDescent="0.25">
      <c r="A213" s="171">
        <v>308</v>
      </c>
      <c r="B213" s="171" t="s">
        <v>1285</v>
      </c>
      <c r="C213" s="171" t="s">
        <v>2445</v>
      </c>
      <c r="D213" s="172">
        <v>44314</v>
      </c>
      <c r="E213" s="173">
        <v>8.7604650000000006E-2</v>
      </c>
      <c r="F213" s="173">
        <v>8.7604650000000006E-2</v>
      </c>
      <c r="G213" s="173">
        <v>1023.3</v>
      </c>
      <c r="I213" s="92">
        <f t="shared" si="23"/>
        <v>8.7604650000000006E-2</v>
      </c>
      <c r="J213" t="str">
        <f>IFERROR(VLOOKUP(VLOOKUP(B213,'Div &amp; NAV PU'!K:N,4,0),$O:$P,2,0),"Debt")</f>
        <v>Debt</v>
      </c>
      <c r="R213" t="str">
        <f t="shared" si="18"/>
        <v>Y0ALDirect Plan - Daily IDCW</v>
      </c>
      <c r="S213" t="str">
        <f>+VLOOKUP(B213,'Div &amp; NAV PU'!K:N,4,0)</f>
        <v>Y0AL</v>
      </c>
      <c r="T213" t="str">
        <f>+VLOOKUP(B213,'Div &amp; NAV PU'!K:O,5,0)</f>
        <v>Direct Plan - Daily IDCW</v>
      </c>
      <c r="U213">
        <f t="shared" si="20"/>
        <v>16.110954460000006</v>
      </c>
      <c r="V213">
        <f>+VLOOKUP(T213,Financials!$C$59:$AN$72,MATCH(S213,Financials!$1:$1,0)-2,0)</f>
        <v>16.110954460000006</v>
      </c>
      <c r="W213" s="108">
        <f t="shared" si="19"/>
        <v>0</v>
      </c>
      <c r="Y213" s="92">
        <f t="shared" si="21"/>
        <v>16.110954460000006</v>
      </c>
      <c r="Z213">
        <f t="shared" si="22"/>
        <v>16.110954460000006</v>
      </c>
    </row>
    <row r="214" spans="1:32" hidden="1" x14ac:dyDescent="0.25">
      <c r="A214" s="171">
        <v>309</v>
      </c>
      <c r="B214" s="171">
        <v>125</v>
      </c>
      <c r="C214" s="171" t="s">
        <v>2458</v>
      </c>
      <c r="D214" s="172">
        <v>44314</v>
      </c>
      <c r="E214" s="173">
        <v>8.6969E-4</v>
      </c>
      <c r="F214" s="173">
        <v>8.6969E-4</v>
      </c>
      <c r="G214" s="173">
        <v>10.8591</v>
      </c>
      <c r="I214" s="92">
        <f t="shared" si="23"/>
        <v>8.6969E-4</v>
      </c>
      <c r="J214" t="str">
        <f>IFERROR(VLOOKUP(VLOOKUP(B214,'Div &amp; NAV PU'!K:N,4,0),$O:$P,2,0),"Debt")</f>
        <v>Debt</v>
      </c>
      <c r="R214" t="str">
        <f t="shared" si="18"/>
        <v>Y0BLRegular Plan - Daily IDCW</v>
      </c>
      <c r="S214" t="str">
        <f>+VLOOKUP(B214,'Div &amp; NAV PU'!K:N,4,0)</f>
        <v>Y0BL</v>
      </c>
      <c r="T214" t="str">
        <f>+VLOOKUP(B214,'Div &amp; NAV PU'!K:O,5,0)</f>
        <v>Regular Plan - Daily IDCW</v>
      </c>
      <c r="U214">
        <f t="shared" si="20"/>
        <v>0.15721088999999988</v>
      </c>
      <c r="V214">
        <f>+VLOOKUP(T214,Financials!$C$59:$AN$72,MATCH(S214,Financials!$1:$1,0)-2,0)</f>
        <v>0.15721088999999988</v>
      </c>
      <c r="W214" s="108">
        <f t="shared" si="19"/>
        <v>0</v>
      </c>
      <c r="Y214" s="92">
        <f t="shared" si="21"/>
        <v>0.15721088999999988</v>
      </c>
      <c r="Z214">
        <f t="shared" si="22"/>
        <v>0.15721088999999988</v>
      </c>
    </row>
    <row r="215" spans="1:32" hidden="1" x14ac:dyDescent="0.25">
      <c r="A215" s="171">
        <v>310</v>
      </c>
      <c r="B215" s="171" t="s">
        <v>1263</v>
      </c>
      <c r="C215" s="171" t="s">
        <v>2459</v>
      </c>
      <c r="D215" s="172">
        <v>44314</v>
      </c>
      <c r="E215" s="173">
        <v>1.0125100000000001E-3</v>
      </c>
      <c r="F215" s="173">
        <v>1.0125100000000001E-3</v>
      </c>
      <c r="G215" s="173">
        <v>10.8591</v>
      </c>
      <c r="I215" s="92">
        <f t="shared" si="23"/>
        <v>1.0125100000000001E-3</v>
      </c>
      <c r="J215" t="str">
        <f>IFERROR(VLOOKUP(VLOOKUP(B215,'Div &amp; NAV PU'!K:N,4,0),$O:$P,2,0),"Debt")</f>
        <v>Debt</v>
      </c>
      <c r="R215" t="str">
        <f t="shared" si="18"/>
        <v>Y0BLDirect Plan - Daily IDCW</v>
      </c>
      <c r="S215" t="str">
        <f>+VLOOKUP(B215,'Div &amp; NAV PU'!K:N,4,0)</f>
        <v>Y0BL</v>
      </c>
      <c r="T215" t="str">
        <f>+VLOOKUP(B215,'Div &amp; NAV PU'!K:O,5,0)</f>
        <v>Direct Plan - Daily IDCW</v>
      </c>
      <c r="U215">
        <f t="shared" si="20"/>
        <v>0.18309809000000002</v>
      </c>
      <c r="V215">
        <f>+VLOOKUP(T215,Financials!$C$59:$AN$72,MATCH(S215,Financials!$1:$1,0)-2,0)</f>
        <v>0.18309809000000002</v>
      </c>
      <c r="W215" s="108">
        <f t="shared" si="19"/>
        <v>0</v>
      </c>
      <c r="Y215" s="92">
        <f t="shared" si="21"/>
        <v>0.18309809000000002</v>
      </c>
      <c r="Z215">
        <f t="shared" si="22"/>
        <v>0.18309809000000002</v>
      </c>
    </row>
    <row r="216" spans="1:32" hidden="1" x14ac:dyDescent="0.25">
      <c r="A216" s="171">
        <v>311</v>
      </c>
      <c r="B216" s="171" t="s">
        <v>1271</v>
      </c>
      <c r="C216" s="171" t="s">
        <v>2446</v>
      </c>
      <c r="D216" s="172">
        <v>44314</v>
      </c>
      <c r="E216" s="173">
        <v>8.4905729999999999E-2</v>
      </c>
      <c r="F216" s="173">
        <v>8.4905729999999999E-2</v>
      </c>
      <c r="G216" s="173">
        <v>1011.7794</v>
      </c>
      <c r="I216" s="92">
        <f t="shared" si="23"/>
        <v>8.4905729999999999E-2</v>
      </c>
      <c r="J216" t="str">
        <f>IFERROR(VLOOKUP(VLOOKUP(B216,'Div &amp; NAV PU'!K:N,4,0),$O:$P,2,0),"Debt")</f>
        <v>Debt</v>
      </c>
      <c r="R216" t="str">
        <f t="shared" si="18"/>
        <v>Y0BQRegular Plan - Daily IDCW</v>
      </c>
      <c r="S216" t="str">
        <f>+VLOOKUP(B216,'Div &amp; NAV PU'!K:N,4,0)</f>
        <v>Y0BQ</v>
      </c>
      <c r="T216" t="str">
        <f>+VLOOKUP(B216,'Div &amp; NAV PU'!K:O,5,0)</f>
        <v>Regular Plan - Daily IDCW</v>
      </c>
      <c r="U216">
        <f t="shared" si="20"/>
        <v>15.994319890000005</v>
      </c>
      <c r="V216">
        <f>+VLOOKUP(T216,Financials!$C$59:$AN$72,MATCH(S216,Financials!$1:$1,0)-2,0)</f>
        <v>15.994319890000005</v>
      </c>
      <c r="W216" s="108">
        <f t="shared" si="19"/>
        <v>0</v>
      </c>
      <c r="Y216" s="92">
        <f t="shared" si="21"/>
        <v>15.994319890000005</v>
      </c>
      <c r="Z216">
        <f t="shared" si="22"/>
        <v>15.994319890000005</v>
      </c>
    </row>
    <row r="217" spans="1:32" hidden="1" x14ac:dyDescent="0.25">
      <c r="A217" s="171">
        <v>312</v>
      </c>
      <c r="B217" s="171" t="s">
        <v>1268</v>
      </c>
      <c r="C217" s="171" t="s">
        <v>2447</v>
      </c>
      <c r="D217" s="172">
        <v>44314</v>
      </c>
      <c r="E217" s="173">
        <v>8.6514309999999997E-2</v>
      </c>
      <c r="F217" s="173">
        <v>8.6514309999999997E-2</v>
      </c>
      <c r="G217" s="173">
        <v>1014.3496</v>
      </c>
      <c r="I217" s="92">
        <f t="shared" si="23"/>
        <v>8.6514309999999997E-2</v>
      </c>
      <c r="J217" t="str">
        <f>IFERROR(VLOOKUP(VLOOKUP(B217,'Div &amp; NAV PU'!K:N,4,0),$O:$P,2,0),"Debt")</f>
        <v>Debt</v>
      </c>
      <c r="R217" t="str">
        <f t="shared" si="18"/>
        <v>Y0BQDirect Plan - Daily IDCW</v>
      </c>
      <c r="S217" t="str">
        <f>+VLOOKUP(B217,'Div &amp; NAV PU'!K:N,4,0)</f>
        <v>Y0BQ</v>
      </c>
      <c r="T217" t="str">
        <f>+VLOOKUP(B217,'Div &amp; NAV PU'!K:O,5,0)</f>
        <v>Direct Plan - Daily IDCW</v>
      </c>
      <c r="U217">
        <f t="shared" si="20"/>
        <v>16.338912069999992</v>
      </c>
      <c r="V217">
        <f>+VLOOKUP(T217,Financials!$C$59:$AN$72,MATCH(S217,Financials!$1:$1,0)-2,0)</f>
        <v>16.338912069999992</v>
      </c>
      <c r="W217" s="108">
        <f t="shared" si="19"/>
        <v>0</v>
      </c>
      <c r="Y217" s="92">
        <f t="shared" si="21"/>
        <v>16.338912069999992</v>
      </c>
      <c r="Z217">
        <f t="shared" si="22"/>
        <v>16.338912069999992</v>
      </c>
    </row>
    <row r="218" spans="1:32" hidden="1" x14ac:dyDescent="0.25">
      <c r="A218" s="171">
        <v>313</v>
      </c>
      <c r="B218" s="171" t="s">
        <v>1297</v>
      </c>
      <c r="C218" s="171" t="s">
        <v>2469</v>
      </c>
      <c r="D218" s="172">
        <v>44314</v>
      </c>
      <c r="E218" s="173">
        <v>7.7488799999999997E-3</v>
      </c>
      <c r="F218" s="173">
        <v>7.7488799999999997E-3</v>
      </c>
      <c r="G218" s="173">
        <v>11.116</v>
      </c>
      <c r="I218" s="92">
        <f t="shared" si="23"/>
        <v>7.7488799999999997E-3</v>
      </c>
      <c r="J218" t="str">
        <f>IFERROR(VLOOKUP(VLOOKUP(B218,'Div &amp; NAV PU'!K:N,4,0),$O:$P,2,0),"Debt")</f>
        <v>Debt</v>
      </c>
      <c r="R218" t="str">
        <f t="shared" si="18"/>
        <v>Y0AIRegular Plan - Daily IDCW</v>
      </c>
      <c r="S218" t="str">
        <f>+VLOOKUP(B218,'Div &amp; NAV PU'!K:N,4,0)</f>
        <v>Y0AI</v>
      </c>
      <c r="T218" t="str">
        <f>+VLOOKUP(B218,'Div &amp; NAV PU'!K:O,5,0)</f>
        <v>Regular Plan - Daily IDCW</v>
      </c>
      <c r="U218">
        <f t="shared" si="20"/>
        <v>0.25393286999999998</v>
      </c>
      <c r="V218">
        <f>+VLOOKUP(T218,Financials!$C$59:$AN$72,MATCH(S218,Financials!$1:$1,0)-2,0)</f>
        <v>0.25393286999999998</v>
      </c>
      <c r="W218" s="108">
        <f t="shared" si="19"/>
        <v>0</v>
      </c>
      <c r="Y218" s="92">
        <f t="shared" si="21"/>
        <v>0.25393286999999998</v>
      </c>
      <c r="Z218">
        <f t="shared" si="22"/>
        <v>0.25393286999999998</v>
      </c>
    </row>
    <row r="219" spans="1:32" hidden="1" x14ac:dyDescent="0.25">
      <c r="A219" s="171">
        <v>314</v>
      </c>
      <c r="B219" s="171" t="s">
        <v>1524</v>
      </c>
      <c r="C219" s="171" t="s">
        <v>2462</v>
      </c>
      <c r="D219" s="172">
        <v>44314</v>
      </c>
      <c r="E219" s="173">
        <v>7.9164400000000003E-3</v>
      </c>
      <c r="F219" s="173">
        <v>7.9164400000000003E-3</v>
      </c>
      <c r="G219" s="173">
        <v>11.1907</v>
      </c>
      <c r="I219" s="92">
        <f t="shared" si="23"/>
        <v>7.9164400000000003E-3</v>
      </c>
      <c r="J219" t="str">
        <f>IFERROR(VLOOKUP(VLOOKUP(B219,'Div &amp; NAV PU'!K:N,4,0),$O:$P,2,0),"Debt")</f>
        <v>Debt</v>
      </c>
      <c r="R219" t="str">
        <f t="shared" si="18"/>
        <v>Y0AIDirect Plan - Daily IDCW</v>
      </c>
      <c r="S219" t="str">
        <f>+VLOOKUP(B219,'Div &amp; NAV PU'!K:N,4,0)</f>
        <v>Y0AI</v>
      </c>
      <c r="T219" t="str">
        <f>+VLOOKUP(B219,'Div &amp; NAV PU'!K:O,5,0)</f>
        <v>Direct Plan - Daily IDCW</v>
      </c>
      <c r="U219">
        <f t="shared" si="20"/>
        <v>0.28590751000000003</v>
      </c>
      <c r="V219">
        <f>+VLOOKUP(T219,Financials!$C$59:$AN$72,MATCH(S219,Financials!$1:$1,0)-2,0)</f>
        <v>0.28590751000000003</v>
      </c>
      <c r="W219" s="108">
        <f t="shared" si="19"/>
        <v>0</v>
      </c>
      <c r="Y219" s="92">
        <f t="shared" si="21"/>
        <v>0.28590751000000003</v>
      </c>
      <c r="Z219">
        <f t="shared" si="22"/>
        <v>0.28590751000000003</v>
      </c>
    </row>
    <row r="220" spans="1:32" hidden="1" x14ac:dyDescent="0.25">
      <c r="A220" s="171">
        <v>315</v>
      </c>
      <c r="B220" s="171">
        <v>222</v>
      </c>
      <c r="C220" s="171" t="s">
        <v>2455</v>
      </c>
      <c r="D220" s="172">
        <v>44315</v>
      </c>
      <c r="E220" s="173">
        <v>1.6465500000000001E-3</v>
      </c>
      <c r="F220" s="173">
        <v>1.6465500000000001E-3</v>
      </c>
      <c r="G220" s="173">
        <v>10.322100000000001</v>
      </c>
      <c r="I220" s="92">
        <f t="shared" si="23"/>
        <v>1.6465500000000001E-3</v>
      </c>
      <c r="J220" t="str">
        <f>IFERROR(VLOOKUP(VLOOKUP(B220,'Div &amp; NAV PU'!K:N,4,0),$O:$P,2,0),"Debt")</f>
        <v>Debt</v>
      </c>
      <c r="R220" t="str">
        <f t="shared" si="18"/>
        <v>Y0BORegular Plan - Daily IDCW</v>
      </c>
      <c r="S220" t="str">
        <f>+VLOOKUP(B220,'Div &amp; NAV PU'!K:N,4,0)</f>
        <v>Y0BO</v>
      </c>
      <c r="T220" t="str">
        <f>+VLOOKUP(B220,'Div &amp; NAV PU'!K:O,5,0)</f>
        <v>Regular Plan - Daily IDCW</v>
      </c>
      <c r="U220">
        <f t="shared" si="20"/>
        <v>0.17107141000000012</v>
      </c>
      <c r="V220">
        <f>+VLOOKUP(T220,Financials!$C$59:$AN$72,MATCH(S220,Financials!$1:$1,0)-2,0)</f>
        <v>0.17107141000000012</v>
      </c>
      <c r="W220" s="108">
        <f t="shared" si="19"/>
        <v>0</v>
      </c>
      <c r="Y220" s="92">
        <f t="shared" si="21"/>
        <v>0.17107141000000012</v>
      </c>
      <c r="Z220">
        <f t="shared" si="22"/>
        <v>0.17107141000000012</v>
      </c>
    </row>
    <row r="221" spans="1:32" hidden="1" x14ac:dyDescent="0.25">
      <c r="A221" s="171">
        <v>316</v>
      </c>
      <c r="B221" s="171" t="s">
        <v>1259</v>
      </c>
      <c r="C221" s="171" t="s">
        <v>2457</v>
      </c>
      <c r="D221" s="172">
        <v>44315</v>
      </c>
      <c r="E221" s="173">
        <v>1.72252E-3</v>
      </c>
      <c r="F221" s="173">
        <v>1.72252E-3</v>
      </c>
      <c r="G221" s="173">
        <v>10.5092</v>
      </c>
      <c r="I221" s="92">
        <f t="shared" si="23"/>
        <v>1.72252E-3</v>
      </c>
      <c r="J221" t="str">
        <f>IFERROR(VLOOKUP(VLOOKUP(B221,'Div &amp; NAV PU'!K:N,4,0),$O:$P,2,0),"Debt")</f>
        <v>Debt</v>
      </c>
      <c r="R221" t="str">
        <f t="shared" si="18"/>
        <v>Y0BODirect Plan - Daily IDCW</v>
      </c>
      <c r="S221" t="str">
        <f>+VLOOKUP(B221,'Div &amp; NAV PU'!K:N,4,0)</f>
        <v>Y0BO</v>
      </c>
      <c r="T221" t="str">
        <f>+VLOOKUP(B221,'Div &amp; NAV PU'!K:O,5,0)</f>
        <v>Direct Plan - Daily IDCW</v>
      </c>
      <c r="U221">
        <f t="shared" si="20"/>
        <v>0.18260394999999999</v>
      </c>
      <c r="V221">
        <f>+VLOOKUP(T221,Financials!$C$59:$AN$72,MATCH(S221,Financials!$1:$1,0)-2,0)</f>
        <v>0.18260394999999999</v>
      </c>
      <c r="W221" s="108">
        <f t="shared" si="19"/>
        <v>0</v>
      </c>
      <c r="Y221" s="92">
        <f t="shared" si="21"/>
        <v>0.18260394999999999</v>
      </c>
      <c r="Z221">
        <f t="shared" si="22"/>
        <v>0.18260394999999999</v>
      </c>
    </row>
    <row r="222" spans="1:32" hidden="1" x14ac:dyDescent="0.25">
      <c r="A222" s="171">
        <v>317</v>
      </c>
      <c r="B222" s="171" t="s">
        <v>1289</v>
      </c>
      <c r="C222" s="171" t="s">
        <v>2444</v>
      </c>
      <c r="D222" s="172">
        <v>44315</v>
      </c>
      <c r="E222" s="173">
        <v>8.5566820000000002E-2</v>
      </c>
      <c r="F222" s="173">
        <v>8.5566820000000002E-2</v>
      </c>
      <c r="G222" s="173">
        <v>1023.3</v>
      </c>
      <c r="I222" s="92">
        <f t="shared" si="23"/>
        <v>8.5566820000000002E-2</v>
      </c>
      <c r="J222" t="str">
        <f>IFERROR(VLOOKUP(VLOOKUP(B222,'Div &amp; NAV PU'!K:N,4,0),$O:$P,2,0),"Debt")</f>
        <v>Debt</v>
      </c>
      <c r="R222" t="str">
        <f t="shared" si="18"/>
        <v>Y0ALRegular Plan - Daily IDCW</v>
      </c>
      <c r="S222" t="str">
        <f>+VLOOKUP(B222,'Div &amp; NAV PU'!K:N,4,0)</f>
        <v>Y0AL</v>
      </c>
      <c r="T222" t="str">
        <f>+VLOOKUP(B222,'Div &amp; NAV PU'!K:O,5,0)</f>
        <v>Regular Plan - Daily IDCW</v>
      </c>
      <c r="U222">
        <f t="shared" si="20"/>
        <v>15.581406499999995</v>
      </c>
      <c r="V222">
        <f>+VLOOKUP(T222,Financials!$C$59:$AN$72,MATCH(S222,Financials!$1:$1,0)-2,0)</f>
        <v>15.581406499999995</v>
      </c>
      <c r="W222" s="108">
        <f t="shared" si="19"/>
        <v>0</v>
      </c>
      <c r="Y222" s="92">
        <f t="shared" si="21"/>
        <v>15.581406499999995</v>
      </c>
      <c r="Z222">
        <f t="shared" si="22"/>
        <v>15.581406499999995</v>
      </c>
    </row>
    <row r="223" spans="1:32" hidden="1" x14ac:dyDescent="0.25">
      <c r="A223" s="171">
        <v>318</v>
      </c>
      <c r="B223" s="171" t="s">
        <v>1285</v>
      </c>
      <c r="C223" s="171" t="s">
        <v>2445</v>
      </c>
      <c r="D223" s="172">
        <v>44315</v>
      </c>
      <c r="E223" s="173">
        <v>8.8237490000000002E-2</v>
      </c>
      <c r="F223" s="173">
        <v>8.8237490000000002E-2</v>
      </c>
      <c r="G223" s="173">
        <v>1023.3</v>
      </c>
      <c r="I223" s="92">
        <f t="shared" si="23"/>
        <v>8.8237490000000002E-2</v>
      </c>
      <c r="J223" t="str">
        <f>IFERROR(VLOOKUP(VLOOKUP(B223,'Div &amp; NAV PU'!K:N,4,0),$O:$P,2,0),"Debt")</f>
        <v>Debt</v>
      </c>
      <c r="R223" t="str">
        <f t="shared" si="18"/>
        <v>Y0ALDirect Plan - Daily IDCW</v>
      </c>
      <c r="S223" t="str">
        <f>+VLOOKUP(B223,'Div &amp; NAV PU'!K:N,4,0)</f>
        <v>Y0AL</v>
      </c>
      <c r="T223" t="str">
        <f>+VLOOKUP(B223,'Div &amp; NAV PU'!K:O,5,0)</f>
        <v>Direct Plan - Daily IDCW</v>
      </c>
      <c r="U223">
        <f t="shared" si="20"/>
        <v>16.110954460000006</v>
      </c>
      <c r="V223">
        <f>+VLOOKUP(T223,Financials!$C$59:$AN$72,MATCH(S223,Financials!$1:$1,0)-2,0)</f>
        <v>16.110954460000006</v>
      </c>
      <c r="W223" s="108">
        <f t="shared" si="19"/>
        <v>0</v>
      </c>
      <c r="Y223" s="92">
        <f t="shared" si="21"/>
        <v>16.110954460000006</v>
      </c>
      <c r="Z223">
        <f t="shared" si="22"/>
        <v>16.110954460000006</v>
      </c>
    </row>
    <row r="224" spans="1:32" hidden="1" x14ac:dyDescent="0.25">
      <c r="A224" s="171">
        <v>319</v>
      </c>
      <c r="B224" s="171">
        <v>125</v>
      </c>
      <c r="C224" s="171" t="s">
        <v>2458</v>
      </c>
      <c r="D224" s="172">
        <v>44315</v>
      </c>
      <c r="E224" s="173">
        <v>9.3798000000000004E-4</v>
      </c>
      <c r="F224" s="173">
        <v>9.3798000000000004E-4</v>
      </c>
      <c r="G224" s="173">
        <v>10.8591</v>
      </c>
      <c r="I224" s="92">
        <f t="shared" si="23"/>
        <v>9.3798000000000004E-4</v>
      </c>
      <c r="J224" t="str">
        <f>IFERROR(VLOOKUP(VLOOKUP(B224,'Div &amp; NAV PU'!K:N,4,0),$O:$P,2,0),"Debt")</f>
        <v>Debt</v>
      </c>
      <c r="R224" t="str">
        <f t="shared" si="18"/>
        <v>Y0BLRegular Plan - Daily IDCW</v>
      </c>
      <c r="S224" t="str">
        <f>+VLOOKUP(B224,'Div &amp; NAV PU'!K:N,4,0)</f>
        <v>Y0BL</v>
      </c>
      <c r="T224" t="str">
        <f>+VLOOKUP(B224,'Div &amp; NAV PU'!K:O,5,0)</f>
        <v>Regular Plan - Daily IDCW</v>
      </c>
      <c r="U224">
        <f t="shared" si="20"/>
        <v>0.15721088999999988</v>
      </c>
      <c r="V224">
        <f>+VLOOKUP(T224,Financials!$C$59:$AN$72,MATCH(S224,Financials!$1:$1,0)-2,0)</f>
        <v>0.15721088999999988</v>
      </c>
      <c r="W224" s="108">
        <f t="shared" si="19"/>
        <v>0</v>
      </c>
      <c r="Y224" s="92">
        <f t="shared" si="21"/>
        <v>0.15721088999999988</v>
      </c>
      <c r="Z224">
        <f t="shared" si="22"/>
        <v>0.15721088999999988</v>
      </c>
      <c r="AF224" s="169"/>
    </row>
    <row r="225" spans="1:32" hidden="1" x14ac:dyDescent="0.25">
      <c r="A225" s="171">
        <v>320</v>
      </c>
      <c r="B225" s="171" t="s">
        <v>1263</v>
      </c>
      <c r="C225" s="171" t="s">
        <v>2459</v>
      </c>
      <c r="D225" s="172">
        <v>44315</v>
      </c>
      <c r="E225" s="173">
        <v>1.0807600000000001E-3</v>
      </c>
      <c r="F225" s="173">
        <v>1.0807600000000001E-3</v>
      </c>
      <c r="G225" s="173">
        <v>10.8591</v>
      </c>
      <c r="I225" s="92">
        <f t="shared" si="23"/>
        <v>1.0807600000000001E-3</v>
      </c>
      <c r="J225" t="str">
        <f>IFERROR(VLOOKUP(VLOOKUP(B225,'Div &amp; NAV PU'!K:N,4,0),$O:$P,2,0),"Debt")</f>
        <v>Debt</v>
      </c>
      <c r="R225" t="str">
        <f t="shared" si="18"/>
        <v>Y0BLDirect Plan - Daily IDCW</v>
      </c>
      <c r="S225" t="str">
        <f>+VLOOKUP(B225,'Div &amp; NAV PU'!K:N,4,0)</f>
        <v>Y0BL</v>
      </c>
      <c r="T225" t="str">
        <f>+VLOOKUP(B225,'Div &amp; NAV PU'!K:O,5,0)</f>
        <v>Direct Plan - Daily IDCW</v>
      </c>
      <c r="U225">
        <f t="shared" si="20"/>
        <v>0.18309809000000002</v>
      </c>
      <c r="V225">
        <f>+VLOOKUP(T225,Financials!$C$59:$AN$72,MATCH(S225,Financials!$1:$1,0)-2,0)</f>
        <v>0.18309809000000002</v>
      </c>
      <c r="W225" s="108">
        <f t="shared" si="19"/>
        <v>0</v>
      </c>
      <c r="Y225" s="92">
        <f t="shared" si="21"/>
        <v>0.18309809000000002</v>
      </c>
      <c r="Z225">
        <f t="shared" si="22"/>
        <v>0.18309809000000002</v>
      </c>
    </row>
    <row r="226" spans="1:32" hidden="1" x14ac:dyDescent="0.25">
      <c r="A226" s="171">
        <v>321</v>
      </c>
      <c r="B226" s="171" t="s">
        <v>1271</v>
      </c>
      <c r="C226" s="171" t="s">
        <v>2446</v>
      </c>
      <c r="D226" s="172">
        <v>44315</v>
      </c>
      <c r="E226" s="173">
        <v>8.2644090000000003E-2</v>
      </c>
      <c r="F226" s="173">
        <v>8.2644090000000003E-2</v>
      </c>
      <c r="G226" s="173">
        <v>1011.7794</v>
      </c>
      <c r="I226" s="92">
        <f t="shared" si="23"/>
        <v>8.2644090000000003E-2</v>
      </c>
      <c r="J226" t="str">
        <f>IFERROR(VLOOKUP(VLOOKUP(B226,'Div &amp; NAV PU'!K:N,4,0),$O:$P,2,0),"Debt")</f>
        <v>Debt</v>
      </c>
      <c r="R226" t="str">
        <f t="shared" si="18"/>
        <v>Y0BQRegular Plan - Daily IDCW</v>
      </c>
      <c r="S226" t="str">
        <f>+VLOOKUP(B226,'Div &amp; NAV PU'!K:N,4,0)</f>
        <v>Y0BQ</v>
      </c>
      <c r="T226" t="str">
        <f>+VLOOKUP(B226,'Div &amp; NAV PU'!K:O,5,0)</f>
        <v>Regular Plan - Daily IDCW</v>
      </c>
      <c r="U226">
        <f t="shared" si="20"/>
        <v>15.994319890000005</v>
      </c>
      <c r="V226">
        <f>+VLOOKUP(T226,Financials!$C$59:$AN$72,MATCH(S226,Financials!$1:$1,0)-2,0)</f>
        <v>15.994319890000005</v>
      </c>
      <c r="W226" s="108">
        <f t="shared" si="19"/>
        <v>0</v>
      </c>
      <c r="Y226" s="92">
        <f t="shared" si="21"/>
        <v>15.994319890000005</v>
      </c>
      <c r="Z226">
        <f t="shared" si="22"/>
        <v>15.994319890000005</v>
      </c>
      <c r="AF226" s="169"/>
    </row>
    <row r="227" spans="1:32" hidden="1" x14ac:dyDescent="0.25">
      <c r="A227" s="171">
        <v>322</v>
      </c>
      <c r="B227" s="171" t="s">
        <v>1268</v>
      </c>
      <c r="C227" s="171" t="s">
        <v>2447</v>
      </c>
      <c r="D227" s="172">
        <v>44315</v>
      </c>
      <c r="E227" s="173">
        <v>8.4243849999999995E-2</v>
      </c>
      <c r="F227" s="173">
        <v>8.4243849999999995E-2</v>
      </c>
      <c r="G227" s="173">
        <v>1014.3496</v>
      </c>
      <c r="I227" s="92">
        <f t="shared" si="23"/>
        <v>8.4243849999999995E-2</v>
      </c>
      <c r="J227" t="str">
        <f>IFERROR(VLOOKUP(VLOOKUP(B227,'Div &amp; NAV PU'!K:N,4,0),$O:$P,2,0),"Debt")</f>
        <v>Debt</v>
      </c>
      <c r="R227" t="str">
        <f t="shared" si="18"/>
        <v>Y0BQDirect Plan - Daily IDCW</v>
      </c>
      <c r="S227" t="str">
        <f>+VLOOKUP(B227,'Div &amp; NAV PU'!K:N,4,0)</f>
        <v>Y0BQ</v>
      </c>
      <c r="T227" t="str">
        <f>+VLOOKUP(B227,'Div &amp; NAV PU'!K:O,5,0)</f>
        <v>Direct Plan - Daily IDCW</v>
      </c>
      <c r="U227">
        <f t="shared" si="20"/>
        <v>16.338912069999992</v>
      </c>
      <c r="V227">
        <f>+VLOOKUP(T227,Financials!$C$59:$AN$72,MATCH(S227,Financials!$1:$1,0)-2,0)</f>
        <v>16.338912069999992</v>
      </c>
      <c r="W227" s="108">
        <f t="shared" si="19"/>
        <v>0</v>
      </c>
      <c r="Y227" s="92">
        <f t="shared" si="21"/>
        <v>16.338912069999992</v>
      </c>
      <c r="Z227">
        <f t="shared" si="22"/>
        <v>16.338912069999992</v>
      </c>
    </row>
    <row r="228" spans="1:32" hidden="1" x14ac:dyDescent="0.25">
      <c r="A228" s="171">
        <v>323</v>
      </c>
      <c r="B228" s="171" t="s">
        <v>1343</v>
      </c>
      <c r="C228" s="171" t="s">
        <v>2494</v>
      </c>
      <c r="D228" s="172">
        <v>44316</v>
      </c>
      <c r="E228" s="173">
        <v>0.05</v>
      </c>
      <c r="F228" s="173">
        <v>0.05</v>
      </c>
      <c r="G228" s="173">
        <v>10.446999999999999</v>
      </c>
      <c r="I228" s="92">
        <f t="shared" si="23"/>
        <v>0.05</v>
      </c>
      <c r="J228" t="str">
        <f>IFERROR(VLOOKUP(VLOOKUP(B228,'Div &amp; NAV PU'!K:N,4,0),$O:$P,2,0),"Debt")</f>
        <v>Equity</v>
      </c>
      <c r="R228" t="str">
        <f t="shared" si="18"/>
        <v>Y0D3Direct Plan - Monthly IDCW</v>
      </c>
      <c r="S228" t="str">
        <f>+VLOOKUP(B228,'Div &amp; NAV PU'!K:N,4,0)</f>
        <v>Y0D3</v>
      </c>
      <c r="T228" t="str">
        <f>+VLOOKUP(B228,'Div &amp; NAV PU'!K:O,5,0)</f>
        <v>Direct Plan - Monthly IDCW</v>
      </c>
      <c r="U228">
        <f t="shared" si="20"/>
        <v>0.22</v>
      </c>
      <c r="V228">
        <f>+VLOOKUP(T228,Financials!$C$59:$AN$72,MATCH(S228,Financials!$1:$1,0)-2,0)</f>
        <v>0.22</v>
      </c>
      <c r="W228" s="108">
        <f t="shared" si="19"/>
        <v>0</v>
      </c>
      <c r="Y228" s="92">
        <f t="shared" si="21"/>
        <v>0.22</v>
      </c>
      <c r="Z228">
        <f t="shared" si="22"/>
        <v>0.22</v>
      </c>
    </row>
    <row r="229" spans="1:32" hidden="1" x14ac:dyDescent="0.25">
      <c r="A229" s="171">
        <v>324</v>
      </c>
      <c r="B229" s="171">
        <v>222</v>
      </c>
      <c r="C229" s="171" t="s">
        <v>2455</v>
      </c>
      <c r="D229" s="172">
        <v>44316</v>
      </c>
      <c r="E229" s="173">
        <v>6.4510000000000001E-4</v>
      </c>
      <c r="F229" s="173">
        <v>6.4510000000000001E-4</v>
      </c>
      <c r="G229" s="173">
        <v>10.322100000000001</v>
      </c>
      <c r="I229" s="92">
        <f t="shared" si="23"/>
        <v>6.4510000000000001E-4</v>
      </c>
      <c r="J229" t="str">
        <f>IFERROR(VLOOKUP(VLOOKUP(B229,'Div &amp; NAV PU'!K:N,4,0),$O:$P,2,0),"Debt")</f>
        <v>Debt</v>
      </c>
      <c r="R229" t="str">
        <f t="shared" si="18"/>
        <v>Y0BORegular Plan - Daily IDCW</v>
      </c>
      <c r="S229" t="str">
        <f>+VLOOKUP(B229,'Div &amp; NAV PU'!K:N,4,0)</f>
        <v>Y0BO</v>
      </c>
      <c r="T229" t="str">
        <f>+VLOOKUP(B229,'Div &amp; NAV PU'!K:O,5,0)</f>
        <v>Regular Plan - Daily IDCW</v>
      </c>
      <c r="U229">
        <f t="shared" si="20"/>
        <v>0.17107141000000012</v>
      </c>
      <c r="V229">
        <f>+VLOOKUP(T229,Financials!$C$59:$AN$72,MATCH(S229,Financials!$1:$1,0)-2,0)</f>
        <v>0.17107141000000012</v>
      </c>
      <c r="W229" s="108">
        <f t="shared" si="19"/>
        <v>0</v>
      </c>
      <c r="Y229" s="92">
        <f t="shared" si="21"/>
        <v>0.17107141000000012</v>
      </c>
      <c r="Z229">
        <f t="shared" si="22"/>
        <v>0.17107141000000012</v>
      </c>
      <c r="AF229" s="169"/>
    </row>
    <row r="230" spans="1:32" hidden="1" x14ac:dyDescent="0.25">
      <c r="A230" s="171">
        <v>325</v>
      </c>
      <c r="B230" s="171" t="s">
        <v>1259</v>
      </c>
      <c r="C230" s="171" t="s">
        <v>2457</v>
      </c>
      <c r="D230" s="172">
        <v>44316</v>
      </c>
      <c r="E230" s="173">
        <v>7.0286999999999997E-4</v>
      </c>
      <c r="F230" s="173">
        <v>7.0286999999999997E-4</v>
      </c>
      <c r="G230" s="173">
        <v>10.5092</v>
      </c>
      <c r="I230" s="92">
        <f t="shared" si="23"/>
        <v>7.0286999999999997E-4</v>
      </c>
      <c r="J230" t="str">
        <f>IFERROR(VLOOKUP(VLOOKUP(B230,'Div &amp; NAV PU'!K:N,4,0),$O:$P,2,0),"Debt")</f>
        <v>Debt</v>
      </c>
      <c r="R230" t="str">
        <f t="shared" ref="R230:R289" si="24">+S230&amp;T230</f>
        <v>Y0BODirect Plan - Daily IDCW</v>
      </c>
      <c r="S230" t="str">
        <f>+VLOOKUP(B230,'Div &amp; NAV PU'!K:N,4,0)</f>
        <v>Y0BO</v>
      </c>
      <c r="T230" t="str">
        <f>+VLOOKUP(B230,'Div &amp; NAV PU'!K:O,5,0)</f>
        <v>Direct Plan - Daily IDCW</v>
      </c>
      <c r="U230">
        <f t="shared" si="20"/>
        <v>0.18260394999999999</v>
      </c>
      <c r="V230">
        <f>+VLOOKUP(T230,Financials!$C$59:$AN$72,MATCH(S230,Financials!$1:$1,0)-2,0)</f>
        <v>0.18260394999999999</v>
      </c>
      <c r="W230" s="108">
        <f t="shared" ref="W230:W289" si="25">+V230-U230</f>
        <v>0</v>
      </c>
      <c r="Y230" s="92">
        <f t="shared" si="21"/>
        <v>0.18260394999999999</v>
      </c>
      <c r="Z230">
        <f t="shared" si="22"/>
        <v>0.18260394999999999</v>
      </c>
    </row>
    <row r="231" spans="1:32" hidden="1" x14ac:dyDescent="0.25">
      <c r="A231" s="171">
        <v>326</v>
      </c>
      <c r="B231" s="171" t="s">
        <v>1289</v>
      </c>
      <c r="C231" s="171" t="s">
        <v>2444</v>
      </c>
      <c r="D231" s="172">
        <v>44316</v>
      </c>
      <c r="E231" s="173">
        <v>8.6255040000000005E-2</v>
      </c>
      <c r="F231" s="173">
        <v>8.6255040000000005E-2</v>
      </c>
      <c r="G231" s="173">
        <v>1023.3</v>
      </c>
      <c r="I231" s="92">
        <f t="shared" si="23"/>
        <v>8.6255040000000005E-2</v>
      </c>
      <c r="J231" t="str">
        <f>IFERROR(VLOOKUP(VLOOKUP(B231,'Div &amp; NAV PU'!K:N,4,0),$O:$P,2,0),"Debt")</f>
        <v>Debt</v>
      </c>
      <c r="R231" t="str">
        <f t="shared" si="24"/>
        <v>Y0ALRegular Plan - Daily IDCW</v>
      </c>
      <c r="S231" t="str">
        <f>+VLOOKUP(B231,'Div &amp; NAV PU'!K:N,4,0)</f>
        <v>Y0AL</v>
      </c>
      <c r="T231" t="str">
        <f>+VLOOKUP(B231,'Div &amp; NAV PU'!K:O,5,0)</f>
        <v>Regular Plan - Daily IDCW</v>
      </c>
      <c r="U231">
        <f t="shared" si="20"/>
        <v>15.581406499999995</v>
      </c>
      <c r="V231">
        <f>+VLOOKUP(T231,Financials!$C$59:$AN$72,MATCH(S231,Financials!$1:$1,0)-2,0)</f>
        <v>15.581406499999995</v>
      </c>
      <c r="W231" s="108">
        <f t="shared" si="25"/>
        <v>0</v>
      </c>
      <c r="Y231" s="92">
        <f t="shared" si="21"/>
        <v>15.581406499999995</v>
      </c>
      <c r="Z231">
        <f t="shared" si="22"/>
        <v>15.581406499999995</v>
      </c>
      <c r="AF231" s="169"/>
    </row>
    <row r="232" spans="1:32" hidden="1" x14ac:dyDescent="0.25">
      <c r="A232" s="171">
        <v>327</v>
      </c>
      <c r="B232" s="171" t="s">
        <v>1285</v>
      </c>
      <c r="C232" s="171" t="s">
        <v>2445</v>
      </c>
      <c r="D232" s="172">
        <v>44316</v>
      </c>
      <c r="E232" s="173">
        <v>8.9325479999999999E-2</v>
      </c>
      <c r="F232" s="173">
        <v>8.9325479999999999E-2</v>
      </c>
      <c r="G232" s="173">
        <v>1023.3</v>
      </c>
      <c r="I232" s="92">
        <f t="shared" si="23"/>
        <v>8.9325479999999999E-2</v>
      </c>
      <c r="J232" t="str">
        <f>IFERROR(VLOOKUP(VLOOKUP(B232,'Div &amp; NAV PU'!K:N,4,0),$O:$P,2,0),"Debt")</f>
        <v>Debt</v>
      </c>
      <c r="R232" t="str">
        <f t="shared" si="24"/>
        <v>Y0ALDirect Plan - Daily IDCW</v>
      </c>
      <c r="S232" t="str">
        <f>+VLOOKUP(B232,'Div &amp; NAV PU'!K:N,4,0)</f>
        <v>Y0AL</v>
      </c>
      <c r="T232" t="str">
        <f>+VLOOKUP(B232,'Div &amp; NAV PU'!K:O,5,0)</f>
        <v>Direct Plan - Daily IDCW</v>
      </c>
      <c r="U232">
        <f t="shared" si="20"/>
        <v>16.110954460000006</v>
      </c>
      <c r="V232">
        <f>+VLOOKUP(T232,Financials!$C$59:$AN$72,MATCH(S232,Financials!$1:$1,0)-2,0)</f>
        <v>16.110954460000006</v>
      </c>
      <c r="W232" s="108">
        <f t="shared" si="25"/>
        <v>0</v>
      </c>
      <c r="Y232" s="92">
        <f t="shared" si="21"/>
        <v>16.110954460000006</v>
      </c>
      <c r="Z232">
        <f t="shared" si="22"/>
        <v>16.110954460000006</v>
      </c>
    </row>
    <row r="233" spans="1:32" hidden="1" x14ac:dyDescent="0.25">
      <c r="A233" s="171">
        <v>328</v>
      </c>
      <c r="B233" s="171">
        <v>125</v>
      </c>
      <c r="C233" s="171" t="s">
        <v>2458</v>
      </c>
      <c r="D233" s="172">
        <v>44316</v>
      </c>
      <c r="E233" s="173">
        <v>4.4708999999999998E-4</v>
      </c>
      <c r="F233" s="173">
        <v>4.4708999999999998E-4</v>
      </c>
      <c r="G233" s="173">
        <v>10.8591</v>
      </c>
      <c r="I233" s="92">
        <f t="shared" si="23"/>
        <v>4.4708999999999998E-4</v>
      </c>
      <c r="J233" t="str">
        <f>IFERROR(VLOOKUP(VLOOKUP(B233,'Div &amp; NAV PU'!K:N,4,0),$O:$P,2,0),"Debt")</f>
        <v>Debt</v>
      </c>
      <c r="R233" t="str">
        <f t="shared" si="24"/>
        <v>Y0BLRegular Plan - Daily IDCW</v>
      </c>
      <c r="S233" t="str">
        <f>+VLOOKUP(B233,'Div &amp; NAV PU'!K:N,4,0)</f>
        <v>Y0BL</v>
      </c>
      <c r="T233" t="str">
        <f>+VLOOKUP(B233,'Div &amp; NAV PU'!K:O,5,0)</f>
        <v>Regular Plan - Daily IDCW</v>
      </c>
      <c r="U233">
        <f t="shared" si="20"/>
        <v>0.15721088999999988</v>
      </c>
      <c r="V233">
        <f>+VLOOKUP(T233,Financials!$C$59:$AN$72,MATCH(S233,Financials!$1:$1,0)-2,0)</f>
        <v>0.15721088999999988</v>
      </c>
      <c r="W233" s="108">
        <f t="shared" si="25"/>
        <v>0</v>
      </c>
      <c r="Y233" s="92">
        <f t="shared" si="21"/>
        <v>0.15721088999999988</v>
      </c>
      <c r="Z233">
        <f t="shared" si="22"/>
        <v>0.15721088999999988</v>
      </c>
    </row>
    <row r="234" spans="1:32" hidden="1" x14ac:dyDescent="0.25">
      <c r="A234" s="171">
        <v>329</v>
      </c>
      <c r="B234" s="171" t="s">
        <v>1263</v>
      </c>
      <c r="C234" s="171" t="s">
        <v>2459</v>
      </c>
      <c r="D234" s="172">
        <v>44316</v>
      </c>
      <c r="E234" s="173">
        <v>5.8991000000000002E-4</v>
      </c>
      <c r="F234" s="173">
        <v>5.8991000000000002E-4</v>
      </c>
      <c r="G234" s="173">
        <v>10.8591</v>
      </c>
      <c r="I234" s="92">
        <f t="shared" si="23"/>
        <v>5.8991000000000002E-4</v>
      </c>
      <c r="J234" t="str">
        <f>IFERROR(VLOOKUP(VLOOKUP(B234,'Div &amp; NAV PU'!K:N,4,0),$O:$P,2,0),"Debt")</f>
        <v>Debt</v>
      </c>
      <c r="R234" t="str">
        <f t="shared" si="24"/>
        <v>Y0BLDirect Plan - Daily IDCW</v>
      </c>
      <c r="S234" t="str">
        <f>+VLOOKUP(B234,'Div &amp; NAV PU'!K:N,4,0)</f>
        <v>Y0BL</v>
      </c>
      <c r="T234" t="str">
        <f>+VLOOKUP(B234,'Div &amp; NAV PU'!K:O,5,0)</f>
        <v>Direct Plan - Daily IDCW</v>
      </c>
      <c r="U234">
        <f t="shared" si="20"/>
        <v>0.18309809000000002</v>
      </c>
      <c r="V234">
        <f>+VLOOKUP(T234,Financials!$C$59:$AN$72,MATCH(S234,Financials!$1:$1,0)-2,0)</f>
        <v>0.18309809000000002</v>
      </c>
      <c r="W234" s="108">
        <f t="shared" si="25"/>
        <v>0</v>
      </c>
      <c r="Y234" s="92">
        <f t="shared" si="21"/>
        <v>0.18309809000000002</v>
      </c>
      <c r="Z234">
        <f t="shared" si="22"/>
        <v>0.18309809000000002</v>
      </c>
    </row>
    <row r="235" spans="1:32" hidden="1" x14ac:dyDescent="0.25">
      <c r="A235" s="171">
        <v>330</v>
      </c>
      <c r="B235" s="171" t="s">
        <v>1271</v>
      </c>
      <c r="C235" s="171" t="s">
        <v>2446</v>
      </c>
      <c r="D235" s="172">
        <v>44316</v>
      </c>
      <c r="E235" s="173">
        <v>6.7872210000000002E-2</v>
      </c>
      <c r="F235" s="173">
        <v>6.7872210000000002E-2</v>
      </c>
      <c r="G235" s="173">
        <v>1011.7794</v>
      </c>
      <c r="I235" s="92">
        <f t="shared" si="23"/>
        <v>6.7872210000000002E-2</v>
      </c>
      <c r="J235" t="str">
        <f>IFERROR(VLOOKUP(VLOOKUP(B235,'Div &amp; NAV PU'!K:N,4,0),$O:$P,2,0),"Debt")</f>
        <v>Debt</v>
      </c>
      <c r="R235" t="str">
        <f t="shared" si="24"/>
        <v>Y0BQRegular Plan - Daily IDCW</v>
      </c>
      <c r="S235" t="str">
        <f>+VLOOKUP(B235,'Div &amp; NAV PU'!K:N,4,0)</f>
        <v>Y0BQ</v>
      </c>
      <c r="T235" t="str">
        <f>+VLOOKUP(B235,'Div &amp; NAV PU'!K:O,5,0)</f>
        <v>Regular Plan - Daily IDCW</v>
      </c>
      <c r="U235">
        <f t="shared" si="20"/>
        <v>15.994319890000005</v>
      </c>
      <c r="V235">
        <f>+VLOOKUP(T235,Financials!$C$59:$AN$72,MATCH(S235,Financials!$1:$1,0)-2,0)</f>
        <v>15.994319890000005</v>
      </c>
      <c r="W235" s="108">
        <f t="shared" si="25"/>
        <v>0</v>
      </c>
      <c r="Y235" s="92">
        <f t="shared" si="21"/>
        <v>15.994319890000005</v>
      </c>
      <c r="Z235">
        <f t="shared" si="22"/>
        <v>15.994319890000005</v>
      </c>
    </row>
    <row r="236" spans="1:32" hidden="1" x14ac:dyDescent="0.25">
      <c r="A236" s="171">
        <v>331</v>
      </c>
      <c r="B236" s="171" t="s">
        <v>1268</v>
      </c>
      <c r="C236" s="171" t="s">
        <v>2447</v>
      </c>
      <c r="D236" s="172">
        <v>44316</v>
      </c>
      <c r="E236" s="173">
        <v>6.9488930000000004E-2</v>
      </c>
      <c r="F236" s="173">
        <v>6.9488930000000004E-2</v>
      </c>
      <c r="G236" s="173">
        <v>1014.3496</v>
      </c>
      <c r="I236" s="92">
        <f t="shared" si="23"/>
        <v>6.9488930000000004E-2</v>
      </c>
      <c r="J236" t="str">
        <f>IFERROR(VLOOKUP(VLOOKUP(B236,'Div &amp; NAV PU'!K:N,4,0),$O:$P,2,0),"Debt")</f>
        <v>Debt</v>
      </c>
      <c r="R236" t="str">
        <f t="shared" si="24"/>
        <v>Y0BQDirect Plan - Daily IDCW</v>
      </c>
      <c r="S236" t="str">
        <f>+VLOOKUP(B236,'Div &amp; NAV PU'!K:N,4,0)</f>
        <v>Y0BQ</v>
      </c>
      <c r="T236" t="str">
        <f>+VLOOKUP(B236,'Div &amp; NAV PU'!K:O,5,0)</f>
        <v>Direct Plan - Daily IDCW</v>
      </c>
      <c r="U236">
        <f t="shared" si="20"/>
        <v>16.338912069999992</v>
      </c>
      <c r="V236">
        <f>+VLOOKUP(T236,Financials!$C$59:$AN$72,MATCH(S236,Financials!$1:$1,0)-2,0)</f>
        <v>16.338912069999992</v>
      </c>
      <c r="W236" s="108">
        <f t="shared" si="25"/>
        <v>0</v>
      </c>
      <c r="Y236" s="92">
        <f t="shared" si="21"/>
        <v>16.338912069999992</v>
      </c>
      <c r="Z236">
        <f t="shared" si="22"/>
        <v>16.338912069999992</v>
      </c>
    </row>
    <row r="237" spans="1:32" hidden="1" x14ac:dyDescent="0.25">
      <c r="A237" s="171">
        <v>332</v>
      </c>
      <c r="B237" s="171" t="s">
        <v>1297</v>
      </c>
      <c r="C237" s="171" t="s">
        <v>2469</v>
      </c>
      <c r="D237" s="172">
        <v>44316</v>
      </c>
      <c r="E237" s="173">
        <v>4.8452599999999997E-3</v>
      </c>
      <c r="F237" s="173">
        <v>4.8452599999999997E-3</v>
      </c>
      <c r="G237" s="173">
        <v>11.116</v>
      </c>
      <c r="I237" s="92">
        <f t="shared" si="23"/>
        <v>4.8452599999999997E-3</v>
      </c>
      <c r="J237" t="str">
        <f>IFERROR(VLOOKUP(VLOOKUP(B237,'Div &amp; NAV PU'!K:N,4,0),$O:$P,2,0),"Debt")</f>
        <v>Debt</v>
      </c>
      <c r="R237" t="str">
        <f t="shared" si="24"/>
        <v>Y0AIRegular Plan - Daily IDCW</v>
      </c>
      <c r="S237" t="str">
        <f>+VLOOKUP(B237,'Div &amp; NAV PU'!K:N,4,0)</f>
        <v>Y0AI</v>
      </c>
      <c r="T237" t="str">
        <f>+VLOOKUP(B237,'Div &amp; NAV PU'!K:O,5,0)</f>
        <v>Regular Plan - Daily IDCW</v>
      </c>
      <c r="U237">
        <f t="shared" si="20"/>
        <v>0.25393286999999998</v>
      </c>
      <c r="V237">
        <f>+VLOOKUP(T237,Financials!$C$59:$AN$72,MATCH(S237,Financials!$1:$1,0)-2,0)</f>
        <v>0.25393286999999998</v>
      </c>
      <c r="W237" s="108">
        <f t="shared" si="25"/>
        <v>0</v>
      </c>
      <c r="Y237" s="92">
        <f t="shared" si="21"/>
        <v>0.25393286999999998</v>
      </c>
      <c r="Z237">
        <f t="shared" si="22"/>
        <v>0.25393286999999998</v>
      </c>
    </row>
    <row r="238" spans="1:32" hidden="1" x14ac:dyDescent="0.25">
      <c r="A238" s="171">
        <v>333</v>
      </c>
      <c r="B238" s="171" t="s">
        <v>1524</v>
      </c>
      <c r="C238" s="171" t="s">
        <v>2462</v>
      </c>
      <c r="D238" s="172">
        <v>44316</v>
      </c>
      <c r="E238" s="173">
        <v>5.1108500000000001E-3</v>
      </c>
      <c r="F238" s="173">
        <v>5.1108500000000001E-3</v>
      </c>
      <c r="G238" s="173">
        <v>11.1907</v>
      </c>
      <c r="I238" s="92">
        <f t="shared" si="23"/>
        <v>5.1108500000000001E-3</v>
      </c>
      <c r="J238" t="str">
        <f>IFERROR(VLOOKUP(VLOOKUP(B238,'Div &amp; NAV PU'!K:N,4,0),$O:$P,2,0),"Debt")</f>
        <v>Debt</v>
      </c>
      <c r="R238" t="str">
        <f t="shared" si="24"/>
        <v>Y0AIDirect Plan - Daily IDCW</v>
      </c>
      <c r="S238" t="str">
        <f>+VLOOKUP(B238,'Div &amp; NAV PU'!K:N,4,0)</f>
        <v>Y0AI</v>
      </c>
      <c r="T238" t="str">
        <f>+VLOOKUP(B238,'Div &amp; NAV PU'!K:O,5,0)</f>
        <v>Direct Plan - Daily IDCW</v>
      </c>
      <c r="U238">
        <f t="shared" si="20"/>
        <v>0.28590751000000003</v>
      </c>
      <c r="V238">
        <f>+VLOOKUP(T238,Financials!$C$59:$AN$72,MATCH(S238,Financials!$1:$1,0)-2,0)</f>
        <v>0.28590751000000003</v>
      </c>
      <c r="W238" s="108">
        <f t="shared" si="25"/>
        <v>0</v>
      </c>
      <c r="Y238" s="92">
        <f t="shared" si="21"/>
        <v>0.28590751000000003</v>
      </c>
      <c r="Z238">
        <f t="shared" si="22"/>
        <v>0.28590751000000003</v>
      </c>
    </row>
    <row r="239" spans="1:32" hidden="1" x14ac:dyDescent="0.25">
      <c r="A239" s="171">
        <v>334</v>
      </c>
      <c r="B239" s="171" t="s">
        <v>1346</v>
      </c>
      <c r="C239" s="171" t="s">
        <v>2495</v>
      </c>
      <c r="D239" s="172">
        <v>44316</v>
      </c>
      <c r="E239" s="173">
        <v>0.04</v>
      </c>
      <c r="F239" s="173">
        <v>0.04</v>
      </c>
      <c r="G239" s="173">
        <v>10.202999999999999</v>
      </c>
      <c r="I239" s="92">
        <f t="shared" si="23"/>
        <v>0.04</v>
      </c>
      <c r="J239" t="str">
        <f>IFERROR(VLOOKUP(VLOOKUP(B239,'Div &amp; NAV PU'!K:N,4,0),$O:$P,2,0),"Debt")</f>
        <v>Equity</v>
      </c>
      <c r="R239" t="str">
        <f t="shared" si="24"/>
        <v>Y0D3Regular Plan - Monthly IDCW</v>
      </c>
      <c r="S239" t="str">
        <f>+VLOOKUP(B239,'Div &amp; NAV PU'!K:N,4,0)</f>
        <v>Y0D3</v>
      </c>
      <c r="T239" t="str">
        <f>+VLOOKUP(B239,'Div &amp; NAV PU'!K:O,5,0)</f>
        <v>Regular Plan - Monthly IDCW</v>
      </c>
      <c r="U239">
        <f t="shared" si="20"/>
        <v>0.18000000000000002</v>
      </c>
      <c r="V239">
        <f>+VLOOKUP(T239,Financials!$C$59:$AN$72,MATCH(S239,Financials!$1:$1,0)-2,0)</f>
        <v>0.18000000000000002</v>
      </c>
      <c r="W239" s="108">
        <f t="shared" si="25"/>
        <v>0</v>
      </c>
      <c r="Y239" s="92">
        <f t="shared" si="21"/>
        <v>0.18000000000000002</v>
      </c>
      <c r="Z239">
        <f t="shared" si="22"/>
        <v>0.18000000000000002</v>
      </c>
    </row>
    <row r="240" spans="1:32" hidden="1" x14ac:dyDescent="0.25">
      <c r="A240" s="171">
        <v>339</v>
      </c>
      <c r="B240" s="171" t="s">
        <v>1289</v>
      </c>
      <c r="C240" s="171" t="s">
        <v>2444</v>
      </c>
      <c r="D240" s="172">
        <v>44318</v>
      </c>
      <c r="E240" s="173">
        <v>0.17257803999999999</v>
      </c>
      <c r="F240" s="173">
        <v>0.17257803999999999</v>
      </c>
      <c r="G240" s="173">
        <v>1023.3</v>
      </c>
      <c r="I240" s="92">
        <f t="shared" si="23"/>
        <v>0.17257803999999999</v>
      </c>
      <c r="J240" t="str">
        <f>IFERROR(VLOOKUP(VLOOKUP(B240,'Div &amp; NAV PU'!K:N,4,0),$O:$P,2,0),"Debt")</f>
        <v>Debt</v>
      </c>
      <c r="R240" t="str">
        <f t="shared" si="24"/>
        <v>Y0ALRegular Plan - Daily IDCW</v>
      </c>
      <c r="S240" t="str">
        <f>+VLOOKUP(B240,'Div &amp; NAV PU'!K:N,4,0)</f>
        <v>Y0AL</v>
      </c>
      <c r="T240" t="str">
        <f>+VLOOKUP(B240,'Div &amp; NAV PU'!K:O,5,0)</f>
        <v>Regular Plan - Daily IDCW</v>
      </c>
      <c r="U240">
        <f t="shared" si="20"/>
        <v>15.581406499999995</v>
      </c>
      <c r="V240">
        <f>+VLOOKUP(T240,Financials!$C$59:$AN$72,MATCH(S240,Financials!$1:$1,0)-2,0)</f>
        <v>15.581406499999995</v>
      </c>
      <c r="W240" s="108">
        <f t="shared" si="25"/>
        <v>0</v>
      </c>
      <c r="Y240" s="92">
        <f t="shared" si="21"/>
        <v>15.581406499999995</v>
      </c>
      <c r="Z240">
        <f t="shared" si="22"/>
        <v>15.581406499999995</v>
      </c>
    </row>
    <row r="241" spans="1:26" hidden="1" x14ac:dyDescent="0.25">
      <c r="A241" s="171">
        <v>340</v>
      </c>
      <c r="B241" s="171" t="s">
        <v>1285</v>
      </c>
      <c r="C241" s="171" t="s">
        <v>2445</v>
      </c>
      <c r="D241" s="172">
        <v>44318</v>
      </c>
      <c r="E241" s="173">
        <v>0.1779472</v>
      </c>
      <c r="F241" s="173">
        <v>0.1779472</v>
      </c>
      <c r="G241" s="173">
        <v>1023.3</v>
      </c>
      <c r="I241" s="92">
        <f t="shared" si="23"/>
        <v>0.1779472</v>
      </c>
      <c r="J241" t="str">
        <f>IFERROR(VLOOKUP(VLOOKUP(B241,'Div &amp; NAV PU'!K:N,4,0),$O:$P,2,0),"Debt")</f>
        <v>Debt</v>
      </c>
      <c r="R241" t="str">
        <f t="shared" si="24"/>
        <v>Y0ALDirect Plan - Daily IDCW</v>
      </c>
      <c r="S241" t="str">
        <f>+VLOOKUP(B241,'Div &amp; NAV PU'!K:N,4,0)</f>
        <v>Y0AL</v>
      </c>
      <c r="T241" t="str">
        <f>+VLOOKUP(B241,'Div &amp; NAV PU'!K:O,5,0)</f>
        <v>Direct Plan - Daily IDCW</v>
      </c>
      <c r="U241">
        <f t="shared" si="20"/>
        <v>16.110954460000006</v>
      </c>
      <c r="V241">
        <f>+VLOOKUP(T241,Financials!$C$59:$AN$72,MATCH(S241,Financials!$1:$1,0)-2,0)</f>
        <v>16.110954460000006</v>
      </c>
      <c r="W241" s="108">
        <f t="shared" si="25"/>
        <v>0</v>
      </c>
      <c r="Y241" s="92">
        <f t="shared" si="21"/>
        <v>16.110954460000006</v>
      </c>
      <c r="Z241">
        <f t="shared" si="22"/>
        <v>16.110954460000006</v>
      </c>
    </row>
    <row r="242" spans="1:26" hidden="1" x14ac:dyDescent="0.25">
      <c r="A242" s="171">
        <v>341</v>
      </c>
      <c r="B242" s="171" t="s">
        <v>1271</v>
      </c>
      <c r="C242" s="171" t="s">
        <v>2446</v>
      </c>
      <c r="D242" s="172">
        <v>44318</v>
      </c>
      <c r="E242" s="173">
        <v>0.17018709000000001</v>
      </c>
      <c r="F242" s="173">
        <v>0.17018709000000001</v>
      </c>
      <c r="G242" s="173">
        <v>1011.7794</v>
      </c>
      <c r="I242" s="92">
        <f t="shared" si="23"/>
        <v>0.17018709000000001</v>
      </c>
      <c r="J242" t="str">
        <f>IFERROR(VLOOKUP(VLOOKUP(B242,'Div &amp; NAV PU'!K:N,4,0),$O:$P,2,0),"Debt")</f>
        <v>Debt</v>
      </c>
      <c r="R242" t="str">
        <f t="shared" si="24"/>
        <v>Y0BQRegular Plan - Daily IDCW</v>
      </c>
      <c r="S242" t="str">
        <f>+VLOOKUP(B242,'Div &amp; NAV PU'!K:N,4,0)</f>
        <v>Y0BQ</v>
      </c>
      <c r="T242" t="str">
        <f>+VLOOKUP(B242,'Div &amp; NAV PU'!K:O,5,0)</f>
        <v>Regular Plan - Daily IDCW</v>
      </c>
      <c r="U242">
        <f t="shared" si="20"/>
        <v>15.994319890000005</v>
      </c>
      <c r="V242">
        <f>+VLOOKUP(T242,Financials!$C$59:$AN$72,MATCH(S242,Financials!$1:$1,0)-2,0)</f>
        <v>15.994319890000005</v>
      </c>
      <c r="W242" s="108">
        <f t="shared" si="25"/>
        <v>0</v>
      </c>
      <c r="Y242" s="92">
        <f t="shared" si="21"/>
        <v>15.994319890000005</v>
      </c>
      <c r="Z242">
        <f t="shared" si="22"/>
        <v>15.994319890000005</v>
      </c>
    </row>
    <row r="243" spans="1:26" hidden="1" x14ac:dyDescent="0.25">
      <c r="A243" s="171">
        <v>342</v>
      </c>
      <c r="B243" s="171" t="s">
        <v>1268</v>
      </c>
      <c r="C243" s="171" t="s">
        <v>2447</v>
      </c>
      <c r="D243" s="172">
        <v>44318</v>
      </c>
      <c r="E243" s="173">
        <v>0.17341312</v>
      </c>
      <c r="F243" s="173">
        <v>0.17341312</v>
      </c>
      <c r="G243" s="173">
        <v>1014.3496</v>
      </c>
      <c r="I243" s="92">
        <f t="shared" si="23"/>
        <v>0.17341312</v>
      </c>
      <c r="J243" t="str">
        <f>IFERROR(VLOOKUP(VLOOKUP(B243,'Div &amp; NAV PU'!K:N,4,0),$O:$P,2,0),"Debt")</f>
        <v>Debt</v>
      </c>
      <c r="R243" t="str">
        <f t="shared" si="24"/>
        <v>Y0BQDirect Plan - Daily IDCW</v>
      </c>
      <c r="S243" t="str">
        <f>+VLOOKUP(B243,'Div &amp; NAV PU'!K:N,4,0)</f>
        <v>Y0BQ</v>
      </c>
      <c r="T243" t="str">
        <f>+VLOOKUP(B243,'Div &amp; NAV PU'!K:O,5,0)</f>
        <v>Direct Plan - Daily IDCW</v>
      </c>
      <c r="U243">
        <f t="shared" si="20"/>
        <v>16.338912069999992</v>
      </c>
      <c r="V243">
        <f>+VLOOKUP(T243,Financials!$C$59:$AN$72,MATCH(S243,Financials!$1:$1,0)-2,0)</f>
        <v>16.338912069999992</v>
      </c>
      <c r="W243" s="108">
        <f t="shared" si="25"/>
        <v>0</v>
      </c>
      <c r="Y243" s="92">
        <f t="shared" si="21"/>
        <v>16.338912069999992</v>
      </c>
      <c r="Z243">
        <f t="shared" si="22"/>
        <v>16.338912069999992</v>
      </c>
    </row>
    <row r="244" spans="1:26" hidden="1" x14ac:dyDescent="0.25">
      <c r="A244" s="171">
        <v>343</v>
      </c>
      <c r="B244" s="171" t="s">
        <v>1273</v>
      </c>
      <c r="C244" s="171" t="s">
        <v>2448</v>
      </c>
      <c r="D244" s="172">
        <v>44319</v>
      </c>
      <c r="E244" s="173">
        <v>0.56157992999999995</v>
      </c>
      <c r="F244" s="173">
        <v>0.56157992999999995</v>
      </c>
      <c r="G244" s="173">
        <v>1002.7005</v>
      </c>
      <c r="I244" s="92">
        <f t="shared" si="23"/>
        <v>0.56157992999999995</v>
      </c>
      <c r="J244" t="str">
        <f>IFERROR(VLOOKUP(VLOOKUP(B244,'Div &amp; NAV PU'!K:N,4,0),$O:$P,2,0),"Debt")</f>
        <v>Debt</v>
      </c>
      <c r="R244" t="str">
        <f t="shared" si="24"/>
        <v>Y0BQRegular Plan - Weekly IDCW</v>
      </c>
      <c r="S244" t="str">
        <f>+VLOOKUP(B244,'Div &amp; NAV PU'!K:N,4,0)</f>
        <v>Y0BQ</v>
      </c>
      <c r="T244" t="str">
        <f>+VLOOKUP(B244,'Div &amp; NAV PU'!K:O,5,0)</f>
        <v>Regular Plan - Weekly IDCW</v>
      </c>
      <c r="U244">
        <f t="shared" si="20"/>
        <v>15.883562729999998</v>
      </c>
      <c r="V244">
        <f>+VLOOKUP(T244,Financials!$C$59:$AN$72,MATCH(S244,Financials!$1:$1,0)-2,0)</f>
        <v>15.883562729999998</v>
      </c>
      <c r="W244" s="108">
        <f t="shared" si="25"/>
        <v>0</v>
      </c>
      <c r="Y244" s="92">
        <f t="shared" si="21"/>
        <v>15.883562729999998</v>
      </c>
      <c r="Z244">
        <f t="shared" si="22"/>
        <v>15.883562729999998</v>
      </c>
    </row>
    <row r="245" spans="1:26" hidden="1" x14ac:dyDescent="0.25">
      <c r="A245" s="171">
        <v>344</v>
      </c>
      <c r="B245" s="171" t="s">
        <v>1288</v>
      </c>
      <c r="C245" s="171" t="s">
        <v>2449</v>
      </c>
      <c r="D245" s="172">
        <v>44319</v>
      </c>
      <c r="E245" s="173">
        <v>0.61005624999999997</v>
      </c>
      <c r="F245" s="173">
        <v>0.61005624999999997</v>
      </c>
      <c r="G245" s="173">
        <v>1001.4242</v>
      </c>
      <c r="I245" s="92">
        <f t="shared" si="23"/>
        <v>0.61005624999999997</v>
      </c>
      <c r="J245" t="str">
        <f>IFERROR(VLOOKUP(VLOOKUP(B245,'Div &amp; NAV PU'!K:N,4,0),$O:$P,2,0),"Debt")</f>
        <v>Debt</v>
      </c>
      <c r="R245" t="str">
        <f t="shared" si="24"/>
        <v>Y0ALDirect Plan - Weekly IDCW</v>
      </c>
      <c r="S245" t="str">
        <f>+VLOOKUP(B245,'Div &amp; NAV PU'!K:N,4,0)</f>
        <v>Y0AL</v>
      </c>
      <c r="T245" t="str">
        <f>+VLOOKUP(B245,'Div &amp; NAV PU'!K:O,5,0)</f>
        <v>Direct Plan - Weekly IDCW</v>
      </c>
      <c r="U245">
        <f t="shared" si="20"/>
        <v>15.663855589999999</v>
      </c>
      <c r="V245">
        <f>+VLOOKUP(T245,Financials!$C$59:$AN$72,MATCH(S245,Financials!$1:$1,0)-2,0)</f>
        <v>15.663855589999999</v>
      </c>
      <c r="W245" s="108">
        <f t="shared" si="25"/>
        <v>0</v>
      </c>
      <c r="Y245" s="92">
        <f t="shared" si="21"/>
        <v>15.663855589999999</v>
      </c>
      <c r="Z245">
        <f t="shared" si="22"/>
        <v>15.663855589999999</v>
      </c>
    </row>
    <row r="246" spans="1:26" hidden="1" x14ac:dyDescent="0.25">
      <c r="A246" s="171">
        <v>345</v>
      </c>
      <c r="B246" s="171" t="s">
        <v>1339</v>
      </c>
      <c r="C246" s="171" t="s">
        <v>2453</v>
      </c>
      <c r="D246" s="172">
        <v>44319</v>
      </c>
      <c r="E246" s="173">
        <v>0.58978772999999995</v>
      </c>
      <c r="F246" s="173">
        <v>0.58978772999999995</v>
      </c>
      <c r="G246" s="173">
        <v>1000.0318</v>
      </c>
      <c r="I246" s="92">
        <f t="shared" si="23"/>
        <v>0.58978772999999995</v>
      </c>
      <c r="J246" t="str">
        <f>IFERROR(VLOOKUP(VLOOKUP(B246,'Div &amp; NAV PU'!K:N,4,0),$O:$P,2,0),"Debt")</f>
        <v>Debt</v>
      </c>
      <c r="R246" t="str">
        <f t="shared" si="24"/>
        <v>Y0ALRegular Plan - Weekly IDCW</v>
      </c>
      <c r="S246" t="str">
        <f>+VLOOKUP(B246,'Div &amp; NAV PU'!K:N,4,0)</f>
        <v>Y0AL</v>
      </c>
      <c r="T246" t="str">
        <f>+VLOOKUP(B246,'Div &amp; NAV PU'!K:O,5,0)</f>
        <v>Regular Plan - Weekly IDCW</v>
      </c>
      <c r="U246">
        <f t="shared" si="20"/>
        <v>15.152052740000002</v>
      </c>
      <c r="V246">
        <f>+VLOOKUP(T246,Financials!$C$59:$AN$72,MATCH(S246,Financials!$1:$1,0)-2,0)</f>
        <v>15.152052740000002</v>
      </c>
      <c r="W246" s="108">
        <f t="shared" si="25"/>
        <v>0</v>
      </c>
      <c r="Y246" s="92">
        <f t="shared" si="21"/>
        <v>15.152052740000002</v>
      </c>
      <c r="Z246">
        <f t="shared" si="22"/>
        <v>15.152052740000002</v>
      </c>
    </row>
    <row r="247" spans="1:26" hidden="1" x14ac:dyDescent="0.25">
      <c r="A247" s="171">
        <v>346</v>
      </c>
      <c r="B247" s="171" t="s">
        <v>1270</v>
      </c>
      <c r="C247" s="171" t="s">
        <v>2452</v>
      </c>
      <c r="D247" s="172">
        <v>44319</v>
      </c>
      <c r="E247" s="173">
        <v>0.57020671999999994</v>
      </c>
      <c r="F247" s="173">
        <v>0.57020671999999994</v>
      </c>
      <c r="G247" s="173">
        <v>1000.9308</v>
      </c>
      <c r="I247" s="92">
        <f t="shared" si="23"/>
        <v>0.57020671999999994</v>
      </c>
      <c r="J247" t="str">
        <f>IFERROR(VLOOKUP(VLOOKUP(B247,'Div &amp; NAV PU'!K:N,4,0),$O:$P,2,0),"Debt")</f>
        <v>Debt</v>
      </c>
      <c r="R247" t="str">
        <f t="shared" si="24"/>
        <v>Y0BQDirect Plan - Weekly IDCW</v>
      </c>
      <c r="S247" t="str">
        <f>+VLOOKUP(B247,'Div &amp; NAV PU'!K:N,4,0)</f>
        <v>Y0BQ</v>
      </c>
      <c r="T247" t="str">
        <f>+VLOOKUP(B247,'Div &amp; NAV PU'!K:O,5,0)</f>
        <v>Direct Plan - Weekly IDCW</v>
      </c>
      <c r="U247">
        <f t="shared" si="20"/>
        <v>16.12514651</v>
      </c>
      <c r="V247">
        <f>+VLOOKUP(T247,Financials!$C$59:$AN$72,MATCH(S247,Financials!$1:$1,0)-2,0)</f>
        <v>16.12514651</v>
      </c>
      <c r="W247" s="108">
        <f t="shared" si="25"/>
        <v>0</v>
      </c>
      <c r="Y247" s="92">
        <f t="shared" si="21"/>
        <v>16.12514651</v>
      </c>
      <c r="Z247">
        <f t="shared" si="22"/>
        <v>16.12514651</v>
      </c>
    </row>
    <row r="248" spans="1:26" hidden="1" x14ac:dyDescent="0.25">
      <c r="A248" s="171">
        <v>347</v>
      </c>
      <c r="B248" s="171">
        <v>126</v>
      </c>
      <c r="C248" s="171" t="s">
        <v>2450</v>
      </c>
      <c r="D248" s="172">
        <v>44319</v>
      </c>
      <c r="E248" s="173">
        <v>5.7787999999999997E-3</v>
      </c>
      <c r="F248" s="173">
        <v>5.7787999999999997E-3</v>
      </c>
      <c r="G248" s="173">
        <v>13.036899999999999</v>
      </c>
      <c r="I248" s="92">
        <f t="shared" si="23"/>
        <v>5.7787999999999997E-3</v>
      </c>
      <c r="J248" t="str">
        <f>IFERROR(VLOOKUP(VLOOKUP(B248,'Div &amp; NAV PU'!K:N,4,0),$O:$P,2,0),"Debt")</f>
        <v>Debt</v>
      </c>
      <c r="R248" t="str">
        <f t="shared" si="24"/>
        <v>Y0BLRegular Plan - Weekly IDCW</v>
      </c>
      <c r="S248" t="str">
        <f>+VLOOKUP(B248,'Div &amp; NAV PU'!K:N,4,0)</f>
        <v>Y0BL</v>
      </c>
      <c r="T248" t="str">
        <f>+VLOOKUP(B248,'Div &amp; NAV PU'!K:O,5,0)</f>
        <v>Regular Plan - Weekly IDCW</v>
      </c>
      <c r="U248">
        <f t="shared" si="20"/>
        <v>0.15968480999999998</v>
      </c>
      <c r="V248">
        <f>+VLOOKUP(T248,Financials!$C$59:$AN$72,MATCH(S248,Financials!$1:$1,0)-2,0)</f>
        <v>0.15968480999999998</v>
      </c>
      <c r="W248" s="108">
        <f t="shared" si="25"/>
        <v>0</v>
      </c>
      <c r="Y248" s="92">
        <f t="shared" si="21"/>
        <v>0.15968480999999998</v>
      </c>
      <c r="Z248">
        <f t="shared" si="22"/>
        <v>0.15968480999999998</v>
      </c>
    </row>
    <row r="249" spans="1:26" hidden="1" x14ac:dyDescent="0.25">
      <c r="A249" s="171">
        <v>348</v>
      </c>
      <c r="B249" s="171" t="s">
        <v>1267</v>
      </c>
      <c r="C249" s="171" t="s">
        <v>2451</v>
      </c>
      <c r="D249" s="172">
        <v>44319</v>
      </c>
      <c r="E249" s="173">
        <v>6.8260200000000004E-3</v>
      </c>
      <c r="F249" s="173">
        <v>6.8260200000000004E-3</v>
      </c>
      <c r="G249" s="173">
        <v>13.1075</v>
      </c>
      <c r="I249" s="92">
        <f t="shared" si="23"/>
        <v>6.8260200000000004E-3</v>
      </c>
      <c r="J249" t="str">
        <f>IFERROR(VLOOKUP(VLOOKUP(B249,'Div &amp; NAV PU'!K:N,4,0),$O:$P,2,0),"Debt")</f>
        <v>Debt</v>
      </c>
      <c r="R249" t="str">
        <f t="shared" si="24"/>
        <v>Y0BLDirect Plan - Weekly IDCW</v>
      </c>
      <c r="S249" t="str">
        <f>+VLOOKUP(B249,'Div &amp; NAV PU'!K:N,4,0)</f>
        <v>Y0BL</v>
      </c>
      <c r="T249" t="str">
        <f>+VLOOKUP(B249,'Div &amp; NAV PU'!K:O,5,0)</f>
        <v>Direct Plan - Weekly IDCW</v>
      </c>
      <c r="U249">
        <f t="shared" si="20"/>
        <v>0.18718277999999999</v>
      </c>
      <c r="V249">
        <f>+VLOOKUP(T249,Financials!$C$59:$AN$72,MATCH(S249,Financials!$1:$1,0)-2,0)</f>
        <v>0.18718277999999999</v>
      </c>
      <c r="W249" s="108">
        <f t="shared" si="25"/>
        <v>0</v>
      </c>
      <c r="Y249" s="92">
        <f t="shared" si="21"/>
        <v>0.18718277999999999</v>
      </c>
      <c r="Z249">
        <f t="shared" si="22"/>
        <v>0.18718277999999999</v>
      </c>
    </row>
    <row r="250" spans="1:26" hidden="1" x14ac:dyDescent="0.25">
      <c r="A250" s="171">
        <v>349</v>
      </c>
      <c r="B250" s="171" t="s">
        <v>1262</v>
      </c>
      <c r="C250" s="171" t="s">
        <v>2456</v>
      </c>
      <c r="D250" s="172">
        <v>44319</v>
      </c>
      <c r="E250" s="173">
        <v>8.2725200000000002E-3</v>
      </c>
      <c r="F250" s="173">
        <v>8.2725200000000002E-3</v>
      </c>
      <c r="G250" s="173">
        <v>11.2913</v>
      </c>
      <c r="I250" s="92">
        <f t="shared" si="23"/>
        <v>8.2725200000000002E-3</v>
      </c>
      <c r="J250" t="str">
        <f>IFERROR(VLOOKUP(VLOOKUP(B250,'Div &amp; NAV PU'!K:N,4,0),$O:$P,2,0),"Debt")</f>
        <v>Debt</v>
      </c>
      <c r="R250" t="str">
        <f t="shared" si="24"/>
        <v>Y0BODirect Plan - Weekly IDCW</v>
      </c>
      <c r="S250" t="str">
        <f>+VLOOKUP(B250,'Div &amp; NAV PU'!K:N,4,0)</f>
        <v>Y0BO</v>
      </c>
      <c r="T250" t="str">
        <f>+VLOOKUP(B250,'Div &amp; NAV PU'!K:O,5,0)</f>
        <v>Direct Plan - Weekly IDCW</v>
      </c>
      <c r="U250">
        <f t="shared" si="20"/>
        <v>0.16732176999999998</v>
      </c>
      <c r="V250">
        <f>+VLOOKUP(T250,Financials!$C$59:$AN$72,MATCH(S250,Financials!$1:$1,0)-2,0)</f>
        <v>0.16732176999999998</v>
      </c>
      <c r="W250" s="108">
        <f t="shared" si="25"/>
        <v>0</v>
      </c>
      <c r="Y250" s="92">
        <f t="shared" si="21"/>
        <v>0.16732176999999998</v>
      </c>
      <c r="Z250">
        <f t="shared" si="22"/>
        <v>0.16732176999999998</v>
      </c>
    </row>
    <row r="251" spans="1:26" hidden="1" x14ac:dyDescent="0.25">
      <c r="A251" s="171">
        <v>350</v>
      </c>
      <c r="B251" s="171" t="s">
        <v>1296</v>
      </c>
      <c r="C251" s="171" t="s">
        <v>2461</v>
      </c>
      <c r="D251" s="172">
        <v>44319</v>
      </c>
      <c r="E251" s="173">
        <v>1.7495320000000002E-2</v>
      </c>
      <c r="F251" s="173">
        <v>1.7495320000000002E-2</v>
      </c>
      <c r="G251" s="173">
        <v>10.834300000000001</v>
      </c>
      <c r="I251" s="92">
        <f t="shared" si="23"/>
        <v>1.7495320000000002E-2</v>
      </c>
      <c r="J251" t="str">
        <f>IFERROR(VLOOKUP(VLOOKUP(B251,'Div &amp; NAV PU'!K:N,4,0),$O:$P,2,0),"Debt")</f>
        <v>Debt</v>
      </c>
      <c r="R251" t="str">
        <f t="shared" si="24"/>
        <v>Y0AIDirect Plan - Weekly IDCW</v>
      </c>
      <c r="S251" t="str">
        <f>+VLOOKUP(B251,'Div &amp; NAV PU'!K:N,4,0)</f>
        <v>Y0AI</v>
      </c>
      <c r="T251" t="str">
        <f>+VLOOKUP(B251,'Div &amp; NAV PU'!K:O,5,0)</f>
        <v>Direct Plan - Weekly IDCW</v>
      </c>
      <c r="U251">
        <f t="shared" si="20"/>
        <v>0.27169967</v>
      </c>
      <c r="V251">
        <f>+VLOOKUP(T251,Financials!$C$59:$AN$72,MATCH(S251,Financials!$1:$1,0)-2,0)</f>
        <v>0.27169967</v>
      </c>
      <c r="W251" s="108">
        <f t="shared" si="25"/>
        <v>0</v>
      </c>
      <c r="Y251" s="92">
        <f t="shared" si="21"/>
        <v>0.27169967</v>
      </c>
      <c r="Z251">
        <f t="shared" si="22"/>
        <v>0.27169967</v>
      </c>
    </row>
    <row r="252" spans="1:26" hidden="1" x14ac:dyDescent="0.25">
      <c r="A252" s="171">
        <v>351</v>
      </c>
      <c r="B252" s="171" t="s">
        <v>1300</v>
      </c>
      <c r="C252" s="171" t="s">
        <v>2460</v>
      </c>
      <c r="D252" s="172">
        <v>44319</v>
      </c>
      <c r="E252" s="173">
        <v>1.6793780000000001E-2</v>
      </c>
      <c r="F252" s="173">
        <v>1.6793780000000001E-2</v>
      </c>
      <c r="G252" s="173">
        <v>10.829499999999999</v>
      </c>
      <c r="I252" s="92">
        <f t="shared" si="23"/>
        <v>1.6793780000000001E-2</v>
      </c>
      <c r="J252" t="str">
        <f>IFERROR(VLOOKUP(VLOOKUP(B252,'Div &amp; NAV PU'!K:N,4,0),$O:$P,2,0),"Debt")</f>
        <v>Debt</v>
      </c>
      <c r="R252" t="str">
        <f t="shared" si="24"/>
        <v>Y0AIRegular Plan - Weekly IDCW</v>
      </c>
      <c r="S252" t="str">
        <f>+VLOOKUP(B252,'Div &amp; NAV PU'!K:N,4,0)</f>
        <v>Y0AI</v>
      </c>
      <c r="T252" t="str">
        <f>+VLOOKUP(B252,'Div &amp; NAV PU'!K:O,5,0)</f>
        <v>Regular Plan - Weekly IDCW</v>
      </c>
      <c r="U252">
        <f t="shared" si="20"/>
        <v>0.25746023000000001</v>
      </c>
      <c r="V252">
        <f>+VLOOKUP(T252,Financials!$C$59:$AN$72,MATCH(S252,Financials!$1:$1,0)-2,0)</f>
        <v>0.25746023000000001</v>
      </c>
      <c r="W252" s="108">
        <f t="shared" si="25"/>
        <v>0</v>
      </c>
      <c r="Y252" s="92">
        <f t="shared" si="21"/>
        <v>0.25746023000000001</v>
      </c>
      <c r="Z252">
        <f t="shared" si="22"/>
        <v>0.25746023000000001</v>
      </c>
    </row>
    <row r="253" spans="1:26" hidden="1" x14ac:dyDescent="0.25">
      <c r="A253" s="171">
        <v>353</v>
      </c>
      <c r="B253" s="171" t="s">
        <v>1297</v>
      </c>
      <c r="C253" s="171" t="s">
        <v>2469</v>
      </c>
      <c r="D253" s="172">
        <v>44319</v>
      </c>
      <c r="E253" s="173">
        <v>4.6741899999999999E-3</v>
      </c>
      <c r="F253" s="173">
        <v>4.6741899999999999E-3</v>
      </c>
      <c r="G253" s="173">
        <v>11.116</v>
      </c>
      <c r="I253" s="92">
        <f t="shared" si="23"/>
        <v>4.6741899999999999E-3</v>
      </c>
      <c r="J253" t="str">
        <f>IFERROR(VLOOKUP(VLOOKUP(B253,'Div &amp; NAV PU'!K:N,4,0),$O:$P,2,0),"Debt")</f>
        <v>Debt</v>
      </c>
      <c r="R253" t="str">
        <f t="shared" si="24"/>
        <v>Y0AIRegular Plan - Daily IDCW</v>
      </c>
      <c r="S253" t="str">
        <f>+VLOOKUP(B253,'Div &amp; NAV PU'!K:N,4,0)</f>
        <v>Y0AI</v>
      </c>
      <c r="T253" t="str">
        <f>+VLOOKUP(B253,'Div &amp; NAV PU'!K:O,5,0)</f>
        <v>Regular Plan - Daily IDCW</v>
      </c>
      <c r="U253">
        <f t="shared" si="20"/>
        <v>0.25393286999999998</v>
      </c>
      <c r="V253">
        <f>+VLOOKUP(T253,Financials!$C$59:$AN$72,MATCH(S253,Financials!$1:$1,0)-2,0)</f>
        <v>0.25393286999999998</v>
      </c>
      <c r="W253" s="108">
        <f t="shared" si="25"/>
        <v>0</v>
      </c>
      <c r="Y253" s="92">
        <f t="shared" si="21"/>
        <v>0.25393286999999998</v>
      </c>
      <c r="Z253">
        <f t="shared" si="22"/>
        <v>0.25393286999999998</v>
      </c>
    </row>
    <row r="254" spans="1:26" hidden="1" x14ac:dyDescent="0.25">
      <c r="A254" s="171">
        <v>355</v>
      </c>
      <c r="B254" s="171" t="s">
        <v>1524</v>
      </c>
      <c r="C254" s="171" t="s">
        <v>2462</v>
      </c>
      <c r="D254" s="172">
        <v>44319</v>
      </c>
      <c r="E254" s="173">
        <v>5.0538199999999997E-3</v>
      </c>
      <c r="F254" s="173">
        <v>5.0538199999999997E-3</v>
      </c>
      <c r="G254" s="173">
        <v>11.1907</v>
      </c>
      <c r="I254" s="92">
        <f t="shared" si="23"/>
        <v>5.0538199999999997E-3</v>
      </c>
      <c r="J254" t="str">
        <f>IFERROR(VLOOKUP(VLOOKUP(B254,'Div &amp; NAV PU'!K:N,4,0),$O:$P,2,0),"Debt")</f>
        <v>Debt</v>
      </c>
      <c r="R254" t="str">
        <f t="shared" si="24"/>
        <v>Y0AIDirect Plan - Daily IDCW</v>
      </c>
      <c r="S254" t="str">
        <f>+VLOOKUP(B254,'Div &amp; NAV PU'!K:N,4,0)</f>
        <v>Y0AI</v>
      </c>
      <c r="T254" t="str">
        <f>+VLOOKUP(B254,'Div &amp; NAV PU'!K:O,5,0)</f>
        <v>Direct Plan - Daily IDCW</v>
      </c>
      <c r="U254">
        <f t="shared" si="20"/>
        <v>0.28590751000000003</v>
      </c>
      <c r="V254">
        <f>+VLOOKUP(T254,Financials!$C$59:$AN$72,MATCH(S254,Financials!$1:$1,0)-2,0)</f>
        <v>0.28590751000000003</v>
      </c>
      <c r="W254" s="108">
        <f t="shared" si="25"/>
        <v>0</v>
      </c>
      <c r="Y254" s="92">
        <f t="shared" si="21"/>
        <v>0.28590751000000003</v>
      </c>
      <c r="Z254">
        <f t="shared" si="22"/>
        <v>0.28590751000000003</v>
      </c>
    </row>
    <row r="255" spans="1:26" hidden="1" x14ac:dyDescent="0.25">
      <c r="A255" s="171">
        <v>356</v>
      </c>
      <c r="B255" s="171">
        <v>221</v>
      </c>
      <c r="C255" s="171" t="s">
        <v>2454</v>
      </c>
      <c r="D255" s="172">
        <v>44319</v>
      </c>
      <c r="E255" s="173">
        <v>7.7792699999999996E-3</v>
      </c>
      <c r="F255" s="173">
        <v>7.7792699999999996E-3</v>
      </c>
      <c r="G255" s="173">
        <v>11.110200000000001</v>
      </c>
      <c r="I255" s="92">
        <f t="shared" si="23"/>
        <v>7.7792699999999996E-3</v>
      </c>
      <c r="J255" t="str">
        <f>IFERROR(VLOOKUP(VLOOKUP(B255,'Div &amp; NAV PU'!K:N,4,0),$O:$P,2,0),"Debt")</f>
        <v>Debt</v>
      </c>
      <c r="R255" t="str">
        <f t="shared" si="24"/>
        <v>Y0BORegular Plan - Weekly IDCW</v>
      </c>
      <c r="S255" t="str">
        <f>+VLOOKUP(B255,'Div &amp; NAV PU'!K:N,4,0)</f>
        <v>Y0BO</v>
      </c>
      <c r="T255" t="str">
        <f>+VLOOKUP(B255,'Div &amp; NAV PU'!K:O,5,0)</f>
        <v>Regular Plan - Weekly IDCW</v>
      </c>
      <c r="U255">
        <f t="shared" si="20"/>
        <v>0.15691073999999997</v>
      </c>
      <c r="V255">
        <f>+VLOOKUP(T255,Financials!$C$59:$AN$72,MATCH(S255,Financials!$1:$1,0)-2,0)</f>
        <v>0.15691073999999997</v>
      </c>
      <c r="W255" s="108">
        <f t="shared" si="25"/>
        <v>0</v>
      </c>
      <c r="Y255" s="92">
        <f t="shared" si="21"/>
        <v>0.15691073999999997</v>
      </c>
      <c r="Z255">
        <f t="shared" si="22"/>
        <v>0.15691073999999997</v>
      </c>
    </row>
    <row r="256" spans="1:26" hidden="1" x14ac:dyDescent="0.25">
      <c r="A256" s="171">
        <v>359</v>
      </c>
      <c r="B256" s="171">
        <v>222</v>
      </c>
      <c r="C256" s="171" t="s">
        <v>2455</v>
      </c>
      <c r="D256" s="172">
        <v>44319</v>
      </c>
      <c r="E256" s="173">
        <v>2.9711300000000002E-3</v>
      </c>
      <c r="F256" s="173">
        <v>2.9711300000000002E-3</v>
      </c>
      <c r="G256" s="173">
        <v>10.322100000000001</v>
      </c>
      <c r="I256" s="92">
        <f t="shared" si="23"/>
        <v>2.9711300000000002E-3</v>
      </c>
      <c r="J256" t="str">
        <f>IFERROR(VLOOKUP(VLOOKUP(B256,'Div &amp; NAV PU'!K:N,4,0),$O:$P,2,0),"Debt")</f>
        <v>Debt</v>
      </c>
      <c r="R256" t="str">
        <f t="shared" si="24"/>
        <v>Y0BORegular Plan - Daily IDCW</v>
      </c>
      <c r="S256" t="str">
        <f>+VLOOKUP(B256,'Div &amp; NAV PU'!K:N,4,0)</f>
        <v>Y0BO</v>
      </c>
      <c r="T256" t="str">
        <f>+VLOOKUP(B256,'Div &amp; NAV PU'!K:O,5,0)</f>
        <v>Regular Plan - Daily IDCW</v>
      </c>
      <c r="U256">
        <f t="shared" si="20"/>
        <v>0.17107141000000012</v>
      </c>
      <c r="V256">
        <f>+VLOOKUP(T256,Financials!$C$59:$AN$72,MATCH(S256,Financials!$1:$1,0)-2,0)</f>
        <v>0.17107141000000012</v>
      </c>
      <c r="W256" s="108">
        <f t="shared" si="25"/>
        <v>0</v>
      </c>
      <c r="Y256" s="92">
        <f t="shared" si="21"/>
        <v>0.17107141000000012</v>
      </c>
      <c r="Z256">
        <f t="shared" si="22"/>
        <v>0.17107141000000012</v>
      </c>
    </row>
    <row r="257" spans="1:26" hidden="1" x14ac:dyDescent="0.25">
      <c r="A257" s="171">
        <v>362</v>
      </c>
      <c r="B257" s="171" t="s">
        <v>1259</v>
      </c>
      <c r="C257" s="171" t="s">
        <v>2457</v>
      </c>
      <c r="D257" s="172">
        <v>44319</v>
      </c>
      <c r="E257" s="173">
        <v>3.1631799999999998E-3</v>
      </c>
      <c r="F257" s="173">
        <v>3.1631799999999998E-3</v>
      </c>
      <c r="G257" s="173">
        <v>10.5092</v>
      </c>
      <c r="I257" s="92">
        <f t="shared" si="23"/>
        <v>3.1631799999999998E-3</v>
      </c>
      <c r="J257" t="str">
        <f>IFERROR(VLOOKUP(VLOOKUP(B257,'Div &amp; NAV PU'!K:N,4,0),$O:$P,2,0),"Debt")</f>
        <v>Debt</v>
      </c>
      <c r="R257" t="str">
        <f t="shared" si="24"/>
        <v>Y0BODirect Plan - Daily IDCW</v>
      </c>
      <c r="S257" t="str">
        <f>+VLOOKUP(B257,'Div &amp; NAV PU'!K:N,4,0)</f>
        <v>Y0BO</v>
      </c>
      <c r="T257" t="str">
        <f>+VLOOKUP(B257,'Div &amp; NAV PU'!K:O,5,0)</f>
        <v>Direct Plan - Daily IDCW</v>
      </c>
      <c r="U257">
        <f t="shared" si="20"/>
        <v>0.18260394999999999</v>
      </c>
      <c r="V257">
        <f>+VLOOKUP(T257,Financials!$C$59:$AN$72,MATCH(S257,Financials!$1:$1,0)-2,0)</f>
        <v>0.18260394999999999</v>
      </c>
      <c r="W257" s="108">
        <f t="shared" si="25"/>
        <v>0</v>
      </c>
      <c r="Y257" s="92">
        <f t="shared" si="21"/>
        <v>0.18260394999999999</v>
      </c>
      <c r="Z257">
        <f t="shared" si="22"/>
        <v>0.18260394999999999</v>
      </c>
    </row>
    <row r="258" spans="1:26" hidden="1" x14ac:dyDescent="0.25">
      <c r="A258" s="171">
        <v>364</v>
      </c>
      <c r="B258" s="171" t="s">
        <v>1289</v>
      </c>
      <c r="C258" s="171" t="s">
        <v>2444</v>
      </c>
      <c r="D258" s="172">
        <v>44319</v>
      </c>
      <c r="E258" s="173">
        <v>8.7973700000000002E-2</v>
      </c>
      <c r="F258" s="173">
        <v>8.7973700000000002E-2</v>
      </c>
      <c r="G258" s="173">
        <v>1023.3</v>
      </c>
      <c r="I258" s="92">
        <f t="shared" si="23"/>
        <v>8.7973700000000002E-2</v>
      </c>
      <c r="J258" t="str">
        <f>IFERROR(VLOOKUP(VLOOKUP(B258,'Div &amp; NAV PU'!K:N,4,0),$O:$P,2,0),"Debt")</f>
        <v>Debt</v>
      </c>
      <c r="R258" t="str">
        <f t="shared" si="24"/>
        <v>Y0ALRegular Plan - Daily IDCW</v>
      </c>
      <c r="S258" t="str">
        <f>+VLOOKUP(B258,'Div &amp; NAV PU'!K:N,4,0)</f>
        <v>Y0AL</v>
      </c>
      <c r="T258" t="str">
        <f>+VLOOKUP(B258,'Div &amp; NAV PU'!K:O,5,0)</f>
        <v>Regular Plan - Daily IDCW</v>
      </c>
      <c r="U258">
        <f t="shared" ref="U258:U321" si="26">+SUMIFS(I:I,R:R,R258)</f>
        <v>15.581406499999995</v>
      </c>
      <c r="V258">
        <f>+VLOOKUP(T258,Financials!$C$59:$AN$72,MATCH(S258,Financials!$1:$1,0)-2,0)</f>
        <v>15.581406499999995</v>
      </c>
      <c r="W258" s="108">
        <f t="shared" si="25"/>
        <v>0</v>
      </c>
      <c r="Y258" s="92">
        <f t="shared" ref="Y258:Y321" si="27">+SUMIFS(E:E,R:R,R258)</f>
        <v>15.581406499999995</v>
      </c>
      <c r="Z258">
        <f t="shared" ref="Z258:Z321" si="28">+SUMIFS(F:F,R:R,R258)</f>
        <v>15.581406499999995</v>
      </c>
    </row>
    <row r="259" spans="1:26" hidden="1" x14ac:dyDescent="0.25">
      <c r="A259" s="171">
        <v>366</v>
      </c>
      <c r="B259" s="171" t="s">
        <v>1285</v>
      </c>
      <c r="C259" s="171" t="s">
        <v>2445</v>
      </c>
      <c r="D259" s="172">
        <v>44319</v>
      </c>
      <c r="E259" s="173">
        <v>9.0335460000000006E-2</v>
      </c>
      <c r="F259" s="173">
        <v>9.0335460000000006E-2</v>
      </c>
      <c r="G259" s="173">
        <v>1023.3</v>
      </c>
      <c r="I259" s="92">
        <f t="shared" ref="I259:I322" si="29">F259</f>
        <v>9.0335460000000006E-2</v>
      </c>
      <c r="J259" t="str">
        <f>IFERROR(VLOOKUP(VLOOKUP(B259,'Div &amp; NAV PU'!K:N,4,0),$O:$P,2,0),"Debt")</f>
        <v>Debt</v>
      </c>
      <c r="R259" t="str">
        <f t="shared" si="24"/>
        <v>Y0ALDirect Plan - Daily IDCW</v>
      </c>
      <c r="S259" t="str">
        <f>+VLOOKUP(B259,'Div &amp; NAV PU'!K:N,4,0)</f>
        <v>Y0AL</v>
      </c>
      <c r="T259" t="str">
        <f>+VLOOKUP(B259,'Div &amp; NAV PU'!K:O,5,0)</f>
        <v>Direct Plan - Daily IDCW</v>
      </c>
      <c r="U259">
        <f t="shared" si="26"/>
        <v>16.110954460000006</v>
      </c>
      <c r="V259">
        <f>+VLOOKUP(T259,Financials!$C$59:$AN$72,MATCH(S259,Financials!$1:$1,0)-2,0)</f>
        <v>16.110954460000006</v>
      </c>
      <c r="W259" s="108">
        <f t="shared" si="25"/>
        <v>0</v>
      </c>
      <c r="Y259" s="92">
        <f t="shared" si="27"/>
        <v>16.110954460000006</v>
      </c>
      <c r="Z259">
        <f t="shared" si="28"/>
        <v>16.110954460000006</v>
      </c>
    </row>
    <row r="260" spans="1:26" hidden="1" x14ac:dyDescent="0.25">
      <c r="A260" s="171">
        <v>368</v>
      </c>
      <c r="B260" s="171">
        <v>125</v>
      </c>
      <c r="C260" s="171" t="s">
        <v>2458</v>
      </c>
      <c r="D260" s="172">
        <v>44319</v>
      </c>
      <c r="E260" s="173">
        <v>2.5596799999999999E-3</v>
      </c>
      <c r="F260" s="173">
        <v>2.5596799999999999E-3</v>
      </c>
      <c r="G260" s="173">
        <v>10.8591</v>
      </c>
      <c r="I260" s="92">
        <f t="shared" si="29"/>
        <v>2.5596799999999999E-3</v>
      </c>
      <c r="J260" t="str">
        <f>IFERROR(VLOOKUP(VLOOKUP(B260,'Div &amp; NAV PU'!K:N,4,0),$O:$P,2,0),"Debt")</f>
        <v>Debt</v>
      </c>
      <c r="R260" t="str">
        <f t="shared" si="24"/>
        <v>Y0BLRegular Plan - Daily IDCW</v>
      </c>
      <c r="S260" t="str">
        <f>+VLOOKUP(B260,'Div &amp; NAV PU'!K:N,4,0)</f>
        <v>Y0BL</v>
      </c>
      <c r="T260" t="str">
        <f>+VLOOKUP(B260,'Div &amp; NAV PU'!K:O,5,0)</f>
        <v>Regular Plan - Daily IDCW</v>
      </c>
      <c r="U260">
        <f t="shared" si="26"/>
        <v>0.15721088999999988</v>
      </c>
      <c r="V260">
        <f>+VLOOKUP(T260,Financials!$C$59:$AN$72,MATCH(S260,Financials!$1:$1,0)-2,0)</f>
        <v>0.15721088999999988</v>
      </c>
      <c r="W260" s="108">
        <f t="shared" si="25"/>
        <v>0</v>
      </c>
      <c r="Y260" s="92">
        <f t="shared" si="27"/>
        <v>0.15721088999999988</v>
      </c>
      <c r="Z260">
        <f t="shared" si="28"/>
        <v>0.15721088999999988</v>
      </c>
    </row>
    <row r="261" spans="1:26" hidden="1" x14ac:dyDescent="0.25">
      <c r="A261" s="171">
        <v>370</v>
      </c>
      <c r="B261" s="171" t="s">
        <v>1263</v>
      </c>
      <c r="C261" s="171" t="s">
        <v>2459</v>
      </c>
      <c r="D261" s="172">
        <v>44319</v>
      </c>
      <c r="E261" s="173">
        <v>2.9881899999999999E-3</v>
      </c>
      <c r="F261" s="173">
        <v>2.9881899999999999E-3</v>
      </c>
      <c r="G261" s="173">
        <v>10.8591</v>
      </c>
      <c r="I261" s="92">
        <f t="shared" si="29"/>
        <v>2.9881899999999999E-3</v>
      </c>
      <c r="J261" t="str">
        <f>IFERROR(VLOOKUP(VLOOKUP(B261,'Div &amp; NAV PU'!K:N,4,0),$O:$P,2,0),"Debt")</f>
        <v>Debt</v>
      </c>
      <c r="R261" t="str">
        <f t="shared" si="24"/>
        <v>Y0BLDirect Plan - Daily IDCW</v>
      </c>
      <c r="S261" t="str">
        <f>+VLOOKUP(B261,'Div &amp; NAV PU'!K:N,4,0)</f>
        <v>Y0BL</v>
      </c>
      <c r="T261" t="str">
        <f>+VLOOKUP(B261,'Div &amp; NAV PU'!K:O,5,0)</f>
        <v>Direct Plan - Daily IDCW</v>
      </c>
      <c r="U261">
        <f t="shared" si="26"/>
        <v>0.18309809000000002</v>
      </c>
      <c r="V261">
        <f>+VLOOKUP(T261,Financials!$C$59:$AN$72,MATCH(S261,Financials!$1:$1,0)-2,0)</f>
        <v>0.18309809000000002</v>
      </c>
      <c r="W261" s="108">
        <f t="shared" si="25"/>
        <v>0</v>
      </c>
      <c r="Y261" s="92">
        <f t="shared" si="27"/>
        <v>0.18309809000000002</v>
      </c>
      <c r="Z261">
        <f t="shared" si="28"/>
        <v>0.18309809000000002</v>
      </c>
    </row>
    <row r="262" spans="1:26" hidden="1" x14ac:dyDescent="0.25">
      <c r="A262" s="171">
        <v>372</v>
      </c>
      <c r="B262" s="171" t="s">
        <v>1271</v>
      </c>
      <c r="C262" s="171" t="s">
        <v>2446</v>
      </c>
      <c r="D262" s="172">
        <v>44319</v>
      </c>
      <c r="E262" s="173">
        <v>8.1917290000000004E-2</v>
      </c>
      <c r="F262" s="173">
        <v>8.1917290000000004E-2</v>
      </c>
      <c r="G262" s="173">
        <v>1011.7794</v>
      </c>
      <c r="I262" s="92">
        <f t="shared" si="29"/>
        <v>8.1917290000000004E-2</v>
      </c>
      <c r="J262" t="str">
        <f>IFERROR(VLOOKUP(VLOOKUP(B262,'Div &amp; NAV PU'!K:N,4,0),$O:$P,2,0),"Debt")</f>
        <v>Debt</v>
      </c>
      <c r="R262" t="str">
        <f t="shared" si="24"/>
        <v>Y0BQRegular Plan - Daily IDCW</v>
      </c>
      <c r="S262" t="str">
        <f>+VLOOKUP(B262,'Div &amp; NAV PU'!K:N,4,0)</f>
        <v>Y0BQ</v>
      </c>
      <c r="T262" t="str">
        <f>+VLOOKUP(B262,'Div &amp; NAV PU'!K:O,5,0)</f>
        <v>Regular Plan - Daily IDCW</v>
      </c>
      <c r="U262">
        <f t="shared" si="26"/>
        <v>15.994319890000005</v>
      </c>
      <c r="V262">
        <f>+VLOOKUP(T262,Financials!$C$59:$AN$72,MATCH(S262,Financials!$1:$1,0)-2,0)</f>
        <v>15.994319890000005</v>
      </c>
      <c r="W262" s="108">
        <f t="shared" si="25"/>
        <v>0</v>
      </c>
      <c r="Y262" s="92">
        <f t="shared" si="27"/>
        <v>15.994319890000005</v>
      </c>
      <c r="Z262">
        <f t="shared" si="28"/>
        <v>15.994319890000005</v>
      </c>
    </row>
    <row r="263" spans="1:26" hidden="1" x14ac:dyDescent="0.25">
      <c r="A263" s="171">
        <v>374</v>
      </c>
      <c r="B263" s="171" t="s">
        <v>1268</v>
      </c>
      <c r="C263" s="171" t="s">
        <v>2447</v>
      </c>
      <c r="D263" s="172">
        <v>44319</v>
      </c>
      <c r="E263" s="173">
        <v>8.3557569999999998E-2</v>
      </c>
      <c r="F263" s="173">
        <v>8.3557569999999998E-2</v>
      </c>
      <c r="G263" s="173">
        <v>1014.3496</v>
      </c>
      <c r="I263" s="92">
        <f t="shared" si="29"/>
        <v>8.3557569999999998E-2</v>
      </c>
      <c r="J263" t="str">
        <f>IFERROR(VLOOKUP(VLOOKUP(B263,'Div &amp; NAV PU'!K:N,4,0),$O:$P,2,0),"Debt")</f>
        <v>Debt</v>
      </c>
      <c r="R263" t="str">
        <f t="shared" si="24"/>
        <v>Y0BQDirect Plan - Daily IDCW</v>
      </c>
      <c r="S263" t="str">
        <f>+VLOOKUP(B263,'Div &amp; NAV PU'!K:N,4,0)</f>
        <v>Y0BQ</v>
      </c>
      <c r="T263" t="str">
        <f>+VLOOKUP(B263,'Div &amp; NAV PU'!K:O,5,0)</f>
        <v>Direct Plan - Daily IDCW</v>
      </c>
      <c r="U263">
        <f t="shared" si="26"/>
        <v>16.338912069999992</v>
      </c>
      <c r="V263">
        <f>+VLOOKUP(T263,Financials!$C$59:$AN$72,MATCH(S263,Financials!$1:$1,0)-2,0)</f>
        <v>16.338912069999992</v>
      </c>
      <c r="W263" s="108">
        <f t="shared" si="25"/>
        <v>0</v>
      </c>
      <c r="Y263" s="92">
        <f t="shared" si="27"/>
        <v>16.338912069999992</v>
      </c>
      <c r="Z263">
        <f t="shared" si="28"/>
        <v>16.338912069999992</v>
      </c>
    </row>
    <row r="264" spans="1:26" hidden="1" x14ac:dyDescent="0.25">
      <c r="A264" s="171">
        <v>375</v>
      </c>
      <c r="B264" s="171" t="s">
        <v>1289</v>
      </c>
      <c r="C264" s="171" t="s">
        <v>2444</v>
      </c>
      <c r="D264" s="172">
        <v>44320</v>
      </c>
      <c r="E264" s="173">
        <v>0.10739308</v>
      </c>
      <c r="F264" s="173">
        <v>0.10739308</v>
      </c>
      <c r="G264" s="173">
        <v>1023.3</v>
      </c>
      <c r="I264" s="92">
        <f t="shared" si="29"/>
        <v>0.10739308</v>
      </c>
      <c r="J264" t="str">
        <f>IFERROR(VLOOKUP(VLOOKUP(B264,'Div &amp; NAV PU'!K:N,4,0),$O:$P,2,0),"Debt")</f>
        <v>Debt</v>
      </c>
      <c r="R264" t="str">
        <f t="shared" si="24"/>
        <v>Y0ALRegular Plan - Daily IDCW</v>
      </c>
      <c r="S264" t="str">
        <f>+VLOOKUP(B264,'Div &amp; NAV PU'!K:N,4,0)</f>
        <v>Y0AL</v>
      </c>
      <c r="T264" t="str">
        <f>+VLOOKUP(B264,'Div &amp; NAV PU'!K:O,5,0)</f>
        <v>Regular Plan - Daily IDCW</v>
      </c>
      <c r="U264">
        <f t="shared" si="26"/>
        <v>15.581406499999995</v>
      </c>
      <c r="V264">
        <f>+VLOOKUP(T264,Financials!$C$59:$AN$72,MATCH(S264,Financials!$1:$1,0)-2,0)</f>
        <v>15.581406499999995</v>
      </c>
      <c r="W264" s="108">
        <f t="shared" si="25"/>
        <v>0</v>
      </c>
      <c r="Y264" s="92">
        <f t="shared" si="27"/>
        <v>15.581406499999995</v>
      </c>
      <c r="Z264">
        <f t="shared" si="28"/>
        <v>15.581406499999995</v>
      </c>
    </row>
    <row r="265" spans="1:26" hidden="1" x14ac:dyDescent="0.25">
      <c r="A265" s="171">
        <v>376</v>
      </c>
      <c r="B265" s="171" t="s">
        <v>1285</v>
      </c>
      <c r="C265" s="171" t="s">
        <v>2445</v>
      </c>
      <c r="D265" s="172">
        <v>44320</v>
      </c>
      <c r="E265" s="173">
        <v>0.11038849000000001</v>
      </c>
      <c r="F265" s="173">
        <v>0.11038849000000001</v>
      </c>
      <c r="G265" s="173">
        <v>1023.3</v>
      </c>
      <c r="I265" s="92">
        <f t="shared" si="29"/>
        <v>0.11038849000000001</v>
      </c>
      <c r="J265" t="str">
        <f>IFERROR(VLOOKUP(VLOOKUP(B265,'Div &amp; NAV PU'!K:N,4,0),$O:$P,2,0),"Debt")</f>
        <v>Debt</v>
      </c>
      <c r="R265" t="str">
        <f t="shared" si="24"/>
        <v>Y0ALDirect Plan - Daily IDCW</v>
      </c>
      <c r="S265" t="str">
        <f>+VLOOKUP(B265,'Div &amp; NAV PU'!K:N,4,0)</f>
        <v>Y0AL</v>
      </c>
      <c r="T265" t="str">
        <f>+VLOOKUP(B265,'Div &amp; NAV PU'!K:O,5,0)</f>
        <v>Direct Plan - Daily IDCW</v>
      </c>
      <c r="U265">
        <f t="shared" si="26"/>
        <v>16.110954460000006</v>
      </c>
      <c r="V265">
        <f>+VLOOKUP(T265,Financials!$C$59:$AN$72,MATCH(S265,Financials!$1:$1,0)-2,0)</f>
        <v>16.110954460000006</v>
      </c>
      <c r="W265" s="108">
        <f t="shared" si="25"/>
        <v>0</v>
      </c>
      <c r="Y265" s="92">
        <f t="shared" si="27"/>
        <v>16.110954460000006</v>
      </c>
      <c r="Z265">
        <f t="shared" si="28"/>
        <v>16.110954460000006</v>
      </c>
    </row>
    <row r="266" spans="1:26" hidden="1" x14ac:dyDescent="0.25">
      <c r="A266" s="171">
        <v>377</v>
      </c>
      <c r="B266" s="171">
        <v>125</v>
      </c>
      <c r="C266" s="171" t="s">
        <v>2458</v>
      </c>
      <c r="D266" s="172">
        <v>44320</v>
      </c>
      <c r="E266" s="173">
        <v>1.9289E-4</v>
      </c>
      <c r="F266" s="173">
        <v>1.9289E-4</v>
      </c>
      <c r="G266" s="173">
        <v>10.8591</v>
      </c>
      <c r="I266" s="92">
        <f t="shared" si="29"/>
        <v>1.9289E-4</v>
      </c>
      <c r="J266" t="str">
        <f>IFERROR(VLOOKUP(VLOOKUP(B266,'Div &amp; NAV PU'!K:N,4,0),$O:$P,2,0),"Debt")</f>
        <v>Debt</v>
      </c>
      <c r="R266" t="str">
        <f t="shared" si="24"/>
        <v>Y0BLRegular Plan - Daily IDCW</v>
      </c>
      <c r="S266" t="str">
        <f>+VLOOKUP(B266,'Div &amp; NAV PU'!K:N,4,0)</f>
        <v>Y0BL</v>
      </c>
      <c r="T266" t="str">
        <f>+VLOOKUP(B266,'Div &amp; NAV PU'!K:O,5,0)</f>
        <v>Regular Plan - Daily IDCW</v>
      </c>
      <c r="U266">
        <f t="shared" si="26"/>
        <v>0.15721088999999988</v>
      </c>
      <c r="V266">
        <f>+VLOOKUP(T266,Financials!$C$59:$AN$72,MATCH(S266,Financials!$1:$1,0)-2,0)</f>
        <v>0.15721088999999988</v>
      </c>
      <c r="W266" s="108">
        <f t="shared" si="25"/>
        <v>0</v>
      </c>
      <c r="Y266" s="92">
        <f t="shared" si="27"/>
        <v>0.15721088999999988</v>
      </c>
      <c r="Z266">
        <f t="shared" si="28"/>
        <v>0.15721088999999988</v>
      </c>
    </row>
    <row r="267" spans="1:26" hidden="1" x14ac:dyDescent="0.25">
      <c r="A267" s="171">
        <v>378</v>
      </c>
      <c r="B267" s="171" t="s">
        <v>1263</v>
      </c>
      <c r="C267" s="171" t="s">
        <v>2459</v>
      </c>
      <c r="D267" s="172">
        <v>44320</v>
      </c>
      <c r="E267" s="173">
        <v>3.3561000000000002E-4</v>
      </c>
      <c r="F267" s="173">
        <v>3.3561000000000002E-4</v>
      </c>
      <c r="G267" s="173">
        <v>10.8591</v>
      </c>
      <c r="I267" s="92">
        <f t="shared" si="29"/>
        <v>3.3561000000000002E-4</v>
      </c>
      <c r="J267" t="str">
        <f>IFERROR(VLOOKUP(VLOOKUP(B267,'Div &amp; NAV PU'!K:N,4,0),$O:$P,2,0),"Debt")</f>
        <v>Debt</v>
      </c>
      <c r="R267" t="str">
        <f t="shared" si="24"/>
        <v>Y0BLDirect Plan - Daily IDCW</v>
      </c>
      <c r="S267" t="str">
        <f>+VLOOKUP(B267,'Div &amp; NAV PU'!K:N,4,0)</f>
        <v>Y0BL</v>
      </c>
      <c r="T267" t="str">
        <f>+VLOOKUP(B267,'Div &amp; NAV PU'!K:O,5,0)</f>
        <v>Direct Plan - Daily IDCW</v>
      </c>
      <c r="U267">
        <f t="shared" si="26"/>
        <v>0.18309809000000002</v>
      </c>
      <c r="V267">
        <f>+VLOOKUP(T267,Financials!$C$59:$AN$72,MATCH(S267,Financials!$1:$1,0)-2,0)</f>
        <v>0.18309809000000002</v>
      </c>
      <c r="W267" s="108">
        <f t="shared" si="25"/>
        <v>0</v>
      </c>
      <c r="Y267" s="92">
        <f t="shared" si="27"/>
        <v>0.18309809000000002</v>
      </c>
      <c r="Z267">
        <f t="shared" si="28"/>
        <v>0.18309809000000002</v>
      </c>
    </row>
    <row r="268" spans="1:26" hidden="1" x14ac:dyDescent="0.25">
      <c r="A268" s="171">
        <v>379</v>
      </c>
      <c r="B268" s="171" t="s">
        <v>1271</v>
      </c>
      <c r="C268" s="171" t="s">
        <v>2446</v>
      </c>
      <c r="D268" s="172">
        <v>44320</v>
      </c>
      <c r="E268" s="173">
        <v>8.1055509999999997E-2</v>
      </c>
      <c r="F268" s="173">
        <v>8.1055509999999997E-2</v>
      </c>
      <c r="G268" s="173">
        <v>1011.7794</v>
      </c>
      <c r="I268" s="92">
        <f t="shared" si="29"/>
        <v>8.1055509999999997E-2</v>
      </c>
      <c r="J268" t="str">
        <f>IFERROR(VLOOKUP(VLOOKUP(B268,'Div &amp; NAV PU'!K:N,4,0),$O:$P,2,0),"Debt")</f>
        <v>Debt</v>
      </c>
      <c r="R268" t="str">
        <f t="shared" si="24"/>
        <v>Y0BQRegular Plan - Daily IDCW</v>
      </c>
      <c r="S268" t="str">
        <f>+VLOOKUP(B268,'Div &amp; NAV PU'!K:N,4,0)</f>
        <v>Y0BQ</v>
      </c>
      <c r="T268" t="str">
        <f>+VLOOKUP(B268,'Div &amp; NAV PU'!K:O,5,0)</f>
        <v>Regular Plan - Daily IDCW</v>
      </c>
      <c r="U268">
        <f t="shared" si="26"/>
        <v>15.994319890000005</v>
      </c>
      <c r="V268">
        <f>+VLOOKUP(T268,Financials!$C$59:$AN$72,MATCH(S268,Financials!$1:$1,0)-2,0)</f>
        <v>15.994319890000005</v>
      </c>
      <c r="W268" s="108">
        <f t="shared" si="25"/>
        <v>0</v>
      </c>
      <c r="Y268" s="92">
        <f t="shared" si="27"/>
        <v>15.994319890000005</v>
      </c>
      <c r="Z268">
        <f t="shared" si="28"/>
        <v>15.994319890000005</v>
      </c>
    </row>
    <row r="269" spans="1:26" hidden="1" x14ac:dyDescent="0.25">
      <c r="A269" s="171">
        <v>380</v>
      </c>
      <c r="B269" s="171" t="s">
        <v>1268</v>
      </c>
      <c r="C269" s="171" t="s">
        <v>2447</v>
      </c>
      <c r="D269" s="172">
        <v>44320</v>
      </c>
      <c r="E269" s="173">
        <v>8.2631099999999999E-2</v>
      </c>
      <c r="F269" s="173">
        <v>8.2631099999999999E-2</v>
      </c>
      <c r="G269" s="173">
        <v>1014.3496</v>
      </c>
      <c r="I269" s="92">
        <f t="shared" si="29"/>
        <v>8.2631099999999999E-2</v>
      </c>
      <c r="J269" t="str">
        <f>IFERROR(VLOOKUP(VLOOKUP(B269,'Div &amp; NAV PU'!K:N,4,0),$O:$P,2,0),"Debt")</f>
        <v>Debt</v>
      </c>
      <c r="R269" t="str">
        <f t="shared" si="24"/>
        <v>Y0BQDirect Plan - Daily IDCW</v>
      </c>
      <c r="S269" t="str">
        <f>+VLOOKUP(B269,'Div &amp; NAV PU'!K:N,4,0)</f>
        <v>Y0BQ</v>
      </c>
      <c r="T269" t="str">
        <f>+VLOOKUP(B269,'Div &amp; NAV PU'!K:O,5,0)</f>
        <v>Direct Plan - Daily IDCW</v>
      </c>
      <c r="U269">
        <f t="shared" si="26"/>
        <v>16.338912069999992</v>
      </c>
      <c r="V269">
        <f>+VLOOKUP(T269,Financials!$C$59:$AN$72,MATCH(S269,Financials!$1:$1,0)-2,0)</f>
        <v>16.338912069999992</v>
      </c>
      <c r="W269" s="108">
        <f t="shared" si="25"/>
        <v>0</v>
      </c>
      <c r="Y269" s="92">
        <f t="shared" si="27"/>
        <v>16.338912069999992</v>
      </c>
      <c r="Z269">
        <f t="shared" si="28"/>
        <v>16.338912069999992</v>
      </c>
    </row>
    <row r="270" spans="1:26" hidden="1" x14ac:dyDescent="0.25">
      <c r="A270" s="171">
        <v>381</v>
      </c>
      <c r="B270" s="171" t="s">
        <v>1297</v>
      </c>
      <c r="C270" s="171" t="s">
        <v>2469</v>
      </c>
      <c r="D270" s="172">
        <v>44320</v>
      </c>
      <c r="E270" s="173">
        <v>3.9125999999999996E-3</v>
      </c>
      <c r="F270" s="173">
        <v>3.9125999999999996E-3</v>
      </c>
      <c r="G270" s="173">
        <v>11.116</v>
      </c>
      <c r="I270" s="92">
        <f t="shared" si="29"/>
        <v>3.9125999999999996E-3</v>
      </c>
      <c r="J270" t="str">
        <f>IFERROR(VLOOKUP(VLOOKUP(B270,'Div &amp; NAV PU'!K:N,4,0),$O:$P,2,0),"Debt")</f>
        <v>Debt</v>
      </c>
      <c r="R270" t="str">
        <f t="shared" si="24"/>
        <v>Y0AIRegular Plan - Daily IDCW</v>
      </c>
      <c r="S270" t="str">
        <f>+VLOOKUP(B270,'Div &amp; NAV PU'!K:N,4,0)</f>
        <v>Y0AI</v>
      </c>
      <c r="T270" t="str">
        <f>+VLOOKUP(B270,'Div &amp; NAV PU'!K:O,5,0)</f>
        <v>Regular Plan - Daily IDCW</v>
      </c>
      <c r="U270">
        <f t="shared" si="26"/>
        <v>0.25393286999999998</v>
      </c>
      <c r="V270">
        <f>+VLOOKUP(T270,Financials!$C$59:$AN$72,MATCH(S270,Financials!$1:$1,0)-2,0)</f>
        <v>0.25393286999999998</v>
      </c>
      <c r="W270" s="108">
        <f t="shared" si="25"/>
        <v>0</v>
      </c>
      <c r="Y270" s="92">
        <f t="shared" si="27"/>
        <v>0.25393286999999998</v>
      </c>
      <c r="Z270">
        <f t="shared" si="28"/>
        <v>0.25393286999999998</v>
      </c>
    </row>
    <row r="271" spans="1:26" hidden="1" x14ac:dyDescent="0.25">
      <c r="A271" s="171">
        <v>382</v>
      </c>
      <c r="B271" s="171" t="s">
        <v>1524</v>
      </c>
      <c r="C271" s="171" t="s">
        <v>2462</v>
      </c>
      <c r="D271" s="172">
        <v>44320</v>
      </c>
      <c r="E271" s="173">
        <v>4.05551E-3</v>
      </c>
      <c r="F271" s="173">
        <v>4.05551E-3</v>
      </c>
      <c r="G271" s="173">
        <v>11.1907</v>
      </c>
      <c r="I271" s="92">
        <f t="shared" si="29"/>
        <v>4.05551E-3</v>
      </c>
      <c r="J271" t="str">
        <f>IFERROR(VLOOKUP(VLOOKUP(B271,'Div &amp; NAV PU'!K:N,4,0),$O:$P,2,0),"Debt")</f>
        <v>Debt</v>
      </c>
      <c r="R271" t="str">
        <f t="shared" si="24"/>
        <v>Y0AIDirect Plan - Daily IDCW</v>
      </c>
      <c r="S271" t="str">
        <f>+VLOOKUP(B271,'Div &amp; NAV PU'!K:N,4,0)</f>
        <v>Y0AI</v>
      </c>
      <c r="T271" t="str">
        <f>+VLOOKUP(B271,'Div &amp; NAV PU'!K:O,5,0)</f>
        <v>Direct Plan - Daily IDCW</v>
      </c>
      <c r="U271">
        <f t="shared" si="26"/>
        <v>0.28590751000000003</v>
      </c>
      <c r="V271">
        <f>+VLOOKUP(T271,Financials!$C$59:$AN$72,MATCH(S271,Financials!$1:$1,0)-2,0)</f>
        <v>0.28590751000000003</v>
      </c>
      <c r="W271" s="108">
        <f t="shared" si="25"/>
        <v>0</v>
      </c>
      <c r="Y271" s="92">
        <f t="shared" si="27"/>
        <v>0.28590751000000003</v>
      </c>
      <c r="Z271">
        <f t="shared" si="28"/>
        <v>0.28590751000000003</v>
      </c>
    </row>
    <row r="272" spans="1:26" hidden="1" x14ac:dyDescent="0.25">
      <c r="A272" s="171">
        <v>383</v>
      </c>
      <c r="B272" s="171">
        <v>222</v>
      </c>
      <c r="C272" s="171" t="s">
        <v>2455</v>
      </c>
      <c r="D272" s="172">
        <v>44321</v>
      </c>
      <c r="E272" s="173">
        <v>8.6061000000000004E-4</v>
      </c>
      <c r="F272" s="173">
        <v>8.6061000000000004E-4</v>
      </c>
      <c r="G272" s="173">
        <v>10.322100000000001</v>
      </c>
      <c r="I272" s="92">
        <f t="shared" si="29"/>
        <v>8.6061000000000004E-4</v>
      </c>
      <c r="J272" t="str">
        <f>IFERROR(VLOOKUP(VLOOKUP(B272,'Div &amp; NAV PU'!K:N,4,0),$O:$P,2,0),"Debt")</f>
        <v>Debt</v>
      </c>
      <c r="R272" t="str">
        <f t="shared" si="24"/>
        <v>Y0BORegular Plan - Daily IDCW</v>
      </c>
      <c r="S272" t="str">
        <f>+VLOOKUP(B272,'Div &amp; NAV PU'!K:N,4,0)</f>
        <v>Y0BO</v>
      </c>
      <c r="T272" t="str">
        <f>+VLOOKUP(B272,'Div &amp; NAV PU'!K:O,5,0)</f>
        <v>Regular Plan - Daily IDCW</v>
      </c>
      <c r="U272">
        <f t="shared" si="26"/>
        <v>0.17107141000000012</v>
      </c>
      <c r="V272">
        <f>+VLOOKUP(T272,Financials!$C$59:$AN$72,MATCH(S272,Financials!$1:$1,0)-2,0)</f>
        <v>0.17107141000000012</v>
      </c>
      <c r="W272" s="108">
        <f t="shared" si="25"/>
        <v>0</v>
      </c>
      <c r="Y272" s="92">
        <f t="shared" si="27"/>
        <v>0.17107141000000012</v>
      </c>
      <c r="Z272">
        <f t="shared" si="28"/>
        <v>0.17107141000000012</v>
      </c>
    </row>
    <row r="273" spans="1:26" hidden="1" x14ac:dyDescent="0.25">
      <c r="A273" s="171">
        <v>384</v>
      </c>
      <c r="B273" s="171" t="s">
        <v>1259</v>
      </c>
      <c r="C273" s="171" t="s">
        <v>2457</v>
      </c>
      <c r="D273" s="172">
        <v>44321</v>
      </c>
      <c r="E273" s="173">
        <v>9.6829999999999996E-4</v>
      </c>
      <c r="F273" s="173">
        <v>9.6829999999999996E-4</v>
      </c>
      <c r="G273" s="173">
        <v>10.5092</v>
      </c>
      <c r="I273" s="92">
        <f t="shared" si="29"/>
        <v>9.6829999999999996E-4</v>
      </c>
      <c r="J273" t="str">
        <f>IFERROR(VLOOKUP(VLOOKUP(B273,'Div &amp; NAV PU'!K:N,4,0),$O:$P,2,0),"Debt")</f>
        <v>Debt</v>
      </c>
      <c r="R273" t="str">
        <f t="shared" si="24"/>
        <v>Y0BODirect Plan - Daily IDCW</v>
      </c>
      <c r="S273" t="str">
        <f>+VLOOKUP(B273,'Div &amp; NAV PU'!K:N,4,0)</f>
        <v>Y0BO</v>
      </c>
      <c r="T273" t="str">
        <f>+VLOOKUP(B273,'Div &amp; NAV PU'!K:O,5,0)</f>
        <v>Direct Plan - Daily IDCW</v>
      </c>
      <c r="U273">
        <f t="shared" si="26"/>
        <v>0.18260394999999999</v>
      </c>
      <c r="V273">
        <f>+VLOOKUP(T273,Financials!$C$59:$AN$72,MATCH(S273,Financials!$1:$1,0)-2,0)</f>
        <v>0.18260394999999999</v>
      </c>
      <c r="W273" s="108">
        <f t="shared" si="25"/>
        <v>0</v>
      </c>
      <c r="Y273" s="92">
        <f t="shared" si="27"/>
        <v>0.18260394999999999</v>
      </c>
      <c r="Z273">
        <f t="shared" si="28"/>
        <v>0.18260394999999999</v>
      </c>
    </row>
    <row r="274" spans="1:26" hidden="1" x14ac:dyDescent="0.25">
      <c r="A274" s="171">
        <v>385</v>
      </c>
      <c r="B274" s="171" t="s">
        <v>1289</v>
      </c>
      <c r="C274" s="171" t="s">
        <v>2444</v>
      </c>
      <c r="D274" s="172">
        <v>44321</v>
      </c>
      <c r="E274" s="173">
        <v>8.4028619999999998E-2</v>
      </c>
      <c r="F274" s="173">
        <v>8.4028619999999998E-2</v>
      </c>
      <c r="G274" s="173">
        <v>1023.3</v>
      </c>
      <c r="I274" s="92">
        <f t="shared" si="29"/>
        <v>8.4028619999999998E-2</v>
      </c>
      <c r="J274" t="str">
        <f>IFERROR(VLOOKUP(VLOOKUP(B274,'Div &amp; NAV PU'!K:N,4,0),$O:$P,2,0),"Debt")</f>
        <v>Debt</v>
      </c>
      <c r="R274" t="str">
        <f t="shared" si="24"/>
        <v>Y0ALRegular Plan - Daily IDCW</v>
      </c>
      <c r="S274" t="str">
        <f>+VLOOKUP(B274,'Div &amp; NAV PU'!K:N,4,0)</f>
        <v>Y0AL</v>
      </c>
      <c r="T274" t="str">
        <f>+VLOOKUP(B274,'Div &amp; NAV PU'!K:O,5,0)</f>
        <v>Regular Plan - Daily IDCW</v>
      </c>
      <c r="U274">
        <f t="shared" si="26"/>
        <v>15.581406499999995</v>
      </c>
      <c r="V274">
        <f>+VLOOKUP(T274,Financials!$C$59:$AN$72,MATCH(S274,Financials!$1:$1,0)-2,0)</f>
        <v>15.581406499999995</v>
      </c>
      <c r="W274" s="108">
        <f t="shared" si="25"/>
        <v>0</v>
      </c>
      <c r="Y274" s="92">
        <f t="shared" si="27"/>
        <v>15.581406499999995</v>
      </c>
      <c r="Z274">
        <f t="shared" si="28"/>
        <v>15.581406499999995</v>
      </c>
    </row>
    <row r="275" spans="1:26" hidden="1" x14ac:dyDescent="0.25">
      <c r="A275" s="171">
        <v>386</v>
      </c>
      <c r="B275" s="171" t="s">
        <v>1285</v>
      </c>
      <c r="C275" s="171" t="s">
        <v>2445</v>
      </c>
      <c r="D275" s="172">
        <v>44321</v>
      </c>
      <c r="E275" s="173">
        <v>8.6472889999999997E-2</v>
      </c>
      <c r="F275" s="173">
        <v>8.6472889999999997E-2</v>
      </c>
      <c r="G275" s="173">
        <v>1023.3</v>
      </c>
      <c r="I275" s="92">
        <f t="shared" si="29"/>
        <v>8.6472889999999997E-2</v>
      </c>
      <c r="J275" t="str">
        <f>IFERROR(VLOOKUP(VLOOKUP(B275,'Div &amp; NAV PU'!K:N,4,0),$O:$P,2,0),"Debt")</f>
        <v>Debt</v>
      </c>
      <c r="R275" t="str">
        <f t="shared" si="24"/>
        <v>Y0ALDirect Plan - Daily IDCW</v>
      </c>
      <c r="S275" t="str">
        <f>+VLOOKUP(B275,'Div &amp; NAV PU'!K:N,4,0)</f>
        <v>Y0AL</v>
      </c>
      <c r="T275" t="str">
        <f>+VLOOKUP(B275,'Div &amp; NAV PU'!K:O,5,0)</f>
        <v>Direct Plan - Daily IDCW</v>
      </c>
      <c r="U275">
        <f t="shared" si="26"/>
        <v>16.110954460000006</v>
      </c>
      <c r="V275">
        <f>+VLOOKUP(T275,Financials!$C$59:$AN$72,MATCH(S275,Financials!$1:$1,0)-2,0)</f>
        <v>16.110954460000006</v>
      </c>
      <c r="W275" s="108">
        <f t="shared" si="25"/>
        <v>0</v>
      </c>
      <c r="Y275" s="92">
        <f t="shared" si="27"/>
        <v>16.110954460000006</v>
      </c>
      <c r="Z275">
        <f t="shared" si="28"/>
        <v>16.110954460000006</v>
      </c>
    </row>
    <row r="276" spans="1:26" hidden="1" x14ac:dyDescent="0.25">
      <c r="A276" s="171">
        <v>387</v>
      </c>
      <c r="B276" s="171">
        <v>125</v>
      </c>
      <c r="C276" s="171" t="s">
        <v>2458</v>
      </c>
      <c r="D276" s="172">
        <v>44321</v>
      </c>
      <c r="E276" s="173">
        <v>7.0262999999999999E-4</v>
      </c>
      <c r="F276" s="173">
        <v>7.0262999999999999E-4</v>
      </c>
      <c r="G276" s="173">
        <v>10.8591</v>
      </c>
      <c r="I276" s="92">
        <f t="shared" si="29"/>
        <v>7.0262999999999999E-4</v>
      </c>
      <c r="J276" t="str">
        <f>IFERROR(VLOOKUP(VLOOKUP(B276,'Div &amp; NAV PU'!K:N,4,0),$O:$P,2,0),"Debt")</f>
        <v>Debt</v>
      </c>
      <c r="R276" t="str">
        <f t="shared" si="24"/>
        <v>Y0BLRegular Plan - Daily IDCW</v>
      </c>
      <c r="S276" t="str">
        <f>+VLOOKUP(B276,'Div &amp; NAV PU'!K:N,4,0)</f>
        <v>Y0BL</v>
      </c>
      <c r="T276" t="str">
        <f>+VLOOKUP(B276,'Div &amp; NAV PU'!K:O,5,0)</f>
        <v>Regular Plan - Daily IDCW</v>
      </c>
      <c r="U276">
        <f t="shared" si="26"/>
        <v>0.15721088999999988</v>
      </c>
      <c r="V276">
        <f>+VLOOKUP(T276,Financials!$C$59:$AN$72,MATCH(S276,Financials!$1:$1,0)-2,0)</f>
        <v>0.15721088999999988</v>
      </c>
      <c r="W276" s="108">
        <f t="shared" si="25"/>
        <v>0</v>
      </c>
      <c r="Y276" s="92">
        <f t="shared" si="27"/>
        <v>0.15721088999999988</v>
      </c>
      <c r="Z276">
        <f t="shared" si="28"/>
        <v>0.15721088999999988</v>
      </c>
    </row>
    <row r="277" spans="1:26" hidden="1" x14ac:dyDescent="0.25">
      <c r="A277" s="171">
        <v>388</v>
      </c>
      <c r="B277" s="171" t="s">
        <v>1263</v>
      </c>
      <c r="C277" s="171" t="s">
        <v>2459</v>
      </c>
      <c r="D277" s="172">
        <v>44321</v>
      </c>
      <c r="E277" s="173">
        <v>8.4546000000000003E-4</v>
      </c>
      <c r="F277" s="173">
        <v>8.4546000000000003E-4</v>
      </c>
      <c r="G277" s="173">
        <v>10.8591</v>
      </c>
      <c r="I277" s="92">
        <f t="shared" si="29"/>
        <v>8.4546000000000003E-4</v>
      </c>
      <c r="J277" t="str">
        <f>IFERROR(VLOOKUP(VLOOKUP(B277,'Div &amp; NAV PU'!K:N,4,0),$O:$P,2,0),"Debt")</f>
        <v>Debt</v>
      </c>
      <c r="R277" t="str">
        <f t="shared" si="24"/>
        <v>Y0BLDirect Plan - Daily IDCW</v>
      </c>
      <c r="S277" t="str">
        <f>+VLOOKUP(B277,'Div &amp; NAV PU'!K:N,4,0)</f>
        <v>Y0BL</v>
      </c>
      <c r="T277" t="str">
        <f>+VLOOKUP(B277,'Div &amp; NAV PU'!K:O,5,0)</f>
        <v>Direct Plan - Daily IDCW</v>
      </c>
      <c r="U277">
        <f t="shared" si="26"/>
        <v>0.18309809000000002</v>
      </c>
      <c r="V277">
        <f>+VLOOKUP(T277,Financials!$C$59:$AN$72,MATCH(S277,Financials!$1:$1,0)-2,0)</f>
        <v>0.18309809000000002</v>
      </c>
      <c r="W277" s="108">
        <f t="shared" si="25"/>
        <v>0</v>
      </c>
      <c r="Y277" s="92">
        <f t="shared" si="27"/>
        <v>0.18309809000000002</v>
      </c>
      <c r="Z277">
        <f t="shared" si="28"/>
        <v>0.18309809000000002</v>
      </c>
    </row>
    <row r="278" spans="1:26" hidden="1" x14ac:dyDescent="0.25">
      <c r="A278" s="171">
        <v>389</v>
      </c>
      <c r="B278" s="171" t="s">
        <v>1271</v>
      </c>
      <c r="C278" s="171" t="s">
        <v>2446</v>
      </c>
      <c r="D278" s="172">
        <v>44321</v>
      </c>
      <c r="E278" s="173">
        <v>6.5213750000000001E-2</v>
      </c>
      <c r="F278" s="173">
        <v>6.5213750000000001E-2</v>
      </c>
      <c r="G278" s="173">
        <v>1011.7794</v>
      </c>
      <c r="I278" s="92">
        <f t="shared" si="29"/>
        <v>6.5213750000000001E-2</v>
      </c>
      <c r="J278" t="str">
        <f>IFERROR(VLOOKUP(VLOOKUP(B278,'Div &amp; NAV PU'!K:N,4,0),$O:$P,2,0),"Debt")</f>
        <v>Debt</v>
      </c>
      <c r="R278" t="str">
        <f t="shared" si="24"/>
        <v>Y0BQRegular Plan - Daily IDCW</v>
      </c>
      <c r="S278" t="str">
        <f>+VLOOKUP(B278,'Div &amp; NAV PU'!K:N,4,0)</f>
        <v>Y0BQ</v>
      </c>
      <c r="T278" t="str">
        <f>+VLOOKUP(B278,'Div &amp; NAV PU'!K:O,5,0)</f>
        <v>Regular Plan - Daily IDCW</v>
      </c>
      <c r="U278">
        <f t="shared" si="26"/>
        <v>15.994319890000005</v>
      </c>
      <c r="V278">
        <f>+VLOOKUP(T278,Financials!$C$59:$AN$72,MATCH(S278,Financials!$1:$1,0)-2,0)</f>
        <v>15.994319890000005</v>
      </c>
      <c r="W278" s="108">
        <f t="shared" si="25"/>
        <v>0</v>
      </c>
      <c r="Y278" s="92">
        <f t="shared" si="27"/>
        <v>15.994319890000005</v>
      </c>
      <c r="Z278">
        <f t="shared" si="28"/>
        <v>15.994319890000005</v>
      </c>
    </row>
    <row r="279" spans="1:26" hidden="1" x14ac:dyDescent="0.25">
      <c r="A279" s="171">
        <v>390</v>
      </c>
      <c r="B279" s="171" t="s">
        <v>1268</v>
      </c>
      <c r="C279" s="171" t="s">
        <v>2447</v>
      </c>
      <c r="D279" s="172">
        <v>44321</v>
      </c>
      <c r="E279" s="173">
        <v>6.6772890000000001E-2</v>
      </c>
      <c r="F279" s="173">
        <v>6.6772890000000001E-2</v>
      </c>
      <c r="G279" s="173">
        <v>1014.3496</v>
      </c>
      <c r="I279" s="92">
        <f t="shared" si="29"/>
        <v>6.6772890000000001E-2</v>
      </c>
      <c r="J279" t="str">
        <f>IFERROR(VLOOKUP(VLOOKUP(B279,'Div &amp; NAV PU'!K:N,4,0),$O:$P,2,0),"Debt")</f>
        <v>Debt</v>
      </c>
      <c r="R279" t="str">
        <f t="shared" si="24"/>
        <v>Y0BQDirect Plan - Daily IDCW</v>
      </c>
      <c r="S279" t="str">
        <f>+VLOOKUP(B279,'Div &amp; NAV PU'!K:N,4,0)</f>
        <v>Y0BQ</v>
      </c>
      <c r="T279" t="str">
        <f>+VLOOKUP(B279,'Div &amp; NAV PU'!K:O,5,0)</f>
        <v>Direct Plan - Daily IDCW</v>
      </c>
      <c r="U279">
        <f t="shared" si="26"/>
        <v>16.338912069999992</v>
      </c>
      <c r="V279">
        <f>+VLOOKUP(T279,Financials!$C$59:$AN$72,MATCH(S279,Financials!$1:$1,0)-2,0)</f>
        <v>16.338912069999992</v>
      </c>
      <c r="W279" s="108">
        <f t="shared" si="25"/>
        <v>0</v>
      </c>
      <c r="Y279" s="92">
        <f t="shared" si="27"/>
        <v>16.338912069999992</v>
      </c>
      <c r="Z279">
        <f t="shared" si="28"/>
        <v>16.338912069999992</v>
      </c>
    </row>
    <row r="280" spans="1:26" hidden="1" x14ac:dyDescent="0.25">
      <c r="A280" s="171">
        <v>391</v>
      </c>
      <c r="B280" s="171" t="s">
        <v>1297</v>
      </c>
      <c r="C280" s="171" t="s">
        <v>2469</v>
      </c>
      <c r="D280" s="172">
        <v>44321</v>
      </c>
      <c r="E280" s="173">
        <v>2.4512100000000001E-3</v>
      </c>
      <c r="F280" s="173">
        <v>2.4512100000000001E-3</v>
      </c>
      <c r="G280" s="173">
        <v>11.116</v>
      </c>
      <c r="I280" s="92">
        <f t="shared" si="29"/>
        <v>2.4512100000000001E-3</v>
      </c>
      <c r="J280" t="str">
        <f>IFERROR(VLOOKUP(VLOOKUP(B280,'Div &amp; NAV PU'!K:N,4,0),$O:$P,2,0),"Debt")</f>
        <v>Debt</v>
      </c>
      <c r="R280" t="str">
        <f t="shared" si="24"/>
        <v>Y0AIRegular Plan - Daily IDCW</v>
      </c>
      <c r="S280" t="str">
        <f>+VLOOKUP(B280,'Div &amp; NAV PU'!K:N,4,0)</f>
        <v>Y0AI</v>
      </c>
      <c r="T280" t="str">
        <f>+VLOOKUP(B280,'Div &amp; NAV PU'!K:O,5,0)</f>
        <v>Regular Plan - Daily IDCW</v>
      </c>
      <c r="U280">
        <f t="shared" si="26"/>
        <v>0.25393286999999998</v>
      </c>
      <c r="V280">
        <f>+VLOOKUP(T280,Financials!$C$59:$AN$72,MATCH(S280,Financials!$1:$1,0)-2,0)</f>
        <v>0.25393286999999998</v>
      </c>
      <c r="W280" s="108">
        <f t="shared" si="25"/>
        <v>0</v>
      </c>
      <c r="Y280" s="92">
        <f t="shared" si="27"/>
        <v>0.25393286999999998</v>
      </c>
      <c r="Z280">
        <f t="shared" si="28"/>
        <v>0.25393286999999998</v>
      </c>
    </row>
    <row r="281" spans="1:26" hidden="1" x14ac:dyDescent="0.25">
      <c r="A281" s="171">
        <v>392</v>
      </c>
      <c r="B281" s="171" t="s">
        <v>1524</v>
      </c>
      <c r="C281" s="171" t="s">
        <v>2462</v>
      </c>
      <c r="D281" s="172">
        <v>44321</v>
      </c>
      <c r="E281" s="173">
        <v>2.58384E-3</v>
      </c>
      <c r="F281" s="173">
        <v>2.58384E-3</v>
      </c>
      <c r="G281" s="173">
        <v>11.1907</v>
      </c>
      <c r="I281" s="92">
        <f t="shared" si="29"/>
        <v>2.58384E-3</v>
      </c>
      <c r="J281" t="str">
        <f>IFERROR(VLOOKUP(VLOOKUP(B281,'Div &amp; NAV PU'!K:N,4,0),$O:$P,2,0),"Debt")</f>
        <v>Debt</v>
      </c>
      <c r="R281" t="str">
        <f t="shared" si="24"/>
        <v>Y0AIDirect Plan - Daily IDCW</v>
      </c>
      <c r="S281" t="str">
        <f>+VLOOKUP(B281,'Div &amp; NAV PU'!K:N,4,0)</f>
        <v>Y0AI</v>
      </c>
      <c r="T281" t="str">
        <f>+VLOOKUP(B281,'Div &amp; NAV PU'!K:O,5,0)</f>
        <v>Direct Plan - Daily IDCW</v>
      </c>
      <c r="U281">
        <f t="shared" si="26"/>
        <v>0.28590751000000003</v>
      </c>
      <c r="V281">
        <f>+VLOOKUP(T281,Financials!$C$59:$AN$72,MATCH(S281,Financials!$1:$1,0)-2,0)</f>
        <v>0.28590751000000003</v>
      </c>
      <c r="W281" s="108">
        <f t="shared" si="25"/>
        <v>0</v>
      </c>
      <c r="Y281" s="92">
        <f t="shared" si="27"/>
        <v>0.28590751000000003</v>
      </c>
      <c r="Z281">
        <f t="shared" si="28"/>
        <v>0.28590751000000003</v>
      </c>
    </row>
    <row r="282" spans="1:26" hidden="1" x14ac:dyDescent="0.25">
      <c r="A282" s="171">
        <v>393</v>
      </c>
      <c r="B282" s="171">
        <v>222</v>
      </c>
      <c r="C282" s="171" t="s">
        <v>2455</v>
      </c>
      <c r="D282" s="172">
        <v>44322</v>
      </c>
      <c r="E282" s="173">
        <v>7.2462999999999998E-4</v>
      </c>
      <c r="F282" s="173">
        <v>7.2462999999999998E-4</v>
      </c>
      <c r="G282" s="173">
        <v>10.322100000000001</v>
      </c>
      <c r="I282" s="92">
        <f t="shared" si="29"/>
        <v>7.2462999999999998E-4</v>
      </c>
      <c r="J282" t="str">
        <f>IFERROR(VLOOKUP(VLOOKUP(B282,'Div &amp; NAV PU'!K:N,4,0),$O:$P,2,0),"Debt")</f>
        <v>Debt</v>
      </c>
      <c r="R282" t="str">
        <f t="shared" si="24"/>
        <v>Y0BORegular Plan - Daily IDCW</v>
      </c>
      <c r="S282" t="str">
        <f>+VLOOKUP(B282,'Div &amp; NAV PU'!K:N,4,0)</f>
        <v>Y0BO</v>
      </c>
      <c r="T282" t="str">
        <f>+VLOOKUP(B282,'Div &amp; NAV PU'!K:O,5,0)</f>
        <v>Regular Plan - Daily IDCW</v>
      </c>
      <c r="U282">
        <f t="shared" si="26"/>
        <v>0.17107141000000012</v>
      </c>
      <c r="V282">
        <f>+VLOOKUP(T282,Financials!$C$59:$AN$72,MATCH(S282,Financials!$1:$1,0)-2,0)</f>
        <v>0.17107141000000012</v>
      </c>
      <c r="W282" s="108">
        <f t="shared" si="25"/>
        <v>0</v>
      </c>
      <c r="Y282" s="92">
        <f t="shared" si="27"/>
        <v>0.17107141000000012</v>
      </c>
      <c r="Z282">
        <f t="shared" si="28"/>
        <v>0.17107141000000012</v>
      </c>
    </row>
    <row r="283" spans="1:26" hidden="1" x14ac:dyDescent="0.25">
      <c r="A283" s="171">
        <v>394</v>
      </c>
      <c r="B283" s="171" t="s">
        <v>1259</v>
      </c>
      <c r="C283" s="171" t="s">
        <v>2457</v>
      </c>
      <c r="D283" s="172">
        <v>44322</v>
      </c>
      <c r="E283" s="173">
        <v>7.8383999999999995E-4</v>
      </c>
      <c r="F283" s="173">
        <v>7.8383999999999995E-4</v>
      </c>
      <c r="G283" s="173">
        <v>10.5092</v>
      </c>
      <c r="I283" s="92">
        <f t="shared" si="29"/>
        <v>7.8383999999999995E-4</v>
      </c>
      <c r="J283" t="str">
        <f>IFERROR(VLOOKUP(VLOOKUP(B283,'Div &amp; NAV PU'!K:N,4,0),$O:$P,2,0),"Debt")</f>
        <v>Debt</v>
      </c>
      <c r="R283" t="str">
        <f t="shared" si="24"/>
        <v>Y0BODirect Plan - Daily IDCW</v>
      </c>
      <c r="S283" t="str">
        <f>+VLOOKUP(B283,'Div &amp; NAV PU'!K:N,4,0)</f>
        <v>Y0BO</v>
      </c>
      <c r="T283" t="str">
        <f>+VLOOKUP(B283,'Div &amp; NAV PU'!K:O,5,0)</f>
        <v>Direct Plan - Daily IDCW</v>
      </c>
      <c r="U283">
        <f t="shared" si="26"/>
        <v>0.18260394999999999</v>
      </c>
      <c r="V283">
        <f>+VLOOKUP(T283,Financials!$C$59:$AN$72,MATCH(S283,Financials!$1:$1,0)-2,0)</f>
        <v>0.18260394999999999</v>
      </c>
      <c r="W283" s="108">
        <f t="shared" si="25"/>
        <v>0</v>
      </c>
      <c r="Y283" s="92">
        <f t="shared" si="27"/>
        <v>0.18260394999999999</v>
      </c>
      <c r="Z283">
        <f t="shared" si="28"/>
        <v>0.18260394999999999</v>
      </c>
    </row>
    <row r="284" spans="1:26" hidden="1" x14ac:dyDescent="0.25">
      <c r="A284" s="171">
        <v>395</v>
      </c>
      <c r="B284" s="171" t="s">
        <v>1289</v>
      </c>
      <c r="C284" s="171" t="s">
        <v>2444</v>
      </c>
      <c r="D284" s="172">
        <v>44322</v>
      </c>
      <c r="E284" s="173">
        <v>8.7723350000000005E-2</v>
      </c>
      <c r="F284" s="173">
        <v>8.7723350000000005E-2</v>
      </c>
      <c r="G284" s="173">
        <v>1023.3</v>
      </c>
      <c r="I284" s="92">
        <f t="shared" si="29"/>
        <v>8.7723350000000005E-2</v>
      </c>
      <c r="J284" t="str">
        <f>IFERROR(VLOOKUP(VLOOKUP(B284,'Div &amp; NAV PU'!K:N,4,0),$O:$P,2,0),"Debt")</f>
        <v>Debt</v>
      </c>
      <c r="R284" t="str">
        <f t="shared" si="24"/>
        <v>Y0ALRegular Plan - Daily IDCW</v>
      </c>
      <c r="S284" t="str">
        <f>+VLOOKUP(B284,'Div &amp; NAV PU'!K:N,4,0)</f>
        <v>Y0AL</v>
      </c>
      <c r="T284" t="str">
        <f>+VLOOKUP(B284,'Div &amp; NAV PU'!K:O,5,0)</f>
        <v>Regular Plan - Daily IDCW</v>
      </c>
      <c r="U284">
        <f t="shared" si="26"/>
        <v>15.581406499999995</v>
      </c>
      <c r="V284">
        <f>+VLOOKUP(T284,Financials!$C$59:$AN$72,MATCH(S284,Financials!$1:$1,0)-2,0)</f>
        <v>15.581406499999995</v>
      </c>
      <c r="W284" s="108">
        <f t="shared" si="25"/>
        <v>0</v>
      </c>
      <c r="Y284" s="92">
        <f t="shared" si="27"/>
        <v>15.581406499999995</v>
      </c>
      <c r="Z284">
        <f t="shared" si="28"/>
        <v>15.581406499999995</v>
      </c>
    </row>
    <row r="285" spans="1:26" hidden="1" x14ac:dyDescent="0.25">
      <c r="A285" s="171">
        <v>396</v>
      </c>
      <c r="B285" s="171" t="s">
        <v>1285</v>
      </c>
      <c r="C285" s="171" t="s">
        <v>2445</v>
      </c>
      <c r="D285" s="172">
        <v>44322</v>
      </c>
      <c r="E285" s="173">
        <v>9.0225449999999999E-2</v>
      </c>
      <c r="F285" s="173">
        <v>9.0225449999999999E-2</v>
      </c>
      <c r="G285" s="173">
        <v>1023.3</v>
      </c>
      <c r="I285" s="92">
        <f t="shared" si="29"/>
        <v>9.0225449999999999E-2</v>
      </c>
      <c r="J285" t="str">
        <f>IFERROR(VLOOKUP(VLOOKUP(B285,'Div &amp; NAV PU'!K:N,4,0),$O:$P,2,0),"Debt")</f>
        <v>Debt</v>
      </c>
      <c r="R285" t="str">
        <f t="shared" si="24"/>
        <v>Y0ALDirect Plan - Daily IDCW</v>
      </c>
      <c r="S285" t="str">
        <f>+VLOOKUP(B285,'Div &amp; NAV PU'!K:N,4,0)</f>
        <v>Y0AL</v>
      </c>
      <c r="T285" t="str">
        <f>+VLOOKUP(B285,'Div &amp; NAV PU'!K:O,5,0)</f>
        <v>Direct Plan - Daily IDCW</v>
      </c>
      <c r="U285">
        <f t="shared" si="26"/>
        <v>16.110954460000006</v>
      </c>
      <c r="V285">
        <f>+VLOOKUP(T285,Financials!$C$59:$AN$72,MATCH(S285,Financials!$1:$1,0)-2,0)</f>
        <v>16.110954460000006</v>
      </c>
      <c r="W285" s="108">
        <f t="shared" si="25"/>
        <v>0</v>
      </c>
      <c r="Y285" s="92">
        <f t="shared" si="27"/>
        <v>16.110954460000006</v>
      </c>
      <c r="Z285">
        <f t="shared" si="28"/>
        <v>16.110954460000006</v>
      </c>
    </row>
    <row r="286" spans="1:26" hidden="1" x14ac:dyDescent="0.25">
      <c r="A286" s="171">
        <v>397</v>
      </c>
      <c r="B286" s="171">
        <v>125</v>
      </c>
      <c r="C286" s="171" t="s">
        <v>2458</v>
      </c>
      <c r="D286" s="172">
        <v>44322</v>
      </c>
      <c r="E286" s="173">
        <v>5.6954E-4</v>
      </c>
      <c r="F286" s="173">
        <v>5.6954E-4</v>
      </c>
      <c r="G286" s="173">
        <v>10.8591</v>
      </c>
      <c r="I286" s="92">
        <f t="shared" si="29"/>
        <v>5.6954E-4</v>
      </c>
      <c r="J286" t="str">
        <f>IFERROR(VLOOKUP(VLOOKUP(B286,'Div &amp; NAV PU'!K:N,4,0),$O:$P,2,0),"Debt")</f>
        <v>Debt</v>
      </c>
      <c r="R286" t="str">
        <f t="shared" si="24"/>
        <v>Y0BLRegular Plan - Daily IDCW</v>
      </c>
      <c r="S286" t="str">
        <f>+VLOOKUP(B286,'Div &amp; NAV PU'!K:N,4,0)</f>
        <v>Y0BL</v>
      </c>
      <c r="T286" t="str">
        <f>+VLOOKUP(B286,'Div &amp; NAV PU'!K:O,5,0)</f>
        <v>Regular Plan - Daily IDCW</v>
      </c>
      <c r="U286">
        <f t="shared" si="26"/>
        <v>0.15721088999999988</v>
      </c>
      <c r="V286">
        <f>+VLOOKUP(T286,Financials!$C$59:$AN$72,MATCH(S286,Financials!$1:$1,0)-2,0)</f>
        <v>0.15721088999999988</v>
      </c>
      <c r="W286" s="108">
        <f t="shared" si="25"/>
        <v>0</v>
      </c>
      <c r="Y286" s="92">
        <f t="shared" si="27"/>
        <v>0.15721088999999988</v>
      </c>
      <c r="Z286">
        <f t="shared" si="28"/>
        <v>0.15721088999999988</v>
      </c>
    </row>
    <row r="287" spans="1:26" hidden="1" x14ac:dyDescent="0.25">
      <c r="A287" s="171">
        <v>398</v>
      </c>
      <c r="B287" s="171" t="s">
        <v>1263</v>
      </c>
      <c r="C287" s="171" t="s">
        <v>2459</v>
      </c>
      <c r="D287" s="172">
        <v>44322</v>
      </c>
      <c r="E287" s="173">
        <v>7.1228000000000003E-4</v>
      </c>
      <c r="F287" s="173">
        <v>7.1228000000000003E-4</v>
      </c>
      <c r="G287" s="173">
        <v>10.8591</v>
      </c>
      <c r="I287" s="92">
        <f t="shared" si="29"/>
        <v>7.1228000000000003E-4</v>
      </c>
      <c r="J287" t="str">
        <f>IFERROR(VLOOKUP(VLOOKUP(B287,'Div &amp; NAV PU'!K:N,4,0),$O:$P,2,0),"Debt")</f>
        <v>Debt</v>
      </c>
      <c r="R287" t="str">
        <f t="shared" si="24"/>
        <v>Y0BLDirect Plan - Daily IDCW</v>
      </c>
      <c r="S287" t="str">
        <f>+VLOOKUP(B287,'Div &amp; NAV PU'!K:N,4,0)</f>
        <v>Y0BL</v>
      </c>
      <c r="T287" t="str">
        <f>+VLOOKUP(B287,'Div &amp; NAV PU'!K:O,5,0)</f>
        <v>Direct Plan - Daily IDCW</v>
      </c>
      <c r="U287">
        <f t="shared" si="26"/>
        <v>0.18309809000000002</v>
      </c>
      <c r="V287">
        <f>+VLOOKUP(T287,Financials!$C$59:$AN$72,MATCH(S287,Financials!$1:$1,0)-2,0)</f>
        <v>0.18309809000000002</v>
      </c>
      <c r="W287" s="108">
        <f t="shared" si="25"/>
        <v>0</v>
      </c>
      <c r="Y287" s="92">
        <f t="shared" si="27"/>
        <v>0.18309809000000002</v>
      </c>
      <c r="Z287">
        <f t="shared" si="28"/>
        <v>0.18309809000000002</v>
      </c>
    </row>
    <row r="288" spans="1:26" hidden="1" x14ac:dyDescent="0.25">
      <c r="A288" s="171">
        <v>399</v>
      </c>
      <c r="B288" s="171" t="s">
        <v>1271</v>
      </c>
      <c r="C288" s="171" t="s">
        <v>2446</v>
      </c>
      <c r="D288" s="172">
        <v>44322</v>
      </c>
      <c r="E288" s="173">
        <v>7.2634169999999998E-2</v>
      </c>
      <c r="F288" s="173">
        <v>7.2634169999999998E-2</v>
      </c>
      <c r="G288" s="173">
        <v>1011.7794</v>
      </c>
      <c r="I288" s="92">
        <f t="shared" si="29"/>
        <v>7.2634169999999998E-2</v>
      </c>
      <c r="J288" t="str">
        <f>IFERROR(VLOOKUP(VLOOKUP(B288,'Div &amp; NAV PU'!K:N,4,0),$O:$P,2,0),"Debt")</f>
        <v>Debt</v>
      </c>
      <c r="R288" t="str">
        <f t="shared" si="24"/>
        <v>Y0BQRegular Plan - Daily IDCW</v>
      </c>
      <c r="S288" t="str">
        <f>+VLOOKUP(B288,'Div &amp; NAV PU'!K:N,4,0)</f>
        <v>Y0BQ</v>
      </c>
      <c r="T288" t="str">
        <f>+VLOOKUP(B288,'Div &amp; NAV PU'!K:O,5,0)</f>
        <v>Regular Plan - Daily IDCW</v>
      </c>
      <c r="U288">
        <f t="shared" si="26"/>
        <v>15.994319890000005</v>
      </c>
      <c r="V288">
        <f>+VLOOKUP(T288,Financials!$C$59:$AN$72,MATCH(S288,Financials!$1:$1,0)-2,0)</f>
        <v>15.994319890000005</v>
      </c>
      <c r="W288" s="108">
        <f t="shared" si="25"/>
        <v>0</v>
      </c>
      <c r="Y288" s="92">
        <f t="shared" si="27"/>
        <v>15.994319890000005</v>
      </c>
      <c r="Z288">
        <f t="shared" si="28"/>
        <v>15.994319890000005</v>
      </c>
    </row>
    <row r="289" spans="1:26" hidden="1" x14ac:dyDescent="0.25">
      <c r="A289" s="171">
        <v>400</v>
      </c>
      <c r="B289" s="171" t="s">
        <v>1268</v>
      </c>
      <c r="C289" s="171" t="s">
        <v>2447</v>
      </c>
      <c r="D289" s="172">
        <v>44322</v>
      </c>
      <c r="E289" s="173">
        <v>7.4210590000000007E-2</v>
      </c>
      <c r="F289" s="173">
        <v>7.4210590000000007E-2</v>
      </c>
      <c r="G289" s="173">
        <v>1014.3496</v>
      </c>
      <c r="I289" s="92">
        <f t="shared" si="29"/>
        <v>7.4210590000000007E-2</v>
      </c>
      <c r="J289" t="str">
        <f>IFERROR(VLOOKUP(VLOOKUP(B289,'Div &amp; NAV PU'!K:N,4,0),$O:$P,2,0),"Debt")</f>
        <v>Debt</v>
      </c>
      <c r="R289" t="str">
        <f t="shared" si="24"/>
        <v>Y0BQDirect Plan - Daily IDCW</v>
      </c>
      <c r="S289" t="str">
        <f>+VLOOKUP(B289,'Div &amp; NAV PU'!K:N,4,0)</f>
        <v>Y0BQ</v>
      </c>
      <c r="T289" t="str">
        <f>+VLOOKUP(B289,'Div &amp; NAV PU'!K:O,5,0)</f>
        <v>Direct Plan - Daily IDCW</v>
      </c>
      <c r="U289">
        <f t="shared" si="26"/>
        <v>16.338912069999992</v>
      </c>
      <c r="V289">
        <f>+VLOOKUP(T289,Financials!$C$59:$AN$72,MATCH(S289,Financials!$1:$1,0)-2,0)</f>
        <v>16.338912069999992</v>
      </c>
      <c r="W289" s="108">
        <f t="shared" si="25"/>
        <v>0</v>
      </c>
      <c r="Y289" s="92">
        <f t="shared" si="27"/>
        <v>16.338912069999992</v>
      </c>
      <c r="Z289">
        <f t="shared" si="28"/>
        <v>16.338912069999992</v>
      </c>
    </row>
    <row r="290" spans="1:26" hidden="1" x14ac:dyDescent="0.25">
      <c r="A290" s="171">
        <v>401</v>
      </c>
      <c r="B290" s="171" t="s">
        <v>1297</v>
      </c>
      <c r="C290" s="171" t="s">
        <v>2469</v>
      </c>
      <c r="D290" s="172">
        <v>44322</v>
      </c>
      <c r="E290" s="173">
        <v>4.9814899999999999E-3</v>
      </c>
      <c r="F290" s="173">
        <v>4.9814899999999999E-3</v>
      </c>
      <c r="G290" s="173">
        <v>11.116</v>
      </c>
      <c r="I290" s="92">
        <f t="shared" si="29"/>
        <v>4.9814899999999999E-3</v>
      </c>
      <c r="J290" t="str">
        <f>IFERROR(VLOOKUP(VLOOKUP(B290,'Div &amp; NAV PU'!K:N,4,0),$O:$P,2,0),"Debt")</f>
        <v>Debt</v>
      </c>
      <c r="R290" t="str">
        <f t="shared" ref="R290:R349" si="30">+S290&amp;T290</f>
        <v>Y0AIRegular Plan - Daily IDCW</v>
      </c>
      <c r="S290" t="str">
        <f>+VLOOKUP(B290,'Div &amp; NAV PU'!K:N,4,0)</f>
        <v>Y0AI</v>
      </c>
      <c r="T290" t="str">
        <f>+VLOOKUP(B290,'Div &amp; NAV PU'!K:O,5,0)</f>
        <v>Regular Plan - Daily IDCW</v>
      </c>
      <c r="U290">
        <f t="shared" si="26"/>
        <v>0.25393286999999998</v>
      </c>
      <c r="V290">
        <f>+VLOOKUP(T290,Financials!$C$59:$AN$72,MATCH(S290,Financials!$1:$1,0)-2,0)</f>
        <v>0.25393286999999998</v>
      </c>
      <c r="W290" s="108">
        <f t="shared" ref="W290:W349" si="31">+V290-U290</f>
        <v>0</v>
      </c>
      <c r="Y290" s="92">
        <f t="shared" si="27"/>
        <v>0.25393286999999998</v>
      </c>
      <c r="Z290">
        <f t="shared" si="28"/>
        <v>0.25393286999999998</v>
      </c>
    </row>
    <row r="291" spans="1:26" hidden="1" x14ac:dyDescent="0.25">
      <c r="A291" s="171">
        <v>402</v>
      </c>
      <c r="B291" s="171" t="s">
        <v>1524</v>
      </c>
      <c r="C291" s="171" t="s">
        <v>2462</v>
      </c>
      <c r="D291" s="172">
        <v>44322</v>
      </c>
      <c r="E291" s="173">
        <v>5.1308400000000002E-3</v>
      </c>
      <c r="F291" s="173">
        <v>5.1308400000000002E-3</v>
      </c>
      <c r="G291" s="173">
        <v>11.1907</v>
      </c>
      <c r="I291" s="92">
        <f t="shared" si="29"/>
        <v>5.1308400000000002E-3</v>
      </c>
      <c r="J291" t="str">
        <f>IFERROR(VLOOKUP(VLOOKUP(B291,'Div &amp; NAV PU'!K:N,4,0),$O:$P,2,0),"Debt")</f>
        <v>Debt</v>
      </c>
      <c r="R291" t="str">
        <f t="shared" si="30"/>
        <v>Y0AIDirect Plan - Daily IDCW</v>
      </c>
      <c r="S291" t="str">
        <f>+VLOOKUP(B291,'Div &amp; NAV PU'!K:N,4,0)</f>
        <v>Y0AI</v>
      </c>
      <c r="T291" t="str">
        <f>+VLOOKUP(B291,'Div &amp; NAV PU'!K:O,5,0)</f>
        <v>Direct Plan - Daily IDCW</v>
      </c>
      <c r="U291">
        <f t="shared" si="26"/>
        <v>0.28590751000000003</v>
      </c>
      <c r="V291">
        <f>+VLOOKUP(T291,Financials!$C$59:$AN$72,MATCH(S291,Financials!$1:$1,0)-2,0)</f>
        <v>0.28590751000000003</v>
      </c>
      <c r="W291" s="108">
        <f t="shared" si="31"/>
        <v>0</v>
      </c>
      <c r="Y291" s="92">
        <f t="shared" si="27"/>
        <v>0.28590751000000003</v>
      </c>
      <c r="Z291">
        <f t="shared" si="28"/>
        <v>0.28590751000000003</v>
      </c>
    </row>
    <row r="292" spans="1:26" hidden="1" x14ac:dyDescent="0.25">
      <c r="A292" s="171">
        <v>403</v>
      </c>
      <c r="B292" s="171">
        <v>222</v>
      </c>
      <c r="C292" s="171" t="s">
        <v>2455</v>
      </c>
      <c r="D292" s="172">
        <v>44323</v>
      </c>
      <c r="E292" s="173">
        <v>5.5632999999999995E-4</v>
      </c>
      <c r="F292" s="173">
        <v>5.5632999999999995E-4</v>
      </c>
      <c r="G292" s="173">
        <v>10.322100000000001</v>
      </c>
      <c r="I292" s="92">
        <f t="shared" si="29"/>
        <v>5.5632999999999995E-4</v>
      </c>
      <c r="J292" t="str">
        <f>IFERROR(VLOOKUP(VLOOKUP(B292,'Div &amp; NAV PU'!K:N,4,0),$O:$P,2,0),"Debt")</f>
        <v>Debt</v>
      </c>
      <c r="R292" t="str">
        <f t="shared" si="30"/>
        <v>Y0BORegular Plan - Daily IDCW</v>
      </c>
      <c r="S292" t="str">
        <f>+VLOOKUP(B292,'Div &amp; NAV PU'!K:N,4,0)</f>
        <v>Y0BO</v>
      </c>
      <c r="T292" t="str">
        <f>+VLOOKUP(B292,'Div &amp; NAV PU'!K:O,5,0)</f>
        <v>Regular Plan - Daily IDCW</v>
      </c>
      <c r="U292">
        <f t="shared" si="26"/>
        <v>0.17107141000000012</v>
      </c>
      <c r="V292">
        <f>+VLOOKUP(T292,Financials!$C$59:$AN$72,MATCH(S292,Financials!$1:$1,0)-2,0)</f>
        <v>0.17107141000000012</v>
      </c>
      <c r="W292" s="108">
        <f t="shared" si="31"/>
        <v>0</v>
      </c>
      <c r="Y292" s="92">
        <f t="shared" si="27"/>
        <v>0.17107141000000012</v>
      </c>
      <c r="Z292">
        <f t="shared" si="28"/>
        <v>0.17107141000000012</v>
      </c>
    </row>
    <row r="293" spans="1:26" hidden="1" x14ac:dyDescent="0.25">
      <c r="A293" s="171">
        <v>404</v>
      </c>
      <c r="B293" s="171" t="s">
        <v>1259</v>
      </c>
      <c r="C293" s="171" t="s">
        <v>2457</v>
      </c>
      <c r="D293" s="172">
        <v>44323</v>
      </c>
      <c r="E293" s="173">
        <v>6.1249999999999998E-4</v>
      </c>
      <c r="F293" s="173">
        <v>6.1249999999999998E-4</v>
      </c>
      <c r="G293" s="173">
        <v>10.5092</v>
      </c>
      <c r="I293" s="92">
        <f t="shared" si="29"/>
        <v>6.1249999999999998E-4</v>
      </c>
      <c r="J293" t="str">
        <f>IFERROR(VLOOKUP(VLOOKUP(B293,'Div &amp; NAV PU'!K:N,4,0),$O:$P,2,0),"Debt")</f>
        <v>Debt</v>
      </c>
      <c r="R293" t="str">
        <f t="shared" si="30"/>
        <v>Y0BODirect Plan - Daily IDCW</v>
      </c>
      <c r="S293" t="str">
        <f>+VLOOKUP(B293,'Div &amp; NAV PU'!K:N,4,0)</f>
        <v>Y0BO</v>
      </c>
      <c r="T293" t="str">
        <f>+VLOOKUP(B293,'Div &amp; NAV PU'!K:O,5,0)</f>
        <v>Direct Plan - Daily IDCW</v>
      </c>
      <c r="U293">
        <f t="shared" si="26"/>
        <v>0.18260394999999999</v>
      </c>
      <c r="V293">
        <f>+VLOOKUP(T293,Financials!$C$59:$AN$72,MATCH(S293,Financials!$1:$1,0)-2,0)</f>
        <v>0.18260394999999999</v>
      </c>
      <c r="W293" s="108">
        <f t="shared" si="31"/>
        <v>0</v>
      </c>
      <c r="Y293" s="92">
        <f t="shared" si="27"/>
        <v>0.18260394999999999</v>
      </c>
      <c r="Z293">
        <f t="shared" si="28"/>
        <v>0.18260394999999999</v>
      </c>
    </row>
    <row r="294" spans="1:26" hidden="1" x14ac:dyDescent="0.25">
      <c r="A294" s="171">
        <v>405</v>
      </c>
      <c r="B294" s="171" t="s">
        <v>1289</v>
      </c>
      <c r="C294" s="171" t="s">
        <v>2444</v>
      </c>
      <c r="D294" s="172">
        <v>44323</v>
      </c>
      <c r="E294" s="173">
        <v>8.7110069999999998E-2</v>
      </c>
      <c r="F294" s="173">
        <v>8.7110069999999998E-2</v>
      </c>
      <c r="G294" s="173">
        <v>1023.3</v>
      </c>
      <c r="I294" s="92">
        <f t="shared" si="29"/>
        <v>8.7110069999999998E-2</v>
      </c>
      <c r="J294" t="str">
        <f>IFERROR(VLOOKUP(VLOOKUP(B294,'Div &amp; NAV PU'!K:N,4,0),$O:$P,2,0),"Debt")</f>
        <v>Debt</v>
      </c>
      <c r="R294" t="str">
        <f t="shared" si="30"/>
        <v>Y0ALRegular Plan - Daily IDCW</v>
      </c>
      <c r="S294" t="str">
        <f>+VLOOKUP(B294,'Div &amp; NAV PU'!K:N,4,0)</f>
        <v>Y0AL</v>
      </c>
      <c r="T294" t="str">
        <f>+VLOOKUP(B294,'Div &amp; NAV PU'!K:O,5,0)</f>
        <v>Regular Plan - Daily IDCW</v>
      </c>
      <c r="U294">
        <f t="shared" si="26"/>
        <v>15.581406499999995</v>
      </c>
      <c r="V294">
        <f>+VLOOKUP(T294,Financials!$C$59:$AN$72,MATCH(S294,Financials!$1:$1,0)-2,0)</f>
        <v>15.581406499999995</v>
      </c>
      <c r="W294" s="108">
        <f t="shared" si="31"/>
        <v>0</v>
      </c>
      <c r="Y294" s="92">
        <f t="shared" si="27"/>
        <v>15.581406499999995</v>
      </c>
      <c r="Z294">
        <f t="shared" si="28"/>
        <v>15.581406499999995</v>
      </c>
    </row>
    <row r="295" spans="1:26" hidden="1" x14ac:dyDescent="0.25">
      <c r="A295" s="171">
        <v>406</v>
      </c>
      <c r="B295" s="171" t="s">
        <v>1285</v>
      </c>
      <c r="C295" s="171" t="s">
        <v>2445</v>
      </c>
      <c r="D295" s="172">
        <v>44323</v>
      </c>
      <c r="E295" s="173">
        <v>8.9149400000000004E-2</v>
      </c>
      <c r="F295" s="173">
        <v>8.9149400000000004E-2</v>
      </c>
      <c r="G295" s="173">
        <v>1023.3</v>
      </c>
      <c r="I295" s="92">
        <f t="shared" si="29"/>
        <v>8.9149400000000004E-2</v>
      </c>
      <c r="J295" t="str">
        <f>IFERROR(VLOOKUP(VLOOKUP(B295,'Div &amp; NAV PU'!K:N,4,0),$O:$P,2,0),"Debt")</f>
        <v>Debt</v>
      </c>
      <c r="R295" t="str">
        <f t="shared" si="30"/>
        <v>Y0ALDirect Plan - Daily IDCW</v>
      </c>
      <c r="S295" t="str">
        <f>+VLOOKUP(B295,'Div &amp; NAV PU'!K:N,4,0)</f>
        <v>Y0AL</v>
      </c>
      <c r="T295" t="str">
        <f>+VLOOKUP(B295,'Div &amp; NAV PU'!K:O,5,0)</f>
        <v>Direct Plan - Daily IDCW</v>
      </c>
      <c r="U295">
        <f t="shared" si="26"/>
        <v>16.110954460000006</v>
      </c>
      <c r="V295">
        <f>+VLOOKUP(T295,Financials!$C$59:$AN$72,MATCH(S295,Financials!$1:$1,0)-2,0)</f>
        <v>16.110954460000006</v>
      </c>
      <c r="W295" s="108">
        <f t="shared" si="31"/>
        <v>0</v>
      </c>
      <c r="Y295" s="92">
        <f t="shared" si="27"/>
        <v>16.110954460000006</v>
      </c>
      <c r="Z295">
        <f t="shared" si="28"/>
        <v>16.110954460000006</v>
      </c>
    </row>
    <row r="296" spans="1:26" hidden="1" x14ac:dyDescent="0.25">
      <c r="A296" s="171">
        <v>407</v>
      </c>
      <c r="B296" s="171">
        <v>125</v>
      </c>
      <c r="C296" s="171" t="s">
        <v>2458</v>
      </c>
      <c r="D296" s="172">
        <v>44323</v>
      </c>
      <c r="E296" s="173">
        <v>6.6219E-4</v>
      </c>
      <c r="F296" s="173">
        <v>6.6219E-4</v>
      </c>
      <c r="G296" s="173">
        <v>10.8591</v>
      </c>
      <c r="I296" s="92">
        <f t="shared" si="29"/>
        <v>6.6219E-4</v>
      </c>
      <c r="J296" t="str">
        <f>IFERROR(VLOOKUP(VLOOKUP(B296,'Div &amp; NAV PU'!K:N,4,0),$O:$P,2,0),"Debt")</f>
        <v>Debt</v>
      </c>
      <c r="R296" t="str">
        <f t="shared" si="30"/>
        <v>Y0BLRegular Plan - Daily IDCW</v>
      </c>
      <c r="S296" t="str">
        <f>+VLOOKUP(B296,'Div &amp; NAV PU'!K:N,4,0)</f>
        <v>Y0BL</v>
      </c>
      <c r="T296" t="str">
        <f>+VLOOKUP(B296,'Div &amp; NAV PU'!K:O,5,0)</f>
        <v>Regular Plan - Daily IDCW</v>
      </c>
      <c r="U296">
        <f t="shared" si="26"/>
        <v>0.15721088999999988</v>
      </c>
      <c r="V296">
        <f>+VLOOKUP(T296,Financials!$C$59:$AN$72,MATCH(S296,Financials!$1:$1,0)-2,0)</f>
        <v>0.15721088999999988</v>
      </c>
      <c r="W296" s="108">
        <f t="shared" si="31"/>
        <v>0</v>
      </c>
      <c r="Y296" s="92">
        <f t="shared" si="27"/>
        <v>0.15721088999999988</v>
      </c>
      <c r="Z296">
        <f t="shared" si="28"/>
        <v>0.15721088999999988</v>
      </c>
    </row>
    <row r="297" spans="1:26" hidden="1" x14ac:dyDescent="0.25">
      <c r="A297" s="171">
        <v>408</v>
      </c>
      <c r="B297" s="171" t="s">
        <v>1263</v>
      </c>
      <c r="C297" s="171" t="s">
        <v>2459</v>
      </c>
      <c r="D297" s="172">
        <v>44323</v>
      </c>
      <c r="E297" s="173">
        <v>8.0506000000000002E-4</v>
      </c>
      <c r="F297" s="173">
        <v>8.0506000000000002E-4</v>
      </c>
      <c r="G297" s="173">
        <v>10.8591</v>
      </c>
      <c r="I297" s="92">
        <f t="shared" si="29"/>
        <v>8.0506000000000002E-4</v>
      </c>
      <c r="J297" t="str">
        <f>IFERROR(VLOOKUP(VLOOKUP(B297,'Div &amp; NAV PU'!K:N,4,0),$O:$P,2,0),"Debt")</f>
        <v>Debt</v>
      </c>
      <c r="R297" t="str">
        <f t="shared" si="30"/>
        <v>Y0BLDirect Plan - Daily IDCW</v>
      </c>
      <c r="S297" t="str">
        <f>+VLOOKUP(B297,'Div &amp; NAV PU'!K:N,4,0)</f>
        <v>Y0BL</v>
      </c>
      <c r="T297" t="str">
        <f>+VLOOKUP(B297,'Div &amp; NAV PU'!K:O,5,0)</f>
        <v>Direct Plan - Daily IDCW</v>
      </c>
      <c r="U297">
        <f t="shared" si="26"/>
        <v>0.18309809000000002</v>
      </c>
      <c r="V297">
        <f>+VLOOKUP(T297,Financials!$C$59:$AN$72,MATCH(S297,Financials!$1:$1,0)-2,0)</f>
        <v>0.18309809000000002</v>
      </c>
      <c r="W297" s="108">
        <f t="shared" si="31"/>
        <v>0</v>
      </c>
      <c r="Y297" s="92">
        <f t="shared" si="27"/>
        <v>0.18309809000000002</v>
      </c>
      <c r="Z297">
        <f t="shared" si="28"/>
        <v>0.18309809000000002</v>
      </c>
    </row>
    <row r="298" spans="1:26" hidden="1" x14ac:dyDescent="0.25">
      <c r="A298" s="171">
        <v>409</v>
      </c>
      <c r="B298" s="171" t="s">
        <v>1271</v>
      </c>
      <c r="C298" s="171" t="s">
        <v>2446</v>
      </c>
      <c r="D298" s="172">
        <v>44323</v>
      </c>
      <c r="E298" s="173">
        <v>7.765909E-2</v>
      </c>
      <c r="F298" s="173">
        <v>7.765909E-2</v>
      </c>
      <c r="G298" s="173">
        <v>1011.7794</v>
      </c>
      <c r="I298" s="92">
        <f t="shared" si="29"/>
        <v>7.765909E-2</v>
      </c>
      <c r="J298" t="str">
        <f>IFERROR(VLOOKUP(VLOOKUP(B298,'Div &amp; NAV PU'!K:N,4,0),$O:$P,2,0),"Debt")</f>
        <v>Debt</v>
      </c>
      <c r="R298" t="str">
        <f t="shared" si="30"/>
        <v>Y0BQRegular Plan - Daily IDCW</v>
      </c>
      <c r="S298" t="str">
        <f>+VLOOKUP(B298,'Div &amp; NAV PU'!K:N,4,0)</f>
        <v>Y0BQ</v>
      </c>
      <c r="T298" t="str">
        <f>+VLOOKUP(B298,'Div &amp; NAV PU'!K:O,5,0)</f>
        <v>Regular Plan - Daily IDCW</v>
      </c>
      <c r="U298">
        <f t="shared" si="26"/>
        <v>15.994319890000005</v>
      </c>
      <c r="V298">
        <f>+VLOOKUP(T298,Financials!$C$59:$AN$72,MATCH(S298,Financials!$1:$1,0)-2,0)</f>
        <v>15.994319890000005</v>
      </c>
      <c r="W298" s="108">
        <f t="shared" si="31"/>
        <v>0</v>
      </c>
      <c r="Y298" s="92">
        <f t="shared" si="27"/>
        <v>15.994319890000005</v>
      </c>
      <c r="Z298">
        <f t="shared" si="28"/>
        <v>15.994319890000005</v>
      </c>
    </row>
    <row r="299" spans="1:26" hidden="1" x14ac:dyDescent="0.25">
      <c r="A299" s="171">
        <v>410</v>
      </c>
      <c r="B299" s="171" t="s">
        <v>1268</v>
      </c>
      <c r="C299" s="171" t="s">
        <v>2447</v>
      </c>
      <c r="D299" s="172">
        <v>44323</v>
      </c>
      <c r="E299" s="173">
        <v>7.9243640000000004E-2</v>
      </c>
      <c r="F299" s="173">
        <v>7.9243640000000004E-2</v>
      </c>
      <c r="G299" s="173">
        <v>1014.3496</v>
      </c>
      <c r="I299" s="92">
        <f t="shared" si="29"/>
        <v>7.9243640000000004E-2</v>
      </c>
      <c r="J299" t="str">
        <f>IFERROR(VLOOKUP(VLOOKUP(B299,'Div &amp; NAV PU'!K:N,4,0),$O:$P,2,0),"Debt")</f>
        <v>Debt</v>
      </c>
      <c r="R299" t="str">
        <f t="shared" si="30"/>
        <v>Y0BQDirect Plan - Daily IDCW</v>
      </c>
      <c r="S299" t="str">
        <f>+VLOOKUP(B299,'Div &amp; NAV PU'!K:N,4,0)</f>
        <v>Y0BQ</v>
      </c>
      <c r="T299" t="str">
        <f>+VLOOKUP(B299,'Div &amp; NAV PU'!K:O,5,0)</f>
        <v>Direct Plan - Daily IDCW</v>
      </c>
      <c r="U299">
        <f t="shared" si="26"/>
        <v>16.338912069999992</v>
      </c>
      <c r="V299">
        <f>+VLOOKUP(T299,Financials!$C$59:$AN$72,MATCH(S299,Financials!$1:$1,0)-2,0)</f>
        <v>16.338912069999992</v>
      </c>
      <c r="W299" s="108">
        <f t="shared" si="31"/>
        <v>0</v>
      </c>
      <c r="Y299" s="92">
        <f t="shared" si="27"/>
        <v>16.338912069999992</v>
      </c>
      <c r="Z299">
        <f t="shared" si="28"/>
        <v>16.338912069999992</v>
      </c>
    </row>
    <row r="300" spans="1:26" hidden="1" x14ac:dyDescent="0.25">
      <c r="A300" s="171">
        <v>411</v>
      </c>
      <c r="B300" s="171" t="s">
        <v>1297</v>
      </c>
      <c r="C300" s="171" t="s">
        <v>2469</v>
      </c>
      <c r="D300" s="172">
        <v>44323</v>
      </c>
      <c r="E300" s="173">
        <v>2.9203200000000001E-3</v>
      </c>
      <c r="F300" s="173">
        <v>2.9203200000000001E-3</v>
      </c>
      <c r="G300" s="173">
        <v>11.116</v>
      </c>
      <c r="I300" s="92">
        <f t="shared" si="29"/>
        <v>2.9203200000000001E-3</v>
      </c>
      <c r="J300" t="str">
        <f>IFERROR(VLOOKUP(VLOOKUP(B300,'Div &amp; NAV PU'!K:N,4,0),$O:$P,2,0),"Debt")</f>
        <v>Debt</v>
      </c>
      <c r="R300" t="str">
        <f t="shared" si="30"/>
        <v>Y0AIRegular Plan - Daily IDCW</v>
      </c>
      <c r="S300" t="str">
        <f>+VLOOKUP(B300,'Div &amp; NAV PU'!K:N,4,0)</f>
        <v>Y0AI</v>
      </c>
      <c r="T300" t="str">
        <f>+VLOOKUP(B300,'Div &amp; NAV PU'!K:O,5,0)</f>
        <v>Regular Plan - Daily IDCW</v>
      </c>
      <c r="U300">
        <f t="shared" si="26"/>
        <v>0.25393286999999998</v>
      </c>
      <c r="V300">
        <f>+VLOOKUP(T300,Financials!$C$59:$AN$72,MATCH(S300,Financials!$1:$1,0)-2,0)</f>
        <v>0.25393286999999998</v>
      </c>
      <c r="W300" s="108">
        <f t="shared" si="31"/>
        <v>0</v>
      </c>
      <c r="Y300" s="92">
        <f t="shared" si="27"/>
        <v>0.25393286999999998</v>
      </c>
      <c r="Z300">
        <f t="shared" si="28"/>
        <v>0.25393286999999998</v>
      </c>
    </row>
    <row r="301" spans="1:26" hidden="1" x14ac:dyDescent="0.25">
      <c r="A301" s="171">
        <v>412</v>
      </c>
      <c r="B301" s="171" t="s">
        <v>1524</v>
      </c>
      <c r="C301" s="171" t="s">
        <v>2462</v>
      </c>
      <c r="D301" s="172">
        <v>44323</v>
      </c>
      <c r="E301" s="173">
        <v>3.0564400000000001E-3</v>
      </c>
      <c r="F301" s="173">
        <v>3.0564400000000001E-3</v>
      </c>
      <c r="G301" s="173">
        <v>11.1907</v>
      </c>
      <c r="I301" s="92">
        <f t="shared" si="29"/>
        <v>3.0564400000000001E-3</v>
      </c>
      <c r="J301" t="str">
        <f>IFERROR(VLOOKUP(VLOOKUP(B301,'Div &amp; NAV PU'!K:N,4,0),$O:$P,2,0),"Debt")</f>
        <v>Debt</v>
      </c>
      <c r="R301" t="str">
        <f t="shared" si="30"/>
        <v>Y0AIDirect Plan - Daily IDCW</v>
      </c>
      <c r="S301" t="str">
        <f>+VLOOKUP(B301,'Div &amp; NAV PU'!K:N,4,0)</f>
        <v>Y0AI</v>
      </c>
      <c r="T301" t="str">
        <f>+VLOOKUP(B301,'Div &amp; NAV PU'!K:O,5,0)</f>
        <v>Direct Plan - Daily IDCW</v>
      </c>
      <c r="U301">
        <f t="shared" si="26"/>
        <v>0.28590751000000003</v>
      </c>
      <c r="V301">
        <f>+VLOOKUP(T301,Financials!$C$59:$AN$72,MATCH(S301,Financials!$1:$1,0)-2,0)</f>
        <v>0.28590751000000003</v>
      </c>
      <c r="W301" s="108">
        <f t="shared" si="31"/>
        <v>0</v>
      </c>
      <c r="Y301" s="92">
        <f t="shared" si="27"/>
        <v>0.28590751000000003</v>
      </c>
      <c r="Z301">
        <f t="shared" si="28"/>
        <v>0.28590751000000003</v>
      </c>
    </row>
    <row r="302" spans="1:26" hidden="1" x14ac:dyDescent="0.25">
      <c r="A302" s="171">
        <v>413</v>
      </c>
      <c r="B302" s="171" t="s">
        <v>1289</v>
      </c>
      <c r="C302" s="171" t="s">
        <v>2444</v>
      </c>
      <c r="D302" s="172">
        <v>44325</v>
      </c>
      <c r="E302" s="173">
        <v>0.17425836</v>
      </c>
      <c r="F302" s="173">
        <v>0.17425836</v>
      </c>
      <c r="G302" s="173">
        <v>1023.3</v>
      </c>
      <c r="I302" s="92">
        <f t="shared" si="29"/>
        <v>0.17425836</v>
      </c>
      <c r="J302" t="str">
        <f>IFERROR(VLOOKUP(VLOOKUP(B302,'Div &amp; NAV PU'!K:N,4,0),$O:$P,2,0),"Debt")</f>
        <v>Debt</v>
      </c>
      <c r="R302" t="str">
        <f t="shared" si="30"/>
        <v>Y0ALRegular Plan - Daily IDCW</v>
      </c>
      <c r="S302" t="str">
        <f>+VLOOKUP(B302,'Div &amp; NAV PU'!K:N,4,0)</f>
        <v>Y0AL</v>
      </c>
      <c r="T302" t="str">
        <f>+VLOOKUP(B302,'Div &amp; NAV PU'!K:O,5,0)</f>
        <v>Regular Plan - Daily IDCW</v>
      </c>
      <c r="U302">
        <f t="shared" si="26"/>
        <v>15.581406499999995</v>
      </c>
      <c r="V302">
        <f>+VLOOKUP(T302,Financials!$C$59:$AN$72,MATCH(S302,Financials!$1:$1,0)-2,0)</f>
        <v>15.581406499999995</v>
      </c>
      <c r="W302" s="108">
        <f t="shared" si="31"/>
        <v>0</v>
      </c>
      <c r="Y302" s="92">
        <f t="shared" si="27"/>
        <v>15.581406499999995</v>
      </c>
      <c r="Z302">
        <f t="shared" si="28"/>
        <v>15.581406499999995</v>
      </c>
    </row>
    <row r="303" spans="1:26" hidden="1" x14ac:dyDescent="0.25">
      <c r="A303" s="171">
        <v>414</v>
      </c>
      <c r="B303" s="171" t="s">
        <v>1285</v>
      </c>
      <c r="C303" s="171" t="s">
        <v>2445</v>
      </c>
      <c r="D303" s="172">
        <v>44325</v>
      </c>
      <c r="E303" s="173">
        <v>0.18053818999999999</v>
      </c>
      <c r="F303" s="173">
        <v>0.18053818999999999</v>
      </c>
      <c r="G303" s="173">
        <v>1023.3</v>
      </c>
      <c r="I303" s="92">
        <f t="shared" si="29"/>
        <v>0.18053818999999999</v>
      </c>
      <c r="J303" t="str">
        <f>IFERROR(VLOOKUP(VLOOKUP(B303,'Div &amp; NAV PU'!K:N,4,0),$O:$P,2,0),"Debt")</f>
        <v>Debt</v>
      </c>
      <c r="R303" t="str">
        <f t="shared" si="30"/>
        <v>Y0ALDirect Plan - Daily IDCW</v>
      </c>
      <c r="S303" t="str">
        <f>+VLOOKUP(B303,'Div &amp; NAV PU'!K:N,4,0)</f>
        <v>Y0AL</v>
      </c>
      <c r="T303" t="str">
        <f>+VLOOKUP(B303,'Div &amp; NAV PU'!K:O,5,0)</f>
        <v>Direct Plan - Daily IDCW</v>
      </c>
      <c r="U303">
        <f t="shared" si="26"/>
        <v>16.110954460000006</v>
      </c>
      <c r="V303">
        <f>+VLOOKUP(T303,Financials!$C$59:$AN$72,MATCH(S303,Financials!$1:$1,0)-2,0)</f>
        <v>16.110954460000006</v>
      </c>
      <c r="W303" s="108">
        <f t="shared" si="31"/>
        <v>0</v>
      </c>
      <c r="Y303" s="92">
        <f t="shared" si="27"/>
        <v>16.110954460000006</v>
      </c>
      <c r="Z303">
        <f t="shared" si="28"/>
        <v>16.110954460000006</v>
      </c>
    </row>
    <row r="304" spans="1:26" hidden="1" x14ac:dyDescent="0.25">
      <c r="A304" s="171">
        <v>415</v>
      </c>
      <c r="B304" s="171" t="s">
        <v>1271</v>
      </c>
      <c r="C304" s="171" t="s">
        <v>2446</v>
      </c>
      <c r="D304" s="172">
        <v>44325</v>
      </c>
      <c r="E304" s="173">
        <v>0.17337511</v>
      </c>
      <c r="F304" s="173">
        <v>0.17337511</v>
      </c>
      <c r="G304" s="173">
        <v>1011.7794</v>
      </c>
      <c r="I304" s="92">
        <f t="shared" si="29"/>
        <v>0.17337511</v>
      </c>
      <c r="J304" t="str">
        <f>IFERROR(VLOOKUP(VLOOKUP(B304,'Div &amp; NAV PU'!K:N,4,0),$O:$P,2,0),"Debt")</f>
        <v>Debt</v>
      </c>
      <c r="R304" t="str">
        <f t="shared" si="30"/>
        <v>Y0BQRegular Plan - Daily IDCW</v>
      </c>
      <c r="S304" t="str">
        <f>+VLOOKUP(B304,'Div &amp; NAV PU'!K:N,4,0)</f>
        <v>Y0BQ</v>
      </c>
      <c r="T304" t="str">
        <f>+VLOOKUP(B304,'Div &amp; NAV PU'!K:O,5,0)</f>
        <v>Regular Plan - Daily IDCW</v>
      </c>
      <c r="U304">
        <f t="shared" si="26"/>
        <v>15.994319890000005</v>
      </c>
      <c r="V304">
        <f>+VLOOKUP(T304,Financials!$C$59:$AN$72,MATCH(S304,Financials!$1:$1,0)-2,0)</f>
        <v>15.994319890000005</v>
      </c>
      <c r="W304" s="108">
        <f t="shared" si="31"/>
        <v>0</v>
      </c>
      <c r="Y304" s="92">
        <f t="shared" si="27"/>
        <v>15.994319890000005</v>
      </c>
      <c r="Z304">
        <f t="shared" si="28"/>
        <v>15.994319890000005</v>
      </c>
    </row>
    <row r="305" spans="1:26" hidden="1" x14ac:dyDescent="0.25">
      <c r="A305" s="171">
        <v>416</v>
      </c>
      <c r="B305" s="171" t="s">
        <v>1268</v>
      </c>
      <c r="C305" s="171" t="s">
        <v>2447</v>
      </c>
      <c r="D305" s="172">
        <v>44325</v>
      </c>
      <c r="E305" s="173">
        <v>0.17658160000000001</v>
      </c>
      <c r="F305" s="173">
        <v>0.17658160000000001</v>
      </c>
      <c r="G305" s="173">
        <v>1014.3496</v>
      </c>
      <c r="I305" s="92">
        <f t="shared" si="29"/>
        <v>0.17658160000000001</v>
      </c>
      <c r="J305" t="str">
        <f>IFERROR(VLOOKUP(VLOOKUP(B305,'Div &amp; NAV PU'!K:N,4,0),$O:$P,2,0),"Debt")</f>
        <v>Debt</v>
      </c>
      <c r="R305" t="str">
        <f t="shared" si="30"/>
        <v>Y0BQDirect Plan - Daily IDCW</v>
      </c>
      <c r="S305" t="str">
        <f>+VLOOKUP(B305,'Div &amp; NAV PU'!K:N,4,0)</f>
        <v>Y0BQ</v>
      </c>
      <c r="T305" t="str">
        <f>+VLOOKUP(B305,'Div &amp; NAV PU'!K:O,5,0)</f>
        <v>Direct Plan - Daily IDCW</v>
      </c>
      <c r="U305">
        <f t="shared" si="26"/>
        <v>16.338912069999992</v>
      </c>
      <c r="V305">
        <f>+VLOOKUP(T305,Financials!$C$59:$AN$72,MATCH(S305,Financials!$1:$1,0)-2,0)</f>
        <v>16.338912069999992</v>
      </c>
      <c r="W305" s="108">
        <f t="shared" si="31"/>
        <v>0</v>
      </c>
      <c r="Y305" s="92">
        <f t="shared" si="27"/>
        <v>16.338912069999992</v>
      </c>
      <c r="Z305">
        <f t="shared" si="28"/>
        <v>16.338912069999992</v>
      </c>
    </row>
    <row r="306" spans="1:26" hidden="1" x14ac:dyDescent="0.25">
      <c r="A306" s="171">
        <v>417</v>
      </c>
      <c r="B306" s="171" t="s">
        <v>1296</v>
      </c>
      <c r="C306" s="171" t="s">
        <v>2461</v>
      </c>
      <c r="D306" s="172">
        <v>44326</v>
      </c>
      <c r="E306" s="173">
        <v>1.497914E-2</v>
      </c>
      <c r="F306" s="173">
        <v>1.497914E-2</v>
      </c>
      <c r="G306" s="173">
        <v>10.838200000000001</v>
      </c>
      <c r="I306" s="92">
        <f t="shared" si="29"/>
        <v>1.497914E-2</v>
      </c>
      <c r="J306" t="str">
        <f>IFERROR(VLOOKUP(VLOOKUP(B306,'Div &amp; NAV PU'!K:N,4,0),$O:$P,2,0),"Debt")</f>
        <v>Debt</v>
      </c>
      <c r="R306" t="str">
        <f t="shared" si="30"/>
        <v>Y0AIDirect Plan - Weekly IDCW</v>
      </c>
      <c r="S306" t="str">
        <f>+VLOOKUP(B306,'Div &amp; NAV PU'!K:N,4,0)</f>
        <v>Y0AI</v>
      </c>
      <c r="T306" t="str">
        <f>+VLOOKUP(B306,'Div &amp; NAV PU'!K:O,5,0)</f>
        <v>Direct Plan - Weekly IDCW</v>
      </c>
      <c r="U306">
        <f t="shared" si="26"/>
        <v>0.27169967</v>
      </c>
      <c r="V306">
        <f>+VLOOKUP(T306,Financials!$C$59:$AN$72,MATCH(S306,Financials!$1:$1,0)-2,0)</f>
        <v>0.27169967</v>
      </c>
      <c r="W306" s="108">
        <f t="shared" si="31"/>
        <v>0</v>
      </c>
      <c r="Y306" s="92">
        <f t="shared" si="27"/>
        <v>0.27169967</v>
      </c>
      <c r="Z306">
        <f t="shared" si="28"/>
        <v>0.27169967</v>
      </c>
    </row>
    <row r="307" spans="1:26" hidden="1" x14ac:dyDescent="0.25">
      <c r="A307" s="171">
        <v>418</v>
      </c>
      <c r="B307" s="171" t="s">
        <v>1300</v>
      </c>
      <c r="C307" s="171" t="s">
        <v>2460</v>
      </c>
      <c r="D307" s="172">
        <v>44326</v>
      </c>
      <c r="E307" s="173">
        <v>1.428023E-2</v>
      </c>
      <c r="F307" s="173">
        <v>1.428023E-2</v>
      </c>
      <c r="G307" s="173">
        <v>10.833299999999999</v>
      </c>
      <c r="I307" s="92">
        <f t="shared" si="29"/>
        <v>1.428023E-2</v>
      </c>
      <c r="J307" t="str">
        <f>IFERROR(VLOOKUP(VLOOKUP(B307,'Div &amp; NAV PU'!K:N,4,0),$O:$P,2,0),"Debt")</f>
        <v>Debt</v>
      </c>
      <c r="R307" t="str">
        <f t="shared" si="30"/>
        <v>Y0AIRegular Plan - Weekly IDCW</v>
      </c>
      <c r="S307" t="str">
        <f>+VLOOKUP(B307,'Div &amp; NAV PU'!K:N,4,0)</f>
        <v>Y0AI</v>
      </c>
      <c r="T307" t="str">
        <f>+VLOOKUP(B307,'Div &amp; NAV PU'!K:O,5,0)</f>
        <v>Regular Plan - Weekly IDCW</v>
      </c>
      <c r="U307">
        <f t="shared" si="26"/>
        <v>0.25746023000000001</v>
      </c>
      <c r="V307">
        <f>+VLOOKUP(T307,Financials!$C$59:$AN$72,MATCH(S307,Financials!$1:$1,0)-2,0)</f>
        <v>0.25746023000000001</v>
      </c>
      <c r="W307" s="108">
        <f t="shared" si="31"/>
        <v>0</v>
      </c>
      <c r="Y307" s="92">
        <f t="shared" si="27"/>
        <v>0.25746023000000001</v>
      </c>
      <c r="Z307">
        <f t="shared" si="28"/>
        <v>0.25746023000000001</v>
      </c>
    </row>
    <row r="308" spans="1:26" hidden="1" x14ac:dyDescent="0.25">
      <c r="A308" s="171">
        <v>419</v>
      </c>
      <c r="B308" s="171" t="s">
        <v>1267</v>
      </c>
      <c r="C308" s="171" t="s">
        <v>2451</v>
      </c>
      <c r="D308" s="172">
        <v>44326</v>
      </c>
      <c r="E308" s="173">
        <v>5.9324699999999996E-3</v>
      </c>
      <c r="F308" s="173">
        <v>5.9324699999999996E-3</v>
      </c>
      <c r="G308" s="173">
        <v>13.107900000000001</v>
      </c>
      <c r="I308" s="92">
        <f t="shared" si="29"/>
        <v>5.9324699999999996E-3</v>
      </c>
      <c r="J308" t="str">
        <f>IFERROR(VLOOKUP(VLOOKUP(B308,'Div &amp; NAV PU'!K:N,4,0),$O:$P,2,0),"Debt")</f>
        <v>Debt</v>
      </c>
      <c r="R308" t="str">
        <f t="shared" si="30"/>
        <v>Y0BLDirect Plan - Weekly IDCW</v>
      </c>
      <c r="S308" t="str">
        <f>+VLOOKUP(B308,'Div &amp; NAV PU'!K:N,4,0)</f>
        <v>Y0BL</v>
      </c>
      <c r="T308" t="str">
        <f>+VLOOKUP(B308,'Div &amp; NAV PU'!K:O,5,0)</f>
        <v>Direct Plan - Weekly IDCW</v>
      </c>
      <c r="U308">
        <f t="shared" si="26"/>
        <v>0.18718277999999999</v>
      </c>
      <c r="V308">
        <f>+VLOOKUP(T308,Financials!$C$59:$AN$72,MATCH(S308,Financials!$1:$1,0)-2,0)</f>
        <v>0.18718277999999999</v>
      </c>
      <c r="W308" s="108">
        <f t="shared" si="31"/>
        <v>0</v>
      </c>
      <c r="Y308" s="92">
        <f t="shared" si="27"/>
        <v>0.18718277999999999</v>
      </c>
      <c r="Z308">
        <f t="shared" si="28"/>
        <v>0.18718277999999999</v>
      </c>
    </row>
    <row r="309" spans="1:26" hidden="1" x14ac:dyDescent="0.25">
      <c r="A309" s="171">
        <v>420</v>
      </c>
      <c r="B309" s="171" t="s">
        <v>1262</v>
      </c>
      <c r="C309" s="171" t="s">
        <v>2456</v>
      </c>
      <c r="D309" s="172">
        <v>44326</v>
      </c>
      <c r="E309" s="173">
        <v>4.4941099999999999E-3</v>
      </c>
      <c r="F309" s="173">
        <v>4.4941099999999999E-3</v>
      </c>
      <c r="G309" s="173">
        <v>11.290699999999999</v>
      </c>
      <c r="I309" s="92">
        <f t="shared" si="29"/>
        <v>4.4941099999999999E-3</v>
      </c>
      <c r="J309" t="str">
        <f>IFERROR(VLOOKUP(VLOOKUP(B309,'Div &amp; NAV PU'!K:N,4,0),$O:$P,2,0),"Debt")</f>
        <v>Debt</v>
      </c>
      <c r="R309" t="str">
        <f t="shared" si="30"/>
        <v>Y0BODirect Plan - Weekly IDCW</v>
      </c>
      <c r="S309" t="str">
        <f>+VLOOKUP(B309,'Div &amp; NAV PU'!K:N,4,0)</f>
        <v>Y0BO</v>
      </c>
      <c r="T309" t="str">
        <f>+VLOOKUP(B309,'Div &amp; NAV PU'!K:O,5,0)</f>
        <v>Direct Plan - Weekly IDCW</v>
      </c>
      <c r="U309">
        <f t="shared" si="26"/>
        <v>0.16732176999999998</v>
      </c>
      <c r="V309">
        <f>+VLOOKUP(T309,Financials!$C$59:$AN$72,MATCH(S309,Financials!$1:$1,0)-2,0)</f>
        <v>0.16732176999999998</v>
      </c>
      <c r="W309" s="108">
        <f t="shared" si="31"/>
        <v>0</v>
      </c>
      <c r="Y309" s="92">
        <f t="shared" si="27"/>
        <v>0.16732176999999998</v>
      </c>
      <c r="Z309">
        <f t="shared" si="28"/>
        <v>0.16732176999999998</v>
      </c>
    </row>
    <row r="310" spans="1:26" hidden="1" x14ac:dyDescent="0.25">
      <c r="A310" s="171">
        <v>421</v>
      </c>
      <c r="B310" s="171">
        <v>221</v>
      </c>
      <c r="C310" s="171" t="s">
        <v>2454</v>
      </c>
      <c r="D310" s="172">
        <v>44326</v>
      </c>
      <c r="E310" s="173">
        <v>4.0903800000000002E-3</v>
      </c>
      <c r="F310" s="173">
        <v>4.0903800000000002E-3</v>
      </c>
      <c r="G310" s="173">
        <v>11.1096</v>
      </c>
      <c r="I310" s="92">
        <f t="shared" si="29"/>
        <v>4.0903800000000002E-3</v>
      </c>
      <c r="J310" t="str">
        <f>IFERROR(VLOOKUP(VLOOKUP(B310,'Div &amp; NAV PU'!K:N,4,0),$O:$P,2,0),"Debt")</f>
        <v>Debt</v>
      </c>
      <c r="R310" t="str">
        <f t="shared" si="30"/>
        <v>Y0BORegular Plan - Weekly IDCW</v>
      </c>
      <c r="S310" t="str">
        <f>+VLOOKUP(B310,'Div &amp; NAV PU'!K:N,4,0)</f>
        <v>Y0BO</v>
      </c>
      <c r="T310" t="str">
        <f>+VLOOKUP(B310,'Div &amp; NAV PU'!K:O,5,0)</f>
        <v>Regular Plan - Weekly IDCW</v>
      </c>
      <c r="U310">
        <f t="shared" si="26"/>
        <v>0.15691073999999997</v>
      </c>
      <c r="V310">
        <f>+VLOOKUP(T310,Financials!$C$59:$AN$72,MATCH(S310,Financials!$1:$1,0)-2,0)</f>
        <v>0.15691073999999997</v>
      </c>
      <c r="W310" s="108">
        <f t="shared" si="31"/>
        <v>0</v>
      </c>
      <c r="Y310" s="92">
        <f t="shared" si="27"/>
        <v>0.15691073999999997</v>
      </c>
      <c r="Z310">
        <f t="shared" si="28"/>
        <v>0.15691073999999997</v>
      </c>
    </row>
    <row r="311" spans="1:26" hidden="1" x14ac:dyDescent="0.25">
      <c r="A311" s="171">
        <v>424</v>
      </c>
      <c r="B311" s="171">
        <v>222</v>
      </c>
      <c r="C311" s="171" t="s">
        <v>2455</v>
      </c>
      <c r="D311" s="172">
        <v>44326</v>
      </c>
      <c r="E311" s="173">
        <v>1.10137E-3</v>
      </c>
      <c r="F311" s="173">
        <v>1.10137E-3</v>
      </c>
      <c r="G311" s="173">
        <v>10.322100000000001</v>
      </c>
      <c r="I311" s="92">
        <f t="shared" si="29"/>
        <v>1.10137E-3</v>
      </c>
      <c r="J311" t="str">
        <f>IFERROR(VLOOKUP(VLOOKUP(B311,'Div &amp; NAV PU'!K:N,4,0),$O:$P,2,0),"Debt")</f>
        <v>Debt</v>
      </c>
      <c r="R311" t="str">
        <f t="shared" si="30"/>
        <v>Y0BORegular Plan - Daily IDCW</v>
      </c>
      <c r="S311" t="str">
        <f>+VLOOKUP(B311,'Div &amp; NAV PU'!K:N,4,0)</f>
        <v>Y0BO</v>
      </c>
      <c r="T311" t="str">
        <f>+VLOOKUP(B311,'Div &amp; NAV PU'!K:O,5,0)</f>
        <v>Regular Plan - Daily IDCW</v>
      </c>
      <c r="U311">
        <f t="shared" si="26"/>
        <v>0.17107141000000012</v>
      </c>
      <c r="V311">
        <f>+VLOOKUP(T311,Financials!$C$59:$AN$72,MATCH(S311,Financials!$1:$1,0)-2,0)</f>
        <v>0.17107141000000012</v>
      </c>
      <c r="W311" s="108">
        <f t="shared" si="31"/>
        <v>0</v>
      </c>
      <c r="Y311" s="92">
        <f t="shared" si="27"/>
        <v>0.17107141000000012</v>
      </c>
      <c r="Z311">
        <f t="shared" si="28"/>
        <v>0.17107141000000012</v>
      </c>
    </row>
    <row r="312" spans="1:26" hidden="1" x14ac:dyDescent="0.25">
      <c r="A312" s="171">
        <v>427</v>
      </c>
      <c r="B312" s="171" t="s">
        <v>1259</v>
      </c>
      <c r="C312" s="171" t="s">
        <v>2457</v>
      </c>
      <c r="D312" s="172">
        <v>44326</v>
      </c>
      <c r="E312" s="173">
        <v>1.2594399999999999E-3</v>
      </c>
      <c r="F312" s="173">
        <v>1.2594399999999999E-3</v>
      </c>
      <c r="G312" s="173">
        <v>10.5092</v>
      </c>
      <c r="I312" s="92">
        <f t="shared" si="29"/>
        <v>1.2594399999999999E-3</v>
      </c>
      <c r="J312" t="str">
        <f>IFERROR(VLOOKUP(VLOOKUP(B312,'Div &amp; NAV PU'!K:N,4,0),$O:$P,2,0),"Debt")</f>
        <v>Debt</v>
      </c>
      <c r="R312" t="str">
        <f t="shared" si="30"/>
        <v>Y0BODirect Plan - Daily IDCW</v>
      </c>
      <c r="S312" t="str">
        <f>+VLOOKUP(B312,'Div &amp; NAV PU'!K:N,4,0)</f>
        <v>Y0BO</v>
      </c>
      <c r="T312" t="str">
        <f>+VLOOKUP(B312,'Div &amp; NAV PU'!K:O,5,0)</f>
        <v>Direct Plan - Daily IDCW</v>
      </c>
      <c r="U312">
        <f t="shared" si="26"/>
        <v>0.18260394999999999</v>
      </c>
      <c r="V312">
        <f>+VLOOKUP(T312,Financials!$C$59:$AN$72,MATCH(S312,Financials!$1:$1,0)-2,0)</f>
        <v>0.18260394999999999</v>
      </c>
      <c r="W312" s="108">
        <f t="shared" si="31"/>
        <v>0</v>
      </c>
      <c r="Y312" s="92">
        <f t="shared" si="27"/>
        <v>0.18260394999999999</v>
      </c>
      <c r="Z312">
        <f t="shared" si="28"/>
        <v>0.18260394999999999</v>
      </c>
    </row>
    <row r="313" spans="1:26" hidden="1" x14ac:dyDescent="0.25">
      <c r="A313" s="171">
        <v>428</v>
      </c>
      <c r="B313" s="171" t="s">
        <v>1339</v>
      </c>
      <c r="C313" s="171" t="s">
        <v>2453</v>
      </c>
      <c r="D313" s="172">
        <v>44326</v>
      </c>
      <c r="E313" s="173">
        <v>0.61359810999999997</v>
      </c>
      <c r="F313" s="173">
        <v>0.61359810999999997</v>
      </c>
      <c r="G313" s="173">
        <v>1000.0318</v>
      </c>
      <c r="I313" s="92">
        <f t="shared" si="29"/>
        <v>0.61359810999999997</v>
      </c>
      <c r="J313" t="str">
        <f>IFERROR(VLOOKUP(VLOOKUP(B313,'Div &amp; NAV PU'!K:N,4,0),$O:$P,2,0),"Debt")</f>
        <v>Debt</v>
      </c>
      <c r="R313" t="str">
        <f t="shared" si="30"/>
        <v>Y0ALRegular Plan - Weekly IDCW</v>
      </c>
      <c r="S313" t="str">
        <f>+VLOOKUP(B313,'Div &amp; NAV PU'!K:N,4,0)</f>
        <v>Y0AL</v>
      </c>
      <c r="T313" t="str">
        <f>+VLOOKUP(B313,'Div &amp; NAV PU'!K:O,5,0)</f>
        <v>Regular Plan - Weekly IDCW</v>
      </c>
      <c r="U313">
        <f t="shared" si="26"/>
        <v>15.152052740000002</v>
      </c>
      <c r="V313">
        <f>+VLOOKUP(T313,Financials!$C$59:$AN$72,MATCH(S313,Financials!$1:$1,0)-2,0)</f>
        <v>15.152052740000002</v>
      </c>
      <c r="W313" s="108">
        <f t="shared" si="31"/>
        <v>0</v>
      </c>
      <c r="Y313" s="92">
        <f t="shared" si="27"/>
        <v>15.152052740000002</v>
      </c>
      <c r="Z313">
        <f t="shared" si="28"/>
        <v>15.152052740000002</v>
      </c>
    </row>
    <row r="314" spans="1:26" hidden="1" x14ac:dyDescent="0.25">
      <c r="A314" s="171">
        <v>429</v>
      </c>
      <c r="B314" s="171" t="s">
        <v>1289</v>
      </c>
      <c r="C314" s="171" t="s">
        <v>2444</v>
      </c>
      <c r="D314" s="172">
        <v>44326</v>
      </c>
      <c r="E314" s="173">
        <v>8.6905769999999993E-2</v>
      </c>
      <c r="F314" s="173">
        <v>8.6905769999999993E-2</v>
      </c>
      <c r="G314" s="173">
        <v>1023.3</v>
      </c>
      <c r="I314" s="92">
        <f t="shared" si="29"/>
        <v>8.6905769999999993E-2</v>
      </c>
      <c r="J314" t="str">
        <f>IFERROR(VLOOKUP(VLOOKUP(B314,'Div &amp; NAV PU'!K:N,4,0),$O:$P,2,0),"Debt")</f>
        <v>Debt</v>
      </c>
      <c r="R314" t="str">
        <f t="shared" si="30"/>
        <v>Y0ALRegular Plan - Daily IDCW</v>
      </c>
      <c r="S314" t="str">
        <f>+VLOOKUP(B314,'Div &amp; NAV PU'!K:N,4,0)</f>
        <v>Y0AL</v>
      </c>
      <c r="T314" t="str">
        <f>+VLOOKUP(B314,'Div &amp; NAV PU'!K:O,5,0)</f>
        <v>Regular Plan - Daily IDCW</v>
      </c>
      <c r="U314">
        <f t="shared" si="26"/>
        <v>15.581406499999995</v>
      </c>
      <c r="V314">
        <f>+VLOOKUP(T314,Financials!$C$59:$AN$72,MATCH(S314,Financials!$1:$1,0)-2,0)</f>
        <v>15.581406499999995</v>
      </c>
      <c r="W314" s="108">
        <f t="shared" si="31"/>
        <v>0</v>
      </c>
      <c r="Y314" s="92">
        <f t="shared" si="27"/>
        <v>15.581406499999995</v>
      </c>
      <c r="Z314">
        <f t="shared" si="28"/>
        <v>15.581406499999995</v>
      </c>
    </row>
    <row r="315" spans="1:26" hidden="1" x14ac:dyDescent="0.25">
      <c r="A315" s="171">
        <v>430</v>
      </c>
      <c r="B315" s="171" t="s">
        <v>1288</v>
      </c>
      <c r="C315" s="171" t="s">
        <v>2449</v>
      </c>
      <c r="D315" s="172">
        <v>44326</v>
      </c>
      <c r="E315" s="173">
        <v>0.63238479999999997</v>
      </c>
      <c r="F315" s="173">
        <v>0.63238479999999997</v>
      </c>
      <c r="G315" s="173">
        <v>1001.4242</v>
      </c>
      <c r="I315" s="92">
        <f t="shared" si="29"/>
        <v>0.63238479999999997</v>
      </c>
      <c r="J315" t="str">
        <f>IFERROR(VLOOKUP(VLOOKUP(B315,'Div &amp; NAV PU'!K:N,4,0),$O:$P,2,0),"Debt")</f>
        <v>Debt</v>
      </c>
      <c r="R315" t="str">
        <f t="shared" si="30"/>
        <v>Y0ALDirect Plan - Weekly IDCW</v>
      </c>
      <c r="S315" t="str">
        <f>+VLOOKUP(B315,'Div &amp; NAV PU'!K:N,4,0)</f>
        <v>Y0AL</v>
      </c>
      <c r="T315" t="str">
        <f>+VLOOKUP(B315,'Div &amp; NAV PU'!K:O,5,0)</f>
        <v>Direct Plan - Weekly IDCW</v>
      </c>
      <c r="U315">
        <f t="shared" si="26"/>
        <v>15.663855589999999</v>
      </c>
      <c r="V315">
        <f>+VLOOKUP(T315,Financials!$C$59:$AN$72,MATCH(S315,Financials!$1:$1,0)-2,0)</f>
        <v>15.663855589999999</v>
      </c>
      <c r="W315" s="108">
        <f t="shared" si="31"/>
        <v>0</v>
      </c>
      <c r="Y315" s="92">
        <f t="shared" si="27"/>
        <v>15.663855589999999</v>
      </c>
      <c r="Z315">
        <f t="shared" si="28"/>
        <v>15.663855589999999</v>
      </c>
    </row>
    <row r="316" spans="1:26" hidden="1" x14ac:dyDescent="0.25">
      <c r="A316" s="171">
        <v>431</v>
      </c>
      <c r="B316" s="171" t="s">
        <v>1285</v>
      </c>
      <c r="C316" s="171" t="s">
        <v>2445</v>
      </c>
      <c r="D316" s="172">
        <v>44326</v>
      </c>
      <c r="E316" s="173">
        <v>9.0412889999999996E-2</v>
      </c>
      <c r="F316" s="173">
        <v>9.0412889999999996E-2</v>
      </c>
      <c r="G316" s="173">
        <v>1023.3</v>
      </c>
      <c r="I316" s="92">
        <f t="shared" si="29"/>
        <v>9.0412889999999996E-2</v>
      </c>
      <c r="J316" t="str">
        <f>IFERROR(VLOOKUP(VLOOKUP(B316,'Div &amp; NAV PU'!K:N,4,0),$O:$P,2,0),"Debt")</f>
        <v>Debt</v>
      </c>
      <c r="R316" t="str">
        <f t="shared" si="30"/>
        <v>Y0ALDirect Plan - Daily IDCW</v>
      </c>
      <c r="S316" t="str">
        <f>+VLOOKUP(B316,'Div &amp; NAV PU'!K:N,4,0)</f>
        <v>Y0AL</v>
      </c>
      <c r="T316" t="str">
        <f>+VLOOKUP(B316,'Div &amp; NAV PU'!K:O,5,0)</f>
        <v>Direct Plan - Daily IDCW</v>
      </c>
      <c r="U316">
        <f t="shared" si="26"/>
        <v>16.110954460000006</v>
      </c>
      <c r="V316">
        <f>+VLOOKUP(T316,Financials!$C$59:$AN$72,MATCH(S316,Financials!$1:$1,0)-2,0)</f>
        <v>16.110954460000006</v>
      </c>
      <c r="W316" s="108">
        <f t="shared" si="31"/>
        <v>0</v>
      </c>
      <c r="Y316" s="92">
        <f t="shared" si="27"/>
        <v>16.110954460000006</v>
      </c>
      <c r="Z316">
        <f t="shared" si="28"/>
        <v>16.110954460000006</v>
      </c>
    </row>
    <row r="317" spans="1:26" hidden="1" x14ac:dyDescent="0.25">
      <c r="A317" s="171">
        <v>432</v>
      </c>
      <c r="B317" s="171">
        <v>126</v>
      </c>
      <c r="C317" s="171" t="s">
        <v>2450</v>
      </c>
      <c r="D317" s="172">
        <v>44326</v>
      </c>
      <c r="E317" s="173">
        <v>4.8976599999999999E-3</v>
      </c>
      <c r="F317" s="173">
        <v>4.8976599999999999E-3</v>
      </c>
      <c r="G317" s="173">
        <v>13.042</v>
      </c>
      <c r="I317" s="92">
        <f t="shared" si="29"/>
        <v>4.8976599999999999E-3</v>
      </c>
      <c r="J317" t="str">
        <f>IFERROR(VLOOKUP(VLOOKUP(B317,'Div &amp; NAV PU'!K:N,4,0),$O:$P,2,0),"Debt")</f>
        <v>Debt</v>
      </c>
      <c r="R317" t="str">
        <f t="shared" si="30"/>
        <v>Y0BLRegular Plan - Weekly IDCW</v>
      </c>
      <c r="S317" t="str">
        <f>+VLOOKUP(B317,'Div &amp; NAV PU'!K:N,4,0)</f>
        <v>Y0BL</v>
      </c>
      <c r="T317" t="str">
        <f>+VLOOKUP(B317,'Div &amp; NAV PU'!K:O,5,0)</f>
        <v>Regular Plan - Weekly IDCW</v>
      </c>
      <c r="U317">
        <f t="shared" si="26"/>
        <v>0.15968480999999998</v>
      </c>
      <c r="V317">
        <f>+VLOOKUP(T317,Financials!$C$59:$AN$72,MATCH(S317,Financials!$1:$1,0)-2,0)</f>
        <v>0.15968480999999998</v>
      </c>
      <c r="W317" s="108">
        <f t="shared" si="31"/>
        <v>0</v>
      </c>
      <c r="Y317" s="92">
        <f t="shared" si="27"/>
        <v>0.15968480999999998</v>
      </c>
      <c r="Z317">
        <f t="shared" si="28"/>
        <v>0.15968480999999998</v>
      </c>
    </row>
    <row r="318" spans="1:26" hidden="1" x14ac:dyDescent="0.25">
      <c r="A318" s="171">
        <v>433</v>
      </c>
      <c r="B318" s="171">
        <v>125</v>
      </c>
      <c r="C318" s="171" t="s">
        <v>2458</v>
      </c>
      <c r="D318" s="172">
        <v>44326</v>
      </c>
      <c r="E318" s="173">
        <v>2.1181300000000002E-3</v>
      </c>
      <c r="F318" s="173">
        <v>2.1181300000000002E-3</v>
      </c>
      <c r="G318" s="173">
        <v>10.8591</v>
      </c>
      <c r="I318" s="92">
        <f t="shared" si="29"/>
        <v>2.1181300000000002E-3</v>
      </c>
      <c r="J318" t="str">
        <f>IFERROR(VLOOKUP(VLOOKUP(B318,'Div &amp; NAV PU'!K:N,4,0),$O:$P,2,0),"Debt")</f>
        <v>Debt</v>
      </c>
      <c r="R318" t="str">
        <f t="shared" si="30"/>
        <v>Y0BLRegular Plan - Daily IDCW</v>
      </c>
      <c r="S318" t="str">
        <f>+VLOOKUP(B318,'Div &amp; NAV PU'!K:N,4,0)</f>
        <v>Y0BL</v>
      </c>
      <c r="T318" t="str">
        <f>+VLOOKUP(B318,'Div &amp; NAV PU'!K:O,5,0)</f>
        <v>Regular Plan - Daily IDCW</v>
      </c>
      <c r="U318">
        <f t="shared" si="26"/>
        <v>0.15721088999999988</v>
      </c>
      <c r="V318">
        <f>+VLOOKUP(T318,Financials!$C$59:$AN$72,MATCH(S318,Financials!$1:$1,0)-2,0)</f>
        <v>0.15721088999999988</v>
      </c>
      <c r="W318" s="108">
        <f t="shared" si="31"/>
        <v>0</v>
      </c>
      <c r="Y318" s="92">
        <f t="shared" si="27"/>
        <v>0.15721088999999988</v>
      </c>
      <c r="Z318">
        <f t="shared" si="28"/>
        <v>0.15721088999999988</v>
      </c>
    </row>
    <row r="319" spans="1:26" hidden="1" x14ac:dyDescent="0.25">
      <c r="A319" s="171">
        <v>435</v>
      </c>
      <c r="B319" s="171" t="s">
        <v>1263</v>
      </c>
      <c r="C319" s="171" t="s">
        <v>2459</v>
      </c>
      <c r="D319" s="172">
        <v>44326</v>
      </c>
      <c r="E319" s="173">
        <v>2.54668E-3</v>
      </c>
      <c r="F319" s="173">
        <v>2.54668E-3</v>
      </c>
      <c r="G319" s="173">
        <v>10.8591</v>
      </c>
      <c r="I319" s="92">
        <f t="shared" si="29"/>
        <v>2.54668E-3</v>
      </c>
      <c r="J319" t="str">
        <f>IFERROR(VLOOKUP(VLOOKUP(B319,'Div &amp; NAV PU'!K:N,4,0),$O:$P,2,0),"Debt")</f>
        <v>Debt</v>
      </c>
      <c r="R319" t="str">
        <f t="shared" si="30"/>
        <v>Y0BLDirect Plan - Daily IDCW</v>
      </c>
      <c r="S319" t="str">
        <f>+VLOOKUP(B319,'Div &amp; NAV PU'!K:N,4,0)</f>
        <v>Y0BL</v>
      </c>
      <c r="T319" t="str">
        <f>+VLOOKUP(B319,'Div &amp; NAV PU'!K:O,5,0)</f>
        <v>Direct Plan - Daily IDCW</v>
      </c>
      <c r="U319">
        <f t="shared" si="26"/>
        <v>0.18309809000000002</v>
      </c>
      <c r="V319">
        <f>+VLOOKUP(T319,Financials!$C$59:$AN$72,MATCH(S319,Financials!$1:$1,0)-2,0)</f>
        <v>0.18309809000000002</v>
      </c>
      <c r="W319" s="108">
        <f t="shared" si="31"/>
        <v>0</v>
      </c>
      <c r="Y319" s="92">
        <f t="shared" si="27"/>
        <v>0.18309809000000002</v>
      </c>
      <c r="Z319">
        <f t="shared" si="28"/>
        <v>0.18309809000000002</v>
      </c>
    </row>
    <row r="320" spans="1:26" hidden="1" x14ac:dyDescent="0.25">
      <c r="A320" s="171">
        <v>436</v>
      </c>
      <c r="B320" s="171" t="s">
        <v>1273</v>
      </c>
      <c r="C320" s="171" t="s">
        <v>2448</v>
      </c>
      <c r="D320" s="172">
        <v>44326</v>
      </c>
      <c r="E320" s="173">
        <v>0.54401405999999997</v>
      </c>
      <c r="F320" s="173">
        <v>0.54401405999999997</v>
      </c>
      <c r="G320" s="173">
        <v>1002.7005</v>
      </c>
      <c r="I320" s="92">
        <f t="shared" si="29"/>
        <v>0.54401405999999997</v>
      </c>
      <c r="J320" t="str">
        <f>IFERROR(VLOOKUP(VLOOKUP(B320,'Div &amp; NAV PU'!K:N,4,0),$O:$P,2,0),"Debt")</f>
        <v>Debt</v>
      </c>
      <c r="R320" t="str">
        <f t="shared" si="30"/>
        <v>Y0BQRegular Plan - Weekly IDCW</v>
      </c>
      <c r="S320" t="str">
        <f>+VLOOKUP(B320,'Div &amp; NAV PU'!K:N,4,0)</f>
        <v>Y0BQ</v>
      </c>
      <c r="T320" t="str">
        <f>+VLOOKUP(B320,'Div &amp; NAV PU'!K:O,5,0)</f>
        <v>Regular Plan - Weekly IDCW</v>
      </c>
      <c r="U320">
        <f t="shared" si="26"/>
        <v>15.883562729999998</v>
      </c>
      <c r="V320">
        <f>+VLOOKUP(T320,Financials!$C$59:$AN$72,MATCH(S320,Financials!$1:$1,0)-2,0)</f>
        <v>15.883562729999998</v>
      </c>
      <c r="W320" s="108">
        <f t="shared" si="31"/>
        <v>0</v>
      </c>
      <c r="Y320" s="92">
        <f t="shared" si="27"/>
        <v>15.883562729999998</v>
      </c>
      <c r="Z320">
        <f t="shared" si="28"/>
        <v>15.883562729999998</v>
      </c>
    </row>
    <row r="321" spans="1:26" hidden="1" x14ac:dyDescent="0.25">
      <c r="A321" s="171">
        <v>437</v>
      </c>
      <c r="B321" s="171" t="s">
        <v>1271</v>
      </c>
      <c r="C321" s="171" t="s">
        <v>2446</v>
      </c>
      <c r="D321" s="172">
        <v>44326</v>
      </c>
      <c r="E321" s="173">
        <v>7.8700800000000001E-2</v>
      </c>
      <c r="F321" s="173">
        <v>7.8700800000000001E-2</v>
      </c>
      <c r="G321" s="173">
        <v>1011.7794</v>
      </c>
      <c r="I321" s="92">
        <f t="shared" si="29"/>
        <v>7.8700800000000001E-2</v>
      </c>
      <c r="J321" t="str">
        <f>IFERROR(VLOOKUP(VLOOKUP(B321,'Div &amp; NAV PU'!K:N,4,0),$O:$P,2,0),"Debt")</f>
        <v>Debt</v>
      </c>
      <c r="R321" t="str">
        <f t="shared" si="30"/>
        <v>Y0BQRegular Plan - Daily IDCW</v>
      </c>
      <c r="S321" t="str">
        <f>+VLOOKUP(B321,'Div &amp; NAV PU'!K:N,4,0)</f>
        <v>Y0BQ</v>
      </c>
      <c r="T321" t="str">
        <f>+VLOOKUP(B321,'Div &amp; NAV PU'!K:O,5,0)</f>
        <v>Regular Plan - Daily IDCW</v>
      </c>
      <c r="U321">
        <f t="shared" si="26"/>
        <v>15.994319890000005</v>
      </c>
      <c r="V321">
        <f>+VLOOKUP(T321,Financials!$C$59:$AN$72,MATCH(S321,Financials!$1:$1,0)-2,0)</f>
        <v>15.994319890000005</v>
      </c>
      <c r="W321" s="108">
        <f t="shared" si="31"/>
        <v>0</v>
      </c>
      <c r="Y321" s="92">
        <f t="shared" si="27"/>
        <v>15.994319890000005</v>
      </c>
      <c r="Z321">
        <f t="shared" si="28"/>
        <v>15.994319890000005</v>
      </c>
    </row>
    <row r="322" spans="1:26" hidden="1" x14ac:dyDescent="0.25">
      <c r="A322" s="171">
        <v>438</v>
      </c>
      <c r="B322" s="171" t="s">
        <v>1270</v>
      </c>
      <c r="C322" s="171" t="s">
        <v>2452</v>
      </c>
      <c r="D322" s="172">
        <v>44326</v>
      </c>
      <c r="E322" s="173">
        <v>0.55248123000000005</v>
      </c>
      <c r="F322" s="173">
        <v>0.55248123000000005</v>
      </c>
      <c r="G322" s="173">
        <v>1000.9308</v>
      </c>
      <c r="I322" s="92">
        <f t="shared" si="29"/>
        <v>0.55248123000000005</v>
      </c>
      <c r="J322" t="str">
        <f>IFERROR(VLOOKUP(VLOOKUP(B322,'Div &amp; NAV PU'!K:N,4,0),$O:$P,2,0),"Debt")</f>
        <v>Debt</v>
      </c>
      <c r="R322" t="str">
        <f t="shared" si="30"/>
        <v>Y0BQDirect Plan - Weekly IDCW</v>
      </c>
      <c r="S322" t="str">
        <f>+VLOOKUP(B322,'Div &amp; NAV PU'!K:N,4,0)</f>
        <v>Y0BQ</v>
      </c>
      <c r="T322" t="str">
        <f>+VLOOKUP(B322,'Div &amp; NAV PU'!K:O,5,0)</f>
        <v>Direct Plan - Weekly IDCW</v>
      </c>
      <c r="U322">
        <f t="shared" ref="U322:U385" si="32">+SUMIFS(I:I,R:R,R322)</f>
        <v>16.12514651</v>
      </c>
      <c r="V322">
        <f>+VLOOKUP(T322,Financials!$C$59:$AN$72,MATCH(S322,Financials!$1:$1,0)-2,0)</f>
        <v>16.12514651</v>
      </c>
      <c r="W322" s="108">
        <f t="shared" si="31"/>
        <v>0</v>
      </c>
      <c r="Y322" s="92">
        <f t="shared" ref="Y322:Y385" si="33">+SUMIFS(E:E,R:R,R322)</f>
        <v>16.12514651</v>
      </c>
      <c r="Z322">
        <f t="shared" ref="Z322:Z385" si="34">+SUMIFS(F:F,R:R,R322)</f>
        <v>16.12514651</v>
      </c>
    </row>
    <row r="323" spans="1:26" hidden="1" x14ac:dyDescent="0.25">
      <c r="A323" s="171">
        <v>439</v>
      </c>
      <c r="B323" s="171" t="s">
        <v>1268</v>
      </c>
      <c r="C323" s="171" t="s">
        <v>2447</v>
      </c>
      <c r="D323" s="172">
        <v>44326</v>
      </c>
      <c r="E323" s="173">
        <v>8.0309000000000005E-2</v>
      </c>
      <c r="F323" s="173">
        <v>8.0309000000000005E-2</v>
      </c>
      <c r="G323" s="173">
        <v>1014.3496</v>
      </c>
      <c r="I323" s="92">
        <f t="shared" ref="I323:I386" si="35">F323</f>
        <v>8.0309000000000005E-2</v>
      </c>
      <c r="J323" t="str">
        <f>IFERROR(VLOOKUP(VLOOKUP(B323,'Div &amp; NAV PU'!K:N,4,0),$O:$P,2,0),"Debt")</f>
        <v>Debt</v>
      </c>
      <c r="R323" t="str">
        <f t="shared" si="30"/>
        <v>Y0BQDirect Plan - Daily IDCW</v>
      </c>
      <c r="S323" t="str">
        <f>+VLOOKUP(B323,'Div &amp; NAV PU'!K:N,4,0)</f>
        <v>Y0BQ</v>
      </c>
      <c r="T323" t="str">
        <f>+VLOOKUP(B323,'Div &amp; NAV PU'!K:O,5,0)</f>
        <v>Direct Plan - Daily IDCW</v>
      </c>
      <c r="U323">
        <f t="shared" si="32"/>
        <v>16.338912069999992</v>
      </c>
      <c r="V323">
        <f>+VLOOKUP(T323,Financials!$C$59:$AN$72,MATCH(S323,Financials!$1:$1,0)-2,0)</f>
        <v>16.338912069999992</v>
      </c>
      <c r="W323" s="108">
        <f t="shared" si="31"/>
        <v>0</v>
      </c>
      <c r="Y323" s="92">
        <f t="shared" si="33"/>
        <v>16.338912069999992</v>
      </c>
      <c r="Z323">
        <f t="shared" si="34"/>
        <v>16.338912069999992</v>
      </c>
    </row>
    <row r="324" spans="1:26" hidden="1" x14ac:dyDescent="0.25">
      <c r="A324" s="171">
        <v>441</v>
      </c>
      <c r="B324" s="171" t="s">
        <v>1297</v>
      </c>
      <c r="C324" s="171" t="s">
        <v>2469</v>
      </c>
      <c r="D324" s="172">
        <v>44326</v>
      </c>
      <c r="E324" s="173">
        <v>4.2754899999999998E-3</v>
      </c>
      <c r="F324" s="173">
        <v>4.2754899999999998E-3</v>
      </c>
      <c r="G324" s="173">
        <v>11.116</v>
      </c>
      <c r="I324" s="92">
        <f t="shared" si="35"/>
        <v>4.2754899999999998E-3</v>
      </c>
      <c r="J324" t="str">
        <f>IFERROR(VLOOKUP(VLOOKUP(B324,'Div &amp; NAV PU'!K:N,4,0),$O:$P,2,0),"Debt")</f>
        <v>Debt</v>
      </c>
      <c r="R324" t="str">
        <f t="shared" si="30"/>
        <v>Y0AIRegular Plan - Daily IDCW</v>
      </c>
      <c r="S324" t="str">
        <f>+VLOOKUP(B324,'Div &amp; NAV PU'!K:N,4,0)</f>
        <v>Y0AI</v>
      </c>
      <c r="T324" t="str">
        <f>+VLOOKUP(B324,'Div &amp; NAV PU'!K:O,5,0)</f>
        <v>Regular Plan - Daily IDCW</v>
      </c>
      <c r="U324">
        <f t="shared" si="32"/>
        <v>0.25393286999999998</v>
      </c>
      <c r="V324">
        <f>+VLOOKUP(T324,Financials!$C$59:$AN$72,MATCH(S324,Financials!$1:$1,0)-2,0)</f>
        <v>0.25393286999999998</v>
      </c>
      <c r="W324" s="108">
        <f t="shared" si="31"/>
        <v>0</v>
      </c>
      <c r="Y324" s="92">
        <f t="shared" si="33"/>
        <v>0.25393286999999998</v>
      </c>
      <c r="Z324">
        <f t="shared" si="34"/>
        <v>0.25393286999999998</v>
      </c>
    </row>
    <row r="325" spans="1:26" hidden="1" x14ac:dyDescent="0.25">
      <c r="A325" s="171">
        <v>443</v>
      </c>
      <c r="B325" s="171" t="s">
        <v>1524</v>
      </c>
      <c r="C325" s="171" t="s">
        <v>2462</v>
      </c>
      <c r="D325" s="172">
        <v>44326</v>
      </c>
      <c r="E325" s="173">
        <v>4.6533800000000004E-3</v>
      </c>
      <c r="F325" s="173">
        <v>4.6533800000000004E-3</v>
      </c>
      <c r="G325" s="173">
        <v>11.1907</v>
      </c>
      <c r="I325" s="92">
        <f t="shared" si="35"/>
        <v>4.6533800000000004E-3</v>
      </c>
      <c r="J325" t="str">
        <f>IFERROR(VLOOKUP(VLOOKUP(B325,'Div &amp; NAV PU'!K:N,4,0),$O:$P,2,0),"Debt")</f>
        <v>Debt</v>
      </c>
      <c r="R325" t="str">
        <f t="shared" si="30"/>
        <v>Y0AIDirect Plan - Daily IDCW</v>
      </c>
      <c r="S325" t="str">
        <f>+VLOOKUP(B325,'Div &amp; NAV PU'!K:N,4,0)</f>
        <v>Y0AI</v>
      </c>
      <c r="T325" t="str">
        <f>+VLOOKUP(B325,'Div &amp; NAV PU'!K:O,5,0)</f>
        <v>Direct Plan - Daily IDCW</v>
      </c>
      <c r="U325">
        <f t="shared" si="32"/>
        <v>0.28590751000000003</v>
      </c>
      <c r="V325">
        <f>+VLOOKUP(T325,Financials!$C$59:$AN$72,MATCH(S325,Financials!$1:$1,0)-2,0)</f>
        <v>0.28590751000000003</v>
      </c>
      <c r="W325" s="108">
        <f t="shared" si="31"/>
        <v>0</v>
      </c>
      <c r="Y325" s="92">
        <f t="shared" si="33"/>
        <v>0.28590751000000003</v>
      </c>
      <c r="Z325">
        <f t="shared" si="34"/>
        <v>0.28590751000000003</v>
      </c>
    </row>
    <row r="326" spans="1:26" hidden="1" x14ac:dyDescent="0.25">
      <c r="A326" s="171">
        <v>449</v>
      </c>
      <c r="B326" s="171">
        <v>222</v>
      </c>
      <c r="C326" s="171" t="s">
        <v>2455</v>
      </c>
      <c r="D326" s="172">
        <v>44327</v>
      </c>
      <c r="E326" s="173">
        <v>1.7225599999999999E-3</v>
      </c>
      <c r="F326" s="173">
        <v>1.7225599999999999E-3</v>
      </c>
      <c r="G326" s="173">
        <v>10.322100000000001</v>
      </c>
      <c r="I326" s="92">
        <f t="shared" si="35"/>
        <v>1.7225599999999999E-3</v>
      </c>
      <c r="J326" t="str">
        <f>IFERROR(VLOOKUP(VLOOKUP(B326,'Div &amp; NAV PU'!K:N,4,0),$O:$P,2,0),"Debt")</f>
        <v>Debt</v>
      </c>
      <c r="R326" t="str">
        <f t="shared" si="30"/>
        <v>Y0BORegular Plan - Daily IDCW</v>
      </c>
      <c r="S326" t="str">
        <f>+VLOOKUP(B326,'Div &amp; NAV PU'!K:N,4,0)</f>
        <v>Y0BO</v>
      </c>
      <c r="T326" t="str">
        <f>+VLOOKUP(B326,'Div &amp; NAV PU'!K:O,5,0)</f>
        <v>Regular Plan - Daily IDCW</v>
      </c>
      <c r="U326">
        <f t="shared" si="32"/>
        <v>0.17107141000000012</v>
      </c>
      <c r="V326">
        <f>+VLOOKUP(T326,Financials!$C$59:$AN$72,MATCH(S326,Financials!$1:$1,0)-2,0)</f>
        <v>0.17107141000000012</v>
      </c>
      <c r="W326" s="108">
        <f t="shared" si="31"/>
        <v>0</v>
      </c>
      <c r="Y326" s="92">
        <f t="shared" si="33"/>
        <v>0.17107141000000012</v>
      </c>
      <c r="Z326">
        <f t="shared" si="34"/>
        <v>0.17107141000000012</v>
      </c>
    </row>
    <row r="327" spans="1:26" hidden="1" x14ac:dyDescent="0.25">
      <c r="A327" s="171">
        <v>450</v>
      </c>
      <c r="B327" s="171" t="s">
        <v>1259</v>
      </c>
      <c r="C327" s="171" t="s">
        <v>2457</v>
      </c>
      <c r="D327" s="172">
        <v>44327</v>
      </c>
      <c r="E327" s="173">
        <v>1.79988E-3</v>
      </c>
      <c r="F327" s="173">
        <v>1.79988E-3</v>
      </c>
      <c r="G327" s="173">
        <v>10.5092</v>
      </c>
      <c r="I327" s="92">
        <f t="shared" si="35"/>
        <v>1.79988E-3</v>
      </c>
      <c r="J327" t="str">
        <f>IFERROR(VLOOKUP(VLOOKUP(B327,'Div &amp; NAV PU'!K:N,4,0),$O:$P,2,0),"Debt")</f>
        <v>Debt</v>
      </c>
      <c r="R327" t="str">
        <f t="shared" si="30"/>
        <v>Y0BODirect Plan - Daily IDCW</v>
      </c>
      <c r="S327" t="str">
        <f>+VLOOKUP(B327,'Div &amp; NAV PU'!K:N,4,0)</f>
        <v>Y0BO</v>
      </c>
      <c r="T327" t="str">
        <f>+VLOOKUP(B327,'Div &amp; NAV PU'!K:O,5,0)</f>
        <v>Direct Plan - Daily IDCW</v>
      </c>
      <c r="U327">
        <f t="shared" si="32"/>
        <v>0.18260394999999999</v>
      </c>
      <c r="V327">
        <f>+VLOOKUP(T327,Financials!$C$59:$AN$72,MATCH(S327,Financials!$1:$1,0)-2,0)</f>
        <v>0.18260394999999999</v>
      </c>
      <c r="W327" s="108">
        <f t="shared" si="31"/>
        <v>0</v>
      </c>
      <c r="Y327" s="92">
        <f t="shared" si="33"/>
        <v>0.18260394999999999</v>
      </c>
      <c r="Z327">
        <f t="shared" si="34"/>
        <v>0.18260394999999999</v>
      </c>
    </row>
    <row r="328" spans="1:26" hidden="1" x14ac:dyDescent="0.25">
      <c r="A328" s="171">
        <v>451</v>
      </c>
      <c r="B328" s="171" t="s">
        <v>1289</v>
      </c>
      <c r="C328" s="171" t="s">
        <v>2444</v>
      </c>
      <c r="D328" s="172">
        <v>44327</v>
      </c>
      <c r="E328" s="173">
        <v>8.5929820000000004E-2</v>
      </c>
      <c r="F328" s="173">
        <v>8.5929820000000004E-2</v>
      </c>
      <c r="G328" s="173">
        <v>1023.3</v>
      </c>
      <c r="I328" s="92">
        <f t="shared" si="35"/>
        <v>8.5929820000000004E-2</v>
      </c>
      <c r="J328" t="str">
        <f>IFERROR(VLOOKUP(VLOOKUP(B328,'Div &amp; NAV PU'!K:N,4,0),$O:$P,2,0),"Debt")</f>
        <v>Debt</v>
      </c>
      <c r="R328" t="str">
        <f t="shared" si="30"/>
        <v>Y0ALRegular Plan - Daily IDCW</v>
      </c>
      <c r="S328" t="str">
        <f>+VLOOKUP(B328,'Div &amp; NAV PU'!K:N,4,0)</f>
        <v>Y0AL</v>
      </c>
      <c r="T328" t="str">
        <f>+VLOOKUP(B328,'Div &amp; NAV PU'!K:O,5,0)</f>
        <v>Regular Plan - Daily IDCW</v>
      </c>
      <c r="U328">
        <f t="shared" si="32"/>
        <v>15.581406499999995</v>
      </c>
      <c r="V328">
        <f>+VLOOKUP(T328,Financials!$C$59:$AN$72,MATCH(S328,Financials!$1:$1,0)-2,0)</f>
        <v>15.581406499999995</v>
      </c>
      <c r="W328" s="108">
        <f t="shared" si="31"/>
        <v>0</v>
      </c>
      <c r="Y328" s="92">
        <f t="shared" si="33"/>
        <v>15.581406499999995</v>
      </c>
      <c r="Z328">
        <f t="shared" si="34"/>
        <v>15.581406499999995</v>
      </c>
    </row>
    <row r="329" spans="1:26" hidden="1" x14ac:dyDescent="0.25">
      <c r="A329" s="171">
        <v>452</v>
      </c>
      <c r="B329" s="171" t="s">
        <v>1285</v>
      </c>
      <c r="C329" s="171" t="s">
        <v>2445</v>
      </c>
      <c r="D329" s="172">
        <v>44327</v>
      </c>
      <c r="E329" s="173">
        <v>8.8789069999999998E-2</v>
      </c>
      <c r="F329" s="173">
        <v>8.8789069999999998E-2</v>
      </c>
      <c r="G329" s="173">
        <v>1023.3</v>
      </c>
      <c r="I329" s="92">
        <f t="shared" si="35"/>
        <v>8.8789069999999998E-2</v>
      </c>
      <c r="J329" t="str">
        <f>IFERROR(VLOOKUP(VLOOKUP(B329,'Div &amp; NAV PU'!K:N,4,0),$O:$P,2,0),"Debt")</f>
        <v>Debt</v>
      </c>
      <c r="R329" t="str">
        <f t="shared" si="30"/>
        <v>Y0ALDirect Plan - Daily IDCW</v>
      </c>
      <c r="S329" t="str">
        <f>+VLOOKUP(B329,'Div &amp; NAV PU'!K:N,4,0)</f>
        <v>Y0AL</v>
      </c>
      <c r="T329" t="str">
        <f>+VLOOKUP(B329,'Div &amp; NAV PU'!K:O,5,0)</f>
        <v>Direct Plan - Daily IDCW</v>
      </c>
      <c r="U329">
        <f t="shared" si="32"/>
        <v>16.110954460000006</v>
      </c>
      <c r="V329">
        <f>+VLOOKUP(T329,Financials!$C$59:$AN$72,MATCH(S329,Financials!$1:$1,0)-2,0)</f>
        <v>16.110954460000006</v>
      </c>
      <c r="W329" s="108">
        <f t="shared" si="31"/>
        <v>0</v>
      </c>
      <c r="Y329" s="92">
        <f t="shared" si="33"/>
        <v>16.110954460000006</v>
      </c>
      <c r="Z329">
        <f t="shared" si="34"/>
        <v>16.110954460000006</v>
      </c>
    </row>
    <row r="330" spans="1:26" hidden="1" x14ac:dyDescent="0.25">
      <c r="A330" s="171">
        <v>453</v>
      </c>
      <c r="B330" s="171">
        <v>125</v>
      </c>
      <c r="C330" s="171" t="s">
        <v>2458</v>
      </c>
      <c r="D330" s="172">
        <v>44327</v>
      </c>
      <c r="E330" s="173">
        <v>8.8743999999999997E-4</v>
      </c>
      <c r="F330" s="173">
        <v>8.8743999999999997E-4</v>
      </c>
      <c r="G330" s="173">
        <v>10.8591</v>
      </c>
      <c r="I330" s="92">
        <f t="shared" si="35"/>
        <v>8.8743999999999997E-4</v>
      </c>
      <c r="J330" t="str">
        <f>IFERROR(VLOOKUP(VLOOKUP(B330,'Div &amp; NAV PU'!K:N,4,0),$O:$P,2,0),"Debt")</f>
        <v>Debt</v>
      </c>
      <c r="R330" t="str">
        <f t="shared" si="30"/>
        <v>Y0BLRegular Plan - Daily IDCW</v>
      </c>
      <c r="S330" t="str">
        <f>+VLOOKUP(B330,'Div &amp; NAV PU'!K:N,4,0)</f>
        <v>Y0BL</v>
      </c>
      <c r="T330" t="str">
        <f>+VLOOKUP(B330,'Div &amp; NAV PU'!K:O,5,0)</f>
        <v>Regular Plan - Daily IDCW</v>
      </c>
      <c r="U330">
        <f t="shared" si="32"/>
        <v>0.15721088999999988</v>
      </c>
      <c r="V330">
        <f>+VLOOKUP(T330,Financials!$C$59:$AN$72,MATCH(S330,Financials!$1:$1,0)-2,0)</f>
        <v>0.15721088999999988</v>
      </c>
      <c r="W330" s="108">
        <f t="shared" si="31"/>
        <v>0</v>
      </c>
      <c r="Y330" s="92">
        <f t="shared" si="33"/>
        <v>0.15721088999999988</v>
      </c>
      <c r="Z330">
        <f t="shared" si="34"/>
        <v>0.15721088999999988</v>
      </c>
    </row>
    <row r="331" spans="1:26" hidden="1" x14ac:dyDescent="0.25">
      <c r="A331" s="171">
        <v>454</v>
      </c>
      <c r="B331" s="171" t="s">
        <v>1263</v>
      </c>
      <c r="C331" s="171" t="s">
        <v>2459</v>
      </c>
      <c r="D331" s="172">
        <v>44327</v>
      </c>
      <c r="E331" s="173">
        <v>1.0302499999999999E-3</v>
      </c>
      <c r="F331" s="173">
        <v>1.0302499999999999E-3</v>
      </c>
      <c r="G331" s="173">
        <v>10.8591</v>
      </c>
      <c r="I331" s="92">
        <f t="shared" si="35"/>
        <v>1.0302499999999999E-3</v>
      </c>
      <c r="J331" t="str">
        <f>IFERROR(VLOOKUP(VLOOKUP(B331,'Div &amp; NAV PU'!K:N,4,0),$O:$P,2,0),"Debt")</f>
        <v>Debt</v>
      </c>
      <c r="R331" t="str">
        <f t="shared" si="30"/>
        <v>Y0BLDirect Plan - Daily IDCW</v>
      </c>
      <c r="S331" t="str">
        <f>+VLOOKUP(B331,'Div &amp; NAV PU'!K:N,4,0)</f>
        <v>Y0BL</v>
      </c>
      <c r="T331" t="str">
        <f>+VLOOKUP(B331,'Div &amp; NAV PU'!K:O,5,0)</f>
        <v>Direct Plan - Daily IDCW</v>
      </c>
      <c r="U331">
        <f t="shared" si="32"/>
        <v>0.18309809000000002</v>
      </c>
      <c r="V331">
        <f>+VLOOKUP(T331,Financials!$C$59:$AN$72,MATCH(S331,Financials!$1:$1,0)-2,0)</f>
        <v>0.18309809000000002</v>
      </c>
      <c r="W331" s="108">
        <f t="shared" si="31"/>
        <v>0</v>
      </c>
      <c r="Y331" s="92">
        <f t="shared" si="33"/>
        <v>0.18309809000000002</v>
      </c>
      <c r="Z331">
        <f t="shared" si="34"/>
        <v>0.18309809000000002</v>
      </c>
    </row>
    <row r="332" spans="1:26" hidden="1" x14ac:dyDescent="0.25">
      <c r="A332" s="171">
        <v>455</v>
      </c>
      <c r="B332" s="171" t="s">
        <v>1271</v>
      </c>
      <c r="C332" s="171" t="s">
        <v>2446</v>
      </c>
      <c r="D332" s="172">
        <v>44327</v>
      </c>
      <c r="E332" s="173">
        <v>8.7373010000000001E-2</v>
      </c>
      <c r="F332" s="173">
        <v>8.7373010000000001E-2</v>
      </c>
      <c r="G332" s="173">
        <v>1011.7794</v>
      </c>
      <c r="I332" s="92">
        <f t="shared" si="35"/>
        <v>8.7373010000000001E-2</v>
      </c>
      <c r="J332" t="str">
        <f>IFERROR(VLOOKUP(VLOOKUP(B332,'Div &amp; NAV PU'!K:N,4,0),$O:$P,2,0),"Debt")</f>
        <v>Debt</v>
      </c>
      <c r="R332" t="str">
        <f t="shared" si="30"/>
        <v>Y0BQRegular Plan - Daily IDCW</v>
      </c>
      <c r="S332" t="str">
        <f>+VLOOKUP(B332,'Div &amp; NAV PU'!K:N,4,0)</f>
        <v>Y0BQ</v>
      </c>
      <c r="T332" t="str">
        <f>+VLOOKUP(B332,'Div &amp; NAV PU'!K:O,5,0)</f>
        <v>Regular Plan - Daily IDCW</v>
      </c>
      <c r="U332">
        <f t="shared" si="32"/>
        <v>15.994319890000005</v>
      </c>
      <c r="V332">
        <f>+VLOOKUP(T332,Financials!$C$59:$AN$72,MATCH(S332,Financials!$1:$1,0)-2,0)</f>
        <v>15.994319890000005</v>
      </c>
      <c r="W332" s="108">
        <f t="shared" si="31"/>
        <v>0</v>
      </c>
      <c r="Y332" s="92">
        <f t="shared" si="33"/>
        <v>15.994319890000005</v>
      </c>
      <c r="Z332">
        <f t="shared" si="34"/>
        <v>15.994319890000005</v>
      </c>
    </row>
    <row r="333" spans="1:26" hidden="1" x14ac:dyDescent="0.25">
      <c r="A333" s="171">
        <v>456</v>
      </c>
      <c r="B333" s="171" t="s">
        <v>1268</v>
      </c>
      <c r="C333" s="171" t="s">
        <v>2447</v>
      </c>
      <c r="D333" s="172">
        <v>44327</v>
      </c>
      <c r="E333" s="173">
        <v>8.900748E-2</v>
      </c>
      <c r="F333" s="173">
        <v>8.900748E-2</v>
      </c>
      <c r="G333" s="173">
        <v>1014.3496</v>
      </c>
      <c r="I333" s="92">
        <f t="shared" si="35"/>
        <v>8.900748E-2</v>
      </c>
      <c r="J333" t="str">
        <f>IFERROR(VLOOKUP(VLOOKUP(B333,'Div &amp; NAV PU'!K:N,4,0),$O:$P,2,0),"Debt")</f>
        <v>Debt</v>
      </c>
      <c r="R333" t="str">
        <f t="shared" si="30"/>
        <v>Y0BQDirect Plan - Daily IDCW</v>
      </c>
      <c r="S333" t="str">
        <f>+VLOOKUP(B333,'Div &amp; NAV PU'!K:N,4,0)</f>
        <v>Y0BQ</v>
      </c>
      <c r="T333" t="str">
        <f>+VLOOKUP(B333,'Div &amp; NAV PU'!K:O,5,0)</f>
        <v>Direct Plan - Daily IDCW</v>
      </c>
      <c r="U333">
        <f t="shared" si="32"/>
        <v>16.338912069999992</v>
      </c>
      <c r="V333">
        <f>+VLOOKUP(T333,Financials!$C$59:$AN$72,MATCH(S333,Financials!$1:$1,0)-2,0)</f>
        <v>16.338912069999992</v>
      </c>
      <c r="W333" s="108">
        <f t="shared" si="31"/>
        <v>0</v>
      </c>
      <c r="Y333" s="92">
        <f t="shared" si="33"/>
        <v>16.338912069999992</v>
      </c>
      <c r="Z333">
        <f t="shared" si="34"/>
        <v>16.338912069999992</v>
      </c>
    </row>
    <row r="334" spans="1:26" hidden="1" x14ac:dyDescent="0.25">
      <c r="A334" s="171">
        <v>457</v>
      </c>
      <c r="B334" s="171" t="s">
        <v>1297</v>
      </c>
      <c r="C334" s="171" t="s">
        <v>2469</v>
      </c>
      <c r="D334" s="172">
        <v>44327</v>
      </c>
      <c r="E334" s="173">
        <v>8.1340999999999998E-4</v>
      </c>
      <c r="F334" s="173">
        <v>8.1340999999999998E-4</v>
      </c>
      <c r="G334" s="173">
        <v>11.116</v>
      </c>
      <c r="I334" s="92">
        <f t="shared" si="35"/>
        <v>8.1340999999999998E-4</v>
      </c>
      <c r="J334" t="str">
        <f>IFERROR(VLOOKUP(VLOOKUP(B334,'Div &amp; NAV PU'!K:N,4,0),$O:$P,2,0),"Debt")</f>
        <v>Debt</v>
      </c>
      <c r="R334" t="str">
        <f t="shared" si="30"/>
        <v>Y0AIRegular Plan - Daily IDCW</v>
      </c>
      <c r="S334" t="str">
        <f>+VLOOKUP(B334,'Div &amp; NAV PU'!K:N,4,0)</f>
        <v>Y0AI</v>
      </c>
      <c r="T334" t="str">
        <f>+VLOOKUP(B334,'Div &amp; NAV PU'!K:O,5,0)</f>
        <v>Regular Plan - Daily IDCW</v>
      </c>
      <c r="U334">
        <f t="shared" si="32"/>
        <v>0.25393286999999998</v>
      </c>
      <c r="V334">
        <f>+VLOOKUP(T334,Financials!$C$59:$AN$72,MATCH(S334,Financials!$1:$1,0)-2,0)</f>
        <v>0.25393286999999998</v>
      </c>
      <c r="W334" s="108">
        <f t="shared" si="31"/>
        <v>0</v>
      </c>
      <c r="Y334" s="92">
        <f t="shared" si="33"/>
        <v>0.25393286999999998</v>
      </c>
      <c r="Z334">
        <f t="shared" si="34"/>
        <v>0.25393286999999998</v>
      </c>
    </row>
    <row r="335" spans="1:26" hidden="1" x14ac:dyDescent="0.25">
      <c r="A335" s="171">
        <v>458</v>
      </c>
      <c r="B335" s="171" t="s">
        <v>1524</v>
      </c>
      <c r="C335" s="171" t="s">
        <v>2462</v>
      </c>
      <c r="D335" s="172">
        <v>44327</v>
      </c>
      <c r="E335" s="173">
        <v>9.3550999999999997E-4</v>
      </c>
      <c r="F335" s="173">
        <v>9.3550999999999997E-4</v>
      </c>
      <c r="G335" s="173">
        <v>11.1907</v>
      </c>
      <c r="I335" s="92">
        <f t="shared" si="35"/>
        <v>9.3550999999999997E-4</v>
      </c>
      <c r="J335" t="str">
        <f>IFERROR(VLOOKUP(VLOOKUP(B335,'Div &amp; NAV PU'!K:N,4,0),$O:$P,2,0),"Debt")</f>
        <v>Debt</v>
      </c>
      <c r="R335" t="str">
        <f t="shared" si="30"/>
        <v>Y0AIDirect Plan - Daily IDCW</v>
      </c>
      <c r="S335" t="str">
        <f>+VLOOKUP(B335,'Div &amp; NAV PU'!K:N,4,0)</f>
        <v>Y0AI</v>
      </c>
      <c r="T335" t="str">
        <f>+VLOOKUP(B335,'Div &amp; NAV PU'!K:O,5,0)</f>
        <v>Direct Plan - Daily IDCW</v>
      </c>
      <c r="U335">
        <f t="shared" si="32"/>
        <v>0.28590751000000003</v>
      </c>
      <c r="V335">
        <f>+VLOOKUP(T335,Financials!$C$59:$AN$72,MATCH(S335,Financials!$1:$1,0)-2,0)</f>
        <v>0.28590751000000003</v>
      </c>
      <c r="W335" s="108">
        <f t="shared" si="31"/>
        <v>0</v>
      </c>
      <c r="Y335" s="92">
        <f t="shared" si="33"/>
        <v>0.28590751000000003</v>
      </c>
      <c r="Z335">
        <f t="shared" si="34"/>
        <v>0.28590751000000003</v>
      </c>
    </row>
    <row r="336" spans="1:26" hidden="1" x14ac:dyDescent="0.25">
      <c r="A336" s="171">
        <v>459</v>
      </c>
      <c r="B336" s="171">
        <v>222</v>
      </c>
      <c r="C336" s="171" t="s">
        <v>2455</v>
      </c>
      <c r="D336" s="172">
        <v>44328</v>
      </c>
      <c r="E336" s="173">
        <v>6.0862999999999998E-4</v>
      </c>
      <c r="F336" s="173">
        <v>6.0862999999999998E-4</v>
      </c>
      <c r="G336" s="173">
        <v>10.322100000000001</v>
      </c>
      <c r="I336" s="92">
        <f t="shared" si="35"/>
        <v>6.0862999999999998E-4</v>
      </c>
      <c r="J336" t="str">
        <f>IFERROR(VLOOKUP(VLOOKUP(B336,'Div &amp; NAV PU'!K:N,4,0),$O:$P,2,0),"Debt")</f>
        <v>Debt</v>
      </c>
      <c r="R336" t="str">
        <f t="shared" si="30"/>
        <v>Y0BORegular Plan - Daily IDCW</v>
      </c>
      <c r="S336" t="str">
        <f>+VLOOKUP(B336,'Div &amp; NAV PU'!K:N,4,0)</f>
        <v>Y0BO</v>
      </c>
      <c r="T336" t="str">
        <f>+VLOOKUP(B336,'Div &amp; NAV PU'!K:O,5,0)</f>
        <v>Regular Plan - Daily IDCW</v>
      </c>
      <c r="U336">
        <f t="shared" si="32"/>
        <v>0.17107141000000012</v>
      </c>
      <c r="V336">
        <f>+VLOOKUP(T336,Financials!$C$59:$AN$72,MATCH(S336,Financials!$1:$1,0)-2,0)</f>
        <v>0.17107141000000012</v>
      </c>
      <c r="W336" s="108">
        <f t="shared" si="31"/>
        <v>0</v>
      </c>
      <c r="Y336" s="92">
        <f t="shared" si="33"/>
        <v>0.17107141000000012</v>
      </c>
      <c r="Z336">
        <f t="shared" si="34"/>
        <v>0.17107141000000012</v>
      </c>
    </row>
    <row r="337" spans="1:26" hidden="1" x14ac:dyDescent="0.25">
      <c r="A337" s="171">
        <v>460</v>
      </c>
      <c r="B337" s="171" t="s">
        <v>1259</v>
      </c>
      <c r="C337" s="171" t="s">
        <v>2457</v>
      </c>
      <c r="D337" s="172">
        <v>44328</v>
      </c>
      <c r="E337" s="173">
        <v>6.6571999999999996E-4</v>
      </c>
      <c r="F337" s="173">
        <v>6.6571999999999996E-4</v>
      </c>
      <c r="G337" s="173">
        <v>10.5092</v>
      </c>
      <c r="I337" s="92">
        <f t="shared" si="35"/>
        <v>6.6571999999999996E-4</v>
      </c>
      <c r="J337" t="str">
        <f>IFERROR(VLOOKUP(VLOOKUP(B337,'Div &amp; NAV PU'!K:N,4,0),$O:$P,2,0),"Debt")</f>
        <v>Debt</v>
      </c>
      <c r="R337" t="str">
        <f t="shared" si="30"/>
        <v>Y0BODirect Plan - Daily IDCW</v>
      </c>
      <c r="S337" t="str">
        <f>+VLOOKUP(B337,'Div &amp; NAV PU'!K:N,4,0)</f>
        <v>Y0BO</v>
      </c>
      <c r="T337" t="str">
        <f>+VLOOKUP(B337,'Div &amp; NAV PU'!K:O,5,0)</f>
        <v>Direct Plan - Daily IDCW</v>
      </c>
      <c r="U337">
        <f t="shared" si="32"/>
        <v>0.18260394999999999</v>
      </c>
      <c r="V337">
        <f>+VLOOKUP(T337,Financials!$C$59:$AN$72,MATCH(S337,Financials!$1:$1,0)-2,0)</f>
        <v>0.18260394999999999</v>
      </c>
      <c r="W337" s="108">
        <f t="shared" si="31"/>
        <v>0</v>
      </c>
      <c r="Y337" s="92">
        <f t="shared" si="33"/>
        <v>0.18260394999999999</v>
      </c>
      <c r="Z337">
        <f t="shared" si="34"/>
        <v>0.18260394999999999</v>
      </c>
    </row>
    <row r="338" spans="1:26" hidden="1" x14ac:dyDescent="0.25">
      <c r="A338" s="171">
        <v>461</v>
      </c>
      <c r="B338" s="171" t="s">
        <v>1289</v>
      </c>
      <c r="C338" s="171" t="s">
        <v>2444</v>
      </c>
      <c r="D338" s="172">
        <v>44328</v>
      </c>
      <c r="E338" s="173">
        <v>8.7009139999999999E-2</v>
      </c>
      <c r="F338" s="173">
        <v>8.7009139999999999E-2</v>
      </c>
      <c r="G338" s="173">
        <v>1023.3</v>
      </c>
      <c r="I338" s="92">
        <f t="shared" si="35"/>
        <v>8.7009139999999999E-2</v>
      </c>
      <c r="J338" t="str">
        <f>IFERROR(VLOOKUP(VLOOKUP(B338,'Div &amp; NAV PU'!K:N,4,0),$O:$P,2,0),"Debt")</f>
        <v>Debt</v>
      </c>
      <c r="R338" t="str">
        <f t="shared" si="30"/>
        <v>Y0ALRegular Plan - Daily IDCW</v>
      </c>
      <c r="S338" t="str">
        <f>+VLOOKUP(B338,'Div &amp; NAV PU'!K:N,4,0)</f>
        <v>Y0AL</v>
      </c>
      <c r="T338" t="str">
        <f>+VLOOKUP(B338,'Div &amp; NAV PU'!K:O,5,0)</f>
        <v>Regular Plan - Daily IDCW</v>
      </c>
      <c r="U338">
        <f t="shared" si="32"/>
        <v>15.581406499999995</v>
      </c>
      <c r="V338">
        <f>+VLOOKUP(T338,Financials!$C$59:$AN$72,MATCH(S338,Financials!$1:$1,0)-2,0)</f>
        <v>15.581406499999995</v>
      </c>
      <c r="W338" s="108">
        <f t="shared" si="31"/>
        <v>0</v>
      </c>
      <c r="Y338" s="92">
        <f t="shared" si="33"/>
        <v>15.581406499999995</v>
      </c>
      <c r="Z338">
        <f t="shared" si="34"/>
        <v>15.581406499999995</v>
      </c>
    </row>
    <row r="339" spans="1:26" hidden="1" x14ac:dyDescent="0.25">
      <c r="A339" s="171">
        <v>462</v>
      </c>
      <c r="B339" s="171" t="s">
        <v>1285</v>
      </c>
      <c r="C339" s="171" t="s">
        <v>2445</v>
      </c>
      <c r="D339" s="172">
        <v>44328</v>
      </c>
      <c r="E339" s="173">
        <v>9.0289430000000004E-2</v>
      </c>
      <c r="F339" s="173">
        <v>9.0289430000000004E-2</v>
      </c>
      <c r="G339" s="173">
        <v>1023.3</v>
      </c>
      <c r="I339" s="92">
        <f t="shared" si="35"/>
        <v>9.0289430000000004E-2</v>
      </c>
      <c r="J339" t="str">
        <f>IFERROR(VLOOKUP(VLOOKUP(B339,'Div &amp; NAV PU'!K:N,4,0),$O:$P,2,0),"Debt")</f>
        <v>Debt</v>
      </c>
      <c r="R339" t="str">
        <f t="shared" si="30"/>
        <v>Y0ALDirect Plan - Daily IDCW</v>
      </c>
      <c r="S339" t="str">
        <f>+VLOOKUP(B339,'Div &amp; NAV PU'!K:N,4,0)</f>
        <v>Y0AL</v>
      </c>
      <c r="T339" t="str">
        <f>+VLOOKUP(B339,'Div &amp; NAV PU'!K:O,5,0)</f>
        <v>Direct Plan - Daily IDCW</v>
      </c>
      <c r="U339">
        <f t="shared" si="32"/>
        <v>16.110954460000006</v>
      </c>
      <c r="V339">
        <f>+VLOOKUP(T339,Financials!$C$59:$AN$72,MATCH(S339,Financials!$1:$1,0)-2,0)</f>
        <v>16.110954460000006</v>
      </c>
      <c r="W339" s="108">
        <f t="shared" si="31"/>
        <v>0</v>
      </c>
      <c r="Y339" s="92">
        <f t="shared" si="33"/>
        <v>16.110954460000006</v>
      </c>
      <c r="Z339">
        <f t="shared" si="34"/>
        <v>16.110954460000006</v>
      </c>
    </row>
    <row r="340" spans="1:26" hidden="1" x14ac:dyDescent="0.25">
      <c r="A340" s="171">
        <v>463</v>
      </c>
      <c r="B340" s="171">
        <v>125</v>
      </c>
      <c r="C340" s="171" t="s">
        <v>2458</v>
      </c>
      <c r="D340" s="172">
        <v>44328</v>
      </c>
      <c r="E340" s="173">
        <v>7.1944000000000001E-4</v>
      </c>
      <c r="F340" s="173">
        <v>7.1944000000000001E-4</v>
      </c>
      <c r="G340" s="173">
        <v>10.8591</v>
      </c>
      <c r="I340" s="92">
        <f t="shared" si="35"/>
        <v>7.1944000000000001E-4</v>
      </c>
      <c r="J340" t="str">
        <f>IFERROR(VLOOKUP(VLOOKUP(B340,'Div &amp; NAV PU'!K:N,4,0),$O:$P,2,0),"Debt")</f>
        <v>Debt</v>
      </c>
      <c r="R340" t="str">
        <f t="shared" si="30"/>
        <v>Y0BLRegular Plan - Daily IDCW</v>
      </c>
      <c r="S340" t="str">
        <f>+VLOOKUP(B340,'Div &amp; NAV PU'!K:N,4,0)</f>
        <v>Y0BL</v>
      </c>
      <c r="T340" t="str">
        <f>+VLOOKUP(B340,'Div &amp; NAV PU'!K:O,5,0)</f>
        <v>Regular Plan - Daily IDCW</v>
      </c>
      <c r="U340">
        <f t="shared" si="32"/>
        <v>0.15721088999999988</v>
      </c>
      <c r="V340">
        <f>+VLOOKUP(T340,Financials!$C$59:$AN$72,MATCH(S340,Financials!$1:$1,0)-2,0)</f>
        <v>0.15721088999999988</v>
      </c>
      <c r="W340" s="108">
        <f t="shared" si="31"/>
        <v>0</v>
      </c>
      <c r="Y340" s="92">
        <f t="shared" si="33"/>
        <v>0.15721088999999988</v>
      </c>
      <c r="Z340">
        <f t="shared" si="34"/>
        <v>0.15721088999999988</v>
      </c>
    </row>
    <row r="341" spans="1:26" hidden="1" x14ac:dyDescent="0.25">
      <c r="A341" s="171">
        <v>464</v>
      </c>
      <c r="B341" s="171" t="s">
        <v>1263</v>
      </c>
      <c r="C341" s="171" t="s">
        <v>2459</v>
      </c>
      <c r="D341" s="172">
        <v>44328</v>
      </c>
      <c r="E341" s="173">
        <v>8.6222999999999996E-4</v>
      </c>
      <c r="F341" s="173">
        <v>8.6222999999999996E-4</v>
      </c>
      <c r="G341" s="173">
        <v>10.8591</v>
      </c>
      <c r="I341" s="92">
        <f t="shared" si="35"/>
        <v>8.6222999999999996E-4</v>
      </c>
      <c r="J341" t="str">
        <f>IFERROR(VLOOKUP(VLOOKUP(B341,'Div &amp; NAV PU'!K:N,4,0),$O:$P,2,0),"Debt")</f>
        <v>Debt</v>
      </c>
      <c r="R341" t="str">
        <f t="shared" si="30"/>
        <v>Y0BLDirect Plan - Daily IDCW</v>
      </c>
      <c r="S341" t="str">
        <f>+VLOOKUP(B341,'Div &amp; NAV PU'!K:N,4,0)</f>
        <v>Y0BL</v>
      </c>
      <c r="T341" t="str">
        <f>+VLOOKUP(B341,'Div &amp; NAV PU'!K:O,5,0)</f>
        <v>Direct Plan - Daily IDCW</v>
      </c>
      <c r="U341">
        <f t="shared" si="32"/>
        <v>0.18309809000000002</v>
      </c>
      <c r="V341">
        <f>+VLOOKUP(T341,Financials!$C$59:$AN$72,MATCH(S341,Financials!$1:$1,0)-2,0)</f>
        <v>0.18309809000000002</v>
      </c>
      <c r="W341" s="108">
        <f t="shared" si="31"/>
        <v>0</v>
      </c>
      <c r="Y341" s="92">
        <f t="shared" si="33"/>
        <v>0.18309809000000002</v>
      </c>
      <c r="Z341">
        <f t="shared" si="34"/>
        <v>0.18309809000000002</v>
      </c>
    </row>
    <row r="342" spans="1:26" hidden="1" x14ac:dyDescent="0.25">
      <c r="A342" s="171">
        <v>465</v>
      </c>
      <c r="B342" s="171" t="s">
        <v>1271</v>
      </c>
      <c r="C342" s="171" t="s">
        <v>2446</v>
      </c>
      <c r="D342" s="172">
        <v>44328</v>
      </c>
      <c r="E342" s="173">
        <v>7.9600630000000006E-2</v>
      </c>
      <c r="F342" s="173">
        <v>7.9600630000000006E-2</v>
      </c>
      <c r="G342" s="173">
        <v>1011.7794</v>
      </c>
      <c r="I342" s="92">
        <f t="shared" si="35"/>
        <v>7.9600630000000006E-2</v>
      </c>
      <c r="J342" t="str">
        <f>IFERROR(VLOOKUP(VLOOKUP(B342,'Div &amp; NAV PU'!K:N,4,0),$O:$P,2,0),"Debt")</f>
        <v>Debt</v>
      </c>
      <c r="R342" t="str">
        <f t="shared" si="30"/>
        <v>Y0BQRegular Plan - Daily IDCW</v>
      </c>
      <c r="S342" t="str">
        <f>+VLOOKUP(B342,'Div &amp; NAV PU'!K:N,4,0)</f>
        <v>Y0BQ</v>
      </c>
      <c r="T342" t="str">
        <f>+VLOOKUP(B342,'Div &amp; NAV PU'!K:O,5,0)</f>
        <v>Regular Plan - Daily IDCW</v>
      </c>
      <c r="U342">
        <f t="shared" si="32"/>
        <v>15.994319890000005</v>
      </c>
      <c r="V342">
        <f>+VLOOKUP(T342,Financials!$C$59:$AN$72,MATCH(S342,Financials!$1:$1,0)-2,0)</f>
        <v>15.994319890000005</v>
      </c>
      <c r="W342" s="108">
        <f t="shared" si="31"/>
        <v>0</v>
      </c>
      <c r="Y342" s="92">
        <f t="shared" si="33"/>
        <v>15.994319890000005</v>
      </c>
      <c r="Z342">
        <f t="shared" si="34"/>
        <v>15.994319890000005</v>
      </c>
    </row>
    <row r="343" spans="1:26" hidden="1" x14ac:dyDescent="0.25">
      <c r="A343" s="171">
        <v>466</v>
      </c>
      <c r="B343" s="171" t="s">
        <v>1268</v>
      </c>
      <c r="C343" s="171" t="s">
        <v>2447</v>
      </c>
      <c r="D343" s="172">
        <v>44328</v>
      </c>
      <c r="E343" s="173">
        <v>8.1188670000000004E-2</v>
      </c>
      <c r="F343" s="173">
        <v>8.1188670000000004E-2</v>
      </c>
      <c r="G343" s="173">
        <v>1014.3496</v>
      </c>
      <c r="I343" s="92">
        <f t="shared" si="35"/>
        <v>8.1188670000000004E-2</v>
      </c>
      <c r="J343" t="str">
        <f>IFERROR(VLOOKUP(VLOOKUP(B343,'Div &amp; NAV PU'!K:N,4,0),$O:$P,2,0),"Debt")</f>
        <v>Debt</v>
      </c>
      <c r="R343" t="str">
        <f t="shared" si="30"/>
        <v>Y0BQDirect Plan - Daily IDCW</v>
      </c>
      <c r="S343" t="str">
        <f>+VLOOKUP(B343,'Div &amp; NAV PU'!K:N,4,0)</f>
        <v>Y0BQ</v>
      </c>
      <c r="T343" t="str">
        <f>+VLOOKUP(B343,'Div &amp; NAV PU'!K:O,5,0)</f>
        <v>Direct Plan - Daily IDCW</v>
      </c>
      <c r="U343">
        <f t="shared" si="32"/>
        <v>16.338912069999992</v>
      </c>
      <c r="V343">
        <f>+VLOOKUP(T343,Financials!$C$59:$AN$72,MATCH(S343,Financials!$1:$1,0)-2,0)</f>
        <v>16.338912069999992</v>
      </c>
      <c r="W343" s="108">
        <f t="shared" si="31"/>
        <v>0</v>
      </c>
      <c r="Y343" s="92">
        <f t="shared" si="33"/>
        <v>16.338912069999992</v>
      </c>
      <c r="Z343">
        <f t="shared" si="34"/>
        <v>16.338912069999992</v>
      </c>
    </row>
    <row r="344" spans="1:26" hidden="1" x14ac:dyDescent="0.25">
      <c r="A344" s="171">
        <v>467</v>
      </c>
      <c r="B344" s="171" t="s">
        <v>1289</v>
      </c>
      <c r="C344" s="171" t="s">
        <v>2444</v>
      </c>
      <c r="D344" s="172">
        <v>44329</v>
      </c>
      <c r="E344" s="173">
        <v>8.7003490000000003E-2</v>
      </c>
      <c r="F344" s="173">
        <v>8.7003490000000003E-2</v>
      </c>
      <c r="G344" s="173">
        <v>1023.3</v>
      </c>
      <c r="I344" s="92">
        <f t="shared" si="35"/>
        <v>8.7003490000000003E-2</v>
      </c>
      <c r="J344" t="str">
        <f>IFERROR(VLOOKUP(VLOOKUP(B344,'Div &amp; NAV PU'!K:N,4,0),$O:$P,2,0),"Debt")</f>
        <v>Debt</v>
      </c>
      <c r="R344" t="str">
        <f t="shared" si="30"/>
        <v>Y0ALRegular Plan - Daily IDCW</v>
      </c>
      <c r="S344" t="str">
        <f>+VLOOKUP(B344,'Div &amp; NAV PU'!K:N,4,0)</f>
        <v>Y0AL</v>
      </c>
      <c r="T344" t="str">
        <f>+VLOOKUP(B344,'Div &amp; NAV PU'!K:O,5,0)</f>
        <v>Regular Plan - Daily IDCW</v>
      </c>
      <c r="U344">
        <f t="shared" si="32"/>
        <v>15.581406499999995</v>
      </c>
      <c r="V344">
        <f>+VLOOKUP(T344,Financials!$C$59:$AN$72,MATCH(S344,Financials!$1:$1,0)-2,0)</f>
        <v>15.581406499999995</v>
      </c>
      <c r="W344" s="108">
        <f t="shared" si="31"/>
        <v>0</v>
      </c>
      <c r="Y344" s="92">
        <f t="shared" si="33"/>
        <v>15.581406499999995</v>
      </c>
      <c r="Z344">
        <f t="shared" si="34"/>
        <v>15.581406499999995</v>
      </c>
    </row>
    <row r="345" spans="1:26" hidden="1" x14ac:dyDescent="0.25">
      <c r="A345" s="171">
        <v>468</v>
      </c>
      <c r="B345" s="171" t="s">
        <v>1285</v>
      </c>
      <c r="C345" s="171" t="s">
        <v>2445</v>
      </c>
      <c r="D345" s="172">
        <v>44329</v>
      </c>
      <c r="E345" s="173">
        <v>8.9695170000000005E-2</v>
      </c>
      <c r="F345" s="173">
        <v>8.9695170000000005E-2</v>
      </c>
      <c r="G345" s="173">
        <v>1023.3</v>
      </c>
      <c r="I345" s="92">
        <f t="shared" si="35"/>
        <v>8.9695170000000005E-2</v>
      </c>
      <c r="J345" t="str">
        <f>IFERROR(VLOOKUP(VLOOKUP(B345,'Div &amp; NAV PU'!K:N,4,0),$O:$P,2,0),"Debt")</f>
        <v>Debt</v>
      </c>
      <c r="R345" t="str">
        <f t="shared" si="30"/>
        <v>Y0ALDirect Plan - Daily IDCW</v>
      </c>
      <c r="S345" t="str">
        <f>+VLOOKUP(B345,'Div &amp; NAV PU'!K:N,4,0)</f>
        <v>Y0AL</v>
      </c>
      <c r="T345" t="str">
        <f>+VLOOKUP(B345,'Div &amp; NAV PU'!K:O,5,0)</f>
        <v>Direct Plan - Daily IDCW</v>
      </c>
      <c r="U345">
        <f t="shared" si="32"/>
        <v>16.110954460000006</v>
      </c>
      <c r="V345">
        <f>+VLOOKUP(T345,Financials!$C$59:$AN$72,MATCH(S345,Financials!$1:$1,0)-2,0)</f>
        <v>16.110954460000006</v>
      </c>
      <c r="W345" s="108">
        <f t="shared" si="31"/>
        <v>0</v>
      </c>
      <c r="Y345" s="92">
        <f t="shared" si="33"/>
        <v>16.110954460000006</v>
      </c>
      <c r="Z345">
        <f t="shared" si="34"/>
        <v>16.110954460000006</v>
      </c>
    </row>
    <row r="346" spans="1:26" hidden="1" x14ac:dyDescent="0.25">
      <c r="A346" s="171">
        <v>469</v>
      </c>
      <c r="B346" s="171" t="s">
        <v>1271</v>
      </c>
      <c r="C346" s="171" t="s">
        <v>2446</v>
      </c>
      <c r="D346" s="172">
        <v>44329</v>
      </c>
      <c r="E346" s="173">
        <v>9.0426779999999998E-2</v>
      </c>
      <c r="F346" s="173">
        <v>9.0426779999999998E-2</v>
      </c>
      <c r="G346" s="173">
        <v>1011.7794</v>
      </c>
      <c r="I346" s="92">
        <f t="shared" si="35"/>
        <v>9.0426779999999998E-2</v>
      </c>
      <c r="J346" t="str">
        <f>IFERROR(VLOOKUP(VLOOKUP(B346,'Div &amp; NAV PU'!K:N,4,0),$O:$P,2,0),"Debt")</f>
        <v>Debt</v>
      </c>
      <c r="R346" t="str">
        <f t="shared" si="30"/>
        <v>Y0BQRegular Plan - Daily IDCW</v>
      </c>
      <c r="S346" t="str">
        <f>+VLOOKUP(B346,'Div &amp; NAV PU'!K:N,4,0)</f>
        <v>Y0BQ</v>
      </c>
      <c r="T346" t="str">
        <f>+VLOOKUP(B346,'Div &amp; NAV PU'!K:O,5,0)</f>
        <v>Regular Plan - Daily IDCW</v>
      </c>
      <c r="U346">
        <f t="shared" si="32"/>
        <v>15.994319890000005</v>
      </c>
      <c r="V346">
        <f>+VLOOKUP(T346,Financials!$C$59:$AN$72,MATCH(S346,Financials!$1:$1,0)-2,0)</f>
        <v>15.994319890000005</v>
      </c>
      <c r="W346" s="108">
        <f t="shared" si="31"/>
        <v>0</v>
      </c>
      <c r="Y346" s="92">
        <f t="shared" si="33"/>
        <v>15.994319890000005</v>
      </c>
      <c r="Z346">
        <f t="shared" si="34"/>
        <v>15.994319890000005</v>
      </c>
    </row>
    <row r="347" spans="1:26" hidden="1" x14ac:dyDescent="0.25">
      <c r="A347" s="171">
        <v>470</v>
      </c>
      <c r="B347" s="171" t="s">
        <v>1268</v>
      </c>
      <c r="C347" s="171" t="s">
        <v>2447</v>
      </c>
      <c r="D347" s="172">
        <v>44329</v>
      </c>
      <c r="E347" s="173">
        <v>9.2052490000000001E-2</v>
      </c>
      <c r="F347" s="173">
        <v>9.2052490000000001E-2</v>
      </c>
      <c r="G347" s="173">
        <v>1014.3496</v>
      </c>
      <c r="I347" s="92">
        <f t="shared" si="35"/>
        <v>9.2052490000000001E-2</v>
      </c>
      <c r="J347" t="str">
        <f>IFERROR(VLOOKUP(VLOOKUP(B347,'Div &amp; NAV PU'!K:N,4,0),$O:$P,2,0),"Debt")</f>
        <v>Debt</v>
      </c>
      <c r="R347" t="str">
        <f t="shared" si="30"/>
        <v>Y0BQDirect Plan - Daily IDCW</v>
      </c>
      <c r="S347" t="str">
        <f>+VLOOKUP(B347,'Div &amp; NAV PU'!K:N,4,0)</f>
        <v>Y0BQ</v>
      </c>
      <c r="T347" t="str">
        <f>+VLOOKUP(B347,'Div &amp; NAV PU'!K:O,5,0)</f>
        <v>Direct Plan - Daily IDCW</v>
      </c>
      <c r="U347">
        <f t="shared" si="32"/>
        <v>16.338912069999992</v>
      </c>
      <c r="V347">
        <f>+VLOOKUP(T347,Financials!$C$59:$AN$72,MATCH(S347,Financials!$1:$1,0)-2,0)</f>
        <v>16.338912069999992</v>
      </c>
      <c r="W347" s="108">
        <f t="shared" si="31"/>
        <v>0</v>
      </c>
      <c r="Y347" s="92">
        <f t="shared" si="33"/>
        <v>16.338912069999992</v>
      </c>
      <c r="Z347">
        <f t="shared" si="34"/>
        <v>16.338912069999992</v>
      </c>
    </row>
    <row r="348" spans="1:26" hidden="1" x14ac:dyDescent="0.25">
      <c r="A348" s="171">
        <v>471</v>
      </c>
      <c r="B348" s="171">
        <v>222</v>
      </c>
      <c r="C348" s="171" t="s">
        <v>2455</v>
      </c>
      <c r="D348" s="172">
        <v>44330</v>
      </c>
      <c r="E348" s="173">
        <v>1.9729499999999998E-3</v>
      </c>
      <c r="F348" s="173">
        <v>1.9729499999999998E-3</v>
      </c>
      <c r="G348" s="173">
        <v>10.322100000000001</v>
      </c>
      <c r="I348" s="92">
        <f t="shared" si="35"/>
        <v>1.9729499999999998E-3</v>
      </c>
      <c r="J348" t="str">
        <f>IFERROR(VLOOKUP(VLOOKUP(B348,'Div &amp; NAV PU'!K:N,4,0),$O:$P,2,0),"Debt")</f>
        <v>Debt</v>
      </c>
      <c r="R348" t="str">
        <f t="shared" si="30"/>
        <v>Y0BORegular Plan - Daily IDCW</v>
      </c>
      <c r="S348" t="str">
        <f>+VLOOKUP(B348,'Div &amp; NAV PU'!K:N,4,0)</f>
        <v>Y0BO</v>
      </c>
      <c r="T348" t="str">
        <f>+VLOOKUP(B348,'Div &amp; NAV PU'!K:O,5,0)</f>
        <v>Regular Plan - Daily IDCW</v>
      </c>
      <c r="U348">
        <f t="shared" si="32"/>
        <v>0.17107141000000012</v>
      </c>
      <c r="V348">
        <f>+VLOOKUP(T348,Financials!$C$59:$AN$72,MATCH(S348,Financials!$1:$1,0)-2,0)</f>
        <v>0.17107141000000012</v>
      </c>
      <c r="W348" s="108">
        <f t="shared" si="31"/>
        <v>0</v>
      </c>
      <c r="Y348" s="92">
        <f t="shared" si="33"/>
        <v>0.17107141000000012</v>
      </c>
      <c r="Z348">
        <f t="shared" si="34"/>
        <v>0.17107141000000012</v>
      </c>
    </row>
    <row r="349" spans="1:26" hidden="1" x14ac:dyDescent="0.25">
      <c r="A349" s="171">
        <v>472</v>
      </c>
      <c r="B349" s="171" t="s">
        <v>1259</v>
      </c>
      <c r="C349" s="171" t="s">
        <v>2457</v>
      </c>
      <c r="D349" s="172">
        <v>44330</v>
      </c>
      <c r="E349" s="173">
        <v>2.10092E-3</v>
      </c>
      <c r="F349" s="173">
        <v>2.10092E-3</v>
      </c>
      <c r="G349" s="173">
        <v>10.5092</v>
      </c>
      <c r="I349" s="92">
        <f t="shared" si="35"/>
        <v>2.10092E-3</v>
      </c>
      <c r="J349" t="str">
        <f>IFERROR(VLOOKUP(VLOOKUP(B349,'Div &amp; NAV PU'!K:N,4,0),$O:$P,2,0),"Debt")</f>
        <v>Debt</v>
      </c>
      <c r="R349" t="str">
        <f t="shared" si="30"/>
        <v>Y0BODirect Plan - Daily IDCW</v>
      </c>
      <c r="S349" t="str">
        <f>+VLOOKUP(B349,'Div &amp; NAV PU'!K:N,4,0)</f>
        <v>Y0BO</v>
      </c>
      <c r="T349" t="str">
        <f>+VLOOKUP(B349,'Div &amp; NAV PU'!K:O,5,0)</f>
        <v>Direct Plan - Daily IDCW</v>
      </c>
      <c r="U349">
        <f t="shared" si="32"/>
        <v>0.18260394999999999</v>
      </c>
      <c r="V349">
        <f>+VLOOKUP(T349,Financials!$C$59:$AN$72,MATCH(S349,Financials!$1:$1,0)-2,0)</f>
        <v>0.18260394999999999</v>
      </c>
      <c r="W349" s="108">
        <f t="shared" si="31"/>
        <v>0</v>
      </c>
      <c r="Y349" s="92">
        <f t="shared" si="33"/>
        <v>0.18260394999999999</v>
      </c>
      <c r="Z349">
        <f t="shared" si="34"/>
        <v>0.18260394999999999</v>
      </c>
    </row>
    <row r="350" spans="1:26" hidden="1" x14ac:dyDescent="0.25">
      <c r="A350" s="171">
        <v>473</v>
      </c>
      <c r="B350" s="171" t="s">
        <v>1289</v>
      </c>
      <c r="C350" s="171" t="s">
        <v>2444</v>
      </c>
      <c r="D350" s="172">
        <v>44330</v>
      </c>
      <c r="E350" s="173">
        <v>8.7588280000000004E-2</v>
      </c>
      <c r="F350" s="173">
        <v>8.7588280000000004E-2</v>
      </c>
      <c r="G350" s="173">
        <v>1023.3</v>
      </c>
      <c r="I350" s="92">
        <f t="shared" si="35"/>
        <v>8.7588280000000004E-2</v>
      </c>
      <c r="J350" t="str">
        <f>IFERROR(VLOOKUP(VLOOKUP(B350,'Div &amp; NAV PU'!K:N,4,0),$O:$P,2,0),"Debt")</f>
        <v>Debt</v>
      </c>
      <c r="R350" t="str">
        <f t="shared" ref="R350:R409" si="36">+S350&amp;T350</f>
        <v>Y0ALRegular Plan - Daily IDCW</v>
      </c>
      <c r="S350" t="str">
        <f>+VLOOKUP(B350,'Div &amp; NAV PU'!K:N,4,0)</f>
        <v>Y0AL</v>
      </c>
      <c r="T350" t="str">
        <f>+VLOOKUP(B350,'Div &amp; NAV PU'!K:O,5,0)</f>
        <v>Regular Plan - Daily IDCW</v>
      </c>
      <c r="U350">
        <f t="shared" si="32"/>
        <v>15.581406499999995</v>
      </c>
      <c r="V350">
        <f>+VLOOKUP(T350,Financials!$C$59:$AN$72,MATCH(S350,Financials!$1:$1,0)-2,0)</f>
        <v>15.581406499999995</v>
      </c>
      <c r="W350" s="108">
        <f t="shared" ref="W350:W409" si="37">+V350-U350</f>
        <v>0</v>
      </c>
      <c r="Y350" s="92">
        <f t="shared" si="33"/>
        <v>15.581406499999995</v>
      </c>
      <c r="Z350">
        <f t="shared" si="34"/>
        <v>15.581406499999995</v>
      </c>
    </row>
    <row r="351" spans="1:26" hidden="1" x14ac:dyDescent="0.25">
      <c r="A351" s="171">
        <v>474</v>
      </c>
      <c r="B351" s="171" t="s">
        <v>1285</v>
      </c>
      <c r="C351" s="171" t="s">
        <v>2445</v>
      </c>
      <c r="D351" s="172">
        <v>44330</v>
      </c>
      <c r="E351" s="173">
        <v>8.9698479999999997E-2</v>
      </c>
      <c r="F351" s="173">
        <v>8.9698479999999997E-2</v>
      </c>
      <c r="G351" s="173">
        <v>1023.3</v>
      </c>
      <c r="I351" s="92">
        <f t="shared" si="35"/>
        <v>8.9698479999999997E-2</v>
      </c>
      <c r="J351" t="str">
        <f>IFERROR(VLOOKUP(VLOOKUP(B351,'Div &amp; NAV PU'!K:N,4,0),$O:$P,2,0),"Debt")</f>
        <v>Debt</v>
      </c>
      <c r="R351" t="str">
        <f t="shared" si="36"/>
        <v>Y0ALDirect Plan - Daily IDCW</v>
      </c>
      <c r="S351" t="str">
        <f>+VLOOKUP(B351,'Div &amp; NAV PU'!K:N,4,0)</f>
        <v>Y0AL</v>
      </c>
      <c r="T351" t="str">
        <f>+VLOOKUP(B351,'Div &amp; NAV PU'!K:O,5,0)</f>
        <v>Direct Plan - Daily IDCW</v>
      </c>
      <c r="U351">
        <f t="shared" si="32"/>
        <v>16.110954460000006</v>
      </c>
      <c r="V351">
        <f>+VLOOKUP(T351,Financials!$C$59:$AN$72,MATCH(S351,Financials!$1:$1,0)-2,0)</f>
        <v>16.110954460000006</v>
      </c>
      <c r="W351" s="108">
        <f t="shared" si="37"/>
        <v>0</v>
      </c>
      <c r="Y351" s="92">
        <f t="shared" si="33"/>
        <v>16.110954460000006</v>
      </c>
      <c r="Z351">
        <f t="shared" si="34"/>
        <v>16.110954460000006</v>
      </c>
    </row>
    <row r="352" spans="1:26" hidden="1" x14ac:dyDescent="0.25">
      <c r="A352" s="171">
        <v>475</v>
      </c>
      <c r="B352" s="171">
        <v>125</v>
      </c>
      <c r="C352" s="171" t="s">
        <v>2458</v>
      </c>
      <c r="D352" s="172">
        <v>44330</v>
      </c>
      <c r="E352" s="173">
        <v>1.6618099999999999E-3</v>
      </c>
      <c r="F352" s="173">
        <v>1.6618099999999999E-3</v>
      </c>
      <c r="G352" s="173">
        <v>10.8591</v>
      </c>
      <c r="I352" s="92">
        <f t="shared" si="35"/>
        <v>1.6618099999999999E-3</v>
      </c>
      <c r="J352" t="str">
        <f>IFERROR(VLOOKUP(VLOOKUP(B352,'Div &amp; NAV PU'!K:N,4,0),$O:$P,2,0),"Debt")</f>
        <v>Debt</v>
      </c>
      <c r="R352" t="str">
        <f t="shared" si="36"/>
        <v>Y0BLRegular Plan - Daily IDCW</v>
      </c>
      <c r="S352" t="str">
        <f>+VLOOKUP(B352,'Div &amp; NAV PU'!K:N,4,0)</f>
        <v>Y0BL</v>
      </c>
      <c r="T352" t="str">
        <f>+VLOOKUP(B352,'Div &amp; NAV PU'!K:O,5,0)</f>
        <v>Regular Plan - Daily IDCW</v>
      </c>
      <c r="U352">
        <f t="shared" si="32"/>
        <v>0.15721088999999988</v>
      </c>
      <c r="V352">
        <f>+VLOOKUP(T352,Financials!$C$59:$AN$72,MATCH(S352,Financials!$1:$1,0)-2,0)</f>
        <v>0.15721088999999988</v>
      </c>
      <c r="W352" s="108">
        <f t="shared" si="37"/>
        <v>0</v>
      </c>
      <c r="Y352" s="92">
        <f t="shared" si="33"/>
        <v>0.15721088999999988</v>
      </c>
      <c r="Z352">
        <f t="shared" si="34"/>
        <v>0.15721088999999988</v>
      </c>
    </row>
    <row r="353" spans="1:32" hidden="1" x14ac:dyDescent="0.25">
      <c r="A353" s="171">
        <v>476</v>
      </c>
      <c r="B353" s="171" t="s">
        <v>1263</v>
      </c>
      <c r="C353" s="171" t="s">
        <v>2459</v>
      </c>
      <c r="D353" s="172">
        <v>44330</v>
      </c>
      <c r="E353" s="173">
        <v>1.94747E-3</v>
      </c>
      <c r="F353" s="173">
        <v>1.94747E-3</v>
      </c>
      <c r="G353" s="173">
        <v>10.8591</v>
      </c>
      <c r="I353" s="92">
        <f t="shared" si="35"/>
        <v>1.94747E-3</v>
      </c>
      <c r="J353" t="str">
        <f>IFERROR(VLOOKUP(VLOOKUP(B353,'Div &amp; NAV PU'!K:N,4,0),$O:$P,2,0),"Debt")</f>
        <v>Debt</v>
      </c>
      <c r="R353" t="str">
        <f t="shared" si="36"/>
        <v>Y0BLDirect Plan - Daily IDCW</v>
      </c>
      <c r="S353" t="str">
        <f>+VLOOKUP(B353,'Div &amp; NAV PU'!K:N,4,0)</f>
        <v>Y0BL</v>
      </c>
      <c r="T353" t="str">
        <f>+VLOOKUP(B353,'Div &amp; NAV PU'!K:O,5,0)</f>
        <v>Direct Plan - Daily IDCW</v>
      </c>
      <c r="U353">
        <f t="shared" si="32"/>
        <v>0.18309809000000002</v>
      </c>
      <c r="V353">
        <f>+VLOOKUP(T353,Financials!$C$59:$AN$72,MATCH(S353,Financials!$1:$1,0)-2,0)</f>
        <v>0.18309809000000002</v>
      </c>
      <c r="W353" s="108">
        <f t="shared" si="37"/>
        <v>0</v>
      </c>
      <c r="Y353" s="92">
        <f t="shared" si="33"/>
        <v>0.18309809000000002</v>
      </c>
      <c r="Z353">
        <f t="shared" si="34"/>
        <v>0.18309809000000002</v>
      </c>
    </row>
    <row r="354" spans="1:32" hidden="1" x14ac:dyDescent="0.25">
      <c r="A354" s="171">
        <v>477</v>
      </c>
      <c r="B354" s="171" t="s">
        <v>1271</v>
      </c>
      <c r="C354" s="171" t="s">
        <v>2446</v>
      </c>
      <c r="D354" s="172">
        <v>44330</v>
      </c>
      <c r="E354" s="173">
        <v>8.6907429999999994E-2</v>
      </c>
      <c r="F354" s="173">
        <v>8.6907429999999994E-2</v>
      </c>
      <c r="G354" s="173">
        <v>1011.7794</v>
      </c>
      <c r="I354" s="92">
        <f t="shared" si="35"/>
        <v>8.6907429999999994E-2</v>
      </c>
      <c r="J354" t="str">
        <f>IFERROR(VLOOKUP(VLOOKUP(B354,'Div &amp; NAV PU'!K:N,4,0),$O:$P,2,0),"Debt")</f>
        <v>Debt</v>
      </c>
      <c r="R354" t="str">
        <f t="shared" si="36"/>
        <v>Y0BQRegular Plan - Daily IDCW</v>
      </c>
      <c r="S354" t="str">
        <f>+VLOOKUP(B354,'Div &amp; NAV PU'!K:N,4,0)</f>
        <v>Y0BQ</v>
      </c>
      <c r="T354" t="str">
        <f>+VLOOKUP(B354,'Div &amp; NAV PU'!K:O,5,0)</f>
        <v>Regular Plan - Daily IDCW</v>
      </c>
      <c r="U354">
        <f t="shared" si="32"/>
        <v>15.994319890000005</v>
      </c>
      <c r="V354">
        <f>+VLOOKUP(T354,Financials!$C$59:$AN$72,MATCH(S354,Financials!$1:$1,0)-2,0)</f>
        <v>15.994319890000005</v>
      </c>
      <c r="W354" s="108">
        <f t="shared" si="37"/>
        <v>0</v>
      </c>
      <c r="Y354" s="92">
        <f t="shared" si="33"/>
        <v>15.994319890000005</v>
      </c>
      <c r="Z354">
        <f t="shared" si="34"/>
        <v>15.994319890000005</v>
      </c>
    </row>
    <row r="355" spans="1:32" hidden="1" x14ac:dyDescent="0.25">
      <c r="A355" s="171">
        <v>478</v>
      </c>
      <c r="B355" s="171" t="s">
        <v>1268</v>
      </c>
      <c r="C355" s="171" t="s">
        <v>2447</v>
      </c>
      <c r="D355" s="172">
        <v>44330</v>
      </c>
      <c r="E355" s="173">
        <v>8.8516910000000004E-2</v>
      </c>
      <c r="F355" s="173">
        <v>8.8516910000000004E-2</v>
      </c>
      <c r="G355" s="173">
        <v>1014.3496</v>
      </c>
      <c r="I355" s="92">
        <f t="shared" si="35"/>
        <v>8.8516910000000004E-2</v>
      </c>
      <c r="J355" t="str">
        <f>IFERROR(VLOOKUP(VLOOKUP(B355,'Div &amp; NAV PU'!K:N,4,0),$O:$P,2,0),"Debt")</f>
        <v>Debt</v>
      </c>
      <c r="R355" t="str">
        <f t="shared" si="36"/>
        <v>Y0BQDirect Plan - Daily IDCW</v>
      </c>
      <c r="S355" t="str">
        <f>+VLOOKUP(B355,'Div &amp; NAV PU'!K:N,4,0)</f>
        <v>Y0BQ</v>
      </c>
      <c r="T355" t="str">
        <f>+VLOOKUP(B355,'Div &amp; NAV PU'!K:O,5,0)</f>
        <v>Direct Plan - Daily IDCW</v>
      </c>
      <c r="U355">
        <f t="shared" si="32"/>
        <v>16.338912069999992</v>
      </c>
      <c r="V355">
        <f>+VLOOKUP(T355,Financials!$C$59:$AN$72,MATCH(S355,Financials!$1:$1,0)-2,0)</f>
        <v>16.338912069999992</v>
      </c>
      <c r="W355" s="108">
        <f t="shared" si="37"/>
        <v>0</v>
      </c>
      <c r="Y355" s="92">
        <f t="shared" si="33"/>
        <v>16.338912069999992</v>
      </c>
      <c r="Z355">
        <f t="shared" si="34"/>
        <v>16.338912069999992</v>
      </c>
    </row>
    <row r="356" spans="1:32" hidden="1" x14ac:dyDescent="0.25">
      <c r="A356" s="171">
        <v>479</v>
      </c>
      <c r="B356" s="171" t="s">
        <v>1289</v>
      </c>
      <c r="C356" s="171" t="s">
        <v>2444</v>
      </c>
      <c r="D356" s="172">
        <v>44332</v>
      </c>
      <c r="E356" s="173">
        <v>0.17526111999999999</v>
      </c>
      <c r="F356" s="173">
        <v>0.17526111999999999</v>
      </c>
      <c r="G356" s="173">
        <v>1023.3</v>
      </c>
      <c r="I356" s="92">
        <f t="shared" si="35"/>
        <v>0.17526111999999999</v>
      </c>
      <c r="J356" t="str">
        <f>IFERROR(VLOOKUP(VLOOKUP(B356,'Div &amp; NAV PU'!K:N,4,0),$O:$P,2,0),"Debt")</f>
        <v>Debt</v>
      </c>
      <c r="R356" t="str">
        <f t="shared" si="36"/>
        <v>Y0ALRegular Plan - Daily IDCW</v>
      </c>
      <c r="S356" t="str">
        <f>+VLOOKUP(B356,'Div &amp; NAV PU'!K:N,4,0)</f>
        <v>Y0AL</v>
      </c>
      <c r="T356" t="str">
        <f>+VLOOKUP(B356,'Div &amp; NAV PU'!K:O,5,0)</f>
        <v>Regular Plan - Daily IDCW</v>
      </c>
      <c r="U356">
        <f t="shared" si="32"/>
        <v>15.581406499999995</v>
      </c>
      <c r="V356">
        <f>+VLOOKUP(T356,Financials!$C$59:$AN$72,MATCH(S356,Financials!$1:$1,0)-2,0)</f>
        <v>15.581406499999995</v>
      </c>
      <c r="W356" s="108">
        <f t="shared" si="37"/>
        <v>0</v>
      </c>
      <c r="Y356" s="92">
        <f t="shared" si="33"/>
        <v>15.581406499999995</v>
      </c>
      <c r="Z356">
        <f t="shared" si="34"/>
        <v>15.581406499999995</v>
      </c>
    </row>
    <row r="357" spans="1:32" hidden="1" x14ac:dyDescent="0.25">
      <c r="A357" s="171">
        <v>480</v>
      </c>
      <c r="B357" s="171" t="s">
        <v>1285</v>
      </c>
      <c r="C357" s="171" t="s">
        <v>2445</v>
      </c>
      <c r="D357" s="172">
        <v>44332</v>
      </c>
      <c r="E357" s="173">
        <v>0.18100575999999999</v>
      </c>
      <c r="F357" s="173">
        <v>0.18100575999999999</v>
      </c>
      <c r="G357" s="173">
        <v>1023.3</v>
      </c>
      <c r="I357" s="92">
        <f t="shared" si="35"/>
        <v>0.18100575999999999</v>
      </c>
      <c r="J357" t="str">
        <f>IFERROR(VLOOKUP(VLOOKUP(B357,'Div &amp; NAV PU'!K:N,4,0),$O:$P,2,0),"Debt")</f>
        <v>Debt</v>
      </c>
      <c r="R357" t="str">
        <f t="shared" si="36"/>
        <v>Y0ALDirect Plan - Daily IDCW</v>
      </c>
      <c r="S357" t="str">
        <f>+VLOOKUP(B357,'Div &amp; NAV PU'!K:N,4,0)</f>
        <v>Y0AL</v>
      </c>
      <c r="T357" t="str">
        <f>+VLOOKUP(B357,'Div &amp; NAV PU'!K:O,5,0)</f>
        <v>Direct Plan - Daily IDCW</v>
      </c>
      <c r="U357">
        <f t="shared" si="32"/>
        <v>16.110954460000006</v>
      </c>
      <c r="V357">
        <f>+VLOOKUP(T357,Financials!$C$59:$AN$72,MATCH(S357,Financials!$1:$1,0)-2,0)</f>
        <v>16.110954460000006</v>
      </c>
      <c r="W357" s="108">
        <f t="shared" si="37"/>
        <v>0</v>
      </c>
      <c r="Y357" s="92">
        <f t="shared" si="33"/>
        <v>16.110954460000006</v>
      </c>
      <c r="Z357">
        <f t="shared" si="34"/>
        <v>16.110954460000006</v>
      </c>
    </row>
    <row r="358" spans="1:32" hidden="1" x14ac:dyDescent="0.25">
      <c r="A358" s="171">
        <v>481</v>
      </c>
      <c r="B358" s="171" t="s">
        <v>1271</v>
      </c>
      <c r="C358" s="171" t="s">
        <v>2446</v>
      </c>
      <c r="D358" s="172">
        <v>44332</v>
      </c>
      <c r="E358" s="173">
        <v>0.17617125</v>
      </c>
      <c r="F358" s="173">
        <v>0.17617125</v>
      </c>
      <c r="G358" s="173">
        <v>1011.7794</v>
      </c>
      <c r="I358" s="92">
        <f t="shared" si="35"/>
        <v>0.17617125</v>
      </c>
      <c r="J358" t="str">
        <f>IFERROR(VLOOKUP(VLOOKUP(B358,'Div &amp; NAV PU'!K:N,4,0),$O:$P,2,0),"Debt")</f>
        <v>Debt</v>
      </c>
      <c r="R358" t="str">
        <f t="shared" si="36"/>
        <v>Y0BQRegular Plan - Daily IDCW</v>
      </c>
      <c r="S358" t="str">
        <f>+VLOOKUP(B358,'Div &amp; NAV PU'!K:N,4,0)</f>
        <v>Y0BQ</v>
      </c>
      <c r="T358" t="str">
        <f>+VLOOKUP(B358,'Div &amp; NAV PU'!K:O,5,0)</f>
        <v>Regular Plan - Daily IDCW</v>
      </c>
      <c r="U358">
        <f t="shared" si="32"/>
        <v>15.994319890000005</v>
      </c>
      <c r="V358">
        <f>+VLOOKUP(T358,Financials!$C$59:$AN$72,MATCH(S358,Financials!$1:$1,0)-2,0)</f>
        <v>15.994319890000005</v>
      </c>
      <c r="W358" s="108">
        <f t="shared" si="37"/>
        <v>0</v>
      </c>
      <c r="Y358" s="92">
        <f t="shared" si="33"/>
        <v>15.994319890000005</v>
      </c>
      <c r="Z358">
        <f t="shared" si="34"/>
        <v>15.994319890000005</v>
      </c>
      <c r="AF358" s="169"/>
    </row>
    <row r="359" spans="1:32" hidden="1" x14ac:dyDescent="0.25">
      <c r="A359" s="171">
        <v>482</v>
      </c>
      <c r="B359" s="171" t="s">
        <v>1268</v>
      </c>
      <c r="C359" s="171" t="s">
        <v>2447</v>
      </c>
      <c r="D359" s="172">
        <v>44332</v>
      </c>
      <c r="E359" s="173">
        <v>0.17935641999999999</v>
      </c>
      <c r="F359" s="173">
        <v>0.17935641999999999</v>
      </c>
      <c r="G359" s="173">
        <v>1014.3496</v>
      </c>
      <c r="I359" s="92">
        <f t="shared" si="35"/>
        <v>0.17935641999999999</v>
      </c>
      <c r="J359" t="str">
        <f>IFERROR(VLOOKUP(VLOOKUP(B359,'Div &amp; NAV PU'!K:N,4,0),$O:$P,2,0),"Debt")</f>
        <v>Debt</v>
      </c>
      <c r="R359" t="str">
        <f t="shared" si="36"/>
        <v>Y0BQDirect Plan - Daily IDCW</v>
      </c>
      <c r="S359" t="str">
        <f>+VLOOKUP(B359,'Div &amp; NAV PU'!K:N,4,0)</f>
        <v>Y0BQ</v>
      </c>
      <c r="T359" t="str">
        <f>+VLOOKUP(B359,'Div &amp; NAV PU'!K:O,5,0)</f>
        <v>Direct Plan - Daily IDCW</v>
      </c>
      <c r="U359">
        <f t="shared" si="32"/>
        <v>16.338912069999992</v>
      </c>
      <c r="V359">
        <f>+VLOOKUP(T359,Financials!$C$59:$AN$72,MATCH(S359,Financials!$1:$1,0)-2,0)</f>
        <v>16.338912069999992</v>
      </c>
      <c r="W359" s="108">
        <f t="shared" si="37"/>
        <v>0</v>
      </c>
      <c r="Y359" s="92">
        <f t="shared" si="33"/>
        <v>16.338912069999992</v>
      </c>
      <c r="Z359">
        <f t="shared" si="34"/>
        <v>16.338912069999992</v>
      </c>
    </row>
    <row r="360" spans="1:32" hidden="1" x14ac:dyDescent="0.25">
      <c r="A360" s="171">
        <v>483</v>
      </c>
      <c r="B360" s="171" t="s">
        <v>1273</v>
      </c>
      <c r="C360" s="171" t="s">
        <v>2448</v>
      </c>
      <c r="D360" s="172">
        <v>44333</v>
      </c>
      <c r="E360" s="173">
        <v>0.60320708999999995</v>
      </c>
      <c r="F360" s="173">
        <v>0.60320708999999995</v>
      </c>
      <c r="G360" s="173">
        <v>1002.7005</v>
      </c>
      <c r="I360" s="92">
        <f t="shared" si="35"/>
        <v>0.60320708999999995</v>
      </c>
      <c r="J360" t="str">
        <f>IFERROR(VLOOKUP(VLOOKUP(B360,'Div &amp; NAV PU'!K:N,4,0),$O:$P,2,0),"Debt")</f>
        <v>Debt</v>
      </c>
      <c r="R360" t="str">
        <f t="shared" si="36"/>
        <v>Y0BQRegular Plan - Weekly IDCW</v>
      </c>
      <c r="S360" t="str">
        <f>+VLOOKUP(B360,'Div &amp; NAV PU'!K:N,4,0)</f>
        <v>Y0BQ</v>
      </c>
      <c r="T360" t="str">
        <f>+VLOOKUP(B360,'Div &amp; NAV PU'!K:O,5,0)</f>
        <v>Regular Plan - Weekly IDCW</v>
      </c>
      <c r="U360">
        <f t="shared" si="32"/>
        <v>15.883562729999998</v>
      </c>
      <c r="V360">
        <f>+VLOOKUP(T360,Financials!$C$59:$AN$72,MATCH(S360,Financials!$1:$1,0)-2,0)</f>
        <v>15.883562729999998</v>
      </c>
      <c r="W360" s="108">
        <f t="shared" si="37"/>
        <v>0</v>
      </c>
      <c r="Y360" s="92">
        <f t="shared" si="33"/>
        <v>15.883562729999998</v>
      </c>
      <c r="Z360">
        <f t="shared" si="34"/>
        <v>15.883562729999998</v>
      </c>
    </row>
    <row r="361" spans="1:32" hidden="1" x14ac:dyDescent="0.25">
      <c r="A361" s="171">
        <v>484</v>
      </c>
      <c r="B361" s="171" t="s">
        <v>1288</v>
      </c>
      <c r="C361" s="171" t="s">
        <v>2449</v>
      </c>
      <c r="D361" s="172">
        <v>44333</v>
      </c>
      <c r="E361" s="173">
        <v>0.61599864999999998</v>
      </c>
      <c r="F361" s="173">
        <v>0.61599864999999998</v>
      </c>
      <c r="G361" s="173">
        <v>1001.4242</v>
      </c>
      <c r="I361" s="92">
        <f t="shared" si="35"/>
        <v>0.61599864999999998</v>
      </c>
      <c r="J361" t="str">
        <f>IFERROR(VLOOKUP(VLOOKUP(B361,'Div &amp; NAV PU'!K:N,4,0),$O:$P,2,0),"Debt")</f>
        <v>Debt</v>
      </c>
      <c r="R361" t="str">
        <f t="shared" si="36"/>
        <v>Y0ALDirect Plan - Weekly IDCW</v>
      </c>
      <c r="S361" t="str">
        <f>+VLOOKUP(B361,'Div &amp; NAV PU'!K:N,4,0)</f>
        <v>Y0AL</v>
      </c>
      <c r="T361" t="str">
        <f>+VLOOKUP(B361,'Div &amp; NAV PU'!K:O,5,0)</f>
        <v>Direct Plan - Weekly IDCW</v>
      </c>
      <c r="U361">
        <f t="shared" si="32"/>
        <v>15.663855589999999</v>
      </c>
      <c r="V361">
        <f>+VLOOKUP(T361,Financials!$C$59:$AN$72,MATCH(S361,Financials!$1:$1,0)-2,0)</f>
        <v>15.663855589999999</v>
      </c>
      <c r="W361" s="108">
        <f t="shared" si="37"/>
        <v>0</v>
      </c>
      <c r="Y361" s="92">
        <f t="shared" si="33"/>
        <v>15.663855589999999</v>
      </c>
      <c r="Z361">
        <f t="shared" si="34"/>
        <v>15.663855589999999</v>
      </c>
      <c r="AF361" s="169"/>
    </row>
    <row r="362" spans="1:32" hidden="1" x14ac:dyDescent="0.25">
      <c r="A362" s="171">
        <v>485</v>
      </c>
      <c r="B362" s="171">
        <v>221</v>
      </c>
      <c r="C362" s="171" t="s">
        <v>2454</v>
      </c>
      <c r="D362" s="172">
        <v>44333</v>
      </c>
      <c r="E362" s="173">
        <v>5.3620400000000002E-3</v>
      </c>
      <c r="F362" s="173">
        <v>5.3620400000000002E-3</v>
      </c>
      <c r="G362" s="173">
        <v>11.111499999999999</v>
      </c>
      <c r="I362" s="92">
        <f t="shared" si="35"/>
        <v>5.3620400000000002E-3</v>
      </c>
      <c r="J362" t="str">
        <f>IFERROR(VLOOKUP(VLOOKUP(B362,'Div &amp; NAV PU'!K:N,4,0),$O:$P,2,0),"Debt")</f>
        <v>Debt</v>
      </c>
      <c r="R362" t="str">
        <f t="shared" si="36"/>
        <v>Y0BORegular Plan - Weekly IDCW</v>
      </c>
      <c r="S362" t="str">
        <f>+VLOOKUP(B362,'Div &amp; NAV PU'!K:N,4,0)</f>
        <v>Y0BO</v>
      </c>
      <c r="T362" t="str">
        <f>+VLOOKUP(B362,'Div &amp; NAV PU'!K:O,5,0)</f>
        <v>Regular Plan - Weekly IDCW</v>
      </c>
      <c r="U362">
        <f t="shared" si="32"/>
        <v>0.15691073999999997</v>
      </c>
      <c r="V362">
        <f>+VLOOKUP(T362,Financials!$C$59:$AN$72,MATCH(S362,Financials!$1:$1,0)-2,0)</f>
        <v>0.15691073999999997</v>
      </c>
      <c r="W362" s="108">
        <f t="shared" si="37"/>
        <v>0</v>
      </c>
      <c r="Y362" s="92">
        <f t="shared" si="33"/>
        <v>0.15691073999999997</v>
      </c>
      <c r="Z362">
        <f t="shared" si="34"/>
        <v>0.15691073999999997</v>
      </c>
    </row>
    <row r="363" spans="1:32" hidden="1" x14ac:dyDescent="0.25">
      <c r="A363" s="171">
        <v>486</v>
      </c>
      <c r="B363" s="171" t="s">
        <v>1296</v>
      </c>
      <c r="C363" s="171" t="s">
        <v>2461</v>
      </c>
      <c r="D363" s="172">
        <v>44333</v>
      </c>
      <c r="E363" s="173">
        <v>2.9807599999999998E-3</v>
      </c>
      <c r="F363" s="173">
        <v>2.9807599999999998E-3</v>
      </c>
      <c r="G363" s="173">
        <v>10.8391</v>
      </c>
      <c r="I363" s="92">
        <f t="shared" si="35"/>
        <v>2.9807599999999998E-3</v>
      </c>
      <c r="J363" t="str">
        <f>IFERROR(VLOOKUP(VLOOKUP(B363,'Div &amp; NAV PU'!K:N,4,0),$O:$P,2,0),"Debt")</f>
        <v>Debt</v>
      </c>
      <c r="R363" t="str">
        <f t="shared" si="36"/>
        <v>Y0AIDirect Plan - Weekly IDCW</v>
      </c>
      <c r="S363" t="str">
        <f>+VLOOKUP(B363,'Div &amp; NAV PU'!K:N,4,0)</f>
        <v>Y0AI</v>
      </c>
      <c r="T363" t="str">
        <f>+VLOOKUP(B363,'Div &amp; NAV PU'!K:O,5,0)</f>
        <v>Direct Plan - Weekly IDCW</v>
      </c>
      <c r="U363">
        <f t="shared" si="32"/>
        <v>0.27169967</v>
      </c>
      <c r="V363">
        <f>+VLOOKUP(T363,Financials!$C$59:$AN$72,MATCH(S363,Financials!$1:$1,0)-2,0)</f>
        <v>0.27169967</v>
      </c>
      <c r="W363" s="108">
        <f t="shared" si="37"/>
        <v>0</v>
      </c>
      <c r="Y363" s="92">
        <f t="shared" si="33"/>
        <v>0.27169967</v>
      </c>
      <c r="Z363">
        <f t="shared" si="34"/>
        <v>0.27169967</v>
      </c>
    </row>
    <row r="364" spans="1:32" hidden="1" x14ac:dyDescent="0.25">
      <c r="A364" s="171">
        <v>487</v>
      </c>
      <c r="B364" s="171" t="s">
        <v>1300</v>
      </c>
      <c r="C364" s="171" t="s">
        <v>2460</v>
      </c>
      <c r="D364" s="172">
        <v>44333</v>
      </c>
      <c r="E364" s="173">
        <v>2.2882599999999999E-3</v>
      </c>
      <c r="F364" s="173">
        <v>2.2882599999999999E-3</v>
      </c>
      <c r="G364" s="173">
        <v>10.834099999999999</v>
      </c>
      <c r="I364" s="92">
        <f t="shared" si="35"/>
        <v>2.2882599999999999E-3</v>
      </c>
      <c r="J364" t="str">
        <f>IFERROR(VLOOKUP(VLOOKUP(B364,'Div &amp; NAV PU'!K:N,4,0),$O:$P,2,0),"Debt")</f>
        <v>Debt</v>
      </c>
      <c r="R364" t="str">
        <f t="shared" si="36"/>
        <v>Y0AIRegular Plan - Weekly IDCW</v>
      </c>
      <c r="S364" t="str">
        <f>+VLOOKUP(B364,'Div &amp; NAV PU'!K:N,4,0)</f>
        <v>Y0AI</v>
      </c>
      <c r="T364" t="str">
        <f>+VLOOKUP(B364,'Div &amp; NAV PU'!K:O,5,0)</f>
        <v>Regular Plan - Weekly IDCW</v>
      </c>
      <c r="U364">
        <f t="shared" si="32"/>
        <v>0.25746023000000001</v>
      </c>
      <c r="V364">
        <f>+VLOOKUP(T364,Financials!$C$59:$AN$72,MATCH(S364,Financials!$1:$1,0)-2,0)</f>
        <v>0.25746023000000001</v>
      </c>
      <c r="W364" s="108">
        <f t="shared" si="37"/>
        <v>0</v>
      </c>
      <c r="Y364" s="92">
        <f t="shared" si="33"/>
        <v>0.25746023000000001</v>
      </c>
      <c r="Z364">
        <f t="shared" si="34"/>
        <v>0.25746023000000001</v>
      </c>
    </row>
    <row r="365" spans="1:32" hidden="1" x14ac:dyDescent="0.25">
      <c r="A365" s="171">
        <v>488</v>
      </c>
      <c r="B365" s="171" t="s">
        <v>1262</v>
      </c>
      <c r="C365" s="171" t="s">
        <v>2456</v>
      </c>
      <c r="D365" s="172">
        <v>44333</v>
      </c>
      <c r="E365" s="173">
        <v>5.8273600000000002E-3</v>
      </c>
      <c r="F365" s="173">
        <v>5.8273600000000002E-3</v>
      </c>
      <c r="G365" s="173">
        <v>11.2926</v>
      </c>
      <c r="I365" s="92">
        <f t="shared" si="35"/>
        <v>5.8273600000000002E-3</v>
      </c>
      <c r="J365" t="str">
        <f>IFERROR(VLOOKUP(VLOOKUP(B365,'Div &amp; NAV PU'!K:N,4,0),$O:$P,2,0),"Debt")</f>
        <v>Debt</v>
      </c>
      <c r="R365" t="str">
        <f t="shared" si="36"/>
        <v>Y0BODirect Plan - Weekly IDCW</v>
      </c>
      <c r="S365" t="str">
        <f>+VLOOKUP(B365,'Div &amp; NAV PU'!K:N,4,0)</f>
        <v>Y0BO</v>
      </c>
      <c r="T365" t="str">
        <f>+VLOOKUP(B365,'Div &amp; NAV PU'!K:O,5,0)</f>
        <v>Direct Plan - Weekly IDCW</v>
      </c>
      <c r="U365">
        <f t="shared" si="32"/>
        <v>0.16732176999999998</v>
      </c>
      <c r="V365">
        <f>+VLOOKUP(T365,Financials!$C$59:$AN$72,MATCH(S365,Financials!$1:$1,0)-2,0)</f>
        <v>0.16732176999999998</v>
      </c>
      <c r="W365" s="108">
        <f t="shared" si="37"/>
        <v>0</v>
      </c>
      <c r="Y365" s="92">
        <f t="shared" si="33"/>
        <v>0.16732176999999998</v>
      </c>
      <c r="Z365">
        <f t="shared" si="34"/>
        <v>0.16732176999999998</v>
      </c>
    </row>
    <row r="366" spans="1:32" hidden="1" x14ac:dyDescent="0.25">
      <c r="A366" s="171">
        <v>489</v>
      </c>
      <c r="B366" s="171">
        <v>126</v>
      </c>
      <c r="C366" s="171" t="s">
        <v>2450</v>
      </c>
      <c r="D366" s="172">
        <v>44333</v>
      </c>
      <c r="E366" s="173">
        <v>5.7682000000000002E-3</v>
      </c>
      <c r="F366" s="173">
        <v>5.7682000000000002E-3</v>
      </c>
      <c r="G366" s="173">
        <v>13.0382</v>
      </c>
      <c r="I366" s="92">
        <f t="shared" si="35"/>
        <v>5.7682000000000002E-3</v>
      </c>
      <c r="J366" t="str">
        <f>IFERROR(VLOOKUP(VLOOKUP(B366,'Div &amp; NAV PU'!K:N,4,0),$O:$P,2,0),"Debt")</f>
        <v>Debt</v>
      </c>
      <c r="R366" t="str">
        <f t="shared" si="36"/>
        <v>Y0BLRegular Plan - Weekly IDCW</v>
      </c>
      <c r="S366" t="str">
        <f>+VLOOKUP(B366,'Div &amp; NAV PU'!K:N,4,0)</f>
        <v>Y0BL</v>
      </c>
      <c r="T366" t="str">
        <f>+VLOOKUP(B366,'Div &amp; NAV PU'!K:O,5,0)</f>
        <v>Regular Plan - Weekly IDCW</v>
      </c>
      <c r="U366">
        <f t="shared" si="32"/>
        <v>0.15968480999999998</v>
      </c>
      <c r="V366">
        <f>+VLOOKUP(T366,Financials!$C$59:$AN$72,MATCH(S366,Financials!$1:$1,0)-2,0)</f>
        <v>0.15968480999999998</v>
      </c>
      <c r="W366" s="108">
        <f t="shared" si="37"/>
        <v>0</v>
      </c>
      <c r="Y366" s="92">
        <f t="shared" si="33"/>
        <v>0.15968480999999998</v>
      </c>
      <c r="Z366">
        <f t="shared" si="34"/>
        <v>0.15968480999999998</v>
      </c>
    </row>
    <row r="367" spans="1:32" hidden="1" x14ac:dyDescent="0.25">
      <c r="A367" s="171">
        <v>490</v>
      </c>
      <c r="B367" s="171" t="s">
        <v>1267</v>
      </c>
      <c r="C367" s="171" t="s">
        <v>2451</v>
      </c>
      <c r="D367" s="172">
        <v>44333</v>
      </c>
      <c r="E367" s="173">
        <v>6.8453200000000002E-3</v>
      </c>
      <c r="F367" s="173">
        <v>6.8453200000000002E-3</v>
      </c>
      <c r="G367" s="173">
        <v>13.1092</v>
      </c>
      <c r="I367" s="92">
        <f t="shared" si="35"/>
        <v>6.8453200000000002E-3</v>
      </c>
      <c r="J367" t="str">
        <f>IFERROR(VLOOKUP(VLOOKUP(B367,'Div &amp; NAV PU'!K:N,4,0),$O:$P,2,0),"Debt")</f>
        <v>Debt</v>
      </c>
      <c r="R367" t="str">
        <f t="shared" si="36"/>
        <v>Y0BLDirect Plan - Weekly IDCW</v>
      </c>
      <c r="S367" t="str">
        <f>+VLOOKUP(B367,'Div &amp; NAV PU'!K:N,4,0)</f>
        <v>Y0BL</v>
      </c>
      <c r="T367" t="str">
        <f>+VLOOKUP(B367,'Div &amp; NAV PU'!K:O,5,0)</f>
        <v>Direct Plan - Weekly IDCW</v>
      </c>
      <c r="U367">
        <f t="shared" si="32"/>
        <v>0.18718277999999999</v>
      </c>
      <c r="V367">
        <f>+VLOOKUP(T367,Financials!$C$59:$AN$72,MATCH(S367,Financials!$1:$1,0)-2,0)</f>
        <v>0.18718277999999999</v>
      </c>
      <c r="W367" s="108">
        <f t="shared" si="37"/>
        <v>0</v>
      </c>
      <c r="Y367" s="92">
        <f t="shared" si="33"/>
        <v>0.18718277999999999</v>
      </c>
      <c r="Z367">
        <f t="shared" si="34"/>
        <v>0.18718277999999999</v>
      </c>
    </row>
    <row r="368" spans="1:32" hidden="1" x14ac:dyDescent="0.25">
      <c r="A368" s="171">
        <v>491</v>
      </c>
      <c r="B368" s="171" t="s">
        <v>1270</v>
      </c>
      <c r="C368" s="171" t="s">
        <v>2452</v>
      </c>
      <c r="D368" s="172">
        <v>44333</v>
      </c>
      <c r="E368" s="173">
        <v>0.61182596</v>
      </c>
      <c r="F368" s="173">
        <v>0.61182596</v>
      </c>
      <c r="G368" s="173">
        <v>1000.9308</v>
      </c>
      <c r="I368" s="92">
        <f t="shared" si="35"/>
        <v>0.61182596</v>
      </c>
      <c r="J368" t="str">
        <f>IFERROR(VLOOKUP(VLOOKUP(B368,'Div &amp; NAV PU'!K:N,4,0),$O:$P,2,0),"Debt")</f>
        <v>Debt</v>
      </c>
      <c r="R368" t="str">
        <f t="shared" si="36"/>
        <v>Y0BQDirect Plan - Weekly IDCW</v>
      </c>
      <c r="S368" t="str">
        <f>+VLOOKUP(B368,'Div &amp; NAV PU'!K:N,4,0)</f>
        <v>Y0BQ</v>
      </c>
      <c r="T368" t="str">
        <f>+VLOOKUP(B368,'Div &amp; NAV PU'!K:O,5,0)</f>
        <v>Direct Plan - Weekly IDCW</v>
      </c>
      <c r="U368">
        <f t="shared" si="32"/>
        <v>16.12514651</v>
      </c>
      <c r="V368">
        <f>+VLOOKUP(T368,Financials!$C$59:$AN$72,MATCH(S368,Financials!$1:$1,0)-2,0)</f>
        <v>16.12514651</v>
      </c>
      <c r="W368" s="108">
        <f t="shared" si="37"/>
        <v>0</v>
      </c>
      <c r="Y368" s="92">
        <f t="shared" si="33"/>
        <v>16.12514651</v>
      </c>
      <c r="Z368">
        <f t="shared" si="34"/>
        <v>16.12514651</v>
      </c>
    </row>
    <row r="369" spans="1:26" hidden="1" x14ac:dyDescent="0.25">
      <c r="A369" s="171">
        <v>492</v>
      </c>
      <c r="B369" s="171" t="s">
        <v>1339</v>
      </c>
      <c r="C369" s="171" t="s">
        <v>2453</v>
      </c>
      <c r="D369" s="172">
        <v>44333</v>
      </c>
      <c r="E369" s="173">
        <v>0.59540795999999996</v>
      </c>
      <c r="F369" s="173">
        <v>0.59540795999999996</v>
      </c>
      <c r="G369" s="173">
        <v>1000.0318</v>
      </c>
      <c r="I369" s="92">
        <f t="shared" si="35"/>
        <v>0.59540795999999996</v>
      </c>
      <c r="J369" t="str">
        <f>IFERROR(VLOOKUP(VLOOKUP(B369,'Div &amp; NAV PU'!K:N,4,0),$O:$P,2,0),"Debt")</f>
        <v>Debt</v>
      </c>
      <c r="R369" t="str">
        <f t="shared" si="36"/>
        <v>Y0ALRegular Plan - Weekly IDCW</v>
      </c>
      <c r="S369" t="str">
        <f>+VLOOKUP(B369,'Div &amp; NAV PU'!K:N,4,0)</f>
        <v>Y0AL</v>
      </c>
      <c r="T369" t="str">
        <f>+VLOOKUP(B369,'Div &amp; NAV PU'!K:O,5,0)</f>
        <v>Regular Plan - Weekly IDCW</v>
      </c>
      <c r="U369">
        <f t="shared" si="32"/>
        <v>15.152052740000002</v>
      </c>
      <c r="V369">
        <f>+VLOOKUP(T369,Financials!$C$59:$AN$72,MATCH(S369,Financials!$1:$1,0)-2,0)</f>
        <v>15.152052740000002</v>
      </c>
      <c r="W369" s="108">
        <f t="shared" si="37"/>
        <v>0</v>
      </c>
      <c r="Y369" s="92">
        <f t="shared" si="33"/>
        <v>15.152052740000002</v>
      </c>
      <c r="Z369">
        <f t="shared" si="34"/>
        <v>15.152052740000002</v>
      </c>
    </row>
    <row r="370" spans="1:26" hidden="1" x14ac:dyDescent="0.25">
      <c r="A370" s="171">
        <v>495</v>
      </c>
      <c r="B370" s="171">
        <v>222</v>
      </c>
      <c r="C370" s="171" t="s">
        <v>2455</v>
      </c>
      <c r="D370" s="172">
        <v>44333</v>
      </c>
      <c r="E370" s="173">
        <v>2.4409000000000002E-3</v>
      </c>
      <c r="F370" s="173">
        <v>2.4409000000000002E-3</v>
      </c>
      <c r="G370" s="173">
        <v>10.322100000000001</v>
      </c>
      <c r="I370" s="92">
        <f t="shared" si="35"/>
        <v>2.4409000000000002E-3</v>
      </c>
      <c r="J370" t="str">
        <f>IFERROR(VLOOKUP(VLOOKUP(B370,'Div &amp; NAV PU'!K:N,4,0),$O:$P,2,0),"Debt")</f>
        <v>Debt</v>
      </c>
      <c r="R370" t="str">
        <f t="shared" si="36"/>
        <v>Y0BORegular Plan - Daily IDCW</v>
      </c>
      <c r="S370" t="str">
        <f>+VLOOKUP(B370,'Div &amp; NAV PU'!K:N,4,0)</f>
        <v>Y0BO</v>
      </c>
      <c r="T370" t="str">
        <f>+VLOOKUP(B370,'Div &amp; NAV PU'!K:O,5,0)</f>
        <v>Regular Plan - Daily IDCW</v>
      </c>
      <c r="U370">
        <f t="shared" si="32"/>
        <v>0.17107141000000012</v>
      </c>
      <c r="V370">
        <f>+VLOOKUP(T370,Financials!$C$59:$AN$72,MATCH(S370,Financials!$1:$1,0)-2,0)</f>
        <v>0.17107141000000012</v>
      </c>
      <c r="W370" s="108">
        <f t="shared" si="37"/>
        <v>0</v>
      </c>
      <c r="Y370" s="92">
        <f t="shared" si="33"/>
        <v>0.17107141000000012</v>
      </c>
      <c r="Z370">
        <f t="shared" si="34"/>
        <v>0.17107141000000012</v>
      </c>
    </row>
    <row r="371" spans="1:26" hidden="1" x14ac:dyDescent="0.25">
      <c r="A371" s="171">
        <v>498</v>
      </c>
      <c r="B371" s="171" t="s">
        <v>1259</v>
      </c>
      <c r="C371" s="171" t="s">
        <v>2457</v>
      </c>
      <c r="D371" s="172">
        <v>44333</v>
      </c>
      <c r="E371" s="173">
        <v>2.62335E-3</v>
      </c>
      <c r="F371" s="173">
        <v>2.62335E-3</v>
      </c>
      <c r="G371" s="173">
        <v>10.5092</v>
      </c>
      <c r="I371" s="92">
        <f t="shared" si="35"/>
        <v>2.62335E-3</v>
      </c>
      <c r="J371" t="str">
        <f>IFERROR(VLOOKUP(VLOOKUP(B371,'Div &amp; NAV PU'!K:N,4,0),$O:$P,2,0),"Debt")</f>
        <v>Debt</v>
      </c>
      <c r="R371" t="str">
        <f t="shared" si="36"/>
        <v>Y0BODirect Plan - Daily IDCW</v>
      </c>
      <c r="S371" t="str">
        <f>+VLOOKUP(B371,'Div &amp; NAV PU'!K:N,4,0)</f>
        <v>Y0BO</v>
      </c>
      <c r="T371" t="str">
        <f>+VLOOKUP(B371,'Div &amp; NAV PU'!K:O,5,0)</f>
        <v>Direct Plan - Daily IDCW</v>
      </c>
      <c r="U371">
        <f t="shared" si="32"/>
        <v>0.18260394999999999</v>
      </c>
      <c r="V371">
        <f>+VLOOKUP(T371,Financials!$C$59:$AN$72,MATCH(S371,Financials!$1:$1,0)-2,0)</f>
        <v>0.18260394999999999</v>
      </c>
      <c r="W371" s="108">
        <f t="shared" si="37"/>
        <v>0</v>
      </c>
      <c r="Y371" s="92">
        <f t="shared" si="33"/>
        <v>0.18260394999999999</v>
      </c>
      <c r="Z371">
        <f t="shared" si="34"/>
        <v>0.18260394999999999</v>
      </c>
    </row>
    <row r="372" spans="1:26" hidden="1" x14ac:dyDescent="0.25">
      <c r="A372" s="171">
        <v>500</v>
      </c>
      <c r="B372" s="171" t="s">
        <v>1289</v>
      </c>
      <c r="C372" s="171" t="s">
        <v>2444</v>
      </c>
      <c r="D372" s="172">
        <v>44333</v>
      </c>
      <c r="E372" s="173">
        <v>8.6028740000000006E-2</v>
      </c>
      <c r="F372" s="173">
        <v>8.6028740000000006E-2</v>
      </c>
      <c r="G372" s="173">
        <v>1023.3</v>
      </c>
      <c r="I372" s="92">
        <f t="shared" si="35"/>
        <v>8.6028740000000006E-2</v>
      </c>
      <c r="J372" t="str">
        <f>IFERROR(VLOOKUP(VLOOKUP(B372,'Div &amp; NAV PU'!K:N,4,0),$O:$P,2,0),"Debt")</f>
        <v>Debt</v>
      </c>
      <c r="R372" t="str">
        <f t="shared" si="36"/>
        <v>Y0ALRegular Plan - Daily IDCW</v>
      </c>
      <c r="S372" t="str">
        <f>+VLOOKUP(B372,'Div &amp; NAV PU'!K:N,4,0)</f>
        <v>Y0AL</v>
      </c>
      <c r="T372" t="str">
        <f>+VLOOKUP(B372,'Div &amp; NAV PU'!K:O,5,0)</f>
        <v>Regular Plan - Daily IDCW</v>
      </c>
      <c r="U372">
        <f t="shared" si="32"/>
        <v>15.581406499999995</v>
      </c>
      <c r="V372">
        <f>+VLOOKUP(T372,Financials!$C$59:$AN$72,MATCH(S372,Financials!$1:$1,0)-2,0)</f>
        <v>15.581406499999995</v>
      </c>
      <c r="W372" s="108">
        <f t="shared" si="37"/>
        <v>0</v>
      </c>
      <c r="Y372" s="92">
        <f t="shared" si="33"/>
        <v>15.581406499999995</v>
      </c>
      <c r="Z372">
        <f t="shared" si="34"/>
        <v>15.581406499999995</v>
      </c>
    </row>
    <row r="373" spans="1:26" hidden="1" x14ac:dyDescent="0.25">
      <c r="A373" s="171">
        <v>502</v>
      </c>
      <c r="B373" s="171" t="s">
        <v>1285</v>
      </c>
      <c r="C373" s="171" t="s">
        <v>2445</v>
      </c>
      <c r="D373" s="172">
        <v>44333</v>
      </c>
      <c r="E373" s="173">
        <v>8.8983069999999997E-2</v>
      </c>
      <c r="F373" s="173">
        <v>8.8983069999999997E-2</v>
      </c>
      <c r="G373" s="173">
        <v>1023.3</v>
      </c>
      <c r="I373" s="92">
        <f t="shared" si="35"/>
        <v>8.8983069999999997E-2</v>
      </c>
      <c r="J373" t="str">
        <f>IFERROR(VLOOKUP(VLOOKUP(B373,'Div &amp; NAV PU'!K:N,4,0),$O:$P,2,0),"Debt")</f>
        <v>Debt</v>
      </c>
      <c r="R373" t="str">
        <f t="shared" si="36"/>
        <v>Y0ALDirect Plan - Daily IDCW</v>
      </c>
      <c r="S373" t="str">
        <f>+VLOOKUP(B373,'Div &amp; NAV PU'!K:N,4,0)</f>
        <v>Y0AL</v>
      </c>
      <c r="T373" t="str">
        <f>+VLOOKUP(B373,'Div &amp; NAV PU'!K:O,5,0)</f>
        <v>Direct Plan - Daily IDCW</v>
      </c>
      <c r="U373">
        <f t="shared" si="32"/>
        <v>16.110954460000006</v>
      </c>
      <c r="V373">
        <f>+VLOOKUP(T373,Financials!$C$59:$AN$72,MATCH(S373,Financials!$1:$1,0)-2,0)</f>
        <v>16.110954460000006</v>
      </c>
      <c r="W373" s="108">
        <f t="shared" si="37"/>
        <v>0</v>
      </c>
      <c r="Y373" s="92">
        <f t="shared" si="33"/>
        <v>16.110954460000006</v>
      </c>
      <c r="Z373">
        <f t="shared" si="34"/>
        <v>16.110954460000006</v>
      </c>
    </row>
    <row r="374" spans="1:26" hidden="1" x14ac:dyDescent="0.25">
      <c r="A374" s="171">
        <v>504</v>
      </c>
      <c r="B374" s="171">
        <v>125</v>
      </c>
      <c r="C374" s="171" t="s">
        <v>2458</v>
      </c>
      <c r="D374" s="172">
        <v>44333</v>
      </c>
      <c r="E374" s="173">
        <v>2.4509000000000002E-3</v>
      </c>
      <c r="F374" s="173">
        <v>2.4509000000000002E-3</v>
      </c>
      <c r="G374" s="173">
        <v>10.8591</v>
      </c>
      <c r="I374" s="92">
        <f t="shared" si="35"/>
        <v>2.4509000000000002E-3</v>
      </c>
      <c r="J374" t="str">
        <f>IFERROR(VLOOKUP(VLOOKUP(B374,'Div &amp; NAV PU'!K:N,4,0),$O:$P,2,0),"Debt")</f>
        <v>Debt</v>
      </c>
      <c r="R374" t="str">
        <f t="shared" si="36"/>
        <v>Y0BLRegular Plan - Daily IDCW</v>
      </c>
      <c r="S374" t="str">
        <f>+VLOOKUP(B374,'Div &amp; NAV PU'!K:N,4,0)</f>
        <v>Y0BL</v>
      </c>
      <c r="T374" t="str">
        <f>+VLOOKUP(B374,'Div &amp; NAV PU'!K:O,5,0)</f>
        <v>Regular Plan - Daily IDCW</v>
      </c>
      <c r="U374">
        <f t="shared" si="32"/>
        <v>0.15721088999999988</v>
      </c>
      <c r="V374">
        <f>+VLOOKUP(T374,Financials!$C$59:$AN$72,MATCH(S374,Financials!$1:$1,0)-2,0)</f>
        <v>0.15721088999999988</v>
      </c>
      <c r="W374" s="108">
        <f t="shared" si="37"/>
        <v>0</v>
      </c>
      <c r="Y374" s="92">
        <f t="shared" si="33"/>
        <v>0.15721088999999988</v>
      </c>
      <c r="Z374">
        <f t="shared" si="34"/>
        <v>0.15721088999999988</v>
      </c>
    </row>
    <row r="375" spans="1:26" hidden="1" x14ac:dyDescent="0.25">
      <c r="A375" s="171">
        <v>506</v>
      </c>
      <c r="B375" s="171" t="s">
        <v>1263</v>
      </c>
      <c r="C375" s="171" t="s">
        <v>2459</v>
      </c>
      <c r="D375" s="172">
        <v>44333</v>
      </c>
      <c r="E375" s="173">
        <v>2.8792599999999998E-3</v>
      </c>
      <c r="F375" s="173">
        <v>2.8792599999999998E-3</v>
      </c>
      <c r="G375" s="173">
        <v>10.8591</v>
      </c>
      <c r="I375" s="92">
        <f t="shared" si="35"/>
        <v>2.8792599999999998E-3</v>
      </c>
      <c r="J375" t="str">
        <f>IFERROR(VLOOKUP(VLOOKUP(B375,'Div &amp; NAV PU'!K:N,4,0),$O:$P,2,0),"Debt")</f>
        <v>Debt</v>
      </c>
      <c r="R375" t="str">
        <f t="shared" si="36"/>
        <v>Y0BLDirect Plan - Daily IDCW</v>
      </c>
      <c r="S375" t="str">
        <f>+VLOOKUP(B375,'Div &amp; NAV PU'!K:N,4,0)</f>
        <v>Y0BL</v>
      </c>
      <c r="T375" t="str">
        <f>+VLOOKUP(B375,'Div &amp; NAV PU'!K:O,5,0)</f>
        <v>Direct Plan - Daily IDCW</v>
      </c>
      <c r="U375">
        <f t="shared" si="32"/>
        <v>0.18309809000000002</v>
      </c>
      <c r="V375">
        <f>+VLOOKUP(T375,Financials!$C$59:$AN$72,MATCH(S375,Financials!$1:$1,0)-2,0)</f>
        <v>0.18309809000000002</v>
      </c>
      <c r="W375" s="108">
        <f t="shared" si="37"/>
        <v>0</v>
      </c>
      <c r="Y375" s="92">
        <f t="shared" si="33"/>
        <v>0.18309809000000002</v>
      </c>
      <c r="Z375">
        <f t="shared" si="34"/>
        <v>0.18309809000000002</v>
      </c>
    </row>
    <row r="376" spans="1:26" hidden="1" x14ac:dyDescent="0.25">
      <c r="A376" s="171">
        <v>508</v>
      </c>
      <c r="B376" s="171" t="s">
        <v>1271</v>
      </c>
      <c r="C376" s="171" t="s">
        <v>2446</v>
      </c>
      <c r="D376" s="172">
        <v>44333</v>
      </c>
      <c r="E376" s="173">
        <v>8.8129410000000005E-2</v>
      </c>
      <c r="F376" s="173">
        <v>8.8129410000000005E-2</v>
      </c>
      <c r="G376" s="173">
        <v>1011.7794</v>
      </c>
      <c r="I376" s="92">
        <f t="shared" si="35"/>
        <v>8.8129410000000005E-2</v>
      </c>
      <c r="J376" t="str">
        <f>IFERROR(VLOOKUP(VLOOKUP(B376,'Div &amp; NAV PU'!K:N,4,0),$O:$P,2,0),"Debt")</f>
        <v>Debt</v>
      </c>
      <c r="R376" t="str">
        <f t="shared" si="36"/>
        <v>Y0BQRegular Plan - Daily IDCW</v>
      </c>
      <c r="S376" t="str">
        <f>+VLOOKUP(B376,'Div &amp; NAV PU'!K:N,4,0)</f>
        <v>Y0BQ</v>
      </c>
      <c r="T376" t="str">
        <f>+VLOOKUP(B376,'Div &amp; NAV PU'!K:O,5,0)</f>
        <v>Regular Plan - Daily IDCW</v>
      </c>
      <c r="U376">
        <f t="shared" si="32"/>
        <v>15.994319890000005</v>
      </c>
      <c r="V376">
        <f>+VLOOKUP(T376,Financials!$C$59:$AN$72,MATCH(S376,Financials!$1:$1,0)-2,0)</f>
        <v>15.994319890000005</v>
      </c>
      <c r="W376" s="108">
        <f t="shared" si="37"/>
        <v>0</v>
      </c>
      <c r="Y376" s="92">
        <f t="shared" si="33"/>
        <v>15.994319890000005</v>
      </c>
      <c r="Z376">
        <f t="shared" si="34"/>
        <v>15.994319890000005</v>
      </c>
    </row>
    <row r="377" spans="1:26" hidden="1" x14ac:dyDescent="0.25">
      <c r="A377" s="171">
        <v>510</v>
      </c>
      <c r="B377" s="171" t="s">
        <v>1268</v>
      </c>
      <c r="C377" s="171" t="s">
        <v>2447</v>
      </c>
      <c r="D377" s="172">
        <v>44333</v>
      </c>
      <c r="E377" s="173">
        <v>8.975284E-2</v>
      </c>
      <c r="F377" s="173">
        <v>8.975284E-2</v>
      </c>
      <c r="G377" s="173">
        <v>1014.3496</v>
      </c>
      <c r="I377" s="92">
        <f t="shared" si="35"/>
        <v>8.975284E-2</v>
      </c>
      <c r="J377" t="str">
        <f>IFERROR(VLOOKUP(VLOOKUP(B377,'Div &amp; NAV PU'!K:N,4,0),$O:$P,2,0),"Debt")</f>
        <v>Debt</v>
      </c>
      <c r="R377" t="str">
        <f t="shared" si="36"/>
        <v>Y0BQDirect Plan - Daily IDCW</v>
      </c>
      <c r="S377" t="str">
        <f>+VLOOKUP(B377,'Div &amp; NAV PU'!K:N,4,0)</f>
        <v>Y0BQ</v>
      </c>
      <c r="T377" t="str">
        <f>+VLOOKUP(B377,'Div &amp; NAV PU'!K:O,5,0)</f>
        <v>Direct Plan - Daily IDCW</v>
      </c>
      <c r="U377">
        <f t="shared" si="32"/>
        <v>16.338912069999992</v>
      </c>
      <c r="V377">
        <f>+VLOOKUP(T377,Financials!$C$59:$AN$72,MATCH(S377,Financials!$1:$1,0)-2,0)</f>
        <v>16.338912069999992</v>
      </c>
      <c r="W377" s="108">
        <f t="shared" si="37"/>
        <v>0</v>
      </c>
      <c r="Y377" s="92">
        <f t="shared" si="33"/>
        <v>16.338912069999992</v>
      </c>
      <c r="Z377">
        <f t="shared" si="34"/>
        <v>16.338912069999992</v>
      </c>
    </row>
    <row r="378" spans="1:26" hidden="1" x14ac:dyDescent="0.25">
      <c r="A378" s="171">
        <v>512</v>
      </c>
      <c r="B378" s="171" t="s">
        <v>1297</v>
      </c>
      <c r="C378" s="171" t="s">
        <v>2469</v>
      </c>
      <c r="D378" s="172">
        <v>44333</v>
      </c>
      <c r="E378" s="173">
        <v>2.3537499999999999E-3</v>
      </c>
      <c r="F378" s="173">
        <v>2.3537499999999999E-3</v>
      </c>
      <c r="G378" s="173">
        <v>11.116</v>
      </c>
      <c r="I378" s="92">
        <f t="shared" si="35"/>
        <v>2.3537499999999999E-3</v>
      </c>
      <c r="J378" t="str">
        <f>IFERROR(VLOOKUP(VLOOKUP(B378,'Div &amp; NAV PU'!K:N,4,0),$O:$P,2,0),"Debt")</f>
        <v>Debt</v>
      </c>
      <c r="R378" t="str">
        <f t="shared" si="36"/>
        <v>Y0AIRegular Plan - Daily IDCW</v>
      </c>
      <c r="S378" t="str">
        <f>+VLOOKUP(B378,'Div &amp; NAV PU'!K:N,4,0)</f>
        <v>Y0AI</v>
      </c>
      <c r="T378" t="str">
        <f>+VLOOKUP(B378,'Div &amp; NAV PU'!K:O,5,0)</f>
        <v>Regular Plan - Daily IDCW</v>
      </c>
      <c r="U378">
        <f t="shared" si="32"/>
        <v>0.25393286999999998</v>
      </c>
      <c r="V378">
        <f>+VLOOKUP(T378,Financials!$C$59:$AN$72,MATCH(S378,Financials!$1:$1,0)-2,0)</f>
        <v>0.25393286999999998</v>
      </c>
      <c r="W378" s="108">
        <f t="shared" si="37"/>
        <v>0</v>
      </c>
      <c r="Y378" s="92">
        <f t="shared" si="33"/>
        <v>0.25393286999999998</v>
      </c>
      <c r="Z378">
        <f t="shared" si="34"/>
        <v>0.25393286999999998</v>
      </c>
    </row>
    <row r="379" spans="1:26" hidden="1" x14ac:dyDescent="0.25">
      <c r="A379" s="171">
        <v>514</v>
      </c>
      <c r="B379" s="171" t="s">
        <v>1524</v>
      </c>
      <c r="C379" s="171" t="s">
        <v>2462</v>
      </c>
      <c r="D379" s="172">
        <v>44333</v>
      </c>
      <c r="E379" s="173">
        <v>3.0723299999999999E-3</v>
      </c>
      <c r="F379" s="173">
        <v>3.0723299999999999E-3</v>
      </c>
      <c r="G379" s="173">
        <v>11.1907</v>
      </c>
      <c r="I379" s="92">
        <f t="shared" si="35"/>
        <v>3.0723299999999999E-3</v>
      </c>
      <c r="J379" t="str">
        <f>IFERROR(VLOOKUP(VLOOKUP(B379,'Div &amp; NAV PU'!K:N,4,0),$O:$P,2,0),"Debt")</f>
        <v>Debt</v>
      </c>
      <c r="R379" t="str">
        <f t="shared" si="36"/>
        <v>Y0AIDirect Plan - Daily IDCW</v>
      </c>
      <c r="S379" t="str">
        <f>+VLOOKUP(B379,'Div &amp; NAV PU'!K:N,4,0)</f>
        <v>Y0AI</v>
      </c>
      <c r="T379" t="str">
        <f>+VLOOKUP(B379,'Div &amp; NAV PU'!K:O,5,0)</f>
        <v>Direct Plan - Daily IDCW</v>
      </c>
      <c r="U379">
        <f t="shared" si="32"/>
        <v>0.28590751000000003</v>
      </c>
      <c r="V379">
        <f>+VLOOKUP(T379,Financials!$C$59:$AN$72,MATCH(S379,Financials!$1:$1,0)-2,0)</f>
        <v>0.28590751000000003</v>
      </c>
      <c r="W379" s="108">
        <f t="shared" si="37"/>
        <v>0</v>
      </c>
      <c r="Y379" s="92">
        <f t="shared" si="33"/>
        <v>0.28590751000000003</v>
      </c>
      <c r="Z379">
        <f t="shared" si="34"/>
        <v>0.28590751000000003</v>
      </c>
    </row>
    <row r="380" spans="1:26" hidden="1" x14ac:dyDescent="0.25">
      <c r="A380" s="171">
        <v>515</v>
      </c>
      <c r="B380" s="171">
        <v>222</v>
      </c>
      <c r="C380" s="171" t="s">
        <v>2455</v>
      </c>
      <c r="D380" s="172">
        <v>44334</v>
      </c>
      <c r="E380" s="173">
        <v>1.1459300000000001E-3</v>
      </c>
      <c r="F380" s="173">
        <v>1.1459300000000001E-3</v>
      </c>
      <c r="G380" s="173">
        <v>10.322100000000001</v>
      </c>
      <c r="I380" s="92">
        <f t="shared" si="35"/>
        <v>1.1459300000000001E-3</v>
      </c>
      <c r="J380" t="str">
        <f>IFERROR(VLOOKUP(VLOOKUP(B380,'Div &amp; NAV PU'!K:N,4,0),$O:$P,2,0),"Debt")</f>
        <v>Debt</v>
      </c>
      <c r="R380" t="str">
        <f t="shared" si="36"/>
        <v>Y0BORegular Plan - Daily IDCW</v>
      </c>
      <c r="S380" t="str">
        <f>+VLOOKUP(B380,'Div &amp; NAV PU'!K:N,4,0)</f>
        <v>Y0BO</v>
      </c>
      <c r="T380" t="str">
        <f>+VLOOKUP(B380,'Div &amp; NAV PU'!K:O,5,0)</f>
        <v>Regular Plan - Daily IDCW</v>
      </c>
      <c r="U380">
        <f t="shared" si="32"/>
        <v>0.17107141000000012</v>
      </c>
      <c r="V380">
        <f>+VLOOKUP(T380,Financials!$C$59:$AN$72,MATCH(S380,Financials!$1:$1,0)-2,0)</f>
        <v>0.17107141000000012</v>
      </c>
      <c r="W380" s="108">
        <f t="shared" si="37"/>
        <v>0</v>
      </c>
      <c r="Y380" s="92">
        <f t="shared" si="33"/>
        <v>0.17107141000000012</v>
      </c>
      <c r="Z380">
        <f t="shared" si="34"/>
        <v>0.17107141000000012</v>
      </c>
    </row>
    <row r="381" spans="1:26" hidden="1" x14ac:dyDescent="0.25">
      <c r="A381" s="171">
        <v>516</v>
      </c>
      <c r="B381" s="171" t="s">
        <v>1259</v>
      </c>
      <c r="C381" s="171" t="s">
        <v>2457</v>
      </c>
      <c r="D381" s="172">
        <v>44334</v>
      </c>
      <c r="E381" s="173">
        <v>1.2127800000000001E-3</v>
      </c>
      <c r="F381" s="173">
        <v>1.2127800000000001E-3</v>
      </c>
      <c r="G381" s="173">
        <v>10.5092</v>
      </c>
      <c r="I381" s="92">
        <f t="shared" si="35"/>
        <v>1.2127800000000001E-3</v>
      </c>
      <c r="J381" t="str">
        <f>IFERROR(VLOOKUP(VLOOKUP(B381,'Div &amp; NAV PU'!K:N,4,0),$O:$P,2,0),"Debt")</f>
        <v>Debt</v>
      </c>
      <c r="R381" t="str">
        <f t="shared" si="36"/>
        <v>Y0BODirect Plan - Daily IDCW</v>
      </c>
      <c r="S381" t="str">
        <f>+VLOOKUP(B381,'Div &amp; NAV PU'!K:N,4,0)</f>
        <v>Y0BO</v>
      </c>
      <c r="T381" t="str">
        <f>+VLOOKUP(B381,'Div &amp; NAV PU'!K:O,5,0)</f>
        <v>Direct Plan - Daily IDCW</v>
      </c>
      <c r="U381">
        <f t="shared" si="32"/>
        <v>0.18260394999999999</v>
      </c>
      <c r="V381">
        <f>+VLOOKUP(T381,Financials!$C$59:$AN$72,MATCH(S381,Financials!$1:$1,0)-2,0)</f>
        <v>0.18260394999999999</v>
      </c>
      <c r="W381" s="108">
        <f t="shared" si="37"/>
        <v>0</v>
      </c>
      <c r="Y381" s="92">
        <f t="shared" si="33"/>
        <v>0.18260394999999999</v>
      </c>
      <c r="Z381">
        <f t="shared" si="34"/>
        <v>0.18260394999999999</v>
      </c>
    </row>
    <row r="382" spans="1:26" hidden="1" x14ac:dyDescent="0.25">
      <c r="A382" s="171">
        <v>517</v>
      </c>
      <c r="B382" s="171" t="s">
        <v>1289</v>
      </c>
      <c r="C382" s="171" t="s">
        <v>2444</v>
      </c>
      <c r="D382" s="172">
        <v>44334</v>
      </c>
      <c r="E382" s="173">
        <v>8.7080489999999997E-2</v>
      </c>
      <c r="F382" s="173">
        <v>8.7080489999999997E-2</v>
      </c>
      <c r="G382" s="173">
        <v>1023.3</v>
      </c>
      <c r="I382" s="92">
        <f t="shared" si="35"/>
        <v>8.7080489999999997E-2</v>
      </c>
      <c r="J382" t="str">
        <f>IFERROR(VLOOKUP(VLOOKUP(B382,'Div &amp; NAV PU'!K:N,4,0),$O:$P,2,0),"Debt")</f>
        <v>Debt</v>
      </c>
      <c r="R382" t="str">
        <f t="shared" si="36"/>
        <v>Y0ALRegular Plan - Daily IDCW</v>
      </c>
      <c r="S382" t="str">
        <f>+VLOOKUP(B382,'Div &amp; NAV PU'!K:N,4,0)</f>
        <v>Y0AL</v>
      </c>
      <c r="T382" t="str">
        <f>+VLOOKUP(B382,'Div &amp; NAV PU'!K:O,5,0)</f>
        <v>Regular Plan - Daily IDCW</v>
      </c>
      <c r="U382">
        <f t="shared" si="32"/>
        <v>15.581406499999995</v>
      </c>
      <c r="V382">
        <f>+VLOOKUP(T382,Financials!$C$59:$AN$72,MATCH(S382,Financials!$1:$1,0)-2,0)</f>
        <v>15.581406499999995</v>
      </c>
      <c r="W382" s="108">
        <f t="shared" si="37"/>
        <v>0</v>
      </c>
      <c r="Y382" s="92">
        <f t="shared" si="33"/>
        <v>15.581406499999995</v>
      </c>
      <c r="Z382">
        <f t="shared" si="34"/>
        <v>15.581406499999995</v>
      </c>
    </row>
    <row r="383" spans="1:26" hidden="1" x14ac:dyDescent="0.25">
      <c r="A383" s="171">
        <v>518</v>
      </c>
      <c r="B383" s="171" t="s">
        <v>1285</v>
      </c>
      <c r="C383" s="171" t="s">
        <v>2445</v>
      </c>
      <c r="D383" s="172">
        <v>44334</v>
      </c>
      <c r="E383" s="173">
        <v>9.0144360000000007E-2</v>
      </c>
      <c r="F383" s="173">
        <v>9.0144360000000007E-2</v>
      </c>
      <c r="G383" s="173">
        <v>1023.3</v>
      </c>
      <c r="I383" s="92">
        <f t="shared" si="35"/>
        <v>9.0144360000000007E-2</v>
      </c>
      <c r="J383" t="str">
        <f>IFERROR(VLOOKUP(VLOOKUP(B383,'Div &amp; NAV PU'!K:N,4,0),$O:$P,2,0),"Debt")</f>
        <v>Debt</v>
      </c>
      <c r="R383" t="str">
        <f t="shared" si="36"/>
        <v>Y0ALDirect Plan - Daily IDCW</v>
      </c>
      <c r="S383" t="str">
        <f>+VLOOKUP(B383,'Div &amp; NAV PU'!K:N,4,0)</f>
        <v>Y0AL</v>
      </c>
      <c r="T383" t="str">
        <f>+VLOOKUP(B383,'Div &amp; NAV PU'!K:O,5,0)</f>
        <v>Direct Plan - Daily IDCW</v>
      </c>
      <c r="U383">
        <f t="shared" si="32"/>
        <v>16.110954460000006</v>
      </c>
      <c r="V383">
        <f>+VLOOKUP(T383,Financials!$C$59:$AN$72,MATCH(S383,Financials!$1:$1,0)-2,0)</f>
        <v>16.110954460000006</v>
      </c>
      <c r="W383" s="108">
        <f t="shared" si="37"/>
        <v>0</v>
      </c>
      <c r="Y383" s="92">
        <f t="shared" si="33"/>
        <v>16.110954460000006</v>
      </c>
      <c r="Z383">
        <f t="shared" si="34"/>
        <v>16.110954460000006</v>
      </c>
    </row>
    <row r="384" spans="1:26" hidden="1" x14ac:dyDescent="0.25">
      <c r="A384" s="171">
        <v>519</v>
      </c>
      <c r="B384" s="171">
        <v>125</v>
      </c>
      <c r="C384" s="171" t="s">
        <v>2458</v>
      </c>
      <c r="D384" s="172">
        <v>44334</v>
      </c>
      <c r="E384" s="173">
        <v>7.3660999999999996E-4</v>
      </c>
      <c r="F384" s="173">
        <v>7.3660999999999996E-4</v>
      </c>
      <c r="G384" s="173">
        <v>10.8591</v>
      </c>
      <c r="I384" s="92">
        <f t="shared" si="35"/>
        <v>7.3660999999999996E-4</v>
      </c>
      <c r="J384" t="str">
        <f>IFERROR(VLOOKUP(VLOOKUP(B384,'Div &amp; NAV PU'!K:N,4,0),$O:$P,2,0),"Debt")</f>
        <v>Debt</v>
      </c>
      <c r="R384" t="str">
        <f t="shared" si="36"/>
        <v>Y0BLRegular Plan - Daily IDCW</v>
      </c>
      <c r="S384" t="str">
        <f>+VLOOKUP(B384,'Div &amp; NAV PU'!K:N,4,0)</f>
        <v>Y0BL</v>
      </c>
      <c r="T384" t="str">
        <f>+VLOOKUP(B384,'Div &amp; NAV PU'!K:O,5,0)</f>
        <v>Regular Plan - Daily IDCW</v>
      </c>
      <c r="U384">
        <f t="shared" si="32"/>
        <v>0.15721088999999988</v>
      </c>
      <c r="V384">
        <f>+VLOOKUP(T384,Financials!$C$59:$AN$72,MATCH(S384,Financials!$1:$1,0)-2,0)</f>
        <v>0.15721088999999988</v>
      </c>
      <c r="W384" s="108">
        <f t="shared" si="37"/>
        <v>0</v>
      </c>
      <c r="Y384" s="92">
        <f t="shared" si="33"/>
        <v>0.15721088999999988</v>
      </c>
      <c r="Z384">
        <f t="shared" si="34"/>
        <v>0.15721088999999988</v>
      </c>
    </row>
    <row r="385" spans="1:26" hidden="1" x14ac:dyDescent="0.25">
      <c r="A385" s="171">
        <v>520</v>
      </c>
      <c r="B385" s="171" t="s">
        <v>1263</v>
      </c>
      <c r="C385" s="171" t="s">
        <v>2459</v>
      </c>
      <c r="D385" s="172">
        <v>44334</v>
      </c>
      <c r="E385" s="173">
        <v>8.7942999999999995E-4</v>
      </c>
      <c r="F385" s="173">
        <v>8.7942999999999995E-4</v>
      </c>
      <c r="G385" s="173">
        <v>10.8591</v>
      </c>
      <c r="I385" s="92">
        <f t="shared" si="35"/>
        <v>8.7942999999999995E-4</v>
      </c>
      <c r="J385" t="str">
        <f>IFERROR(VLOOKUP(VLOOKUP(B385,'Div &amp; NAV PU'!K:N,4,0),$O:$P,2,0),"Debt")</f>
        <v>Debt</v>
      </c>
      <c r="R385" t="str">
        <f t="shared" si="36"/>
        <v>Y0BLDirect Plan - Daily IDCW</v>
      </c>
      <c r="S385" t="str">
        <f>+VLOOKUP(B385,'Div &amp; NAV PU'!K:N,4,0)</f>
        <v>Y0BL</v>
      </c>
      <c r="T385" t="str">
        <f>+VLOOKUP(B385,'Div &amp; NAV PU'!K:O,5,0)</f>
        <v>Direct Plan - Daily IDCW</v>
      </c>
      <c r="U385">
        <f t="shared" si="32"/>
        <v>0.18309809000000002</v>
      </c>
      <c r="V385">
        <f>+VLOOKUP(T385,Financials!$C$59:$AN$72,MATCH(S385,Financials!$1:$1,0)-2,0)</f>
        <v>0.18309809000000002</v>
      </c>
      <c r="W385" s="108">
        <f t="shared" si="37"/>
        <v>0</v>
      </c>
      <c r="Y385" s="92">
        <f t="shared" si="33"/>
        <v>0.18309809000000002</v>
      </c>
      <c r="Z385">
        <f t="shared" si="34"/>
        <v>0.18309809000000002</v>
      </c>
    </row>
    <row r="386" spans="1:26" hidden="1" x14ac:dyDescent="0.25">
      <c r="A386" s="171">
        <v>521</v>
      </c>
      <c r="B386" s="171" t="s">
        <v>1271</v>
      </c>
      <c r="C386" s="171" t="s">
        <v>2446</v>
      </c>
      <c r="D386" s="172">
        <v>44334</v>
      </c>
      <c r="E386" s="173">
        <v>8.2650829999999995E-2</v>
      </c>
      <c r="F386" s="173">
        <v>8.2650829999999995E-2</v>
      </c>
      <c r="G386" s="173">
        <v>1011.7794</v>
      </c>
      <c r="I386" s="92">
        <f t="shared" si="35"/>
        <v>8.2650829999999995E-2</v>
      </c>
      <c r="J386" t="str">
        <f>IFERROR(VLOOKUP(VLOOKUP(B386,'Div &amp; NAV PU'!K:N,4,0),$O:$P,2,0),"Debt")</f>
        <v>Debt</v>
      </c>
      <c r="R386" t="str">
        <f t="shared" si="36"/>
        <v>Y0BQRegular Plan - Daily IDCW</v>
      </c>
      <c r="S386" t="str">
        <f>+VLOOKUP(B386,'Div &amp; NAV PU'!K:N,4,0)</f>
        <v>Y0BQ</v>
      </c>
      <c r="T386" t="str">
        <f>+VLOOKUP(B386,'Div &amp; NAV PU'!K:O,5,0)</f>
        <v>Regular Plan - Daily IDCW</v>
      </c>
      <c r="U386">
        <f t="shared" ref="U386:U449" si="38">+SUMIFS(I:I,R:R,R386)</f>
        <v>15.994319890000005</v>
      </c>
      <c r="V386">
        <f>+VLOOKUP(T386,Financials!$C$59:$AN$72,MATCH(S386,Financials!$1:$1,0)-2,0)</f>
        <v>15.994319890000005</v>
      </c>
      <c r="W386" s="108">
        <f t="shared" si="37"/>
        <v>0</v>
      </c>
      <c r="Y386" s="92">
        <f t="shared" ref="Y386:Y449" si="39">+SUMIFS(E:E,R:R,R386)</f>
        <v>15.994319890000005</v>
      </c>
      <c r="Z386">
        <f t="shared" ref="Z386:Z449" si="40">+SUMIFS(F:F,R:R,R386)</f>
        <v>15.994319890000005</v>
      </c>
    </row>
    <row r="387" spans="1:26" hidden="1" x14ac:dyDescent="0.25">
      <c r="A387" s="171">
        <v>522</v>
      </c>
      <c r="B387" s="171" t="s">
        <v>1268</v>
      </c>
      <c r="C387" s="171" t="s">
        <v>2447</v>
      </c>
      <c r="D387" s="172">
        <v>44334</v>
      </c>
      <c r="E387" s="173">
        <v>8.4241010000000005E-2</v>
      </c>
      <c r="F387" s="173">
        <v>8.4241010000000005E-2</v>
      </c>
      <c r="G387" s="173">
        <v>1014.3496</v>
      </c>
      <c r="I387" s="92">
        <f t="shared" ref="I387:I450" si="41">F387</f>
        <v>8.4241010000000005E-2</v>
      </c>
      <c r="J387" t="str">
        <f>IFERROR(VLOOKUP(VLOOKUP(B387,'Div &amp; NAV PU'!K:N,4,0),$O:$P,2,0),"Debt")</f>
        <v>Debt</v>
      </c>
      <c r="R387" t="str">
        <f t="shared" si="36"/>
        <v>Y0BQDirect Plan - Daily IDCW</v>
      </c>
      <c r="S387" t="str">
        <f>+VLOOKUP(B387,'Div &amp; NAV PU'!K:N,4,0)</f>
        <v>Y0BQ</v>
      </c>
      <c r="T387" t="str">
        <f>+VLOOKUP(B387,'Div &amp; NAV PU'!K:O,5,0)</f>
        <v>Direct Plan - Daily IDCW</v>
      </c>
      <c r="U387">
        <f t="shared" si="38"/>
        <v>16.338912069999992</v>
      </c>
      <c r="V387">
        <f>+VLOOKUP(T387,Financials!$C$59:$AN$72,MATCH(S387,Financials!$1:$1,0)-2,0)</f>
        <v>16.338912069999992</v>
      </c>
      <c r="W387" s="108">
        <f t="shared" si="37"/>
        <v>0</v>
      </c>
      <c r="Y387" s="92">
        <f t="shared" si="39"/>
        <v>16.338912069999992</v>
      </c>
      <c r="Z387">
        <f t="shared" si="40"/>
        <v>16.338912069999992</v>
      </c>
    </row>
    <row r="388" spans="1:26" hidden="1" x14ac:dyDescent="0.25">
      <c r="A388" s="171">
        <v>523</v>
      </c>
      <c r="B388" s="171" t="s">
        <v>1297</v>
      </c>
      <c r="C388" s="171" t="s">
        <v>2469</v>
      </c>
      <c r="D388" s="172">
        <v>44334</v>
      </c>
      <c r="E388" s="173">
        <v>7.9103200000000002E-3</v>
      </c>
      <c r="F388" s="173">
        <v>7.9103200000000002E-3</v>
      </c>
      <c r="G388" s="173">
        <v>11.116</v>
      </c>
      <c r="I388" s="92">
        <f t="shared" si="41"/>
        <v>7.9103200000000002E-3</v>
      </c>
      <c r="J388" t="str">
        <f>IFERROR(VLOOKUP(VLOOKUP(B388,'Div &amp; NAV PU'!K:N,4,0),$O:$P,2,0),"Debt")</f>
        <v>Debt</v>
      </c>
      <c r="R388" t="str">
        <f t="shared" si="36"/>
        <v>Y0AIRegular Plan - Daily IDCW</v>
      </c>
      <c r="S388" t="str">
        <f>+VLOOKUP(B388,'Div &amp; NAV PU'!K:N,4,0)</f>
        <v>Y0AI</v>
      </c>
      <c r="T388" t="str">
        <f>+VLOOKUP(B388,'Div &amp; NAV PU'!K:O,5,0)</f>
        <v>Regular Plan - Daily IDCW</v>
      </c>
      <c r="U388">
        <f t="shared" si="38"/>
        <v>0.25393286999999998</v>
      </c>
      <c r="V388">
        <f>+VLOOKUP(T388,Financials!$C$59:$AN$72,MATCH(S388,Financials!$1:$1,0)-2,0)</f>
        <v>0.25393286999999998</v>
      </c>
      <c r="W388" s="108">
        <f t="shared" si="37"/>
        <v>0</v>
      </c>
      <c r="Y388" s="92">
        <f t="shared" si="39"/>
        <v>0.25393286999999998</v>
      </c>
      <c r="Z388">
        <f t="shared" si="40"/>
        <v>0.25393286999999998</v>
      </c>
    </row>
    <row r="389" spans="1:26" hidden="1" x14ac:dyDescent="0.25">
      <c r="A389" s="171">
        <v>524</v>
      </c>
      <c r="B389" s="171" t="s">
        <v>1524</v>
      </c>
      <c r="C389" s="171" t="s">
        <v>2462</v>
      </c>
      <c r="D389" s="172">
        <v>44334</v>
      </c>
      <c r="E389" s="173">
        <v>8.0782200000000005E-3</v>
      </c>
      <c r="F389" s="173">
        <v>8.0782200000000005E-3</v>
      </c>
      <c r="G389" s="173">
        <v>11.1907</v>
      </c>
      <c r="I389" s="92">
        <f t="shared" si="41"/>
        <v>8.0782200000000005E-3</v>
      </c>
      <c r="J389" t="str">
        <f>IFERROR(VLOOKUP(VLOOKUP(B389,'Div &amp; NAV PU'!K:N,4,0),$O:$P,2,0),"Debt")</f>
        <v>Debt</v>
      </c>
      <c r="R389" t="str">
        <f t="shared" si="36"/>
        <v>Y0AIDirect Plan - Daily IDCW</v>
      </c>
      <c r="S389" t="str">
        <f>+VLOOKUP(B389,'Div &amp; NAV PU'!K:N,4,0)</f>
        <v>Y0AI</v>
      </c>
      <c r="T389" t="str">
        <f>+VLOOKUP(B389,'Div &amp; NAV PU'!K:O,5,0)</f>
        <v>Direct Plan - Daily IDCW</v>
      </c>
      <c r="U389">
        <f t="shared" si="38"/>
        <v>0.28590751000000003</v>
      </c>
      <c r="V389">
        <f>+VLOOKUP(T389,Financials!$C$59:$AN$72,MATCH(S389,Financials!$1:$1,0)-2,0)</f>
        <v>0.28590751000000003</v>
      </c>
      <c r="W389" s="108">
        <f t="shared" si="37"/>
        <v>0</v>
      </c>
      <c r="Y389" s="92">
        <f t="shared" si="39"/>
        <v>0.28590751000000003</v>
      </c>
      <c r="Z389">
        <f t="shared" si="40"/>
        <v>0.28590751000000003</v>
      </c>
    </row>
    <row r="390" spans="1:26" hidden="1" x14ac:dyDescent="0.25">
      <c r="A390" s="171">
        <v>525</v>
      </c>
      <c r="B390" s="171">
        <v>222</v>
      </c>
      <c r="C390" s="171" t="s">
        <v>2455</v>
      </c>
      <c r="D390" s="172">
        <v>44335</v>
      </c>
      <c r="E390" s="173">
        <v>4.7980000000000001E-4</v>
      </c>
      <c r="F390" s="173">
        <v>4.7980000000000001E-4</v>
      </c>
      <c r="G390" s="173">
        <v>10.322100000000001</v>
      </c>
      <c r="I390" s="92">
        <f t="shared" si="41"/>
        <v>4.7980000000000001E-4</v>
      </c>
      <c r="J390" t="str">
        <f>IFERROR(VLOOKUP(VLOOKUP(B390,'Div &amp; NAV PU'!K:N,4,0),$O:$P,2,0),"Debt")</f>
        <v>Debt</v>
      </c>
      <c r="R390" t="str">
        <f t="shared" si="36"/>
        <v>Y0BORegular Plan - Daily IDCW</v>
      </c>
      <c r="S390" t="str">
        <f>+VLOOKUP(B390,'Div &amp; NAV PU'!K:N,4,0)</f>
        <v>Y0BO</v>
      </c>
      <c r="T390" t="str">
        <f>+VLOOKUP(B390,'Div &amp; NAV PU'!K:O,5,0)</f>
        <v>Regular Plan - Daily IDCW</v>
      </c>
      <c r="U390">
        <f t="shared" si="38"/>
        <v>0.17107141000000012</v>
      </c>
      <c r="V390">
        <f>+VLOOKUP(T390,Financials!$C$59:$AN$72,MATCH(S390,Financials!$1:$1,0)-2,0)</f>
        <v>0.17107141000000012</v>
      </c>
      <c r="W390" s="108">
        <f t="shared" si="37"/>
        <v>0</v>
      </c>
      <c r="Y390" s="92">
        <f t="shared" si="39"/>
        <v>0.17107141000000012</v>
      </c>
      <c r="Z390">
        <f t="shared" si="40"/>
        <v>0.17107141000000012</v>
      </c>
    </row>
    <row r="391" spans="1:26" hidden="1" x14ac:dyDescent="0.25">
      <c r="A391" s="171">
        <v>526</v>
      </c>
      <c r="B391" s="171" t="s">
        <v>1259</v>
      </c>
      <c r="C391" s="171" t="s">
        <v>2457</v>
      </c>
      <c r="D391" s="172">
        <v>44335</v>
      </c>
      <c r="E391" s="173">
        <v>5.3457999999999999E-4</v>
      </c>
      <c r="F391" s="173">
        <v>5.3457999999999999E-4</v>
      </c>
      <c r="G391" s="173">
        <v>10.5092</v>
      </c>
      <c r="I391" s="92">
        <f t="shared" si="41"/>
        <v>5.3457999999999999E-4</v>
      </c>
      <c r="J391" t="str">
        <f>IFERROR(VLOOKUP(VLOOKUP(B391,'Div &amp; NAV PU'!K:N,4,0),$O:$P,2,0),"Debt")</f>
        <v>Debt</v>
      </c>
      <c r="R391" t="str">
        <f t="shared" si="36"/>
        <v>Y0BODirect Plan - Daily IDCW</v>
      </c>
      <c r="S391" t="str">
        <f>+VLOOKUP(B391,'Div &amp; NAV PU'!K:N,4,0)</f>
        <v>Y0BO</v>
      </c>
      <c r="T391" t="str">
        <f>+VLOOKUP(B391,'Div &amp; NAV PU'!K:O,5,0)</f>
        <v>Direct Plan - Daily IDCW</v>
      </c>
      <c r="U391">
        <f t="shared" si="38"/>
        <v>0.18260394999999999</v>
      </c>
      <c r="V391">
        <f>+VLOOKUP(T391,Financials!$C$59:$AN$72,MATCH(S391,Financials!$1:$1,0)-2,0)</f>
        <v>0.18260394999999999</v>
      </c>
      <c r="W391" s="108">
        <f t="shared" si="37"/>
        <v>0</v>
      </c>
      <c r="Y391" s="92">
        <f t="shared" si="39"/>
        <v>0.18260394999999999</v>
      </c>
      <c r="Z391">
        <f t="shared" si="40"/>
        <v>0.18260394999999999</v>
      </c>
    </row>
    <row r="392" spans="1:26" hidden="1" x14ac:dyDescent="0.25">
      <c r="A392" s="171">
        <v>527</v>
      </c>
      <c r="B392" s="171" t="s">
        <v>1289</v>
      </c>
      <c r="C392" s="171" t="s">
        <v>2444</v>
      </c>
      <c r="D392" s="172">
        <v>44335</v>
      </c>
      <c r="E392" s="173">
        <v>8.7166670000000002E-2</v>
      </c>
      <c r="F392" s="173">
        <v>8.7166670000000002E-2</v>
      </c>
      <c r="G392" s="173">
        <v>1023.3</v>
      </c>
      <c r="I392" s="92">
        <f t="shared" si="41"/>
        <v>8.7166670000000002E-2</v>
      </c>
      <c r="J392" t="str">
        <f>IFERROR(VLOOKUP(VLOOKUP(B392,'Div &amp; NAV PU'!K:N,4,0),$O:$P,2,0),"Debt")</f>
        <v>Debt</v>
      </c>
      <c r="R392" t="str">
        <f t="shared" si="36"/>
        <v>Y0ALRegular Plan - Daily IDCW</v>
      </c>
      <c r="S392" t="str">
        <f>+VLOOKUP(B392,'Div &amp; NAV PU'!K:N,4,0)</f>
        <v>Y0AL</v>
      </c>
      <c r="T392" t="str">
        <f>+VLOOKUP(B392,'Div &amp; NAV PU'!K:O,5,0)</f>
        <v>Regular Plan - Daily IDCW</v>
      </c>
      <c r="U392">
        <f t="shared" si="38"/>
        <v>15.581406499999995</v>
      </c>
      <c r="V392">
        <f>+VLOOKUP(T392,Financials!$C$59:$AN$72,MATCH(S392,Financials!$1:$1,0)-2,0)</f>
        <v>15.581406499999995</v>
      </c>
      <c r="W392" s="108">
        <f t="shared" si="37"/>
        <v>0</v>
      </c>
      <c r="Y392" s="92">
        <f t="shared" si="39"/>
        <v>15.581406499999995</v>
      </c>
      <c r="Z392">
        <f t="shared" si="40"/>
        <v>15.581406499999995</v>
      </c>
    </row>
    <row r="393" spans="1:26" hidden="1" x14ac:dyDescent="0.25">
      <c r="A393" s="171">
        <v>528</v>
      </c>
      <c r="B393" s="171" t="s">
        <v>1285</v>
      </c>
      <c r="C393" s="171" t="s">
        <v>2445</v>
      </c>
      <c r="D393" s="172">
        <v>44335</v>
      </c>
      <c r="E393" s="173">
        <v>8.9802000000000007E-2</v>
      </c>
      <c r="F393" s="173">
        <v>8.9802000000000007E-2</v>
      </c>
      <c r="G393" s="173">
        <v>1023.3</v>
      </c>
      <c r="I393" s="92">
        <f t="shared" si="41"/>
        <v>8.9802000000000007E-2</v>
      </c>
      <c r="J393" t="str">
        <f>IFERROR(VLOOKUP(VLOOKUP(B393,'Div &amp; NAV PU'!K:N,4,0),$O:$P,2,0),"Debt")</f>
        <v>Debt</v>
      </c>
      <c r="R393" t="str">
        <f t="shared" si="36"/>
        <v>Y0ALDirect Plan - Daily IDCW</v>
      </c>
      <c r="S393" t="str">
        <f>+VLOOKUP(B393,'Div &amp; NAV PU'!K:N,4,0)</f>
        <v>Y0AL</v>
      </c>
      <c r="T393" t="str">
        <f>+VLOOKUP(B393,'Div &amp; NAV PU'!K:O,5,0)</f>
        <v>Direct Plan - Daily IDCW</v>
      </c>
      <c r="U393">
        <f t="shared" si="38"/>
        <v>16.110954460000006</v>
      </c>
      <c r="V393">
        <f>+VLOOKUP(T393,Financials!$C$59:$AN$72,MATCH(S393,Financials!$1:$1,0)-2,0)</f>
        <v>16.110954460000006</v>
      </c>
      <c r="W393" s="108">
        <f t="shared" si="37"/>
        <v>0</v>
      </c>
      <c r="Y393" s="92">
        <f t="shared" si="39"/>
        <v>16.110954460000006</v>
      </c>
      <c r="Z393">
        <f t="shared" si="40"/>
        <v>16.110954460000006</v>
      </c>
    </row>
    <row r="394" spans="1:26" hidden="1" x14ac:dyDescent="0.25">
      <c r="A394" s="171">
        <v>529</v>
      </c>
      <c r="B394" s="171">
        <v>125</v>
      </c>
      <c r="C394" s="171" t="s">
        <v>2458</v>
      </c>
      <c r="D394" s="172">
        <v>44335</v>
      </c>
      <c r="E394" s="173">
        <v>7.6674999999999996E-4</v>
      </c>
      <c r="F394" s="173">
        <v>7.6674999999999996E-4</v>
      </c>
      <c r="G394" s="173">
        <v>10.8591</v>
      </c>
      <c r="I394" s="92">
        <f t="shared" si="41"/>
        <v>7.6674999999999996E-4</v>
      </c>
      <c r="J394" t="str">
        <f>IFERROR(VLOOKUP(VLOOKUP(B394,'Div &amp; NAV PU'!K:N,4,0),$O:$P,2,0),"Debt")</f>
        <v>Debt</v>
      </c>
      <c r="R394" t="str">
        <f t="shared" si="36"/>
        <v>Y0BLRegular Plan - Daily IDCW</v>
      </c>
      <c r="S394" t="str">
        <f>+VLOOKUP(B394,'Div &amp; NAV PU'!K:N,4,0)</f>
        <v>Y0BL</v>
      </c>
      <c r="T394" t="str">
        <f>+VLOOKUP(B394,'Div &amp; NAV PU'!K:O,5,0)</f>
        <v>Regular Plan - Daily IDCW</v>
      </c>
      <c r="U394">
        <f t="shared" si="38"/>
        <v>0.15721088999999988</v>
      </c>
      <c r="V394">
        <f>+VLOOKUP(T394,Financials!$C$59:$AN$72,MATCH(S394,Financials!$1:$1,0)-2,0)</f>
        <v>0.15721088999999988</v>
      </c>
      <c r="W394" s="108">
        <f t="shared" si="37"/>
        <v>0</v>
      </c>
      <c r="Y394" s="92">
        <f t="shared" si="39"/>
        <v>0.15721088999999988</v>
      </c>
      <c r="Z394">
        <f t="shared" si="40"/>
        <v>0.15721088999999988</v>
      </c>
    </row>
    <row r="395" spans="1:26" hidden="1" x14ac:dyDescent="0.25">
      <c r="A395" s="171">
        <v>530</v>
      </c>
      <c r="B395" s="171" t="s">
        <v>1263</v>
      </c>
      <c r="C395" s="171" t="s">
        <v>2459</v>
      </c>
      <c r="D395" s="172">
        <v>44335</v>
      </c>
      <c r="E395" s="173">
        <v>9.0956999999999995E-4</v>
      </c>
      <c r="F395" s="173">
        <v>9.0956999999999995E-4</v>
      </c>
      <c r="G395" s="173">
        <v>10.8591</v>
      </c>
      <c r="I395" s="92">
        <f t="shared" si="41"/>
        <v>9.0956999999999995E-4</v>
      </c>
      <c r="J395" t="str">
        <f>IFERROR(VLOOKUP(VLOOKUP(B395,'Div &amp; NAV PU'!K:N,4,0),$O:$P,2,0),"Debt")</f>
        <v>Debt</v>
      </c>
      <c r="R395" t="str">
        <f t="shared" si="36"/>
        <v>Y0BLDirect Plan - Daily IDCW</v>
      </c>
      <c r="S395" t="str">
        <f>+VLOOKUP(B395,'Div &amp; NAV PU'!K:N,4,0)</f>
        <v>Y0BL</v>
      </c>
      <c r="T395" t="str">
        <f>+VLOOKUP(B395,'Div &amp; NAV PU'!K:O,5,0)</f>
        <v>Direct Plan - Daily IDCW</v>
      </c>
      <c r="U395">
        <f t="shared" si="38"/>
        <v>0.18309809000000002</v>
      </c>
      <c r="V395">
        <f>+VLOOKUP(T395,Financials!$C$59:$AN$72,MATCH(S395,Financials!$1:$1,0)-2,0)</f>
        <v>0.18309809000000002</v>
      </c>
      <c r="W395" s="108">
        <f t="shared" si="37"/>
        <v>0</v>
      </c>
      <c r="Y395" s="92">
        <f t="shared" si="39"/>
        <v>0.18309809000000002</v>
      </c>
      <c r="Z395">
        <f t="shared" si="40"/>
        <v>0.18309809000000002</v>
      </c>
    </row>
    <row r="396" spans="1:26" hidden="1" x14ac:dyDescent="0.25">
      <c r="A396" s="171">
        <v>531</v>
      </c>
      <c r="B396" s="171" t="s">
        <v>1271</v>
      </c>
      <c r="C396" s="171" t="s">
        <v>2446</v>
      </c>
      <c r="D396" s="172">
        <v>44335</v>
      </c>
      <c r="E396" s="173">
        <v>8.4718260000000004E-2</v>
      </c>
      <c r="F396" s="173">
        <v>8.4718260000000004E-2</v>
      </c>
      <c r="G396" s="173">
        <v>1011.7794</v>
      </c>
      <c r="I396" s="92">
        <f t="shared" si="41"/>
        <v>8.4718260000000004E-2</v>
      </c>
      <c r="J396" t="str">
        <f>IFERROR(VLOOKUP(VLOOKUP(B396,'Div &amp; NAV PU'!K:N,4,0),$O:$P,2,0),"Debt")</f>
        <v>Debt</v>
      </c>
      <c r="R396" t="str">
        <f t="shared" si="36"/>
        <v>Y0BQRegular Plan - Daily IDCW</v>
      </c>
      <c r="S396" t="str">
        <f>+VLOOKUP(B396,'Div &amp; NAV PU'!K:N,4,0)</f>
        <v>Y0BQ</v>
      </c>
      <c r="T396" t="str">
        <f>+VLOOKUP(B396,'Div &amp; NAV PU'!K:O,5,0)</f>
        <v>Regular Plan - Daily IDCW</v>
      </c>
      <c r="U396">
        <f t="shared" si="38"/>
        <v>15.994319890000005</v>
      </c>
      <c r="V396">
        <f>+VLOOKUP(T396,Financials!$C$59:$AN$72,MATCH(S396,Financials!$1:$1,0)-2,0)</f>
        <v>15.994319890000005</v>
      </c>
      <c r="W396" s="108">
        <f t="shared" si="37"/>
        <v>0</v>
      </c>
      <c r="Y396" s="92">
        <f t="shared" si="39"/>
        <v>15.994319890000005</v>
      </c>
      <c r="Z396">
        <f t="shared" si="40"/>
        <v>15.994319890000005</v>
      </c>
    </row>
    <row r="397" spans="1:26" hidden="1" x14ac:dyDescent="0.25">
      <c r="A397" s="171">
        <v>532</v>
      </c>
      <c r="B397" s="171" t="s">
        <v>1268</v>
      </c>
      <c r="C397" s="171" t="s">
        <v>2447</v>
      </c>
      <c r="D397" s="172">
        <v>44335</v>
      </c>
      <c r="E397" s="173">
        <v>8.6372000000000004E-2</v>
      </c>
      <c r="F397" s="173">
        <v>8.6372000000000004E-2</v>
      </c>
      <c r="G397" s="173">
        <v>1014.3496</v>
      </c>
      <c r="I397" s="92">
        <f t="shared" si="41"/>
        <v>8.6372000000000004E-2</v>
      </c>
      <c r="J397" t="str">
        <f>IFERROR(VLOOKUP(VLOOKUP(B397,'Div &amp; NAV PU'!K:N,4,0),$O:$P,2,0),"Debt")</f>
        <v>Debt</v>
      </c>
      <c r="R397" t="str">
        <f t="shared" si="36"/>
        <v>Y0BQDirect Plan - Daily IDCW</v>
      </c>
      <c r="S397" t="str">
        <f>+VLOOKUP(B397,'Div &amp; NAV PU'!K:N,4,0)</f>
        <v>Y0BQ</v>
      </c>
      <c r="T397" t="str">
        <f>+VLOOKUP(B397,'Div &amp; NAV PU'!K:O,5,0)</f>
        <v>Direct Plan - Daily IDCW</v>
      </c>
      <c r="U397">
        <f t="shared" si="38"/>
        <v>16.338912069999992</v>
      </c>
      <c r="V397">
        <f>+VLOOKUP(T397,Financials!$C$59:$AN$72,MATCH(S397,Financials!$1:$1,0)-2,0)</f>
        <v>16.338912069999992</v>
      </c>
      <c r="W397" s="108">
        <f t="shared" si="37"/>
        <v>0</v>
      </c>
      <c r="Y397" s="92">
        <f t="shared" si="39"/>
        <v>16.338912069999992</v>
      </c>
      <c r="Z397">
        <f t="shared" si="40"/>
        <v>16.338912069999992</v>
      </c>
    </row>
    <row r="398" spans="1:26" hidden="1" x14ac:dyDescent="0.25">
      <c r="A398" s="171">
        <v>533</v>
      </c>
      <c r="B398" s="171" t="s">
        <v>1297</v>
      </c>
      <c r="C398" s="171" t="s">
        <v>2469</v>
      </c>
      <c r="D398" s="172">
        <v>44335</v>
      </c>
      <c r="E398" s="173">
        <v>1.77911E-3</v>
      </c>
      <c r="F398" s="173">
        <v>1.77911E-3</v>
      </c>
      <c r="G398" s="173">
        <v>11.116</v>
      </c>
      <c r="I398" s="92">
        <f t="shared" si="41"/>
        <v>1.77911E-3</v>
      </c>
      <c r="J398" t="str">
        <f>IFERROR(VLOOKUP(VLOOKUP(B398,'Div &amp; NAV PU'!K:N,4,0),$O:$P,2,0),"Debt")</f>
        <v>Debt</v>
      </c>
      <c r="R398" t="str">
        <f t="shared" si="36"/>
        <v>Y0AIRegular Plan - Daily IDCW</v>
      </c>
      <c r="S398" t="str">
        <f>+VLOOKUP(B398,'Div &amp; NAV PU'!K:N,4,0)</f>
        <v>Y0AI</v>
      </c>
      <c r="T398" t="str">
        <f>+VLOOKUP(B398,'Div &amp; NAV PU'!K:O,5,0)</f>
        <v>Regular Plan - Daily IDCW</v>
      </c>
      <c r="U398">
        <f t="shared" si="38"/>
        <v>0.25393286999999998</v>
      </c>
      <c r="V398">
        <f>+VLOOKUP(T398,Financials!$C$59:$AN$72,MATCH(S398,Financials!$1:$1,0)-2,0)</f>
        <v>0.25393286999999998</v>
      </c>
      <c r="W398" s="108">
        <f t="shared" si="37"/>
        <v>0</v>
      </c>
      <c r="Y398" s="92">
        <f t="shared" si="39"/>
        <v>0.25393286999999998</v>
      </c>
      <c r="Z398">
        <f t="shared" si="40"/>
        <v>0.25393286999999998</v>
      </c>
    </row>
    <row r="399" spans="1:26" hidden="1" x14ac:dyDescent="0.25">
      <c r="A399" s="171">
        <v>534</v>
      </c>
      <c r="B399" s="171" t="s">
        <v>1524</v>
      </c>
      <c r="C399" s="171" t="s">
        <v>2462</v>
      </c>
      <c r="D399" s="172">
        <v>44335</v>
      </c>
      <c r="E399" s="173">
        <v>1.9075699999999999E-3</v>
      </c>
      <c r="F399" s="173">
        <v>1.9075699999999999E-3</v>
      </c>
      <c r="G399" s="173">
        <v>11.1907</v>
      </c>
      <c r="I399" s="92">
        <f t="shared" si="41"/>
        <v>1.9075699999999999E-3</v>
      </c>
      <c r="J399" t="str">
        <f>IFERROR(VLOOKUP(VLOOKUP(B399,'Div &amp; NAV PU'!K:N,4,0),$O:$P,2,0),"Debt")</f>
        <v>Debt</v>
      </c>
      <c r="R399" t="str">
        <f t="shared" si="36"/>
        <v>Y0AIDirect Plan - Daily IDCW</v>
      </c>
      <c r="S399" t="str">
        <f>+VLOOKUP(B399,'Div &amp; NAV PU'!K:N,4,0)</f>
        <v>Y0AI</v>
      </c>
      <c r="T399" t="str">
        <f>+VLOOKUP(B399,'Div &amp; NAV PU'!K:O,5,0)</f>
        <v>Direct Plan - Daily IDCW</v>
      </c>
      <c r="U399">
        <f t="shared" si="38"/>
        <v>0.28590751000000003</v>
      </c>
      <c r="V399">
        <f>+VLOOKUP(T399,Financials!$C$59:$AN$72,MATCH(S399,Financials!$1:$1,0)-2,0)</f>
        <v>0.28590751000000003</v>
      </c>
      <c r="W399" s="108">
        <f t="shared" si="37"/>
        <v>0</v>
      </c>
      <c r="Y399" s="92">
        <f t="shared" si="39"/>
        <v>0.28590751000000003</v>
      </c>
      <c r="Z399">
        <f t="shared" si="40"/>
        <v>0.28590751000000003</v>
      </c>
    </row>
    <row r="400" spans="1:26" hidden="1" x14ac:dyDescent="0.25">
      <c r="A400" s="171">
        <v>535</v>
      </c>
      <c r="B400" s="171" t="s">
        <v>1268</v>
      </c>
      <c r="C400" s="171" t="s">
        <v>2447</v>
      </c>
      <c r="D400" s="172">
        <v>44336</v>
      </c>
      <c r="E400" s="173">
        <v>9.4920039999999997E-2</v>
      </c>
      <c r="F400" s="173">
        <v>9.4920039999999997E-2</v>
      </c>
      <c r="G400" s="173">
        <v>1014.3496</v>
      </c>
      <c r="I400" s="92">
        <f t="shared" si="41"/>
        <v>9.4920039999999997E-2</v>
      </c>
      <c r="J400" t="str">
        <f>IFERROR(VLOOKUP(VLOOKUP(B400,'Div &amp; NAV PU'!K:N,4,0),$O:$P,2,0),"Debt")</f>
        <v>Debt</v>
      </c>
      <c r="R400" t="str">
        <f t="shared" si="36"/>
        <v>Y0BQDirect Plan - Daily IDCW</v>
      </c>
      <c r="S400" t="str">
        <f>+VLOOKUP(B400,'Div &amp; NAV PU'!K:N,4,0)</f>
        <v>Y0BQ</v>
      </c>
      <c r="T400" t="str">
        <f>+VLOOKUP(B400,'Div &amp; NAV PU'!K:O,5,0)</f>
        <v>Direct Plan - Daily IDCW</v>
      </c>
      <c r="U400">
        <f t="shared" si="38"/>
        <v>16.338912069999992</v>
      </c>
      <c r="V400">
        <f>+VLOOKUP(T400,Financials!$C$59:$AN$72,MATCH(S400,Financials!$1:$1,0)-2,0)</f>
        <v>16.338912069999992</v>
      </c>
      <c r="W400" s="108">
        <f t="shared" si="37"/>
        <v>0</v>
      </c>
      <c r="Y400" s="92">
        <f t="shared" si="39"/>
        <v>16.338912069999992</v>
      </c>
      <c r="Z400">
        <f t="shared" si="40"/>
        <v>16.338912069999992</v>
      </c>
    </row>
    <row r="401" spans="1:26" hidden="1" x14ac:dyDescent="0.25">
      <c r="A401" s="171">
        <v>536</v>
      </c>
      <c r="B401" s="171">
        <v>222</v>
      </c>
      <c r="C401" s="171" t="s">
        <v>2455</v>
      </c>
      <c r="D401" s="172">
        <v>44336</v>
      </c>
      <c r="E401" s="173">
        <v>4.1215000000000002E-4</v>
      </c>
      <c r="F401" s="173">
        <v>4.1215000000000002E-4</v>
      </c>
      <c r="G401" s="173">
        <v>10.322100000000001</v>
      </c>
      <c r="I401" s="92">
        <f t="shared" si="41"/>
        <v>4.1215000000000002E-4</v>
      </c>
      <c r="J401" t="str">
        <f>IFERROR(VLOOKUP(VLOOKUP(B401,'Div &amp; NAV PU'!K:N,4,0),$O:$P,2,0),"Debt")</f>
        <v>Debt</v>
      </c>
      <c r="R401" t="str">
        <f t="shared" si="36"/>
        <v>Y0BORegular Plan - Daily IDCW</v>
      </c>
      <c r="S401" t="str">
        <f>+VLOOKUP(B401,'Div &amp; NAV PU'!K:N,4,0)</f>
        <v>Y0BO</v>
      </c>
      <c r="T401" t="str">
        <f>+VLOOKUP(B401,'Div &amp; NAV PU'!K:O,5,0)</f>
        <v>Regular Plan - Daily IDCW</v>
      </c>
      <c r="U401">
        <f t="shared" si="38"/>
        <v>0.17107141000000012</v>
      </c>
      <c r="V401">
        <f>+VLOOKUP(T401,Financials!$C$59:$AN$72,MATCH(S401,Financials!$1:$1,0)-2,0)</f>
        <v>0.17107141000000012</v>
      </c>
      <c r="W401" s="108">
        <f t="shared" si="37"/>
        <v>0</v>
      </c>
      <c r="Y401" s="92">
        <f t="shared" si="39"/>
        <v>0.17107141000000012</v>
      </c>
      <c r="Z401">
        <f t="shared" si="40"/>
        <v>0.17107141000000012</v>
      </c>
    </row>
    <row r="402" spans="1:26" hidden="1" x14ac:dyDescent="0.25">
      <c r="A402" s="171">
        <v>537</v>
      </c>
      <c r="B402" s="171" t="s">
        <v>1259</v>
      </c>
      <c r="C402" s="171" t="s">
        <v>2457</v>
      </c>
      <c r="D402" s="172">
        <v>44336</v>
      </c>
      <c r="E402" s="173">
        <v>4.6570999999999998E-4</v>
      </c>
      <c r="F402" s="173">
        <v>4.6570999999999998E-4</v>
      </c>
      <c r="G402" s="173">
        <v>10.5092</v>
      </c>
      <c r="I402" s="92">
        <f t="shared" si="41"/>
        <v>4.6570999999999998E-4</v>
      </c>
      <c r="J402" t="str">
        <f>IFERROR(VLOOKUP(VLOOKUP(B402,'Div &amp; NAV PU'!K:N,4,0),$O:$P,2,0),"Debt")</f>
        <v>Debt</v>
      </c>
      <c r="R402" t="str">
        <f t="shared" si="36"/>
        <v>Y0BODirect Plan - Daily IDCW</v>
      </c>
      <c r="S402" t="str">
        <f>+VLOOKUP(B402,'Div &amp; NAV PU'!K:N,4,0)</f>
        <v>Y0BO</v>
      </c>
      <c r="T402" t="str">
        <f>+VLOOKUP(B402,'Div &amp; NAV PU'!K:O,5,0)</f>
        <v>Direct Plan - Daily IDCW</v>
      </c>
      <c r="U402">
        <f t="shared" si="38"/>
        <v>0.18260394999999999</v>
      </c>
      <c r="V402">
        <f>+VLOOKUP(T402,Financials!$C$59:$AN$72,MATCH(S402,Financials!$1:$1,0)-2,0)</f>
        <v>0.18260394999999999</v>
      </c>
      <c r="W402" s="108">
        <f t="shared" si="37"/>
        <v>0</v>
      </c>
      <c r="Y402" s="92">
        <f t="shared" si="39"/>
        <v>0.18260394999999999</v>
      </c>
      <c r="Z402">
        <f t="shared" si="40"/>
        <v>0.18260394999999999</v>
      </c>
    </row>
    <row r="403" spans="1:26" hidden="1" x14ac:dyDescent="0.25">
      <c r="A403" s="171">
        <v>538</v>
      </c>
      <c r="B403" s="171" t="s">
        <v>1297</v>
      </c>
      <c r="C403" s="171" t="s">
        <v>2469</v>
      </c>
      <c r="D403" s="172">
        <v>44336</v>
      </c>
      <c r="E403" s="173">
        <v>1.9919600000000001E-3</v>
      </c>
      <c r="F403" s="173">
        <v>1.9919600000000001E-3</v>
      </c>
      <c r="G403" s="173">
        <v>11.116</v>
      </c>
      <c r="I403" s="92">
        <f t="shared" si="41"/>
        <v>1.9919600000000001E-3</v>
      </c>
      <c r="J403" t="str">
        <f>IFERROR(VLOOKUP(VLOOKUP(B403,'Div &amp; NAV PU'!K:N,4,0),$O:$P,2,0),"Debt")</f>
        <v>Debt</v>
      </c>
      <c r="R403" t="str">
        <f t="shared" si="36"/>
        <v>Y0AIRegular Plan - Daily IDCW</v>
      </c>
      <c r="S403" t="str">
        <f>+VLOOKUP(B403,'Div &amp; NAV PU'!K:N,4,0)</f>
        <v>Y0AI</v>
      </c>
      <c r="T403" t="str">
        <f>+VLOOKUP(B403,'Div &amp; NAV PU'!K:O,5,0)</f>
        <v>Regular Plan - Daily IDCW</v>
      </c>
      <c r="U403">
        <f t="shared" si="38"/>
        <v>0.25393286999999998</v>
      </c>
      <c r="V403">
        <f>+VLOOKUP(T403,Financials!$C$59:$AN$72,MATCH(S403,Financials!$1:$1,0)-2,0)</f>
        <v>0.25393286999999998</v>
      </c>
      <c r="W403" s="108">
        <f t="shared" si="37"/>
        <v>0</v>
      </c>
      <c r="Y403" s="92">
        <f t="shared" si="39"/>
        <v>0.25393286999999998</v>
      </c>
      <c r="Z403">
        <f t="shared" si="40"/>
        <v>0.25393286999999998</v>
      </c>
    </row>
    <row r="404" spans="1:26" hidden="1" x14ac:dyDescent="0.25">
      <c r="A404" s="171">
        <v>539</v>
      </c>
      <c r="B404" s="171" t="s">
        <v>1524</v>
      </c>
      <c r="C404" s="171" t="s">
        <v>2462</v>
      </c>
      <c r="D404" s="172">
        <v>44336</v>
      </c>
      <c r="E404" s="173">
        <v>2.1213400000000002E-3</v>
      </c>
      <c r="F404" s="173">
        <v>2.1213400000000002E-3</v>
      </c>
      <c r="G404" s="173">
        <v>11.1907</v>
      </c>
      <c r="I404" s="92">
        <f t="shared" si="41"/>
        <v>2.1213400000000002E-3</v>
      </c>
      <c r="J404" t="str">
        <f>IFERROR(VLOOKUP(VLOOKUP(B404,'Div &amp; NAV PU'!K:N,4,0),$O:$P,2,0),"Debt")</f>
        <v>Debt</v>
      </c>
      <c r="R404" t="str">
        <f t="shared" si="36"/>
        <v>Y0AIDirect Plan - Daily IDCW</v>
      </c>
      <c r="S404" t="str">
        <f>+VLOOKUP(B404,'Div &amp; NAV PU'!K:N,4,0)</f>
        <v>Y0AI</v>
      </c>
      <c r="T404" t="str">
        <f>+VLOOKUP(B404,'Div &amp; NAV PU'!K:O,5,0)</f>
        <v>Direct Plan - Daily IDCW</v>
      </c>
      <c r="U404">
        <f t="shared" si="38"/>
        <v>0.28590751000000003</v>
      </c>
      <c r="V404">
        <f>+VLOOKUP(T404,Financials!$C$59:$AN$72,MATCH(S404,Financials!$1:$1,0)-2,0)</f>
        <v>0.28590751000000003</v>
      </c>
      <c r="W404" s="108">
        <f t="shared" si="37"/>
        <v>0</v>
      </c>
      <c r="Y404" s="92">
        <f t="shared" si="39"/>
        <v>0.28590751000000003</v>
      </c>
      <c r="Z404">
        <f t="shared" si="40"/>
        <v>0.28590751000000003</v>
      </c>
    </row>
    <row r="405" spans="1:26" hidden="1" x14ac:dyDescent="0.25">
      <c r="A405" s="171">
        <v>540</v>
      </c>
      <c r="B405" s="171" t="s">
        <v>1289</v>
      </c>
      <c r="C405" s="171" t="s">
        <v>2444</v>
      </c>
      <c r="D405" s="172">
        <v>44336</v>
      </c>
      <c r="E405" s="173">
        <v>8.7260439999999995E-2</v>
      </c>
      <c r="F405" s="173">
        <v>8.7260439999999995E-2</v>
      </c>
      <c r="G405" s="173">
        <v>1023.3</v>
      </c>
      <c r="I405" s="92">
        <f t="shared" si="41"/>
        <v>8.7260439999999995E-2</v>
      </c>
      <c r="J405" t="str">
        <f>IFERROR(VLOOKUP(VLOOKUP(B405,'Div &amp; NAV PU'!K:N,4,0),$O:$P,2,0),"Debt")</f>
        <v>Debt</v>
      </c>
      <c r="R405" t="str">
        <f t="shared" si="36"/>
        <v>Y0ALRegular Plan - Daily IDCW</v>
      </c>
      <c r="S405" t="str">
        <f>+VLOOKUP(B405,'Div &amp; NAV PU'!K:N,4,0)</f>
        <v>Y0AL</v>
      </c>
      <c r="T405" t="str">
        <f>+VLOOKUP(B405,'Div &amp; NAV PU'!K:O,5,0)</f>
        <v>Regular Plan - Daily IDCW</v>
      </c>
      <c r="U405">
        <f t="shared" si="38"/>
        <v>15.581406499999995</v>
      </c>
      <c r="V405">
        <f>+VLOOKUP(T405,Financials!$C$59:$AN$72,MATCH(S405,Financials!$1:$1,0)-2,0)</f>
        <v>15.581406499999995</v>
      </c>
      <c r="W405" s="108">
        <f t="shared" si="37"/>
        <v>0</v>
      </c>
      <c r="Y405" s="92">
        <f t="shared" si="39"/>
        <v>15.581406499999995</v>
      </c>
      <c r="Z405">
        <f t="shared" si="40"/>
        <v>15.581406499999995</v>
      </c>
    </row>
    <row r="406" spans="1:26" hidden="1" x14ac:dyDescent="0.25">
      <c r="A406" s="171">
        <v>541</v>
      </c>
      <c r="B406" s="171" t="s">
        <v>1285</v>
      </c>
      <c r="C406" s="171" t="s">
        <v>2445</v>
      </c>
      <c r="D406" s="172">
        <v>44336</v>
      </c>
      <c r="E406" s="173">
        <v>8.9502319999999996E-2</v>
      </c>
      <c r="F406" s="173">
        <v>8.9502319999999996E-2</v>
      </c>
      <c r="G406" s="173">
        <v>1023.3</v>
      </c>
      <c r="I406" s="92">
        <f t="shared" si="41"/>
        <v>8.9502319999999996E-2</v>
      </c>
      <c r="J406" t="str">
        <f>IFERROR(VLOOKUP(VLOOKUP(B406,'Div &amp; NAV PU'!K:N,4,0),$O:$P,2,0),"Debt")</f>
        <v>Debt</v>
      </c>
      <c r="R406" t="str">
        <f t="shared" si="36"/>
        <v>Y0ALDirect Plan - Daily IDCW</v>
      </c>
      <c r="S406" t="str">
        <f>+VLOOKUP(B406,'Div &amp; NAV PU'!K:N,4,0)</f>
        <v>Y0AL</v>
      </c>
      <c r="T406" t="str">
        <f>+VLOOKUP(B406,'Div &amp; NAV PU'!K:O,5,0)</f>
        <v>Direct Plan - Daily IDCW</v>
      </c>
      <c r="U406">
        <f t="shared" si="38"/>
        <v>16.110954460000006</v>
      </c>
      <c r="V406">
        <f>+VLOOKUP(T406,Financials!$C$59:$AN$72,MATCH(S406,Financials!$1:$1,0)-2,0)</f>
        <v>16.110954460000006</v>
      </c>
      <c r="W406" s="108">
        <f t="shared" si="37"/>
        <v>0</v>
      </c>
      <c r="Y406" s="92">
        <f t="shared" si="39"/>
        <v>16.110954460000006</v>
      </c>
      <c r="Z406">
        <f t="shared" si="40"/>
        <v>16.110954460000006</v>
      </c>
    </row>
    <row r="407" spans="1:26" hidden="1" x14ac:dyDescent="0.25">
      <c r="A407" s="171">
        <v>542</v>
      </c>
      <c r="B407" s="171">
        <v>125</v>
      </c>
      <c r="C407" s="171" t="s">
        <v>2458</v>
      </c>
      <c r="D407" s="172">
        <v>44336</v>
      </c>
      <c r="E407" s="173">
        <v>8.2715000000000002E-4</v>
      </c>
      <c r="F407" s="173">
        <v>8.2715000000000002E-4</v>
      </c>
      <c r="G407" s="173">
        <v>10.8591</v>
      </c>
      <c r="I407" s="92">
        <f t="shared" si="41"/>
        <v>8.2715000000000002E-4</v>
      </c>
      <c r="J407" t="str">
        <f>IFERROR(VLOOKUP(VLOOKUP(B407,'Div &amp; NAV PU'!K:N,4,0),$O:$P,2,0),"Debt")</f>
        <v>Debt</v>
      </c>
      <c r="R407" t="str">
        <f t="shared" si="36"/>
        <v>Y0BLRegular Plan - Daily IDCW</v>
      </c>
      <c r="S407" t="str">
        <f>+VLOOKUP(B407,'Div &amp; NAV PU'!K:N,4,0)</f>
        <v>Y0BL</v>
      </c>
      <c r="T407" t="str">
        <f>+VLOOKUP(B407,'Div &amp; NAV PU'!K:O,5,0)</f>
        <v>Regular Plan - Daily IDCW</v>
      </c>
      <c r="U407">
        <f t="shared" si="38"/>
        <v>0.15721088999999988</v>
      </c>
      <c r="V407">
        <f>+VLOOKUP(T407,Financials!$C$59:$AN$72,MATCH(S407,Financials!$1:$1,0)-2,0)</f>
        <v>0.15721088999999988</v>
      </c>
      <c r="W407" s="108">
        <f t="shared" si="37"/>
        <v>0</v>
      </c>
      <c r="Y407" s="92">
        <f t="shared" si="39"/>
        <v>0.15721088999999988</v>
      </c>
      <c r="Z407">
        <f t="shared" si="40"/>
        <v>0.15721088999999988</v>
      </c>
    </row>
    <row r="408" spans="1:26" hidden="1" x14ac:dyDescent="0.25">
      <c r="A408" s="171">
        <v>543</v>
      </c>
      <c r="B408" s="171" t="s">
        <v>1263</v>
      </c>
      <c r="C408" s="171" t="s">
        <v>2459</v>
      </c>
      <c r="D408" s="172">
        <v>44336</v>
      </c>
      <c r="E408" s="173">
        <v>9.7011999999999999E-4</v>
      </c>
      <c r="F408" s="173">
        <v>9.7011999999999999E-4</v>
      </c>
      <c r="G408" s="173">
        <v>10.8591</v>
      </c>
      <c r="I408" s="92">
        <f t="shared" si="41"/>
        <v>9.7011999999999999E-4</v>
      </c>
      <c r="J408" t="str">
        <f>IFERROR(VLOOKUP(VLOOKUP(B408,'Div &amp; NAV PU'!K:N,4,0),$O:$P,2,0),"Debt")</f>
        <v>Debt</v>
      </c>
      <c r="R408" t="str">
        <f t="shared" si="36"/>
        <v>Y0BLDirect Plan - Daily IDCW</v>
      </c>
      <c r="S408" t="str">
        <f>+VLOOKUP(B408,'Div &amp; NAV PU'!K:N,4,0)</f>
        <v>Y0BL</v>
      </c>
      <c r="T408" t="str">
        <f>+VLOOKUP(B408,'Div &amp; NAV PU'!K:O,5,0)</f>
        <v>Direct Plan - Daily IDCW</v>
      </c>
      <c r="U408">
        <f t="shared" si="38"/>
        <v>0.18309809000000002</v>
      </c>
      <c r="V408">
        <f>+VLOOKUP(T408,Financials!$C$59:$AN$72,MATCH(S408,Financials!$1:$1,0)-2,0)</f>
        <v>0.18309809000000002</v>
      </c>
      <c r="W408" s="108">
        <f t="shared" si="37"/>
        <v>0</v>
      </c>
      <c r="Y408" s="92">
        <f t="shared" si="39"/>
        <v>0.18309809000000002</v>
      </c>
      <c r="Z408">
        <f t="shared" si="40"/>
        <v>0.18309809000000002</v>
      </c>
    </row>
    <row r="409" spans="1:26" hidden="1" x14ac:dyDescent="0.25">
      <c r="A409" s="171">
        <v>544</v>
      </c>
      <c r="B409" s="171" t="s">
        <v>1271</v>
      </c>
      <c r="C409" s="171" t="s">
        <v>2446</v>
      </c>
      <c r="D409" s="172">
        <v>44336</v>
      </c>
      <c r="E409" s="173">
        <v>9.3292799999999995E-2</v>
      </c>
      <c r="F409" s="173">
        <v>9.3292799999999995E-2</v>
      </c>
      <c r="G409" s="173">
        <v>1011.7794</v>
      </c>
      <c r="I409" s="92">
        <f t="shared" si="41"/>
        <v>9.3292799999999995E-2</v>
      </c>
      <c r="J409" t="str">
        <f>IFERROR(VLOOKUP(VLOOKUP(B409,'Div &amp; NAV PU'!K:N,4,0),$O:$P,2,0),"Debt")</f>
        <v>Debt</v>
      </c>
      <c r="R409" t="str">
        <f t="shared" si="36"/>
        <v>Y0BQRegular Plan - Daily IDCW</v>
      </c>
      <c r="S409" t="str">
        <f>+VLOOKUP(B409,'Div &amp; NAV PU'!K:N,4,0)</f>
        <v>Y0BQ</v>
      </c>
      <c r="T409" t="str">
        <f>+VLOOKUP(B409,'Div &amp; NAV PU'!K:O,5,0)</f>
        <v>Regular Plan - Daily IDCW</v>
      </c>
      <c r="U409">
        <f t="shared" si="38"/>
        <v>15.994319890000005</v>
      </c>
      <c r="V409">
        <f>+VLOOKUP(T409,Financials!$C$59:$AN$72,MATCH(S409,Financials!$1:$1,0)-2,0)</f>
        <v>15.994319890000005</v>
      </c>
      <c r="W409" s="108">
        <f t="shared" si="37"/>
        <v>0</v>
      </c>
      <c r="Y409" s="92">
        <f t="shared" si="39"/>
        <v>15.994319890000005</v>
      </c>
      <c r="Z409">
        <f t="shared" si="40"/>
        <v>15.994319890000005</v>
      </c>
    </row>
    <row r="410" spans="1:26" hidden="1" x14ac:dyDescent="0.25">
      <c r="A410" s="171">
        <v>545</v>
      </c>
      <c r="B410" s="171">
        <v>222</v>
      </c>
      <c r="C410" s="171" t="s">
        <v>2455</v>
      </c>
      <c r="D410" s="172">
        <v>44337</v>
      </c>
      <c r="E410" s="173">
        <v>1.88069E-3</v>
      </c>
      <c r="F410" s="173">
        <v>1.88069E-3</v>
      </c>
      <c r="G410" s="173">
        <v>10.322100000000001</v>
      </c>
      <c r="I410" s="92">
        <f t="shared" si="41"/>
        <v>1.88069E-3</v>
      </c>
      <c r="J410" t="str">
        <f>IFERROR(VLOOKUP(VLOOKUP(B410,'Div &amp; NAV PU'!K:N,4,0),$O:$P,2,0),"Debt")</f>
        <v>Debt</v>
      </c>
      <c r="R410" t="str">
        <f t="shared" ref="R410:R469" si="42">+S410&amp;T410</f>
        <v>Y0BORegular Plan - Daily IDCW</v>
      </c>
      <c r="S410" t="str">
        <f>+VLOOKUP(B410,'Div &amp; NAV PU'!K:N,4,0)</f>
        <v>Y0BO</v>
      </c>
      <c r="T410" t="str">
        <f>+VLOOKUP(B410,'Div &amp; NAV PU'!K:O,5,0)</f>
        <v>Regular Plan - Daily IDCW</v>
      </c>
      <c r="U410">
        <f t="shared" si="38"/>
        <v>0.17107141000000012</v>
      </c>
      <c r="V410">
        <f>+VLOOKUP(T410,Financials!$C$59:$AN$72,MATCH(S410,Financials!$1:$1,0)-2,0)</f>
        <v>0.17107141000000012</v>
      </c>
      <c r="W410" s="108">
        <f t="shared" ref="W410:W469" si="43">+V410-U410</f>
        <v>0</v>
      </c>
      <c r="Y410" s="92">
        <f t="shared" si="39"/>
        <v>0.17107141000000012</v>
      </c>
      <c r="Z410">
        <f t="shared" si="40"/>
        <v>0.17107141000000012</v>
      </c>
    </row>
    <row r="411" spans="1:26" hidden="1" x14ac:dyDescent="0.25">
      <c r="A411" s="171">
        <v>546</v>
      </c>
      <c r="B411" s="171" t="s">
        <v>1259</v>
      </c>
      <c r="C411" s="171" t="s">
        <v>2457</v>
      </c>
      <c r="D411" s="172">
        <v>44337</v>
      </c>
      <c r="E411" s="173">
        <v>1.9608799999999999E-3</v>
      </c>
      <c r="F411" s="173">
        <v>1.9608799999999999E-3</v>
      </c>
      <c r="G411" s="173">
        <v>10.5092</v>
      </c>
      <c r="I411" s="92">
        <f t="shared" si="41"/>
        <v>1.9608799999999999E-3</v>
      </c>
      <c r="J411" t="str">
        <f>IFERROR(VLOOKUP(VLOOKUP(B411,'Div &amp; NAV PU'!K:N,4,0),$O:$P,2,0),"Debt")</f>
        <v>Debt</v>
      </c>
      <c r="R411" t="str">
        <f t="shared" si="42"/>
        <v>Y0BODirect Plan - Daily IDCW</v>
      </c>
      <c r="S411" t="str">
        <f>+VLOOKUP(B411,'Div &amp; NAV PU'!K:N,4,0)</f>
        <v>Y0BO</v>
      </c>
      <c r="T411" t="str">
        <f>+VLOOKUP(B411,'Div &amp; NAV PU'!K:O,5,0)</f>
        <v>Direct Plan - Daily IDCW</v>
      </c>
      <c r="U411">
        <f t="shared" si="38"/>
        <v>0.18260394999999999</v>
      </c>
      <c r="V411">
        <f>+VLOOKUP(T411,Financials!$C$59:$AN$72,MATCH(S411,Financials!$1:$1,0)-2,0)</f>
        <v>0.18260394999999999</v>
      </c>
      <c r="W411" s="108">
        <f t="shared" si="43"/>
        <v>0</v>
      </c>
      <c r="Y411" s="92">
        <f t="shared" si="39"/>
        <v>0.18260394999999999</v>
      </c>
      <c r="Z411">
        <f t="shared" si="40"/>
        <v>0.18260394999999999</v>
      </c>
    </row>
    <row r="412" spans="1:26" hidden="1" x14ac:dyDescent="0.25">
      <c r="A412" s="171">
        <v>547</v>
      </c>
      <c r="B412" s="171" t="s">
        <v>1289</v>
      </c>
      <c r="C412" s="171" t="s">
        <v>2444</v>
      </c>
      <c r="D412" s="172">
        <v>44337</v>
      </c>
      <c r="E412" s="173">
        <v>8.9562059999999999E-2</v>
      </c>
      <c r="F412" s="173">
        <v>8.9562059999999999E-2</v>
      </c>
      <c r="G412" s="173">
        <v>1023.3</v>
      </c>
      <c r="I412" s="92">
        <f t="shared" si="41"/>
        <v>8.9562059999999999E-2</v>
      </c>
      <c r="J412" t="str">
        <f>IFERROR(VLOOKUP(VLOOKUP(B412,'Div &amp; NAV PU'!K:N,4,0),$O:$P,2,0),"Debt")</f>
        <v>Debt</v>
      </c>
      <c r="R412" t="str">
        <f t="shared" si="42"/>
        <v>Y0ALRegular Plan - Daily IDCW</v>
      </c>
      <c r="S412" t="str">
        <f>+VLOOKUP(B412,'Div &amp; NAV PU'!K:N,4,0)</f>
        <v>Y0AL</v>
      </c>
      <c r="T412" t="str">
        <f>+VLOOKUP(B412,'Div &amp; NAV PU'!K:O,5,0)</f>
        <v>Regular Plan - Daily IDCW</v>
      </c>
      <c r="U412">
        <f t="shared" si="38"/>
        <v>15.581406499999995</v>
      </c>
      <c r="V412">
        <f>+VLOOKUP(T412,Financials!$C$59:$AN$72,MATCH(S412,Financials!$1:$1,0)-2,0)</f>
        <v>15.581406499999995</v>
      </c>
      <c r="W412" s="108">
        <f t="shared" si="43"/>
        <v>0</v>
      </c>
      <c r="Y412" s="92">
        <f t="shared" si="39"/>
        <v>15.581406499999995</v>
      </c>
      <c r="Z412">
        <f t="shared" si="40"/>
        <v>15.581406499999995</v>
      </c>
    </row>
    <row r="413" spans="1:26" hidden="1" x14ac:dyDescent="0.25">
      <c r="A413" s="171">
        <v>548</v>
      </c>
      <c r="B413" s="171" t="s">
        <v>1285</v>
      </c>
      <c r="C413" s="171" t="s">
        <v>2445</v>
      </c>
      <c r="D413" s="172">
        <v>44337</v>
      </c>
      <c r="E413" s="173">
        <v>9.2471150000000002E-2</v>
      </c>
      <c r="F413" s="173">
        <v>9.2471150000000002E-2</v>
      </c>
      <c r="G413" s="173">
        <v>1023.3</v>
      </c>
      <c r="I413" s="92">
        <f t="shared" si="41"/>
        <v>9.2471150000000002E-2</v>
      </c>
      <c r="J413" t="str">
        <f>IFERROR(VLOOKUP(VLOOKUP(B413,'Div &amp; NAV PU'!K:N,4,0),$O:$P,2,0),"Debt")</f>
        <v>Debt</v>
      </c>
      <c r="R413" t="str">
        <f t="shared" si="42"/>
        <v>Y0ALDirect Plan - Daily IDCW</v>
      </c>
      <c r="S413" t="str">
        <f>+VLOOKUP(B413,'Div &amp; NAV PU'!K:N,4,0)</f>
        <v>Y0AL</v>
      </c>
      <c r="T413" t="str">
        <f>+VLOOKUP(B413,'Div &amp; NAV PU'!K:O,5,0)</f>
        <v>Direct Plan - Daily IDCW</v>
      </c>
      <c r="U413">
        <f t="shared" si="38"/>
        <v>16.110954460000006</v>
      </c>
      <c r="V413">
        <f>+VLOOKUP(T413,Financials!$C$59:$AN$72,MATCH(S413,Financials!$1:$1,0)-2,0)</f>
        <v>16.110954460000006</v>
      </c>
      <c r="W413" s="108">
        <f t="shared" si="43"/>
        <v>0</v>
      </c>
      <c r="Y413" s="92">
        <f t="shared" si="39"/>
        <v>16.110954460000006</v>
      </c>
      <c r="Z413">
        <f t="shared" si="40"/>
        <v>16.110954460000006</v>
      </c>
    </row>
    <row r="414" spans="1:26" hidden="1" x14ac:dyDescent="0.25">
      <c r="A414" s="171">
        <v>549</v>
      </c>
      <c r="B414" s="171">
        <v>125</v>
      </c>
      <c r="C414" s="171" t="s">
        <v>2458</v>
      </c>
      <c r="D414" s="172">
        <v>44337</v>
      </c>
      <c r="E414" s="173">
        <v>9.7342000000000001E-4</v>
      </c>
      <c r="F414" s="173">
        <v>9.7342000000000001E-4</v>
      </c>
      <c r="G414" s="173">
        <v>10.8591</v>
      </c>
      <c r="I414" s="92">
        <f t="shared" si="41"/>
        <v>9.7342000000000001E-4</v>
      </c>
      <c r="J414" t="str">
        <f>IFERROR(VLOOKUP(VLOOKUP(B414,'Div &amp; NAV PU'!K:N,4,0),$O:$P,2,0),"Debt")</f>
        <v>Debt</v>
      </c>
      <c r="R414" t="str">
        <f t="shared" si="42"/>
        <v>Y0BLRegular Plan - Daily IDCW</v>
      </c>
      <c r="S414" t="str">
        <f>+VLOOKUP(B414,'Div &amp; NAV PU'!K:N,4,0)</f>
        <v>Y0BL</v>
      </c>
      <c r="T414" t="str">
        <f>+VLOOKUP(B414,'Div &amp; NAV PU'!K:O,5,0)</f>
        <v>Regular Plan - Daily IDCW</v>
      </c>
      <c r="U414">
        <f t="shared" si="38"/>
        <v>0.15721088999999988</v>
      </c>
      <c r="V414">
        <f>+VLOOKUP(T414,Financials!$C$59:$AN$72,MATCH(S414,Financials!$1:$1,0)-2,0)</f>
        <v>0.15721088999999988</v>
      </c>
      <c r="W414" s="108">
        <f t="shared" si="43"/>
        <v>0</v>
      </c>
      <c r="Y414" s="92">
        <f t="shared" si="39"/>
        <v>0.15721088999999988</v>
      </c>
      <c r="Z414">
        <f t="shared" si="40"/>
        <v>0.15721088999999988</v>
      </c>
    </row>
    <row r="415" spans="1:26" hidden="1" x14ac:dyDescent="0.25">
      <c r="A415" s="171">
        <v>550</v>
      </c>
      <c r="B415" s="171" t="s">
        <v>1263</v>
      </c>
      <c r="C415" s="171" t="s">
        <v>2459</v>
      </c>
      <c r="D415" s="172">
        <v>44337</v>
      </c>
      <c r="E415" s="173">
        <v>1.1161599999999999E-3</v>
      </c>
      <c r="F415" s="173">
        <v>1.1161599999999999E-3</v>
      </c>
      <c r="G415" s="173">
        <v>10.8591</v>
      </c>
      <c r="I415" s="92">
        <f t="shared" si="41"/>
        <v>1.1161599999999999E-3</v>
      </c>
      <c r="J415" t="str">
        <f>IFERROR(VLOOKUP(VLOOKUP(B415,'Div &amp; NAV PU'!K:N,4,0),$O:$P,2,0),"Debt")</f>
        <v>Debt</v>
      </c>
      <c r="R415" t="str">
        <f t="shared" si="42"/>
        <v>Y0BLDirect Plan - Daily IDCW</v>
      </c>
      <c r="S415" t="str">
        <f>+VLOOKUP(B415,'Div &amp; NAV PU'!K:N,4,0)</f>
        <v>Y0BL</v>
      </c>
      <c r="T415" t="str">
        <f>+VLOOKUP(B415,'Div &amp; NAV PU'!K:O,5,0)</f>
        <v>Direct Plan - Daily IDCW</v>
      </c>
      <c r="U415">
        <f t="shared" si="38"/>
        <v>0.18309809000000002</v>
      </c>
      <c r="V415">
        <f>+VLOOKUP(T415,Financials!$C$59:$AN$72,MATCH(S415,Financials!$1:$1,0)-2,0)</f>
        <v>0.18309809000000002</v>
      </c>
      <c r="W415" s="108">
        <f t="shared" si="43"/>
        <v>0</v>
      </c>
      <c r="Y415" s="92">
        <f t="shared" si="39"/>
        <v>0.18309809000000002</v>
      </c>
      <c r="Z415">
        <f t="shared" si="40"/>
        <v>0.18309809000000002</v>
      </c>
    </row>
    <row r="416" spans="1:26" hidden="1" x14ac:dyDescent="0.25">
      <c r="A416" s="171">
        <v>551</v>
      </c>
      <c r="B416" s="171" t="s">
        <v>1271</v>
      </c>
      <c r="C416" s="171" t="s">
        <v>2446</v>
      </c>
      <c r="D416" s="172">
        <v>44337</v>
      </c>
      <c r="E416" s="173">
        <v>8.1115069999999997E-2</v>
      </c>
      <c r="F416" s="173">
        <v>8.1115069999999997E-2</v>
      </c>
      <c r="G416" s="173">
        <v>1011.7794</v>
      </c>
      <c r="I416" s="92">
        <f t="shared" si="41"/>
        <v>8.1115069999999997E-2</v>
      </c>
      <c r="J416" t="str">
        <f>IFERROR(VLOOKUP(VLOOKUP(B416,'Div &amp; NAV PU'!K:N,4,0),$O:$P,2,0),"Debt")</f>
        <v>Debt</v>
      </c>
      <c r="R416" t="str">
        <f t="shared" si="42"/>
        <v>Y0BQRegular Plan - Daily IDCW</v>
      </c>
      <c r="S416" t="str">
        <f>+VLOOKUP(B416,'Div &amp; NAV PU'!K:N,4,0)</f>
        <v>Y0BQ</v>
      </c>
      <c r="T416" t="str">
        <f>+VLOOKUP(B416,'Div &amp; NAV PU'!K:O,5,0)</f>
        <v>Regular Plan - Daily IDCW</v>
      </c>
      <c r="U416">
        <f t="shared" si="38"/>
        <v>15.994319890000005</v>
      </c>
      <c r="V416">
        <f>+VLOOKUP(T416,Financials!$C$59:$AN$72,MATCH(S416,Financials!$1:$1,0)-2,0)</f>
        <v>15.994319890000005</v>
      </c>
      <c r="W416" s="108">
        <f t="shared" si="43"/>
        <v>0</v>
      </c>
      <c r="Y416" s="92">
        <f t="shared" si="39"/>
        <v>15.994319890000005</v>
      </c>
      <c r="Z416">
        <f t="shared" si="40"/>
        <v>15.994319890000005</v>
      </c>
    </row>
    <row r="417" spans="1:32" hidden="1" x14ac:dyDescent="0.25">
      <c r="A417" s="171">
        <v>552</v>
      </c>
      <c r="B417" s="171" t="s">
        <v>1268</v>
      </c>
      <c r="C417" s="171" t="s">
        <v>2447</v>
      </c>
      <c r="D417" s="172">
        <v>44337</v>
      </c>
      <c r="E417" s="173">
        <v>8.2721149999999993E-2</v>
      </c>
      <c r="F417" s="173">
        <v>8.2721149999999993E-2</v>
      </c>
      <c r="G417" s="173">
        <v>1014.3496</v>
      </c>
      <c r="I417" s="92">
        <f t="shared" si="41"/>
        <v>8.2721149999999993E-2</v>
      </c>
      <c r="J417" t="str">
        <f>IFERROR(VLOOKUP(VLOOKUP(B417,'Div &amp; NAV PU'!K:N,4,0),$O:$P,2,0),"Debt")</f>
        <v>Debt</v>
      </c>
      <c r="R417" t="str">
        <f t="shared" si="42"/>
        <v>Y0BQDirect Plan - Daily IDCW</v>
      </c>
      <c r="S417" t="str">
        <f>+VLOOKUP(B417,'Div &amp; NAV PU'!K:N,4,0)</f>
        <v>Y0BQ</v>
      </c>
      <c r="T417" t="str">
        <f>+VLOOKUP(B417,'Div &amp; NAV PU'!K:O,5,0)</f>
        <v>Direct Plan - Daily IDCW</v>
      </c>
      <c r="U417">
        <f t="shared" si="38"/>
        <v>16.338912069999992</v>
      </c>
      <c r="V417">
        <f>+VLOOKUP(T417,Financials!$C$59:$AN$72,MATCH(S417,Financials!$1:$1,0)-2,0)</f>
        <v>16.338912069999992</v>
      </c>
      <c r="W417" s="108">
        <f t="shared" si="43"/>
        <v>0</v>
      </c>
      <c r="Y417" s="92">
        <f t="shared" si="39"/>
        <v>16.338912069999992</v>
      </c>
      <c r="Z417">
        <f t="shared" si="40"/>
        <v>16.338912069999992</v>
      </c>
    </row>
    <row r="418" spans="1:32" hidden="1" x14ac:dyDescent="0.25">
      <c r="A418" s="171">
        <v>553</v>
      </c>
      <c r="B418" s="171" t="s">
        <v>1297</v>
      </c>
      <c r="C418" s="171" t="s">
        <v>2469</v>
      </c>
      <c r="D418" s="172">
        <v>44337</v>
      </c>
      <c r="E418" s="173">
        <v>3.5902500000000001E-3</v>
      </c>
      <c r="F418" s="173">
        <v>3.5902500000000001E-3</v>
      </c>
      <c r="G418" s="173">
        <v>11.116</v>
      </c>
      <c r="I418" s="92">
        <f t="shared" si="41"/>
        <v>3.5902500000000001E-3</v>
      </c>
      <c r="J418" t="str">
        <f>IFERROR(VLOOKUP(VLOOKUP(B418,'Div &amp; NAV PU'!K:N,4,0),$O:$P,2,0),"Debt")</f>
        <v>Debt</v>
      </c>
      <c r="R418" t="str">
        <f t="shared" si="42"/>
        <v>Y0AIRegular Plan - Daily IDCW</v>
      </c>
      <c r="S418" t="str">
        <f>+VLOOKUP(B418,'Div &amp; NAV PU'!K:N,4,0)</f>
        <v>Y0AI</v>
      </c>
      <c r="T418" t="str">
        <f>+VLOOKUP(B418,'Div &amp; NAV PU'!K:O,5,0)</f>
        <v>Regular Plan - Daily IDCW</v>
      </c>
      <c r="U418">
        <f t="shared" si="38"/>
        <v>0.25393286999999998</v>
      </c>
      <c r="V418">
        <f>+VLOOKUP(T418,Financials!$C$59:$AN$72,MATCH(S418,Financials!$1:$1,0)-2,0)</f>
        <v>0.25393286999999998</v>
      </c>
      <c r="W418" s="108">
        <f t="shared" si="43"/>
        <v>0</v>
      </c>
      <c r="Y418" s="92">
        <f t="shared" si="39"/>
        <v>0.25393286999999998</v>
      </c>
      <c r="Z418">
        <f t="shared" si="40"/>
        <v>0.25393286999999998</v>
      </c>
    </row>
    <row r="419" spans="1:32" hidden="1" x14ac:dyDescent="0.25">
      <c r="A419" s="171">
        <v>554</v>
      </c>
      <c r="B419" s="171" t="s">
        <v>1524</v>
      </c>
      <c r="C419" s="171" t="s">
        <v>2462</v>
      </c>
      <c r="D419" s="172">
        <v>44337</v>
      </c>
      <c r="E419" s="173">
        <v>3.7301600000000002E-3</v>
      </c>
      <c r="F419" s="173">
        <v>3.7301600000000002E-3</v>
      </c>
      <c r="G419" s="173">
        <v>11.1907</v>
      </c>
      <c r="I419" s="92">
        <f t="shared" si="41"/>
        <v>3.7301600000000002E-3</v>
      </c>
      <c r="J419" t="str">
        <f>IFERROR(VLOOKUP(VLOOKUP(B419,'Div &amp; NAV PU'!K:N,4,0),$O:$P,2,0),"Debt")</f>
        <v>Debt</v>
      </c>
      <c r="R419" t="str">
        <f t="shared" si="42"/>
        <v>Y0AIDirect Plan - Daily IDCW</v>
      </c>
      <c r="S419" t="str">
        <f>+VLOOKUP(B419,'Div &amp; NAV PU'!K:N,4,0)</f>
        <v>Y0AI</v>
      </c>
      <c r="T419" t="str">
        <f>+VLOOKUP(B419,'Div &amp; NAV PU'!K:O,5,0)</f>
        <v>Direct Plan - Daily IDCW</v>
      </c>
      <c r="U419">
        <f t="shared" si="38"/>
        <v>0.28590751000000003</v>
      </c>
      <c r="V419">
        <f>+VLOOKUP(T419,Financials!$C$59:$AN$72,MATCH(S419,Financials!$1:$1,0)-2,0)</f>
        <v>0.28590751000000003</v>
      </c>
      <c r="W419" s="108">
        <f t="shared" si="43"/>
        <v>0</v>
      </c>
      <c r="Y419" s="92">
        <f t="shared" si="39"/>
        <v>0.28590751000000003</v>
      </c>
      <c r="Z419">
        <f t="shared" si="40"/>
        <v>0.28590751000000003</v>
      </c>
    </row>
    <row r="420" spans="1:32" hidden="1" x14ac:dyDescent="0.25">
      <c r="A420" s="171">
        <v>555</v>
      </c>
      <c r="B420" s="171" t="s">
        <v>1289</v>
      </c>
      <c r="C420" s="171" t="s">
        <v>2444</v>
      </c>
      <c r="D420" s="172">
        <v>44339</v>
      </c>
      <c r="E420" s="173">
        <v>0.17920684000000001</v>
      </c>
      <c r="F420" s="173">
        <v>0.17920684000000001</v>
      </c>
      <c r="G420" s="173">
        <v>1023.3</v>
      </c>
      <c r="I420" s="92">
        <f t="shared" si="41"/>
        <v>0.17920684000000001</v>
      </c>
      <c r="J420" t="str">
        <f>IFERROR(VLOOKUP(VLOOKUP(B420,'Div &amp; NAV PU'!K:N,4,0),$O:$P,2,0),"Debt")</f>
        <v>Debt</v>
      </c>
      <c r="R420" t="str">
        <f t="shared" si="42"/>
        <v>Y0ALRegular Plan - Daily IDCW</v>
      </c>
      <c r="S420" t="str">
        <f>+VLOOKUP(B420,'Div &amp; NAV PU'!K:N,4,0)</f>
        <v>Y0AL</v>
      </c>
      <c r="T420" t="str">
        <f>+VLOOKUP(B420,'Div &amp; NAV PU'!K:O,5,0)</f>
        <v>Regular Plan - Daily IDCW</v>
      </c>
      <c r="U420">
        <f t="shared" si="38"/>
        <v>15.581406499999995</v>
      </c>
      <c r="V420">
        <f>+VLOOKUP(T420,Financials!$C$59:$AN$72,MATCH(S420,Financials!$1:$1,0)-2,0)</f>
        <v>15.581406499999995</v>
      </c>
      <c r="W420" s="108">
        <f t="shared" si="43"/>
        <v>0</v>
      </c>
      <c r="Y420" s="92">
        <f t="shared" si="39"/>
        <v>15.581406499999995</v>
      </c>
      <c r="Z420">
        <f t="shared" si="40"/>
        <v>15.581406499999995</v>
      </c>
    </row>
    <row r="421" spans="1:32" hidden="1" x14ac:dyDescent="0.25">
      <c r="A421" s="171">
        <v>556</v>
      </c>
      <c r="B421" s="171" t="s">
        <v>1285</v>
      </c>
      <c r="C421" s="171" t="s">
        <v>2445</v>
      </c>
      <c r="D421" s="172">
        <v>44339</v>
      </c>
      <c r="E421" s="173">
        <v>0.18563004</v>
      </c>
      <c r="F421" s="173">
        <v>0.18563004</v>
      </c>
      <c r="G421" s="173">
        <v>1023.3</v>
      </c>
      <c r="I421" s="92">
        <f t="shared" si="41"/>
        <v>0.18563004</v>
      </c>
      <c r="J421" t="str">
        <f>IFERROR(VLOOKUP(VLOOKUP(B421,'Div &amp; NAV PU'!K:N,4,0),$O:$P,2,0),"Debt")</f>
        <v>Debt</v>
      </c>
      <c r="R421" t="str">
        <f t="shared" si="42"/>
        <v>Y0ALDirect Plan - Daily IDCW</v>
      </c>
      <c r="S421" t="str">
        <f>+VLOOKUP(B421,'Div &amp; NAV PU'!K:N,4,0)</f>
        <v>Y0AL</v>
      </c>
      <c r="T421" t="str">
        <f>+VLOOKUP(B421,'Div &amp; NAV PU'!K:O,5,0)</f>
        <v>Direct Plan - Daily IDCW</v>
      </c>
      <c r="U421">
        <f t="shared" si="38"/>
        <v>16.110954460000006</v>
      </c>
      <c r="V421">
        <f>+VLOOKUP(T421,Financials!$C$59:$AN$72,MATCH(S421,Financials!$1:$1,0)-2,0)</f>
        <v>16.110954460000006</v>
      </c>
      <c r="W421" s="108">
        <f t="shared" si="43"/>
        <v>0</v>
      </c>
      <c r="Y421" s="92">
        <f t="shared" si="39"/>
        <v>16.110954460000006</v>
      </c>
      <c r="Z421">
        <f t="shared" si="40"/>
        <v>16.110954460000006</v>
      </c>
    </row>
    <row r="422" spans="1:32" hidden="1" x14ac:dyDescent="0.25">
      <c r="A422" s="171">
        <v>557</v>
      </c>
      <c r="B422" s="171" t="s">
        <v>1271</v>
      </c>
      <c r="C422" s="171" t="s">
        <v>2446</v>
      </c>
      <c r="D422" s="172">
        <v>44339</v>
      </c>
      <c r="E422" s="173">
        <v>0.17737599000000001</v>
      </c>
      <c r="F422" s="173">
        <v>0.17737599000000001</v>
      </c>
      <c r="G422" s="173">
        <v>1011.7794</v>
      </c>
      <c r="I422" s="92">
        <f t="shared" si="41"/>
        <v>0.17737599000000001</v>
      </c>
      <c r="J422" t="str">
        <f>IFERROR(VLOOKUP(VLOOKUP(B422,'Div &amp; NAV PU'!K:N,4,0),$O:$P,2,0),"Debt")</f>
        <v>Debt</v>
      </c>
      <c r="R422" t="str">
        <f t="shared" si="42"/>
        <v>Y0BQRegular Plan - Daily IDCW</v>
      </c>
      <c r="S422" t="str">
        <f>+VLOOKUP(B422,'Div &amp; NAV PU'!K:N,4,0)</f>
        <v>Y0BQ</v>
      </c>
      <c r="T422" t="str">
        <f>+VLOOKUP(B422,'Div &amp; NAV PU'!K:O,5,0)</f>
        <v>Regular Plan - Daily IDCW</v>
      </c>
      <c r="U422">
        <f t="shared" si="38"/>
        <v>15.994319890000005</v>
      </c>
      <c r="V422">
        <f>+VLOOKUP(T422,Financials!$C$59:$AN$72,MATCH(S422,Financials!$1:$1,0)-2,0)</f>
        <v>15.994319890000005</v>
      </c>
      <c r="W422" s="108">
        <f t="shared" si="43"/>
        <v>0</v>
      </c>
      <c r="Y422" s="92">
        <f t="shared" si="39"/>
        <v>15.994319890000005</v>
      </c>
      <c r="Z422">
        <f t="shared" si="40"/>
        <v>15.994319890000005</v>
      </c>
    </row>
    <row r="423" spans="1:32" hidden="1" x14ac:dyDescent="0.25">
      <c r="A423" s="171">
        <v>558</v>
      </c>
      <c r="B423" s="171" t="s">
        <v>1268</v>
      </c>
      <c r="C423" s="171" t="s">
        <v>2447</v>
      </c>
      <c r="D423" s="172">
        <v>44339</v>
      </c>
      <c r="E423" s="173">
        <v>0.18062019000000001</v>
      </c>
      <c r="F423" s="173">
        <v>0.18062019000000001</v>
      </c>
      <c r="G423" s="173">
        <v>1014.3496</v>
      </c>
      <c r="I423" s="92">
        <f t="shared" si="41"/>
        <v>0.18062019000000001</v>
      </c>
      <c r="J423" t="str">
        <f>IFERROR(VLOOKUP(VLOOKUP(B423,'Div &amp; NAV PU'!K:N,4,0),$O:$P,2,0),"Debt")</f>
        <v>Debt</v>
      </c>
      <c r="R423" t="str">
        <f t="shared" si="42"/>
        <v>Y0BQDirect Plan - Daily IDCW</v>
      </c>
      <c r="S423" t="str">
        <f>+VLOOKUP(B423,'Div &amp; NAV PU'!K:N,4,0)</f>
        <v>Y0BQ</v>
      </c>
      <c r="T423" t="str">
        <f>+VLOOKUP(B423,'Div &amp; NAV PU'!K:O,5,0)</f>
        <v>Direct Plan - Daily IDCW</v>
      </c>
      <c r="U423">
        <f t="shared" si="38"/>
        <v>16.338912069999992</v>
      </c>
      <c r="V423">
        <f>+VLOOKUP(T423,Financials!$C$59:$AN$72,MATCH(S423,Financials!$1:$1,0)-2,0)</f>
        <v>16.338912069999992</v>
      </c>
      <c r="W423" s="108">
        <f t="shared" si="43"/>
        <v>0</v>
      </c>
      <c r="Y423" s="92">
        <f t="shared" si="39"/>
        <v>16.338912069999992</v>
      </c>
      <c r="Z423">
        <f t="shared" si="40"/>
        <v>16.338912069999992</v>
      </c>
      <c r="AF423" s="169"/>
    </row>
    <row r="424" spans="1:32" hidden="1" x14ac:dyDescent="0.25">
      <c r="A424" s="171">
        <v>559</v>
      </c>
      <c r="B424" s="171" t="s">
        <v>1285</v>
      </c>
      <c r="C424" s="171" t="s">
        <v>2445</v>
      </c>
      <c r="D424" s="172">
        <v>44340</v>
      </c>
      <c r="E424" s="173">
        <v>9.1511720000000005E-2</v>
      </c>
      <c r="F424" s="173">
        <v>9.1511720000000005E-2</v>
      </c>
      <c r="G424" s="173">
        <v>1023.3</v>
      </c>
      <c r="I424" s="92">
        <f t="shared" si="41"/>
        <v>9.1511720000000005E-2</v>
      </c>
      <c r="J424" t="str">
        <f>IFERROR(VLOOKUP(VLOOKUP(B424,'Div &amp; NAV PU'!K:N,4,0),$O:$P,2,0),"Debt")</f>
        <v>Debt</v>
      </c>
      <c r="R424" t="str">
        <f t="shared" si="42"/>
        <v>Y0ALDirect Plan - Daily IDCW</v>
      </c>
      <c r="S424" t="str">
        <f>+VLOOKUP(B424,'Div &amp; NAV PU'!K:N,4,0)</f>
        <v>Y0AL</v>
      </c>
      <c r="T424" t="str">
        <f>+VLOOKUP(B424,'Div &amp; NAV PU'!K:O,5,0)</f>
        <v>Direct Plan - Daily IDCW</v>
      </c>
      <c r="U424">
        <f t="shared" si="38"/>
        <v>16.110954460000006</v>
      </c>
      <c r="V424">
        <f>+VLOOKUP(T424,Financials!$C$59:$AN$72,MATCH(S424,Financials!$1:$1,0)-2,0)</f>
        <v>16.110954460000006</v>
      </c>
      <c r="W424" s="108">
        <f t="shared" si="43"/>
        <v>0</v>
      </c>
      <c r="Y424" s="92">
        <f t="shared" si="39"/>
        <v>16.110954460000006</v>
      </c>
      <c r="Z424">
        <f t="shared" si="40"/>
        <v>16.110954460000006</v>
      </c>
    </row>
    <row r="425" spans="1:32" hidden="1" x14ac:dyDescent="0.25">
      <c r="A425" s="171">
        <v>560</v>
      </c>
      <c r="B425" s="171">
        <v>126</v>
      </c>
      <c r="C425" s="171" t="s">
        <v>2450</v>
      </c>
      <c r="D425" s="172">
        <v>44340</v>
      </c>
      <c r="E425" s="173">
        <v>5.96818E-3</v>
      </c>
      <c r="F425" s="173">
        <v>5.96818E-3</v>
      </c>
      <c r="G425" s="173">
        <v>13.0451</v>
      </c>
      <c r="I425" s="92">
        <f t="shared" si="41"/>
        <v>5.96818E-3</v>
      </c>
      <c r="J425" t="str">
        <f>IFERROR(VLOOKUP(VLOOKUP(B425,'Div &amp; NAV PU'!K:N,4,0),$O:$P,2,0),"Debt")</f>
        <v>Debt</v>
      </c>
      <c r="R425" t="str">
        <f t="shared" si="42"/>
        <v>Y0BLRegular Plan - Weekly IDCW</v>
      </c>
      <c r="S425" t="str">
        <f>+VLOOKUP(B425,'Div &amp; NAV PU'!K:N,4,0)</f>
        <v>Y0BL</v>
      </c>
      <c r="T425" t="str">
        <f>+VLOOKUP(B425,'Div &amp; NAV PU'!K:O,5,0)</f>
        <v>Regular Plan - Weekly IDCW</v>
      </c>
      <c r="U425">
        <f t="shared" si="38"/>
        <v>0.15968480999999998</v>
      </c>
      <c r="V425">
        <f>+VLOOKUP(T425,Financials!$C$59:$AN$72,MATCH(S425,Financials!$1:$1,0)-2,0)</f>
        <v>0.15968480999999998</v>
      </c>
      <c r="W425" s="108">
        <f t="shared" si="43"/>
        <v>0</v>
      </c>
      <c r="Y425" s="92">
        <f t="shared" si="39"/>
        <v>0.15968480999999998</v>
      </c>
      <c r="Z425">
        <f t="shared" si="40"/>
        <v>0.15968480999999998</v>
      </c>
    </row>
    <row r="426" spans="1:32" hidden="1" x14ac:dyDescent="0.25">
      <c r="A426" s="171">
        <v>561</v>
      </c>
      <c r="B426" s="171">
        <v>125</v>
      </c>
      <c r="C426" s="171" t="s">
        <v>2458</v>
      </c>
      <c r="D426" s="172">
        <v>44340</v>
      </c>
      <c r="E426" s="173">
        <v>2.41508E-3</v>
      </c>
      <c r="F426" s="173">
        <v>2.41508E-3</v>
      </c>
      <c r="G426" s="173">
        <v>10.8591</v>
      </c>
      <c r="I426" s="92">
        <f t="shared" si="41"/>
        <v>2.41508E-3</v>
      </c>
      <c r="J426" t="str">
        <f>IFERROR(VLOOKUP(VLOOKUP(B426,'Div &amp; NAV PU'!K:N,4,0),$O:$P,2,0),"Debt")</f>
        <v>Debt</v>
      </c>
      <c r="R426" t="str">
        <f t="shared" si="42"/>
        <v>Y0BLRegular Plan - Daily IDCW</v>
      </c>
      <c r="S426" t="str">
        <f>+VLOOKUP(B426,'Div &amp; NAV PU'!K:N,4,0)</f>
        <v>Y0BL</v>
      </c>
      <c r="T426" t="str">
        <f>+VLOOKUP(B426,'Div &amp; NAV PU'!K:O,5,0)</f>
        <v>Regular Plan - Daily IDCW</v>
      </c>
      <c r="U426">
        <f t="shared" si="38"/>
        <v>0.15721088999999988</v>
      </c>
      <c r="V426">
        <f>+VLOOKUP(T426,Financials!$C$59:$AN$72,MATCH(S426,Financials!$1:$1,0)-2,0)</f>
        <v>0.15721088999999988</v>
      </c>
      <c r="W426" s="108">
        <f t="shared" si="43"/>
        <v>0</v>
      </c>
      <c r="Y426" s="92">
        <f t="shared" si="39"/>
        <v>0.15721088999999988</v>
      </c>
      <c r="Z426">
        <f t="shared" si="40"/>
        <v>0.15721088999999988</v>
      </c>
      <c r="AF426" s="169"/>
    </row>
    <row r="427" spans="1:32" hidden="1" x14ac:dyDescent="0.25">
      <c r="A427" s="171">
        <v>562</v>
      </c>
      <c r="B427" s="171" t="s">
        <v>1267</v>
      </c>
      <c r="C427" s="171" t="s">
        <v>2451</v>
      </c>
      <c r="D427" s="172">
        <v>44340</v>
      </c>
      <c r="E427" s="173">
        <v>7.03551E-3</v>
      </c>
      <c r="F427" s="173">
        <v>7.03551E-3</v>
      </c>
      <c r="G427" s="173">
        <v>13.1173</v>
      </c>
      <c r="I427" s="92">
        <f t="shared" si="41"/>
        <v>7.03551E-3</v>
      </c>
      <c r="J427" t="str">
        <f>IFERROR(VLOOKUP(VLOOKUP(B427,'Div &amp; NAV PU'!K:N,4,0),$O:$P,2,0),"Debt")</f>
        <v>Debt</v>
      </c>
      <c r="R427" t="str">
        <f t="shared" si="42"/>
        <v>Y0BLDirect Plan - Weekly IDCW</v>
      </c>
      <c r="S427" t="str">
        <f>+VLOOKUP(B427,'Div &amp; NAV PU'!K:N,4,0)</f>
        <v>Y0BL</v>
      </c>
      <c r="T427" t="str">
        <f>+VLOOKUP(B427,'Div &amp; NAV PU'!K:O,5,0)</f>
        <v>Direct Plan - Weekly IDCW</v>
      </c>
      <c r="U427">
        <f t="shared" si="38"/>
        <v>0.18718277999999999</v>
      </c>
      <c r="V427">
        <f>+VLOOKUP(T427,Financials!$C$59:$AN$72,MATCH(S427,Financials!$1:$1,0)-2,0)</f>
        <v>0.18718277999999999</v>
      </c>
      <c r="W427" s="108">
        <f t="shared" si="43"/>
        <v>0</v>
      </c>
      <c r="Y427" s="92">
        <f t="shared" si="39"/>
        <v>0.18718277999999999</v>
      </c>
      <c r="Z427">
        <f t="shared" si="40"/>
        <v>0.18718277999999999</v>
      </c>
    </row>
    <row r="428" spans="1:32" hidden="1" x14ac:dyDescent="0.25">
      <c r="A428" s="171">
        <v>563</v>
      </c>
      <c r="B428" s="171" t="s">
        <v>1263</v>
      </c>
      <c r="C428" s="171" t="s">
        <v>2459</v>
      </c>
      <c r="D428" s="172">
        <v>44340</v>
      </c>
      <c r="E428" s="173">
        <v>2.84351E-3</v>
      </c>
      <c r="F428" s="173">
        <v>2.84351E-3</v>
      </c>
      <c r="G428" s="173">
        <v>10.8591</v>
      </c>
      <c r="I428" s="92">
        <f t="shared" si="41"/>
        <v>2.84351E-3</v>
      </c>
      <c r="J428" t="str">
        <f>IFERROR(VLOOKUP(VLOOKUP(B428,'Div &amp; NAV PU'!K:N,4,0),$O:$P,2,0),"Debt")</f>
        <v>Debt</v>
      </c>
      <c r="R428" t="str">
        <f t="shared" si="42"/>
        <v>Y0BLDirect Plan - Daily IDCW</v>
      </c>
      <c r="S428" t="str">
        <f>+VLOOKUP(B428,'Div &amp; NAV PU'!K:N,4,0)</f>
        <v>Y0BL</v>
      </c>
      <c r="T428" t="str">
        <f>+VLOOKUP(B428,'Div &amp; NAV PU'!K:O,5,0)</f>
        <v>Direct Plan - Daily IDCW</v>
      </c>
      <c r="U428">
        <f t="shared" si="38"/>
        <v>0.18309809000000002</v>
      </c>
      <c r="V428">
        <f>+VLOOKUP(T428,Financials!$C$59:$AN$72,MATCH(S428,Financials!$1:$1,0)-2,0)</f>
        <v>0.18309809000000002</v>
      </c>
      <c r="W428" s="108">
        <f t="shared" si="43"/>
        <v>0</v>
      </c>
      <c r="Y428" s="92">
        <f t="shared" si="39"/>
        <v>0.18309809000000002</v>
      </c>
      <c r="Z428">
        <f t="shared" si="40"/>
        <v>0.18309809000000002</v>
      </c>
    </row>
    <row r="429" spans="1:32" hidden="1" x14ac:dyDescent="0.25">
      <c r="A429" s="171">
        <v>564</v>
      </c>
      <c r="B429" s="171" t="s">
        <v>1273</v>
      </c>
      <c r="C429" s="171" t="s">
        <v>2448</v>
      </c>
      <c r="D429" s="172">
        <v>44340</v>
      </c>
      <c r="E429" s="173">
        <v>0.59522618000000005</v>
      </c>
      <c r="F429" s="173">
        <v>0.59522618000000005</v>
      </c>
      <c r="G429" s="173">
        <v>1002.7005</v>
      </c>
      <c r="I429" s="92">
        <f t="shared" si="41"/>
        <v>0.59522618000000005</v>
      </c>
      <c r="J429" t="str">
        <f>IFERROR(VLOOKUP(VLOOKUP(B429,'Div &amp; NAV PU'!K:N,4,0),$O:$P,2,0),"Debt")</f>
        <v>Debt</v>
      </c>
      <c r="R429" t="str">
        <f t="shared" si="42"/>
        <v>Y0BQRegular Plan - Weekly IDCW</v>
      </c>
      <c r="S429" t="str">
        <f>+VLOOKUP(B429,'Div &amp; NAV PU'!K:N,4,0)</f>
        <v>Y0BQ</v>
      </c>
      <c r="T429" t="str">
        <f>+VLOOKUP(B429,'Div &amp; NAV PU'!K:O,5,0)</f>
        <v>Regular Plan - Weekly IDCW</v>
      </c>
      <c r="U429">
        <f t="shared" si="38"/>
        <v>15.883562729999998</v>
      </c>
      <c r="V429">
        <f>+VLOOKUP(T429,Financials!$C$59:$AN$72,MATCH(S429,Financials!$1:$1,0)-2,0)</f>
        <v>15.883562729999998</v>
      </c>
      <c r="W429" s="108">
        <f t="shared" si="43"/>
        <v>0</v>
      </c>
      <c r="Y429" s="92">
        <f t="shared" si="39"/>
        <v>15.883562729999998</v>
      </c>
      <c r="Z429">
        <f t="shared" si="40"/>
        <v>15.883562729999998</v>
      </c>
    </row>
    <row r="430" spans="1:32" hidden="1" x14ac:dyDescent="0.25">
      <c r="A430" s="171">
        <v>565</v>
      </c>
      <c r="B430" s="171" t="s">
        <v>1271</v>
      </c>
      <c r="C430" s="171" t="s">
        <v>2446</v>
      </c>
      <c r="D430" s="172">
        <v>44340</v>
      </c>
      <c r="E430" s="173">
        <v>8.1236310000000006E-2</v>
      </c>
      <c r="F430" s="173">
        <v>8.1236310000000006E-2</v>
      </c>
      <c r="G430" s="173">
        <v>1011.7794</v>
      </c>
      <c r="I430" s="92">
        <f t="shared" si="41"/>
        <v>8.1236310000000006E-2</v>
      </c>
      <c r="J430" t="str">
        <f>IFERROR(VLOOKUP(VLOOKUP(B430,'Div &amp; NAV PU'!K:N,4,0),$O:$P,2,0),"Debt")</f>
        <v>Debt</v>
      </c>
      <c r="R430" t="str">
        <f t="shared" si="42"/>
        <v>Y0BQRegular Plan - Daily IDCW</v>
      </c>
      <c r="S430" t="str">
        <f>+VLOOKUP(B430,'Div &amp; NAV PU'!K:N,4,0)</f>
        <v>Y0BQ</v>
      </c>
      <c r="T430" t="str">
        <f>+VLOOKUP(B430,'Div &amp; NAV PU'!K:O,5,0)</f>
        <v>Regular Plan - Daily IDCW</v>
      </c>
      <c r="U430">
        <f t="shared" si="38"/>
        <v>15.994319890000005</v>
      </c>
      <c r="V430">
        <f>+VLOOKUP(T430,Financials!$C$59:$AN$72,MATCH(S430,Financials!$1:$1,0)-2,0)</f>
        <v>15.994319890000005</v>
      </c>
      <c r="W430" s="108">
        <f t="shared" si="43"/>
        <v>0</v>
      </c>
      <c r="Y430" s="92">
        <f t="shared" si="39"/>
        <v>15.994319890000005</v>
      </c>
      <c r="Z430">
        <f t="shared" si="40"/>
        <v>15.994319890000005</v>
      </c>
    </row>
    <row r="431" spans="1:32" hidden="1" x14ac:dyDescent="0.25">
      <c r="A431" s="171">
        <v>566</v>
      </c>
      <c r="B431" s="171" t="s">
        <v>1270</v>
      </c>
      <c r="C431" s="171" t="s">
        <v>2452</v>
      </c>
      <c r="D431" s="172">
        <v>44340</v>
      </c>
      <c r="E431" s="173">
        <v>0.60380056000000004</v>
      </c>
      <c r="F431" s="173">
        <v>0.60380056000000004</v>
      </c>
      <c r="G431" s="173">
        <v>1000.9308</v>
      </c>
      <c r="I431" s="92">
        <f t="shared" si="41"/>
        <v>0.60380056000000004</v>
      </c>
      <c r="J431" t="str">
        <f>IFERROR(VLOOKUP(VLOOKUP(B431,'Div &amp; NAV PU'!K:N,4,0),$O:$P,2,0),"Debt")</f>
        <v>Debt</v>
      </c>
      <c r="R431" t="str">
        <f t="shared" si="42"/>
        <v>Y0BQDirect Plan - Weekly IDCW</v>
      </c>
      <c r="S431" t="str">
        <f>+VLOOKUP(B431,'Div &amp; NAV PU'!K:N,4,0)</f>
        <v>Y0BQ</v>
      </c>
      <c r="T431" t="str">
        <f>+VLOOKUP(B431,'Div &amp; NAV PU'!K:O,5,0)</f>
        <v>Direct Plan - Weekly IDCW</v>
      </c>
      <c r="U431">
        <f t="shared" si="38"/>
        <v>16.12514651</v>
      </c>
      <c r="V431">
        <f>+VLOOKUP(T431,Financials!$C$59:$AN$72,MATCH(S431,Financials!$1:$1,0)-2,0)</f>
        <v>16.12514651</v>
      </c>
      <c r="W431" s="108">
        <f t="shared" si="43"/>
        <v>0</v>
      </c>
      <c r="Y431" s="92">
        <f t="shared" si="39"/>
        <v>16.12514651</v>
      </c>
      <c r="Z431">
        <f t="shared" si="40"/>
        <v>16.12514651</v>
      </c>
    </row>
    <row r="432" spans="1:32" hidden="1" x14ac:dyDescent="0.25">
      <c r="A432" s="171">
        <v>567</v>
      </c>
      <c r="B432" s="171" t="s">
        <v>1268</v>
      </c>
      <c r="C432" s="171" t="s">
        <v>2447</v>
      </c>
      <c r="D432" s="172">
        <v>44340</v>
      </c>
      <c r="E432" s="173">
        <v>8.2864999999999994E-2</v>
      </c>
      <c r="F432" s="173">
        <v>8.2864999999999994E-2</v>
      </c>
      <c r="G432" s="173">
        <v>1014.3496</v>
      </c>
      <c r="I432" s="92">
        <f t="shared" si="41"/>
        <v>8.2864999999999994E-2</v>
      </c>
      <c r="J432" t="str">
        <f>IFERROR(VLOOKUP(VLOOKUP(B432,'Div &amp; NAV PU'!K:N,4,0),$O:$P,2,0),"Debt")</f>
        <v>Debt</v>
      </c>
      <c r="R432" t="str">
        <f t="shared" si="42"/>
        <v>Y0BQDirect Plan - Daily IDCW</v>
      </c>
      <c r="S432" t="str">
        <f>+VLOOKUP(B432,'Div &amp; NAV PU'!K:N,4,0)</f>
        <v>Y0BQ</v>
      </c>
      <c r="T432" t="str">
        <f>+VLOOKUP(B432,'Div &amp; NAV PU'!K:O,5,0)</f>
        <v>Direct Plan - Daily IDCW</v>
      </c>
      <c r="U432">
        <f t="shared" si="38"/>
        <v>16.338912069999992</v>
      </c>
      <c r="V432">
        <f>+VLOOKUP(T432,Financials!$C$59:$AN$72,MATCH(S432,Financials!$1:$1,0)-2,0)</f>
        <v>16.338912069999992</v>
      </c>
      <c r="W432" s="108">
        <f t="shared" si="43"/>
        <v>0</v>
      </c>
      <c r="Y432" s="92">
        <f t="shared" si="39"/>
        <v>16.338912069999992</v>
      </c>
      <c r="Z432">
        <f t="shared" si="40"/>
        <v>16.338912069999992</v>
      </c>
    </row>
    <row r="433" spans="1:26" hidden="1" x14ac:dyDescent="0.25">
      <c r="A433" s="171">
        <v>569</v>
      </c>
      <c r="B433" s="171" t="s">
        <v>1234</v>
      </c>
      <c r="C433" s="171" t="s">
        <v>2464</v>
      </c>
      <c r="D433" s="172">
        <v>44340</v>
      </c>
      <c r="E433" s="173">
        <v>0.17</v>
      </c>
      <c r="F433" s="173">
        <v>0.17</v>
      </c>
      <c r="G433" s="173">
        <v>27.672000000000001</v>
      </c>
      <c r="I433" s="92">
        <f t="shared" si="41"/>
        <v>0.17</v>
      </c>
      <c r="J433" t="str">
        <f>IFERROR(VLOOKUP(VLOOKUP(B433,'Div &amp; NAV PU'!K:N,4,0),$O:$P,2,0),"Debt")</f>
        <v>Equity</v>
      </c>
      <c r="R433" t="str">
        <f t="shared" si="42"/>
        <v>Y0AGRegular Plan - IDCW</v>
      </c>
      <c r="S433" t="str">
        <f>+VLOOKUP(B433,'Div &amp; NAV PU'!K:N,4,0)</f>
        <v>Y0AG</v>
      </c>
      <c r="T433" t="str">
        <f>+VLOOKUP(B433,'Div &amp; NAV PU'!K:O,5,0)</f>
        <v>Regular Plan - IDCW</v>
      </c>
      <c r="U433">
        <f t="shared" si="38"/>
        <v>1</v>
      </c>
      <c r="V433">
        <f>+VLOOKUP(T433,Financials!$C$59:$AN$72,MATCH(S433,Financials!$1:$1,0)-2,0)</f>
        <v>1</v>
      </c>
      <c r="W433" s="108">
        <f t="shared" si="43"/>
        <v>0</v>
      </c>
      <c r="Y433" s="92">
        <f t="shared" si="39"/>
        <v>1</v>
      </c>
      <c r="Z433">
        <f t="shared" si="40"/>
        <v>1</v>
      </c>
    </row>
    <row r="434" spans="1:26" hidden="1" x14ac:dyDescent="0.25">
      <c r="A434" s="171">
        <v>571</v>
      </c>
      <c r="B434" s="171" t="s">
        <v>1232</v>
      </c>
      <c r="C434" s="171" t="s">
        <v>2467</v>
      </c>
      <c r="D434" s="172">
        <v>44340</v>
      </c>
      <c r="E434" s="173">
        <v>0.19</v>
      </c>
      <c r="F434" s="173">
        <v>0.19</v>
      </c>
      <c r="G434" s="173">
        <v>31.576000000000001</v>
      </c>
      <c r="I434" s="92">
        <f t="shared" si="41"/>
        <v>0.19</v>
      </c>
      <c r="J434" t="str">
        <f>IFERROR(VLOOKUP(VLOOKUP(B434,'Div &amp; NAV PU'!K:N,4,0),$O:$P,2,0),"Debt")</f>
        <v>Equity</v>
      </c>
      <c r="R434" t="str">
        <f t="shared" si="42"/>
        <v>Y0AGDirect Plan - IDCW</v>
      </c>
      <c r="S434" t="str">
        <f>+VLOOKUP(B434,'Div &amp; NAV PU'!K:N,4,0)</f>
        <v>Y0AG</v>
      </c>
      <c r="T434" t="str">
        <f>+VLOOKUP(B434,'Div &amp; NAV PU'!K:O,5,0)</f>
        <v>Direct Plan - IDCW</v>
      </c>
      <c r="U434">
        <f t="shared" si="38"/>
        <v>1.1399999999999999</v>
      </c>
      <c r="V434">
        <f>+VLOOKUP(T434,Financials!$C$59:$AN$72,MATCH(S434,Financials!$1:$1,0)-2,0)</f>
        <v>1.1399999999999999</v>
      </c>
      <c r="W434" s="108">
        <f t="shared" si="43"/>
        <v>0</v>
      </c>
      <c r="Y434" s="92">
        <f t="shared" si="39"/>
        <v>1.1399999999999999</v>
      </c>
      <c r="Z434">
        <f t="shared" si="40"/>
        <v>1.1399999999999999</v>
      </c>
    </row>
    <row r="435" spans="1:26" hidden="1" x14ac:dyDescent="0.25">
      <c r="A435" s="171">
        <v>572</v>
      </c>
      <c r="B435" s="171" t="s">
        <v>1242</v>
      </c>
      <c r="C435" s="171" t="s">
        <v>2468</v>
      </c>
      <c r="D435" s="172">
        <v>44340</v>
      </c>
      <c r="E435" s="173">
        <v>0.12</v>
      </c>
      <c r="F435" s="173">
        <v>0.12</v>
      </c>
      <c r="G435" s="173">
        <v>23.768999999999998</v>
      </c>
      <c r="I435" s="92">
        <f t="shared" si="41"/>
        <v>0.12</v>
      </c>
      <c r="J435" t="str">
        <f>IFERROR(VLOOKUP(VLOOKUP(B435,'Div &amp; NAV PU'!K:N,4,0),$O:$P,2,0),"Debt")</f>
        <v>Equity</v>
      </c>
      <c r="R435" t="str">
        <f t="shared" si="42"/>
        <v>Y0ASRegular Plan - IDCW</v>
      </c>
      <c r="S435" t="str">
        <f>+VLOOKUP(B435,'Div &amp; NAV PU'!K:N,4,0)</f>
        <v>Y0AS</v>
      </c>
      <c r="T435" t="str">
        <f>+VLOOKUP(B435,'Div &amp; NAV PU'!K:O,5,0)</f>
        <v>Regular Plan - IDCW</v>
      </c>
      <c r="U435">
        <f t="shared" si="38"/>
        <v>0.76</v>
      </c>
      <c r="V435">
        <f>+VLOOKUP(T435,Financials!$C$59:$AN$72,MATCH(S435,Financials!$1:$1,0)-2,0)</f>
        <v>0.76</v>
      </c>
      <c r="W435" s="108">
        <f t="shared" si="43"/>
        <v>0</v>
      </c>
      <c r="Y435" s="92">
        <f t="shared" si="39"/>
        <v>0.76</v>
      </c>
      <c r="Z435">
        <f t="shared" si="40"/>
        <v>0.76</v>
      </c>
    </row>
    <row r="436" spans="1:26" hidden="1" x14ac:dyDescent="0.25">
      <c r="A436" s="171">
        <v>574</v>
      </c>
      <c r="B436" s="171" t="s">
        <v>1240</v>
      </c>
      <c r="C436" s="171" t="s">
        <v>2463</v>
      </c>
      <c r="D436" s="172">
        <v>44340</v>
      </c>
      <c r="E436" s="173">
        <v>0.14000000000000001</v>
      </c>
      <c r="F436" s="173">
        <v>0.14000000000000001</v>
      </c>
      <c r="G436" s="173">
        <v>26.925000000000001</v>
      </c>
      <c r="I436" s="92">
        <f t="shared" si="41"/>
        <v>0.14000000000000001</v>
      </c>
      <c r="J436" t="str">
        <f>IFERROR(VLOOKUP(VLOOKUP(B436,'Div &amp; NAV PU'!K:N,4,0),$O:$P,2,0),"Debt")</f>
        <v>Equity</v>
      </c>
      <c r="R436" t="str">
        <f t="shared" si="42"/>
        <v>Y0ASDirect Plan - IDCW</v>
      </c>
      <c r="S436" t="str">
        <f>+VLOOKUP(B436,'Div &amp; NAV PU'!K:N,4,0)</f>
        <v>Y0AS</v>
      </c>
      <c r="T436" t="str">
        <f>+VLOOKUP(B436,'Div &amp; NAV PU'!K:O,5,0)</f>
        <v>Direct Plan - IDCW</v>
      </c>
      <c r="U436">
        <f t="shared" si="38"/>
        <v>0.88000000000000012</v>
      </c>
      <c r="V436">
        <f>+VLOOKUP(T436,Financials!$C$59:$AN$72,MATCH(S436,Financials!$1:$1,0)-2,0)</f>
        <v>0.88000000000000012</v>
      </c>
      <c r="W436" s="108">
        <f t="shared" si="43"/>
        <v>0</v>
      </c>
      <c r="Y436" s="92">
        <f t="shared" si="39"/>
        <v>0.88000000000000012</v>
      </c>
      <c r="Z436">
        <f t="shared" si="40"/>
        <v>0.88000000000000012</v>
      </c>
    </row>
    <row r="437" spans="1:26" hidden="1" x14ac:dyDescent="0.25">
      <c r="A437" s="171">
        <v>575</v>
      </c>
      <c r="B437" s="171" t="s">
        <v>1300</v>
      </c>
      <c r="C437" s="171" t="s">
        <v>2460</v>
      </c>
      <c r="D437" s="172">
        <v>44340</v>
      </c>
      <c r="E437" s="173">
        <v>1.1856780000000001E-2</v>
      </c>
      <c r="F437" s="173">
        <v>1.1856780000000001E-2</v>
      </c>
      <c r="G437" s="173">
        <v>10.8537</v>
      </c>
      <c r="I437" s="92">
        <f t="shared" si="41"/>
        <v>1.1856780000000001E-2</v>
      </c>
      <c r="J437" t="str">
        <f>IFERROR(VLOOKUP(VLOOKUP(B437,'Div &amp; NAV PU'!K:N,4,0),$O:$P,2,0),"Debt")</f>
        <v>Debt</v>
      </c>
      <c r="R437" t="str">
        <f t="shared" si="42"/>
        <v>Y0AIRegular Plan - Weekly IDCW</v>
      </c>
      <c r="S437" t="str">
        <f>+VLOOKUP(B437,'Div &amp; NAV PU'!K:N,4,0)</f>
        <v>Y0AI</v>
      </c>
      <c r="T437" t="str">
        <f>+VLOOKUP(B437,'Div &amp; NAV PU'!K:O,5,0)</f>
        <v>Regular Plan - Weekly IDCW</v>
      </c>
      <c r="U437">
        <f t="shared" si="38"/>
        <v>0.25746023000000001</v>
      </c>
      <c r="V437">
        <f>+VLOOKUP(T437,Financials!$C$59:$AN$72,MATCH(S437,Financials!$1:$1,0)-2,0)</f>
        <v>0.25746023000000001</v>
      </c>
      <c r="W437" s="108">
        <f t="shared" si="43"/>
        <v>0</v>
      </c>
      <c r="Y437" s="92">
        <f t="shared" si="39"/>
        <v>0.25746023000000001</v>
      </c>
      <c r="Z437">
        <f t="shared" si="40"/>
        <v>0.25746023000000001</v>
      </c>
    </row>
    <row r="438" spans="1:26" hidden="1" x14ac:dyDescent="0.25">
      <c r="A438" s="171">
        <v>576</v>
      </c>
      <c r="B438" s="171" t="s">
        <v>1297</v>
      </c>
      <c r="C438" s="171" t="s">
        <v>2469</v>
      </c>
      <c r="D438" s="172">
        <v>44340</v>
      </c>
      <c r="E438" s="173">
        <v>4.7771100000000002E-3</v>
      </c>
      <c r="F438" s="173">
        <v>4.7771100000000002E-3</v>
      </c>
      <c r="G438" s="173">
        <v>11.116</v>
      </c>
      <c r="I438" s="92">
        <f t="shared" si="41"/>
        <v>4.7771100000000002E-3</v>
      </c>
      <c r="J438" t="str">
        <f>IFERROR(VLOOKUP(VLOOKUP(B438,'Div &amp; NAV PU'!K:N,4,0),$O:$P,2,0),"Debt")</f>
        <v>Debt</v>
      </c>
      <c r="R438" t="str">
        <f t="shared" si="42"/>
        <v>Y0AIRegular Plan - Daily IDCW</v>
      </c>
      <c r="S438" t="str">
        <f>+VLOOKUP(B438,'Div &amp; NAV PU'!K:N,4,0)</f>
        <v>Y0AI</v>
      </c>
      <c r="T438" t="str">
        <f>+VLOOKUP(B438,'Div &amp; NAV PU'!K:O,5,0)</f>
        <v>Regular Plan - Daily IDCW</v>
      </c>
      <c r="U438">
        <f t="shared" si="38"/>
        <v>0.25393286999999998</v>
      </c>
      <c r="V438">
        <f>+VLOOKUP(T438,Financials!$C$59:$AN$72,MATCH(S438,Financials!$1:$1,0)-2,0)</f>
        <v>0.25393286999999998</v>
      </c>
      <c r="W438" s="108">
        <f t="shared" si="43"/>
        <v>0</v>
      </c>
      <c r="Y438" s="92">
        <f t="shared" si="39"/>
        <v>0.25393286999999998</v>
      </c>
      <c r="Z438">
        <f t="shared" si="40"/>
        <v>0.25393286999999998</v>
      </c>
    </row>
    <row r="439" spans="1:26" hidden="1" x14ac:dyDescent="0.25">
      <c r="A439" s="171">
        <v>577</v>
      </c>
      <c r="B439" s="171" t="s">
        <v>1296</v>
      </c>
      <c r="C439" s="171" t="s">
        <v>2461</v>
      </c>
      <c r="D439" s="172">
        <v>44340</v>
      </c>
      <c r="E439" s="173">
        <v>1.2558089999999999E-2</v>
      </c>
      <c r="F439" s="173">
        <v>1.2558089999999999E-2</v>
      </c>
      <c r="G439" s="173">
        <v>10.859500000000001</v>
      </c>
      <c r="I439" s="92">
        <f t="shared" si="41"/>
        <v>1.2558089999999999E-2</v>
      </c>
      <c r="J439" t="str">
        <f>IFERROR(VLOOKUP(VLOOKUP(B439,'Div &amp; NAV PU'!K:N,4,0),$O:$P,2,0),"Debt")</f>
        <v>Debt</v>
      </c>
      <c r="R439" t="str">
        <f t="shared" si="42"/>
        <v>Y0AIDirect Plan - Weekly IDCW</v>
      </c>
      <c r="S439" t="str">
        <f>+VLOOKUP(B439,'Div &amp; NAV PU'!K:N,4,0)</f>
        <v>Y0AI</v>
      </c>
      <c r="T439" t="str">
        <f>+VLOOKUP(B439,'Div &amp; NAV PU'!K:O,5,0)</f>
        <v>Direct Plan - Weekly IDCW</v>
      </c>
      <c r="U439">
        <f t="shared" si="38"/>
        <v>0.27169967</v>
      </c>
      <c r="V439">
        <f>+VLOOKUP(T439,Financials!$C$59:$AN$72,MATCH(S439,Financials!$1:$1,0)-2,0)</f>
        <v>0.27169967</v>
      </c>
      <c r="W439" s="108">
        <f t="shared" si="43"/>
        <v>0</v>
      </c>
      <c r="Y439" s="92">
        <f t="shared" si="39"/>
        <v>0.27169967</v>
      </c>
      <c r="Z439">
        <f t="shared" si="40"/>
        <v>0.27169967</v>
      </c>
    </row>
    <row r="440" spans="1:26" hidden="1" x14ac:dyDescent="0.25">
      <c r="A440" s="171">
        <v>578</v>
      </c>
      <c r="B440" s="171" t="s">
        <v>1524</v>
      </c>
      <c r="C440" s="171" t="s">
        <v>2462</v>
      </c>
      <c r="D440" s="172">
        <v>44340</v>
      </c>
      <c r="E440" s="173">
        <v>5.1604700000000003E-3</v>
      </c>
      <c r="F440" s="173">
        <v>5.1604700000000003E-3</v>
      </c>
      <c r="G440" s="173">
        <v>11.1907</v>
      </c>
      <c r="I440" s="92">
        <f t="shared" si="41"/>
        <v>5.1604700000000003E-3</v>
      </c>
      <c r="J440" t="str">
        <f>IFERROR(VLOOKUP(VLOOKUP(B440,'Div &amp; NAV PU'!K:N,4,0),$O:$P,2,0),"Debt")</f>
        <v>Debt</v>
      </c>
      <c r="R440" t="str">
        <f t="shared" si="42"/>
        <v>Y0AIDirect Plan - Daily IDCW</v>
      </c>
      <c r="S440" t="str">
        <f>+VLOOKUP(B440,'Div &amp; NAV PU'!K:N,4,0)</f>
        <v>Y0AI</v>
      </c>
      <c r="T440" t="str">
        <f>+VLOOKUP(B440,'Div &amp; NAV PU'!K:O,5,0)</f>
        <v>Direct Plan - Daily IDCW</v>
      </c>
      <c r="U440">
        <f t="shared" si="38"/>
        <v>0.28590751000000003</v>
      </c>
      <c r="V440">
        <f>+VLOOKUP(T440,Financials!$C$59:$AN$72,MATCH(S440,Financials!$1:$1,0)-2,0)</f>
        <v>0.28590751000000003</v>
      </c>
      <c r="W440" s="108">
        <f t="shared" si="43"/>
        <v>0</v>
      </c>
      <c r="Y440" s="92">
        <f t="shared" si="39"/>
        <v>0.28590751000000003</v>
      </c>
      <c r="Z440">
        <f t="shared" si="40"/>
        <v>0.28590751000000003</v>
      </c>
    </row>
    <row r="441" spans="1:26" hidden="1" x14ac:dyDescent="0.25">
      <c r="A441" s="171">
        <v>580</v>
      </c>
      <c r="B441" s="171" t="s">
        <v>1248</v>
      </c>
      <c r="C441" s="171" t="s">
        <v>2466</v>
      </c>
      <c r="D441" s="172">
        <v>44340</v>
      </c>
      <c r="E441" s="173">
        <v>0.1</v>
      </c>
      <c r="F441" s="173">
        <v>0.1</v>
      </c>
      <c r="G441" s="173">
        <v>17.844000000000001</v>
      </c>
      <c r="I441" s="92">
        <f t="shared" si="41"/>
        <v>0.1</v>
      </c>
      <c r="J441" t="str">
        <f>IFERROR(VLOOKUP(VLOOKUP(B441,'Div &amp; NAV PU'!K:N,4,0),$O:$P,2,0),"Debt")</f>
        <v>Equity</v>
      </c>
      <c r="R441" t="str">
        <f t="shared" si="42"/>
        <v>Y0ATRegular Plan - IDCW</v>
      </c>
      <c r="S441" t="str">
        <f>+VLOOKUP(B441,'Div &amp; NAV PU'!K:N,4,0)</f>
        <v>Y0AT</v>
      </c>
      <c r="T441" t="str">
        <f>+VLOOKUP(B441,'Div &amp; NAV PU'!K:O,5,0)</f>
        <v>Regular Plan - IDCW</v>
      </c>
      <c r="U441">
        <f t="shared" si="38"/>
        <v>0.57999999999999996</v>
      </c>
      <c r="V441">
        <f>+VLOOKUP(T441,Financials!$C$59:$AN$72,MATCH(S441,Financials!$1:$1,0)-2,0)</f>
        <v>0.57999999999999996</v>
      </c>
      <c r="W441" s="108">
        <f t="shared" si="43"/>
        <v>0</v>
      </c>
      <c r="Y441" s="92">
        <f t="shared" si="39"/>
        <v>0.57999999999999996</v>
      </c>
      <c r="Z441">
        <f t="shared" si="40"/>
        <v>0.57999999999999996</v>
      </c>
    </row>
    <row r="442" spans="1:26" hidden="1" x14ac:dyDescent="0.25">
      <c r="A442" s="171">
        <v>581</v>
      </c>
      <c r="B442" s="171" t="s">
        <v>1246</v>
      </c>
      <c r="C442" s="171" t="s">
        <v>2465</v>
      </c>
      <c r="D442" s="172">
        <v>44340</v>
      </c>
      <c r="E442" s="173">
        <v>0.11</v>
      </c>
      <c r="F442" s="173">
        <v>0.11</v>
      </c>
      <c r="G442" s="173">
        <v>19.876999999999999</v>
      </c>
      <c r="I442" s="92">
        <f t="shared" si="41"/>
        <v>0.11</v>
      </c>
      <c r="J442" t="str">
        <f>IFERROR(VLOOKUP(VLOOKUP(B442,'Div &amp; NAV PU'!K:N,4,0),$O:$P,2,0),"Debt")</f>
        <v>Equity</v>
      </c>
      <c r="R442" t="str">
        <f t="shared" si="42"/>
        <v>Y0ATDirect Plan - IDCW</v>
      </c>
      <c r="S442" t="str">
        <f>+VLOOKUP(B442,'Div &amp; NAV PU'!K:N,4,0)</f>
        <v>Y0AT</v>
      </c>
      <c r="T442" t="str">
        <f>+VLOOKUP(B442,'Div &amp; NAV PU'!K:O,5,0)</f>
        <v>Direct Plan - IDCW</v>
      </c>
      <c r="U442">
        <f t="shared" si="38"/>
        <v>0.64</v>
      </c>
      <c r="V442">
        <f>+VLOOKUP(T442,Financials!$C$59:$AN$72,MATCH(S442,Financials!$1:$1,0)-2,0)</f>
        <v>0.64</v>
      </c>
      <c r="W442" s="108">
        <f t="shared" si="43"/>
        <v>0</v>
      </c>
      <c r="Y442" s="92">
        <f t="shared" si="39"/>
        <v>0.64</v>
      </c>
      <c r="Z442">
        <f t="shared" si="40"/>
        <v>0.64</v>
      </c>
    </row>
    <row r="443" spans="1:26" hidden="1" x14ac:dyDescent="0.25">
      <c r="A443" s="171">
        <v>584</v>
      </c>
      <c r="B443" s="171">
        <v>221</v>
      </c>
      <c r="C443" s="171" t="s">
        <v>2454</v>
      </c>
      <c r="D443" s="172">
        <v>44340</v>
      </c>
      <c r="E443" s="173">
        <v>5.7697800000000004E-3</v>
      </c>
      <c r="F443" s="173">
        <v>5.7697800000000004E-3</v>
      </c>
      <c r="G443" s="173">
        <v>11.118499999999999</v>
      </c>
      <c r="I443" s="92">
        <f t="shared" si="41"/>
        <v>5.7697800000000004E-3</v>
      </c>
      <c r="J443" t="str">
        <f>IFERROR(VLOOKUP(VLOOKUP(B443,'Div &amp; NAV PU'!K:N,4,0),$O:$P,2,0),"Debt")</f>
        <v>Debt</v>
      </c>
      <c r="R443" t="str">
        <f t="shared" si="42"/>
        <v>Y0BORegular Plan - Weekly IDCW</v>
      </c>
      <c r="S443" t="str">
        <f>+VLOOKUP(B443,'Div &amp; NAV PU'!K:N,4,0)</f>
        <v>Y0BO</v>
      </c>
      <c r="T443" t="str">
        <f>+VLOOKUP(B443,'Div &amp; NAV PU'!K:O,5,0)</f>
        <v>Regular Plan - Weekly IDCW</v>
      </c>
      <c r="U443">
        <f t="shared" si="38"/>
        <v>0.15691073999999997</v>
      </c>
      <c r="V443">
        <f>+VLOOKUP(T443,Financials!$C$59:$AN$72,MATCH(S443,Financials!$1:$1,0)-2,0)</f>
        <v>0.15691073999999997</v>
      </c>
      <c r="W443" s="108">
        <f t="shared" si="43"/>
        <v>0</v>
      </c>
      <c r="Y443" s="92">
        <f t="shared" si="39"/>
        <v>0.15691073999999997</v>
      </c>
      <c r="Z443">
        <f t="shared" si="40"/>
        <v>0.15691073999999997</v>
      </c>
    </row>
    <row r="444" spans="1:26" hidden="1" x14ac:dyDescent="0.25">
      <c r="A444" s="171">
        <v>585</v>
      </c>
      <c r="B444" s="171">
        <v>222</v>
      </c>
      <c r="C444" s="171" t="s">
        <v>2455</v>
      </c>
      <c r="D444" s="172">
        <v>44340</v>
      </c>
      <c r="E444" s="173">
        <v>2.5540799999999998E-3</v>
      </c>
      <c r="F444" s="173">
        <v>2.5540799999999998E-3</v>
      </c>
      <c r="G444" s="173">
        <v>10.322100000000001</v>
      </c>
      <c r="I444" s="92">
        <f t="shared" si="41"/>
        <v>2.5540799999999998E-3</v>
      </c>
      <c r="J444" t="str">
        <f>IFERROR(VLOOKUP(VLOOKUP(B444,'Div &amp; NAV PU'!K:N,4,0),$O:$P,2,0),"Debt")</f>
        <v>Debt</v>
      </c>
      <c r="R444" t="str">
        <f t="shared" si="42"/>
        <v>Y0BORegular Plan - Daily IDCW</v>
      </c>
      <c r="S444" t="str">
        <f>+VLOOKUP(B444,'Div &amp; NAV PU'!K:N,4,0)</f>
        <v>Y0BO</v>
      </c>
      <c r="T444" t="str">
        <f>+VLOOKUP(B444,'Div &amp; NAV PU'!K:O,5,0)</f>
        <v>Regular Plan - Daily IDCW</v>
      </c>
      <c r="U444">
        <f t="shared" si="38"/>
        <v>0.17107141000000012</v>
      </c>
      <c r="V444">
        <f>+VLOOKUP(T444,Financials!$C$59:$AN$72,MATCH(S444,Financials!$1:$1,0)-2,0)</f>
        <v>0.17107141000000012</v>
      </c>
      <c r="W444" s="108">
        <f t="shared" si="43"/>
        <v>0</v>
      </c>
      <c r="Y444" s="92">
        <f t="shared" si="39"/>
        <v>0.17107141000000012</v>
      </c>
      <c r="Z444">
        <f t="shared" si="40"/>
        <v>0.17107141000000012</v>
      </c>
    </row>
    <row r="445" spans="1:26" hidden="1" x14ac:dyDescent="0.25">
      <c r="A445" s="171">
        <v>587</v>
      </c>
      <c r="B445" s="171" t="s">
        <v>1262</v>
      </c>
      <c r="C445" s="171" t="s">
        <v>2456</v>
      </c>
      <c r="D445" s="172">
        <v>44340</v>
      </c>
      <c r="E445" s="173">
        <v>6.1303E-3</v>
      </c>
      <c r="F445" s="173">
        <v>6.1303E-3</v>
      </c>
      <c r="G445" s="173">
        <v>11.3</v>
      </c>
      <c r="I445" s="92">
        <f t="shared" si="41"/>
        <v>6.1303E-3</v>
      </c>
      <c r="J445" t="str">
        <f>IFERROR(VLOOKUP(VLOOKUP(B445,'Div &amp; NAV PU'!K:N,4,0),$O:$P,2,0),"Debt")</f>
        <v>Debt</v>
      </c>
      <c r="R445" t="str">
        <f t="shared" si="42"/>
        <v>Y0BODirect Plan - Weekly IDCW</v>
      </c>
      <c r="S445" t="str">
        <f>+VLOOKUP(B445,'Div &amp; NAV PU'!K:N,4,0)</f>
        <v>Y0BO</v>
      </c>
      <c r="T445" t="str">
        <f>+VLOOKUP(B445,'Div &amp; NAV PU'!K:O,5,0)</f>
        <v>Direct Plan - Weekly IDCW</v>
      </c>
      <c r="U445">
        <f t="shared" si="38"/>
        <v>0.16732176999999998</v>
      </c>
      <c r="V445">
        <f>+VLOOKUP(T445,Financials!$C$59:$AN$72,MATCH(S445,Financials!$1:$1,0)-2,0)</f>
        <v>0.16732176999999998</v>
      </c>
      <c r="W445" s="108">
        <f t="shared" si="43"/>
        <v>0</v>
      </c>
      <c r="Y445" s="92">
        <f t="shared" si="39"/>
        <v>0.16732176999999998</v>
      </c>
      <c r="Z445">
        <f t="shared" si="40"/>
        <v>0.16732176999999998</v>
      </c>
    </row>
    <row r="446" spans="1:26" hidden="1" x14ac:dyDescent="0.25">
      <c r="A446" s="171">
        <v>588</v>
      </c>
      <c r="B446" s="171" t="s">
        <v>1259</v>
      </c>
      <c r="C446" s="171" t="s">
        <v>2457</v>
      </c>
      <c r="D446" s="172">
        <v>44340</v>
      </c>
      <c r="E446" s="173">
        <v>2.7385399999999998E-3</v>
      </c>
      <c r="F446" s="173">
        <v>2.7385399999999998E-3</v>
      </c>
      <c r="G446" s="173">
        <v>10.5092</v>
      </c>
      <c r="I446" s="92">
        <f t="shared" si="41"/>
        <v>2.7385399999999998E-3</v>
      </c>
      <c r="J446" t="str">
        <f>IFERROR(VLOOKUP(VLOOKUP(B446,'Div &amp; NAV PU'!K:N,4,0),$O:$P,2,0),"Debt")</f>
        <v>Debt</v>
      </c>
      <c r="R446" t="str">
        <f t="shared" si="42"/>
        <v>Y0BODirect Plan - Daily IDCW</v>
      </c>
      <c r="S446" t="str">
        <f>+VLOOKUP(B446,'Div &amp; NAV PU'!K:N,4,0)</f>
        <v>Y0BO</v>
      </c>
      <c r="T446" t="str">
        <f>+VLOOKUP(B446,'Div &amp; NAV PU'!K:O,5,0)</f>
        <v>Direct Plan - Daily IDCW</v>
      </c>
      <c r="U446">
        <f t="shared" si="38"/>
        <v>0.18260394999999999</v>
      </c>
      <c r="V446">
        <f>+VLOOKUP(T446,Financials!$C$59:$AN$72,MATCH(S446,Financials!$1:$1,0)-2,0)</f>
        <v>0.18260394999999999</v>
      </c>
      <c r="W446" s="108">
        <f t="shared" si="43"/>
        <v>0</v>
      </c>
      <c r="Y446" s="92">
        <f t="shared" si="39"/>
        <v>0.18260394999999999</v>
      </c>
      <c r="Z446">
        <f t="shared" si="40"/>
        <v>0.18260394999999999</v>
      </c>
    </row>
    <row r="447" spans="1:26" hidden="1" x14ac:dyDescent="0.25">
      <c r="A447" s="171">
        <v>589</v>
      </c>
      <c r="B447" s="171" t="s">
        <v>1339</v>
      </c>
      <c r="C447" s="171" t="s">
        <v>2453</v>
      </c>
      <c r="D447" s="172">
        <v>44340</v>
      </c>
      <c r="E447" s="173">
        <v>0.60557225999999997</v>
      </c>
      <c r="F447" s="173">
        <v>0.60557225999999997</v>
      </c>
      <c r="G447" s="173">
        <v>1000.0318</v>
      </c>
      <c r="I447" s="92">
        <f t="shared" si="41"/>
        <v>0.60557225999999997</v>
      </c>
      <c r="J447" t="str">
        <f>IFERROR(VLOOKUP(VLOOKUP(B447,'Div &amp; NAV PU'!K:N,4,0),$O:$P,2,0),"Debt")</f>
        <v>Debt</v>
      </c>
      <c r="R447" t="str">
        <f t="shared" si="42"/>
        <v>Y0ALRegular Plan - Weekly IDCW</v>
      </c>
      <c r="S447" t="str">
        <f>+VLOOKUP(B447,'Div &amp; NAV PU'!K:N,4,0)</f>
        <v>Y0AL</v>
      </c>
      <c r="T447" t="str">
        <f>+VLOOKUP(B447,'Div &amp; NAV PU'!K:O,5,0)</f>
        <v>Regular Plan - Weekly IDCW</v>
      </c>
      <c r="U447">
        <f t="shared" si="38"/>
        <v>15.152052740000002</v>
      </c>
      <c r="V447">
        <f>+VLOOKUP(T447,Financials!$C$59:$AN$72,MATCH(S447,Financials!$1:$1,0)-2,0)</f>
        <v>15.152052740000002</v>
      </c>
      <c r="W447" s="108">
        <f t="shared" si="43"/>
        <v>0</v>
      </c>
      <c r="Y447" s="92">
        <f t="shared" si="39"/>
        <v>15.152052740000002</v>
      </c>
      <c r="Z447">
        <f t="shared" si="40"/>
        <v>15.152052740000002</v>
      </c>
    </row>
    <row r="448" spans="1:26" hidden="1" x14ac:dyDescent="0.25">
      <c r="A448" s="171">
        <v>590</v>
      </c>
      <c r="B448" s="171" t="s">
        <v>1289</v>
      </c>
      <c r="C448" s="171" t="s">
        <v>2444</v>
      </c>
      <c r="D448" s="172">
        <v>44340</v>
      </c>
      <c r="E448" s="173">
        <v>8.8860529999999993E-2</v>
      </c>
      <c r="F448" s="173">
        <v>8.8860529999999993E-2</v>
      </c>
      <c r="G448" s="173">
        <v>1023.3</v>
      </c>
      <c r="I448" s="92">
        <f t="shared" si="41"/>
        <v>8.8860529999999993E-2</v>
      </c>
      <c r="J448" t="str">
        <f>IFERROR(VLOOKUP(VLOOKUP(B448,'Div &amp; NAV PU'!K:N,4,0),$O:$P,2,0),"Debt")</f>
        <v>Debt</v>
      </c>
      <c r="R448" t="str">
        <f t="shared" si="42"/>
        <v>Y0ALRegular Plan - Daily IDCW</v>
      </c>
      <c r="S448" t="str">
        <f>+VLOOKUP(B448,'Div &amp; NAV PU'!K:N,4,0)</f>
        <v>Y0AL</v>
      </c>
      <c r="T448" t="str">
        <f>+VLOOKUP(B448,'Div &amp; NAV PU'!K:O,5,0)</f>
        <v>Regular Plan - Daily IDCW</v>
      </c>
      <c r="U448">
        <f t="shared" si="38"/>
        <v>15.581406499999995</v>
      </c>
      <c r="V448">
        <f>+VLOOKUP(T448,Financials!$C$59:$AN$72,MATCH(S448,Financials!$1:$1,0)-2,0)</f>
        <v>15.581406499999995</v>
      </c>
      <c r="W448" s="108">
        <f t="shared" si="43"/>
        <v>0</v>
      </c>
      <c r="Y448" s="92">
        <f t="shared" si="39"/>
        <v>15.581406499999995</v>
      </c>
      <c r="Z448">
        <f t="shared" si="40"/>
        <v>15.581406499999995</v>
      </c>
    </row>
    <row r="449" spans="1:26" hidden="1" x14ac:dyDescent="0.25">
      <c r="A449" s="171">
        <v>591</v>
      </c>
      <c r="B449" s="171" t="s">
        <v>1288</v>
      </c>
      <c r="C449" s="171" t="s">
        <v>2449</v>
      </c>
      <c r="D449" s="172">
        <v>44340</v>
      </c>
      <c r="E449" s="173">
        <v>0.62514530999999995</v>
      </c>
      <c r="F449" s="173">
        <v>0.62514530999999995</v>
      </c>
      <c r="G449" s="173">
        <v>1001.4242</v>
      </c>
      <c r="I449" s="92">
        <f t="shared" si="41"/>
        <v>0.62514530999999995</v>
      </c>
      <c r="J449" t="str">
        <f>IFERROR(VLOOKUP(VLOOKUP(B449,'Div &amp; NAV PU'!K:N,4,0),$O:$P,2,0),"Debt")</f>
        <v>Debt</v>
      </c>
      <c r="R449" t="str">
        <f t="shared" si="42"/>
        <v>Y0ALDirect Plan - Weekly IDCW</v>
      </c>
      <c r="S449" t="str">
        <f>+VLOOKUP(B449,'Div &amp; NAV PU'!K:N,4,0)</f>
        <v>Y0AL</v>
      </c>
      <c r="T449" t="str">
        <f>+VLOOKUP(B449,'Div &amp; NAV PU'!K:O,5,0)</f>
        <v>Direct Plan - Weekly IDCW</v>
      </c>
      <c r="U449">
        <f t="shared" si="38"/>
        <v>15.663855589999999</v>
      </c>
      <c r="V449">
        <f>+VLOOKUP(T449,Financials!$C$59:$AN$72,MATCH(S449,Financials!$1:$1,0)-2,0)</f>
        <v>15.663855589999999</v>
      </c>
      <c r="W449" s="108">
        <f t="shared" si="43"/>
        <v>0</v>
      </c>
      <c r="Y449" s="92">
        <f t="shared" si="39"/>
        <v>15.663855589999999</v>
      </c>
      <c r="Z449">
        <f t="shared" si="40"/>
        <v>15.663855589999999</v>
      </c>
    </row>
    <row r="450" spans="1:26" hidden="1" x14ac:dyDescent="0.25">
      <c r="A450" s="171">
        <v>608</v>
      </c>
      <c r="B450" s="171" t="s">
        <v>1290</v>
      </c>
      <c r="C450" s="171" t="s">
        <v>2470</v>
      </c>
      <c r="D450" s="172">
        <v>44341</v>
      </c>
      <c r="E450" s="173">
        <v>7.0000000000000007E-2</v>
      </c>
      <c r="F450" s="173">
        <v>7.0000000000000007E-2</v>
      </c>
      <c r="G450" s="173">
        <v>13.1547</v>
      </c>
      <c r="I450" s="92">
        <f t="shared" si="41"/>
        <v>7.0000000000000007E-2</v>
      </c>
      <c r="J450" t="str">
        <f>IFERROR(VLOOKUP(VLOOKUP(B450,'Div &amp; NAV PU'!K:N,4,0),$O:$P,2,0),"Debt")</f>
        <v>Debt</v>
      </c>
      <c r="R450" t="str">
        <f t="shared" si="42"/>
        <v>Y0AHDirect Plan - IDCW</v>
      </c>
      <c r="S450" t="str">
        <f>+VLOOKUP(B450,'Div &amp; NAV PU'!K:N,4,0)</f>
        <v>Y0AH</v>
      </c>
      <c r="T450" t="str">
        <f>+VLOOKUP(B450,'Div &amp; NAV PU'!K:O,5,0)</f>
        <v>Direct Plan - IDCW</v>
      </c>
      <c r="U450">
        <f t="shared" ref="U450:U513" si="44">+SUMIFS(I:I,R:R,R450)</f>
        <v>0.42000000000000004</v>
      </c>
      <c r="V450">
        <f>+VLOOKUP(T450,Financials!$C$59:$AN$72,MATCH(S450,Financials!$1:$1,0)-2,0)</f>
        <v>0.42000000000000004</v>
      </c>
      <c r="W450" s="108">
        <f t="shared" si="43"/>
        <v>0</v>
      </c>
      <c r="Y450" s="92">
        <f t="shared" ref="Y450:Y513" si="45">+SUMIFS(E:E,R:R,R450)</f>
        <v>0.42000000000000004</v>
      </c>
      <c r="Z450">
        <f t="shared" ref="Z450:Z513" si="46">+SUMIFS(F:F,R:R,R450)</f>
        <v>0.42000000000000004</v>
      </c>
    </row>
    <row r="451" spans="1:26" hidden="1" x14ac:dyDescent="0.25">
      <c r="A451" s="171">
        <v>609</v>
      </c>
      <c r="B451" s="171" t="s">
        <v>1295</v>
      </c>
      <c r="C451" s="171" t="s">
        <v>2491</v>
      </c>
      <c r="D451" s="172">
        <v>44341</v>
      </c>
      <c r="E451" s="173">
        <v>0.05</v>
      </c>
      <c r="F451" s="173">
        <v>0.05</v>
      </c>
      <c r="G451" s="173">
        <v>11.743600000000001</v>
      </c>
      <c r="I451" s="92">
        <f t="shared" ref="I451:I514" si="47">F451</f>
        <v>0.05</v>
      </c>
      <c r="J451" t="str">
        <f>IFERROR(VLOOKUP(VLOOKUP(B451,'Div &amp; NAV PU'!K:N,4,0),$O:$P,2,0),"Debt")</f>
        <v>Debt</v>
      </c>
      <c r="R451" t="str">
        <f t="shared" si="42"/>
        <v>Y0AIDirect Plan - Monthly IDCW</v>
      </c>
      <c r="S451" t="str">
        <f>+VLOOKUP(B451,'Div &amp; NAV PU'!K:N,4,0)</f>
        <v>Y0AI</v>
      </c>
      <c r="T451" t="str">
        <f>+VLOOKUP(B451,'Div &amp; NAV PU'!K:O,5,0)</f>
        <v>Direct Plan - Monthly IDCW</v>
      </c>
      <c r="U451">
        <f t="shared" si="44"/>
        <v>0.3</v>
      </c>
      <c r="V451">
        <f>+VLOOKUP(T451,Financials!$C$59:$AN$72,MATCH(S451,Financials!$1:$1,0)-2,0)</f>
        <v>0.3</v>
      </c>
      <c r="W451" s="108">
        <f t="shared" si="43"/>
        <v>0</v>
      </c>
      <c r="Y451" s="92">
        <f t="shared" si="45"/>
        <v>0.3</v>
      </c>
      <c r="Z451">
        <f t="shared" si="46"/>
        <v>0.3</v>
      </c>
    </row>
    <row r="452" spans="1:26" hidden="1" x14ac:dyDescent="0.25">
      <c r="A452" s="171">
        <v>610</v>
      </c>
      <c r="B452" s="171" t="s">
        <v>1307</v>
      </c>
      <c r="C452" s="171" t="s">
        <v>2488</v>
      </c>
      <c r="D452" s="172">
        <v>44341</v>
      </c>
      <c r="E452" s="173">
        <v>0.06</v>
      </c>
      <c r="F452" s="173">
        <v>0.06</v>
      </c>
      <c r="G452" s="173">
        <v>13.93</v>
      </c>
      <c r="I452" s="92">
        <f t="shared" si="47"/>
        <v>0.06</v>
      </c>
      <c r="J452" t="str">
        <f>IFERROR(VLOOKUP(VLOOKUP(B452,'Div &amp; NAV PU'!K:N,4,0),$O:$P,2,0),"Debt")</f>
        <v>Equity</v>
      </c>
      <c r="R452" t="str">
        <f t="shared" si="42"/>
        <v>Y0BJDirect Plan - Monthly IDCW</v>
      </c>
      <c r="S452" t="str">
        <f>+VLOOKUP(B452,'Div &amp; NAV PU'!K:N,4,0)</f>
        <v>Y0BJ</v>
      </c>
      <c r="T452" t="str">
        <f>+VLOOKUP(B452,'Div &amp; NAV PU'!K:O,5,0)</f>
        <v>Direct Plan - Monthly IDCW</v>
      </c>
      <c r="U452">
        <f t="shared" si="44"/>
        <v>0.39</v>
      </c>
      <c r="V452">
        <f>+VLOOKUP(T452,Financials!$C$59:$AN$72,MATCH(S452,Financials!$1:$1,0)-2,0)</f>
        <v>0.39</v>
      </c>
      <c r="W452" s="108">
        <f t="shared" si="43"/>
        <v>0</v>
      </c>
      <c r="Y452" s="92">
        <f t="shared" si="45"/>
        <v>0.39</v>
      </c>
      <c r="Z452">
        <f t="shared" si="46"/>
        <v>0.39</v>
      </c>
    </row>
    <row r="453" spans="1:26" hidden="1" x14ac:dyDescent="0.25">
      <c r="A453" s="171">
        <v>611</v>
      </c>
      <c r="B453" s="171" t="s">
        <v>1338</v>
      </c>
      <c r="C453" s="171" t="s">
        <v>2477</v>
      </c>
      <c r="D453" s="172">
        <v>44341</v>
      </c>
      <c r="E453" s="173">
        <v>2</v>
      </c>
      <c r="F453" s="173">
        <v>2</v>
      </c>
      <c r="G453" s="173">
        <v>1008.0367</v>
      </c>
      <c r="I453" s="92">
        <f t="shared" si="47"/>
        <v>2</v>
      </c>
      <c r="J453" t="str">
        <f>IFERROR(VLOOKUP(VLOOKUP(B453,'Div &amp; NAV PU'!K:N,4,0),$O:$P,2,0),"Debt")</f>
        <v>Debt</v>
      </c>
      <c r="R453" t="str">
        <f t="shared" si="42"/>
        <v>Y0ALRegular Plan - Monthly IDCW</v>
      </c>
      <c r="S453" t="str">
        <f>+VLOOKUP(B453,'Div &amp; NAV PU'!K:N,4,0)</f>
        <v>Y0AL</v>
      </c>
      <c r="T453" t="str">
        <f>+VLOOKUP(B453,'Div &amp; NAV PU'!K:O,5,0)</f>
        <v>Regular Plan - Monthly IDCW</v>
      </c>
      <c r="U453">
        <f t="shared" si="44"/>
        <v>13.100000000000001</v>
      </c>
      <c r="V453">
        <f>+VLOOKUP(T453,Financials!$C$59:$AN$72,MATCH(S453,Financials!$1:$1,0)-2,0)</f>
        <v>13.100000000000001</v>
      </c>
      <c r="W453" s="108">
        <f t="shared" si="43"/>
        <v>0</v>
      </c>
      <c r="Y453" s="92">
        <f t="shared" si="45"/>
        <v>13.100000000000001</v>
      </c>
      <c r="Z453">
        <f t="shared" si="46"/>
        <v>13.100000000000001</v>
      </c>
    </row>
    <row r="454" spans="1:26" hidden="1" x14ac:dyDescent="0.25">
      <c r="A454" s="171">
        <v>614</v>
      </c>
      <c r="B454" s="171" t="s">
        <v>1299</v>
      </c>
      <c r="C454" s="171" t="s">
        <v>2481</v>
      </c>
      <c r="D454" s="172">
        <v>44341</v>
      </c>
      <c r="E454" s="173">
        <v>0.05</v>
      </c>
      <c r="F454" s="173">
        <v>0.05</v>
      </c>
      <c r="G454" s="173">
        <v>11.37</v>
      </c>
      <c r="I454" s="92">
        <f t="shared" si="47"/>
        <v>0.05</v>
      </c>
      <c r="J454" t="str">
        <f>IFERROR(VLOOKUP(VLOOKUP(B454,'Div &amp; NAV PU'!K:N,4,0),$O:$P,2,0),"Debt")</f>
        <v>Debt</v>
      </c>
      <c r="R454" t="str">
        <f t="shared" si="42"/>
        <v>Y0AIRegular Plan - Monthly IDCW</v>
      </c>
      <c r="S454" t="str">
        <f>+VLOOKUP(B454,'Div &amp; NAV PU'!K:N,4,0)</f>
        <v>Y0AI</v>
      </c>
      <c r="T454" t="str">
        <f>+VLOOKUP(B454,'Div &amp; NAV PU'!K:O,5,0)</f>
        <v>Regular Plan - Monthly IDCW</v>
      </c>
      <c r="U454">
        <f t="shared" si="44"/>
        <v>0.3</v>
      </c>
      <c r="V454">
        <f>+VLOOKUP(T454,Financials!$C$59:$AN$72,MATCH(S454,Financials!$1:$1,0)-2,0)</f>
        <v>0.3</v>
      </c>
      <c r="W454" s="108">
        <f t="shared" si="43"/>
        <v>0</v>
      </c>
      <c r="Y454" s="92">
        <f t="shared" si="45"/>
        <v>0.3</v>
      </c>
      <c r="Z454">
        <f t="shared" si="46"/>
        <v>0.3</v>
      </c>
    </row>
    <row r="455" spans="1:26" hidden="1" x14ac:dyDescent="0.25">
      <c r="A455" s="171">
        <v>615</v>
      </c>
      <c r="B455" s="171" t="s">
        <v>1292</v>
      </c>
      <c r="C455" s="171" t="s">
        <v>2471</v>
      </c>
      <c r="D455" s="172">
        <v>44341</v>
      </c>
      <c r="E455" s="173">
        <v>0.06</v>
      </c>
      <c r="F455" s="173">
        <v>0.06</v>
      </c>
      <c r="G455" s="173">
        <v>11.207100000000001</v>
      </c>
      <c r="I455" s="92">
        <f t="shared" si="47"/>
        <v>0.06</v>
      </c>
      <c r="J455" t="str">
        <f>IFERROR(VLOOKUP(VLOOKUP(B455,'Div &amp; NAV PU'!K:N,4,0),$O:$P,2,0),"Debt")</f>
        <v>Debt</v>
      </c>
      <c r="R455" t="str">
        <f t="shared" si="42"/>
        <v>Y0AHRegular Plan - IDCW</v>
      </c>
      <c r="S455" t="str">
        <f>+VLOOKUP(B455,'Div &amp; NAV PU'!K:N,4,0)</f>
        <v>Y0AH</v>
      </c>
      <c r="T455" t="str">
        <f>+VLOOKUP(B455,'Div &amp; NAV PU'!K:O,5,0)</f>
        <v>Regular Plan - IDCW</v>
      </c>
      <c r="U455">
        <f t="shared" si="44"/>
        <v>0.36</v>
      </c>
      <c r="V455">
        <f>+VLOOKUP(T455,Financials!$C$59:$AN$72,MATCH(S455,Financials!$1:$1,0)-2,0)</f>
        <v>0.36</v>
      </c>
      <c r="W455" s="108">
        <f t="shared" si="43"/>
        <v>0</v>
      </c>
      <c r="Y455" s="92">
        <f t="shared" si="45"/>
        <v>0.36</v>
      </c>
      <c r="Z455">
        <f t="shared" si="46"/>
        <v>0.36</v>
      </c>
    </row>
    <row r="456" spans="1:26" hidden="1" x14ac:dyDescent="0.25">
      <c r="A456" s="171">
        <v>618</v>
      </c>
      <c r="B456" s="171">
        <v>121</v>
      </c>
      <c r="C456" s="171" t="s">
        <v>2476</v>
      </c>
      <c r="D456" s="172">
        <v>44341</v>
      </c>
      <c r="E456" s="173">
        <v>0.04</v>
      </c>
      <c r="F456" s="173">
        <v>0.04</v>
      </c>
      <c r="G456" s="173">
        <v>12.7712</v>
      </c>
      <c r="I456" s="92">
        <f t="shared" si="47"/>
        <v>0.04</v>
      </c>
      <c r="J456" t="str">
        <f>IFERROR(VLOOKUP(VLOOKUP(B456,'Div &amp; NAV PU'!K:N,4,0),$O:$P,2,0),"Debt")</f>
        <v>Debt</v>
      </c>
      <c r="R456" t="str">
        <f t="shared" si="42"/>
        <v>Y0BORegular Plan - Monthly IDCW</v>
      </c>
      <c r="S456" t="str">
        <f>+VLOOKUP(B456,'Div &amp; NAV PU'!K:N,4,0)</f>
        <v>Y0BO</v>
      </c>
      <c r="T456" t="str">
        <f>+VLOOKUP(B456,'Div &amp; NAV PU'!K:O,5,0)</f>
        <v>Regular Plan - Monthly IDCW</v>
      </c>
      <c r="U456">
        <f t="shared" si="44"/>
        <v>0.24000000000000002</v>
      </c>
      <c r="V456">
        <f>+VLOOKUP(T456,Financials!$C$59:$AN$72,MATCH(S456,Financials!$1:$1,0)-2,0)</f>
        <v>0.24000000000000002</v>
      </c>
      <c r="W456" s="108">
        <f t="shared" si="43"/>
        <v>0</v>
      </c>
      <c r="Y456" s="92">
        <f t="shared" si="45"/>
        <v>0.24000000000000002</v>
      </c>
      <c r="Z456">
        <f t="shared" si="46"/>
        <v>0.24000000000000002</v>
      </c>
    </row>
    <row r="457" spans="1:26" hidden="1" x14ac:dyDescent="0.25">
      <c r="A457" s="171">
        <v>619</v>
      </c>
      <c r="B457" s="171">
        <v>222</v>
      </c>
      <c r="C457" s="171" t="s">
        <v>2455</v>
      </c>
      <c r="D457" s="172">
        <v>44341</v>
      </c>
      <c r="E457" s="173">
        <v>1.0063299999999999E-3</v>
      </c>
      <c r="F457" s="173">
        <v>1.0063299999999999E-3</v>
      </c>
      <c r="G457" s="173">
        <v>10.322100000000001</v>
      </c>
      <c r="I457" s="92">
        <f t="shared" si="47"/>
        <v>1.0063299999999999E-3</v>
      </c>
      <c r="J457" t="str">
        <f>IFERROR(VLOOKUP(VLOOKUP(B457,'Div &amp; NAV PU'!K:N,4,0),$O:$P,2,0),"Debt")</f>
        <v>Debt</v>
      </c>
      <c r="R457" t="str">
        <f t="shared" si="42"/>
        <v>Y0BORegular Plan - Daily IDCW</v>
      </c>
      <c r="S457" t="str">
        <f>+VLOOKUP(B457,'Div &amp; NAV PU'!K:N,4,0)</f>
        <v>Y0BO</v>
      </c>
      <c r="T457" t="str">
        <f>+VLOOKUP(B457,'Div &amp; NAV PU'!K:O,5,0)</f>
        <v>Regular Plan - Daily IDCW</v>
      </c>
      <c r="U457">
        <f t="shared" si="44"/>
        <v>0.17107141000000012</v>
      </c>
      <c r="V457">
        <f>+VLOOKUP(T457,Financials!$C$59:$AN$72,MATCH(S457,Financials!$1:$1,0)-2,0)</f>
        <v>0.17107141000000012</v>
      </c>
      <c r="W457" s="108">
        <f t="shared" si="43"/>
        <v>0</v>
      </c>
      <c r="Y457" s="92">
        <f t="shared" si="45"/>
        <v>0.17107141000000012</v>
      </c>
      <c r="Z457">
        <f t="shared" si="46"/>
        <v>0.17107141000000012</v>
      </c>
    </row>
    <row r="458" spans="1:26" hidden="1" x14ac:dyDescent="0.25">
      <c r="A458" s="171">
        <v>621</v>
      </c>
      <c r="B458" s="171" t="s">
        <v>1261</v>
      </c>
      <c r="C458" s="171" t="s">
        <v>2482</v>
      </c>
      <c r="D458" s="172">
        <v>44341</v>
      </c>
      <c r="E458" s="173">
        <v>0.04</v>
      </c>
      <c r="F458" s="173">
        <v>0.04</v>
      </c>
      <c r="G458" s="173">
        <v>13.074199999999999</v>
      </c>
      <c r="I458" s="92">
        <f t="shared" si="47"/>
        <v>0.04</v>
      </c>
      <c r="J458" t="str">
        <f>IFERROR(VLOOKUP(VLOOKUP(B458,'Div &amp; NAV PU'!K:N,4,0),$O:$P,2,0),"Debt")</f>
        <v>Debt</v>
      </c>
      <c r="R458" t="str">
        <f t="shared" si="42"/>
        <v>Y0BODirect Plan - Monthly IDCW</v>
      </c>
      <c r="S458" t="str">
        <f>+VLOOKUP(B458,'Div &amp; NAV PU'!K:N,4,0)</f>
        <v>Y0BO</v>
      </c>
      <c r="T458" t="str">
        <f>+VLOOKUP(B458,'Div &amp; NAV PU'!K:O,5,0)</f>
        <v>Direct Plan - Monthly IDCW</v>
      </c>
      <c r="U458">
        <f t="shared" si="44"/>
        <v>0.24000000000000002</v>
      </c>
      <c r="V458">
        <f>+VLOOKUP(T458,Financials!$C$59:$AN$72,MATCH(S458,Financials!$1:$1,0)-2,0)</f>
        <v>0.24000000000000002</v>
      </c>
      <c r="W458" s="108">
        <f t="shared" si="43"/>
        <v>0</v>
      </c>
      <c r="Y458" s="92">
        <f t="shared" si="45"/>
        <v>0.24000000000000002</v>
      </c>
      <c r="Z458">
        <f t="shared" si="46"/>
        <v>0.24000000000000002</v>
      </c>
    </row>
    <row r="459" spans="1:26" hidden="1" x14ac:dyDescent="0.25">
      <c r="A459" s="171">
        <v>622</v>
      </c>
      <c r="B459" s="171" t="s">
        <v>1259</v>
      </c>
      <c r="C459" s="171" t="s">
        <v>2457</v>
      </c>
      <c r="D459" s="172">
        <v>44341</v>
      </c>
      <c r="E459" s="173">
        <v>1.0705999999999999E-3</v>
      </c>
      <c r="F459" s="173">
        <v>1.0705999999999999E-3</v>
      </c>
      <c r="G459" s="173">
        <v>10.5092</v>
      </c>
      <c r="I459" s="92">
        <f t="shared" si="47"/>
        <v>1.0705999999999999E-3</v>
      </c>
      <c r="J459" t="str">
        <f>IFERROR(VLOOKUP(VLOOKUP(B459,'Div &amp; NAV PU'!K:N,4,0),$O:$P,2,0),"Debt")</f>
        <v>Debt</v>
      </c>
      <c r="R459" t="str">
        <f t="shared" si="42"/>
        <v>Y0BODirect Plan - Daily IDCW</v>
      </c>
      <c r="S459" t="str">
        <f>+VLOOKUP(B459,'Div &amp; NAV PU'!K:N,4,0)</f>
        <v>Y0BO</v>
      </c>
      <c r="T459" t="str">
        <f>+VLOOKUP(B459,'Div &amp; NAV PU'!K:O,5,0)</f>
        <v>Direct Plan - Daily IDCW</v>
      </c>
      <c r="U459">
        <f t="shared" si="44"/>
        <v>0.18260394999999999</v>
      </c>
      <c r="V459">
        <f>+VLOOKUP(T459,Financials!$C$59:$AN$72,MATCH(S459,Financials!$1:$1,0)-2,0)</f>
        <v>0.18260394999999999</v>
      </c>
      <c r="W459" s="108">
        <f t="shared" si="43"/>
        <v>0</v>
      </c>
      <c r="Y459" s="92">
        <f t="shared" si="45"/>
        <v>0.18260394999999999</v>
      </c>
      <c r="Z459">
        <f t="shared" si="46"/>
        <v>0.18260394999999999</v>
      </c>
    </row>
    <row r="460" spans="1:26" hidden="1" x14ac:dyDescent="0.25">
      <c r="A460" s="171">
        <v>624</v>
      </c>
      <c r="B460" s="171">
        <v>131</v>
      </c>
      <c r="C460" s="171" t="s">
        <v>2480</v>
      </c>
      <c r="D460" s="172">
        <v>44341</v>
      </c>
      <c r="E460" s="173">
        <v>0.05</v>
      </c>
      <c r="F460" s="173">
        <v>0.05</v>
      </c>
      <c r="G460" s="173">
        <v>11.4236</v>
      </c>
      <c r="I460" s="92">
        <f t="shared" si="47"/>
        <v>0.05</v>
      </c>
      <c r="J460" t="str">
        <f>IFERROR(VLOOKUP(VLOOKUP(B460,'Div &amp; NAV PU'!K:N,4,0),$O:$P,2,0),"Debt")</f>
        <v>Debt</v>
      </c>
      <c r="R460" t="str">
        <f t="shared" si="42"/>
        <v>Y0BNRegular Plan - Monthly IDCW</v>
      </c>
      <c r="S460" t="str">
        <f>+VLOOKUP(B460,'Div &amp; NAV PU'!K:N,4,0)</f>
        <v>Y0BN</v>
      </c>
      <c r="T460" t="str">
        <f>+VLOOKUP(B460,'Div &amp; NAV PU'!K:O,5,0)</f>
        <v>Regular Plan - Monthly IDCW</v>
      </c>
      <c r="U460">
        <f t="shared" si="44"/>
        <v>0.3</v>
      </c>
      <c r="V460">
        <f>+VLOOKUP(T460,Financials!$C$59:$AN$72,MATCH(S460,Financials!$1:$1,0)-2,0)</f>
        <v>0.3</v>
      </c>
      <c r="W460" s="108">
        <f t="shared" si="43"/>
        <v>0</v>
      </c>
      <c r="Y460" s="92">
        <f t="shared" si="45"/>
        <v>0.3</v>
      </c>
      <c r="Z460">
        <f t="shared" si="46"/>
        <v>0.3</v>
      </c>
    </row>
    <row r="461" spans="1:26" hidden="1" x14ac:dyDescent="0.25">
      <c r="A461" s="171">
        <v>626</v>
      </c>
      <c r="B461" s="171" t="s">
        <v>1281</v>
      </c>
      <c r="C461" s="171" t="s">
        <v>2483</v>
      </c>
      <c r="D461" s="172">
        <v>44341</v>
      </c>
      <c r="E461" s="173">
        <v>0.05</v>
      </c>
      <c r="F461" s="173">
        <v>0.05</v>
      </c>
      <c r="G461" s="173">
        <v>11.984299999999999</v>
      </c>
      <c r="I461" s="92">
        <f t="shared" si="47"/>
        <v>0.05</v>
      </c>
      <c r="J461" t="str">
        <f>IFERROR(VLOOKUP(VLOOKUP(B461,'Div &amp; NAV PU'!K:N,4,0),$O:$P,2,0),"Debt")</f>
        <v>Debt</v>
      </c>
      <c r="R461" t="str">
        <f t="shared" si="42"/>
        <v>Y0BNDirect Plan - Monthly IDCW</v>
      </c>
      <c r="S461" t="str">
        <f>+VLOOKUP(B461,'Div &amp; NAV PU'!K:N,4,0)</f>
        <v>Y0BN</v>
      </c>
      <c r="T461" t="str">
        <f>+VLOOKUP(B461,'Div &amp; NAV PU'!K:O,5,0)</f>
        <v>Direct Plan - Monthly IDCW</v>
      </c>
      <c r="U461">
        <f t="shared" si="44"/>
        <v>0.3</v>
      </c>
      <c r="V461">
        <f>+VLOOKUP(T461,Financials!$C$59:$AN$72,MATCH(S461,Financials!$1:$1,0)-2,0)</f>
        <v>0.3</v>
      </c>
      <c r="W461" s="108">
        <f t="shared" si="43"/>
        <v>0</v>
      </c>
      <c r="Y461" s="92">
        <f t="shared" si="45"/>
        <v>0.3</v>
      </c>
      <c r="Z461">
        <f t="shared" si="46"/>
        <v>0.3</v>
      </c>
    </row>
    <row r="462" spans="1:26" hidden="1" x14ac:dyDescent="0.25">
      <c r="A462" s="171">
        <v>627</v>
      </c>
      <c r="B462" s="171" t="s">
        <v>1352</v>
      </c>
      <c r="C462" s="171" t="s">
        <v>2473</v>
      </c>
      <c r="D462" s="172">
        <v>44341</v>
      </c>
      <c r="E462" s="173">
        <v>0.06</v>
      </c>
      <c r="F462" s="173">
        <v>0.06</v>
      </c>
      <c r="G462" s="173">
        <v>11.1279</v>
      </c>
      <c r="I462" s="92">
        <f t="shared" si="47"/>
        <v>0.06</v>
      </c>
      <c r="J462" t="str">
        <f>IFERROR(VLOOKUP(VLOOKUP(B462,'Div &amp; NAV PU'!K:N,4,0),$O:$P,2,0),"Debt")</f>
        <v>Debt</v>
      </c>
      <c r="R462" t="str">
        <f t="shared" si="42"/>
        <v>Y0D6Regular Plan - IDCW</v>
      </c>
      <c r="S462" t="str">
        <f>+VLOOKUP(B462,'Div &amp; NAV PU'!K:N,4,0)</f>
        <v>Y0D6</v>
      </c>
      <c r="T462" t="str">
        <f>+VLOOKUP(B462,'Div &amp; NAV PU'!K:O,5,0)</f>
        <v>Regular Plan - IDCW</v>
      </c>
      <c r="U462">
        <f t="shared" si="44"/>
        <v>0.36</v>
      </c>
      <c r="V462">
        <f>+VLOOKUP(T462,Financials!$C$59:$AN$72,MATCH(S462,Financials!$1:$1,0)-2,0)</f>
        <v>0.36</v>
      </c>
      <c r="W462" s="108">
        <f t="shared" si="43"/>
        <v>0</v>
      </c>
      <c r="Y462" s="92">
        <f t="shared" si="45"/>
        <v>0.36</v>
      </c>
      <c r="Z462">
        <f t="shared" si="46"/>
        <v>0.36</v>
      </c>
    </row>
    <row r="463" spans="1:26" hidden="1" x14ac:dyDescent="0.25">
      <c r="A463" s="171">
        <v>629</v>
      </c>
      <c r="B463" s="171" t="s">
        <v>1354</v>
      </c>
      <c r="C463" s="171" t="s">
        <v>2474</v>
      </c>
      <c r="D463" s="172">
        <v>44341</v>
      </c>
      <c r="E463" s="173">
        <v>0.06</v>
      </c>
      <c r="F463" s="173">
        <v>0.06</v>
      </c>
      <c r="G463" s="173">
        <v>11.7295</v>
      </c>
      <c r="I463" s="92">
        <f t="shared" si="47"/>
        <v>0.06</v>
      </c>
      <c r="J463" t="str">
        <f>IFERROR(VLOOKUP(VLOOKUP(B463,'Div &amp; NAV PU'!K:N,4,0),$O:$P,2,0),"Debt")</f>
        <v>Debt</v>
      </c>
      <c r="R463" t="str">
        <f t="shared" si="42"/>
        <v>Y0D6Direct Plan - IDCW</v>
      </c>
      <c r="S463" t="str">
        <f>+VLOOKUP(B463,'Div &amp; NAV PU'!K:N,4,0)</f>
        <v>Y0D6</v>
      </c>
      <c r="T463" t="str">
        <f>+VLOOKUP(B463,'Div &amp; NAV PU'!K:O,5,0)</f>
        <v>Direct Plan - IDCW</v>
      </c>
      <c r="U463">
        <f t="shared" si="44"/>
        <v>0.36</v>
      </c>
      <c r="V463">
        <f>+VLOOKUP(T463,Financials!$C$59:$AN$72,MATCH(S463,Financials!$1:$1,0)-2,0)</f>
        <v>0.36</v>
      </c>
      <c r="W463" s="108">
        <f t="shared" si="43"/>
        <v>0</v>
      </c>
      <c r="Y463" s="92">
        <f t="shared" si="45"/>
        <v>0.36</v>
      </c>
      <c r="Z463">
        <f t="shared" si="46"/>
        <v>0.36</v>
      </c>
    </row>
    <row r="464" spans="1:26" hidden="1" x14ac:dyDescent="0.25">
      <c r="A464" s="171">
        <v>631</v>
      </c>
      <c r="B464" s="171" t="s">
        <v>1289</v>
      </c>
      <c r="C464" s="171" t="s">
        <v>2444</v>
      </c>
      <c r="D464" s="172">
        <v>44341</v>
      </c>
      <c r="E464" s="173">
        <v>8.9037790000000006E-2</v>
      </c>
      <c r="F464" s="173">
        <v>8.9037790000000006E-2</v>
      </c>
      <c r="G464" s="173">
        <v>1023.3</v>
      </c>
      <c r="I464" s="92">
        <f t="shared" si="47"/>
        <v>8.9037790000000006E-2</v>
      </c>
      <c r="J464" t="str">
        <f>IFERROR(VLOOKUP(VLOOKUP(B464,'Div &amp; NAV PU'!K:N,4,0),$O:$P,2,0),"Debt")</f>
        <v>Debt</v>
      </c>
      <c r="R464" t="str">
        <f t="shared" si="42"/>
        <v>Y0ALRegular Plan - Daily IDCW</v>
      </c>
      <c r="S464" t="str">
        <f>+VLOOKUP(B464,'Div &amp; NAV PU'!K:N,4,0)</f>
        <v>Y0AL</v>
      </c>
      <c r="T464" t="str">
        <f>+VLOOKUP(B464,'Div &amp; NAV PU'!K:O,5,0)</f>
        <v>Regular Plan - Daily IDCW</v>
      </c>
      <c r="U464">
        <f t="shared" si="44"/>
        <v>15.581406499999995</v>
      </c>
      <c r="V464">
        <f>+VLOOKUP(T464,Financials!$C$59:$AN$72,MATCH(S464,Financials!$1:$1,0)-2,0)</f>
        <v>15.581406499999995</v>
      </c>
      <c r="W464" s="108">
        <f t="shared" si="43"/>
        <v>0</v>
      </c>
      <c r="Y464" s="92">
        <f t="shared" si="45"/>
        <v>15.581406499999995</v>
      </c>
      <c r="Z464">
        <f t="shared" si="46"/>
        <v>15.581406499999995</v>
      </c>
    </row>
    <row r="465" spans="1:26" hidden="1" x14ac:dyDescent="0.25">
      <c r="A465" s="171">
        <v>632</v>
      </c>
      <c r="B465" s="171" t="s">
        <v>1287</v>
      </c>
      <c r="C465" s="171" t="s">
        <v>2486</v>
      </c>
      <c r="D465" s="172">
        <v>44341</v>
      </c>
      <c r="E465" s="173">
        <v>2.1</v>
      </c>
      <c r="F465" s="173">
        <v>2.1</v>
      </c>
      <c r="G465" s="173">
        <v>1063.0539000000001</v>
      </c>
      <c r="I465" s="92">
        <f t="shared" si="47"/>
        <v>2.1</v>
      </c>
      <c r="J465" t="str">
        <f>IFERROR(VLOOKUP(VLOOKUP(B465,'Div &amp; NAV PU'!K:N,4,0),$O:$P,2,0),"Debt")</f>
        <v>Debt</v>
      </c>
      <c r="R465" t="str">
        <f t="shared" si="42"/>
        <v>Y0ALDirect Plan - Monthly IDCW</v>
      </c>
      <c r="S465" t="str">
        <f>+VLOOKUP(B465,'Div &amp; NAV PU'!K:N,4,0)</f>
        <v>Y0AL</v>
      </c>
      <c r="T465" t="str">
        <f>+VLOOKUP(B465,'Div &amp; NAV PU'!K:O,5,0)</f>
        <v>Direct Plan - Monthly IDCW</v>
      </c>
      <c r="U465">
        <f t="shared" si="44"/>
        <v>13.700000000000001</v>
      </c>
      <c r="V465">
        <f>+VLOOKUP(T465,Financials!$C$59:$AN$72,MATCH(S465,Financials!$1:$1,0)-2,0)</f>
        <v>13.700000000000001</v>
      </c>
      <c r="W465" s="108">
        <f t="shared" si="43"/>
        <v>0</v>
      </c>
      <c r="Y465" s="92">
        <f t="shared" si="45"/>
        <v>13.700000000000001</v>
      </c>
      <c r="Z465">
        <f t="shared" si="46"/>
        <v>13.700000000000001</v>
      </c>
    </row>
    <row r="466" spans="1:26" hidden="1" x14ac:dyDescent="0.25">
      <c r="A466" s="171">
        <v>633</v>
      </c>
      <c r="B466" s="171" t="s">
        <v>1285</v>
      </c>
      <c r="C466" s="171" t="s">
        <v>2445</v>
      </c>
      <c r="D466" s="172">
        <v>44341</v>
      </c>
      <c r="E466" s="173">
        <v>9.259597E-2</v>
      </c>
      <c r="F466" s="173">
        <v>9.259597E-2</v>
      </c>
      <c r="G466" s="173">
        <v>1023.3</v>
      </c>
      <c r="I466" s="92">
        <f t="shared" si="47"/>
        <v>9.259597E-2</v>
      </c>
      <c r="J466" t="str">
        <f>IFERROR(VLOOKUP(VLOOKUP(B466,'Div &amp; NAV PU'!K:N,4,0),$O:$P,2,0),"Debt")</f>
        <v>Debt</v>
      </c>
      <c r="R466" t="str">
        <f t="shared" si="42"/>
        <v>Y0ALDirect Plan - Daily IDCW</v>
      </c>
      <c r="S466" t="str">
        <f>+VLOOKUP(B466,'Div &amp; NAV PU'!K:N,4,0)</f>
        <v>Y0AL</v>
      </c>
      <c r="T466" t="str">
        <f>+VLOOKUP(B466,'Div &amp; NAV PU'!K:O,5,0)</f>
        <v>Direct Plan - Daily IDCW</v>
      </c>
      <c r="U466">
        <f t="shared" si="44"/>
        <v>16.110954460000006</v>
      </c>
      <c r="V466">
        <f>+VLOOKUP(T466,Financials!$C$59:$AN$72,MATCH(S466,Financials!$1:$1,0)-2,0)</f>
        <v>16.110954460000006</v>
      </c>
      <c r="W466" s="108">
        <f t="shared" si="43"/>
        <v>0</v>
      </c>
      <c r="Y466" s="92">
        <f t="shared" si="45"/>
        <v>16.110954460000006</v>
      </c>
      <c r="Z466">
        <f t="shared" si="46"/>
        <v>16.110954460000006</v>
      </c>
    </row>
    <row r="467" spans="1:26" hidden="1" x14ac:dyDescent="0.25">
      <c r="A467" s="171">
        <v>634</v>
      </c>
      <c r="B467" s="171">
        <v>127</v>
      </c>
      <c r="C467" s="171" t="s">
        <v>2475</v>
      </c>
      <c r="D467" s="172">
        <v>44341</v>
      </c>
      <c r="E467" s="173">
        <v>0.04</v>
      </c>
      <c r="F467" s="173">
        <v>0.04</v>
      </c>
      <c r="G467" s="173">
        <v>11.5502</v>
      </c>
      <c r="I467" s="92">
        <f t="shared" si="47"/>
        <v>0.04</v>
      </c>
      <c r="J467" t="str">
        <f>IFERROR(VLOOKUP(VLOOKUP(B467,'Div &amp; NAV PU'!K:N,4,0),$O:$P,2,0),"Debt")</f>
        <v>Debt</v>
      </c>
      <c r="R467" t="str">
        <f t="shared" si="42"/>
        <v>Y0BLRegular Plan - Monthly IDCW</v>
      </c>
      <c r="S467" t="str">
        <f>+VLOOKUP(B467,'Div &amp; NAV PU'!K:N,4,0)</f>
        <v>Y0BL</v>
      </c>
      <c r="T467" t="str">
        <f>+VLOOKUP(B467,'Div &amp; NAV PU'!K:O,5,0)</f>
        <v>Regular Plan - Monthly IDCW</v>
      </c>
      <c r="U467">
        <f t="shared" si="44"/>
        <v>0.21</v>
      </c>
      <c r="V467">
        <f>+VLOOKUP(T467,Financials!$C$59:$AN$72,MATCH(S467,Financials!$1:$1,0)-2,0)</f>
        <v>0.21</v>
      </c>
      <c r="W467" s="108">
        <f t="shared" si="43"/>
        <v>0</v>
      </c>
      <c r="Y467" s="92">
        <f t="shared" si="45"/>
        <v>0.21</v>
      </c>
      <c r="Z467">
        <f t="shared" si="46"/>
        <v>0.21</v>
      </c>
    </row>
    <row r="468" spans="1:26" hidden="1" x14ac:dyDescent="0.25">
      <c r="A468" s="171">
        <v>636</v>
      </c>
      <c r="B468" s="171">
        <v>125</v>
      </c>
      <c r="C468" s="171" t="s">
        <v>2458</v>
      </c>
      <c r="D468" s="172">
        <v>44341</v>
      </c>
      <c r="E468" s="173">
        <v>8.6207999999999999E-4</v>
      </c>
      <c r="F468" s="173">
        <v>8.6207999999999999E-4</v>
      </c>
      <c r="G468" s="173">
        <v>10.8591</v>
      </c>
      <c r="I468" s="92">
        <f t="shared" si="47"/>
        <v>8.6207999999999999E-4</v>
      </c>
      <c r="J468" t="str">
        <f>IFERROR(VLOOKUP(VLOOKUP(B468,'Div &amp; NAV PU'!K:N,4,0),$O:$P,2,0),"Debt")</f>
        <v>Debt</v>
      </c>
      <c r="R468" t="str">
        <f t="shared" si="42"/>
        <v>Y0BLRegular Plan - Daily IDCW</v>
      </c>
      <c r="S468" t="str">
        <f>+VLOOKUP(B468,'Div &amp; NAV PU'!K:N,4,0)</f>
        <v>Y0BL</v>
      </c>
      <c r="T468" t="str">
        <f>+VLOOKUP(B468,'Div &amp; NAV PU'!K:O,5,0)</f>
        <v>Regular Plan - Daily IDCW</v>
      </c>
      <c r="U468">
        <f t="shared" si="44"/>
        <v>0.15721088999999988</v>
      </c>
      <c r="V468">
        <f>+VLOOKUP(T468,Financials!$C$59:$AN$72,MATCH(S468,Financials!$1:$1,0)-2,0)</f>
        <v>0.15721088999999988</v>
      </c>
      <c r="W468" s="108">
        <f t="shared" si="43"/>
        <v>0</v>
      </c>
      <c r="Y468" s="92">
        <f t="shared" si="45"/>
        <v>0.15721088999999988</v>
      </c>
      <c r="Z468">
        <f t="shared" si="46"/>
        <v>0.15721088999999988</v>
      </c>
    </row>
    <row r="469" spans="1:26" hidden="1" x14ac:dyDescent="0.25">
      <c r="A469" s="171">
        <v>637</v>
      </c>
      <c r="B469" s="171" t="s">
        <v>1265</v>
      </c>
      <c r="C469" s="171" t="s">
        <v>2485</v>
      </c>
      <c r="D469" s="172">
        <v>44341</v>
      </c>
      <c r="E469" s="173">
        <v>0.04</v>
      </c>
      <c r="F469" s="173">
        <v>0.04</v>
      </c>
      <c r="G469" s="173">
        <v>12.0845</v>
      </c>
      <c r="I469" s="92">
        <f t="shared" si="47"/>
        <v>0.04</v>
      </c>
      <c r="J469" t="str">
        <f>IFERROR(VLOOKUP(VLOOKUP(B469,'Div &amp; NAV PU'!K:N,4,0),$O:$P,2,0),"Debt")</f>
        <v>Debt</v>
      </c>
      <c r="R469" t="str">
        <f t="shared" si="42"/>
        <v>Y0BLDirect Plan - Monthly IDCW</v>
      </c>
      <c r="S469" t="str">
        <f>+VLOOKUP(B469,'Div &amp; NAV PU'!K:N,4,0)</f>
        <v>Y0BL</v>
      </c>
      <c r="T469" t="str">
        <f>+VLOOKUP(B469,'Div &amp; NAV PU'!K:O,5,0)</f>
        <v>Direct Plan - Monthly IDCW</v>
      </c>
      <c r="U469">
        <f t="shared" si="44"/>
        <v>0.21</v>
      </c>
      <c r="V469">
        <f>+VLOOKUP(T469,Financials!$C$59:$AN$72,MATCH(S469,Financials!$1:$1,0)-2,0)</f>
        <v>0.21</v>
      </c>
      <c r="W469" s="108">
        <f t="shared" si="43"/>
        <v>0</v>
      </c>
      <c r="Y469" s="92">
        <f t="shared" si="45"/>
        <v>0.21</v>
      </c>
      <c r="Z469">
        <f t="shared" si="46"/>
        <v>0.21</v>
      </c>
    </row>
    <row r="470" spans="1:26" hidden="1" x14ac:dyDescent="0.25">
      <c r="A470" s="171">
        <v>638</v>
      </c>
      <c r="B470" s="171" t="s">
        <v>1263</v>
      </c>
      <c r="C470" s="171" t="s">
        <v>2459</v>
      </c>
      <c r="D470" s="172">
        <v>44341</v>
      </c>
      <c r="E470" s="173">
        <v>1.0048800000000001E-3</v>
      </c>
      <c r="F470" s="173">
        <v>1.0048800000000001E-3</v>
      </c>
      <c r="G470" s="173">
        <v>10.8591</v>
      </c>
      <c r="I470" s="92">
        <f t="shared" si="47"/>
        <v>1.0048800000000001E-3</v>
      </c>
      <c r="J470" t="str">
        <f>IFERROR(VLOOKUP(VLOOKUP(B470,'Div &amp; NAV PU'!K:N,4,0),$O:$P,2,0),"Debt")</f>
        <v>Debt</v>
      </c>
      <c r="R470" t="str">
        <f t="shared" ref="R470:R512" si="48">+S470&amp;T470</f>
        <v>Y0BLDirect Plan - Daily IDCW</v>
      </c>
      <c r="S470" t="str">
        <f>+VLOOKUP(B470,'Div &amp; NAV PU'!K:N,4,0)</f>
        <v>Y0BL</v>
      </c>
      <c r="T470" t="str">
        <f>+VLOOKUP(B470,'Div &amp; NAV PU'!K:O,5,0)</f>
        <v>Direct Plan - Daily IDCW</v>
      </c>
      <c r="U470">
        <f t="shared" si="44"/>
        <v>0.18309809000000002</v>
      </c>
      <c r="V470">
        <f>+VLOOKUP(T470,Financials!$C$59:$AN$72,MATCH(S470,Financials!$1:$1,0)-2,0)</f>
        <v>0.18309809000000002</v>
      </c>
      <c r="W470" s="108">
        <f t="shared" ref="W470:W512" si="49">+V470-U470</f>
        <v>0</v>
      </c>
      <c r="Y470" s="92">
        <f t="shared" si="45"/>
        <v>0.18309809000000002</v>
      </c>
      <c r="Z470">
        <f t="shared" si="46"/>
        <v>0.18309809000000002</v>
      </c>
    </row>
    <row r="471" spans="1:26" hidden="1" x14ac:dyDescent="0.25">
      <c r="A471" s="171">
        <v>639</v>
      </c>
      <c r="B471" s="171" t="s">
        <v>1311</v>
      </c>
      <c r="C471" s="171" t="s">
        <v>2487</v>
      </c>
      <c r="D471" s="172">
        <v>44341</v>
      </c>
      <c r="E471" s="173">
        <v>0.04</v>
      </c>
      <c r="F471" s="173">
        <v>0.04</v>
      </c>
      <c r="G471" s="173">
        <v>10.5656</v>
      </c>
      <c r="I471" s="92">
        <f t="shared" si="47"/>
        <v>0.04</v>
      </c>
      <c r="J471" t="str">
        <f>IFERROR(VLOOKUP(VLOOKUP(B471,'Div &amp; NAV PU'!K:N,4,0),$O:$P,2,0),"Debt")</f>
        <v>Debt</v>
      </c>
      <c r="R471" t="str">
        <f t="shared" si="48"/>
        <v>Y0AKRegular Plan - IDCW</v>
      </c>
      <c r="S471" t="str">
        <f>+VLOOKUP(B471,'Div &amp; NAV PU'!K:N,4,0)</f>
        <v>Y0AK</v>
      </c>
      <c r="T471" t="str">
        <f>+VLOOKUP(B471,'Div &amp; NAV PU'!K:O,5,0)</f>
        <v>Regular Plan - IDCW</v>
      </c>
      <c r="U471">
        <f t="shared" si="44"/>
        <v>0.24000000000000002</v>
      </c>
      <c r="V471">
        <f>+VLOOKUP(T471,Financials!$C$59:$AN$72,MATCH(S471,Financials!$1:$1,0)-2,0)</f>
        <v>0.24000000000000002</v>
      </c>
      <c r="W471" s="108">
        <f t="shared" si="49"/>
        <v>0</v>
      </c>
      <c r="Y471" s="92">
        <f t="shared" si="45"/>
        <v>0.24000000000000002</v>
      </c>
      <c r="Z471">
        <f t="shared" si="46"/>
        <v>0.24000000000000002</v>
      </c>
    </row>
    <row r="472" spans="1:26" hidden="1" x14ac:dyDescent="0.25">
      <c r="A472" s="171">
        <v>641</v>
      </c>
      <c r="B472" s="171" t="s">
        <v>1309</v>
      </c>
      <c r="C472" s="171" t="s">
        <v>2472</v>
      </c>
      <c r="D472" s="172">
        <v>44341</v>
      </c>
      <c r="E472" s="173">
        <v>0.04</v>
      </c>
      <c r="F472" s="173">
        <v>0.04</v>
      </c>
      <c r="G472" s="173">
        <v>11.1371</v>
      </c>
      <c r="I472" s="92">
        <f t="shared" si="47"/>
        <v>0.04</v>
      </c>
      <c r="J472" t="str">
        <f>IFERROR(VLOOKUP(VLOOKUP(B472,'Div &amp; NAV PU'!K:N,4,0),$O:$P,2,0),"Debt")</f>
        <v>Debt</v>
      </c>
      <c r="R472" t="str">
        <f t="shared" si="48"/>
        <v>Y0AKDirect Plan - IDCW</v>
      </c>
      <c r="S472" t="str">
        <f>+VLOOKUP(B472,'Div &amp; NAV PU'!K:N,4,0)</f>
        <v>Y0AK</v>
      </c>
      <c r="T472" t="str">
        <f>+VLOOKUP(B472,'Div &amp; NAV PU'!K:O,5,0)</f>
        <v>Direct Plan - IDCW</v>
      </c>
      <c r="U472">
        <f t="shared" si="44"/>
        <v>0.24000000000000002</v>
      </c>
      <c r="V472">
        <f>+VLOOKUP(T472,Financials!$C$59:$AN$72,MATCH(S472,Financials!$1:$1,0)-2,0)</f>
        <v>0.24000000000000002</v>
      </c>
      <c r="W472" s="108">
        <f t="shared" si="49"/>
        <v>0</v>
      </c>
      <c r="Y472" s="92">
        <f t="shared" si="45"/>
        <v>0.24000000000000002</v>
      </c>
      <c r="Z472">
        <f t="shared" si="46"/>
        <v>0.24000000000000002</v>
      </c>
    </row>
    <row r="473" spans="1:26" hidden="1" x14ac:dyDescent="0.25">
      <c r="A473" s="171">
        <v>642</v>
      </c>
      <c r="B473" s="171" t="s">
        <v>1271</v>
      </c>
      <c r="C473" s="171" t="s">
        <v>2446</v>
      </c>
      <c r="D473" s="172">
        <v>44341</v>
      </c>
      <c r="E473" s="173">
        <v>8.4023619999999993E-2</v>
      </c>
      <c r="F473" s="173">
        <v>8.4023619999999993E-2</v>
      </c>
      <c r="G473" s="173">
        <v>1011.7794</v>
      </c>
      <c r="I473" s="92">
        <f t="shared" si="47"/>
        <v>8.4023619999999993E-2</v>
      </c>
      <c r="J473" t="str">
        <f>IFERROR(VLOOKUP(VLOOKUP(B473,'Div &amp; NAV PU'!K:N,4,0),$O:$P,2,0),"Debt")</f>
        <v>Debt</v>
      </c>
      <c r="R473" t="str">
        <f t="shared" si="48"/>
        <v>Y0BQRegular Plan - Daily IDCW</v>
      </c>
      <c r="S473" t="str">
        <f>+VLOOKUP(B473,'Div &amp; NAV PU'!K:N,4,0)</f>
        <v>Y0BQ</v>
      </c>
      <c r="T473" t="str">
        <f>+VLOOKUP(B473,'Div &amp; NAV PU'!K:O,5,0)</f>
        <v>Regular Plan - Daily IDCW</v>
      </c>
      <c r="U473">
        <f t="shared" si="44"/>
        <v>15.994319890000005</v>
      </c>
      <c r="V473">
        <f>+VLOOKUP(T473,Financials!$C$59:$AN$72,MATCH(S473,Financials!$1:$1,0)-2,0)</f>
        <v>15.994319890000005</v>
      </c>
      <c r="W473" s="108">
        <f t="shared" si="49"/>
        <v>0</v>
      </c>
      <c r="Y473" s="92">
        <f t="shared" si="45"/>
        <v>15.994319890000005</v>
      </c>
      <c r="Z473">
        <f t="shared" si="46"/>
        <v>15.994319890000005</v>
      </c>
    </row>
    <row r="474" spans="1:26" hidden="1" x14ac:dyDescent="0.25">
      <c r="A474" s="171">
        <v>643</v>
      </c>
      <c r="B474" s="171" t="s">
        <v>1268</v>
      </c>
      <c r="C474" s="171" t="s">
        <v>2447</v>
      </c>
      <c r="D474" s="172">
        <v>44341</v>
      </c>
      <c r="E474" s="173">
        <v>8.5647870000000001E-2</v>
      </c>
      <c r="F474" s="173">
        <v>8.5647870000000001E-2</v>
      </c>
      <c r="G474" s="173">
        <v>1014.3496</v>
      </c>
      <c r="I474" s="92">
        <f t="shared" si="47"/>
        <v>8.5647870000000001E-2</v>
      </c>
      <c r="J474" t="str">
        <f>IFERROR(VLOOKUP(VLOOKUP(B474,'Div &amp; NAV PU'!K:N,4,0),$O:$P,2,0),"Debt")</f>
        <v>Debt</v>
      </c>
      <c r="R474" t="str">
        <f t="shared" si="48"/>
        <v>Y0BQDirect Plan - Daily IDCW</v>
      </c>
      <c r="S474" t="str">
        <f>+VLOOKUP(B474,'Div &amp; NAV PU'!K:N,4,0)</f>
        <v>Y0BQ</v>
      </c>
      <c r="T474" t="str">
        <f>+VLOOKUP(B474,'Div &amp; NAV PU'!K:O,5,0)</f>
        <v>Direct Plan - Daily IDCW</v>
      </c>
      <c r="U474">
        <f t="shared" si="44"/>
        <v>16.338912069999992</v>
      </c>
      <c r="V474">
        <f>+VLOOKUP(T474,Financials!$C$59:$AN$72,MATCH(S474,Financials!$1:$1,0)-2,0)</f>
        <v>16.338912069999992</v>
      </c>
      <c r="W474" s="108">
        <f t="shared" si="49"/>
        <v>0</v>
      </c>
      <c r="Y474" s="92">
        <f t="shared" si="45"/>
        <v>16.338912069999992</v>
      </c>
      <c r="Z474">
        <f t="shared" si="46"/>
        <v>16.338912069999992</v>
      </c>
    </row>
    <row r="475" spans="1:26" hidden="1" x14ac:dyDescent="0.25">
      <c r="A475" s="171">
        <v>647</v>
      </c>
      <c r="B475" s="171">
        <v>241</v>
      </c>
      <c r="C475" s="171" t="s">
        <v>2479</v>
      </c>
      <c r="D475" s="172">
        <v>44341</v>
      </c>
      <c r="E475" s="173">
        <v>0.06</v>
      </c>
      <c r="F475" s="173">
        <v>0.06</v>
      </c>
      <c r="G475" s="173">
        <v>12.734</v>
      </c>
      <c r="I475" s="92">
        <f t="shared" si="47"/>
        <v>0.06</v>
      </c>
      <c r="J475" t="str">
        <f>IFERROR(VLOOKUP(VLOOKUP(B475,'Div &amp; NAV PU'!K:N,4,0),$O:$P,2,0),"Debt")</f>
        <v>Equity</v>
      </c>
      <c r="R475" t="str">
        <f t="shared" si="48"/>
        <v>Y0BJRegular Plan - Monthly IDCW</v>
      </c>
      <c r="S475" t="str">
        <f>+VLOOKUP(B475,'Div &amp; NAV PU'!K:N,4,0)</f>
        <v>Y0BJ</v>
      </c>
      <c r="T475" t="str">
        <f>+VLOOKUP(B475,'Div &amp; NAV PU'!K:O,5,0)</f>
        <v>Regular Plan - Monthly IDCW</v>
      </c>
      <c r="U475">
        <f t="shared" si="44"/>
        <v>0.36</v>
      </c>
      <c r="V475">
        <f>+VLOOKUP(T475,Financials!$C$59:$AN$72,MATCH(S475,Financials!$1:$1,0)-2,0)</f>
        <v>0.36</v>
      </c>
      <c r="W475" s="108">
        <f t="shared" si="49"/>
        <v>0</v>
      </c>
      <c r="Y475" s="92">
        <f t="shared" si="45"/>
        <v>0.36</v>
      </c>
      <c r="Z475">
        <f t="shared" si="46"/>
        <v>0.36</v>
      </c>
    </row>
    <row r="476" spans="1:26" hidden="1" x14ac:dyDescent="0.25">
      <c r="A476" s="171">
        <v>650</v>
      </c>
      <c r="B476" s="171">
        <v>227</v>
      </c>
      <c r="C476" s="171" t="s">
        <v>2489</v>
      </c>
      <c r="D476" s="172">
        <v>44341</v>
      </c>
      <c r="E476" s="173">
        <v>0.05</v>
      </c>
      <c r="F476" s="173">
        <v>0.05</v>
      </c>
      <c r="G476" s="173">
        <v>10.2524</v>
      </c>
      <c r="I476" s="92">
        <f t="shared" si="47"/>
        <v>0.05</v>
      </c>
      <c r="J476" t="str">
        <f>IFERROR(VLOOKUP(VLOOKUP(B476,'Div &amp; NAV PU'!K:N,4,0),$O:$P,2,0),"Debt")</f>
        <v>Debt</v>
      </c>
      <c r="R476" t="str">
        <f t="shared" si="48"/>
        <v>Y0BMRegular Plan - Monthly IDCW</v>
      </c>
      <c r="S476" t="str">
        <f>+VLOOKUP(B476,'Div &amp; NAV PU'!K:N,4,0)</f>
        <v>Y0BM</v>
      </c>
      <c r="T476" t="str">
        <f>+VLOOKUP(B476,'Div &amp; NAV PU'!K:O,5,0)</f>
        <v>Regular Plan - Monthly IDCW</v>
      </c>
      <c r="U476">
        <f t="shared" si="44"/>
        <v>0.3</v>
      </c>
      <c r="V476">
        <f>+VLOOKUP(T476,Financials!$C$59:$AN$72,MATCH(S476,Financials!$1:$1,0)-2,0)</f>
        <v>0.3</v>
      </c>
      <c r="W476" s="108">
        <f t="shared" si="49"/>
        <v>0</v>
      </c>
      <c r="Y476" s="92">
        <f t="shared" si="45"/>
        <v>0.3</v>
      </c>
      <c r="Z476">
        <f t="shared" si="46"/>
        <v>0.3</v>
      </c>
    </row>
    <row r="477" spans="1:26" hidden="1" x14ac:dyDescent="0.25">
      <c r="A477" s="171">
        <v>651</v>
      </c>
      <c r="B477" s="171" t="s">
        <v>1278</v>
      </c>
      <c r="C477" s="171" t="s">
        <v>2484</v>
      </c>
      <c r="D477" s="172">
        <v>44341</v>
      </c>
      <c r="E477" s="173">
        <v>0.05</v>
      </c>
      <c r="F477" s="173">
        <v>0.05</v>
      </c>
      <c r="G477" s="173">
        <v>10.7967</v>
      </c>
      <c r="I477" s="92">
        <f t="shared" si="47"/>
        <v>0.05</v>
      </c>
      <c r="J477" t="str">
        <f>IFERROR(VLOOKUP(VLOOKUP(B477,'Div &amp; NAV PU'!K:N,4,0),$O:$P,2,0),"Debt")</f>
        <v>Debt</v>
      </c>
      <c r="R477" t="str">
        <f t="shared" si="48"/>
        <v>Y0BMDirect Plan - IDCW</v>
      </c>
      <c r="S477" t="str">
        <f>+VLOOKUP(B477,'Div &amp; NAV PU'!K:N,4,0)</f>
        <v>Y0BM</v>
      </c>
      <c r="T477" t="str">
        <f>+VLOOKUP(B477,'Div &amp; NAV PU'!K:O,5,0)</f>
        <v>Direct Plan - IDCW</v>
      </c>
      <c r="U477">
        <f t="shared" si="44"/>
        <v>0.3</v>
      </c>
      <c r="V477">
        <f>+VLOOKUP(T477,Financials!$C$59:$AN$72,MATCH(S477,Financials!$1:$1,0)-2,0)</f>
        <v>0.3</v>
      </c>
      <c r="W477" s="108">
        <f t="shared" si="49"/>
        <v>0</v>
      </c>
      <c r="Y477" s="92">
        <f t="shared" si="45"/>
        <v>0.3</v>
      </c>
      <c r="Z477">
        <f t="shared" si="46"/>
        <v>0.3</v>
      </c>
    </row>
    <row r="478" spans="1:26" hidden="1" x14ac:dyDescent="0.25">
      <c r="A478" s="171">
        <v>652</v>
      </c>
      <c r="B478" s="171">
        <v>201</v>
      </c>
      <c r="C478" s="171" t="s">
        <v>2478</v>
      </c>
      <c r="D478" s="172">
        <v>44341</v>
      </c>
      <c r="E478" s="173">
        <v>0.05</v>
      </c>
      <c r="F478" s="173">
        <v>0.05</v>
      </c>
      <c r="G478" s="173">
        <v>11.2668</v>
      </c>
      <c r="I478" s="92">
        <f t="shared" si="47"/>
        <v>0.05</v>
      </c>
      <c r="J478" t="str">
        <f>IFERROR(VLOOKUP(VLOOKUP(B478,'Div &amp; NAV PU'!K:N,4,0),$O:$P,2,0),"Debt")</f>
        <v>Debt</v>
      </c>
      <c r="R478" t="str">
        <f t="shared" si="48"/>
        <v>Y0BKRegular Plan - Monthly IDCW</v>
      </c>
      <c r="S478" t="str">
        <f>+VLOOKUP(B478,'Div &amp; NAV PU'!K:N,4,0)</f>
        <v>Y0BK</v>
      </c>
      <c r="T478" t="str">
        <f>+VLOOKUP(B478,'Div &amp; NAV PU'!K:O,5,0)</f>
        <v>Regular Plan - Monthly IDCW</v>
      </c>
      <c r="U478">
        <f t="shared" si="44"/>
        <v>0.3</v>
      </c>
      <c r="V478">
        <f>+VLOOKUP(T478,Financials!$C$59:$AN$72,MATCH(S478,Financials!$1:$1,0)-2,0)</f>
        <v>0.3</v>
      </c>
      <c r="W478" s="108">
        <f t="shared" si="49"/>
        <v>0</v>
      </c>
      <c r="Y478" s="92">
        <f t="shared" si="45"/>
        <v>0.3</v>
      </c>
      <c r="Z478">
        <f t="shared" si="46"/>
        <v>0.3</v>
      </c>
    </row>
    <row r="479" spans="1:26" hidden="1" x14ac:dyDescent="0.25">
      <c r="A479" s="171">
        <v>654</v>
      </c>
      <c r="B479" s="171" t="s">
        <v>1304</v>
      </c>
      <c r="C479" s="171" t="s">
        <v>2490</v>
      </c>
      <c r="D479" s="172">
        <v>44341</v>
      </c>
      <c r="E479" s="173">
        <v>0.06</v>
      </c>
      <c r="F479" s="173">
        <v>0.06</v>
      </c>
      <c r="G479" s="173">
        <v>12.084300000000001</v>
      </c>
      <c r="I479" s="92">
        <f t="shared" si="47"/>
        <v>0.06</v>
      </c>
      <c r="J479" t="str">
        <f>IFERROR(VLOOKUP(VLOOKUP(B479,'Div &amp; NAV PU'!K:N,4,0),$O:$P,2,0),"Debt")</f>
        <v>Debt</v>
      </c>
      <c r="R479" t="str">
        <f t="shared" si="48"/>
        <v>Y0BKDirect Plan - Monthly IDCW</v>
      </c>
      <c r="S479" t="str">
        <f>+VLOOKUP(B479,'Div &amp; NAV PU'!K:N,4,0)</f>
        <v>Y0BK</v>
      </c>
      <c r="T479" t="str">
        <f>+VLOOKUP(B479,'Div &amp; NAV PU'!K:O,5,0)</f>
        <v>Direct Plan - Monthly IDCW</v>
      </c>
      <c r="U479">
        <f t="shared" si="44"/>
        <v>0.36</v>
      </c>
      <c r="V479">
        <f>+VLOOKUP(T479,Financials!$C$59:$AN$72,MATCH(S479,Financials!$1:$1,0)-2,0)</f>
        <v>0.36</v>
      </c>
      <c r="W479" s="108">
        <f t="shared" si="49"/>
        <v>0</v>
      </c>
      <c r="Y479" s="92">
        <f t="shared" si="45"/>
        <v>0.36</v>
      </c>
      <c r="Z479">
        <f t="shared" si="46"/>
        <v>0.36</v>
      </c>
    </row>
    <row r="480" spans="1:26" hidden="1" x14ac:dyDescent="0.25">
      <c r="A480" s="171">
        <v>656</v>
      </c>
      <c r="B480" s="171" t="s">
        <v>1297</v>
      </c>
      <c r="C480" s="171" t="s">
        <v>2469</v>
      </c>
      <c r="D480" s="172">
        <v>44341</v>
      </c>
      <c r="E480" s="173">
        <v>4.7947099999999998E-3</v>
      </c>
      <c r="F480" s="173">
        <v>4.7947099999999998E-3</v>
      </c>
      <c r="G480" s="173">
        <v>11.116</v>
      </c>
      <c r="I480" s="92">
        <f t="shared" si="47"/>
        <v>4.7947099999999998E-3</v>
      </c>
      <c r="J480" t="str">
        <f>IFERROR(VLOOKUP(VLOOKUP(B480,'Div &amp; NAV PU'!K:N,4,0),$O:$P,2,0),"Debt")</f>
        <v>Debt</v>
      </c>
      <c r="R480" t="str">
        <f t="shared" si="48"/>
        <v>Y0AIRegular Plan - Daily IDCW</v>
      </c>
      <c r="S480" t="str">
        <f>+VLOOKUP(B480,'Div &amp; NAV PU'!K:N,4,0)</f>
        <v>Y0AI</v>
      </c>
      <c r="T480" t="str">
        <f>+VLOOKUP(B480,'Div &amp; NAV PU'!K:O,5,0)</f>
        <v>Regular Plan - Daily IDCW</v>
      </c>
      <c r="U480">
        <f t="shared" si="44"/>
        <v>0.25393286999999998</v>
      </c>
      <c r="V480">
        <f>+VLOOKUP(T480,Financials!$C$59:$AN$72,MATCH(S480,Financials!$1:$1,0)-2,0)</f>
        <v>0.25393286999999998</v>
      </c>
      <c r="W480" s="108">
        <f t="shared" si="49"/>
        <v>0</v>
      </c>
      <c r="Y480" s="92">
        <f t="shared" si="45"/>
        <v>0.25393286999999998</v>
      </c>
      <c r="Z480">
        <f t="shared" si="46"/>
        <v>0.25393286999999998</v>
      </c>
    </row>
    <row r="481" spans="1:32" hidden="1" x14ac:dyDescent="0.25">
      <c r="A481" s="171">
        <v>659</v>
      </c>
      <c r="B481" s="171" t="s">
        <v>1524</v>
      </c>
      <c r="C481" s="171" t="s">
        <v>2462</v>
      </c>
      <c r="D481" s="172">
        <v>44341</v>
      </c>
      <c r="E481" s="173">
        <v>4.9436699999999998E-3</v>
      </c>
      <c r="F481" s="173">
        <v>4.9436699999999998E-3</v>
      </c>
      <c r="G481" s="173">
        <v>11.1907</v>
      </c>
      <c r="I481" s="92">
        <f t="shared" si="47"/>
        <v>4.9436699999999998E-3</v>
      </c>
      <c r="J481" t="str">
        <f>IFERROR(VLOOKUP(VLOOKUP(B481,'Div &amp; NAV PU'!K:N,4,0),$O:$P,2,0),"Debt")</f>
        <v>Debt</v>
      </c>
      <c r="R481" t="str">
        <f t="shared" si="48"/>
        <v>Y0AIDirect Plan - Daily IDCW</v>
      </c>
      <c r="S481" t="str">
        <f>+VLOOKUP(B481,'Div &amp; NAV PU'!K:N,4,0)</f>
        <v>Y0AI</v>
      </c>
      <c r="T481" t="str">
        <f>+VLOOKUP(B481,'Div &amp; NAV PU'!K:O,5,0)</f>
        <v>Direct Plan - Daily IDCW</v>
      </c>
      <c r="U481">
        <f t="shared" si="44"/>
        <v>0.28590751000000003</v>
      </c>
      <c r="V481">
        <f>+VLOOKUP(T481,Financials!$C$59:$AN$72,MATCH(S481,Financials!$1:$1,0)-2,0)</f>
        <v>0.28590751000000003</v>
      </c>
      <c r="W481" s="108">
        <f t="shared" si="49"/>
        <v>0</v>
      </c>
      <c r="Y481" s="92">
        <f t="shared" si="45"/>
        <v>0.28590751000000003</v>
      </c>
      <c r="Z481">
        <f t="shared" si="46"/>
        <v>0.28590751000000003</v>
      </c>
    </row>
    <row r="482" spans="1:32" hidden="1" x14ac:dyDescent="0.25">
      <c r="A482" s="171">
        <v>679</v>
      </c>
      <c r="B482" s="171" t="s">
        <v>1289</v>
      </c>
      <c r="C482" s="171" t="s">
        <v>2444</v>
      </c>
      <c r="D482" s="172">
        <v>44342</v>
      </c>
      <c r="E482" s="173">
        <v>8.9110519999999999E-2</v>
      </c>
      <c r="F482" s="173">
        <v>8.9110519999999999E-2</v>
      </c>
      <c r="G482" s="173">
        <v>1023.3</v>
      </c>
      <c r="I482" s="92">
        <f t="shared" si="47"/>
        <v>8.9110519999999999E-2</v>
      </c>
      <c r="J482" t="str">
        <f>IFERROR(VLOOKUP(VLOOKUP(B482,'Div &amp; NAV PU'!K:N,4,0),$O:$P,2,0),"Debt")</f>
        <v>Debt</v>
      </c>
      <c r="R482" t="str">
        <f t="shared" si="48"/>
        <v>Y0ALRegular Plan - Daily IDCW</v>
      </c>
      <c r="S482" t="str">
        <f>+VLOOKUP(B482,'Div &amp; NAV PU'!K:N,4,0)</f>
        <v>Y0AL</v>
      </c>
      <c r="T482" t="str">
        <f>+VLOOKUP(B482,'Div &amp; NAV PU'!K:O,5,0)</f>
        <v>Regular Plan - Daily IDCW</v>
      </c>
      <c r="U482">
        <f t="shared" si="44"/>
        <v>15.581406499999995</v>
      </c>
      <c r="V482">
        <f>+VLOOKUP(T482,Financials!$C$59:$AN$72,MATCH(S482,Financials!$1:$1,0)-2,0)</f>
        <v>15.581406499999995</v>
      </c>
      <c r="W482" s="108">
        <f t="shared" si="49"/>
        <v>0</v>
      </c>
      <c r="Y482" s="92">
        <f t="shared" si="45"/>
        <v>15.581406499999995</v>
      </c>
      <c r="Z482">
        <f t="shared" si="46"/>
        <v>15.581406499999995</v>
      </c>
    </row>
    <row r="483" spans="1:32" hidden="1" x14ac:dyDescent="0.25">
      <c r="A483" s="171">
        <v>680</v>
      </c>
      <c r="B483" s="171" t="s">
        <v>1285</v>
      </c>
      <c r="C483" s="171" t="s">
        <v>2445</v>
      </c>
      <c r="D483" s="172">
        <v>44342</v>
      </c>
      <c r="E483" s="173">
        <v>9.2113230000000004E-2</v>
      </c>
      <c r="F483" s="173">
        <v>9.2113230000000004E-2</v>
      </c>
      <c r="G483" s="173">
        <v>1023.3</v>
      </c>
      <c r="I483" s="92">
        <f t="shared" si="47"/>
        <v>9.2113230000000004E-2</v>
      </c>
      <c r="J483" t="str">
        <f>IFERROR(VLOOKUP(VLOOKUP(B483,'Div &amp; NAV PU'!K:N,4,0),$O:$P,2,0),"Debt")</f>
        <v>Debt</v>
      </c>
      <c r="R483" t="str">
        <f t="shared" si="48"/>
        <v>Y0ALDirect Plan - Daily IDCW</v>
      </c>
      <c r="S483" t="str">
        <f>+VLOOKUP(B483,'Div &amp; NAV PU'!K:N,4,0)</f>
        <v>Y0AL</v>
      </c>
      <c r="T483" t="str">
        <f>+VLOOKUP(B483,'Div &amp; NAV PU'!K:O,5,0)</f>
        <v>Direct Plan - Daily IDCW</v>
      </c>
      <c r="U483">
        <f t="shared" si="44"/>
        <v>16.110954460000006</v>
      </c>
      <c r="V483">
        <f>+VLOOKUP(T483,Financials!$C$59:$AN$72,MATCH(S483,Financials!$1:$1,0)-2,0)</f>
        <v>16.110954460000006</v>
      </c>
      <c r="W483" s="108">
        <f t="shared" si="49"/>
        <v>0</v>
      </c>
      <c r="Y483" s="92">
        <f t="shared" si="45"/>
        <v>16.110954460000006</v>
      </c>
      <c r="Z483">
        <f t="shared" si="46"/>
        <v>16.110954460000006</v>
      </c>
    </row>
    <row r="484" spans="1:32" hidden="1" x14ac:dyDescent="0.25">
      <c r="A484" s="171">
        <v>681</v>
      </c>
      <c r="B484" s="171" t="s">
        <v>1271</v>
      </c>
      <c r="C484" s="171" t="s">
        <v>2446</v>
      </c>
      <c r="D484" s="172">
        <v>44342</v>
      </c>
      <c r="E484" s="173">
        <v>8.8515590000000005E-2</v>
      </c>
      <c r="F484" s="173">
        <v>8.8515590000000005E-2</v>
      </c>
      <c r="G484" s="173">
        <v>1011.7794</v>
      </c>
      <c r="I484" s="92">
        <f t="shared" si="47"/>
        <v>8.8515590000000005E-2</v>
      </c>
      <c r="J484" t="str">
        <f>IFERROR(VLOOKUP(VLOOKUP(B484,'Div &amp; NAV PU'!K:N,4,0),$O:$P,2,0),"Debt")</f>
        <v>Debt</v>
      </c>
      <c r="R484" t="str">
        <f t="shared" si="48"/>
        <v>Y0BQRegular Plan - Daily IDCW</v>
      </c>
      <c r="S484" t="str">
        <f>+VLOOKUP(B484,'Div &amp; NAV PU'!K:N,4,0)</f>
        <v>Y0BQ</v>
      </c>
      <c r="T484" t="str">
        <f>+VLOOKUP(B484,'Div &amp; NAV PU'!K:O,5,0)</f>
        <v>Regular Plan - Daily IDCW</v>
      </c>
      <c r="U484">
        <f t="shared" si="44"/>
        <v>15.994319890000005</v>
      </c>
      <c r="V484">
        <f>+VLOOKUP(T484,Financials!$C$59:$AN$72,MATCH(S484,Financials!$1:$1,0)-2,0)</f>
        <v>15.994319890000005</v>
      </c>
      <c r="W484" s="108">
        <f t="shared" si="49"/>
        <v>0</v>
      </c>
      <c r="Y484" s="92">
        <f t="shared" si="45"/>
        <v>15.994319890000005</v>
      </c>
      <c r="Z484">
        <f t="shared" si="46"/>
        <v>15.994319890000005</v>
      </c>
    </row>
    <row r="485" spans="1:32" hidden="1" x14ac:dyDescent="0.25">
      <c r="A485" s="171">
        <v>682</v>
      </c>
      <c r="B485" s="171" t="s">
        <v>1268</v>
      </c>
      <c r="C485" s="171" t="s">
        <v>2447</v>
      </c>
      <c r="D485" s="172">
        <v>44342</v>
      </c>
      <c r="E485" s="173">
        <v>9.0127330000000005E-2</v>
      </c>
      <c r="F485" s="173">
        <v>9.0127330000000005E-2</v>
      </c>
      <c r="G485" s="173">
        <v>1014.3496</v>
      </c>
      <c r="I485" s="92">
        <f t="shared" si="47"/>
        <v>9.0127330000000005E-2</v>
      </c>
      <c r="J485" t="str">
        <f>IFERROR(VLOOKUP(VLOOKUP(B485,'Div &amp; NAV PU'!K:N,4,0),$O:$P,2,0),"Debt")</f>
        <v>Debt</v>
      </c>
      <c r="R485" t="str">
        <f t="shared" si="48"/>
        <v>Y0BQDirect Plan - Daily IDCW</v>
      </c>
      <c r="S485" t="str">
        <f>+VLOOKUP(B485,'Div &amp; NAV PU'!K:N,4,0)</f>
        <v>Y0BQ</v>
      </c>
      <c r="T485" t="str">
        <f>+VLOOKUP(B485,'Div &amp; NAV PU'!K:O,5,0)</f>
        <v>Direct Plan - Daily IDCW</v>
      </c>
      <c r="U485">
        <f t="shared" si="44"/>
        <v>16.338912069999992</v>
      </c>
      <c r="V485">
        <f>+VLOOKUP(T485,Financials!$C$59:$AN$72,MATCH(S485,Financials!$1:$1,0)-2,0)</f>
        <v>16.338912069999992</v>
      </c>
      <c r="W485" s="108">
        <f t="shared" si="49"/>
        <v>0</v>
      </c>
      <c r="Y485" s="92">
        <f t="shared" si="45"/>
        <v>16.338912069999992</v>
      </c>
      <c r="Z485">
        <f t="shared" si="46"/>
        <v>16.338912069999992</v>
      </c>
    </row>
    <row r="486" spans="1:32" hidden="1" x14ac:dyDescent="0.25">
      <c r="A486" s="171">
        <v>683</v>
      </c>
      <c r="B486" s="171">
        <v>222</v>
      </c>
      <c r="C486" s="171" t="s">
        <v>2455</v>
      </c>
      <c r="D486" s="172">
        <v>44343</v>
      </c>
      <c r="E486" s="173">
        <v>5.6192999999999998E-4</v>
      </c>
      <c r="F486" s="173">
        <v>5.6192999999999998E-4</v>
      </c>
      <c r="G486" s="173">
        <v>10.322100000000001</v>
      </c>
      <c r="I486" s="92">
        <f t="shared" si="47"/>
        <v>5.6192999999999998E-4</v>
      </c>
      <c r="J486" t="str">
        <f>IFERROR(VLOOKUP(VLOOKUP(B486,'Div &amp; NAV PU'!K:N,4,0),$O:$P,2,0),"Debt")</f>
        <v>Debt</v>
      </c>
      <c r="R486" t="str">
        <f t="shared" si="48"/>
        <v>Y0BORegular Plan - Daily IDCW</v>
      </c>
      <c r="S486" t="str">
        <f>+VLOOKUP(B486,'Div &amp; NAV PU'!K:N,4,0)</f>
        <v>Y0BO</v>
      </c>
      <c r="T486" t="str">
        <f>+VLOOKUP(B486,'Div &amp; NAV PU'!K:O,5,0)</f>
        <v>Regular Plan - Daily IDCW</v>
      </c>
      <c r="U486">
        <f t="shared" si="44"/>
        <v>0.17107141000000012</v>
      </c>
      <c r="V486">
        <f>+VLOOKUP(T486,Financials!$C$59:$AN$72,MATCH(S486,Financials!$1:$1,0)-2,0)</f>
        <v>0.17107141000000012</v>
      </c>
      <c r="W486" s="108">
        <f t="shared" si="49"/>
        <v>0</v>
      </c>
      <c r="Y486" s="92">
        <f t="shared" si="45"/>
        <v>0.17107141000000012</v>
      </c>
      <c r="Z486">
        <f t="shared" si="46"/>
        <v>0.17107141000000012</v>
      </c>
    </row>
    <row r="487" spans="1:32" hidden="1" x14ac:dyDescent="0.25">
      <c r="A487" s="171">
        <v>684</v>
      </c>
      <c r="B487" s="171" t="s">
        <v>1259</v>
      </c>
      <c r="C487" s="171" t="s">
        <v>2457</v>
      </c>
      <c r="D487" s="172">
        <v>44343</v>
      </c>
      <c r="E487" s="173">
        <v>6.6425000000000002E-4</v>
      </c>
      <c r="F487" s="173">
        <v>6.6425000000000002E-4</v>
      </c>
      <c r="G487" s="173">
        <v>10.5092</v>
      </c>
      <c r="I487" s="92">
        <f t="shared" si="47"/>
        <v>6.6425000000000002E-4</v>
      </c>
      <c r="J487" t="str">
        <f>IFERROR(VLOOKUP(VLOOKUP(B487,'Div &amp; NAV PU'!K:N,4,0),$O:$P,2,0),"Debt")</f>
        <v>Debt</v>
      </c>
      <c r="R487" t="str">
        <f t="shared" si="48"/>
        <v>Y0BODirect Plan - Daily IDCW</v>
      </c>
      <c r="S487" t="str">
        <f>+VLOOKUP(B487,'Div &amp; NAV PU'!K:N,4,0)</f>
        <v>Y0BO</v>
      </c>
      <c r="T487" t="str">
        <f>+VLOOKUP(B487,'Div &amp; NAV PU'!K:O,5,0)</f>
        <v>Direct Plan - Daily IDCW</v>
      </c>
      <c r="U487">
        <f t="shared" si="44"/>
        <v>0.18260394999999999</v>
      </c>
      <c r="V487">
        <f>+VLOOKUP(T487,Financials!$C$59:$AN$72,MATCH(S487,Financials!$1:$1,0)-2,0)</f>
        <v>0.18260394999999999</v>
      </c>
      <c r="W487" s="108">
        <f t="shared" si="49"/>
        <v>0</v>
      </c>
      <c r="Y487" s="92">
        <f t="shared" si="45"/>
        <v>0.18260394999999999</v>
      </c>
      <c r="Z487">
        <f t="shared" si="46"/>
        <v>0.18260394999999999</v>
      </c>
    </row>
    <row r="488" spans="1:32" hidden="1" x14ac:dyDescent="0.25">
      <c r="A488" s="171">
        <v>685</v>
      </c>
      <c r="B488" s="171" t="s">
        <v>1289</v>
      </c>
      <c r="C488" s="171" t="s">
        <v>2444</v>
      </c>
      <c r="D488" s="172">
        <v>44343</v>
      </c>
      <c r="E488" s="173">
        <v>8.6947860000000002E-2</v>
      </c>
      <c r="F488" s="173">
        <v>8.6947860000000002E-2</v>
      </c>
      <c r="G488" s="173">
        <v>1023.3</v>
      </c>
      <c r="I488" s="92">
        <f t="shared" si="47"/>
        <v>8.6947860000000002E-2</v>
      </c>
      <c r="J488" t="str">
        <f>IFERROR(VLOOKUP(VLOOKUP(B488,'Div &amp; NAV PU'!K:N,4,0),$O:$P,2,0),"Debt")</f>
        <v>Debt</v>
      </c>
      <c r="R488" t="str">
        <f t="shared" si="48"/>
        <v>Y0ALRegular Plan - Daily IDCW</v>
      </c>
      <c r="S488" t="str">
        <f>+VLOOKUP(B488,'Div &amp; NAV PU'!K:N,4,0)</f>
        <v>Y0AL</v>
      </c>
      <c r="T488" t="str">
        <f>+VLOOKUP(B488,'Div &amp; NAV PU'!K:O,5,0)</f>
        <v>Regular Plan - Daily IDCW</v>
      </c>
      <c r="U488">
        <f t="shared" si="44"/>
        <v>15.581406499999995</v>
      </c>
      <c r="V488">
        <f>+VLOOKUP(T488,Financials!$C$59:$AN$72,MATCH(S488,Financials!$1:$1,0)-2,0)</f>
        <v>15.581406499999995</v>
      </c>
      <c r="W488" s="108">
        <f t="shared" si="49"/>
        <v>0</v>
      </c>
      <c r="Y488" s="92">
        <f t="shared" si="45"/>
        <v>15.581406499999995</v>
      </c>
      <c r="Z488">
        <f t="shared" si="46"/>
        <v>15.581406499999995</v>
      </c>
    </row>
    <row r="489" spans="1:32" hidden="1" x14ac:dyDescent="0.25">
      <c r="A489" s="171">
        <v>686</v>
      </c>
      <c r="B489" s="171" t="s">
        <v>1285</v>
      </c>
      <c r="C489" s="171" t="s">
        <v>2445</v>
      </c>
      <c r="D489" s="172">
        <v>44343</v>
      </c>
      <c r="E489" s="173">
        <v>8.9999309999999999E-2</v>
      </c>
      <c r="F489" s="173">
        <v>8.9999309999999999E-2</v>
      </c>
      <c r="G489" s="173">
        <v>1023.3</v>
      </c>
      <c r="I489" s="92">
        <f t="shared" si="47"/>
        <v>8.9999309999999999E-2</v>
      </c>
      <c r="J489" t="str">
        <f>IFERROR(VLOOKUP(VLOOKUP(B489,'Div &amp; NAV PU'!K:N,4,0),$O:$P,2,0),"Debt")</f>
        <v>Debt</v>
      </c>
      <c r="R489" t="str">
        <f t="shared" si="48"/>
        <v>Y0ALDirect Plan - Daily IDCW</v>
      </c>
      <c r="S489" t="str">
        <f>+VLOOKUP(B489,'Div &amp; NAV PU'!K:N,4,0)</f>
        <v>Y0AL</v>
      </c>
      <c r="T489" t="str">
        <f>+VLOOKUP(B489,'Div &amp; NAV PU'!K:O,5,0)</f>
        <v>Direct Plan - Daily IDCW</v>
      </c>
      <c r="U489">
        <f t="shared" si="44"/>
        <v>16.110954460000006</v>
      </c>
      <c r="V489">
        <f>+VLOOKUP(T489,Financials!$C$59:$AN$72,MATCH(S489,Financials!$1:$1,0)-2,0)</f>
        <v>16.110954460000006</v>
      </c>
      <c r="W489" s="108">
        <f t="shared" si="49"/>
        <v>0</v>
      </c>
      <c r="Y489" s="92">
        <f t="shared" si="45"/>
        <v>16.110954460000006</v>
      </c>
      <c r="Z489">
        <f t="shared" si="46"/>
        <v>16.110954460000006</v>
      </c>
    </row>
    <row r="490" spans="1:32" hidden="1" x14ac:dyDescent="0.25">
      <c r="A490" s="171">
        <v>687</v>
      </c>
      <c r="B490" s="171">
        <v>125</v>
      </c>
      <c r="C490" s="171" t="s">
        <v>2458</v>
      </c>
      <c r="D490" s="172">
        <v>44343</v>
      </c>
      <c r="E490" s="173">
        <v>1.5389900000000001E-3</v>
      </c>
      <c r="F490" s="173">
        <v>1.5389900000000001E-3</v>
      </c>
      <c r="G490" s="173">
        <v>10.8591</v>
      </c>
      <c r="I490" s="92">
        <f t="shared" si="47"/>
        <v>1.5389900000000001E-3</v>
      </c>
      <c r="J490" t="str">
        <f>IFERROR(VLOOKUP(VLOOKUP(B490,'Div &amp; NAV PU'!K:N,4,0),$O:$P,2,0),"Debt")</f>
        <v>Debt</v>
      </c>
      <c r="R490" t="str">
        <f t="shared" si="48"/>
        <v>Y0BLRegular Plan - Daily IDCW</v>
      </c>
      <c r="S490" t="str">
        <f>+VLOOKUP(B490,'Div &amp; NAV PU'!K:N,4,0)</f>
        <v>Y0BL</v>
      </c>
      <c r="T490" t="str">
        <f>+VLOOKUP(B490,'Div &amp; NAV PU'!K:O,5,0)</f>
        <v>Regular Plan - Daily IDCW</v>
      </c>
      <c r="U490">
        <f t="shared" si="44"/>
        <v>0.15721088999999988</v>
      </c>
      <c r="V490">
        <f>+VLOOKUP(T490,Financials!$C$59:$AN$72,MATCH(S490,Financials!$1:$1,0)-2,0)</f>
        <v>0.15721088999999988</v>
      </c>
      <c r="W490" s="108">
        <f t="shared" si="49"/>
        <v>0</v>
      </c>
      <c r="Y490" s="92">
        <f t="shared" si="45"/>
        <v>0.15721088999999988</v>
      </c>
      <c r="Z490">
        <f t="shared" si="46"/>
        <v>0.15721088999999988</v>
      </c>
    </row>
    <row r="491" spans="1:32" hidden="1" x14ac:dyDescent="0.25">
      <c r="A491" s="171">
        <v>688</v>
      </c>
      <c r="B491" s="171" t="s">
        <v>1263</v>
      </c>
      <c r="C491" s="171" t="s">
        <v>2459</v>
      </c>
      <c r="D491" s="172">
        <v>44343</v>
      </c>
      <c r="E491" s="173">
        <v>1.82467E-3</v>
      </c>
      <c r="F491" s="173">
        <v>1.82467E-3</v>
      </c>
      <c r="G491" s="173">
        <v>10.8591</v>
      </c>
      <c r="I491" s="92">
        <f t="shared" si="47"/>
        <v>1.82467E-3</v>
      </c>
      <c r="J491" t="str">
        <f>IFERROR(VLOOKUP(VLOOKUP(B491,'Div &amp; NAV PU'!K:N,4,0),$O:$P,2,0),"Debt")</f>
        <v>Debt</v>
      </c>
      <c r="R491" t="str">
        <f t="shared" si="48"/>
        <v>Y0BLDirect Plan - Daily IDCW</v>
      </c>
      <c r="S491" t="str">
        <f>+VLOOKUP(B491,'Div &amp; NAV PU'!K:N,4,0)</f>
        <v>Y0BL</v>
      </c>
      <c r="T491" t="str">
        <f>+VLOOKUP(B491,'Div &amp; NAV PU'!K:O,5,0)</f>
        <v>Direct Plan - Daily IDCW</v>
      </c>
      <c r="U491">
        <f t="shared" si="44"/>
        <v>0.18309809000000002</v>
      </c>
      <c r="V491">
        <f>+VLOOKUP(T491,Financials!$C$59:$AN$72,MATCH(S491,Financials!$1:$1,0)-2,0)</f>
        <v>0.18309809000000002</v>
      </c>
      <c r="W491" s="108">
        <f t="shared" si="49"/>
        <v>0</v>
      </c>
      <c r="Y491" s="92">
        <f t="shared" si="45"/>
        <v>0.18309809000000002</v>
      </c>
      <c r="Z491">
        <f t="shared" si="46"/>
        <v>0.18309809000000002</v>
      </c>
    </row>
    <row r="492" spans="1:32" hidden="1" x14ac:dyDescent="0.25">
      <c r="A492" s="171">
        <v>689</v>
      </c>
      <c r="B492" s="171" t="s">
        <v>1271</v>
      </c>
      <c r="C492" s="171" t="s">
        <v>2446</v>
      </c>
      <c r="D492" s="172">
        <v>44343</v>
      </c>
      <c r="E492" s="173">
        <v>0.10205653000000001</v>
      </c>
      <c r="F492" s="173">
        <v>0.10205653000000001</v>
      </c>
      <c r="G492" s="173">
        <v>1011.7794</v>
      </c>
      <c r="I492" s="92">
        <f t="shared" si="47"/>
        <v>0.10205653000000001</v>
      </c>
      <c r="J492" t="str">
        <f>IFERROR(VLOOKUP(VLOOKUP(B492,'Div &amp; NAV PU'!K:N,4,0),$O:$P,2,0),"Debt")</f>
        <v>Debt</v>
      </c>
      <c r="R492" t="str">
        <f t="shared" si="48"/>
        <v>Y0BQRegular Plan - Daily IDCW</v>
      </c>
      <c r="S492" t="str">
        <f>+VLOOKUP(B492,'Div &amp; NAV PU'!K:N,4,0)</f>
        <v>Y0BQ</v>
      </c>
      <c r="T492" t="str">
        <f>+VLOOKUP(B492,'Div &amp; NAV PU'!K:O,5,0)</f>
        <v>Regular Plan - Daily IDCW</v>
      </c>
      <c r="U492">
        <f t="shared" si="44"/>
        <v>15.994319890000005</v>
      </c>
      <c r="V492">
        <f>+VLOOKUP(T492,Financials!$C$59:$AN$72,MATCH(S492,Financials!$1:$1,0)-2,0)</f>
        <v>15.994319890000005</v>
      </c>
      <c r="W492" s="108">
        <f t="shared" si="49"/>
        <v>0</v>
      </c>
      <c r="Y492" s="92">
        <f t="shared" si="45"/>
        <v>15.994319890000005</v>
      </c>
      <c r="Z492">
        <f t="shared" si="46"/>
        <v>15.994319890000005</v>
      </c>
    </row>
    <row r="493" spans="1:32" hidden="1" x14ac:dyDescent="0.25">
      <c r="A493" s="171">
        <v>690</v>
      </c>
      <c r="B493" s="171" t="s">
        <v>1268</v>
      </c>
      <c r="C493" s="171" t="s">
        <v>2447</v>
      </c>
      <c r="D493" s="172">
        <v>44343</v>
      </c>
      <c r="E493" s="173">
        <v>0.10372441</v>
      </c>
      <c r="F493" s="173">
        <v>0.10372441</v>
      </c>
      <c r="G493" s="173">
        <v>1014.3496</v>
      </c>
      <c r="I493" s="92">
        <f t="shared" si="47"/>
        <v>0.10372441</v>
      </c>
      <c r="J493" t="str">
        <f>IFERROR(VLOOKUP(VLOOKUP(B493,'Div &amp; NAV PU'!K:N,4,0),$O:$P,2,0),"Debt")</f>
        <v>Debt</v>
      </c>
      <c r="R493" t="str">
        <f t="shared" si="48"/>
        <v>Y0BQDirect Plan - Daily IDCW</v>
      </c>
      <c r="S493" t="str">
        <f>+VLOOKUP(B493,'Div &amp; NAV PU'!K:N,4,0)</f>
        <v>Y0BQ</v>
      </c>
      <c r="T493" t="str">
        <f>+VLOOKUP(B493,'Div &amp; NAV PU'!K:O,5,0)</f>
        <v>Direct Plan - Daily IDCW</v>
      </c>
      <c r="U493">
        <f t="shared" si="44"/>
        <v>16.338912069999992</v>
      </c>
      <c r="V493">
        <f>+VLOOKUP(T493,Financials!$C$59:$AN$72,MATCH(S493,Financials!$1:$1,0)-2,0)</f>
        <v>16.338912069999992</v>
      </c>
      <c r="W493" s="108">
        <f t="shared" si="49"/>
        <v>0</v>
      </c>
      <c r="Y493" s="92">
        <f t="shared" si="45"/>
        <v>16.338912069999992</v>
      </c>
      <c r="Z493">
        <f t="shared" si="46"/>
        <v>16.338912069999992</v>
      </c>
    </row>
    <row r="494" spans="1:32" hidden="1" x14ac:dyDescent="0.25">
      <c r="A494" s="171">
        <v>691</v>
      </c>
      <c r="B494" s="171" t="s">
        <v>1343</v>
      </c>
      <c r="C494" s="171" t="s">
        <v>2494</v>
      </c>
      <c r="D494" s="172">
        <v>44344</v>
      </c>
      <c r="E494" s="173">
        <v>0.03</v>
      </c>
      <c r="F494" s="173">
        <v>0.03</v>
      </c>
      <c r="G494" s="173">
        <v>10.45</v>
      </c>
      <c r="I494" s="92">
        <f t="shared" si="47"/>
        <v>0.03</v>
      </c>
      <c r="J494" t="str">
        <f>IFERROR(VLOOKUP(VLOOKUP(B494,'Div &amp; NAV PU'!K:N,4,0),$O:$P,2,0),"Debt")</f>
        <v>Equity</v>
      </c>
      <c r="R494" t="str">
        <f t="shared" si="48"/>
        <v>Y0D3Direct Plan - Monthly IDCW</v>
      </c>
      <c r="S494" t="str">
        <f>+VLOOKUP(B494,'Div &amp; NAV PU'!K:N,4,0)</f>
        <v>Y0D3</v>
      </c>
      <c r="T494" t="str">
        <f>+VLOOKUP(B494,'Div &amp; NAV PU'!K:O,5,0)</f>
        <v>Direct Plan - Monthly IDCW</v>
      </c>
      <c r="U494">
        <f t="shared" si="44"/>
        <v>0.22</v>
      </c>
      <c r="V494">
        <f>+VLOOKUP(T494,Financials!$C$59:$AN$72,MATCH(S494,Financials!$1:$1,0)-2,0)</f>
        <v>0.22</v>
      </c>
      <c r="W494" s="108">
        <f t="shared" si="49"/>
        <v>0</v>
      </c>
      <c r="Y494" s="92">
        <f t="shared" si="45"/>
        <v>0.22</v>
      </c>
      <c r="Z494">
        <f t="shared" si="46"/>
        <v>0.22</v>
      </c>
      <c r="AF494" s="169"/>
    </row>
    <row r="495" spans="1:32" hidden="1" x14ac:dyDescent="0.25">
      <c r="A495" s="171">
        <v>692</v>
      </c>
      <c r="B495" s="171" t="s">
        <v>1346</v>
      </c>
      <c r="C495" s="171" t="s">
        <v>2495</v>
      </c>
      <c r="D495" s="172">
        <v>44344</v>
      </c>
      <c r="E495" s="173">
        <v>0.03</v>
      </c>
      <c r="F495" s="173">
        <v>0.03</v>
      </c>
      <c r="G495" s="173">
        <v>10.16</v>
      </c>
      <c r="I495" s="92">
        <f t="shared" si="47"/>
        <v>0.03</v>
      </c>
      <c r="J495" t="str">
        <f>IFERROR(VLOOKUP(VLOOKUP(B495,'Div &amp; NAV PU'!K:N,4,0),$O:$P,2,0),"Debt")</f>
        <v>Equity</v>
      </c>
      <c r="R495" t="str">
        <f t="shared" si="48"/>
        <v>Y0D3Regular Plan - Monthly IDCW</v>
      </c>
      <c r="S495" t="str">
        <f>+VLOOKUP(B495,'Div &amp; NAV PU'!K:N,4,0)</f>
        <v>Y0D3</v>
      </c>
      <c r="T495" t="str">
        <f>+VLOOKUP(B495,'Div &amp; NAV PU'!K:O,5,0)</f>
        <v>Regular Plan - Monthly IDCW</v>
      </c>
      <c r="U495">
        <f t="shared" si="44"/>
        <v>0.18000000000000002</v>
      </c>
      <c r="V495">
        <f>+VLOOKUP(T495,Financials!$C$59:$AN$72,MATCH(S495,Financials!$1:$1,0)-2,0)</f>
        <v>0.18000000000000002</v>
      </c>
      <c r="W495" s="108">
        <f t="shared" si="49"/>
        <v>0</v>
      </c>
      <c r="Y495" s="92">
        <f t="shared" si="45"/>
        <v>0.18000000000000002</v>
      </c>
      <c r="Z495">
        <f t="shared" si="46"/>
        <v>0.18000000000000002</v>
      </c>
    </row>
    <row r="496" spans="1:32" hidden="1" x14ac:dyDescent="0.25">
      <c r="A496" s="171">
        <v>693</v>
      </c>
      <c r="B496" s="171">
        <v>222</v>
      </c>
      <c r="C496" s="171" t="s">
        <v>2455</v>
      </c>
      <c r="D496" s="172">
        <v>44344</v>
      </c>
      <c r="E496" s="173">
        <v>1.7236700000000001E-3</v>
      </c>
      <c r="F496" s="173">
        <v>1.7236700000000001E-3</v>
      </c>
      <c r="G496" s="173">
        <v>10.322100000000001</v>
      </c>
      <c r="I496" s="92">
        <f t="shared" si="47"/>
        <v>1.7236700000000001E-3</v>
      </c>
      <c r="J496" t="str">
        <f>IFERROR(VLOOKUP(VLOOKUP(B496,'Div &amp; NAV PU'!K:N,4,0),$O:$P,2,0),"Debt")</f>
        <v>Debt</v>
      </c>
      <c r="R496" t="str">
        <f t="shared" si="48"/>
        <v>Y0BORegular Plan - Daily IDCW</v>
      </c>
      <c r="S496" t="str">
        <f>+VLOOKUP(B496,'Div &amp; NAV PU'!K:N,4,0)</f>
        <v>Y0BO</v>
      </c>
      <c r="T496" t="str">
        <f>+VLOOKUP(B496,'Div &amp; NAV PU'!K:O,5,0)</f>
        <v>Regular Plan - Daily IDCW</v>
      </c>
      <c r="U496">
        <f t="shared" si="44"/>
        <v>0.17107141000000012</v>
      </c>
      <c r="V496">
        <f>+VLOOKUP(T496,Financials!$C$59:$AN$72,MATCH(S496,Financials!$1:$1,0)-2,0)</f>
        <v>0.17107141000000012</v>
      </c>
      <c r="W496" s="108">
        <f t="shared" si="49"/>
        <v>0</v>
      </c>
      <c r="Y496" s="92">
        <f t="shared" si="45"/>
        <v>0.17107141000000012</v>
      </c>
      <c r="Z496">
        <f t="shared" si="46"/>
        <v>0.17107141000000012</v>
      </c>
    </row>
    <row r="497" spans="1:32" hidden="1" x14ac:dyDescent="0.25">
      <c r="A497" s="171">
        <v>694</v>
      </c>
      <c r="B497" s="171" t="s">
        <v>1259</v>
      </c>
      <c r="C497" s="171" t="s">
        <v>2457</v>
      </c>
      <c r="D497" s="172">
        <v>44344</v>
      </c>
      <c r="E497" s="173">
        <v>1.8010000000000001E-3</v>
      </c>
      <c r="F497" s="173">
        <v>1.8010000000000001E-3</v>
      </c>
      <c r="G497" s="173">
        <v>10.5092</v>
      </c>
      <c r="I497" s="92">
        <f t="shared" si="47"/>
        <v>1.8010000000000001E-3</v>
      </c>
      <c r="J497" t="str">
        <f>IFERROR(VLOOKUP(VLOOKUP(B497,'Div &amp; NAV PU'!K:N,4,0),$O:$P,2,0),"Debt")</f>
        <v>Debt</v>
      </c>
      <c r="R497" t="str">
        <f t="shared" si="48"/>
        <v>Y0BODirect Plan - Daily IDCW</v>
      </c>
      <c r="S497" t="str">
        <f>+VLOOKUP(B497,'Div &amp; NAV PU'!K:N,4,0)</f>
        <v>Y0BO</v>
      </c>
      <c r="T497" t="str">
        <f>+VLOOKUP(B497,'Div &amp; NAV PU'!K:O,5,0)</f>
        <v>Direct Plan - Daily IDCW</v>
      </c>
      <c r="U497">
        <f t="shared" si="44"/>
        <v>0.18260394999999999</v>
      </c>
      <c r="V497">
        <f>+VLOOKUP(T497,Financials!$C$59:$AN$72,MATCH(S497,Financials!$1:$1,0)-2,0)</f>
        <v>0.18260394999999999</v>
      </c>
      <c r="W497" s="108">
        <f t="shared" si="49"/>
        <v>0</v>
      </c>
      <c r="Y497" s="92">
        <f t="shared" si="45"/>
        <v>0.18260394999999999</v>
      </c>
      <c r="Z497">
        <f t="shared" si="46"/>
        <v>0.18260394999999999</v>
      </c>
      <c r="AF497" s="169"/>
    </row>
    <row r="498" spans="1:32" hidden="1" x14ac:dyDescent="0.25">
      <c r="A498" s="171">
        <v>695</v>
      </c>
      <c r="B498" s="171" t="s">
        <v>1289</v>
      </c>
      <c r="C498" s="171" t="s">
        <v>2444</v>
      </c>
      <c r="D498" s="172">
        <v>44344</v>
      </c>
      <c r="E498" s="173">
        <v>8.6491230000000002E-2</v>
      </c>
      <c r="F498" s="173">
        <v>8.6491230000000002E-2</v>
      </c>
      <c r="G498" s="173">
        <v>1023.3</v>
      </c>
      <c r="I498" s="92">
        <f t="shared" si="47"/>
        <v>8.6491230000000002E-2</v>
      </c>
      <c r="J498" t="str">
        <f>IFERROR(VLOOKUP(VLOOKUP(B498,'Div &amp; NAV PU'!K:N,4,0),$O:$P,2,0),"Debt")</f>
        <v>Debt</v>
      </c>
      <c r="R498" t="str">
        <f t="shared" si="48"/>
        <v>Y0ALRegular Plan - Daily IDCW</v>
      </c>
      <c r="S498" t="str">
        <f>+VLOOKUP(B498,'Div &amp; NAV PU'!K:N,4,0)</f>
        <v>Y0AL</v>
      </c>
      <c r="T498" t="str">
        <f>+VLOOKUP(B498,'Div &amp; NAV PU'!K:O,5,0)</f>
        <v>Regular Plan - Daily IDCW</v>
      </c>
      <c r="U498">
        <f t="shared" si="44"/>
        <v>15.581406499999995</v>
      </c>
      <c r="V498">
        <f>+VLOOKUP(T498,Financials!$C$59:$AN$72,MATCH(S498,Financials!$1:$1,0)-2,0)</f>
        <v>15.581406499999995</v>
      </c>
      <c r="W498" s="108">
        <f t="shared" si="49"/>
        <v>0</v>
      </c>
      <c r="Y498" s="92">
        <f t="shared" si="45"/>
        <v>15.581406499999995</v>
      </c>
      <c r="Z498">
        <f t="shared" si="46"/>
        <v>15.581406499999995</v>
      </c>
    </row>
    <row r="499" spans="1:32" hidden="1" x14ac:dyDescent="0.25">
      <c r="A499" s="171">
        <v>696</v>
      </c>
      <c r="B499" s="171" t="s">
        <v>1285</v>
      </c>
      <c r="C499" s="171" t="s">
        <v>2445</v>
      </c>
      <c r="D499" s="172">
        <v>44344</v>
      </c>
      <c r="E499" s="173">
        <v>8.9596190000000006E-2</v>
      </c>
      <c r="F499" s="173">
        <v>8.9596190000000006E-2</v>
      </c>
      <c r="G499" s="173">
        <v>1023.3</v>
      </c>
      <c r="I499" s="92">
        <f t="shared" si="47"/>
        <v>8.9596190000000006E-2</v>
      </c>
      <c r="J499" t="str">
        <f>IFERROR(VLOOKUP(VLOOKUP(B499,'Div &amp; NAV PU'!K:N,4,0),$O:$P,2,0),"Debt")</f>
        <v>Debt</v>
      </c>
      <c r="R499" t="str">
        <f t="shared" si="48"/>
        <v>Y0ALDirect Plan - Daily IDCW</v>
      </c>
      <c r="S499" t="str">
        <f>+VLOOKUP(B499,'Div &amp; NAV PU'!K:N,4,0)</f>
        <v>Y0AL</v>
      </c>
      <c r="T499" t="str">
        <f>+VLOOKUP(B499,'Div &amp; NAV PU'!K:O,5,0)</f>
        <v>Direct Plan - Daily IDCW</v>
      </c>
      <c r="U499">
        <f t="shared" si="44"/>
        <v>16.110954460000006</v>
      </c>
      <c r="V499">
        <f>+VLOOKUP(T499,Financials!$C$59:$AN$72,MATCH(S499,Financials!$1:$1,0)-2,0)</f>
        <v>16.110954460000006</v>
      </c>
      <c r="W499" s="108">
        <f t="shared" si="49"/>
        <v>0</v>
      </c>
      <c r="Y499" s="92">
        <f t="shared" si="45"/>
        <v>16.110954460000006</v>
      </c>
      <c r="Z499">
        <f t="shared" si="46"/>
        <v>16.110954460000006</v>
      </c>
    </row>
    <row r="500" spans="1:32" hidden="1" x14ac:dyDescent="0.25">
      <c r="A500" s="171">
        <v>697</v>
      </c>
      <c r="B500" s="171">
        <v>125</v>
      </c>
      <c r="C500" s="171" t="s">
        <v>2458</v>
      </c>
      <c r="D500" s="172">
        <v>44344</v>
      </c>
      <c r="E500" s="173">
        <v>9.9058999999999996E-4</v>
      </c>
      <c r="F500" s="173">
        <v>9.9058999999999996E-4</v>
      </c>
      <c r="G500" s="173">
        <v>10.8591</v>
      </c>
      <c r="I500" s="92">
        <f t="shared" si="47"/>
        <v>9.9058999999999996E-4</v>
      </c>
      <c r="J500" t="str">
        <f>IFERROR(VLOOKUP(VLOOKUP(B500,'Div &amp; NAV PU'!K:N,4,0),$O:$P,2,0),"Debt")</f>
        <v>Debt</v>
      </c>
      <c r="R500" t="str">
        <f t="shared" si="48"/>
        <v>Y0BLRegular Plan - Daily IDCW</v>
      </c>
      <c r="S500" t="str">
        <f>+VLOOKUP(B500,'Div &amp; NAV PU'!K:N,4,0)</f>
        <v>Y0BL</v>
      </c>
      <c r="T500" t="str">
        <f>+VLOOKUP(B500,'Div &amp; NAV PU'!K:O,5,0)</f>
        <v>Regular Plan - Daily IDCW</v>
      </c>
      <c r="U500">
        <f t="shared" si="44"/>
        <v>0.15721088999999988</v>
      </c>
      <c r="V500">
        <f>+VLOOKUP(T500,Financials!$C$59:$AN$72,MATCH(S500,Financials!$1:$1,0)-2,0)</f>
        <v>0.15721088999999988</v>
      </c>
      <c r="W500" s="108">
        <f t="shared" si="49"/>
        <v>0</v>
      </c>
      <c r="Y500" s="92">
        <f t="shared" si="45"/>
        <v>0.15721088999999988</v>
      </c>
      <c r="Z500">
        <f t="shared" si="46"/>
        <v>0.15721088999999988</v>
      </c>
    </row>
    <row r="501" spans="1:32" hidden="1" x14ac:dyDescent="0.25">
      <c r="A501" s="171">
        <v>698</v>
      </c>
      <c r="B501" s="171" t="s">
        <v>1263</v>
      </c>
      <c r="C501" s="171" t="s">
        <v>2459</v>
      </c>
      <c r="D501" s="172">
        <v>44344</v>
      </c>
      <c r="E501" s="173">
        <v>1.1334699999999999E-3</v>
      </c>
      <c r="F501" s="173">
        <v>1.1334699999999999E-3</v>
      </c>
      <c r="G501" s="173">
        <v>10.8591</v>
      </c>
      <c r="I501" s="92">
        <f t="shared" si="47"/>
        <v>1.1334699999999999E-3</v>
      </c>
      <c r="J501" t="str">
        <f>IFERROR(VLOOKUP(VLOOKUP(B501,'Div &amp; NAV PU'!K:N,4,0),$O:$P,2,0),"Debt")</f>
        <v>Debt</v>
      </c>
      <c r="R501" t="str">
        <f t="shared" si="48"/>
        <v>Y0BLDirect Plan - Daily IDCW</v>
      </c>
      <c r="S501" t="str">
        <f>+VLOOKUP(B501,'Div &amp; NAV PU'!K:N,4,0)</f>
        <v>Y0BL</v>
      </c>
      <c r="T501" t="str">
        <f>+VLOOKUP(B501,'Div &amp; NAV PU'!K:O,5,0)</f>
        <v>Direct Plan - Daily IDCW</v>
      </c>
      <c r="U501">
        <f t="shared" si="44"/>
        <v>0.18309809000000002</v>
      </c>
      <c r="V501">
        <f>+VLOOKUP(T501,Financials!$C$59:$AN$72,MATCH(S501,Financials!$1:$1,0)-2,0)</f>
        <v>0.18309809000000002</v>
      </c>
      <c r="W501" s="108">
        <f t="shared" si="49"/>
        <v>0</v>
      </c>
      <c r="Y501" s="92">
        <f t="shared" si="45"/>
        <v>0.18309809000000002</v>
      </c>
      <c r="Z501">
        <f t="shared" si="46"/>
        <v>0.18309809000000002</v>
      </c>
    </row>
    <row r="502" spans="1:32" hidden="1" x14ac:dyDescent="0.25">
      <c r="A502" s="171">
        <v>699</v>
      </c>
      <c r="B502" s="171" t="s">
        <v>1271</v>
      </c>
      <c r="C502" s="171" t="s">
        <v>2446</v>
      </c>
      <c r="D502" s="172">
        <v>44344</v>
      </c>
      <c r="E502" s="173">
        <v>9.4676490000000002E-2</v>
      </c>
      <c r="F502" s="173">
        <v>9.4676490000000002E-2</v>
      </c>
      <c r="G502" s="173">
        <v>1011.7794</v>
      </c>
      <c r="I502" s="92">
        <f t="shared" si="47"/>
        <v>9.4676490000000002E-2</v>
      </c>
      <c r="J502" t="str">
        <f>IFERROR(VLOOKUP(VLOOKUP(B502,'Div &amp; NAV PU'!K:N,4,0),$O:$P,2,0),"Debt")</f>
        <v>Debt</v>
      </c>
      <c r="R502" t="str">
        <f t="shared" si="48"/>
        <v>Y0BQRegular Plan - Daily IDCW</v>
      </c>
      <c r="S502" t="str">
        <f>+VLOOKUP(B502,'Div &amp; NAV PU'!K:N,4,0)</f>
        <v>Y0BQ</v>
      </c>
      <c r="T502" t="str">
        <f>+VLOOKUP(B502,'Div &amp; NAV PU'!K:O,5,0)</f>
        <v>Regular Plan - Daily IDCW</v>
      </c>
      <c r="U502">
        <f t="shared" si="44"/>
        <v>15.994319890000005</v>
      </c>
      <c r="V502">
        <f>+VLOOKUP(T502,Financials!$C$59:$AN$72,MATCH(S502,Financials!$1:$1,0)-2,0)</f>
        <v>15.994319890000005</v>
      </c>
      <c r="W502" s="108">
        <f t="shared" si="49"/>
        <v>0</v>
      </c>
      <c r="Y502" s="92">
        <f t="shared" si="45"/>
        <v>15.994319890000005</v>
      </c>
      <c r="Z502">
        <f t="shared" si="46"/>
        <v>15.994319890000005</v>
      </c>
    </row>
    <row r="503" spans="1:32" hidden="1" x14ac:dyDescent="0.25">
      <c r="A503" s="171">
        <v>700</v>
      </c>
      <c r="B503" s="171" t="s">
        <v>1268</v>
      </c>
      <c r="C503" s="171" t="s">
        <v>2447</v>
      </c>
      <c r="D503" s="172">
        <v>44344</v>
      </c>
      <c r="E503" s="173">
        <v>9.6371739999999997E-2</v>
      </c>
      <c r="F503" s="173">
        <v>9.6371739999999997E-2</v>
      </c>
      <c r="G503" s="173">
        <v>1014.3496</v>
      </c>
      <c r="I503" s="92">
        <f t="shared" si="47"/>
        <v>9.6371739999999997E-2</v>
      </c>
      <c r="J503" t="str">
        <f>IFERROR(VLOOKUP(VLOOKUP(B503,'Div &amp; NAV PU'!K:N,4,0),$O:$P,2,0),"Debt")</f>
        <v>Debt</v>
      </c>
      <c r="R503" t="str">
        <f t="shared" si="48"/>
        <v>Y0BQDirect Plan - Daily IDCW</v>
      </c>
      <c r="S503" t="str">
        <f>+VLOOKUP(B503,'Div &amp; NAV PU'!K:N,4,0)</f>
        <v>Y0BQ</v>
      </c>
      <c r="T503" t="str">
        <f>+VLOOKUP(B503,'Div &amp; NAV PU'!K:O,5,0)</f>
        <v>Direct Plan - Daily IDCW</v>
      </c>
      <c r="U503">
        <f t="shared" si="44"/>
        <v>16.338912069999992</v>
      </c>
      <c r="V503">
        <f>+VLOOKUP(T503,Financials!$C$59:$AN$72,MATCH(S503,Financials!$1:$1,0)-2,0)</f>
        <v>16.338912069999992</v>
      </c>
      <c r="W503" s="108">
        <f t="shared" si="49"/>
        <v>0</v>
      </c>
      <c r="Y503" s="92">
        <f t="shared" si="45"/>
        <v>16.338912069999992</v>
      </c>
      <c r="Z503">
        <f t="shared" si="46"/>
        <v>16.338912069999992</v>
      </c>
    </row>
    <row r="504" spans="1:32" hidden="1" x14ac:dyDescent="0.25">
      <c r="A504" s="171">
        <v>705</v>
      </c>
      <c r="B504" s="171" t="s">
        <v>1289</v>
      </c>
      <c r="C504" s="171" t="s">
        <v>2444</v>
      </c>
      <c r="D504" s="172">
        <v>44346</v>
      </c>
      <c r="E504" s="173">
        <v>0.17320194</v>
      </c>
      <c r="F504" s="173">
        <v>0.17320194</v>
      </c>
      <c r="G504" s="173">
        <v>1023.3</v>
      </c>
      <c r="I504" s="92">
        <f t="shared" si="47"/>
        <v>0.17320194</v>
      </c>
      <c r="J504" t="str">
        <f>IFERROR(VLOOKUP(VLOOKUP(B504,'Div &amp; NAV PU'!K:N,4,0),$O:$P,2,0),"Debt")</f>
        <v>Debt</v>
      </c>
      <c r="R504" t="str">
        <f t="shared" si="48"/>
        <v>Y0ALRegular Plan - Daily IDCW</v>
      </c>
      <c r="S504" t="str">
        <f>+VLOOKUP(B504,'Div &amp; NAV PU'!K:N,4,0)</f>
        <v>Y0AL</v>
      </c>
      <c r="T504" t="str">
        <f>+VLOOKUP(B504,'Div &amp; NAV PU'!K:O,5,0)</f>
        <v>Regular Plan - Daily IDCW</v>
      </c>
      <c r="U504">
        <f t="shared" si="44"/>
        <v>15.581406499999995</v>
      </c>
      <c r="V504">
        <f>+VLOOKUP(T504,Financials!$C$59:$AN$72,MATCH(S504,Financials!$1:$1,0)-2,0)</f>
        <v>15.581406499999995</v>
      </c>
      <c r="W504" s="108">
        <f t="shared" si="49"/>
        <v>0</v>
      </c>
      <c r="Y504" s="92">
        <f t="shared" si="45"/>
        <v>15.581406499999995</v>
      </c>
      <c r="Z504">
        <f t="shared" si="46"/>
        <v>15.581406499999995</v>
      </c>
    </row>
    <row r="505" spans="1:32" hidden="1" x14ac:dyDescent="0.25">
      <c r="A505" s="171">
        <v>706</v>
      </c>
      <c r="B505" s="171" t="s">
        <v>1285</v>
      </c>
      <c r="C505" s="171" t="s">
        <v>2445</v>
      </c>
      <c r="D505" s="172">
        <v>44346</v>
      </c>
      <c r="E505" s="173">
        <v>0.17905148000000001</v>
      </c>
      <c r="F505" s="173">
        <v>0.17905148000000001</v>
      </c>
      <c r="G505" s="173">
        <v>1023.3</v>
      </c>
      <c r="I505" s="92">
        <f t="shared" si="47"/>
        <v>0.17905148000000001</v>
      </c>
      <c r="J505" t="str">
        <f>IFERROR(VLOOKUP(VLOOKUP(B505,'Div &amp; NAV PU'!K:N,4,0),$O:$P,2,0),"Debt")</f>
        <v>Debt</v>
      </c>
      <c r="R505" t="str">
        <f t="shared" si="48"/>
        <v>Y0ALDirect Plan - Daily IDCW</v>
      </c>
      <c r="S505" t="str">
        <f>+VLOOKUP(B505,'Div &amp; NAV PU'!K:N,4,0)</f>
        <v>Y0AL</v>
      </c>
      <c r="T505" t="str">
        <f>+VLOOKUP(B505,'Div &amp; NAV PU'!K:O,5,0)</f>
        <v>Direct Plan - Daily IDCW</v>
      </c>
      <c r="U505">
        <f t="shared" si="44"/>
        <v>16.110954460000006</v>
      </c>
      <c r="V505">
        <f>+VLOOKUP(T505,Financials!$C$59:$AN$72,MATCH(S505,Financials!$1:$1,0)-2,0)</f>
        <v>16.110954460000006</v>
      </c>
      <c r="W505" s="108">
        <f t="shared" si="49"/>
        <v>0</v>
      </c>
      <c r="Y505" s="92">
        <f t="shared" si="45"/>
        <v>16.110954460000006</v>
      </c>
      <c r="Z505">
        <f t="shared" si="46"/>
        <v>16.110954460000006</v>
      </c>
    </row>
    <row r="506" spans="1:32" hidden="1" x14ac:dyDescent="0.25">
      <c r="A506" s="171">
        <v>707</v>
      </c>
      <c r="B506" s="171" t="s">
        <v>1271</v>
      </c>
      <c r="C506" s="171" t="s">
        <v>2446</v>
      </c>
      <c r="D506" s="172">
        <v>44346</v>
      </c>
      <c r="E506" s="173">
        <v>0.17646240999999999</v>
      </c>
      <c r="F506" s="173">
        <v>0.17646240999999999</v>
      </c>
      <c r="G506" s="173">
        <v>1011.7794</v>
      </c>
      <c r="I506" s="92">
        <f t="shared" si="47"/>
        <v>0.17646240999999999</v>
      </c>
      <c r="J506" t="str">
        <f>IFERROR(VLOOKUP(VLOOKUP(B506,'Div &amp; NAV PU'!K:N,4,0),$O:$P,2,0),"Debt")</f>
        <v>Debt</v>
      </c>
      <c r="R506" t="str">
        <f t="shared" si="48"/>
        <v>Y0BQRegular Plan - Daily IDCW</v>
      </c>
      <c r="S506" t="str">
        <f>+VLOOKUP(B506,'Div &amp; NAV PU'!K:N,4,0)</f>
        <v>Y0BQ</v>
      </c>
      <c r="T506" t="str">
        <f>+VLOOKUP(B506,'Div &amp; NAV PU'!K:O,5,0)</f>
        <v>Regular Plan - Daily IDCW</v>
      </c>
      <c r="U506">
        <f t="shared" si="44"/>
        <v>15.994319890000005</v>
      </c>
      <c r="V506">
        <f>+VLOOKUP(T506,Financials!$C$59:$AN$72,MATCH(S506,Financials!$1:$1,0)-2,0)</f>
        <v>15.994319890000005</v>
      </c>
      <c r="W506" s="108">
        <f t="shared" si="49"/>
        <v>0</v>
      </c>
      <c r="Y506" s="92">
        <f t="shared" si="45"/>
        <v>15.994319890000005</v>
      </c>
      <c r="Z506">
        <f t="shared" si="46"/>
        <v>15.994319890000005</v>
      </c>
    </row>
    <row r="507" spans="1:32" hidden="1" x14ac:dyDescent="0.25">
      <c r="A507" s="171">
        <v>708</v>
      </c>
      <c r="B507" s="171" t="s">
        <v>1268</v>
      </c>
      <c r="C507" s="171" t="s">
        <v>2447</v>
      </c>
      <c r="D507" s="172">
        <v>44346</v>
      </c>
      <c r="E507" s="173">
        <v>0.17972328000000001</v>
      </c>
      <c r="F507" s="173">
        <v>0.17972328000000001</v>
      </c>
      <c r="G507" s="173">
        <v>1014.3496</v>
      </c>
      <c r="I507" s="92">
        <f t="shared" si="47"/>
        <v>0.17972328000000001</v>
      </c>
      <c r="J507" t="str">
        <f>IFERROR(VLOOKUP(VLOOKUP(B507,'Div &amp; NAV PU'!K:N,4,0),$O:$P,2,0),"Debt")</f>
        <v>Debt</v>
      </c>
      <c r="R507" t="str">
        <f t="shared" si="48"/>
        <v>Y0BQDirect Plan - Daily IDCW</v>
      </c>
      <c r="S507" t="str">
        <f>+VLOOKUP(B507,'Div &amp; NAV PU'!K:N,4,0)</f>
        <v>Y0BQ</v>
      </c>
      <c r="T507" t="str">
        <f>+VLOOKUP(B507,'Div &amp; NAV PU'!K:O,5,0)</f>
        <v>Direct Plan - Daily IDCW</v>
      </c>
      <c r="U507">
        <f t="shared" si="44"/>
        <v>16.338912069999992</v>
      </c>
      <c r="V507">
        <f>+VLOOKUP(T507,Financials!$C$59:$AN$72,MATCH(S507,Financials!$1:$1,0)-2,0)</f>
        <v>16.338912069999992</v>
      </c>
      <c r="W507" s="108">
        <f t="shared" si="49"/>
        <v>0</v>
      </c>
      <c r="Y507" s="92">
        <f t="shared" si="45"/>
        <v>16.338912069999992</v>
      </c>
      <c r="Z507">
        <f t="shared" si="46"/>
        <v>16.338912069999992</v>
      </c>
    </row>
    <row r="508" spans="1:32" hidden="1" x14ac:dyDescent="0.25">
      <c r="A508" s="171">
        <v>710</v>
      </c>
      <c r="B508" s="171">
        <v>221</v>
      </c>
      <c r="C508" s="171" t="s">
        <v>2454</v>
      </c>
      <c r="D508" s="172">
        <v>44347</v>
      </c>
      <c r="E508" s="173">
        <v>4.6970900000000001E-3</v>
      </c>
      <c r="F508" s="173">
        <v>4.6970900000000001E-3</v>
      </c>
      <c r="G508" s="173">
        <v>11.118499999999999</v>
      </c>
      <c r="I508" s="92">
        <f t="shared" si="47"/>
        <v>4.6970900000000001E-3</v>
      </c>
      <c r="J508" t="str">
        <f>IFERROR(VLOOKUP(VLOOKUP(B508,'Div &amp; NAV PU'!K:N,4,0),$O:$P,2,0),"Debt")</f>
        <v>Debt</v>
      </c>
      <c r="R508" t="str">
        <f t="shared" si="48"/>
        <v>Y0BORegular Plan - Weekly IDCW</v>
      </c>
      <c r="S508" t="str">
        <f>+VLOOKUP(B508,'Div &amp; NAV PU'!K:N,4,0)</f>
        <v>Y0BO</v>
      </c>
      <c r="T508" t="str">
        <f>+VLOOKUP(B508,'Div &amp; NAV PU'!K:O,5,0)</f>
        <v>Regular Plan - Weekly IDCW</v>
      </c>
      <c r="U508">
        <f t="shared" si="44"/>
        <v>0.15691073999999997</v>
      </c>
      <c r="V508">
        <f>+VLOOKUP(T508,Financials!$C$59:$AN$72,MATCH(S508,Financials!$1:$1,0)-2,0)</f>
        <v>0.15691073999999997</v>
      </c>
      <c r="W508" s="108">
        <f t="shared" si="49"/>
        <v>0</v>
      </c>
      <c r="Y508" s="92">
        <f t="shared" si="45"/>
        <v>0.15691073999999997</v>
      </c>
      <c r="Z508">
        <f t="shared" si="46"/>
        <v>0.15691073999999997</v>
      </c>
    </row>
    <row r="509" spans="1:32" hidden="1" x14ac:dyDescent="0.25">
      <c r="A509" s="171">
        <v>711</v>
      </c>
      <c r="B509" s="171">
        <v>222</v>
      </c>
      <c r="C509" s="171" t="s">
        <v>2455</v>
      </c>
      <c r="D509" s="172">
        <v>44347</v>
      </c>
      <c r="E509" s="173">
        <v>2.0910099999999999E-3</v>
      </c>
      <c r="F509" s="173">
        <v>2.0910099999999999E-3</v>
      </c>
      <c r="G509" s="173">
        <v>10.322100000000001</v>
      </c>
      <c r="I509" s="92">
        <f t="shared" si="47"/>
        <v>2.0910099999999999E-3</v>
      </c>
      <c r="J509" t="str">
        <f>IFERROR(VLOOKUP(VLOOKUP(B509,'Div &amp; NAV PU'!K:N,4,0),$O:$P,2,0),"Debt")</f>
        <v>Debt</v>
      </c>
      <c r="R509" t="str">
        <f t="shared" si="48"/>
        <v>Y0BORegular Plan - Daily IDCW</v>
      </c>
      <c r="S509" t="str">
        <f>+VLOOKUP(B509,'Div &amp; NAV PU'!K:N,4,0)</f>
        <v>Y0BO</v>
      </c>
      <c r="T509" t="str">
        <f>+VLOOKUP(B509,'Div &amp; NAV PU'!K:O,5,0)</f>
        <v>Regular Plan - Daily IDCW</v>
      </c>
      <c r="U509">
        <f t="shared" si="44"/>
        <v>0.17107141000000012</v>
      </c>
      <c r="V509">
        <f>+VLOOKUP(T509,Financials!$C$59:$AN$72,MATCH(S509,Financials!$1:$1,0)-2,0)</f>
        <v>0.17107141000000012</v>
      </c>
      <c r="W509" s="108">
        <f t="shared" si="49"/>
        <v>0</v>
      </c>
      <c r="Y509" s="92">
        <f t="shared" si="45"/>
        <v>0.17107141000000012</v>
      </c>
      <c r="Z509">
        <f t="shared" si="46"/>
        <v>0.17107141000000012</v>
      </c>
    </row>
    <row r="510" spans="1:32" hidden="1" x14ac:dyDescent="0.25">
      <c r="A510" s="171">
        <v>713</v>
      </c>
      <c r="B510" s="171" t="s">
        <v>1262</v>
      </c>
      <c r="C510" s="171" t="s">
        <v>2456</v>
      </c>
      <c r="D510" s="172">
        <v>44347</v>
      </c>
      <c r="E510" s="173">
        <v>5.0384799999999997E-3</v>
      </c>
      <c r="F510" s="173">
        <v>5.0384799999999997E-3</v>
      </c>
      <c r="G510" s="173">
        <v>11.3001</v>
      </c>
      <c r="I510" s="92">
        <f t="shared" si="47"/>
        <v>5.0384799999999997E-3</v>
      </c>
      <c r="J510" t="str">
        <f>IFERROR(VLOOKUP(VLOOKUP(B510,'Div &amp; NAV PU'!K:N,4,0),$O:$P,2,0),"Debt")</f>
        <v>Debt</v>
      </c>
      <c r="R510" t="str">
        <f t="shared" si="48"/>
        <v>Y0BODirect Plan - Weekly IDCW</v>
      </c>
      <c r="S510" t="str">
        <f>+VLOOKUP(B510,'Div &amp; NAV PU'!K:N,4,0)</f>
        <v>Y0BO</v>
      </c>
      <c r="T510" t="str">
        <f>+VLOOKUP(B510,'Div &amp; NAV PU'!K:O,5,0)</f>
        <v>Direct Plan - Weekly IDCW</v>
      </c>
      <c r="U510">
        <f t="shared" si="44"/>
        <v>0.16732176999999998</v>
      </c>
      <c r="V510">
        <f>+VLOOKUP(T510,Financials!$C$59:$AN$72,MATCH(S510,Financials!$1:$1,0)-2,0)</f>
        <v>0.16732176999999998</v>
      </c>
      <c r="W510" s="108">
        <f t="shared" si="49"/>
        <v>0</v>
      </c>
      <c r="Y510" s="92">
        <f t="shared" si="45"/>
        <v>0.16732176999999998</v>
      </c>
      <c r="Z510">
        <f t="shared" si="46"/>
        <v>0.16732176999999998</v>
      </c>
    </row>
    <row r="511" spans="1:32" hidden="1" x14ac:dyDescent="0.25">
      <c r="A511" s="171">
        <v>714</v>
      </c>
      <c r="B511" s="171" t="s">
        <v>1259</v>
      </c>
      <c r="C511" s="171" t="s">
        <v>2457</v>
      </c>
      <c r="D511" s="172">
        <v>44347</v>
      </c>
      <c r="E511" s="173">
        <v>2.26721E-3</v>
      </c>
      <c r="F511" s="173">
        <v>2.26721E-3</v>
      </c>
      <c r="G511" s="173">
        <v>10.5092</v>
      </c>
      <c r="I511" s="92">
        <f t="shared" si="47"/>
        <v>2.26721E-3</v>
      </c>
      <c r="J511" t="str">
        <f>IFERROR(VLOOKUP(VLOOKUP(B511,'Div &amp; NAV PU'!K:N,4,0),$O:$P,2,0),"Debt")</f>
        <v>Debt</v>
      </c>
      <c r="R511" t="str">
        <f t="shared" si="48"/>
        <v>Y0BODirect Plan - Daily IDCW</v>
      </c>
      <c r="S511" t="str">
        <f>+VLOOKUP(B511,'Div &amp; NAV PU'!K:N,4,0)</f>
        <v>Y0BO</v>
      </c>
      <c r="T511" t="str">
        <f>+VLOOKUP(B511,'Div &amp; NAV PU'!K:O,5,0)</f>
        <v>Direct Plan - Daily IDCW</v>
      </c>
      <c r="U511">
        <f t="shared" si="44"/>
        <v>0.18260394999999999</v>
      </c>
      <c r="V511">
        <f>+VLOOKUP(T511,Financials!$C$59:$AN$72,MATCH(S511,Financials!$1:$1,0)-2,0)</f>
        <v>0.18260394999999999</v>
      </c>
      <c r="W511" s="108">
        <f t="shared" si="49"/>
        <v>0</v>
      </c>
      <c r="Y511" s="92">
        <f t="shared" si="45"/>
        <v>0.18260394999999999</v>
      </c>
      <c r="Z511">
        <f t="shared" si="46"/>
        <v>0.18260394999999999</v>
      </c>
    </row>
    <row r="512" spans="1:32" hidden="1" x14ac:dyDescent="0.25">
      <c r="A512" s="171">
        <v>715</v>
      </c>
      <c r="B512" s="171" t="s">
        <v>1339</v>
      </c>
      <c r="C512" s="171" t="s">
        <v>2453</v>
      </c>
      <c r="D512" s="172">
        <v>44347</v>
      </c>
      <c r="E512" s="173">
        <v>0.59787162000000005</v>
      </c>
      <c r="F512" s="173">
        <v>0.59787162000000005</v>
      </c>
      <c r="G512" s="173">
        <v>1000.0318</v>
      </c>
      <c r="I512" s="92">
        <f t="shared" si="47"/>
        <v>0.59787162000000005</v>
      </c>
      <c r="J512" t="str">
        <f>IFERROR(VLOOKUP(VLOOKUP(B512,'Div &amp; NAV PU'!K:N,4,0),$O:$P,2,0),"Debt")</f>
        <v>Debt</v>
      </c>
      <c r="R512" t="str">
        <f t="shared" si="48"/>
        <v>Y0ALRegular Plan - Weekly IDCW</v>
      </c>
      <c r="S512" t="str">
        <f>+VLOOKUP(B512,'Div &amp; NAV PU'!K:N,4,0)</f>
        <v>Y0AL</v>
      </c>
      <c r="T512" t="str">
        <f>+VLOOKUP(B512,'Div &amp; NAV PU'!K:O,5,0)</f>
        <v>Regular Plan - Weekly IDCW</v>
      </c>
      <c r="U512">
        <f t="shared" si="44"/>
        <v>15.152052740000002</v>
      </c>
      <c r="V512">
        <f>+VLOOKUP(T512,Financials!$C$59:$AN$72,MATCH(S512,Financials!$1:$1,0)-2,0)</f>
        <v>15.152052740000002</v>
      </c>
      <c r="W512" s="108">
        <f t="shared" si="49"/>
        <v>0</v>
      </c>
      <c r="Y512" s="92">
        <f t="shared" si="45"/>
        <v>15.152052740000002</v>
      </c>
      <c r="Z512">
        <f t="shared" si="46"/>
        <v>15.152052740000002</v>
      </c>
    </row>
    <row r="513" spans="1:26" hidden="1" x14ac:dyDescent="0.25">
      <c r="A513" s="171">
        <v>716</v>
      </c>
      <c r="B513" s="171" t="s">
        <v>1289</v>
      </c>
      <c r="C513" s="171" t="s">
        <v>2444</v>
      </c>
      <c r="D513" s="172">
        <v>44347</v>
      </c>
      <c r="E513" s="173">
        <v>8.6354180000000003E-2</v>
      </c>
      <c r="F513" s="173">
        <v>8.6354180000000003E-2</v>
      </c>
      <c r="G513" s="173">
        <v>1023.3</v>
      </c>
      <c r="I513" s="92">
        <f t="shared" si="47"/>
        <v>8.6354180000000003E-2</v>
      </c>
      <c r="J513" t="str">
        <f>IFERROR(VLOOKUP(VLOOKUP(B513,'Div &amp; NAV PU'!K:N,4,0),$O:$P,2,0),"Debt")</f>
        <v>Debt</v>
      </c>
      <c r="R513" t="str">
        <f t="shared" ref="R513:R571" si="50">+S513&amp;T513</f>
        <v>Y0ALRegular Plan - Daily IDCW</v>
      </c>
      <c r="S513" t="str">
        <f>+VLOOKUP(B513,'Div &amp; NAV PU'!K:N,4,0)</f>
        <v>Y0AL</v>
      </c>
      <c r="T513" t="str">
        <f>+VLOOKUP(B513,'Div &amp; NAV PU'!K:O,5,0)</f>
        <v>Regular Plan - Daily IDCW</v>
      </c>
      <c r="U513">
        <f t="shared" si="44"/>
        <v>15.581406499999995</v>
      </c>
      <c r="V513">
        <f>+VLOOKUP(T513,Financials!$C$59:$AN$72,MATCH(S513,Financials!$1:$1,0)-2,0)</f>
        <v>15.581406499999995</v>
      </c>
      <c r="W513" s="108">
        <f t="shared" ref="W513:W571" si="51">+V513-U513</f>
        <v>0</v>
      </c>
      <c r="Y513" s="92">
        <f t="shared" si="45"/>
        <v>15.581406499999995</v>
      </c>
      <c r="Z513">
        <f t="shared" si="46"/>
        <v>15.581406499999995</v>
      </c>
    </row>
    <row r="514" spans="1:26" hidden="1" x14ac:dyDescent="0.25">
      <c r="A514" s="171">
        <v>717</v>
      </c>
      <c r="B514" s="171" t="s">
        <v>1288</v>
      </c>
      <c r="C514" s="171" t="s">
        <v>2449</v>
      </c>
      <c r="D514" s="172">
        <v>44347</v>
      </c>
      <c r="E514" s="173">
        <v>0.61623338000000005</v>
      </c>
      <c r="F514" s="173">
        <v>0.61623338000000005</v>
      </c>
      <c r="G514" s="173">
        <v>1001.4242</v>
      </c>
      <c r="I514" s="92">
        <f t="shared" si="47"/>
        <v>0.61623338000000005</v>
      </c>
      <c r="J514" t="str">
        <f>IFERROR(VLOOKUP(VLOOKUP(B514,'Div &amp; NAV PU'!K:N,4,0),$O:$P,2,0),"Debt")</f>
        <v>Debt</v>
      </c>
      <c r="R514" t="str">
        <f t="shared" si="50"/>
        <v>Y0ALDirect Plan - Weekly IDCW</v>
      </c>
      <c r="S514" t="str">
        <f>+VLOOKUP(B514,'Div &amp; NAV PU'!K:N,4,0)</f>
        <v>Y0AL</v>
      </c>
      <c r="T514" t="str">
        <f>+VLOOKUP(B514,'Div &amp; NAV PU'!K:O,5,0)</f>
        <v>Direct Plan - Weekly IDCW</v>
      </c>
      <c r="U514">
        <f t="shared" ref="U514:U577" si="52">+SUMIFS(I:I,R:R,R514)</f>
        <v>15.663855589999999</v>
      </c>
      <c r="V514">
        <f>+VLOOKUP(T514,Financials!$C$59:$AN$72,MATCH(S514,Financials!$1:$1,0)-2,0)</f>
        <v>15.663855589999999</v>
      </c>
      <c r="W514" s="108">
        <f t="shared" si="51"/>
        <v>0</v>
      </c>
      <c r="Y514" s="92">
        <f t="shared" ref="Y514:Y577" si="53">+SUMIFS(E:E,R:R,R514)</f>
        <v>15.663855589999999</v>
      </c>
      <c r="Z514">
        <f t="shared" ref="Z514:Z577" si="54">+SUMIFS(F:F,R:R,R514)</f>
        <v>15.663855589999999</v>
      </c>
    </row>
    <row r="515" spans="1:26" hidden="1" x14ac:dyDescent="0.25">
      <c r="A515" s="171">
        <v>718</v>
      </c>
      <c r="B515" s="171" t="s">
        <v>1285</v>
      </c>
      <c r="C515" s="171" t="s">
        <v>2445</v>
      </c>
      <c r="D515" s="172">
        <v>44347</v>
      </c>
      <c r="E515" s="173">
        <v>8.9815980000000004E-2</v>
      </c>
      <c r="F515" s="173">
        <v>8.9815980000000004E-2</v>
      </c>
      <c r="G515" s="173">
        <v>1023.3</v>
      </c>
      <c r="I515" s="92">
        <f t="shared" ref="I515:I578" si="55">F515</f>
        <v>8.9815980000000004E-2</v>
      </c>
      <c r="J515" t="str">
        <f>IFERROR(VLOOKUP(VLOOKUP(B515,'Div &amp; NAV PU'!K:N,4,0),$O:$P,2,0),"Debt")</f>
        <v>Debt</v>
      </c>
      <c r="R515" t="str">
        <f t="shared" si="50"/>
        <v>Y0ALDirect Plan - Daily IDCW</v>
      </c>
      <c r="S515" t="str">
        <f>+VLOOKUP(B515,'Div &amp; NAV PU'!K:N,4,0)</f>
        <v>Y0AL</v>
      </c>
      <c r="T515" t="str">
        <f>+VLOOKUP(B515,'Div &amp; NAV PU'!K:O,5,0)</f>
        <v>Direct Plan - Daily IDCW</v>
      </c>
      <c r="U515">
        <f t="shared" si="52"/>
        <v>16.110954460000006</v>
      </c>
      <c r="V515">
        <f>+VLOOKUP(T515,Financials!$C$59:$AN$72,MATCH(S515,Financials!$1:$1,0)-2,0)</f>
        <v>16.110954460000006</v>
      </c>
      <c r="W515" s="108">
        <f t="shared" si="51"/>
        <v>0</v>
      </c>
      <c r="Y515" s="92">
        <f t="shared" si="53"/>
        <v>16.110954460000006</v>
      </c>
      <c r="Z515">
        <f t="shared" si="54"/>
        <v>16.110954460000006</v>
      </c>
    </row>
    <row r="516" spans="1:26" hidden="1" x14ac:dyDescent="0.25">
      <c r="A516" s="171">
        <v>719</v>
      </c>
      <c r="B516" s="171">
        <v>126</v>
      </c>
      <c r="C516" s="171" t="s">
        <v>2450</v>
      </c>
      <c r="D516" s="172">
        <v>44347</v>
      </c>
      <c r="E516" s="173">
        <v>5.84477E-3</v>
      </c>
      <c r="F516" s="173">
        <v>5.84477E-3</v>
      </c>
      <c r="G516" s="173">
        <v>13.0459</v>
      </c>
      <c r="I516" s="92">
        <f t="shared" si="55"/>
        <v>5.84477E-3</v>
      </c>
      <c r="J516" t="str">
        <f>IFERROR(VLOOKUP(VLOOKUP(B516,'Div &amp; NAV PU'!K:N,4,0),$O:$P,2,0),"Debt")</f>
        <v>Debt</v>
      </c>
      <c r="R516" t="str">
        <f t="shared" si="50"/>
        <v>Y0BLRegular Plan - Weekly IDCW</v>
      </c>
      <c r="S516" t="str">
        <f>+VLOOKUP(B516,'Div &amp; NAV PU'!K:N,4,0)</f>
        <v>Y0BL</v>
      </c>
      <c r="T516" t="str">
        <f>+VLOOKUP(B516,'Div &amp; NAV PU'!K:O,5,0)</f>
        <v>Regular Plan - Weekly IDCW</v>
      </c>
      <c r="U516">
        <f t="shared" si="52"/>
        <v>0.15968480999999998</v>
      </c>
      <c r="V516">
        <f>+VLOOKUP(T516,Financials!$C$59:$AN$72,MATCH(S516,Financials!$1:$1,0)-2,0)</f>
        <v>0.15968480999999998</v>
      </c>
      <c r="W516" s="108">
        <f t="shared" si="51"/>
        <v>0</v>
      </c>
      <c r="Y516" s="92">
        <f t="shared" si="53"/>
        <v>0.15968480999999998</v>
      </c>
      <c r="Z516">
        <f t="shared" si="54"/>
        <v>0.15968480999999998</v>
      </c>
    </row>
    <row r="517" spans="1:26" hidden="1" x14ac:dyDescent="0.25">
      <c r="A517" s="171">
        <v>720</v>
      </c>
      <c r="B517" s="171">
        <v>125</v>
      </c>
      <c r="C517" s="171" t="s">
        <v>2458</v>
      </c>
      <c r="D517" s="172">
        <v>44347</v>
      </c>
      <c r="E517" s="173">
        <v>2.3073600000000001E-3</v>
      </c>
      <c r="F517" s="173">
        <v>2.3073600000000001E-3</v>
      </c>
      <c r="G517" s="173">
        <v>10.8591</v>
      </c>
      <c r="I517" s="92">
        <f t="shared" si="55"/>
        <v>2.3073600000000001E-3</v>
      </c>
      <c r="J517" t="str">
        <f>IFERROR(VLOOKUP(VLOOKUP(B517,'Div &amp; NAV PU'!K:N,4,0),$O:$P,2,0),"Debt")</f>
        <v>Debt</v>
      </c>
      <c r="R517" t="str">
        <f t="shared" si="50"/>
        <v>Y0BLRegular Plan - Daily IDCW</v>
      </c>
      <c r="S517" t="str">
        <f>+VLOOKUP(B517,'Div &amp; NAV PU'!K:N,4,0)</f>
        <v>Y0BL</v>
      </c>
      <c r="T517" t="str">
        <f>+VLOOKUP(B517,'Div &amp; NAV PU'!K:O,5,0)</f>
        <v>Regular Plan - Daily IDCW</v>
      </c>
      <c r="U517">
        <f t="shared" si="52"/>
        <v>0.15721088999999988</v>
      </c>
      <c r="V517">
        <f>+VLOOKUP(T517,Financials!$C$59:$AN$72,MATCH(S517,Financials!$1:$1,0)-2,0)</f>
        <v>0.15721088999999988</v>
      </c>
      <c r="W517" s="108">
        <f t="shared" si="51"/>
        <v>0</v>
      </c>
      <c r="Y517" s="92">
        <f t="shared" si="53"/>
        <v>0.15721088999999988</v>
      </c>
      <c r="Z517">
        <f t="shared" si="54"/>
        <v>0.15721088999999988</v>
      </c>
    </row>
    <row r="518" spans="1:26" hidden="1" x14ac:dyDescent="0.25">
      <c r="A518" s="171">
        <v>721</v>
      </c>
      <c r="B518" s="171" t="s">
        <v>1267</v>
      </c>
      <c r="C518" s="171" t="s">
        <v>2451</v>
      </c>
      <c r="D518" s="172">
        <v>44347</v>
      </c>
      <c r="E518" s="173">
        <v>6.8899699999999996E-3</v>
      </c>
      <c r="F518" s="173">
        <v>6.8899699999999996E-3</v>
      </c>
      <c r="G518" s="173">
        <v>13.118399999999999</v>
      </c>
      <c r="I518" s="92">
        <f t="shared" si="55"/>
        <v>6.8899699999999996E-3</v>
      </c>
      <c r="J518" t="str">
        <f>IFERROR(VLOOKUP(VLOOKUP(B518,'Div &amp; NAV PU'!K:N,4,0),$O:$P,2,0),"Debt")</f>
        <v>Debt</v>
      </c>
      <c r="R518" t="str">
        <f t="shared" si="50"/>
        <v>Y0BLDirect Plan - Weekly IDCW</v>
      </c>
      <c r="S518" t="str">
        <f>+VLOOKUP(B518,'Div &amp; NAV PU'!K:N,4,0)</f>
        <v>Y0BL</v>
      </c>
      <c r="T518" t="str">
        <f>+VLOOKUP(B518,'Div &amp; NAV PU'!K:O,5,0)</f>
        <v>Direct Plan - Weekly IDCW</v>
      </c>
      <c r="U518">
        <f t="shared" si="52"/>
        <v>0.18718277999999999</v>
      </c>
      <c r="V518">
        <f>+VLOOKUP(T518,Financials!$C$59:$AN$72,MATCH(S518,Financials!$1:$1,0)-2,0)</f>
        <v>0.18718277999999999</v>
      </c>
      <c r="W518" s="108">
        <f t="shared" si="51"/>
        <v>0</v>
      </c>
      <c r="Y518" s="92">
        <f t="shared" si="53"/>
        <v>0.18718277999999999</v>
      </c>
      <c r="Z518">
        <f t="shared" si="54"/>
        <v>0.18718277999999999</v>
      </c>
    </row>
    <row r="519" spans="1:26" hidden="1" x14ac:dyDescent="0.25">
      <c r="A519" s="171">
        <v>722</v>
      </c>
      <c r="B519" s="171" t="s">
        <v>1263</v>
      </c>
      <c r="C519" s="171" t="s">
        <v>2459</v>
      </c>
      <c r="D519" s="172">
        <v>44347</v>
      </c>
      <c r="E519" s="173">
        <v>2.7359799999999998E-3</v>
      </c>
      <c r="F519" s="173">
        <v>2.7359799999999998E-3</v>
      </c>
      <c r="G519" s="173">
        <v>10.8591</v>
      </c>
      <c r="I519" s="92">
        <f t="shared" si="55"/>
        <v>2.7359799999999998E-3</v>
      </c>
      <c r="J519" t="str">
        <f>IFERROR(VLOOKUP(VLOOKUP(B519,'Div &amp; NAV PU'!K:N,4,0),$O:$P,2,0),"Debt")</f>
        <v>Debt</v>
      </c>
      <c r="R519" t="str">
        <f t="shared" si="50"/>
        <v>Y0BLDirect Plan - Daily IDCW</v>
      </c>
      <c r="S519" t="str">
        <f>+VLOOKUP(B519,'Div &amp; NAV PU'!K:N,4,0)</f>
        <v>Y0BL</v>
      </c>
      <c r="T519" t="str">
        <f>+VLOOKUP(B519,'Div &amp; NAV PU'!K:O,5,0)</f>
        <v>Direct Plan - Daily IDCW</v>
      </c>
      <c r="U519">
        <f t="shared" si="52"/>
        <v>0.18309809000000002</v>
      </c>
      <c r="V519">
        <f>+VLOOKUP(T519,Financials!$C$59:$AN$72,MATCH(S519,Financials!$1:$1,0)-2,0)</f>
        <v>0.18309809000000002</v>
      </c>
      <c r="W519" s="108">
        <f t="shared" si="51"/>
        <v>0</v>
      </c>
      <c r="Y519" s="92">
        <f t="shared" si="53"/>
        <v>0.18309809000000002</v>
      </c>
      <c r="Z519">
        <f t="shared" si="54"/>
        <v>0.18309809000000002</v>
      </c>
    </row>
    <row r="520" spans="1:26" hidden="1" x14ac:dyDescent="0.25">
      <c r="A520" s="171">
        <v>723</v>
      </c>
      <c r="B520" s="171" t="s">
        <v>1273</v>
      </c>
      <c r="C520" s="171" t="s">
        <v>2448</v>
      </c>
      <c r="D520" s="172">
        <v>44347</v>
      </c>
      <c r="E520" s="173">
        <v>0.63103891000000001</v>
      </c>
      <c r="F520" s="173">
        <v>0.63103891000000001</v>
      </c>
      <c r="G520" s="173">
        <v>1002.7005</v>
      </c>
      <c r="I520" s="92">
        <f t="shared" si="55"/>
        <v>0.63103891000000001</v>
      </c>
      <c r="J520" t="str">
        <f>IFERROR(VLOOKUP(VLOOKUP(B520,'Div &amp; NAV PU'!K:N,4,0),$O:$P,2,0),"Debt")</f>
        <v>Debt</v>
      </c>
      <c r="R520" t="str">
        <f t="shared" si="50"/>
        <v>Y0BQRegular Plan - Weekly IDCW</v>
      </c>
      <c r="S520" t="str">
        <f>+VLOOKUP(B520,'Div &amp; NAV PU'!K:N,4,0)</f>
        <v>Y0BQ</v>
      </c>
      <c r="T520" t="str">
        <f>+VLOOKUP(B520,'Div &amp; NAV PU'!K:O,5,0)</f>
        <v>Regular Plan - Weekly IDCW</v>
      </c>
      <c r="U520">
        <f t="shared" si="52"/>
        <v>15.883562729999998</v>
      </c>
      <c r="V520">
        <f>+VLOOKUP(T520,Financials!$C$59:$AN$72,MATCH(S520,Financials!$1:$1,0)-2,0)</f>
        <v>15.883562729999998</v>
      </c>
      <c r="W520" s="108">
        <f t="shared" si="51"/>
        <v>0</v>
      </c>
      <c r="Y520" s="92">
        <f t="shared" si="53"/>
        <v>15.883562729999998</v>
      </c>
      <c r="Z520">
        <f t="shared" si="54"/>
        <v>15.883562729999998</v>
      </c>
    </row>
    <row r="521" spans="1:26" hidden="1" x14ac:dyDescent="0.25">
      <c r="A521" s="171">
        <v>724</v>
      </c>
      <c r="B521" s="171" t="s">
        <v>1271</v>
      </c>
      <c r="C521" s="171" t="s">
        <v>2446</v>
      </c>
      <c r="D521" s="172">
        <v>44347</v>
      </c>
      <c r="E521" s="173">
        <v>9.0761670000000003E-2</v>
      </c>
      <c r="F521" s="173">
        <v>9.0761670000000003E-2</v>
      </c>
      <c r="G521" s="173">
        <v>1011.7794</v>
      </c>
      <c r="I521" s="92">
        <f t="shared" si="55"/>
        <v>9.0761670000000003E-2</v>
      </c>
      <c r="J521" t="str">
        <f>IFERROR(VLOOKUP(VLOOKUP(B521,'Div &amp; NAV PU'!K:N,4,0),$O:$P,2,0),"Debt")</f>
        <v>Debt</v>
      </c>
      <c r="R521" t="str">
        <f t="shared" si="50"/>
        <v>Y0BQRegular Plan - Daily IDCW</v>
      </c>
      <c r="S521" t="str">
        <f>+VLOOKUP(B521,'Div &amp; NAV PU'!K:N,4,0)</f>
        <v>Y0BQ</v>
      </c>
      <c r="T521" t="str">
        <f>+VLOOKUP(B521,'Div &amp; NAV PU'!K:O,5,0)</f>
        <v>Regular Plan - Daily IDCW</v>
      </c>
      <c r="U521">
        <f t="shared" si="52"/>
        <v>15.994319890000005</v>
      </c>
      <c r="V521">
        <f>+VLOOKUP(T521,Financials!$C$59:$AN$72,MATCH(S521,Financials!$1:$1,0)-2,0)</f>
        <v>15.994319890000005</v>
      </c>
      <c r="W521" s="108">
        <f t="shared" si="51"/>
        <v>0</v>
      </c>
      <c r="Y521" s="92">
        <f t="shared" si="53"/>
        <v>15.994319890000005</v>
      </c>
      <c r="Z521">
        <f t="shared" si="54"/>
        <v>15.994319890000005</v>
      </c>
    </row>
    <row r="522" spans="1:26" hidden="1" x14ac:dyDescent="0.25">
      <c r="A522" s="171">
        <v>725</v>
      </c>
      <c r="B522" s="171" t="s">
        <v>1270</v>
      </c>
      <c r="C522" s="171" t="s">
        <v>2452</v>
      </c>
      <c r="D522" s="172">
        <v>44347</v>
      </c>
      <c r="E522" s="173">
        <v>0.63961060000000003</v>
      </c>
      <c r="F522" s="173">
        <v>0.63961060000000003</v>
      </c>
      <c r="G522" s="173">
        <v>1000.9308</v>
      </c>
      <c r="I522" s="92">
        <f t="shared" si="55"/>
        <v>0.63961060000000003</v>
      </c>
      <c r="J522" t="str">
        <f>IFERROR(VLOOKUP(VLOOKUP(B522,'Div &amp; NAV PU'!K:N,4,0),$O:$P,2,0),"Debt")</f>
        <v>Debt</v>
      </c>
      <c r="R522" t="str">
        <f t="shared" si="50"/>
        <v>Y0BQDirect Plan - Weekly IDCW</v>
      </c>
      <c r="S522" t="str">
        <f>+VLOOKUP(B522,'Div &amp; NAV PU'!K:N,4,0)</f>
        <v>Y0BQ</v>
      </c>
      <c r="T522" t="str">
        <f>+VLOOKUP(B522,'Div &amp; NAV PU'!K:O,5,0)</f>
        <v>Direct Plan - Weekly IDCW</v>
      </c>
      <c r="U522">
        <f t="shared" si="52"/>
        <v>16.12514651</v>
      </c>
      <c r="V522">
        <f>+VLOOKUP(T522,Financials!$C$59:$AN$72,MATCH(S522,Financials!$1:$1,0)-2,0)</f>
        <v>16.12514651</v>
      </c>
      <c r="W522" s="108">
        <f t="shared" si="51"/>
        <v>0</v>
      </c>
      <c r="Y522" s="92">
        <f t="shared" si="53"/>
        <v>16.12514651</v>
      </c>
      <c r="Z522">
        <f t="shared" si="54"/>
        <v>16.12514651</v>
      </c>
    </row>
    <row r="523" spans="1:26" hidden="1" x14ac:dyDescent="0.25">
      <c r="A523" s="171">
        <v>726</v>
      </c>
      <c r="B523" s="171" t="s">
        <v>1268</v>
      </c>
      <c r="C523" s="171" t="s">
        <v>2447</v>
      </c>
      <c r="D523" s="172">
        <v>44347</v>
      </c>
      <c r="E523" s="173">
        <v>9.2417379999999993E-2</v>
      </c>
      <c r="F523" s="173">
        <v>9.2417379999999993E-2</v>
      </c>
      <c r="G523" s="173">
        <v>1014.3496</v>
      </c>
      <c r="I523" s="92">
        <f t="shared" si="55"/>
        <v>9.2417379999999993E-2</v>
      </c>
      <c r="J523" t="str">
        <f>IFERROR(VLOOKUP(VLOOKUP(B523,'Div &amp; NAV PU'!K:N,4,0),$O:$P,2,0),"Debt")</f>
        <v>Debt</v>
      </c>
      <c r="R523" t="str">
        <f t="shared" si="50"/>
        <v>Y0BQDirect Plan - Daily IDCW</v>
      </c>
      <c r="S523" t="str">
        <f>+VLOOKUP(B523,'Div &amp; NAV PU'!K:N,4,0)</f>
        <v>Y0BQ</v>
      </c>
      <c r="T523" t="str">
        <f>+VLOOKUP(B523,'Div &amp; NAV PU'!K:O,5,0)</f>
        <v>Direct Plan - Daily IDCW</v>
      </c>
      <c r="U523">
        <f t="shared" si="52"/>
        <v>16.338912069999992</v>
      </c>
      <c r="V523">
        <f>+VLOOKUP(T523,Financials!$C$59:$AN$72,MATCH(S523,Financials!$1:$1,0)-2,0)</f>
        <v>16.338912069999992</v>
      </c>
      <c r="W523" s="108">
        <f t="shared" si="51"/>
        <v>0</v>
      </c>
      <c r="Y523" s="92">
        <f t="shared" si="53"/>
        <v>16.338912069999992</v>
      </c>
      <c r="Z523">
        <f t="shared" si="54"/>
        <v>16.338912069999992</v>
      </c>
    </row>
    <row r="524" spans="1:26" hidden="1" x14ac:dyDescent="0.25">
      <c r="A524" s="171">
        <v>735</v>
      </c>
      <c r="B524" s="171" t="s">
        <v>1289</v>
      </c>
      <c r="C524" s="171" t="s">
        <v>2444</v>
      </c>
      <c r="D524" s="172">
        <v>44348</v>
      </c>
      <c r="E524" s="173">
        <v>8.6111740000000006E-2</v>
      </c>
      <c r="F524" s="173">
        <v>8.6111740000000006E-2</v>
      </c>
      <c r="G524" s="173">
        <v>1023.3</v>
      </c>
      <c r="I524" s="92">
        <f t="shared" si="55"/>
        <v>8.6111740000000006E-2</v>
      </c>
      <c r="J524" t="str">
        <f>IFERROR(VLOOKUP(VLOOKUP(B524,'Div &amp; NAV PU'!K:N,4,0),$O:$P,2,0),"Debt")</f>
        <v>Debt</v>
      </c>
      <c r="R524" t="str">
        <f t="shared" si="50"/>
        <v>Y0ALRegular Plan - Daily IDCW</v>
      </c>
      <c r="S524" t="str">
        <f>+VLOOKUP(B524,'Div &amp; NAV PU'!K:N,4,0)</f>
        <v>Y0AL</v>
      </c>
      <c r="T524" t="str">
        <f>+VLOOKUP(B524,'Div &amp; NAV PU'!K:O,5,0)</f>
        <v>Regular Plan - Daily IDCW</v>
      </c>
      <c r="U524">
        <f t="shared" si="52"/>
        <v>15.581406499999995</v>
      </c>
      <c r="V524">
        <f>+VLOOKUP(T524,Financials!$C$59:$AN$72,MATCH(S524,Financials!$1:$1,0)-2,0)</f>
        <v>15.581406499999995</v>
      </c>
      <c r="W524" s="108">
        <f t="shared" si="51"/>
        <v>0</v>
      </c>
      <c r="Y524" s="92">
        <f t="shared" si="53"/>
        <v>15.581406499999995</v>
      </c>
      <c r="Z524">
        <f t="shared" si="54"/>
        <v>15.581406499999995</v>
      </c>
    </row>
    <row r="525" spans="1:26" hidden="1" x14ac:dyDescent="0.25">
      <c r="A525" s="171">
        <v>736</v>
      </c>
      <c r="B525" s="171" t="s">
        <v>1285</v>
      </c>
      <c r="C525" s="171" t="s">
        <v>2445</v>
      </c>
      <c r="D525" s="172">
        <v>44348</v>
      </c>
      <c r="E525" s="173">
        <v>8.9142799999999994E-2</v>
      </c>
      <c r="F525" s="173">
        <v>8.9142799999999994E-2</v>
      </c>
      <c r="G525" s="173">
        <v>1023.3</v>
      </c>
      <c r="I525" s="92">
        <f t="shared" si="55"/>
        <v>8.9142799999999994E-2</v>
      </c>
      <c r="J525" t="str">
        <f>IFERROR(VLOOKUP(VLOOKUP(B525,'Div &amp; NAV PU'!K:N,4,0),$O:$P,2,0),"Debt")</f>
        <v>Debt</v>
      </c>
      <c r="R525" t="str">
        <f t="shared" si="50"/>
        <v>Y0ALDirect Plan - Daily IDCW</v>
      </c>
      <c r="S525" t="str">
        <f>+VLOOKUP(B525,'Div &amp; NAV PU'!K:N,4,0)</f>
        <v>Y0AL</v>
      </c>
      <c r="T525" t="str">
        <f>+VLOOKUP(B525,'Div &amp; NAV PU'!K:O,5,0)</f>
        <v>Direct Plan - Daily IDCW</v>
      </c>
      <c r="U525">
        <f t="shared" si="52"/>
        <v>16.110954460000006</v>
      </c>
      <c r="V525">
        <f>+VLOOKUP(T525,Financials!$C$59:$AN$72,MATCH(S525,Financials!$1:$1,0)-2,0)</f>
        <v>16.110954460000006</v>
      </c>
      <c r="W525" s="108">
        <f t="shared" si="51"/>
        <v>0</v>
      </c>
      <c r="Y525" s="92">
        <f t="shared" si="53"/>
        <v>16.110954460000006</v>
      </c>
      <c r="Z525">
        <f t="shared" si="54"/>
        <v>16.110954460000006</v>
      </c>
    </row>
    <row r="526" spans="1:26" hidden="1" x14ac:dyDescent="0.25">
      <c r="A526" s="171">
        <v>737</v>
      </c>
      <c r="B526" s="171">
        <v>125</v>
      </c>
      <c r="C526" s="171" t="s">
        <v>2458</v>
      </c>
      <c r="D526" s="172">
        <v>44348</v>
      </c>
      <c r="E526" s="173">
        <v>8.1926999999999998E-4</v>
      </c>
      <c r="F526" s="173">
        <v>8.1926999999999998E-4</v>
      </c>
      <c r="G526" s="173">
        <v>10.8591</v>
      </c>
      <c r="I526" s="92">
        <f t="shared" si="55"/>
        <v>8.1926999999999998E-4</v>
      </c>
      <c r="J526" t="str">
        <f>IFERROR(VLOOKUP(VLOOKUP(B526,'Div &amp; NAV PU'!K:N,4,0),$O:$P,2,0),"Debt")</f>
        <v>Debt</v>
      </c>
      <c r="R526" t="str">
        <f t="shared" si="50"/>
        <v>Y0BLRegular Plan - Daily IDCW</v>
      </c>
      <c r="S526" t="str">
        <f>+VLOOKUP(B526,'Div &amp; NAV PU'!K:N,4,0)</f>
        <v>Y0BL</v>
      </c>
      <c r="T526" t="str">
        <f>+VLOOKUP(B526,'Div &amp; NAV PU'!K:O,5,0)</f>
        <v>Regular Plan - Daily IDCW</v>
      </c>
      <c r="U526">
        <f t="shared" si="52"/>
        <v>0.15721088999999988</v>
      </c>
      <c r="V526">
        <f>+VLOOKUP(T526,Financials!$C$59:$AN$72,MATCH(S526,Financials!$1:$1,0)-2,0)</f>
        <v>0.15721088999999988</v>
      </c>
      <c r="W526" s="108">
        <f t="shared" si="51"/>
        <v>0</v>
      </c>
      <c r="Y526" s="92">
        <f t="shared" si="53"/>
        <v>0.15721088999999988</v>
      </c>
      <c r="Z526">
        <f t="shared" si="54"/>
        <v>0.15721088999999988</v>
      </c>
    </row>
    <row r="527" spans="1:26" hidden="1" x14ac:dyDescent="0.25">
      <c r="A527" s="171">
        <v>738</v>
      </c>
      <c r="B527" s="171" t="s">
        <v>1263</v>
      </c>
      <c r="C527" s="171" t="s">
        <v>2459</v>
      </c>
      <c r="D527" s="172">
        <v>44348</v>
      </c>
      <c r="E527" s="173">
        <v>9.6201000000000001E-4</v>
      </c>
      <c r="F527" s="173">
        <v>9.6201000000000001E-4</v>
      </c>
      <c r="G527" s="173">
        <v>10.8591</v>
      </c>
      <c r="I527" s="92">
        <f t="shared" si="55"/>
        <v>9.6201000000000001E-4</v>
      </c>
      <c r="J527" t="str">
        <f>IFERROR(VLOOKUP(VLOOKUP(B527,'Div &amp; NAV PU'!K:N,4,0),$O:$P,2,0),"Debt")</f>
        <v>Debt</v>
      </c>
      <c r="R527" t="str">
        <f t="shared" si="50"/>
        <v>Y0BLDirect Plan - Daily IDCW</v>
      </c>
      <c r="S527" t="str">
        <f>+VLOOKUP(B527,'Div &amp; NAV PU'!K:N,4,0)</f>
        <v>Y0BL</v>
      </c>
      <c r="T527" t="str">
        <f>+VLOOKUP(B527,'Div &amp; NAV PU'!K:O,5,0)</f>
        <v>Direct Plan - Daily IDCW</v>
      </c>
      <c r="U527">
        <f t="shared" si="52"/>
        <v>0.18309809000000002</v>
      </c>
      <c r="V527">
        <f>+VLOOKUP(T527,Financials!$C$59:$AN$72,MATCH(S527,Financials!$1:$1,0)-2,0)</f>
        <v>0.18309809000000002</v>
      </c>
      <c r="W527" s="108">
        <f t="shared" si="51"/>
        <v>0</v>
      </c>
      <c r="Y527" s="92">
        <f t="shared" si="53"/>
        <v>0.18309809000000002</v>
      </c>
      <c r="Z527">
        <f t="shared" si="54"/>
        <v>0.18309809000000002</v>
      </c>
    </row>
    <row r="528" spans="1:26" hidden="1" x14ac:dyDescent="0.25">
      <c r="A528" s="171">
        <v>739</v>
      </c>
      <c r="B528" s="171" t="s">
        <v>1271</v>
      </c>
      <c r="C528" s="171" t="s">
        <v>2446</v>
      </c>
      <c r="D528" s="172">
        <v>44348</v>
      </c>
      <c r="E528" s="173">
        <v>8.7882719999999998E-2</v>
      </c>
      <c r="F528" s="173">
        <v>8.7882719999999998E-2</v>
      </c>
      <c r="G528" s="173">
        <v>1011.7794</v>
      </c>
      <c r="I528" s="92">
        <f t="shared" si="55"/>
        <v>8.7882719999999998E-2</v>
      </c>
      <c r="J528" t="str">
        <f>IFERROR(VLOOKUP(VLOOKUP(B528,'Div &amp; NAV PU'!K:N,4,0),$O:$P,2,0),"Debt")</f>
        <v>Debt</v>
      </c>
      <c r="R528" t="str">
        <f t="shared" si="50"/>
        <v>Y0BQRegular Plan - Daily IDCW</v>
      </c>
      <c r="S528" t="str">
        <f>+VLOOKUP(B528,'Div &amp; NAV PU'!K:N,4,0)</f>
        <v>Y0BQ</v>
      </c>
      <c r="T528" t="str">
        <f>+VLOOKUP(B528,'Div &amp; NAV PU'!K:O,5,0)</f>
        <v>Regular Plan - Daily IDCW</v>
      </c>
      <c r="U528">
        <f t="shared" si="52"/>
        <v>15.994319890000005</v>
      </c>
      <c r="V528">
        <f>+VLOOKUP(T528,Financials!$C$59:$AN$72,MATCH(S528,Financials!$1:$1,0)-2,0)</f>
        <v>15.994319890000005</v>
      </c>
      <c r="W528" s="108">
        <f t="shared" si="51"/>
        <v>0</v>
      </c>
      <c r="Y528" s="92">
        <f t="shared" si="53"/>
        <v>15.994319890000005</v>
      </c>
      <c r="Z528">
        <f t="shared" si="54"/>
        <v>15.994319890000005</v>
      </c>
    </row>
    <row r="529" spans="1:26" hidden="1" x14ac:dyDescent="0.25">
      <c r="A529" s="171">
        <v>740</v>
      </c>
      <c r="B529" s="171" t="s">
        <v>1268</v>
      </c>
      <c r="C529" s="171" t="s">
        <v>2447</v>
      </c>
      <c r="D529" s="172">
        <v>44348</v>
      </c>
      <c r="E529" s="173">
        <v>8.9487109999999995E-2</v>
      </c>
      <c r="F529" s="173">
        <v>8.9487109999999995E-2</v>
      </c>
      <c r="G529" s="173">
        <v>1014.3496</v>
      </c>
      <c r="I529" s="92">
        <f t="shared" si="55"/>
        <v>8.9487109999999995E-2</v>
      </c>
      <c r="J529" t="str">
        <f>IFERROR(VLOOKUP(VLOOKUP(B529,'Div &amp; NAV PU'!K:N,4,0),$O:$P,2,0),"Debt")</f>
        <v>Debt</v>
      </c>
      <c r="R529" t="str">
        <f t="shared" si="50"/>
        <v>Y0BQDirect Plan - Daily IDCW</v>
      </c>
      <c r="S529" t="str">
        <f>+VLOOKUP(B529,'Div &amp; NAV PU'!K:N,4,0)</f>
        <v>Y0BQ</v>
      </c>
      <c r="T529" t="str">
        <f>+VLOOKUP(B529,'Div &amp; NAV PU'!K:O,5,0)</f>
        <v>Direct Plan - Daily IDCW</v>
      </c>
      <c r="U529">
        <f t="shared" si="52"/>
        <v>16.338912069999992</v>
      </c>
      <c r="V529">
        <f>+VLOOKUP(T529,Financials!$C$59:$AN$72,MATCH(S529,Financials!$1:$1,0)-2,0)</f>
        <v>16.338912069999992</v>
      </c>
      <c r="W529" s="108">
        <f t="shared" si="51"/>
        <v>0</v>
      </c>
      <c r="Y529" s="92">
        <f t="shared" si="53"/>
        <v>16.338912069999992</v>
      </c>
      <c r="Z529">
        <f t="shared" si="54"/>
        <v>16.338912069999992</v>
      </c>
    </row>
    <row r="530" spans="1:26" hidden="1" x14ac:dyDescent="0.25">
      <c r="A530" s="171">
        <v>741</v>
      </c>
      <c r="B530" s="171">
        <v>222</v>
      </c>
      <c r="C530" s="171" t="s">
        <v>2455</v>
      </c>
      <c r="D530" s="172">
        <v>44348</v>
      </c>
      <c r="E530" s="173">
        <v>6.6558000000000003E-4</v>
      </c>
      <c r="F530" s="173">
        <v>6.6558000000000003E-4</v>
      </c>
      <c r="G530" s="173">
        <v>10.322100000000001</v>
      </c>
      <c r="I530" s="92">
        <f t="shared" si="55"/>
        <v>6.6558000000000003E-4</v>
      </c>
      <c r="J530" t="str">
        <f>IFERROR(VLOOKUP(VLOOKUP(B530,'Div &amp; NAV PU'!K:N,4,0),$O:$P,2,0),"Debt")</f>
        <v>Debt</v>
      </c>
      <c r="R530" t="str">
        <f t="shared" si="50"/>
        <v>Y0BORegular Plan - Daily IDCW</v>
      </c>
      <c r="S530" t="str">
        <f>+VLOOKUP(B530,'Div &amp; NAV PU'!K:N,4,0)</f>
        <v>Y0BO</v>
      </c>
      <c r="T530" t="str">
        <f>+VLOOKUP(B530,'Div &amp; NAV PU'!K:O,5,0)</f>
        <v>Regular Plan - Daily IDCW</v>
      </c>
      <c r="U530">
        <f t="shared" si="52"/>
        <v>0.17107141000000012</v>
      </c>
      <c r="V530">
        <f>+VLOOKUP(T530,Financials!$C$59:$AN$72,MATCH(S530,Financials!$1:$1,0)-2,0)</f>
        <v>0.17107141000000012</v>
      </c>
      <c r="W530" s="108">
        <f t="shared" si="51"/>
        <v>0</v>
      </c>
      <c r="Y530" s="92">
        <f t="shared" si="53"/>
        <v>0.17107141000000012</v>
      </c>
      <c r="Z530">
        <f t="shared" si="54"/>
        <v>0.17107141000000012</v>
      </c>
    </row>
    <row r="531" spans="1:26" hidden="1" x14ac:dyDescent="0.25">
      <c r="A531" s="171">
        <v>742</v>
      </c>
      <c r="B531" s="171" t="s">
        <v>1259</v>
      </c>
      <c r="C531" s="171" t="s">
        <v>2457</v>
      </c>
      <c r="D531" s="172">
        <v>44348</v>
      </c>
      <c r="E531" s="173">
        <v>7.2351000000000002E-4</v>
      </c>
      <c r="F531" s="173">
        <v>7.2351000000000002E-4</v>
      </c>
      <c r="G531" s="173">
        <v>10.5092</v>
      </c>
      <c r="I531" s="92">
        <f t="shared" si="55"/>
        <v>7.2351000000000002E-4</v>
      </c>
      <c r="J531" t="str">
        <f>IFERROR(VLOOKUP(VLOOKUP(B531,'Div &amp; NAV PU'!K:N,4,0),$O:$P,2,0),"Debt")</f>
        <v>Debt</v>
      </c>
      <c r="R531" t="str">
        <f t="shared" si="50"/>
        <v>Y0BODirect Plan - Daily IDCW</v>
      </c>
      <c r="S531" t="str">
        <f>+VLOOKUP(B531,'Div &amp; NAV PU'!K:N,4,0)</f>
        <v>Y0BO</v>
      </c>
      <c r="T531" t="str">
        <f>+VLOOKUP(B531,'Div &amp; NAV PU'!K:O,5,0)</f>
        <v>Direct Plan - Daily IDCW</v>
      </c>
      <c r="U531">
        <f t="shared" si="52"/>
        <v>0.18260394999999999</v>
      </c>
      <c r="V531">
        <f>+VLOOKUP(T531,Financials!$C$59:$AN$72,MATCH(S531,Financials!$1:$1,0)-2,0)</f>
        <v>0.18260394999999999</v>
      </c>
      <c r="W531" s="108">
        <f t="shared" si="51"/>
        <v>0</v>
      </c>
      <c r="Y531" s="92">
        <f t="shared" si="53"/>
        <v>0.18260394999999999</v>
      </c>
      <c r="Z531">
        <f t="shared" si="54"/>
        <v>0.18260394999999999</v>
      </c>
    </row>
    <row r="532" spans="1:26" hidden="1" x14ac:dyDescent="0.25">
      <c r="A532" s="171">
        <v>743</v>
      </c>
      <c r="B532" s="171" t="s">
        <v>1268</v>
      </c>
      <c r="C532" s="171" t="s">
        <v>2447</v>
      </c>
      <c r="D532" s="172">
        <v>44349</v>
      </c>
      <c r="E532" s="173">
        <v>8.8022089999999997E-2</v>
      </c>
      <c r="F532" s="173">
        <v>8.8022089999999997E-2</v>
      </c>
      <c r="G532" s="173">
        <v>1014.3496</v>
      </c>
      <c r="I532" s="92">
        <f t="shared" si="55"/>
        <v>8.8022089999999997E-2</v>
      </c>
      <c r="J532" t="str">
        <f>IFERROR(VLOOKUP(VLOOKUP(B532,'Div &amp; NAV PU'!K:N,4,0),$O:$P,2,0),"Debt")</f>
        <v>Debt</v>
      </c>
      <c r="R532" t="str">
        <f t="shared" si="50"/>
        <v>Y0BQDirect Plan - Daily IDCW</v>
      </c>
      <c r="S532" t="str">
        <f>+VLOOKUP(B532,'Div &amp; NAV PU'!K:N,4,0)</f>
        <v>Y0BQ</v>
      </c>
      <c r="T532" t="str">
        <f>+VLOOKUP(B532,'Div &amp; NAV PU'!K:O,5,0)</f>
        <v>Direct Plan - Daily IDCW</v>
      </c>
      <c r="U532">
        <f t="shared" si="52"/>
        <v>16.338912069999992</v>
      </c>
      <c r="V532">
        <f>+VLOOKUP(T532,Financials!$C$59:$AN$72,MATCH(S532,Financials!$1:$1,0)-2,0)</f>
        <v>16.338912069999992</v>
      </c>
      <c r="W532" s="108">
        <f t="shared" si="51"/>
        <v>0</v>
      </c>
      <c r="Y532" s="92">
        <f t="shared" si="53"/>
        <v>16.338912069999992</v>
      </c>
      <c r="Z532">
        <f t="shared" si="54"/>
        <v>16.338912069999992</v>
      </c>
    </row>
    <row r="533" spans="1:26" hidden="1" x14ac:dyDescent="0.25">
      <c r="A533" s="171">
        <v>744</v>
      </c>
      <c r="B533" s="171">
        <v>222</v>
      </c>
      <c r="C533" s="171" t="s">
        <v>2455</v>
      </c>
      <c r="D533" s="172">
        <v>44349</v>
      </c>
      <c r="E533" s="173">
        <v>1.0116700000000001E-3</v>
      </c>
      <c r="F533" s="173">
        <v>1.0116700000000001E-3</v>
      </c>
      <c r="G533" s="173">
        <v>10.322100000000001</v>
      </c>
      <c r="I533" s="92">
        <f t="shared" si="55"/>
        <v>1.0116700000000001E-3</v>
      </c>
      <c r="J533" t="str">
        <f>IFERROR(VLOOKUP(VLOOKUP(B533,'Div &amp; NAV PU'!K:N,4,0),$O:$P,2,0),"Debt")</f>
        <v>Debt</v>
      </c>
      <c r="R533" t="str">
        <f t="shared" si="50"/>
        <v>Y0BORegular Plan - Daily IDCW</v>
      </c>
      <c r="S533" t="str">
        <f>+VLOOKUP(B533,'Div &amp; NAV PU'!K:N,4,0)</f>
        <v>Y0BO</v>
      </c>
      <c r="T533" t="str">
        <f>+VLOOKUP(B533,'Div &amp; NAV PU'!K:O,5,0)</f>
        <v>Regular Plan - Daily IDCW</v>
      </c>
      <c r="U533">
        <f t="shared" si="52"/>
        <v>0.17107141000000012</v>
      </c>
      <c r="V533">
        <f>+VLOOKUP(T533,Financials!$C$59:$AN$72,MATCH(S533,Financials!$1:$1,0)-2,0)</f>
        <v>0.17107141000000012</v>
      </c>
      <c r="W533" s="108">
        <f t="shared" si="51"/>
        <v>0</v>
      </c>
      <c r="Y533" s="92">
        <f t="shared" si="53"/>
        <v>0.17107141000000012</v>
      </c>
      <c r="Z533">
        <f t="shared" si="54"/>
        <v>0.17107141000000012</v>
      </c>
    </row>
    <row r="534" spans="1:26" hidden="1" x14ac:dyDescent="0.25">
      <c r="A534" s="171">
        <v>745</v>
      </c>
      <c r="B534" s="171" t="s">
        <v>1259</v>
      </c>
      <c r="C534" s="171" t="s">
        <v>2457</v>
      </c>
      <c r="D534" s="172">
        <v>44349</v>
      </c>
      <c r="E534" s="173">
        <v>1.0760800000000001E-3</v>
      </c>
      <c r="F534" s="173">
        <v>1.0760800000000001E-3</v>
      </c>
      <c r="G534" s="173">
        <v>10.5092</v>
      </c>
      <c r="I534" s="92">
        <f t="shared" si="55"/>
        <v>1.0760800000000001E-3</v>
      </c>
      <c r="J534" t="str">
        <f>IFERROR(VLOOKUP(VLOOKUP(B534,'Div &amp; NAV PU'!K:N,4,0),$O:$P,2,0),"Debt")</f>
        <v>Debt</v>
      </c>
      <c r="R534" t="str">
        <f t="shared" si="50"/>
        <v>Y0BODirect Plan - Daily IDCW</v>
      </c>
      <c r="S534" t="str">
        <f>+VLOOKUP(B534,'Div &amp; NAV PU'!K:N,4,0)</f>
        <v>Y0BO</v>
      </c>
      <c r="T534" t="str">
        <f>+VLOOKUP(B534,'Div &amp; NAV PU'!K:O,5,0)</f>
        <v>Direct Plan - Daily IDCW</v>
      </c>
      <c r="U534">
        <f t="shared" si="52"/>
        <v>0.18260394999999999</v>
      </c>
      <c r="V534">
        <f>+VLOOKUP(T534,Financials!$C$59:$AN$72,MATCH(S534,Financials!$1:$1,0)-2,0)</f>
        <v>0.18260394999999999</v>
      </c>
      <c r="W534" s="108">
        <f t="shared" si="51"/>
        <v>0</v>
      </c>
      <c r="Y534" s="92">
        <f t="shared" si="53"/>
        <v>0.18260394999999999</v>
      </c>
      <c r="Z534">
        <f t="shared" si="54"/>
        <v>0.18260394999999999</v>
      </c>
    </row>
    <row r="535" spans="1:26" hidden="1" x14ac:dyDescent="0.25">
      <c r="A535" s="171">
        <v>746</v>
      </c>
      <c r="B535" s="171" t="s">
        <v>1289</v>
      </c>
      <c r="C535" s="171" t="s">
        <v>2444</v>
      </c>
      <c r="D535" s="172">
        <v>44349</v>
      </c>
      <c r="E535" s="173">
        <v>8.5921620000000004E-2</v>
      </c>
      <c r="F535" s="173">
        <v>8.5921620000000004E-2</v>
      </c>
      <c r="G535" s="173">
        <v>1023.3</v>
      </c>
      <c r="I535" s="92">
        <f t="shared" si="55"/>
        <v>8.5921620000000004E-2</v>
      </c>
      <c r="J535" t="str">
        <f>IFERROR(VLOOKUP(VLOOKUP(B535,'Div &amp; NAV PU'!K:N,4,0),$O:$P,2,0),"Debt")</f>
        <v>Debt</v>
      </c>
      <c r="R535" t="str">
        <f t="shared" si="50"/>
        <v>Y0ALRegular Plan - Daily IDCW</v>
      </c>
      <c r="S535" t="str">
        <f>+VLOOKUP(B535,'Div &amp; NAV PU'!K:N,4,0)</f>
        <v>Y0AL</v>
      </c>
      <c r="T535" t="str">
        <f>+VLOOKUP(B535,'Div &amp; NAV PU'!K:O,5,0)</f>
        <v>Regular Plan - Daily IDCW</v>
      </c>
      <c r="U535">
        <f t="shared" si="52"/>
        <v>15.581406499999995</v>
      </c>
      <c r="V535">
        <f>+VLOOKUP(T535,Financials!$C$59:$AN$72,MATCH(S535,Financials!$1:$1,0)-2,0)</f>
        <v>15.581406499999995</v>
      </c>
      <c r="W535" s="108">
        <f t="shared" si="51"/>
        <v>0</v>
      </c>
      <c r="Y535" s="92">
        <f t="shared" si="53"/>
        <v>15.581406499999995</v>
      </c>
      <c r="Z535">
        <f t="shared" si="54"/>
        <v>15.581406499999995</v>
      </c>
    </row>
    <row r="536" spans="1:26" hidden="1" x14ac:dyDescent="0.25">
      <c r="A536" s="171">
        <v>747</v>
      </c>
      <c r="B536" s="171" t="s">
        <v>1285</v>
      </c>
      <c r="C536" s="171" t="s">
        <v>2445</v>
      </c>
      <c r="D536" s="172">
        <v>44349</v>
      </c>
      <c r="E536" s="173">
        <v>8.8135329999999998E-2</v>
      </c>
      <c r="F536" s="173">
        <v>8.8135329999999998E-2</v>
      </c>
      <c r="G536" s="173">
        <v>1023.3</v>
      </c>
      <c r="I536" s="92">
        <f t="shared" si="55"/>
        <v>8.8135329999999998E-2</v>
      </c>
      <c r="J536" t="str">
        <f>IFERROR(VLOOKUP(VLOOKUP(B536,'Div &amp; NAV PU'!K:N,4,0),$O:$P,2,0),"Debt")</f>
        <v>Debt</v>
      </c>
      <c r="R536" t="str">
        <f t="shared" si="50"/>
        <v>Y0ALDirect Plan - Daily IDCW</v>
      </c>
      <c r="S536" t="str">
        <f>+VLOOKUP(B536,'Div &amp; NAV PU'!K:N,4,0)</f>
        <v>Y0AL</v>
      </c>
      <c r="T536" t="str">
        <f>+VLOOKUP(B536,'Div &amp; NAV PU'!K:O,5,0)</f>
        <v>Direct Plan - Daily IDCW</v>
      </c>
      <c r="U536">
        <f t="shared" si="52"/>
        <v>16.110954460000006</v>
      </c>
      <c r="V536">
        <f>+VLOOKUP(T536,Financials!$C$59:$AN$72,MATCH(S536,Financials!$1:$1,0)-2,0)</f>
        <v>16.110954460000006</v>
      </c>
      <c r="W536" s="108">
        <f t="shared" si="51"/>
        <v>0</v>
      </c>
      <c r="Y536" s="92">
        <f t="shared" si="53"/>
        <v>16.110954460000006</v>
      </c>
      <c r="Z536">
        <f t="shared" si="54"/>
        <v>16.110954460000006</v>
      </c>
    </row>
    <row r="537" spans="1:26" hidden="1" x14ac:dyDescent="0.25">
      <c r="A537" s="171">
        <v>748</v>
      </c>
      <c r="B537" s="171">
        <v>125</v>
      </c>
      <c r="C537" s="171" t="s">
        <v>2458</v>
      </c>
      <c r="D537" s="172">
        <v>44349</v>
      </c>
      <c r="E537" s="173">
        <v>7.1887000000000003E-4</v>
      </c>
      <c r="F537" s="173">
        <v>7.1887000000000003E-4</v>
      </c>
      <c r="G537" s="173">
        <v>10.8591</v>
      </c>
      <c r="I537" s="92">
        <f t="shared" si="55"/>
        <v>7.1887000000000003E-4</v>
      </c>
      <c r="J537" t="str">
        <f>IFERROR(VLOOKUP(VLOOKUP(B537,'Div &amp; NAV PU'!K:N,4,0),$O:$P,2,0),"Debt")</f>
        <v>Debt</v>
      </c>
      <c r="R537" t="str">
        <f t="shared" si="50"/>
        <v>Y0BLRegular Plan - Daily IDCW</v>
      </c>
      <c r="S537" t="str">
        <f>+VLOOKUP(B537,'Div &amp; NAV PU'!K:N,4,0)</f>
        <v>Y0BL</v>
      </c>
      <c r="T537" t="str">
        <f>+VLOOKUP(B537,'Div &amp; NAV PU'!K:O,5,0)</f>
        <v>Regular Plan - Daily IDCW</v>
      </c>
      <c r="U537">
        <f t="shared" si="52"/>
        <v>0.15721088999999988</v>
      </c>
      <c r="V537">
        <f>+VLOOKUP(T537,Financials!$C$59:$AN$72,MATCH(S537,Financials!$1:$1,0)-2,0)</f>
        <v>0.15721088999999988</v>
      </c>
      <c r="W537" s="108">
        <f t="shared" si="51"/>
        <v>0</v>
      </c>
      <c r="Y537" s="92">
        <f t="shared" si="53"/>
        <v>0.15721088999999988</v>
      </c>
      <c r="Z537">
        <f t="shared" si="54"/>
        <v>0.15721088999999988</v>
      </c>
    </row>
    <row r="538" spans="1:26" hidden="1" x14ac:dyDescent="0.25">
      <c r="A538" s="171">
        <v>749</v>
      </c>
      <c r="B538" s="171" t="s">
        <v>1263</v>
      </c>
      <c r="C538" s="171" t="s">
        <v>2459</v>
      </c>
      <c r="D538" s="172">
        <v>44349</v>
      </c>
      <c r="E538" s="173">
        <v>8.6165999999999999E-4</v>
      </c>
      <c r="F538" s="173">
        <v>8.6165999999999999E-4</v>
      </c>
      <c r="G538" s="173">
        <v>10.8591</v>
      </c>
      <c r="I538" s="92">
        <f t="shared" si="55"/>
        <v>8.6165999999999999E-4</v>
      </c>
      <c r="J538" t="str">
        <f>IFERROR(VLOOKUP(VLOOKUP(B538,'Div &amp; NAV PU'!K:N,4,0),$O:$P,2,0),"Debt")</f>
        <v>Debt</v>
      </c>
      <c r="R538" t="str">
        <f t="shared" si="50"/>
        <v>Y0BLDirect Plan - Daily IDCW</v>
      </c>
      <c r="S538" t="str">
        <f>+VLOOKUP(B538,'Div &amp; NAV PU'!K:N,4,0)</f>
        <v>Y0BL</v>
      </c>
      <c r="T538" t="str">
        <f>+VLOOKUP(B538,'Div &amp; NAV PU'!K:O,5,0)</f>
        <v>Direct Plan - Daily IDCW</v>
      </c>
      <c r="U538">
        <f t="shared" si="52"/>
        <v>0.18309809000000002</v>
      </c>
      <c r="V538">
        <f>+VLOOKUP(T538,Financials!$C$59:$AN$72,MATCH(S538,Financials!$1:$1,0)-2,0)</f>
        <v>0.18309809000000002</v>
      </c>
      <c r="W538" s="108">
        <f t="shared" si="51"/>
        <v>0</v>
      </c>
      <c r="Y538" s="92">
        <f t="shared" si="53"/>
        <v>0.18309809000000002</v>
      </c>
      <c r="Z538">
        <f t="shared" si="54"/>
        <v>0.18309809000000002</v>
      </c>
    </row>
    <row r="539" spans="1:26" hidden="1" x14ac:dyDescent="0.25">
      <c r="A539" s="171">
        <v>750</v>
      </c>
      <c r="B539" s="171" t="s">
        <v>1271</v>
      </c>
      <c r="C539" s="171" t="s">
        <v>2446</v>
      </c>
      <c r="D539" s="172">
        <v>44349</v>
      </c>
      <c r="E539" s="173">
        <v>8.6412509999999998E-2</v>
      </c>
      <c r="F539" s="173">
        <v>8.6412509999999998E-2</v>
      </c>
      <c r="G539" s="173">
        <v>1011.7794</v>
      </c>
      <c r="I539" s="92">
        <f t="shared" si="55"/>
        <v>8.6412509999999998E-2</v>
      </c>
      <c r="J539" t="str">
        <f>IFERROR(VLOOKUP(VLOOKUP(B539,'Div &amp; NAV PU'!K:N,4,0),$O:$P,2,0),"Debt")</f>
        <v>Debt</v>
      </c>
      <c r="R539" t="str">
        <f t="shared" si="50"/>
        <v>Y0BQRegular Plan - Daily IDCW</v>
      </c>
      <c r="S539" t="str">
        <f>+VLOOKUP(B539,'Div &amp; NAV PU'!K:N,4,0)</f>
        <v>Y0BQ</v>
      </c>
      <c r="T539" t="str">
        <f>+VLOOKUP(B539,'Div &amp; NAV PU'!K:O,5,0)</f>
        <v>Regular Plan - Daily IDCW</v>
      </c>
      <c r="U539">
        <f t="shared" si="52"/>
        <v>15.994319890000005</v>
      </c>
      <c r="V539">
        <f>+VLOOKUP(T539,Financials!$C$59:$AN$72,MATCH(S539,Financials!$1:$1,0)-2,0)</f>
        <v>15.994319890000005</v>
      </c>
      <c r="W539" s="108">
        <f t="shared" si="51"/>
        <v>0</v>
      </c>
      <c r="Y539" s="92">
        <f t="shared" si="53"/>
        <v>15.994319890000005</v>
      </c>
      <c r="Z539">
        <f t="shared" si="54"/>
        <v>15.994319890000005</v>
      </c>
    </row>
    <row r="540" spans="1:26" hidden="1" x14ac:dyDescent="0.25">
      <c r="A540" s="171">
        <v>751</v>
      </c>
      <c r="B540" s="171">
        <v>222</v>
      </c>
      <c r="C540" s="171" t="s">
        <v>2455</v>
      </c>
      <c r="D540" s="172">
        <v>44350</v>
      </c>
      <c r="E540" s="173">
        <v>1.10541E-3</v>
      </c>
      <c r="F540" s="173">
        <v>1.10541E-3</v>
      </c>
      <c r="G540" s="173">
        <v>10.322100000000001</v>
      </c>
      <c r="I540" s="92">
        <f t="shared" si="55"/>
        <v>1.10541E-3</v>
      </c>
      <c r="J540" t="str">
        <f>IFERROR(VLOOKUP(VLOOKUP(B540,'Div &amp; NAV PU'!K:N,4,0),$O:$P,2,0),"Debt")</f>
        <v>Debt</v>
      </c>
      <c r="R540" t="str">
        <f t="shared" si="50"/>
        <v>Y0BORegular Plan - Daily IDCW</v>
      </c>
      <c r="S540" t="str">
        <f>+VLOOKUP(B540,'Div &amp; NAV PU'!K:N,4,0)</f>
        <v>Y0BO</v>
      </c>
      <c r="T540" t="str">
        <f>+VLOOKUP(B540,'Div &amp; NAV PU'!K:O,5,0)</f>
        <v>Regular Plan - Daily IDCW</v>
      </c>
      <c r="U540">
        <f t="shared" si="52"/>
        <v>0.17107141000000012</v>
      </c>
      <c r="V540">
        <f>+VLOOKUP(T540,Financials!$C$59:$AN$72,MATCH(S540,Financials!$1:$1,0)-2,0)</f>
        <v>0.17107141000000012</v>
      </c>
      <c r="W540" s="108">
        <f t="shared" si="51"/>
        <v>0</v>
      </c>
      <c r="Y540" s="92">
        <f t="shared" si="53"/>
        <v>0.17107141000000012</v>
      </c>
      <c r="Z540">
        <f t="shared" si="54"/>
        <v>0.17107141000000012</v>
      </c>
    </row>
    <row r="541" spans="1:26" hidden="1" x14ac:dyDescent="0.25">
      <c r="A541" s="171">
        <v>752</v>
      </c>
      <c r="B541" s="171" t="s">
        <v>1259</v>
      </c>
      <c r="C541" s="171" t="s">
        <v>2457</v>
      </c>
      <c r="D541" s="172">
        <v>44350</v>
      </c>
      <c r="E541" s="173">
        <v>1.1714900000000001E-3</v>
      </c>
      <c r="F541" s="173">
        <v>1.1714900000000001E-3</v>
      </c>
      <c r="G541" s="173">
        <v>10.5092</v>
      </c>
      <c r="I541" s="92">
        <f t="shared" si="55"/>
        <v>1.1714900000000001E-3</v>
      </c>
      <c r="J541" t="str">
        <f>IFERROR(VLOOKUP(VLOOKUP(B541,'Div &amp; NAV PU'!K:N,4,0),$O:$P,2,0),"Debt")</f>
        <v>Debt</v>
      </c>
      <c r="R541" t="str">
        <f t="shared" si="50"/>
        <v>Y0BODirect Plan - Daily IDCW</v>
      </c>
      <c r="S541" t="str">
        <f>+VLOOKUP(B541,'Div &amp; NAV PU'!K:N,4,0)</f>
        <v>Y0BO</v>
      </c>
      <c r="T541" t="str">
        <f>+VLOOKUP(B541,'Div &amp; NAV PU'!K:O,5,0)</f>
        <v>Direct Plan - Daily IDCW</v>
      </c>
      <c r="U541">
        <f t="shared" si="52"/>
        <v>0.18260394999999999</v>
      </c>
      <c r="V541">
        <f>+VLOOKUP(T541,Financials!$C$59:$AN$72,MATCH(S541,Financials!$1:$1,0)-2,0)</f>
        <v>0.18260394999999999</v>
      </c>
      <c r="W541" s="108">
        <f t="shared" si="51"/>
        <v>0</v>
      </c>
      <c r="Y541" s="92">
        <f t="shared" si="53"/>
        <v>0.18260394999999999</v>
      </c>
      <c r="Z541">
        <f t="shared" si="54"/>
        <v>0.18260394999999999</v>
      </c>
    </row>
    <row r="542" spans="1:26" hidden="1" x14ac:dyDescent="0.25">
      <c r="A542" s="171">
        <v>753</v>
      </c>
      <c r="B542" s="171" t="s">
        <v>1289</v>
      </c>
      <c r="C542" s="171" t="s">
        <v>2444</v>
      </c>
      <c r="D542" s="172">
        <v>44350</v>
      </c>
      <c r="E542" s="173">
        <v>8.5897299999999996E-2</v>
      </c>
      <c r="F542" s="173">
        <v>8.5897299999999996E-2</v>
      </c>
      <c r="G542" s="173">
        <v>1023.3</v>
      </c>
      <c r="I542" s="92">
        <f t="shared" si="55"/>
        <v>8.5897299999999996E-2</v>
      </c>
      <c r="J542" t="str">
        <f>IFERROR(VLOOKUP(VLOOKUP(B542,'Div &amp; NAV PU'!K:N,4,0),$O:$P,2,0),"Debt")</f>
        <v>Debt</v>
      </c>
      <c r="R542" t="str">
        <f t="shared" si="50"/>
        <v>Y0ALRegular Plan - Daily IDCW</v>
      </c>
      <c r="S542" t="str">
        <f>+VLOOKUP(B542,'Div &amp; NAV PU'!K:N,4,0)</f>
        <v>Y0AL</v>
      </c>
      <c r="T542" t="str">
        <f>+VLOOKUP(B542,'Div &amp; NAV PU'!K:O,5,0)</f>
        <v>Regular Plan - Daily IDCW</v>
      </c>
      <c r="U542">
        <f t="shared" si="52"/>
        <v>15.581406499999995</v>
      </c>
      <c r="V542">
        <f>+VLOOKUP(T542,Financials!$C$59:$AN$72,MATCH(S542,Financials!$1:$1,0)-2,0)</f>
        <v>15.581406499999995</v>
      </c>
      <c r="W542" s="108">
        <f t="shared" si="51"/>
        <v>0</v>
      </c>
      <c r="Y542" s="92">
        <f t="shared" si="53"/>
        <v>15.581406499999995</v>
      </c>
      <c r="Z542">
        <f t="shared" si="54"/>
        <v>15.581406499999995</v>
      </c>
    </row>
    <row r="543" spans="1:26" hidden="1" x14ac:dyDescent="0.25">
      <c r="A543" s="171">
        <v>754</v>
      </c>
      <c r="B543" s="171" t="s">
        <v>1285</v>
      </c>
      <c r="C543" s="171" t="s">
        <v>2445</v>
      </c>
      <c r="D543" s="172">
        <v>44350</v>
      </c>
      <c r="E543" s="173">
        <v>8.9247720000000003E-2</v>
      </c>
      <c r="F543" s="173">
        <v>8.9247720000000003E-2</v>
      </c>
      <c r="G543" s="173">
        <v>1023.3</v>
      </c>
      <c r="I543" s="92">
        <f t="shared" si="55"/>
        <v>8.9247720000000003E-2</v>
      </c>
      <c r="J543" t="str">
        <f>IFERROR(VLOOKUP(VLOOKUP(B543,'Div &amp; NAV PU'!K:N,4,0),$O:$P,2,0),"Debt")</f>
        <v>Debt</v>
      </c>
      <c r="R543" t="str">
        <f t="shared" si="50"/>
        <v>Y0ALDirect Plan - Daily IDCW</v>
      </c>
      <c r="S543" t="str">
        <f>+VLOOKUP(B543,'Div &amp; NAV PU'!K:N,4,0)</f>
        <v>Y0AL</v>
      </c>
      <c r="T543" t="str">
        <f>+VLOOKUP(B543,'Div &amp; NAV PU'!K:O,5,0)</f>
        <v>Direct Plan - Daily IDCW</v>
      </c>
      <c r="U543">
        <f t="shared" si="52"/>
        <v>16.110954460000006</v>
      </c>
      <c r="V543">
        <f>+VLOOKUP(T543,Financials!$C$59:$AN$72,MATCH(S543,Financials!$1:$1,0)-2,0)</f>
        <v>16.110954460000006</v>
      </c>
      <c r="W543" s="108">
        <f t="shared" si="51"/>
        <v>0</v>
      </c>
      <c r="Y543" s="92">
        <f t="shared" si="53"/>
        <v>16.110954460000006</v>
      </c>
      <c r="Z543">
        <f t="shared" si="54"/>
        <v>16.110954460000006</v>
      </c>
    </row>
    <row r="544" spans="1:26" hidden="1" x14ac:dyDescent="0.25">
      <c r="A544" s="171">
        <v>755</v>
      </c>
      <c r="B544" s="171">
        <v>125</v>
      </c>
      <c r="C544" s="171" t="s">
        <v>2458</v>
      </c>
      <c r="D544" s="172">
        <v>44350</v>
      </c>
      <c r="E544" s="173">
        <v>9.6162000000000005E-4</v>
      </c>
      <c r="F544" s="173">
        <v>9.6162000000000005E-4</v>
      </c>
      <c r="G544" s="173">
        <v>10.8591</v>
      </c>
      <c r="I544" s="92">
        <f t="shared" si="55"/>
        <v>9.6162000000000005E-4</v>
      </c>
      <c r="J544" t="str">
        <f>IFERROR(VLOOKUP(VLOOKUP(B544,'Div &amp; NAV PU'!K:N,4,0),$O:$P,2,0),"Debt")</f>
        <v>Debt</v>
      </c>
      <c r="R544" t="str">
        <f t="shared" si="50"/>
        <v>Y0BLRegular Plan - Daily IDCW</v>
      </c>
      <c r="S544" t="str">
        <f>+VLOOKUP(B544,'Div &amp; NAV PU'!K:N,4,0)</f>
        <v>Y0BL</v>
      </c>
      <c r="T544" t="str">
        <f>+VLOOKUP(B544,'Div &amp; NAV PU'!K:O,5,0)</f>
        <v>Regular Plan - Daily IDCW</v>
      </c>
      <c r="U544">
        <f t="shared" si="52"/>
        <v>0.15721088999999988</v>
      </c>
      <c r="V544">
        <f>+VLOOKUP(T544,Financials!$C$59:$AN$72,MATCH(S544,Financials!$1:$1,0)-2,0)</f>
        <v>0.15721088999999988</v>
      </c>
      <c r="W544" s="108">
        <f t="shared" si="51"/>
        <v>0</v>
      </c>
      <c r="Y544" s="92">
        <f t="shared" si="53"/>
        <v>0.15721088999999988</v>
      </c>
      <c r="Z544">
        <f t="shared" si="54"/>
        <v>0.15721088999999988</v>
      </c>
    </row>
    <row r="545" spans="1:26" hidden="1" x14ac:dyDescent="0.25">
      <c r="A545" s="171">
        <v>756</v>
      </c>
      <c r="B545" s="171" t="s">
        <v>1263</v>
      </c>
      <c r="C545" s="171" t="s">
        <v>2459</v>
      </c>
      <c r="D545" s="172">
        <v>44350</v>
      </c>
      <c r="E545" s="173">
        <v>1.1042599999999999E-3</v>
      </c>
      <c r="F545" s="173">
        <v>1.1042599999999999E-3</v>
      </c>
      <c r="G545" s="173">
        <v>10.8591</v>
      </c>
      <c r="I545" s="92">
        <f t="shared" si="55"/>
        <v>1.1042599999999999E-3</v>
      </c>
      <c r="J545" t="str">
        <f>IFERROR(VLOOKUP(VLOOKUP(B545,'Div &amp; NAV PU'!K:N,4,0),$O:$P,2,0),"Debt")</f>
        <v>Debt</v>
      </c>
      <c r="R545" t="str">
        <f t="shared" si="50"/>
        <v>Y0BLDirect Plan - Daily IDCW</v>
      </c>
      <c r="S545" t="str">
        <f>+VLOOKUP(B545,'Div &amp; NAV PU'!K:N,4,0)</f>
        <v>Y0BL</v>
      </c>
      <c r="T545" t="str">
        <f>+VLOOKUP(B545,'Div &amp; NAV PU'!K:O,5,0)</f>
        <v>Direct Plan - Daily IDCW</v>
      </c>
      <c r="U545">
        <f t="shared" si="52"/>
        <v>0.18309809000000002</v>
      </c>
      <c r="V545">
        <f>+VLOOKUP(T545,Financials!$C$59:$AN$72,MATCH(S545,Financials!$1:$1,0)-2,0)</f>
        <v>0.18309809000000002</v>
      </c>
      <c r="W545" s="108">
        <f t="shared" si="51"/>
        <v>0</v>
      </c>
      <c r="Y545" s="92">
        <f t="shared" si="53"/>
        <v>0.18309809000000002</v>
      </c>
      <c r="Z545">
        <f t="shared" si="54"/>
        <v>0.18309809000000002</v>
      </c>
    </row>
    <row r="546" spans="1:26" hidden="1" x14ac:dyDescent="0.25">
      <c r="A546" s="171">
        <v>757</v>
      </c>
      <c r="B546" s="171" t="s">
        <v>1271</v>
      </c>
      <c r="C546" s="171" t="s">
        <v>2446</v>
      </c>
      <c r="D546" s="172">
        <v>44350</v>
      </c>
      <c r="E546" s="173">
        <v>8.9526350000000005E-2</v>
      </c>
      <c r="F546" s="173">
        <v>8.9526350000000005E-2</v>
      </c>
      <c r="G546" s="173">
        <v>1011.7794</v>
      </c>
      <c r="I546" s="92">
        <f t="shared" si="55"/>
        <v>8.9526350000000005E-2</v>
      </c>
      <c r="J546" t="str">
        <f>IFERROR(VLOOKUP(VLOOKUP(B546,'Div &amp; NAV PU'!K:N,4,0),$O:$P,2,0),"Debt")</f>
        <v>Debt</v>
      </c>
      <c r="R546" t="str">
        <f t="shared" si="50"/>
        <v>Y0BQRegular Plan - Daily IDCW</v>
      </c>
      <c r="S546" t="str">
        <f>+VLOOKUP(B546,'Div &amp; NAV PU'!K:N,4,0)</f>
        <v>Y0BQ</v>
      </c>
      <c r="T546" t="str">
        <f>+VLOOKUP(B546,'Div &amp; NAV PU'!K:O,5,0)</f>
        <v>Regular Plan - Daily IDCW</v>
      </c>
      <c r="U546">
        <f t="shared" si="52"/>
        <v>15.994319890000005</v>
      </c>
      <c r="V546">
        <f>+VLOOKUP(T546,Financials!$C$59:$AN$72,MATCH(S546,Financials!$1:$1,0)-2,0)</f>
        <v>15.994319890000005</v>
      </c>
      <c r="W546" s="108">
        <f t="shared" si="51"/>
        <v>0</v>
      </c>
      <c r="Y546" s="92">
        <f t="shared" si="53"/>
        <v>15.994319890000005</v>
      </c>
      <c r="Z546">
        <f t="shared" si="54"/>
        <v>15.994319890000005</v>
      </c>
    </row>
    <row r="547" spans="1:26" hidden="1" x14ac:dyDescent="0.25">
      <c r="A547" s="171">
        <v>758</v>
      </c>
      <c r="B547" s="171" t="s">
        <v>1268</v>
      </c>
      <c r="C547" s="171" t="s">
        <v>2447</v>
      </c>
      <c r="D547" s="172">
        <v>44350</v>
      </c>
      <c r="E547" s="173">
        <v>9.1176590000000002E-2</v>
      </c>
      <c r="F547" s="173">
        <v>9.1176590000000002E-2</v>
      </c>
      <c r="G547" s="173">
        <v>1014.3496</v>
      </c>
      <c r="I547" s="92">
        <f t="shared" si="55"/>
        <v>9.1176590000000002E-2</v>
      </c>
      <c r="J547" t="str">
        <f>IFERROR(VLOOKUP(VLOOKUP(B547,'Div &amp; NAV PU'!K:N,4,0),$O:$P,2,0),"Debt")</f>
        <v>Debt</v>
      </c>
      <c r="R547" t="str">
        <f t="shared" si="50"/>
        <v>Y0BQDirect Plan - Daily IDCW</v>
      </c>
      <c r="S547" t="str">
        <f>+VLOOKUP(B547,'Div &amp; NAV PU'!K:N,4,0)</f>
        <v>Y0BQ</v>
      </c>
      <c r="T547" t="str">
        <f>+VLOOKUP(B547,'Div &amp; NAV PU'!K:O,5,0)</f>
        <v>Direct Plan - Daily IDCW</v>
      </c>
      <c r="U547">
        <f t="shared" si="52"/>
        <v>16.338912069999992</v>
      </c>
      <c r="V547">
        <f>+VLOOKUP(T547,Financials!$C$59:$AN$72,MATCH(S547,Financials!$1:$1,0)-2,0)</f>
        <v>16.338912069999992</v>
      </c>
      <c r="W547" s="108">
        <f t="shared" si="51"/>
        <v>0</v>
      </c>
      <c r="Y547" s="92">
        <f t="shared" si="53"/>
        <v>16.338912069999992</v>
      </c>
      <c r="Z547">
        <f t="shared" si="54"/>
        <v>16.338912069999992</v>
      </c>
    </row>
    <row r="548" spans="1:26" hidden="1" x14ac:dyDescent="0.25">
      <c r="A548" s="171">
        <v>759</v>
      </c>
      <c r="B548" s="171" t="s">
        <v>1297</v>
      </c>
      <c r="C548" s="171" t="s">
        <v>2469</v>
      </c>
      <c r="D548" s="172">
        <v>44351</v>
      </c>
      <c r="E548" s="173">
        <v>6.1827499999999999E-3</v>
      </c>
      <c r="F548" s="173">
        <v>6.1827499999999999E-3</v>
      </c>
      <c r="G548" s="173">
        <v>11.116</v>
      </c>
      <c r="I548" s="92">
        <f t="shared" si="55"/>
        <v>6.1827499999999999E-3</v>
      </c>
      <c r="J548" t="str">
        <f>IFERROR(VLOOKUP(VLOOKUP(B548,'Div &amp; NAV PU'!K:N,4,0),$O:$P,2,0),"Debt")</f>
        <v>Debt</v>
      </c>
      <c r="R548" t="str">
        <f t="shared" si="50"/>
        <v>Y0AIRegular Plan - Daily IDCW</v>
      </c>
      <c r="S548" t="str">
        <f>+VLOOKUP(B548,'Div &amp; NAV PU'!K:N,4,0)</f>
        <v>Y0AI</v>
      </c>
      <c r="T548" t="str">
        <f>+VLOOKUP(B548,'Div &amp; NAV PU'!K:O,5,0)</f>
        <v>Regular Plan - Daily IDCW</v>
      </c>
      <c r="U548">
        <f t="shared" si="52"/>
        <v>0.25393286999999998</v>
      </c>
      <c r="V548">
        <f>+VLOOKUP(T548,Financials!$C$59:$AN$72,MATCH(S548,Financials!$1:$1,0)-2,0)</f>
        <v>0.25393286999999998</v>
      </c>
      <c r="W548" s="108">
        <f t="shared" si="51"/>
        <v>0</v>
      </c>
      <c r="Y548" s="92">
        <f t="shared" si="53"/>
        <v>0.25393286999999998</v>
      </c>
      <c r="Z548">
        <f t="shared" si="54"/>
        <v>0.25393286999999998</v>
      </c>
    </row>
    <row r="549" spans="1:26" hidden="1" x14ac:dyDescent="0.25">
      <c r="A549" s="171">
        <v>760</v>
      </c>
      <c r="B549" s="171" t="s">
        <v>1524</v>
      </c>
      <c r="C549" s="171" t="s">
        <v>2462</v>
      </c>
      <c r="D549" s="172">
        <v>44351</v>
      </c>
      <c r="E549" s="173">
        <v>7.3897399999999997E-3</v>
      </c>
      <c r="F549" s="173">
        <v>7.3897399999999997E-3</v>
      </c>
      <c r="G549" s="173">
        <v>11.1907</v>
      </c>
      <c r="I549" s="92">
        <f t="shared" si="55"/>
        <v>7.3897399999999997E-3</v>
      </c>
      <c r="J549" t="str">
        <f>IFERROR(VLOOKUP(VLOOKUP(B549,'Div &amp; NAV PU'!K:N,4,0),$O:$P,2,0),"Debt")</f>
        <v>Debt</v>
      </c>
      <c r="R549" t="str">
        <f t="shared" si="50"/>
        <v>Y0AIDirect Plan - Daily IDCW</v>
      </c>
      <c r="S549" t="str">
        <f>+VLOOKUP(B549,'Div &amp; NAV PU'!K:N,4,0)</f>
        <v>Y0AI</v>
      </c>
      <c r="T549" t="str">
        <f>+VLOOKUP(B549,'Div &amp; NAV PU'!K:O,5,0)</f>
        <v>Direct Plan - Daily IDCW</v>
      </c>
      <c r="U549">
        <f t="shared" si="52"/>
        <v>0.28590751000000003</v>
      </c>
      <c r="V549">
        <f>+VLOOKUP(T549,Financials!$C$59:$AN$72,MATCH(S549,Financials!$1:$1,0)-2,0)</f>
        <v>0.28590751000000003</v>
      </c>
      <c r="W549" s="108">
        <f t="shared" si="51"/>
        <v>0</v>
      </c>
      <c r="Y549" s="92">
        <f t="shared" si="53"/>
        <v>0.28590751000000003</v>
      </c>
      <c r="Z549">
        <f t="shared" si="54"/>
        <v>0.28590751000000003</v>
      </c>
    </row>
    <row r="550" spans="1:26" hidden="1" x14ac:dyDescent="0.25">
      <c r="A550" s="171">
        <v>761</v>
      </c>
      <c r="B550" s="171">
        <v>222</v>
      </c>
      <c r="C550" s="171" t="s">
        <v>2455</v>
      </c>
      <c r="D550" s="172">
        <v>44351</v>
      </c>
      <c r="E550" s="173">
        <v>6.0247000000000002E-4</v>
      </c>
      <c r="F550" s="173">
        <v>6.0247000000000002E-4</v>
      </c>
      <c r="G550" s="173">
        <v>10.322100000000001</v>
      </c>
      <c r="I550" s="92">
        <f t="shared" si="55"/>
        <v>6.0247000000000002E-4</v>
      </c>
      <c r="J550" t="str">
        <f>IFERROR(VLOOKUP(VLOOKUP(B550,'Div &amp; NAV PU'!K:N,4,0),$O:$P,2,0),"Debt")</f>
        <v>Debt</v>
      </c>
      <c r="R550" t="str">
        <f t="shared" si="50"/>
        <v>Y0BORegular Plan - Daily IDCW</v>
      </c>
      <c r="S550" t="str">
        <f>+VLOOKUP(B550,'Div &amp; NAV PU'!K:N,4,0)</f>
        <v>Y0BO</v>
      </c>
      <c r="T550" t="str">
        <f>+VLOOKUP(B550,'Div &amp; NAV PU'!K:O,5,0)</f>
        <v>Regular Plan - Daily IDCW</v>
      </c>
      <c r="U550">
        <f t="shared" si="52"/>
        <v>0.17107141000000012</v>
      </c>
      <c r="V550">
        <f>+VLOOKUP(T550,Financials!$C$59:$AN$72,MATCH(S550,Financials!$1:$1,0)-2,0)</f>
        <v>0.17107141000000012</v>
      </c>
      <c r="W550" s="108">
        <f t="shared" si="51"/>
        <v>0</v>
      </c>
      <c r="Y550" s="92">
        <f t="shared" si="53"/>
        <v>0.17107141000000012</v>
      </c>
      <c r="Z550">
        <f t="shared" si="54"/>
        <v>0.17107141000000012</v>
      </c>
    </row>
    <row r="551" spans="1:26" hidden="1" x14ac:dyDescent="0.25">
      <c r="A551" s="171">
        <v>762</v>
      </c>
      <c r="B551" s="171" t="s">
        <v>1259</v>
      </c>
      <c r="C551" s="171" t="s">
        <v>2457</v>
      </c>
      <c r="D551" s="172">
        <v>44351</v>
      </c>
      <c r="E551" s="173">
        <v>6.5947E-4</v>
      </c>
      <c r="F551" s="173">
        <v>6.5947E-4</v>
      </c>
      <c r="G551" s="173">
        <v>10.5092</v>
      </c>
      <c r="I551" s="92">
        <f t="shared" si="55"/>
        <v>6.5947E-4</v>
      </c>
      <c r="J551" t="str">
        <f>IFERROR(VLOOKUP(VLOOKUP(B551,'Div &amp; NAV PU'!K:N,4,0),$O:$P,2,0),"Debt")</f>
        <v>Debt</v>
      </c>
      <c r="R551" t="str">
        <f t="shared" si="50"/>
        <v>Y0BODirect Plan - Daily IDCW</v>
      </c>
      <c r="S551" t="str">
        <f>+VLOOKUP(B551,'Div &amp; NAV PU'!K:N,4,0)</f>
        <v>Y0BO</v>
      </c>
      <c r="T551" t="str">
        <f>+VLOOKUP(B551,'Div &amp; NAV PU'!K:O,5,0)</f>
        <v>Direct Plan - Daily IDCW</v>
      </c>
      <c r="U551">
        <f t="shared" si="52"/>
        <v>0.18260394999999999</v>
      </c>
      <c r="V551">
        <f>+VLOOKUP(T551,Financials!$C$59:$AN$72,MATCH(S551,Financials!$1:$1,0)-2,0)</f>
        <v>0.18260394999999999</v>
      </c>
      <c r="W551" s="108">
        <f t="shared" si="51"/>
        <v>0</v>
      </c>
      <c r="Y551" s="92">
        <f t="shared" si="53"/>
        <v>0.18260394999999999</v>
      </c>
      <c r="Z551">
        <f t="shared" si="54"/>
        <v>0.18260394999999999</v>
      </c>
    </row>
    <row r="552" spans="1:26" hidden="1" x14ac:dyDescent="0.25">
      <c r="A552" s="171">
        <v>763</v>
      </c>
      <c r="B552" s="171" t="s">
        <v>1289</v>
      </c>
      <c r="C552" s="171" t="s">
        <v>2444</v>
      </c>
      <c r="D552" s="172">
        <v>44351</v>
      </c>
      <c r="E552" s="173">
        <v>8.7057919999999997E-2</v>
      </c>
      <c r="F552" s="173">
        <v>8.7057919999999997E-2</v>
      </c>
      <c r="G552" s="173">
        <v>1023.3</v>
      </c>
      <c r="I552" s="92">
        <f t="shared" si="55"/>
        <v>8.7057919999999997E-2</v>
      </c>
      <c r="J552" t="str">
        <f>IFERROR(VLOOKUP(VLOOKUP(B552,'Div &amp; NAV PU'!K:N,4,0),$O:$P,2,0),"Debt")</f>
        <v>Debt</v>
      </c>
      <c r="R552" t="str">
        <f t="shared" si="50"/>
        <v>Y0ALRegular Plan - Daily IDCW</v>
      </c>
      <c r="S552" t="str">
        <f>+VLOOKUP(B552,'Div &amp; NAV PU'!K:N,4,0)</f>
        <v>Y0AL</v>
      </c>
      <c r="T552" t="str">
        <f>+VLOOKUP(B552,'Div &amp; NAV PU'!K:O,5,0)</f>
        <v>Regular Plan - Daily IDCW</v>
      </c>
      <c r="U552">
        <f t="shared" si="52"/>
        <v>15.581406499999995</v>
      </c>
      <c r="V552">
        <f>+VLOOKUP(T552,Financials!$C$59:$AN$72,MATCH(S552,Financials!$1:$1,0)-2,0)</f>
        <v>15.581406499999995</v>
      </c>
      <c r="W552" s="108">
        <f t="shared" si="51"/>
        <v>0</v>
      </c>
      <c r="Y552" s="92">
        <f t="shared" si="53"/>
        <v>15.581406499999995</v>
      </c>
      <c r="Z552">
        <f t="shared" si="54"/>
        <v>15.581406499999995</v>
      </c>
    </row>
    <row r="553" spans="1:26" hidden="1" x14ac:dyDescent="0.25">
      <c r="A553" s="171">
        <v>764</v>
      </c>
      <c r="B553" s="171" t="s">
        <v>1285</v>
      </c>
      <c r="C553" s="171" t="s">
        <v>2445</v>
      </c>
      <c r="D553" s="172">
        <v>44351</v>
      </c>
      <c r="E553" s="173">
        <v>8.9703950000000005E-2</v>
      </c>
      <c r="F553" s="173">
        <v>8.9703950000000005E-2</v>
      </c>
      <c r="G553" s="173">
        <v>1023.3</v>
      </c>
      <c r="I553" s="92">
        <f t="shared" si="55"/>
        <v>8.9703950000000005E-2</v>
      </c>
      <c r="J553" t="str">
        <f>IFERROR(VLOOKUP(VLOOKUP(B553,'Div &amp; NAV PU'!K:N,4,0),$O:$P,2,0),"Debt")</f>
        <v>Debt</v>
      </c>
      <c r="R553" t="str">
        <f t="shared" si="50"/>
        <v>Y0ALDirect Plan - Daily IDCW</v>
      </c>
      <c r="S553" t="str">
        <f>+VLOOKUP(B553,'Div &amp; NAV PU'!K:N,4,0)</f>
        <v>Y0AL</v>
      </c>
      <c r="T553" t="str">
        <f>+VLOOKUP(B553,'Div &amp; NAV PU'!K:O,5,0)</f>
        <v>Direct Plan - Daily IDCW</v>
      </c>
      <c r="U553">
        <f t="shared" si="52"/>
        <v>16.110954460000006</v>
      </c>
      <c r="V553">
        <f>+VLOOKUP(T553,Financials!$C$59:$AN$72,MATCH(S553,Financials!$1:$1,0)-2,0)</f>
        <v>16.110954460000006</v>
      </c>
      <c r="W553" s="108">
        <f t="shared" si="51"/>
        <v>0</v>
      </c>
      <c r="Y553" s="92">
        <f t="shared" si="53"/>
        <v>16.110954460000006</v>
      </c>
      <c r="Z553">
        <f t="shared" si="54"/>
        <v>16.110954460000006</v>
      </c>
    </row>
    <row r="554" spans="1:26" hidden="1" x14ac:dyDescent="0.25">
      <c r="A554" s="171">
        <v>765</v>
      </c>
      <c r="B554" s="171">
        <v>125</v>
      </c>
      <c r="C554" s="171" t="s">
        <v>2458</v>
      </c>
      <c r="D554" s="172">
        <v>44351</v>
      </c>
      <c r="E554" s="173">
        <v>8.0946999999999996E-4</v>
      </c>
      <c r="F554" s="173">
        <v>8.0946999999999996E-4</v>
      </c>
      <c r="G554" s="173">
        <v>10.8591</v>
      </c>
      <c r="I554" s="92">
        <f t="shared" si="55"/>
        <v>8.0946999999999996E-4</v>
      </c>
      <c r="J554" t="str">
        <f>IFERROR(VLOOKUP(VLOOKUP(B554,'Div &amp; NAV PU'!K:N,4,0),$O:$P,2,0),"Debt")</f>
        <v>Debt</v>
      </c>
      <c r="R554" t="str">
        <f t="shared" si="50"/>
        <v>Y0BLRegular Plan - Daily IDCW</v>
      </c>
      <c r="S554" t="str">
        <f>+VLOOKUP(B554,'Div &amp; NAV PU'!K:N,4,0)</f>
        <v>Y0BL</v>
      </c>
      <c r="T554" t="str">
        <f>+VLOOKUP(B554,'Div &amp; NAV PU'!K:O,5,0)</f>
        <v>Regular Plan - Daily IDCW</v>
      </c>
      <c r="U554">
        <f t="shared" si="52"/>
        <v>0.15721088999999988</v>
      </c>
      <c r="V554">
        <f>+VLOOKUP(T554,Financials!$C$59:$AN$72,MATCH(S554,Financials!$1:$1,0)-2,0)</f>
        <v>0.15721088999999988</v>
      </c>
      <c r="W554" s="108">
        <f t="shared" si="51"/>
        <v>0</v>
      </c>
      <c r="Y554" s="92">
        <f t="shared" si="53"/>
        <v>0.15721088999999988</v>
      </c>
      <c r="Z554">
        <f t="shared" si="54"/>
        <v>0.15721088999999988</v>
      </c>
    </row>
    <row r="555" spans="1:26" hidden="1" x14ac:dyDescent="0.25">
      <c r="A555" s="171">
        <v>766</v>
      </c>
      <c r="B555" s="171" t="s">
        <v>1263</v>
      </c>
      <c r="C555" s="171" t="s">
        <v>2459</v>
      </c>
      <c r="D555" s="172">
        <v>44351</v>
      </c>
      <c r="E555" s="173">
        <v>9.5206000000000002E-4</v>
      </c>
      <c r="F555" s="173">
        <v>9.5206000000000002E-4</v>
      </c>
      <c r="G555" s="173">
        <v>10.8591</v>
      </c>
      <c r="I555" s="92">
        <f t="shared" si="55"/>
        <v>9.5206000000000002E-4</v>
      </c>
      <c r="J555" t="str">
        <f>IFERROR(VLOOKUP(VLOOKUP(B555,'Div &amp; NAV PU'!K:N,4,0),$O:$P,2,0),"Debt")</f>
        <v>Debt</v>
      </c>
      <c r="R555" t="str">
        <f t="shared" si="50"/>
        <v>Y0BLDirect Plan - Daily IDCW</v>
      </c>
      <c r="S555" t="str">
        <f>+VLOOKUP(B555,'Div &amp; NAV PU'!K:N,4,0)</f>
        <v>Y0BL</v>
      </c>
      <c r="T555" t="str">
        <f>+VLOOKUP(B555,'Div &amp; NAV PU'!K:O,5,0)</f>
        <v>Direct Plan - Daily IDCW</v>
      </c>
      <c r="U555">
        <f t="shared" si="52"/>
        <v>0.18309809000000002</v>
      </c>
      <c r="V555">
        <f>+VLOOKUP(T555,Financials!$C$59:$AN$72,MATCH(S555,Financials!$1:$1,0)-2,0)</f>
        <v>0.18309809000000002</v>
      </c>
      <c r="W555" s="108">
        <f t="shared" si="51"/>
        <v>0</v>
      </c>
      <c r="Y555" s="92">
        <f t="shared" si="53"/>
        <v>0.18309809000000002</v>
      </c>
      <c r="Z555">
        <f t="shared" si="54"/>
        <v>0.18309809000000002</v>
      </c>
    </row>
    <row r="556" spans="1:26" hidden="1" x14ac:dyDescent="0.25">
      <c r="A556" s="171">
        <v>767</v>
      </c>
      <c r="B556" s="171" t="s">
        <v>1271</v>
      </c>
      <c r="C556" s="171" t="s">
        <v>2446</v>
      </c>
      <c r="D556" s="172">
        <v>44351</v>
      </c>
      <c r="E556" s="173">
        <v>9.8682629999999993E-2</v>
      </c>
      <c r="F556" s="173">
        <v>9.8682629999999993E-2</v>
      </c>
      <c r="G556" s="173">
        <v>1011.7794</v>
      </c>
      <c r="I556" s="92">
        <f t="shared" si="55"/>
        <v>9.8682629999999993E-2</v>
      </c>
      <c r="J556" t="str">
        <f>IFERROR(VLOOKUP(VLOOKUP(B556,'Div &amp; NAV PU'!K:N,4,0),$O:$P,2,0),"Debt")</f>
        <v>Debt</v>
      </c>
      <c r="R556" t="str">
        <f t="shared" si="50"/>
        <v>Y0BQRegular Plan - Daily IDCW</v>
      </c>
      <c r="S556" t="str">
        <f>+VLOOKUP(B556,'Div &amp; NAV PU'!K:N,4,0)</f>
        <v>Y0BQ</v>
      </c>
      <c r="T556" t="str">
        <f>+VLOOKUP(B556,'Div &amp; NAV PU'!K:O,5,0)</f>
        <v>Regular Plan - Daily IDCW</v>
      </c>
      <c r="U556">
        <f t="shared" si="52"/>
        <v>15.994319890000005</v>
      </c>
      <c r="V556">
        <f>+VLOOKUP(T556,Financials!$C$59:$AN$72,MATCH(S556,Financials!$1:$1,0)-2,0)</f>
        <v>15.994319890000005</v>
      </c>
      <c r="W556" s="108">
        <f t="shared" si="51"/>
        <v>0</v>
      </c>
      <c r="Y556" s="92">
        <f t="shared" si="53"/>
        <v>15.994319890000005</v>
      </c>
      <c r="Z556">
        <f t="shared" si="54"/>
        <v>15.994319890000005</v>
      </c>
    </row>
    <row r="557" spans="1:26" hidden="1" x14ac:dyDescent="0.25">
      <c r="A557" s="171">
        <v>768</v>
      </c>
      <c r="B557" s="171" t="s">
        <v>1268</v>
      </c>
      <c r="C557" s="171" t="s">
        <v>2447</v>
      </c>
      <c r="D557" s="172">
        <v>44351</v>
      </c>
      <c r="E557" s="173">
        <v>0.10034170000000001</v>
      </c>
      <c r="F557" s="173">
        <v>0.10034170000000001</v>
      </c>
      <c r="G557" s="173">
        <v>1014.3496</v>
      </c>
      <c r="I557" s="92">
        <f t="shared" si="55"/>
        <v>0.10034170000000001</v>
      </c>
      <c r="J557" t="str">
        <f>IFERROR(VLOOKUP(VLOOKUP(B557,'Div &amp; NAV PU'!K:N,4,0),$O:$P,2,0),"Debt")</f>
        <v>Debt</v>
      </c>
      <c r="R557" t="str">
        <f t="shared" si="50"/>
        <v>Y0BQDirect Plan - Daily IDCW</v>
      </c>
      <c r="S557" t="str">
        <f>+VLOOKUP(B557,'Div &amp; NAV PU'!K:N,4,0)</f>
        <v>Y0BQ</v>
      </c>
      <c r="T557" t="str">
        <f>+VLOOKUP(B557,'Div &amp; NAV PU'!K:O,5,0)</f>
        <v>Direct Plan - Daily IDCW</v>
      </c>
      <c r="U557">
        <f t="shared" si="52"/>
        <v>16.338912069999992</v>
      </c>
      <c r="V557">
        <f>+VLOOKUP(T557,Financials!$C$59:$AN$72,MATCH(S557,Financials!$1:$1,0)-2,0)</f>
        <v>16.338912069999992</v>
      </c>
      <c r="W557" s="108">
        <f t="shared" si="51"/>
        <v>0</v>
      </c>
      <c r="Y557" s="92">
        <f t="shared" si="53"/>
        <v>16.338912069999992</v>
      </c>
      <c r="Z557">
        <f t="shared" si="54"/>
        <v>16.338912069999992</v>
      </c>
    </row>
    <row r="558" spans="1:26" hidden="1" x14ac:dyDescent="0.25">
      <c r="A558" s="171">
        <v>769</v>
      </c>
      <c r="B558" s="171" t="s">
        <v>1289</v>
      </c>
      <c r="C558" s="171" t="s">
        <v>2444</v>
      </c>
      <c r="D558" s="172">
        <v>44353</v>
      </c>
      <c r="E558" s="173">
        <v>0.17414895999999999</v>
      </c>
      <c r="F558" s="173">
        <v>0.17414895999999999</v>
      </c>
      <c r="G558" s="173">
        <v>1023.3</v>
      </c>
      <c r="I558" s="92">
        <f t="shared" si="55"/>
        <v>0.17414895999999999</v>
      </c>
      <c r="J558" t="str">
        <f>IFERROR(VLOOKUP(VLOOKUP(B558,'Div &amp; NAV PU'!K:N,4,0),$O:$P,2,0),"Debt")</f>
        <v>Debt</v>
      </c>
      <c r="R558" t="str">
        <f t="shared" si="50"/>
        <v>Y0ALRegular Plan - Daily IDCW</v>
      </c>
      <c r="S558" t="str">
        <f>+VLOOKUP(B558,'Div &amp; NAV PU'!K:N,4,0)</f>
        <v>Y0AL</v>
      </c>
      <c r="T558" t="str">
        <f>+VLOOKUP(B558,'Div &amp; NAV PU'!K:O,5,0)</f>
        <v>Regular Plan - Daily IDCW</v>
      </c>
      <c r="U558">
        <f t="shared" si="52"/>
        <v>15.581406499999995</v>
      </c>
      <c r="V558">
        <f>+VLOOKUP(T558,Financials!$C$59:$AN$72,MATCH(S558,Financials!$1:$1,0)-2,0)</f>
        <v>15.581406499999995</v>
      </c>
      <c r="W558" s="108">
        <f t="shared" si="51"/>
        <v>0</v>
      </c>
      <c r="Y558" s="92">
        <f t="shared" si="53"/>
        <v>15.581406499999995</v>
      </c>
      <c r="Z558">
        <f t="shared" si="54"/>
        <v>15.581406499999995</v>
      </c>
    </row>
    <row r="559" spans="1:26" hidden="1" x14ac:dyDescent="0.25">
      <c r="A559" s="171">
        <v>770</v>
      </c>
      <c r="B559" s="171" t="s">
        <v>1285</v>
      </c>
      <c r="C559" s="171" t="s">
        <v>2445</v>
      </c>
      <c r="D559" s="172">
        <v>44353</v>
      </c>
      <c r="E559" s="173">
        <v>0.18008387000000001</v>
      </c>
      <c r="F559" s="173">
        <v>0.18008387000000001</v>
      </c>
      <c r="G559" s="173">
        <v>1023.3</v>
      </c>
      <c r="I559" s="92">
        <f t="shared" si="55"/>
        <v>0.18008387000000001</v>
      </c>
      <c r="J559" t="str">
        <f>IFERROR(VLOOKUP(VLOOKUP(B559,'Div &amp; NAV PU'!K:N,4,0),$O:$P,2,0),"Debt")</f>
        <v>Debt</v>
      </c>
      <c r="R559" t="str">
        <f t="shared" si="50"/>
        <v>Y0ALDirect Plan - Daily IDCW</v>
      </c>
      <c r="S559" t="str">
        <f>+VLOOKUP(B559,'Div &amp; NAV PU'!K:N,4,0)</f>
        <v>Y0AL</v>
      </c>
      <c r="T559" t="str">
        <f>+VLOOKUP(B559,'Div &amp; NAV PU'!K:O,5,0)</f>
        <v>Direct Plan - Daily IDCW</v>
      </c>
      <c r="U559">
        <f t="shared" si="52"/>
        <v>16.110954460000006</v>
      </c>
      <c r="V559">
        <f>+VLOOKUP(T559,Financials!$C$59:$AN$72,MATCH(S559,Financials!$1:$1,0)-2,0)</f>
        <v>16.110954460000006</v>
      </c>
      <c r="W559" s="108">
        <f t="shared" si="51"/>
        <v>0</v>
      </c>
      <c r="Y559" s="92">
        <f t="shared" si="53"/>
        <v>16.110954460000006</v>
      </c>
      <c r="Z559">
        <f t="shared" si="54"/>
        <v>16.110954460000006</v>
      </c>
    </row>
    <row r="560" spans="1:26" hidden="1" x14ac:dyDescent="0.25">
      <c r="A560" s="171">
        <v>771</v>
      </c>
      <c r="B560" s="171" t="s">
        <v>1271</v>
      </c>
      <c r="C560" s="171" t="s">
        <v>2446</v>
      </c>
      <c r="D560" s="172">
        <v>44353</v>
      </c>
      <c r="E560" s="173">
        <v>0.17594586000000001</v>
      </c>
      <c r="F560" s="173">
        <v>0.17594586000000001</v>
      </c>
      <c r="G560" s="173">
        <v>1011.7794</v>
      </c>
      <c r="I560" s="92">
        <f t="shared" si="55"/>
        <v>0.17594586000000001</v>
      </c>
      <c r="J560" t="str">
        <f>IFERROR(VLOOKUP(VLOOKUP(B560,'Div &amp; NAV PU'!K:N,4,0),$O:$P,2,0),"Debt")</f>
        <v>Debt</v>
      </c>
      <c r="R560" t="str">
        <f t="shared" si="50"/>
        <v>Y0BQRegular Plan - Daily IDCW</v>
      </c>
      <c r="S560" t="str">
        <f>+VLOOKUP(B560,'Div &amp; NAV PU'!K:N,4,0)</f>
        <v>Y0BQ</v>
      </c>
      <c r="T560" t="str">
        <f>+VLOOKUP(B560,'Div &amp; NAV PU'!K:O,5,0)</f>
        <v>Regular Plan - Daily IDCW</v>
      </c>
      <c r="U560">
        <f t="shared" si="52"/>
        <v>15.994319890000005</v>
      </c>
      <c r="V560">
        <f>+VLOOKUP(T560,Financials!$C$59:$AN$72,MATCH(S560,Financials!$1:$1,0)-2,0)</f>
        <v>15.994319890000005</v>
      </c>
      <c r="W560" s="108">
        <f t="shared" si="51"/>
        <v>0</v>
      </c>
      <c r="Y560" s="92">
        <f t="shared" si="53"/>
        <v>15.994319890000005</v>
      </c>
      <c r="Z560">
        <f t="shared" si="54"/>
        <v>15.994319890000005</v>
      </c>
    </row>
    <row r="561" spans="1:26" hidden="1" x14ac:dyDescent="0.25">
      <c r="A561" s="171">
        <v>772</v>
      </c>
      <c r="B561" s="171" t="s">
        <v>1268</v>
      </c>
      <c r="C561" s="171" t="s">
        <v>2447</v>
      </c>
      <c r="D561" s="172">
        <v>44353</v>
      </c>
      <c r="E561" s="173">
        <v>0.17921097</v>
      </c>
      <c r="F561" s="173">
        <v>0.17921097</v>
      </c>
      <c r="G561" s="173">
        <v>1014.3496</v>
      </c>
      <c r="I561" s="92">
        <f t="shared" si="55"/>
        <v>0.17921097</v>
      </c>
      <c r="J561" t="str">
        <f>IFERROR(VLOOKUP(VLOOKUP(B561,'Div &amp; NAV PU'!K:N,4,0),$O:$P,2,0),"Debt")</f>
        <v>Debt</v>
      </c>
      <c r="R561" t="str">
        <f t="shared" si="50"/>
        <v>Y0BQDirect Plan - Daily IDCW</v>
      </c>
      <c r="S561" t="str">
        <f>+VLOOKUP(B561,'Div &amp; NAV PU'!K:N,4,0)</f>
        <v>Y0BQ</v>
      </c>
      <c r="T561" t="str">
        <f>+VLOOKUP(B561,'Div &amp; NAV PU'!K:O,5,0)</f>
        <v>Direct Plan - Daily IDCW</v>
      </c>
      <c r="U561">
        <f t="shared" si="52"/>
        <v>16.338912069999992</v>
      </c>
      <c r="V561">
        <f>+VLOOKUP(T561,Financials!$C$59:$AN$72,MATCH(S561,Financials!$1:$1,0)-2,0)</f>
        <v>16.338912069999992</v>
      </c>
      <c r="W561" s="108">
        <f t="shared" si="51"/>
        <v>0</v>
      </c>
      <c r="Y561" s="92">
        <f t="shared" si="53"/>
        <v>16.338912069999992</v>
      </c>
      <c r="Z561">
        <f t="shared" si="54"/>
        <v>16.338912069999992</v>
      </c>
    </row>
    <row r="562" spans="1:26" hidden="1" x14ac:dyDescent="0.25">
      <c r="A562" s="171">
        <v>773</v>
      </c>
      <c r="B562" s="171" t="s">
        <v>1273</v>
      </c>
      <c r="C562" s="171" t="s">
        <v>2448</v>
      </c>
      <c r="D562" s="172">
        <v>44354</v>
      </c>
      <c r="E562" s="173">
        <v>0.62319040000000003</v>
      </c>
      <c r="F562" s="173">
        <v>0.62319040000000003</v>
      </c>
      <c r="G562" s="173">
        <v>1002.7005</v>
      </c>
      <c r="I562" s="92">
        <f t="shared" si="55"/>
        <v>0.62319040000000003</v>
      </c>
      <c r="J562" t="str">
        <f>IFERROR(VLOOKUP(VLOOKUP(B562,'Div &amp; NAV PU'!K:N,4,0),$O:$P,2,0),"Debt")</f>
        <v>Debt</v>
      </c>
      <c r="R562" t="str">
        <f t="shared" si="50"/>
        <v>Y0BQRegular Plan - Weekly IDCW</v>
      </c>
      <c r="S562" t="str">
        <f>+VLOOKUP(B562,'Div &amp; NAV PU'!K:N,4,0)</f>
        <v>Y0BQ</v>
      </c>
      <c r="T562" t="str">
        <f>+VLOOKUP(B562,'Div &amp; NAV PU'!K:O,5,0)</f>
        <v>Regular Plan - Weekly IDCW</v>
      </c>
      <c r="U562">
        <f t="shared" si="52"/>
        <v>15.883562729999998</v>
      </c>
      <c r="V562">
        <f>+VLOOKUP(T562,Financials!$C$59:$AN$72,MATCH(S562,Financials!$1:$1,0)-2,0)</f>
        <v>15.883562729999998</v>
      </c>
      <c r="W562" s="108">
        <f t="shared" si="51"/>
        <v>0</v>
      </c>
      <c r="Y562" s="92">
        <f t="shared" si="53"/>
        <v>15.883562729999998</v>
      </c>
      <c r="Z562">
        <f t="shared" si="54"/>
        <v>15.883562729999998</v>
      </c>
    </row>
    <row r="563" spans="1:26" hidden="1" x14ac:dyDescent="0.25">
      <c r="A563" s="171">
        <v>774</v>
      </c>
      <c r="B563" s="171" t="s">
        <v>1339</v>
      </c>
      <c r="C563" s="171" t="s">
        <v>2453</v>
      </c>
      <c r="D563" s="172">
        <v>44354</v>
      </c>
      <c r="E563" s="173">
        <v>0.59187098000000005</v>
      </c>
      <c r="F563" s="173">
        <v>0.59187098000000005</v>
      </c>
      <c r="G563" s="173">
        <v>1000.0318</v>
      </c>
      <c r="I563" s="92">
        <f t="shared" si="55"/>
        <v>0.59187098000000005</v>
      </c>
      <c r="J563" t="str">
        <f>IFERROR(VLOOKUP(VLOOKUP(B563,'Div &amp; NAV PU'!K:N,4,0),$O:$P,2,0),"Debt")</f>
        <v>Debt</v>
      </c>
      <c r="R563" t="str">
        <f t="shared" si="50"/>
        <v>Y0ALRegular Plan - Weekly IDCW</v>
      </c>
      <c r="S563" t="str">
        <f>+VLOOKUP(B563,'Div &amp; NAV PU'!K:N,4,0)</f>
        <v>Y0AL</v>
      </c>
      <c r="T563" t="str">
        <f>+VLOOKUP(B563,'Div &amp; NAV PU'!K:O,5,0)</f>
        <v>Regular Plan - Weekly IDCW</v>
      </c>
      <c r="U563">
        <f t="shared" si="52"/>
        <v>15.152052740000002</v>
      </c>
      <c r="V563">
        <f>+VLOOKUP(T563,Financials!$C$59:$AN$72,MATCH(S563,Financials!$1:$1,0)-2,0)</f>
        <v>15.152052740000002</v>
      </c>
      <c r="W563" s="108">
        <f t="shared" si="51"/>
        <v>0</v>
      </c>
      <c r="Y563" s="92">
        <f t="shared" si="53"/>
        <v>15.152052740000002</v>
      </c>
      <c r="Z563">
        <f t="shared" si="54"/>
        <v>15.152052740000002</v>
      </c>
    </row>
    <row r="564" spans="1:26" hidden="1" x14ac:dyDescent="0.25">
      <c r="A564" s="171">
        <v>775</v>
      </c>
      <c r="B564" s="171" t="s">
        <v>1270</v>
      </c>
      <c r="C564" s="171" t="s">
        <v>2452</v>
      </c>
      <c r="D564" s="172">
        <v>44354</v>
      </c>
      <c r="E564" s="173">
        <v>0.63165899000000003</v>
      </c>
      <c r="F564" s="173">
        <v>0.63165899000000003</v>
      </c>
      <c r="G564" s="173">
        <v>1000.9308</v>
      </c>
      <c r="I564" s="92">
        <f t="shared" si="55"/>
        <v>0.63165899000000003</v>
      </c>
      <c r="J564" t="str">
        <f>IFERROR(VLOOKUP(VLOOKUP(B564,'Div &amp; NAV PU'!K:N,4,0),$O:$P,2,0),"Debt")</f>
        <v>Debt</v>
      </c>
      <c r="R564" t="str">
        <f t="shared" si="50"/>
        <v>Y0BQDirect Plan - Weekly IDCW</v>
      </c>
      <c r="S564" t="str">
        <f>+VLOOKUP(B564,'Div &amp; NAV PU'!K:N,4,0)</f>
        <v>Y0BQ</v>
      </c>
      <c r="T564" t="str">
        <f>+VLOOKUP(B564,'Div &amp; NAV PU'!K:O,5,0)</f>
        <v>Direct Plan - Weekly IDCW</v>
      </c>
      <c r="U564">
        <f t="shared" si="52"/>
        <v>16.12514651</v>
      </c>
      <c r="V564">
        <f>+VLOOKUP(T564,Financials!$C$59:$AN$72,MATCH(S564,Financials!$1:$1,0)-2,0)</f>
        <v>16.12514651</v>
      </c>
      <c r="W564" s="108">
        <f t="shared" si="51"/>
        <v>0</v>
      </c>
      <c r="Y564" s="92">
        <f t="shared" si="53"/>
        <v>16.12514651</v>
      </c>
      <c r="Z564">
        <f t="shared" si="54"/>
        <v>16.12514651</v>
      </c>
    </row>
    <row r="565" spans="1:26" hidden="1" x14ac:dyDescent="0.25">
      <c r="A565" s="171">
        <v>776</v>
      </c>
      <c r="B565" s="171">
        <v>126</v>
      </c>
      <c r="C565" s="171" t="s">
        <v>2450</v>
      </c>
      <c r="D565" s="172">
        <v>44354</v>
      </c>
      <c r="E565" s="173">
        <v>6.11409E-3</v>
      </c>
      <c r="F565" s="173">
        <v>6.11409E-3</v>
      </c>
      <c r="G565" s="173">
        <v>13.0411</v>
      </c>
      <c r="I565" s="92">
        <f t="shared" si="55"/>
        <v>6.11409E-3</v>
      </c>
      <c r="J565" t="str">
        <f>IFERROR(VLOOKUP(VLOOKUP(B565,'Div &amp; NAV PU'!K:N,4,0),$O:$P,2,0),"Debt")</f>
        <v>Debt</v>
      </c>
      <c r="R565" t="str">
        <f t="shared" si="50"/>
        <v>Y0BLRegular Plan - Weekly IDCW</v>
      </c>
      <c r="S565" t="str">
        <f>+VLOOKUP(B565,'Div &amp; NAV PU'!K:N,4,0)</f>
        <v>Y0BL</v>
      </c>
      <c r="T565" t="str">
        <f>+VLOOKUP(B565,'Div &amp; NAV PU'!K:O,5,0)</f>
        <v>Regular Plan - Weekly IDCW</v>
      </c>
      <c r="U565">
        <f t="shared" si="52"/>
        <v>0.15968480999999998</v>
      </c>
      <c r="V565">
        <f>+VLOOKUP(T565,Financials!$C$59:$AN$72,MATCH(S565,Financials!$1:$1,0)-2,0)</f>
        <v>0.15968480999999998</v>
      </c>
      <c r="W565" s="108">
        <f t="shared" si="51"/>
        <v>0</v>
      </c>
      <c r="Y565" s="92">
        <f t="shared" si="53"/>
        <v>0.15968480999999998</v>
      </c>
      <c r="Z565">
        <f t="shared" si="54"/>
        <v>0.15968480999999998</v>
      </c>
    </row>
    <row r="566" spans="1:26" hidden="1" x14ac:dyDescent="0.25">
      <c r="A566" s="171">
        <v>777</v>
      </c>
      <c r="B566" s="171" t="s">
        <v>1267</v>
      </c>
      <c r="C566" s="171" t="s">
        <v>2451</v>
      </c>
      <c r="D566" s="172">
        <v>44354</v>
      </c>
      <c r="E566" s="173">
        <v>7.1606300000000003E-3</v>
      </c>
      <c r="F566" s="173">
        <v>7.1606300000000003E-3</v>
      </c>
      <c r="G566" s="173">
        <v>13.1127</v>
      </c>
      <c r="I566" s="92">
        <f t="shared" si="55"/>
        <v>7.1606300000000003E-3</v>
      </c>
      <c r="J566" t="str">
        <f>IFERROR(VLOOKUP(VLOOKUP(B566,'Div &amp; NAV PU'!K:N,4,0),$O:$P,2,0),"Debt")</f>
        <v>Debt</v>
      </c>
      <c r="R566" t="str">
        <f t="shared" si="50"/>
        <v>Y0BLDirect Plan - Weekly IDCW</v>
      </c>
      <c r="S566" t="str">
        <f>+VLOOKUP(B566,'Div &amp; NAV PU'!K:N,4,0)</f>
        <v>Y0BL</v>
      </c>
      <c r="T566" t="str">
        <f>+VLOOKUP(B566,'Div &amp; NAV PU'!K:O,5,0)</f>
        <v>Direct Plan - Weekly IDCW</v>
      </c>
      <c r="U566">
        <f t="shared" si="52"/>
        <v>0.18718277999999999</v>
      </c>
      <c r="V566">
        <f>+VLOOKUP(T566,Financials!$C$59:$AN$72,MATCH(S566,Financials!$1:$1,0)-2,0)</f>
        <v>0.18718277999999999</v>
      </c>
      <c r="W566" s="108">
        <f t="shared" si="51"/>
        <v>0</v>
      </c>
      <c r="Y566" s="92">
        <f t="shared" si="53"/>
        <v>0.18718277999999999</v>
      </c>
      <c r="Z566">
        <f t="shared" si="54"/>
        <v>0.18718277999999999</v>
      </c>
    </row>
    <row r="567" spans="1:26" hidden="1" x14ac:dyDescent="0.25">
      <c r="A567" s="171">
        <v>778</v>
      </c>
      <c r="B567" s="171" t="s">
        <v>1262</v>
      </c>
      <c r="C567" s="171" t="s">
        <v>2456</v>
      </c>
      <c r="D567" s="172">
        <v>44354</v>
      </c>
      <c r="E567" s="173">
        <v>7.13673E-3</v>
      </c>
      <c r="F567" s="173">
        <v>7.13673E-3</v>
      </c>
      <c r="G567" s="173">
        <v>11.2959</v>
      </c>
      <c r="I567" s="92">
        <f t="shared" si="55"/>
        <v>7.13673E-3</v>
      </c>
      <c r="J567" t="str">
        <f>IFERROR(VLOOKUP(VLOOKUP(B567,'Div &amp; NAV PU'!K:N,4,0),$O:$P,2,0),"Debt")</f>
        <v>Debt</v>
      </c>
      <c r="R567" t="str">
        <f t="shared" si="50"/>
        <v>Y0BODirect Plan - Weekly IDCW</v>
      </c>
      <c r="S567" t="str">
        <f>+VLOOKUP(B567,'Div &amp; NAV PU'!K:N,4,0)</f>
        <v>Y0BO</v>
      </c>
      <c r="T567" t="str">
        <f>+VLOOKUP(B567,'Div &amp; NAV PU'!K:O,5,0)</f>
        <v>Direct Plan - Weekly IDCW</v>
      </c>
      <c r="U567">
        <f t="shared" si="52"/>
        <v>0.16732176999999998</v>
      </c>
      <c r="V567">
        <f>+VLOOKUP(T567,Financials!$C$59:$AN$72,MATCH(S567,Financials!$1:$1,0)-2,0)</f>
        <v>0.16732176999999998</v>
      </c>
      <c r="W567" s="108">
        <f t="shared" si="51"/>
        <v>0</v>
      </c>
      <c r="Y567" s="92">
        <f t="shared" si="53"/>
        <v>0.16732176999999998</v>
      </c>
      <c r="Z567">
        <f t="shared" si="54"/>
        <v>0.16732176999999998</v>
      </c>
    </row>
    <row r="568" spans="1:26" hidden="1" x14ac:dyDescent="0.25">
      <c r="A568" s="171">
        <v>779</v>
      </c>
      <c r="B568" s="171" t="s">
        <v>1300</v>
      </c>
      <c r="C568" s="171" t="s">
        <v>2460</v>
      </c>
      <c r="D568" s="172">
        <v>44354</v>
      </c>
      <c r="E568" s="173">
        <v>1.9486159999999999E-2</v>
      </c>
      <c r="F568" s="173">
        <v>1.9486159999999999E-2</v>
      </c>
      <c r="G568" s="173">
        <v>10.8422</v>
      </c>
      <c r="I568" s="92">
        <f t="shared" si="55"/>
        <v>1.9486159999999999E-2</v>
      </c>
      <c r="J568" t="str">
        <f>IFERROR(VLOOKUP(VLOOKUP(B568,'Div &amp; NAV PU'!K:N,4,0),$O:$P,2,0),"Debt")</f>
        <v>Debt</v>
      </c>
      <c r="R568" t="str">
        <f t="shared" si="50"/>
        <v>Y0AIRegular Plan - Weekly IDCW</v>
      </c>
      <c r="S568" t="str">
        <f>+VLOOKUP(B568,'Div &amp; NAV PU'!K:N,4,0)</f>
        <v>Y0AI</v>
      </c>
      <c r="T568" t="str">
        <f>+VLOOKUP(B568,'Div &amp; NAV PU'!K:O,5,0)</f>
        <v>Regular Plan - Weekly IDCW</v>
      </c>
      <c r="U568">
        <f t="shared" si="52"/>
        <v>0.25746023000000001</v>
      </c>
      <c r="V568">
        <f>+VLOOKUP(T568,Financials!$C$59:$AN$72,MATCH(S568,Financials!$1:$1,0)-2,0)</f>
        <v>0.25746023000000001</v>
      </c>
      <c r="W568" s="108">
        <f t="shared" si="51"/>
        <v>0</v>
      </c>
      <c r="Y568" s="92">
        <f t="shared" si="53"/>
        <v>0.25746023000000001</v>
      </c>
      <c r="Z568">
        <f t="shared" si="54"/>
        <v>0.25746023000000001</v>
      </c>
    </row>
    <row r="569" spans="1:26" hidden="1" x14ac:dyDescent="0.25">
      <c r="A569" s="171">
        <v>781</v>
      </c>
      <c r="B569" s="171">
        <v>221</v>
      </c>
      <c r="C569" s="171" t="s">
        <v>2454</v>
      </c>
      <c r="D569" s="172">
        <v>44354</v>
      </c>
      <c r="E569" s="173">
        <v>6.7677800000000001E-3</v>
      </c>
      <c r="F569" s="173">
        <v>6.7677800000000001E-3</v>
      </c>
      <c r="G569" s="173">
        <v>11.1213</v>
      </c>
      <c r="I569" s="92">
        <f t="shared" si="55"/>
        <v>6.7677800000000001E-3</v>
      </c>
      <c r="J569" t="str">
        <f>IFERROR(VLOOKUP(VLOOKUP(B569,'Div &amp; NAV PU'!K:N,4,0),$O:$P,2,0),"Debt")</f>
        <v>Debt</v>
      </c>
      <c r="R569" t="str">
        <f t="shared" si="50"/>
        <v>Y0BORegular Plan - Weekly IDCW</v>
      </c>
      <c r="S569" t="str">
        <f>+VLOOKUP(B569,'Div &amp; NAV PU'!K:N,4,0)</f>
        <v>Y0BO</v>
      </c>
      <c r="T569" t="str">
        <f>+VLOOKUP(B569,'Div &amp; NAV PU'!K:O,5,0)</f>
        <v>Regular Plan - Weekly IDCW</v>
      </c>
      <c r="U569">
        <f t="shared" si="52"/>
        <v>0.15691073999999997</v>
      </c>
      <c r="V569">
        <f>+VLOOKUP(T569,Financials!$C$59:$AN$72,MATCH(S569,Financials!$1:$1,0)-2,0)</f>
        <v>0.15691073999999997</v>
      </c>
      <c r="W569" s="108">
        <f t="shared" si="51"/>
        <v>0</v>
      </c>
      <c r="Y569" s="92">
        <f t="shared" si="53"/>
        <v>0.15691073999999997</v>
      </c>
      <c r="Z569">
        <f t="shared" si="54"/>
        <v>0.15691073999999997</v>
      </c>
    </row>
    <row r="570" spans="1:26" hidden="1" x14ac:dyDescent="0.25">
      <c r="A570" s="171">
        <v>782</v>
      </c>
      <c r="B570" s="171">
        <v>222</v>
      </c>
      <c r="C570" s="171" t="s">
        <v>2455</v>
      </c>
      <c r="D570" s="172">
        <v>44354</v>
      </c>
      <c r="E570" s="173">
        <v>3.5489599999999999E-3</v>
      </c>
      <c r="F570" s="173">
        <v>3.5489599999999999E-3</v>
      </c>
      <c r="G570" s="173">
        <v>10.322100000000001</v>
      </c>
      <c r="I570" s="92">
        <f t="shared" si="55"/>
        <v>3.5489599999999999E-3</v>
      </c>
      <c r="J570" t="str">
        <f>IFERROR(VLOOKUP(VLOOKUP(B570,'Div &amp; NAV PU'!K:N,4,0),$O:$P,2,0),"Debt")</f>
        <v>Debt</v>
      </c>
      <c r="R570" t="str">
        <f t="shared" si="50"/>
        <v>Y0BORegular Plan - Daily IDCW</v>
      </c>
      <c r="S570" t="str">
        <f>+VLOOKUP(B570,'Div &amp; NAV PU'!K:N,4,0)</f>
        <v>Y0BO</v>
      </c>
      <c r="T570" t="str">
        <f>+VLOOKUP(B570,'Div &amp; NAV PU'!K:O,5,0)</f>
        <v>Regular Plan - Daily IDCW</v>
      </c>
      <c r="U570">
        <f t="shared" si="52"/>
        <v>0.17107141000000012</v>
      </c>
      <c r="V570">
        <f>+VLOOKUP(T570,Financials!$C$59:$AN$72,MATCH(S570,Financials!$1:$1,0)-2,0)</f>
        <v>0.17107141000000012</v>
      </c>
      <c r="W570" s="108">
        <f t="shared" si="51"/>
        <v>0</v>
      </c>
      <c r="Y570" s="92">
        <f t="shared" si="53"/>
        <v>0.17107141000000012</v>
      </c>
      <c r="Z570">
        <f t="shared" si="54"/>
        <v>0.17107141000000012</v>
      </c>
    </row>
    <row r="571" spans="1:26" hidden="1" x14ac:dyDescent="0.25">
      <c r="A571" s="171">
        <v>785</v>
      </c>
      <c r="B571" s="171" t="s">
        <v>1259</v>
      </c>
      <c r="C571" s="171" t="s">
        <v>2457</v>
      </c>
      <c r="D571" s="172">
        <v>44354</v>
      </c>
      <c r="E571" s="173">
        <v>3.75151E-3</v>
      </c>
      <c r="F571" s="173">
        <v>3.75151E-3</v>
      </c>
      <c r="G571" s="173">
        <v>10.5092</v>
      </c>
      <c r="I571" s="92">
        <f t="shared" si="55"/>
        <v>3.75151E-3</v>
      </c>
      <c r="J571" t="str">
        <f>IFERROR(VLOOKUP(VLOOKUP(B571,'Div &amp; NAV PU'!K:N,4,0),$O:$P,2,0),"Debt")</f>
        <v>Debt</v>
      </c>
      <c r="R571" t="str">
        <f t="shared" si="50"/>
        <v>Y0BODirect Plan - Daily IDCW</v>
      </c>
      <c r="S571" t="str">
        <f>+VLOOKUP(B571,'Div &amp; NAV PU'!K:N,4,0)</f>
        <v>Y0BO</v>
      </c>
      <c r="T571" t="str">
        <f>+VLOOKUP(B571,'Div &amp; NAV PU'!K:O,5,0)</f>
        <v>Direct Plan - Daily IDCW</v>
      </c>
      <c r="U571">
        <f t="shared" si="52"/>
        <v>0.18260394999999999</v>
      </c>
      <c r="V571">
        <f>+VLOOKUP(T571,Financials!$C$59:$AN$72,MATCH(S571,Financials!$1:$1,0)-2,0)</f>
        <v>0.18260394999999999</v>
      </c>
      <c r="W571" s="108">
        <f t="shared" si="51"/>
        <v>0</v>
      </c>
      <c r="Y571" s="92">
        <f t="shared" si="53"/>
        <v>0.18260394999999999</v>
      </c>
      <c r="Z571">
        <f t="shared" si="54"/>
        <v>0.18260394999999999</v>
      </c>
    </row>
    <row r="572" spans="1:26" hidden="1" x14ac:dyDescent="0.25">
      <c r="A572" s="171">
        <v>787</v>
      </c>
      <c r="B572" s="171" t="s">
        <v>1289</v>
      </c>
      <c r="C572" s="171" t="s">
        <v>2444</v>
      </c>
      <c r="D572" s="172">
        <v>44354</v>
      </c>
      <c r="E572" s="173">
        <v>8.6072339999999997E-2</v>
      </c>
      <c r="F572" s="173">
        <v>8.6072339999999997E-2</v>
      </c>
      <c r="G572" s="173">
        <v>1023.3</v>
      </c>
      <c r="I572" s="92">
        <f t="shared" si="55"/>
        <v>8.6072339999999997E-2</v>
      </c>
      <c r="J572" t="str">
        <f>IFERROR(VLOOKUP(VLOOKUP(B572,'Div &amp; NAV PU'!K:N,4,0),$O:$P,2,0),"Debt")</f>
        <v>Debt</v>
      </c>
      <c r="R572" t="str">
        <f t="shared" ref="R572:R632" si="56">+S572&amp;T572</f>
        <v>Y0ALRegular Plan - Daily IDCW</v>
      </c>
      <c r="S572" t="str">
        <f>+VLOOKUP(B572,'Div &amp; NAV PU'!K:N,4,0)</f>
        <v>Y0AL</v>
      </c>
      <c r="T572" t="str">
        <f>+VLOOKUP(B572,'Div &amp; NAV PU'!K:O,5,0)</f>
        <v>Regular Plan - Daily IDCW</v>
      </c>
      <c r="U572">
        <f t="shared" si="52"/>
        <v>15.581406499999995</v>
      </c>
      <c r="V572">
        <f>+VLOOKUP(T572,Financials!$C$59:$AN$72,MATCH(S572,Financials!$1:$1,0)-2,0)</f>
        <v>15.581406499999995</v>
      </c>
      <c r="W572" s="108">
        <f t="shared" ref="W572:W632" si="57">+V572-U572</f>
        <v>0</v>
      </c>
      <c r="Y572" s="92">
        <f t="shared" si="53"/>
        <v>15.581406499999995</v>
      </c>
      <c r="Z572">
        <f t="shared" si="54"/>
        <v>15.581406499999995</v>
      </c>
    </row>
    <row r="573" spans="1:26" hidden="1" x14ac:dyDescent="0.25">
      <c r="A573" s="171">
        <v>788</v>
      </c>
      <c r="B573" s="171" t="s">
        <v>1288</v>
      </c>
      <c r="C573" s="171" t="s">
        <v>2449</v>
      </c>
      <c r="D573" s="172">
        <v>44354</v>
      </c>
      <c r="E573" s="173">
        <v>0.61242609000000003</v>
      </c>
      <c r="F573" s="173">
        <v>0.61242609000000003</v>
      </c>
      <c r="G573" s="173">
        <v>1001.4242</v>
      </c>
      <c r="I573" s="92">
        <f t="shared" si="55"/>
        <v>0.61242609000000003</v>
      </c>
      <c r="J573" t="str">
        <f>IFERROR(VLOOKUP(VLOOKUP(B573,'Div &amp; NAV PU'!K:N,4,0),$O:$P,2,0),"Debt")</f>
        <v>Debt</v>
      </c>
      <c r="R573" t="str">
        <f t="shared" si="56"/>
        <v>Y0ALDirect Plan - Weekly IDCW</v>
      </c>
      <c r="S573" t="str">
        <f>+VLOOKUP(B573,'Div &amp; NAV PU'!K:N,4,0)</f>
        <v>Y0AL</v>
      </c>
      <c r="T573" t="str">
        <f>+VLOOKUP(B573,'Div &amp; NAV PU'!K:O,5,0)</f>
        <v>Direct Plan - Weekly IDCW</v>
      </c>
      <c r="U573">
        <f t="shared" si="52"/>
        <v>15.663855589999999</v>
      </c>
      <c r="V573">
        <f>+VLOOKUP(T573,Financials!$C$59:$AN$72,MATCH(S573,Financials!$1:$1,0)-2,0)</f>
        <v>15.663855589999999</v>
      </c>
      <c r="W573" s="108">
        <f t="shared" si="57"/>
        <v>0</v>
      </c>
      <c r="Y573" s="92">
        <f t="shared" si="53"/>
        <v>15.663855589999999</v>
      </c>
      <c r="Z573">
        <f t="shared" si="54"/>
        <v>15.663855589999999</v>
      </c>
    </row>
    <row r="574" spans="1:26" hidden="1" x14ac:dyDescent="0.25">
      <c r="A574" s="171">
        <v>789</v>
      </c>
      <c r="B574" s="171" t="s">
        <v>1285</v>
      </c>
      <c r="C574" s="171" t="s">
        <v>2445</v>
      </c>
      <c r="D574" s="172">
        <v>44354</v>
      </c>
      <c r="E574" s="173">
        <v>9.0086509999999995E-2</v>
      </c>
      <c r="F574" s="173">
        <v>9.0086509999999995E-2</v>
      </c>
      <c r="G574" s="173">
        <v>1023.3</v>
      </c>
      <c r="I574" s="92">
        <f t="shared" si="55"/>
        <v>9.0086509999999995E-2</v>
      </c>
      <c r="J574" t="str">
        <f>IFERROR(VLOOKUP(VLOOKUP(B574,'Div &amp; NAV PU'!K:N,4,0),$O:$P,2,0),"Debt")</f>
        <v>Debt</v>
      </c>
      <c r="R574" t="str">
        <f t="shared" si="56"/>
        <v>Y0ALDirect Plan - Daily IDCW</v>
      </c>
      <c r="S574" t="str">
        <f>+VLOOKUP(B574,'Div &amp; NAV PU'!K:N,4,0)</f>
        <v>Y0AL</v>
      </c>
      <c r="T574" t="str">
        <f>+VLOOKUP(B574,'Div &amp; NAV PU'!K:O,5,0)</f>
        <v>Direct Plan - Daily IDCW</v>
      </c>
      <c r="U574">
        <f t="shared" si="52"/>
        <v>16.110954460000006</v>
      </c>
      <c r="V574">
        <f>+VLOOKUP(T574,Financials!$C$59:$AN$72,MATCH(S574,Financials!$1:$1,0)-2,0)</f>
        <v>16.110954460000006</v>
      </c>
      <c r="W574" s="108">
        <f t="shared" si="57"/>
        <v>0</v>
      </c>
      <c r="Y574" s="92">
        <f t="shared" si="53"/>
        <v>16.110954460000006</v>
      </c>
      <c r="Z574">
        <f t="shared" si="54"/>
        <v>16.110954460000006</v>
      </c>
    </row>
    <row r="575" spans="1:26" hidden="1" x14ac:dyDescent="0.25">
      <c r="A575" s="171">
        <v>791</v>
      </c>
      <c r="B575" s="171">
        <v>125</v>
      </c>
      <c r="C575" s="171" t="s">
        <v>2458</v>
      </c>
      <c r="D575" s="172">
        <v>44354</v>
      </c>
      <c r="E575" s="173">
        <v>2.6132600000000001E-3</v>
      </c>
      <c r="F575" s="173">
        <v>2.6132600000000001E-3</v>
      </c>
      <c r="G575" s="173">
        <v>10.8591</v>
      </c>
      <c r="I575" s="92">
        <f t="shared" si="55"/>
        <v>2.6132600000000001E-3</v>
      </c>
      <c r="J575" t="str">
        <f>IFERROR(VLOOKUP(VLOOKUP(B575,'Div &amp; NAV PU'!K:N,4,0),$O:$P,2,0),"Debt")</f>
        <v>Debt</v>
      </c>
      <c r="R575" t="str">
        <f t="shared" si="56"/>
        <v>Y0BLRegular Plan - Daily IDCW</v>
      </c>
      <c r="S575" t="str">
        <f>+VLOOKUP(B575,'Div &amp; NAV PU'!K:N,4,0)</f>
        <v>Y0BL</v>
      </c>
      <c r="T575" t="str">
        <f>+VLOOKUP(B575,'Div &amp; NAV PU'!K:O,5,0)</f>
        <v>Regular Plan - Daily IDCW</v>
      </c>
      <c r="U575">
        <f t="shared" si="52"/>
        <v>0.15721088999999988</v>
      </c>
      <c r="V575">
        <f>+VLOOKUP(T575,Financials!$C$59:$AN$72,MATCH(S575,Financials!$1:$1,0)-2,0)</f>
        <v>0.15721088999999988</v>
      </c>
      <c r="W575" s="108">
        <f t="shared" si="57"/>
        <v>0</v>
      </c>
      <c r="Y575" s="92">
        <f t="shared" si="53"/>
        <v>0.15721088999999988</v>
      </c>
      <c r="Z575">
        <f t="shared" si="54"/>
        <v>0.15721088999999988</v>
      </c>
    </row>
    <row r="576" spans="1:26" hidden="1" x14ac:dyDescent="0.25">
      <c r="A576" s="171">
        <v>793</v>
      </c>
      <c r="B576" s="171" t="s">
        <v>1263</v>
      </c>
      <c r="C576" s="171" t="s">
        <v>2459</v>
      </c>
      <c r="D576" s="172">
        <v>44354</v>
      </c>
      <c r="E576" s="173">
        <v>3.0419000000000002E-3</v>
      </c>
      <c r="F576" s="173">
        <v>3.0419000000000002E-3</v>
      </c>
      <c r="G576" s="173">
        <v>10.8591</v>
      </c>
      <c r="I576" s="92">
        <f t="shared" si="55"/>
        <v>3.0419000000000002E-3</v>
      </c>
      <c r="J576" t="str">
        <f>IFERROR(VLOOKUP(VLOOKUP(B576,'Div &amp; NAV PU'!K:N,4,0),$O:$P,2,0),"Debt")</f>
        <v>Debt</v>
      </c>
      <c r="R576" t="str">
        <f t="shared" si="56"/>
        <v>Y0BLDirect Plan - Daily IDCW</v>
      </c>
      <c r="S576" t="str">
        <f>+VLOOKUP(B576,'Div &amp; NAV PU'!K:N,4,0)</f>
        <v>Y0BL</v>
      </c>
      <c r="T576" t="str">
        <f>+VLOOKUP(B576,'Div &amp; NAV PU'!K:O,5,0)</f>
        <v>Direct Plan - Daily IDCW</v>
      </c>
      <c r="U576">
        <f t="shared" si="52"/>
        <v>0.18309809000000002</v>
      </c>
      <c r="V576">
        <f>+VLOOKUP(T576,Financials!$C$59:$AN$72,MATCH(S576,Financials!$1:$1,0)-2,0)</f>
        <v>0.18309809000000002</v>
      </c>
      <c r="W576" s="108">
        <f t="shared" si="57"/>
        <v>0</v>
      </c>
      <c r="Y576" s="92">
        <f t="shared" si="53"/>
        <v>0.18309809000000002</v>
      </c>
      <c r="Z576">
        <f t="shared" si="54"/>
        <v>0.18309809000000002</v>
      </c>
    </row>
    <row r="577" spans="1:32" hidden="1" x14ac:dyDescent="0.25">
      <c r="A577" s="171">
        <v>795</v>
      </c>
      <c r="B577" s="171" t="s">
        <v>1271</v>
      </c>
      <c r="C577" s="171" t="s">
        <v>2446</v>
      </c>
      <c r="D577" s="172">
        <v>44354</v>
      </c>
      <c r="E577" s="173">
        <v>9.0021000000000004E-2</v>
      </c>
      <c r="F577" s="173">
        <v>9.0021000000000004E-2</v>
      </c>
      <c r="G577" s="173">
        <v>1011.7794</v>
      </c>
      <c r="I577" s="92">
        <f t="shared" si="55"/>
        <v>9.0021000000000004E-2</v>
      </c>
      <c r="J577" t="str">
        <f>IFERROR(VLOOKUP(VLOOKUP(B577,'Div &amp; NAV PU'!K:N,4,0),$O:$P,2,0),"Debt")</f>
        <v>Debt</v>
      </c>
      <c r="R577" t="str">
        <f t="shared" si="56"/>
        <v>Y0BQRegular Plan - Daily IDCW</v>
      </c>
      <c r="S577" t="str">
        <f>+VLOOKUP(B577,'Div &amp; NAV PU'!K:N,4,0)</f>
        <v>Y0BQ</v>
      </c>
      <c r="T577" t="str">
        <f>+VLOOKUP(B577,'Div &amp; NAV PU'!K:O,5,0)</f>
        <v>Regular Plan - Daily IDCW</v>
      </c>
      <c r="U577">
        <f t="shared" si="52"/>
        <v>15.994319890000005</v>
      </c>
      <c r="V577">
        <f>+VLOOKUP(T577,Financials!$C$59:$AN$72,MATCH(S577,Financials!$1:$1,0)-2,0)</f>
        <v>15.994319890000005</v>
      </c>
      <c r="W577" s="108">
        <f t="shared" si="57"/>
        <v>0</v>
      </c>
      <c r="Y577" s="92">
        <f t="shared" si="53"/>
        <v>15.994319890000005</v>
      </c>
      <c r="Z577">
        <f t="shared" si="54"/>
        <v>15.994319890000005</v>
      </c>
    </row>
    <row r="578" spans="1:32" hidden="1" x14ac:dyDescent="0.25">
      <c r="A578" s="171">
        <v>797</v>
      </c>
      <c r="B578" s="171" t="s">
        <v>1268</v>
      </c>
      <c r="C578" s="171" t="s">
        <v>2447</v>
      </c>
      <c r="D578" s="172">
        <v>44354</v>
      </c>
      <c r="E578" s="173">
        <v>9.1626009999999994E-2</v>
      </c>
      <c r="F578" s="173">
        <v>9.1626009999999994E-2</v>
      </c>
      <c r="G578" s="173">
        <v>1014.3496</v>
      </c>
      <c r="I578" s="92">
        <f t="shared" si="55"/>
        <v>9.1626009999999994E-2</v>
      </c>
      <c r="J578" t="str">
        <f>IFERROR(VLOOKUP(VLOOKUP(B578,'Div &amp; NAV PU'!K:N,4,0),$O:$P,2,0),"Debt")</f>
        <v>Debt</v>
      </c>
      <c r="R578" t="str">
        <f t="shared" si="56"/>
        <v>Y0BQDirect Plan - Daily IDCW</v>
      </c>
      <c r="S578" t="str">
        <f>+VLOOKUP(B578,'Div &amp; NAV PU'!K:N,4,0)</f>
        <v>Y0BQ</v>
      </c>
      <c r="T578" t="str">
        <f>+VLOOKUP(B578,'Div &amp; NAV PU'!K:O,5,0)</f>
        <v>Direct Plan - Daily IDCW</v>
      </c>
      <c r="U578">
        <f t="shared" ref="U578:U641" si="58">+SUMIFS(I:I,R:R,R578)</f>
        <v>16.338912069999992</v>
      </c>
      <c r="V578">
        <f>+VLOOKUP(T578,Financials!$C$59:$AN$72,MATCH(S578,Financials!$1:$1,0)-2,0)</f>
        <v>16.338912069999992</v>
      </c>
      <c r="W578" s="108">
        <f t="shared" si="57"/>
        <v>0</v>
      </c>
      <c r="Y578" s="92">
        <f t="shared" ref="Y578:Y641" si="59">+SUMIFS(E:E,R:R,R578)</f>
        <v>16.338912069999992</v>
      </c>
      <c r="Z578">
        <f t="shared" ref="Z578:Z641" si="60">+SUMIFS(F:F,R:R,R578)</f>
        <v>16.338912069999992</v>
      </c>
    </row>
    <row r="579" spans="1:32" hidden="1" x14ac:dyDescent="0.25">
      <c r="A579" s="171">
        <v>799</v>
      </c>
      <c r="B579" s="171" t="s">
        <v>1296</v>
      </c>
      <c r="C579" s="171" t="s">
        <v>2461</v>
      </c>
      <c r="D579" s="172">
        <v>44354</v>
      </c>
      <c r="E579" s="173">
        <v>2.018087E-2</v>
      </c>
      <c r="F579" s="173">
        <v>2.018087E-2</v>
      </c>
      <c r="G579" s="173">
        <v>10.8482</v>
      </c>
      <c r="I579" s="92">
        <f t="shared" ref="I579:I642" si="61">F579</f>
        <v>2.018087E-2</v>
      </c>
      <c r="J579" t="str">
        <f>IFERROR(VLOOKUP(VLOOKUP(B579,'Div &amp; NAV PU'!K:N,4,0),$O:$P,2,0),"Debt")</f>
        <v>Debt</v>
      </c>
      <c r="R579" t="str">
        <f t="shared" si="56"/>
        <v>Y0AIDirect Plan - Weekly IDCW</v>
      </c>
      <c r="S579" t="str">
        <f>+VLOOKUP(B579,'Div &amp; NAV PU'!K:N,4,0)</f>
        <v>Y0AI</v>
      </c>
      <c r="T579" t="str">
        <f>+VLOOKUP(B579,'Div &amp; NAV PU'!K:O,5,0)</f>
        <v>Direct Plan - Weekly IDCW</v>
      </c>
      <c r="U579">
        <f t="shared" si="58"/>
        <v>0.27169967</v>
      </c>
      <c r="V579">
        <f>+VLOOKUP(T579,Financials!$C$59:$AN$72,MATCH(S579,Financials!$1:$1,0)-2,0)</f>
        <v>0.27169967</v>
      </c>
      <c r="W579" s="108">
        <f t="shared" si="57"/>
        <v>0</v>
      </c>
      <c r="Y579" s="92">
        <f t="shared" si="59"/>
        <v>0.27169967</v>
      </c>
      <c r="Z579">
        <f t="shared" si="60"/>
        <v>0.27169967</v>
      </c>
    </row>
    <row r="580" spans="1:32" hidden="1" x14ac:dyDescent="0.25">
      <c r="A580" s="171">
        <v>801</v>
      </c>
      <c r="B580" s="171" t="s">
        <v>1297</v>
      </c>
      <c r="C580" s="171" t="s">
        <v>2469</v>
      </c>
      <c r="D580" s="172">
        <v>44354</v>
      </c>
      <c r="E580" s="173">
        <v>9.3935700000000004E-3</v>
      </c>
      <c r="F580" s="173">
        <v>9.3935700000000004E-3</v>
      </c>
      <c r="G580" s="173">
        <v>11.116</v>
      </c>
      <c r="I580" s="92">
        <f t="shared" si="61"/>
        <v>9.3935700000000004E-3</v>
      </c>
      <c r="J580" t="str">
        <f>IFERROR(VLOOKUP(VLOOKUP(B580,'Div &amp; NAV PU'!K:N,4,0),$O:$P,2,0),"Debt")</f>
        <v>Debt</v>
      </c>
      <c r="R580" t="str">
        <f t="shared" si="56"/>
        <v>Y0AIRegular Plan - Daily IDCW</v>
      </c>
      <c r="S580" t="str">
        <f>+VLOOKUP(B580,'Div &amp; NAV PU'!K:N,4,0)</f>
        <v>Y0AI</v>
      </c>
      <c r="T580" t="str">
        <f>+VLOOKUP(B580,'Div &amp; NAV PU'!K:O,5,0)</f>
        <v>Regular Plan - Daily IDCW</v>
      </c>
      <c r="U580">
        <f t="shared" si="58"/>
        <v>0.25393286999999998</v>
      </c>
      <c r="V580">
        <f>+VLOOKUP(T580,Financials!$C$59:$AN$72,MATCH(S580,Financials!$1:$1,0)-2,0)</f>
        <v>0.25393286999999998</v>
      </c>
      <c r="W580" s="108">
        <f t="shared" si="57"/>
        <v>0</v>
      </c>
      <c r="Y580" s="92">
        <f t="shared" si="59"/>
        <v>0.25393286999999998</v>
      </c>
      <c r="Z580">
        <f t="shared" si="60"/>
        <v>0.25393286999999998</v>
      </c>
    </row>
    <row r="581" spans="1:32" hidden="1" x14ac:dyDescent="0.25">
      <c r="A581" s="171">
        <v>803</v>
      </c>
      <c r="B581" s="171" t="s">
        <v>1524</v>
      </c>
      <c r="C581" s="171" t="s">
        <v>2462</v>
      </c>
      <c r="D581" s="172">
        <v>44354</v>
      </c>
      <c r="E581" s="173">
        <v>9.8094900000000006E-3</v>
      </c>
      <c r="F581" s="173">
        <v>9.8094900000000006E-3</v>
      </c>
      <c r="G581" s="173">
        <v>11.1907</v>
      </c>
      <c r="I581" s="92">
        <f t="shared" si="61"/>
        <v>9.8094900000000006E-3</v>
      </c>
      <c r="J581" t="str">
        <f>IFERROR(VLOOKUP(VLOOKUP(B581,'Div &amp; NAV PU'!K:N,4,0),$O:$P,2,0),"Debt")</f>
        <v>Debt</v>
      </c>
      <c r="R581" t="str">
        <f t="shared" si="56"/>
        <v>Y0AIDirect Plan - Daily IDCW</v>
      </c>
      <c r="S581" t="str">
        <f>+VLOOKUP(B581,'Div &amp; NAV PU'!K:N,4,0)</f>
        <v>Y0AI</v>
      </c>
      <c r="T581" t="str">
        <f>+VLOOKUP(B581,'Div &amp; NAV PU'!K:O,5,0)</f>
        <v>Direct Plan - Daily IDCW</v>
      </c>
      <c r="U581">
        <f t="shared" si="58"/>
        <v>0.28590751000000003</v>
      </c>
      <c r="V581">
        <f>+VLOOKUP(T581,Financials!$C$59:$AN$72,MATCH(S581,Financials!$1:$1,0)-2,0)</f>
        <v>0.28590751000000003</v>
      </c>
      <c r="W581" s="108">
        <f t="shared" si="57"/>
        <v>0</v>
      </c>
      <c r="Y581" s="92">
        <f t="shared" si="59"/>
        <v>0.28590751000000003</v>
      </c>
      <c r="Z581">
        <f t="shared" si="60"/>
        <v>0.28590751000000003</v>
      </c>
    </row>
    <row r="582" spans="1:32" hidden="1" x14ac:dyDescent="0.25">
      <c r="A582" s="171">
        <v>805</v>
      </c>
      <c r="B582" s="171">
        <v>222</v>
      </c>
      <c r="C582" s="171" t="s">
        <v>2455</v>
      </c>
      <c r="D582" s="172">
        <v>44355</v>
      </c>
      <c r="E582" s="173">
        <v>9.3068000000000003E-4</v>
      </c>
      <c r="F582" s="173">
        <v>9.3068000000000003E-4</v>
      </c>
      <c r="G582" s="173">
        <v>10.322100000000001</v>
      </c>
      <c r="I582" s="92">
        <f t="shared" si="61"/>
        <v>9.3068000000000003E-4</v>
      </c>
      <c r="J582" t="str">
        <f>IFERROR(VLOOKUP(VLOOKUP(B582,'Div &amp; NAV PU'!K:N,4,0),$O:$P,2,0),"Debt")</f>
        <v>Debt</v>
      </c>
      <c r="R582" t="str">
        <f t="shared" si="56"/>
        <v>Y0BORegular Plan - Daily IDCW</v>
      </c>
      <c r="S582" t="str">
        <f>+VLOOKUP(B582,'Div &amp; NAV PU'!K:N,4,0)</f>
        <v>Y0BO</v>
      </c>
      <c r="T582" t="str">
        <f>+VLOOKUP(B582,'Div &amp; NAV PU'!K:O,5,0)</f>
        <v>Regular Plan - Daily IDCW</v>
      </c>
      <c r="U582">
        <f t="shared" si="58"/>
        <v>0.17107141000000012</v>
      </c>
      <c r="V582">
        <f>+VLOOKUP(T582,Financials!$C$59:$AN$72,MATCH(S582,Financials!$1:$1,0)-2,0)</f>
        <v>0.17107141000000012</v>
      </c>
      <c r="W582" s="108">
        <f t="shared" si="57"/>
        <v>0</v>
      </c>
      <c r="Y582" s="92">
        <f t="shared" si="59"/>
        <v>0.17107141000000012</v>
      </c>
      <c r="Z582">
        <f t="shared" si="60"/>
        <v>0.17107141000000012</v>
      </c>
    </row>
    <row r="583" spans="1:32" hidden="1" x14ac:dyDescent="0.25">
      <c r="A583" s="171">
        <v>806</v>
      </c>
      <c r="B583" s="171" t="s">
        <v>1259</v>
      </c>
      <c r="C583" s="171" t="s">
        <v>2457</v>
      </c>
      <c r="D583" s="172">
        <v>44355</v>
      </c>
      <c r="E583" s="173">
        <v>9.936700000000001E-4</v>
      </c>
      <c r="F583" s="173">
        <v>9.936700000000001E-4</v>
      </c>
      <c r="G583" s="173">
        <v>10.5092</v>
      </c>
      <c r="I583" s="92">
        <f t="shared" si="61"/>
        <v>9.936700000000001E-4</v>
      </c>
      <c r="J583" t="str">
        <f>IFERROR(VLOOKUP(VLOOKUP(B583,'Div &amp; NAV PU'!K:N,4,0),$O:$P,2,0),"Debt")</f>
        <v>Debt</v>
      </c>
      <c r="R583" t="str">
        <f t="shared" si="56"/>
        <v>Y0BODirect Plan - Daily IDCW</v>
      </c>
      <c r="S583" t="str">
        <f>+VLOOKUP(B583,'Div &amp; NAV PU'!K:N,4,0)</f>
        <v>Y0BO</v>
      </c>
      <c r="T583" t="str">
        <f>+VLOOKUP(B583,'Div &amp; NAV PU'!K:O,5,0)</f>
        <v>Direct Plan - Daily IDCW</v>
      </c>
      <c r="U583">
        <f t="shared" si="58"/>
        <v>0.18260394999999999</v>
      </c>
      <c r="V583">
        <f>+VLOOKUP(T583,Financials!$C$59:$AN$72,MATCH(S583,Financials!$1:$1,0)-2,0)</f>
        <v>0.18260394999999999</v>
      </c>
      <c r="W583" s="108">
        <f t="shared" si="57"/>
        <v>0</v>
      </c>
      <c r="Y583" s="92">
        <f t="shared" si="59"/>
        <v>0.18260394999999999</v>
      </c>
      <c r="Z583">
        <f t="shared" si="60"/>
        <v>0.18260394999999999</v>
      </c>
    </row>
    <row r="584" spans="1:32" hidden="1" x14ac:dyDescent="0.25">
      <c r="A584" s="171">
        <v>807</v>
      </c>
      <c r="B584" s="171" t="s">
        <v>1289</v>
      </c>
      <c r="C584" s="171" t="s">
        <v>2444</v>
      </c>
      <c r="D584" s="172">
        <v>44355</v>
      </c>
      <c r="E584" s="173">
        <v>8.5126510000000002E-2</v>
      </c>
      <c r="F584" s="173">
        <v>8.5126510000000002E-2</v>
      </c>
      <c r="G584" s="173">
        <v>1023.3</v>
      </c>
      <c r="I584" s="92">
        <f t="shared" si="61"/>
        <v>8.5126510000000002E-2</v>
      </c>
      <c r="J584" t="str">
        <f>IFERROR(VLOOKUP(VLOOKUP(B584,'Div &amp; NAV PU'!K:N,4,0),$O:$P,2,0),"Debt")</f>
        <v>Debt</v>
      </c>
      <c r="R584" t="str">
        <f t="shared" si="56"/>
        <v>Y0ALRegular Plan - Daily IDCW</v>
      </c>
      <c r="S584" t="str">
        <f>+VLOOKUP(B584,'Div &amp; NAV PU'!K:N,4,0)</f>
        <v>Y0AL</v>
      </c>
      <c r="T584" t="str">
        <f>+VLOOKUP(B584,'Div &amp; NAV PU'!K:O,5,0)</f>
        <v>Regular Plan - Daily IDCW</v>
      </c>
      <c r="U584">
        <f t="shared" si="58"/>
        <v>15.581406499999995</v>
      </c>
      <c r="V584">
        <f>+VLOOKUP(T584,Financials!$C$59:$AN$72,MATCH(S584,Financials!$1:$1,0)-2,0)</f>
        <v>15.581406499999995</v>
      </c>
      <c r="W584" s="108">
        <f t="shared" si="57"/>
        <v>0</v>
      </c>
      <c r="Y584" s="92">
        <f t="shared" si="59"/>
        <v>15.581406499999995</v>
      </c>
      <c r="Z584">
        <f t="shared" si="60"/>
        <v>15.581406499999995</v>
      </c>
      <c r="AF584" s="169"/>
    </row>
    <row r="585" spans="1:32" hidden="1" x14ac:dyDescent="0.25">
      <c r="A585" s="171">
        <v>808</v>
      </c>
      <c r="B585" s="171" t="s">
        <v>1285</v>
      </c>
      <c r="C585" s="171" t="s">
        <v>2445</v>
      </c>
      <c r="D585" s="172">
        <v>44355</v>
      </c>
      <c r="E585" s="173">
        <v>8.8048399999999999E-2</v>
      </c>
      <c r="F585" s="173">
        <v>8.8048399999999999E-2</v>
      </c>
      <c r="G585" s="173">
        <v>1023.3</v>
      </c>
      <c r="I585" s="92">
        <f t="shared" si="61"/>
        <v>8.8048399999999999E-2</v>
      </c>
      <c r="J585" t="str">
        <f>IFERROR(VLOOKUP(VLOOKUP(B585,'Div &amp; NAV PU'!K:N,4,0),$O:$P,2,0),"Debt")</f>
        <v>Debt</v>
      </c>
      <c r="R585" t="str">
        <f t="shared" si="56"/>
        <v>Y0ALDirect Plan - Daily IDCW</v>
      </c>
      <c r="S585" t="str">
        <f>+VLOOKUP(B585,'Div &amp; NAV PU'!K:N,4,0)</f>
        <v>Y0AL</v>
      </c>
      <c r="T585" t="str">
        <f>+VLOOKUP(B585,'Div &amp; NAV PU'!K:O,5,0)</f>
        <v>Direct Plan - Daily IDCW</v>
      </c>
      <c r="U585">
        <f t="shared" si="58"/>
        <v>16.110954460000006</v>
      </c>
      <c r="V585">
        <f>+VLOOKUP(T585,Financials!$C$59:$AN$72,MATCH(S585,Financials!$1:$1,0)-2,0)</f>
        <v>16.110954460000006</v>
      </c>
      <c r="W585" s="108">
        <f t="shared" si="57"/>
        <v>0</v>
      </c>
      <c r="Y585" s="92">
        <f t="shared" si="59"/>
        <v>16.110954460000006</v>
      </c>
      <c r="Z585">
        <f t="shared" si="60"/>
        <v>16.110954460000006</v>
      </c>
    </row>
    <row r="586" spans="1:32" hidden="1" x14ac:dyDescent="0.25">
      <c r="A586" s="171">
        <v>809</v>
      </c>
      <c r="B586" s="171">
        <v>125</v>
      </c>
      <c r="C586" s="171" t="s">
        <v>2458</v>
      </c>
      <c r="D586" s="172">
        <v>44355</v>
      </c>
      <c r="E586" s="173">
        <v>8.1649999999999995E-4</v>
      </c>
      <c r="F586" s="173">
        <v>8.1649999999999995E-4</v>
      </c>
      <c r="G586" s="173">
        <v>10.8591</v>
      </c>
      <c r="I586" s="92">
        <f t="shared" si="61"/>
        <v>8.1649999999999995E-4</v>
      </c>
      <c r="J586" t="str">
        <f>IFERROR(VLOOKUP(VLOOKUP(B586,'Div &amp; NAV PU'!K:N,4,0),$O:$P,2,0),"Debt")</f>
        <v>Debt</v>
      </c>
      <c r="R586" t="str">
        <f t="shared" si="56"/>
        <v>Y0BLRegular Plan - Daily IDCW</v>
      </c>
      <c r="S586" t="str">
        <f>+VLOOKUP(B586,'Div &amp; NAV PU'!K:N,4,0)</f>
        <v>Y0BL</v>
      </c>
      <c r="T586" t="str">
        <f>+VLOOKUP(B586,'Div &amp; NAV PU'!K:O,5,0)</f>
        <v>Regular Plan - Daily IDCW</v>
      </c>
      <c r="U586">
        <f t="shared" si="58"/>
        <v>0.15721088999999988</v>
      </c>
      <c r="V586">
        <f>+VLOOKUP(T586,Financials!$C$59:$AN$72,MATCH(S586,Financials!$1:$1,0)-2,0)</f>
        <v>0.15721088999999988</v>
      </c>
      <c r="W586" s="108">
        <f t="shared" si="57"/>
        <v>0</v>
      </c>
      <c r="Y586" s="92">
        <f t="shared" si="59"/>
        <v>0.15721088999999988</v>
      </c>
      <c r="Z586">
        <f t="shared" si="60"/>
        <v>0.15721088999999988</v>
      </c>
    </row>
    <row r="587" spans="1:32" hidden="1" x14ac:dyDescent="0.25">
      <c r="A587" s="171">
        <v>810</v>
      </c>
      <c r="B587" s="171" t="s">
        <v>1263</v>
      </c>
      <c r="C587" s="171" t="s">
        <v>2459</v>
      </c>
      <c r="D587" s="172">
        <v>44355</v>
      </c>
      <c r="E587" s="173">
        <v>9.5929999999999995E-4</v>
      </c>
      <c r="F587" s="173">
        <v>9.5929999999999995E-4</v>
      </c>
      <c r="G587" s="173">
        <v>10.8591</v>
      </c>
      <c r="I587" s="92">
        <f t="shared" si="61"/>
        <v>9.5929999999999995E-4</v>
      </c>
      <c r="J587" t="str">
        <f>IFERROR(VLOOKUP(VLOOKUP(B587,'Div &amp; NAV PU'!K:N,4,0),$O:$P,2,0),"Debt")</f>
        <v>Debt</v>
      </c>
      <c r="R587" t="str">
        <f t="shared" si="56"/>
        <v>Y0BLDirect Plan - Daily IDCW</v>
      </c>
      <c r="S587" t="str">
        <f>+VLOOKUP(B587,'Div &amp; NAV PU'!K:N,4,0)</f>
        <v>Y0BL</v>
      </c>
      <c r="T587" t="str">
        <f>+VLOOKUP(B587,'Div &amp; NAV PU'!K:O,5,0)</f>
        <v>Direct Plan - Daily IDCW</v>
      </c>
      <c r="U587">
        <f t="shared" si="58"/>
        <v>0.18309809000000002</v>
      </c>
      <c r="V587">
        <f>+VLOOKUP(T587,Financials!$C$59:$AN$72,MATCH(S587,Financials!$1:$1,0)-2,0)</f>
        <v>0.18309809000000002</v>
      </c>
      <c r="W587" s="108">
        <f t="shared" si="57"/>
        <v>0</v>
      </c>
      <c r="Y587" s="92">
        <f t="shared" si="59"/>
        <v>0.18309809000000002</v>
      </c>
      <c r="Z587">
        <f t="shared" si="60"/>
        <v>0.18309809000000002</v>
      </c>
      <c r="AF587" s="169"/>
    </row>
    <row r="588" spans="1:32" hidden="1" x14ac:dyDescent="0.25">
      <c r="A588" s="171">
        <v>811</v>
      </c>
      <c r="B588" s="171" t="s">
        <v>1271</v>
      </c>
      <c r="C588" s="171" t="s">
        <v>2446</v>
      </c>
      <c r="D588" s="172">
        <v>44355</v>
      </c>
      <c r="E588" s="173">
        <v>9.1847579999999998E-2</v>
      </c>
      <c r="F588" s="173">
        <v>9.1847579999999998E-2</v>
      </c>
      <c r="G588" s="173">
        <v>1011.7794</v>
      </c>
      <c r="I588" s="92">
        <f t="shared" si="61"/>
        <v>9.1847579999999998E-2</v>
      </c>
      <c r="J588" t="str">
        <f>IFERROR(VLOOKUP(VLOOKUP(B588,'Div &amp; NAV PU'!K:N,4,0),$O:$P,2,0),"Debt")</f>
        <v>Debt</v>
      </c>
      <c r="R588" t="str">
        <f t="shared" si="56"/>
        <v>Y0BQRegular Plan - Daily IDCW</v>
      </c>
      <c r="S588" t="str">
        <f>+VLOOKUP(B588,'Div &amp; NAV PU'!K:N,4,0)</f>
        <v>Y0BQ</v>
      </c>
      <c r="T588" t="str">
        <f>+VLOOKUP(B588,'Div &amp; NAV PU'!K:O,5,0)</f>
        <v>Regular Plan - Daily IDCW</v>
      </c>
      <c r="U588">
        <f t="shared" si="58"/>
        <v>15.994319890000005</v>
      </c>
      <c r="V588">
        <f>+VLOOKUP(T588,Financials!$C$59:$AN$72,MATCH(S588,Financials!$1:$1,0)-2,0)</f>
        <v>15.994319890000005</v>
      </c>
      <c r="W588" s="108">
        <f t="shared" si="57"/>
        <v>0</v>
      </c>
      <c r="Y588" s="92">
        <f t="shared" si="59"/>
        <v>15.994319890000005</v>
      </c>
      <c r="Z588">
        <f t="shared" si="60"/>
        <v>15.994319890000005</v>
      </c>
    </row>
    <row r="589" spans="1:32" hidden="1" x14ac:dyDescent="0.25">
      <c r="A589" s="171">
        <v>812</v>
      </c>
      <c r="B589" s="171" t="s">
        <v>1268</v>
      </c>
      <c r="C589" s="171" t="s">
        <v>2447</v>
      </c>
      <c r="D589" s="172">
        <v>44355</v>
      </c>
      <c r="E589" s="173">
        <v>9.3465080000000006E-2</v>
      </c>
      <c r="F589" s="173">
        <v>9.3465080000000006E-2</v>
      </c>
      <c r="G589" s="173">
        <v>1014.3496</v>
      </c>
      <c r="I589" s="92">
        <f t="shared" si="61"/>
        <v>9.3465080000000006E-2</v>
      </c>
      <c r="J589" t="str">
        <f>IFERROR(VLOOKUP(VLOOKUP(B589,'Div &amp; NAV PU'!K:N,4,0),$O:$P,2,0),"Debt")</f>
        <v>Debt</v>
      </c>
      <c r="R589" t="str">
        <f t="shared" si="56"/>
        <v>Y0BQDirect Plan - Daily IDCW</v>
      </c>
      <c r="S589" t="str">
        <f>+VLOOKUP(B589,'Div &amp; NAV PU'!K:N,4,0)</f>
        <v>Y0BQ</v>
      </c>
      <c r="T589" t="str">
        <f>+VLOOKUP(B589,'Div &amp; NAV PU'!K:O,5,0)</f>
        <v>Direct Plan - Daily IDCW</v>
      </c>
      <c r="U589">
        <f t="shared" si="58"/>
        <v>16.338912069999992</v>
      </c>
      <c r="V589">
        <f>+VLOOKUP(T589,Financials!$C$59:$AN$72,MATCH(S589,Financials!$1:$1,0)-2,0)</f>
        <v>16.338912069999992</v>
      </c>
      <c r="W589" s="108">
        <f t="shared" si="57"/>
        <v>0</v>
      </c>
      <c r="Y589" s="92">
        <f t="shared" si="59"/>
        <v>16.338912069999992</v>
      </c>
      <c r="Z589">
        <f t="shared" si="60"/>
        <v>16.338912069999992</v>
      </c>
    </row>
    <row r="590" spans="1:32" hidden="1" x14ac:dyDescent="0.25">
      <c r="A590" s="171">
        <v>813</v>
      </c>
      <c r="B590" s="171" t="s">
        <v>1297</v>
      </c>
      <c r="C590" s="171" t="s">
        <v>2469</v>
      </c>
      <c r="D590" s="172">
        <v>44355</v>
      </c>
      <c r="E590" s="173">
        <v>6.1810099999999998E-3</v>
      </c>
      <c r="F590" s="173">
        <v>6.1810099999999998E-3</v>
      </c>
      <c r="G590" s="173">
        <v>11.116</v>
      </c>
      <c r="I590" s="92">
        <f t="shared" si="61"/>
        <v>6.1810099999999998E-3</v>
      </c>
      <c r="J590" t="str">
        <f>IFERROR(VLOOKUP(VLOOKUP(B590,'Div &amp; NAV PU'!K:N,4,0),$O:$P,2,0),"Debt")</f>
        <v>Debt</v>
      </c>
      <c r="R590" t="str">
        <f t="shared" si="56"/>
        <v>Y0AIRegular Plan - Daily IDCW</v>
      </c>
      <c r="S590" t="str">
        <f>+VLOOKUP(B590,'Div &amp; NAV PU'!K:N,4,0)</f>
        <v>Y0AI</v>
      </c>
      <c r="T590" t="str">
        <f>+VLOOKUP(B590,'Div &amp; NAV PU'!K:O,5,0)</f>
        <v>Regular Plan - Daily IDCW</v>
      </c>
      <c r="U590">
        <f t="shared" si="58"/>
        <v>0.25393286999999998</v>
      </c>
      <c r="V590">
        <f>+VLOOKUP(T590,Financials!$C$59:$AN$72,MATCH(S590,Financials!$1:$1,0)-2,0)</f>
        <v>0.25393286999999998</v>
      </c>
      <c r="W590" s="108">
        <f t="shared" si="57"/>
        <v>0</v>
      </c>
      <c r="Y590" s="92">
        <f t="shared" si="59"/>
        <v>0.25393286999999998</v>
      </c>
      <c r="Z590">
        <f t="shared" si="60"/>
        <v>0.25393286999999998</v>
      </c>
    </row>
    <row r="591" spans="1:32" hidden="1" x14ac:dyDescent="0.25">
      <c r="A591" s="171">
        <v>814</v>
      </c>
      <c r="B591" s="171" t="s">
        <v>1524</v>
      </c>
      <c r="C591" s="171" t="s">
        <v>2462</v>
      </c>
      <c r="D591" s="172">
        <v>44355</v>
      </c>
      <c r="E591" s="173">
        <v>6.3376600000000002E-3</v>
      </c>
      <c r="F591" s="173">
        <v>6.3376600000000002E-3</v>
      </c>
      <c r="G591" s="173">
        <v>11.1907</v>
      </c>
      <c r="I591" s="92">
        <f t="shared" si="61"/>
        <v>6.3376600000000002E-3</v>
      </c>
      <c r="J591" t="str">
        <f>IFERROR(VLOOKUP(VLOOKUP(B591,'Div &amp; NAV PU'!K:N,4,0),$O:$P,2,0),"Debt")</f>
        <v>Debt</v>
      </c>
      <c r="R591" t="str">
        <f t="shared" si="56"/>
        <v>Y0AIDirect Plan - Daily IDCW</v>
      </c>
      <c r="S591" t="str">
        <f>+VLOOKUP(B591,'Div &amp; NAV PU'!K:N,4,0)</f>
        <v>Y0AI</v>
      </c>
      <c r="T591" t="str">
        <f>+VLOOKUP(B591,'Div &amp; NAV PU'!K:O,5,0)</f>
        <v>Direct Plan - Daily IDCW</v>
      </c>
      <c r="U591">
        <f t="shared" si="58"/>
        <v>0.28590751000000003</v>
      </c>
      <c r="V591">
        <f>+VLOOKUP(T591,Financials!$C$59:$AN$72,MATCH(S591,Financials!$1:$1,0)-2,0)</f>
        <v>0.28590751000000003</v>
      </c>
      <c r="W591" s="108">
        <f t="shared" si="57"/>
        <v>0</v>
      </c>
      <c r="Y591" s="92">
        <f t="shared" si="59"/>
        <v>0.28590751000000003</v>
      </c>
      <c r="Z591">
        <f t="shared" si="60"/>
        <v>0.28590751000000003</v>
      </c>
    </row>
    <row r="592" spans="1:32" hidden="1" x14ac:dyDescent="0.25">
      <c r="A592" s="171">
        <v>815</v>
      </c>
      <c r="B592" s="171" t="s">
        <v>1297</v>
      </c>
      <c r="C592" s="171" t="s">
        <v>2469</v>
      </c>
      <c r="D592" s="172">
        <v>44356</v>
      </c>
      <c r="E592" s="173">
        <v>5.2813599999999997E-3</v>
      </c>
      <c r="F592" s="173">
        <v>5.2813599999999997E-3</v>
      </c>
      <c r="G592" s="173">
        <v>11.116</v>
      </c>
      <c r="I592" s="92">
        <f t="shared" si="61"/>
        <v>5.2813599999999997E-3</v>
      </c>
      <c r="J592" t="str">
        <f>IFERROR(VLOOKUP(VLOOKUP(B592,'Div &amp; NAV PU'!K:N,4,0),$O:$P,2,0),"Debt")</f>
        <v>Debt</v>
      </c>
      <c r="R592" t="str">
        <f t="shared" si="56"/>
        <v>Y0AIRegular Plan - Daily IDCW</v>
      </c>
      <c r="S592" t="str">
        <f>+VLOOKUP(B592,'Div &amp; NAV PU'!K:N,4,0)</f>
        <v>Y0AI</v>
      </c>
      <c r="T592" t="str">
        <f>+VLOOKUP(B592,'Div &amp; NAV PU'!K:O,5,0)</f>
        <v>Regular Plan - Daily IDCW</v>
      </c>
      <c r="U592">
        <f t="shared" si="58"/>
        <v>0.25393286999999998</v>
      </c>
      <c r="V592">
        <f>+VLOOKUP(T592,Financials!$C$59:$AN$72,MATCH(S592,Financials!$1:$1,0)-2,0)</f>
        <v>0.25393286999999998</v>
      </c>
      <c r="W592" s="108">
        <f t="shared" si="57"/>
        <v>0</v>
      </c>
      <c r="Y592" s="92">
        <f t="shared" si="59"/>
        <v>0.25393286999999998</v>
      </c>
      <c r="Z592">
        <f t="shared" si="60"/>
        <v>0.25393286999999998</v>
      </c>
    </row>
    <row r="593" spans="1:26" hidden="1" x14ac:dyDescent="0.25">
      <c r="A593" s="171">
        <v>816</v>
      </c>
      <c r="B593" s="171" t="s">
        <v>1524</v>
      </c>
      <c r="C593" s="171" t="s">
        <v>2462</v>
      </c>
      <c r="D593" s="172">
        <v>44356</v>
      </c>
      <c r="E593" s="173">
        <v>5.43393E-3</v>
      </c>
      <c r="F593" s="173">
        <v>5.43393E-3</v>
      </c>
      <c r="G593" s="173">
        <v>11.1907</v>
      </c>
      <c r="I593" s="92">
        <f t="shared" si="61"/>
        <v>5.43393E-3</v>
      </c>
      <c r="J593" t="str">
        <f>IFERROR(VLOOKUP(VLOOKUP(B593,'Div &amp; NAV PU'!K:N,4,0),$O:$P,2,0),"Debt")</f>
        <v>Debt</v>
      </c>
      <c r="R593" t="str">
        <f t="shared" si="56"/>
        <v>Y0AIDirect Plan - Daily IDCW</v>
      </c>
      <c r="S593" t="str">
        <f>+VLOOKUP(B593,'Div &amp; NAV PU'!K:N,4,0)</f>
        <v>Y0AI</v>
      </c>
      <c r="T593" t="str">
        <f>+VLOOKUP(B593,'Div &amp; NAV PU'!K:O,5,0)</f>
        <v>Direct Plan - Daily IDCW</v>
      </c>
      <c r="U593">
        <f t="shared" si="58"/>
        <v>0.28590751000000003</v>
      </c>
      <c r="V593">
        <f>+VLOOKUP(T593,Financials!$C$59:$AN$72,MATCH(S593,Financials!$1:$1,0)-2,0)</f>
        <v>0.28590751000000003</v>
      </c>
      <c r="W593" s="108">
        <f t="shared" si="57"/>
        <v>0</v>
      </c>
      <c r="Y593" s="92">
        <f t="shared" si="59"/>
        <v>0.28590751000000003</v>
      </c>
      <c r="Z593">
        <f t="shared" si="60"/>
        <v>0.28590751000000003</v>
      </c>
    </row>
    <row r="594" spans="1:26" hidden="1" x14ac:dyDescent="0.25">
      <c r="A594" s="171">
        <v>817</v>
      </c>
      <c r="B594" s="171">
        <v>222</v>
      </c>
      <c r="C594" s="171" t="s">
        <v>2455</v>
      </c>
      <c r="D594" s="172">
        <v>44356</v>
      </c>
      <c r="E594" s="173">
        <v>1.5929099999999999E-3</v>
      </c>
      <c r="F594" s="173">
        <v>1.5929099999999999E-3</v>
      </c>
      <c r="G594" s="173">
        <v>10.322100000000001</v>
      </c>
      <c r="I594" s="92">
        <f t="shared" si="61"/>
        <v>1.5929099999999999E-3</v>
      </c>
      <c r="J594" t="str">
        <f>IFERROR(VLOOKUP(VLOOKUP(B594,'Div &amp; NAV PU'!K:N,4,0),$O:$P,2,0),"Debt")</f>
        <v>Debt</v>
      </c>
      <c r="R594" t="str">
        <f t="shared" si="56"/>
        <v>Y0BORegular Plan - Daily IDCW</v>
      </c>
      <c r="S594" t="str">
        <f>+VLOOKUP(B594,'Div &amp; NAV PU'!K:N,4,0)</f>
        <v>Y0BO</v>
      </c>
      <c r="T594" t="str">
        <f>+VLOOKUP(B594,'Div &amp; NAV PU'!K:O,5,0)</f>
        <v>Regular Plan - Daily IDCW</v>
      </c>
      <c r="U594">
        <f t="shared" si="58"/>
        <v>0.17107141000000012</v>
      </c>
      <c r="V594">
        <f>+VLOOKUP(T594,Financials!$C$59:$AN$72,MATCH(S594,Financials!$1:$1,0)-2,0)</f>
        <v>0.17107141000000012</v>
      </c>
      <c r="W594" s="108">
        <f t="shared" si="57"/>
        <v>0</v>
      </c>
      <c r="Y594" s="92">
        <f t="shared" si="59"/>
        <v>0.17107141000000012</v>
      </c>
      <c r="Z594">
        <f t="shared" si="60"/>
        <v>0.17107141000000012</v>
      </c>
    </row>
    <row r="595" spans="1:26" hidden="1" x14ac:dyDescent="0.25">
      <c r="A595" s="171">
        <v>818</v>
      </c>
      <c r="B595" s="171" t="s">
        <v>1259</v>
      </c>
      <c r="C595" s="171" t="s">
        <v>2457</v>
      </c>
      <c r="D595" s="172">
        <v>44356</v>
      </c>
      <c r="E595" s="173">
        <v>1.6678999999999999E-3</v>
      </c>
      <c r="F595" s="173">
        <v>1.6678999999999999E-3</v>
      </c>
      <c r="G595" s="173">
        <v>10.5092</v>
      </c>
      <c r="I595" s="92">
        <f t="shared" si="61"/>
        <v>1.6678999999999999E-3</v>
      </c>
      <c r="J595" t="str">
        <f>IFERROR(VLOOKUP(VLOOKUP(B595,'Div &amp; NAV PU'!K:N,4,0),$O:$P,2,0),"Debt")</f>
        <v>Debt</v>
      </c>
      <c r="R595" t="str">
        <f t="shared" si="56"/>
        <v>Y0BODirect Plan - Daily IDCW</v>
      </c>
      <c r="S595" t="str">
        <f>+VLOOKUP(B595,'Div &amp; NAV PU'!K:N,4,0)</f>
        <v>Y0BO</v>
      </c>
      <c r="T595" t="str">
        <f>+VLOOKUP(B595,'Div &amp; NAV PU'!K:O,5,0)</f>
        <v>Direct Plan - Daily IDCW</v>
      </c>
      <c r="U595">
        <f t="shared" si="58"/>
        <v>0.18260394999999999</v>
      </c>
      <c r="V595">
        <f>+VLOOKUP(T595,Financials!$C$59:$AN$72,MATCH(S595,Financials!$1:$1,0)-2,0)</f>
        <v>0.18260394999999999</v>
      </c>
      <c r="W595" s="108">
        <f t="shared" si="57"/>
        <v>0</v>
      </c>
      <c r="Y595" s="92">
        <f t="shared" si="59"/>
        <v>0.18260394999999999</v>
      </c>
      <c r="Z595">
        <f t="shared" si="60"/>
        <v>0.18260394999999999</v>
      </c>
    </row>
    <row r="596" spans="1:26" hidden="1" x14ac:dyDescent="0.25">
      <c r="A596" s="171">
        <v>819</v>
      </c>
      <c r="B596" s="171" t="s">
        <v>1289</v>
      </c>
      <c r="C596" s="171" t="s">
        <v>2444</v>
      </c>
      <c r="D596" s="172">
        <v>44356</v>
      </c>
      <c r="E596" s="173">
        <v>8.4610409999999997E-2</v>
      </c>
      <c r="F596" s="173">
        <v>8.4610409999999997E-2</v>
      </c>
      <c r="G596" s="173">
        <v>1023.3</v>
      </c>
      <c r="I596" s="92">
        <f t="shared" si="61"/>
        <v>8.4610409999999997E-2</v>
      </c>
      <c r="J596" t="str">
        <f>IFERROR(VLOOKUP(VLOOKUP(B596,'Div &amp; NAV PU'!K:N,4,0),$O:$P,2,0),"Debt")</f>
        <v>Debt</v>
      </c>
      <c r="R596" t="str">
        <f t="shared" si="56"/>
        <v>Y0ALRegular Plan - Daily IDCW</v>
      </c>
      <c r="S596" t="str">
        <f>+VLOOKUP(B596,'Div &amp; NAV PU'!K:N,4,0)</f>
        <v>Y0AL</v>
      </c>
      <c r="T596" t="str">
        <f>+VLOOKUP(B596,'Div &amp; NAV PU'!K:O,5,0)</f>
        <v>Regular Plan - Daily IDCW</v>
      </c>
      <c r="U596">
        <f t="shared" si="58"/>
        <v>15.581406499999995</v>
      </c>
      <c r="V596">
        <f>+VLOOKUP(T596,Financials!$C$59:$AN$72,MATCH(S596,Financials!$1:$1,0)-2,0)</f>
        <v>15.581406499999995</v>
      </c>
      <c r="W596" s="108">
        <f t="shared" si="57"/>
        <v>0</v>
      </c>
      <c r="Y596" s="92">
        <f t="shared" si="59"/>
        <v>15.581406499999995</v>
      </c>
      <c r="Z596">
        <f t="shared" si="60"/>
        <v>15.581406499999995</v>
      </c>
    </row>
    <row r="597" spans="1:26" hidden="1" x14ac:dyDescent="0.25">
      <c r="A597" s="171">
        <v>820</v>
      </c>
      <c r="B597" s="171" t="s">
        <v>1285</v>
      </c>
      <c r="C597" s="171" t="s">
        <v>2445</v>
      </c>
      <c r="D597" s="172">
        <v>44356</v>
      </c>
      <c r="E597" s="173">
        <v>8.792941E-2</v>
      </c>
      <c r="F597" s="173">
        <v>8.792941E-2</v>
      </c>
      <c r="G597" s="173">
        <v>1023.3</v>
      </c>
      <c r="I597" s="92">
        <f t="shared" si="61"/>
        <v>8.792941E-2</v>
      </c>
      <c r="J597" t="str">
        <f>IFERROR(VLOOKUP(VLOOKUP(B597,'Div &amp; NAV PU'!K:N,4,0),$O:$P,2,0),"Debt")</f>
        <v>Debt</v>
      </c>
      <c r="R597" t="str">
        <f t="shared" si="56"/>
        <v>Y0ALDirect Plan - Daily IDCW</v>
      </c>
      <c r="S597" t="str">
        <f>+VLOOKUP(B597,'Div &amp; NAV PU'!K:N,4,0)</f>
        <v>Y0AL</v>
      </c>
      <c r="T597" t="str">
        <f>+VLOOKUP(B597,'Div &amp; NAV PU'!K:O,5,0)</f>
        <v>Direct Plan - Daily IDCW</v>
      </c>
      <c r="U597">
        <f t="shared" si="58"/>
        <v>16.110954460000006</v>
      </c>
      <c r="V597">
        <f>+VLOOKUP(T597,Financials!$C$59:$AN$72,MATCH(S597,Financials!$1:$1,0)-2,0)</f>
        <v>16.110954460000006</v>
      </c>
      <c r="W597" s="108">
        <f t="shared" si="57"/>
        <v>0</v>
      </c>
      <c r="Y597" s="92">
        <f t="shared" si="59"/>
        <v>16.110954460000006</v>
      </c>
      <c r="Z597">
        <f t="shared" si="60"/>
        <v>16.110954460000006</v>
      </c>
    </row>
    <row r="598" spans="1:26" hidden="1" x14ac:dyDescent="0.25">
      <c r="A598" s="171">
        <v>821</v>
      </c>
      <c r="B598" s="171">
        <v>125</v>
      </c>
      <c r="C598" s="171" t="s">
        <v>2458</v>
      </c>
      <c r="D598" s="172">
        <v>44356</v>
      </c>
      <c r="E598" s="173">
        <v>9.5671999999999999E-4</v>
      </c>
      <c r="F598" s="173">
        <v>9.5671999999999999E-4</v>
      </c>
      <c r="G598" s="173">
        <v>10.8591</v>
      </c>
      <c r="I598" s="92">
        <f t="shared" si="61"/>
        <v>9.5671999999999999E-4</v>
      </c>
      <c r="J598" t="str">
        <f>IFERROR(VLOOKUP(VLOOKUP(B598,'Div &amp; NAV PU'!K:N,4,0),$O:$P,2,0),"Debt")</f>
        <v>Debt</v>
      </c>
      <c r="R598" t="str">
        <f t="shared" si="56"/>
        <v>Y0BLRegular Plan - Daily IDCW</v>
      </c>
      <c r="S598" t="str">
        <f>+VLOOKUP(B598,'Div &amp; NAV PU'!K:N,4,0)</f>
        <v>Y0BL</v>
      </c>
      <c r="T598" t="str">
        <f>+VLOOKUP(B598,'Div &amp; NAV PU'!K:O,5,0)</f>
        <v>Regular Plan - Daily IDCW</v>
      </c>
      <c r="U598">
        <f t="shared" si="58"/>
        <v>0.15721088999999988</v>
      </c>
      <c r="V598">
        <f>+VLOOKUP(T598,Financials!$C$59:$AN$72,MATCH(S598,Financials!$1:$1,0)-2,0)</f>
        <v>0.15721088999999988</v>
      </c>
      <c r="W598" s="108">
        <f t="shared" si="57"/>
        <v>0</v>
      </c>
      <c r="Y598" s="92">
        <f t="shared" si="59"/>
        <v>0.15721088999999988</v>
      </c>
      <c r="Z598">
        <f t="shared" si="60"/>
        <v>0.15721088999999988</v>
      </c>
    </row>
    <row r="599" spans="1:26" hidden="1" x14ac:dyDescent="0.25">
      <c r="A599" s="171">
        <v>822</v>
      </c>
      <c r="B599" s="171" t="s">
        <v>1263</v>
      </c>
      <c r="C599" s="171" t="s">
        <v>2459</v>
      </c>
      <c r="D599" s="172">
        <v>44356</v>
      </c>
      <c r="E599" s="173">
        <v>1.09914E-3</v>
      </c>
      <c r="F599" s="173">
        <v>1.09914E-3</v>
      </c>
      <c r="G599" s="173">
        <v>10.8591</v>
      </c>
      <c r="I599" s="92">
        <f t="shared" si="61"/>
        <v>1.09914E-3</v>
      </c>
      <c r="J599" t="str">
        <f>IFERROR(VLOOKUP(VLOOKUP(B599,'Div &amp; NAV PU'!K:N,4,0),$O:$P,2,0),"Debt")</f>
        <v>Debt</v>
      </c>
      <c r="R599" t="str">
        <f t="shared" si="56"/>
        <v>Y0BLDirect Plan - Daily IDCW</v>
      </c>
      <c r="S599" t="str">
        <f>+VLOOKUP(B599,'Div &amp; NAV PU'!K:N,4,0)</f>
        <v>Y0BL</v>
      </c>
      <c r="T599" t="str">
        <f>+VLOOKUP(B599,'Div &amp; NAV PU'!K:O,5,0)</f>
        <v>Direct Plan - Daily IDCW</v>
      </c>
      <c r="U599">
        <f t="shared" si="58"/>
        <v>0.18309809000000002</v>
      </c>
      <c r="V599">
        <f>+VLOOKUP(T599,Financials!$C$59:$AN$72,MATCH(S599,Financials!$1:$1,0)-2,0)</f>
        <v>0.18309809000000002</v>
      </c>
      <c r="W599" s="108">
        <f t="shared" si="57"/>
        <v>0</v>
      </c>
      <c r="Y599" s="92">
        <f t="shared" si="59"/>
        <v>0.18309809000000002</v>
      </c>
      <c r="Z599">
        <f t="shared" si="60"/>
        <v>0.18309809000000002</v>
      </c>
    </row>
    <row r="600" spans="1:26" hidden="1" x14ac:dyDescent="0.25">
      <c r="A600" s="171">
        <v>823</v>
      </c>
      <c r="B600" s="171" t="s">
        <v>1271</v>
      </c>
      <c r="C600" s="171" t="s">
        <v>2446</v>
      </c>
      <c r="D600" s="172">
        <v>44356</v>
      </c>
      <c r="E600" s="173">
        <v>9.2609280000000002E-2</v>
      </c>
      <c r="F600" s="173">
        <v>9.2609280000000002E-2</v>
      </c>
      <c r="G600" s="173">
        <v>1011.7794</v>
      </c>
      <c r="I600" s="92">
        <f t="shared" si="61"/>
        <v>9.2609280000000002E-2</v>
      </c>
      <c r="J600" t="str">
        <f>IFERROR(VLOOKUP(VLOOKUP(B600,'Div &amp; NAV PU'!K:N,4,0),$O:$P,2,0),"Debt")</f>
        <v>Debt</v>
      </c>
      <c r="R600" t="str">
        <f t="shared" si="56"/>
        <v>Y0BQRegular Plan - Daily IDCW</v>
      </c>
      <c r="S600" t="str">
        <f>+VLOOKUP(B600,'Div &amp; NAV PU'!K:N,4,0)</f>
        <v>Y0BQ</v>
      </c>
      <c r="T600" t="str">
        <f>+VLOOKUP(B600,'Div &amp; NAV PU'!K:O,5,0)</f>
        <v>Regular Plan - Daily IDCW</v>
      </c>
      <c r="U600">
        <f t="shared" si="58"/>
        <v>15.994319890000005</v>
      </c>
      <c r="V600">
        <f>+VLOOKUP(T600,Financials!$C$59:$AN$72,MATCH(S600,Financials!$1:$1,0)-2,0)</f>
        <v>15.994319890000005</v>
      </c>
      <c r="W600" s="108">
        <f t="shared" si="57"/>
        <v>0</v>
      </c>
      <c r="Y600" s="92">
        <f t="shared" si="59"/>
        <v>15.994319890000005</v>
      </c>
      <c r="Z600">
        <f t="shared" si="60"/>
        <v>15.994319890000005</v>
      </c>
    </row>
    <row r="601" spans="1:26" hidden="1" x14ac:dyDescent="0.25">
      <c r="A601" s="171">
        <v>824</v>
      </c>
      <c r="B601" s="171" t="s">
        <v>1268</v>
      </c>
      <c r="C601" s="171" t="s">
        <v>2447</v>
      </c>
      <c r="D601" s="172">
        <v>44356</v>
      </c>
      <c r="E601" s="173">
        <v>9.424101E-2</v>
      </c>
      <c r="F601" s="173">
        <v>9.424101E-2</v>
      </c>
      <c r="G601" s="173">
        <v>1014.3496</v>
      </c>
      <c r="I601" s="92">
        <f t="shared" si="61"/>
        <v>9.424101E-2</v>
      </c>
      <c r="J601" t="str">
        <f>IFERROR(VLOOKUP(VLOOKUP(B601,'Div &amp; NAV PU'!K:N,4,0),$O:$P,2,0),"Debt")</f>
        <v>Debt</v>
      </c>
      <c r="R601" t="str">
        <f t="shared" si="56"/>
        <v>Y0BQDirect Plan - Daily IDCW</v>
      </c>
      <c r="S601" t="str">
        <f>+VLOOKUP(B601,'Div &amp; NAV PU'!K:N,4,0)</f>
        <v>Y0BQ</v>
      </c>
      <c r="T601" t="str">
        <f>+VLOOKUP(B601,'Div &amp; NAV PU'!K:O,5,0)</f>
        <v>Direct Plan - Daily IDCW</v>
      </c>
      <c r="U601">
        <f t="shared" si="58"/>
        <v>16.338912069999992</v>
      </c>
      <c r="V601">
        <f>+VLOOKUP(T601,Financials!$C$59:$AN$72,MATCH(S601,Financials!$1:$1,0)-2,0)</f>
        <v>16.338912069999992</v>
      </c>
      <c r="W601" s="108">
        <f t="shared" si="57"/>
        <v>0</v>
      </c>
      <c r="Y601" s="92">
        <f t="shared" si="59"/>
        <v>16.338912069999992</v>
      </c>
      <c r="Z601">
        <f t="shared" si="60"/>
        <v>16.338912069999992</v>
      </c>
    </row>
    <row r="602" spans="1:26" hidden="1" x14ac:dyDescent="0.25">
      <c r="A602" s="171">
        <v>825</v>
      </c>
      <c r="B602" s="171" t="s">
        <v>1297</v>
      </c>
      <c r="C602" s="171" t="s">
        <v>2469</v>
      </c>
      <c r="D602" s="172">
        <v>44357</v>
      </c>
      <c r="E602" s="173">
        <v>7.4310299999999999E-3</v>
      </c>
      <c r="F602" s="173">
        <v>7.4310299999999999E-3</v>
      </c>
      <c r="G602" s="173">
        <v>11.116</v>
      </c>
      <c r="I602" s="92">
        <f t="shared" si="61"/>
        <v>7.4310299999999999E-3</v>
      </c>
      <c r="J602" t="str">
        <f>IFERROR(VLOOKUP(VLOOKUP(B602,'Div &amp; NAV PU'!K:N,4,0),$O:$P,2,0),"Debt")</f>
        <v>Debt</v>
      </c>
      <c r="R602" t="str">
        <f t="shared" si="56"/>
        <v>Y0AIRegular Plan - Daily IDCW</v>
      </c>
      <c r="S602" t="str">
        <f>+VLOOKUP(B602,'Div &amp; NAV PU'!K:N,4,0)</f>
        <v>Y0AI</v>
      </c>
      <c r="T602" t="str">
        <f>+VLOOKUP(B602,'Div &amp; NAV PU'!K:O,5,0)</f>
        <v>Regular Plan - Daily IDCW</v>
      </c>
      <c r="U602">
        <f t="shared" si="58"/>
        <v>0.25393286999999998</v>
      </c>
      <c r="V602">
        <f>+VLOOKUP(T602,Financials!$C$59:$AN$72,MATCH(S602,Financials!$1:$1,0)-2,0)</f>
        <v>0.25393286999999998</v>
      </c>
      <c r="W602" s="108">
        <f t="shared" si="57"/>
        <v>0</v>
      </c>
      <c r="Y602" s="92">
        <f t="shared" si="59"/>
        <v>0.25393286999999998</v>
      </c>
      <c r="Z602">
        <f t="shared" si="60"/>
        <v>0.25393286999999998</v>
      </c>
    </row>
    <row r="603" spans="1:26" hidden="1" x14ac:dyDescent="0.25">
      <c r="A603" s="171">
        <v>826</v>
      </c>
      <c r="B603" s="171" t="s">
        <v>1524</v>
      </c>
      <c r="C603" s="171" t="s">
        <v>2462</v>
      </c>
      <c r="D603" s="172">
        <v>44357</v>
      </c>
      <c r="E603" s="173">
        <v>7.59752E-3</v>
      </c>
      <c r="F603" s="173">
        <v>7.59752E-3</v>
      </c>
      <c r="G603" s="173">
        <v>11.1907</v>
      </c>
      <c r="I603" s="92">
        <f t="shared" si="61"/>
        <v>7.59752E-3</v>
      </c>
      <c r="J603" t="str">
        <f>IFERROR(VLOOKUP(VLOOKUP(B603,'Div &amp; NAV PU'!K:N,4,0),$O:$P,2,0),"Debt")</f>
        <v>Debt</v>
      </c>
      <c r="R603" t="str">
        <f t="shared" si="56"/>
        <v>Y0AIDirect Plan - Daily IDCW</v>
      </c>
      <c r="S603" t="str">
        <f>+VLOOKUP(B603,'Div &amp; NAV PU'!K:N,4,0)</f>
        <v>Y0AI</v>
      </c>
      <c r="T603" t="str">
        <f>+VLOOKUP(B603,'Div &amp; NAV PU'!K:O,5,0)</f>
        <v>Direct Plan - Daily IDCW</v>
      </c>
      <c r="U603">
        <f t="shared" si="58"/>
        <v>0.28590751000000003</v>
      </c>
      <c r="V603">
        <f>+VLOOKUP(T603,Financials!$C$59:$AN$72,MATCH(S603,Financials!$1:$1,0)-2,0)</f>
        <v>0.28590751000000003</v>
      </c>
      <c r="W603" s="108">
        <f t="shared" si="57"/>
        <v>0</v>
      </c>
      <c r="Y603" s="92">
        <f t="shared" si="59"/>
        <v>0.28590751000000003</v>
      </c>
      <c r="Z603">
        <f t="shared" si="60"/>
        <v>0.28590751000000003</v>
      </c>
    </row>
    <row r="604" spans="1:26" hidden="1" x14ac:dyDescent="0.25">
      <c r="A604" s="171">
        <v>827</v>
      </c>
      <c r="B604" s="171">
        <v>222</v>
      </c>
      <c r="C604" s="171" t="s">
        <v>2455</v>
      </c>
      <c r="D604" s="172">
        <v>44357</v>
      </c>
      <c r="E604" s="173">
        <v>1.2914599999999999E-3</v>
      </c>
      <c r="F604" s="173">
        <v>1.2914599999999999E-3</v>
      </c>
      <c r="G604" s="173">
        <v>10.322100000000001</v>
      </c>
      <c r="I604" s="92">
        <f t="shared" si="61"/>
        <v>1.2914599999999999E-3</v>
      </c>
      <c r="J604" t="str">
        <f>IFERROR(VLOOKUP(VLOOKUP(B604,'Div &amp; NAV PU'!K:N,4,0),$O:$P,2,0),"Debt")</f>
        <v>Debt</v>
      </c>
      <c r="R604" t="str">
        <f t="shared" si="56"/>
        <v>Y0BORegular Plan - Daily IDCW</v>
      </c>
      <c r="S604" t="str">
        <f>+VLOOKUP(B604,'Div &amp; NAV PU'!K:N,4,0)</f>
        <v>Y0BO</v>
      </c>
      <c r="T604" t="str">
        <f>+VLOOKUP(B604,'Div &amp; NAV PU'!K:O,5,0)</f>
        <v>Regular Plan - Daily IDCW</v>
      </c>
      <c r="U604">
        <f t="shared" si="58"/>
        <v>0.17107141000000012</v>
      </c>
      <c r="V604">
        <f>+VLOOKUP(T604,Financials!$C$59:$AN$72,MATCH(S604,Financials!$1:$1,0)-2,0)</f>
        <v>0.17107141000000012</v>
      </c>
      <c r="W604" s="108">
        <f t="shared" si="57"/>
        <v>0</v>
      </c>
      <c r="Y604" s="92">
        <f t="shared" si="59"/>
        <v>0.17107141000000012</v>
      </c>
      <c r="Z604">
        <f t="shared" si="60"/>
        <v>0.17107141000000012</v>
      </c>
    </row>
    <row r="605" spans="1:26" hidden="1" x14ac:dyDescent="0.25">
      <c r="A605" s="171">
        <v>828</v>
      </c>
      <c r="B605" s="171" t="s">
        <v>1259</v>
      </c>
      <c r="C605" s="171" t="s">
        <v>2457</v>
      </c>
      <c r="D605" s="172">
        <v>44357</v>
      </c>
      <c r="E605" s="173">
        <v>1.36096E-3</v>
      </c>
      <c r="F605" s="173">
        <v>1.36096E-3</v>
      </c>
      <c r="G605" s="173">
        <v>10.5092</v>
      </c>
      <c r="I605" s="92">
        <f t="shared" si="61"/>
        <v>1.36096E-3</v>
      </c>
      <c r="J605" t="str">
        <f>IFERROR(VLOOKUP(VLOOKUP(B605,'Div &amp; NAV PU'!K:N,4,0),$O:$P,2,0),"Debt")</f>
        <v>Debt</v>
      </c>
      <c r="R605" t="str">
        <f t="shared" si="56"/>
        <v>Y0BODirect Plan - Daily IDCW</v>
      </c>
      <c r="S605" t="str">
        <f>+VLOOKUP(B605,'Div &amp; NAV PU'!K:N,4,0)</f>
        <v>Y0BO</v>
      </c>
      <c r="T605" t="str">
        <f>+VLOOKUP(B605,'Div &amp; NAV PU'!K:O,5,0)</f>
        <v>Direct Plan - Daily IDCW</v>
      </c>
      <c r="U605">
        <f t="shared" si="58"/>
        <v>0.18260394999999999</v>
      </c>
      <c r="V605">
        <f>+VLOOKUP(T605,Financials!$C$59:$AN$72,MATCH(S605,Financials!$1:$1,0)-2,0)</f>
        <v>0.18260394999999999</v>
      </c>
      <c r="W605" s="108">
        <f t="shared" si="57"/>
        <v>0</v>
      </c>
      <c r="Y605" s="92">
        <f t="shared" si="59"/>
        <v>0.18260394999999999</v>
      </c>
      <c r="Z605">
        <f t="shared" si="60"/>
        <v>0.18260394999999999</v>
      </c>
    </row>
    <row r="606" spans="1:26" hidden="1" x14ac:dyDescent="0.25">
      <c r="A606" s="171">
        <v>829</v>
      </c>
      <c r="B606" s="171" t="s">
        <v>1289</v>
      </c>
      <c r="C606" s="171" t="s">
        <v>2444</v>
      </c>
      <c r="D606" s="172">
        <v>44357</v>
      </c>
      <c r="E606" s="173">
        <v>8.491514E-2</v>
      </c>
      <c r="F606" s="173">
        <v>8.491514E-2</v>
      </c>
      <c r="G606" s="173">
        <v>1023.3</v>
      </c>
      <c r="I606" s="92">
        <f t="shared" si="61"/>
        <v>8.491514E-2</v>
      </c>
      <c r="J606" t="str">
        <f>IFERROR(VLOOKUP(VLOOKUP(B606,'Div &amp; NAV PU'!K:N,4,0),$O:$P,2,0),"Debt")</f>
        <v>Debt</v>
      </c>
      <c r="R606" t="str">
        <f t="shared" si="56"/>
        <v>Y0ALRegular Plan - Daily IDCW</v>
      </c>
      <c r="S606" t="str">
        <f>+VLOOKUP(B606,'Div &amp; NAV PU'!K:N,4,0)</f>
        <v>Y0AL</v>
      </c>
      <c r="T606" t="str">
        <f>+VLOOKUP(B606,'Div &amp; NAV PU'!K:O,5,0)</f>
        <v>Regular Plan - Daily IDCW</v>
      </c>
      <c r="U606">
        <f t="shared" si="58"/>
        <v>15.581406499999995</v>
      </c>
      <c r="V606">
        <f>+VLOOKUP(T606,Financials!$C$59:$AN$72,MATCH(S606,Financials!$1:$1,0)-2,0)</f>
        <v>15.581406499999995</v>
      </c>
      <c r="W606" s="108">
        <f t="shared" si="57"/>
        <v>0</v>
      </c>
      <c r="Y606" s="92">
        <f t="shared" si="59"/>
        <v>15.581406499999995</v>
      </c>
      <c r="Z606">
        <f t="shared" si="60"/>
        <v>15.581406499999995</v>
      </c>
    </row>
    <row r="607" spans="1:26" hidden="1" x14ac:dyDescent="0.25">
      <c r="A607" s="171">
        <v>830</v>
      </c>
      <c r="B607" s="171" t="s">
        <v>1285</v>
      </c>
      <c r="C607" s="171" t="s">
        <v>2445</v>
      </c>
      <c r="D607" s="172">
        <v>44357</v>
      </c>
      <c r="E607" s="173">
        <v>8.8118119999999994E-2</v>
      </c>
      <c r="F607" s="173">
        <v>8.8118119999999994E-2</v>
      </c>
      <c r="G607" s="173">
        <v>1023.3</v>
      </c>
      <c r="I607" s="92">
        <f t="shared" si="61"/>
        <v>8.8118119999999994E-2</v>
      </c>
      <c r="J607" t="str">
        <f>IFERROR(VLOOKUP(VLOOKUP(B607,'Div &amp; NAV PU'!K:N,4,0),$O:$P,2,0),"Debt")</f>
        <v>Debt</v>
      </c>
      <c r="R607" t="str">
        <f t="shared" si="56"/>
        <v>Y0ALDirect Plan - Daily IDCW</v>
      </c>
      <c r="S607" t="str">
        <f>+VLOOKUP(B607,'Div &amp; NAV PU'!K:N,4,0)</f>
        <v>Y0AL</v>
      </c>
      <c r="T607" t="str">
        <f>+VLOOKUP(B607,'Div &amp; NAV PU'!K:O,5,0)</f>
        <v>Direct Plan - Daily IDCW</v>
      </c>
      <c r="U607">
        <f t="shared" si="58"/>
        <v>16.110954460000006</v>
      </c>
      <c r="V607">
        <f>+VLOOKUP(T607,Financials!$C$59:$AN$72,MATCH(S607,Financials!$1:$1,0)-2,0)</f>
        <v>16.110954460000006</v>
      </c>
      <c r="W607" s="108">
        <f t="shared" si="57"/>
        <v>0</v>
      </c>
      <c r="Y607" s="92">
        <f t="shared" si="59"/>
        <v>16.110954460000006</v>
      </c>
      <c r="Z607">
        <f t="shared" si="60"/>
        <v>16.110954460000006</v>
      </c>
    </row>
    <row r="608" spans="1:26" hidden="1" x14ac:dyDescent="0.25">
      <c r="A608" s="171">
        <v>831</v>
      </c>
      <c r="B608" s="171">
        <v>125</v>
      </c>
      <c r="C608" s="171" t="s">
        <v>2458</v>
      </c>
      <c r="D608" s="172">
        <v>44357</v>
      </c>
      <c r="E608" s="173">
        <v>8.5293000000000001E-4</v>
      </c>
      <c r="F608" s="173">
        <v>8.5293000000000001E-4</v>
      </c>
      <c r="G608" s="173">
        <v>10.8591</v>
      </c>
      <c r="I608" s="92">
        <f t="shared" si="61"/>
        <v>8.5293000000000001E-4</v>
      </c>
      <c r="J608" t="str">
        <f>IFERROR(VLOOKUP(VLOOKUP(B608,'Div &amp; NAV PU'!K:N,4,0),$O:$P,2,0),"Debt")</f>
        <v>Debt</v>
      </c>
      <c r="R608" t="str">
        <f t="shared" si="56"/>
        <v>Y0BLRegular Plan - Daily IDCW</v>
      </c>
      <c r="S608" t="str">
        <f>+VLOOKUP(B608,'Div &amp; NAV PU'!K:N,4,0)</f>
        <v>Y0BL</v>
      </c>
      <c r="T608" t="str">
        <f>+VLOOKUP(B608,'Div &amp; NAV PU'!K:O,5,0)</f>
        <v>Regular Plan - Daily IDCW</v>
      </c>
      <c r="U608">
        <f t="shared" si="58"/>
        <v>0.15721088999999988</v>
      </c>
      <c r="V608">
        <f>+VLOOKUP(T608,Financials!$C$59:$AN$72,MATCH(S608,Financials!$1:$1,0)-2,0)</f>
        <v>0.15721088999999988</v>
      </c>
      <c r="W608" s="108">
        <f t="shared" si="57"/>
        <v>0</v>
      </c>
      <c r="Y608" s="92">
        <f t="shared" si="59"/>
        <v>0.15721088999999988</v>
      </c>
      <c r="Z608">
        <f t="shared" si="60"/>
        <v>0.15721088999999988</v>
      </c>
    </row>
    <row r="609" spans="1:32" hidden="1" x14ac:dyDescent="0.25">
      <c r="A609" s="171">
        <v>832</v>
      </c>
      <c r="B609" s="171" t="s">
        <v>1263</v>
      </c>
      <c r="C609" s="171" t="s">
        <v>2459</v>
      </c>
      <c r="D609" s="172">
        <v>44357</v>
      </c>
      <c r="E609" s="173">
        <v>9.9568000000000009E-4</v>
      </c>
      <c r="F609" s="173">
        <v>9.9568000000000009E-4</v>
      </c>
      <c r="G609" s="173">
        <v>10.8591</v>
      </c>
      <c r="I609" s="92">
        <f t="shared" si="61"/>
        <v>9.9568000000000009E-4</v>
      </c>
      <c r="J609" t="str">
        <f>IFERROR(VLOOKUP(VLOOKUP(B609,'Div &amp; NAV PU'!K:N,4,0),$O:$P,2,0),"Debt")</f>
        <v>Debt</v>
      </c>
      <c r="R609" t="str">
        <f t="shared" si="56"/>
        <v>Y0BLDirect Plan - Daily IDCW</v>
      </c>
      <c r="S609" t="str">
        <f>+VLOOKUP(B609,'Div &amp; NAV PU'!K:N,4,0)</f>
        <v>Y0BL</v>
      </c>
      <c r="T609" t="str">
        <f>+VLOOKUP(B609,'Div &amp; NAV PU'!K:O,5,0)</f>
        <v>Direct Plan - Daily IDCW</v>
      </c>
      <c r="U609">
        <f t="shared" si="58"/>
        <v>0.18309809000000002</v>
      </c>
      <c r="V609">
        <f>+VLOOKUP(T609,Financials!$C$59:$AN$72,MATCH(S609,Financials!$1:$1,0)-2,0)</f>
        <v>0.18309809000000002</v>
      </c>
      <c r="W609" s="108">
        <f t="shared" si="57"/>
        <v>0</v>
      </c>
      <c r="Y609" s="92">
        <f t="shared" si="59"/>
        <v>0.18309809000000002</v>
      </c>
      <c r="Z609">
        <f t="shared" si="60"/>
        <v>0.18309809000000002</v>
      </c>
    </row>
    <row r="610" spans="1:32" hidden="1" x14ac:dyDescent="0.25">
      <c r="A610" s="171">
        <v>833</v>
      </c>
      <c r="B610" s="171" t="s">
        <v>1271</v>
      </c>
      <c r="C610" s="171" t="s">
        <v>2446</v>
      </c>
      <c r="D610" s="172">
        <v>44357</v>
      </c>
      <c r="E610" s="173">
        <v>8.9642609999999998E-2</v>
      </c>
      <c r="F610" s="173">
        <v>8.9642609999999998E-2</v>
      </c>
      <c r="G610" s="173">
        <v>1011.7794</v>
      </c>
      <c r="I610" s="92">
        <f t="shared" si="61"/>
        <v>8.9642609999999998E-2</v>
      </c>
      <c r="J610" t="str">
        <f>IFERROR(VLOOKUP(VLOOKUP(B610,'Div &amp; NAV PU'!K:N,4,0),$O:$P,2,0),"Debt")</f>
        <v>Debt</v>
      </c>
      <c r="R610" t="str">
        <f t="shared" si="56"/>
        <v>Y0BQRegular Plan - Daily IDCW</v>
      </c>
      <c r="S610" t="str">
        <f>+VLOOKUP(B610,'Div &amp; NAV PU'!K:N,4,0)</f>
        <v>Y0BQ</v>
      </c>
      <c r="T610" t="str">
        <f>+VLOOKUP(B610,'Div &amp; NAV PU'!K:O,5,0)</f>
        <v>Regular Plan - Daily IDCW</v>
      </c>
      <c r="U610">
        <f t="shared" si="58"/>
        <v>15.994319890000005</v>
      </c>
      <c r="V610">
        <f>+VLOOKUP(T610,Financials!$C$59:$AN$72,MATCH(S610,Financials!$1:$1,0)-2,0)</f>
        <v>15.994319890000005</v>
      </c>
      <c r="W610" s="108">
        <f t="shared" si="57"/>
        <v>0</v>
      </c>
      <c r="Y610" s="92">
        <f t="shared" si="59"/>
        <v>15.994319890000005</v>
      </c>
      <c r="Z610">
        <f t="shared" si="60"/>
        <v>15.994319890000005</v>
      </c>
    </row>
    <row r="611" spans="1:32" hidden="1" x14ac:dyDescent="0.25">
      <c r="A611" s="171">
        <v>834</v>
      </c>
      <c r="B611" s="171" t="s">
        <v>1268</v>
      </c>
      <c r="C611" s="171" t="s">
        <v>2447</v>
      </c>
      <c r="D611" s="172">
        <v>44357</v>
      </c>
      <c r="E611" s="173">
        <v>9.1315809999999997E-2</v>
      </c>
      <c r="F611" s="173">
        <v>9.1315809999999997E-2</v>
      </c>
      <c r="G611" s="173">
        <v>1014.3496</v>
      </c>
      <c r="I611" s="92">
        <f t="shared" si="61"/>
        <v>9.1315809999999997E-2</v>
      </c>
      <c r="J611" t="str">
        <f>IFERROR(VLOOKUP(VLOOKUP(B611,'Div &amp; NAV PU'!K:N,4,0),$O:$P,2,0),"Debt")</f>
        <v>Debt</v>
      </c>
      <c r="R611" t="str">
        <f t="shared" si="56"/>
        <v>Y0BQDirect Plan - Daily IDCW</v>
      </c>
      <c r="S611" t="str">
        <f>+VLOOKUP(B611,'Div &amp; NAV PU'!K:N,4,0)</f>
        <v>Y0BQ</v>
      </c>
      <c r="T611" t="str">
        <f>+VLOOKUP(B611,'Div &amp; NAV PU'!K:O,5,0)</f>
        <v>Direct Plan - Daily IDCW</v>
      </c>
      <c r="U611">
        <f t="shared" si="58"/>
        <v>16.338912069999992</v>
      </c>
      <c r="V611">
        <f>+VLOOKUP(T611,Financials!$C$59:$AN$72,MATCH(S611,Financials!$1:$1,0)-2,0)</f>
        <v>16.338912069999992</v>
      </c>
      <c r="W611" s="108">
        <f t="shared" si="57"/>
        <v>0</v>
      </c>
      <c r="Y611" s="92">
        <f t="shared" si="59"/>
        <v>16.338912069999992</v>
      </c>
      <c r="Z611">
        <f t="shared" si="60"/>
        <v>16.338912069999992</v>
      </c>
    </row>
    <row r="612" spans="1:32" hidden="1" x14ac:dyDescent="0.25">
      <c r="A612" s="171">
        <v>835</v>
      </c>
      <c r="B612" s="171">
        <v>222</v>
      </c>
      <c r="C612" s="171" t="s">
        <v>2455</v>
      </c>
      <c r="D612" s="172">
        <v>44358</v>
      </c>
      <c r="E612" s="173">
        <v>8.9068999999999997E-4</v>
      </c>
      <c r="F612" s="173">
        <v>8.9068999999999997E-4</v>
      </c>
      <c r="G612" s="173">
        <v>10.322100000000001</v>
      </c>
      <c r="I612" s="92">
        <f t="shared" si="61"/>
        <v>8.9068999999999997E-4</v>
      </c>
      <c r="J612" t="str">
        <f>IFERROR(VLOOKUP(VLOOKUP(B612,'Div &amp; NAV PU'!K:N,4,0),$O:$P,2,0),"Debt")</f>
        <v>Debt</v>
      </c>
      <c r="R612" t="str">
        <f t="shared" si="56"/>
        <v>Y0BORegular Plan - Daily IDCW</v>
      </c>
      <c r="S612" t="str">
        <f>+VLOOKUP(B612,'Div &amp; NAV PU'!K:N,4,0)</f>
        <v>Y0BO</v>
      </c>
      <c r="T612" t="str">
        <f>+VLOOKUP(B612,'Div &amp; NAV PU'!K:O,5,0)</f>
        <v>Regular Plan - Daily IDCW</v>
      </c>
      <c r="U612">
        <f t="shared" si="58"/>
        <v>0.17107141000000012</v>
      </c>
      <c r="V612">
        <f>+VLOOKUP(T612,Financials!$C$59:$AN$72,MATCH(S612,Financials!$1:$1,0)-2,0)</f>
        <v>0.17107141000000012</v>
      </c>
      <c r="W612" s="108">
        <f t="shared" si="57"/>
        <v>0</v>
      </c>
      <c r="Y612" s="92">
        <f t="shared" si="59"/>
        <v>0.17107141000000012</v>
      </c>
      <c r="Z612">
        <f t="shared" si="60"/>
        <v>0.17107141000000012</v>
      </c>
    </row>
    <row r="613" spans="1:32" hidden="1" x14ac:dyDescent="0.25">
      <c r="A613" s="171">
        <v>836</v>
      </c>
      <c r="B613" s="171" t="s">
        <v>1259</v>
      </c>
      <c r="C613" s="171" t="s">
        <v>2457</v>
      </c>
      <c r="D613" s="172">
        <v>44358</v>
      </c>
      <c r="E613" s="173">
        <v>9.5288999999999997E-4</v>
      </c>
      <c r="F613" s="173">
        <v>9.5288999999999997E-4</v>
      </c>
      <c r="G613" s="173">
        <v>10.5092</v>
      </c>
      <c r="I613" s="92">
        <f t="shared" si="61"/>
        <v>9.5288999999999997E-4</v>
      </c>
      <c r="J613" t="str">
        <f>IFERROR(VLOOKUP(VLOOKUP(B613,'Div &amp; NAV PU'!K:N,4,0),$O:$P,2,0),"Debt")</f>
        <v>Debt</v>
      </c>
      <c r="R613" t="str">
        <f t="shared" si="56"/>
        <v>Y0BODirect Plan - Daily IDCW</v>
      </c>
      <c r="S613" t="str">
        <f>+VLOOKUP(B613,'Div &amp; NAV PU'!K:N,4,0)</f>
        <v>Y0BO</v>
      </c>
      <c r="T613" t="str">
        <f>+VLOOKUP(B613,'Div &amp; NAV PU'!K:O,5,0)</f>
        <v>Direct Plan - Daily IDCW</v>
      </c>
      <c r="U613">
        <f t="shared" si="58"/>
        <v>0.18260394999999999</v>
      </c>
      <c r="V613">
        <f>+VLOOKUP(T613,Financials!$C$59:$AN$72,MATCH(S613,Financials!$1:$1,0)-2,0)</f>
        <v>0.18260394999999999</v>
      </c>
      <c r="W613" s="108">
        <f t="shared" si="57"/>
        <v>0</v>
      </c>
      <c r="Y613" s="92">
        <f t="shared" si="59"/>
        <v>0.18260394999999999</v>
      </c>
      <c r="Z613">
        <f t="shared" si="60"/>
        <v>0.18260394999999999</v>
      </c>
    </row>
    <row r="614" spans="1:32" hidden="1" x14ac:dyDescent="0.25">
      <c r="A614" s="171">
        <v>837</v>
      </c>
      <c r="B614" s="171" t="s">
        <v>1297</v>
      </c>
      <c r="C614" s="171" t="s">
        <v>2469</v>
      </c>
      <c r="D614" s="172">
        <v>44358</v>
      </c>
      <c r="E614" s="173">
        <v>2.58508E-3</v>
      </c>
      <c r="F614" s="173">
        <v>2.58508E-3</v>
      </c>
      <c r="G614" s="173">
        <v>11.116</v>
      </c>
      <c r="I614" s="92">
        <f t="shared" si="61"/>
        <v>2.58508E-3</v>
      </c>
      <c r="J614" t="str">
        <f>IFERROR(VLOOKUP(VLOOKUP(B614,'Div &amp; NAV PU'!K:N,4,0),$O:$P,2,0),"Debt")</f>
        <v>Debt</v>
      </c>
      <c r="R614" t="str">
        <f t="shared" si="56"/>
        <v>Y0AIRegular Plan - Daily IDCW</v>
      </c>
      <c r="S614" t="str">
        <f>+VLOOKUP(B614,'Div &amp; NAV PU'!K:N,4,0)</f>
        <v>Y0AI</v>
      </c>
      <c r="T614" t="str">
        <f>+VLOOKUP(B614,'Div &amp; NAV PU'!K:O,5,0)</f>
        <v>Regular Plan - Daily IDCW</v>
      </c>
      <c r="U614">
        <f t="shared" si="58"/>
        <v>0.25393286999999998</v>
      </c>
      <c r="V614">
        <f>+VLOOKUP(T614,Financials!$C$59:$AN$72,MATCH(S614,Financials!$1:$1,0)-2,0)</f>
        <v>0.25393286999999998</v>
      </c>
      <c r="W614" s="108">
        <f t="shared" si="57"/>
        <v>0</v>
      </c>
      <c r="Y614" s="92">
        <f t="shared" si="59"/>
        <v>0.25393286999999998</v>
      </c>
      <c r="Z614">
        <f t="shared" si="60"/>
        <v>0.25393286999999998</v>
      </c>
    </row>
    <row r="615" spans="1:32" hidden="1" x14ac:dyDescent="0.25">
      <c r="A615" s="171">
        <v>838</v>
      </c>
      <c r="B615" s="171" t="s">
        <v>1524</v>
      </c>
      <c r="C615" s="171" t="s">
        <v>2462</v>
      </c>
      <c r="D615" s="172">
        <v>44358</v>
      </c>
      <c r="E615" s="173">
        <v>2.71966E-3</v>
      </c>
      <c r="F615" s="173">
        <v>2.71966E-3</v>
      </c>
      <c r="G615" s="173">
        <v>11.1907</v>
      </c>
      <c r="I615" s="92">
        <f t="shared" si="61"/>
        <v>2.71966E-3</v>
      </c>
      <c r="J615" t="str">
        <f>IFERROR(VLOOKUP(VLOOKUP(B615,'Div &amp; NAV PU'!K:N,4,0),$O:$P,2,0),"Debt")</f>
        <v>Debt</v>
      </c>
      <c r="R615" t="str">
        <f t="shared" si="56"/>
        <v>Y0AIDirect Plan - Daily IDCW</v>
      </c>
      <c r="S615" t="str">
        <f>+VLOOKUP(B615,'Div &amp; NAV PU'!K:N,4,0)</f>
        <v>Y0AI</v>
      </c>
      <c r="T615" t="str">
        <f>+VLOOKUP(B615,'Div &amp; NAV PU'!K:O,5,0)</f>
        <v>Direct Plan - Daily IDCW</v>
      </c>
      <c r="U615">
        <f t="shared" si="58"/>
        <v>0.28590751000000003</v>
      </c>
      <c r="V615">
        <f>+VLOOKUP(T615,Financials!$C$59:$AN$72,MATCH(S615,Financials!$1:$1,0)-2,0)</f>
        <v>0.28590751000000003</v>
      </c>
      <c r="W615" s="108">
        <f t="shared" si="57"/>
        <v>0</v>
      </c>
      <c r="Y615" s="92">
        <f t="shared" si="59"/>
        <v>0.28590751000000003</v>
      </c>
      <c r="Z615">
        <f t="shared" si="60"/>
        <v>0.28590751000000003</v>
      </c>
    </row>
    <row r="616" spans="1:32" hidden="1" x14ac:dyDescent="0.25">
      <c r="A616" s="171">
        <v>839</v>
      </c>
      <c r="B616" s="171" t="s">
        <v>1289</v>
      </c>
      <c r="C616" s="171" t="s">
        <v>2444</v>
      </c>
      <c r="D616" s="172">
        <v>44358</v>
      </c>
      <c r="E616" s="173">
        <v>8.5553180000000006E-2</v>
      </c>
      <c r="F616" s="173">
        <v>8.5553180000000006E-2</v>
      </c>
      <c r="G616" s="173">
        <v>1023.3</v>
      </c>
      <c r="I616" s="92">
        <f t="shared" si="61"/>
        <v>8.5553180000000006E-2</v>
      </c>
      <c r="J616" t="str">
        <f>IFERROR(VLOOKUP(VLOOKUP(B616,'Div &amp; NAV PU'!K:N,4,0),$O:$P,2,0),"Debt")</f>
        <v>Debt</v>
      </c>
      <c r="R616" t="str">
        <f t="shared" si="56"/>
        <v>Y0ALRegular Plan - Daily IDCW</v>
      </c>
      <c r="S616" t="str">
        <f>+VLOOKUP(B616,'Div &amp; NAV PU'!K:N,4,0)</f>
        <v>Y0AL</v>
      </c>
      <c r="T616" t="str">
        <f>+VLOOKUP(B616,'Div &amp; NAV PU'!K:O,5,0)</f>
        <v>Regular Plan - Daily IDCW</v>
      </c>
      <c r="U616">
        <f t="shared" si="58"/>
        <v>15.581406499999995</v>
      </c>
      <c r="V616">
        <f>+VLOOKUP(T616,Financials!$C$59:$AN$72,MATCH(S616,Financials!$1:$1,0)-2,0)</f>
        <v>15.581406499999995</v>
      </c>
      <c r="W616" s="108">
        <f t="shared" si="57"/>
        <v>0</v>
      </c>
      <c r="Y616" s="92">
        <f t="shared" si="59"/>
        <v>15.581406499999995</v>
      </c>
      <c r="Z616">
        <f t="shared" si="60"/>
        <v>15.581406499999995</v>
      </c>
    </row>
    <row r="617" spans="1:32" hidden="1" x14ac:dyDescent="0.25">
      <c r="A617" s="171">
        <v>840</v>
      </c>
      <c r="B617" s="171" t="s">
        <v>1285</v>
      </c>
      <c r="C617" s="171" t="s">
        <v>2445</v>
      </c>
      <c r="D617" s="172">
        <v>44358</v>
      </c>
      <c r="E617" s="173">
        <v>8.8928160000000006E-2</v>
      </c>
      <c r="F617" s="173">
        <v>8.8928160000000006E-2</v>
      </c>
      <c r="G617" s="173">
        <v>1023.3</v>
      </c>
      <c r="I617" s="92">
        <f t="shared" si="61"/>
        <v>8.8928160000000006E-2</v>
      </c>
      <c r="J617" t="str">
        <f>IFERROR(VLOOKUP(VLOOKUP(B617,'Div &amp; NAV PU'!K:N,4,0),$O:$P,2,0),"Debt")</f>
        <v>Debt</v>
      </c>
      <c r="R617" t="str">
        <f t="shared" si="56"/>
        <v>Y0ALDirect Plan - Daily IDCW</v>
      </c>
      <c r="S617" t="str">
        <f>+VLOOKUP(B617,'Div &amp; NAV PU'!K:N,4,0)</f>
        <v>Y0AL</v>
      </c>
      <c r="T617" t="str">
        <f>+VLOOKUP(B617,'Div &amp; NAV PU'!K:O,5,0)</f>
        <v>Direct Plan - Daily IDCW</v>
      </c>
      <c r="U617">
        <f t="shared" si="58"/>
        <v>16.110954460000006</v>
      </c>
      <c r="V617">
        <f>+VLOOKUP(T617,Financials!$C$59:$AN$72,MATCH(S617,Financials!$1:$1,0)-2,0)</f>
        <v>16.110954460000006</v>
      </c>
      <c r="W617" s="108">
        <f t="shared" si="57"/>
        <v>0</v>
      </c>
      <c r="Y617" s="92">
        <f t="shared" si="59"/>
        <v>16.110954460000006</v>
      </c>
      <c r="Z617">
        <f t="shared" si="60"/>
        <v>16.110954460000006</v>
      </c>
    </row>
    <row r="618" spans="1:32" hidden="1" x14ac:dyDescent="0.25">
      <c r="A618" s="171">
        <v>841</v>
      </c>
      <c r="B618" s="171">
        <v>125</v>
      </c>
      <c r="C618" s="171" t="s">
        <v>2458</v>
      </c>
      <c r="D618" s="172">
        <v>44358</v>
      </c>
      <c r="E618" s="173">
        <v>1.04564E-3</v>
      </c>
      <c r="F618" s="173">
        <v>1.04564E-3</v>
      </c>
      <c r="G618" s="173">
        <v>10.8591</v>
      </c>
      <c r="I618" s="92">
        <f t="shared" si="61"/>
        <v>1.04564E-3</v>
      </c>
      <c r="J618" t="str">
        <f>IFERROR(VLOOKUP(VLOOKUP(B618,'Div &amp; NAV PU'!K:N,4,0),$O:$P,2,0),"Debt")</f>
        <v>Debt</v>
      </c>
      <c r="R618" t="str">
        <f t="shared" si="56"/>
        <v>Y0BLRegular Plan - Daily IDCW</v>
      </c>
      <c r="S618" t="str">
        <f>+VLOOKUP(B618,'Div &amp; NAV PU'!K:N,4,0)</f>
        <v>Y0BL</v>
      </c>
      <c r="T618" t="str">
        <f>+VLOOKUP(B618,'Div &amp; NAV PU'!K:O,5,0)</f>
        <v>Regular Plan - Daily IDCW</v>
      </c>
      <c r="U618">
        <f t="shared" si="58"/>
        <v>0.15721088999999988</v>
      </c>
      <c r="V618">
        <f>+VLOOKUP(T618,Financials!$C$59:$AN$72,MATCH(S618,Financials!$1:$1,0)-2,0)</f>
        <v>0.15721088999999988</v>
      </c>
      <c r="W618" s="108">
        <f t="shared" si="57"/>
        <v>0</v>
      </c>
      <c r="Y618" s="92">
        <f t="shared" si="59"/>
        <v>0.15721088999999988</v>
      </c>
      <c r="Z618">
        <f t="shared" si="60"/>
        <v>0.15721088999999988</v>
      </c>
      <c r="AF618" s="169"/>
    </row>
    <row r="619" spans="1:32" hidden="1" x14ac:dyDescent="0.25">
      <c r="A619" s="171">
        <v>842</v>
      </c>
      <c r="B619" s="171" t="s">
        <v>1263</v>
      </c>
      <c r="C619" s="171" t="s">
        <v>2459</v>
      </c>
      <c r="D619" s="172">
        <v>44358</v>
      </c>
      <c r="E619" s="173">
        <v>1.18844E-3</v>
      </c>
      <c r="F619" s="173">
        <v>1.18844E-3</v>
      </c>
      <c r="G619" s="173">
        <v>10.8591</v>
      </c>
      <c r="I619" s="92">
        <f t="shared" si="61"/>
        <v>1.18844E-3</v>
      </c>
      <c r="J619" t="str">
        <f>IFERROR(VLOOKUP(VLOOKUP(B619,'Div &amp; NAV PU'!K:N,4,0),$O:$P,2,0),"Debt")</f>
        <v>Debt</v>
      </c>
      <c r="R619" t="str">
        <f t="shared" si="56"/>
        <v>Y0BLDirect Plan - Daily IDCW</v>
      </c>
      <c r="S619" t="str">
        <f>+VLOOKUP(B619,'Div &amp; NAV PU'!K:N,4,0)</f>
        <v>Y0BL</v>
      </c>
      <c r="T619" t="str">
        <f>+VLOOKUP(B619,'Div &amp; NAV PU'!K:O,5,0)</f>
        <v>Direct Plan - Daily IDCW</v>
      </c>
      <c r="U619">
        <f t="shared" si="58"/>
        <v>0.18309809000000002</v>
      </c>
      <c r="V619">
        <f>+VLOOKUP(T619,Financials!$C$59:$AN$72,MATCH(S619,Financials!$1:$1,0)-2,0)</f>
        <v>0.18309809000000002</v>
      </c>
      <c r="W619" s="108">
        <f t="shared" si="57"/>
        <v>0</v>
      </c>
      <c r="Y619" s="92">
        <f t="shared" si="59"/>
        <v>0.18309809000000002</v>
      </c>
      <c r="Z619">
        <f t="shared" si="60"/>
        <v>0.18309809000000002</v>
      </c>
    </row>
    <row r="620" spans="1:32" hidden="1" x14ac:dyDescent="0.25">
      <c r="A620" s="171">
        <v>843</v>
      </c>
      <c r="B620" s="171" t="s">
        <v>1271</v>
      </c>
      <c r="C620" s="171" t="s">
        <v>2446</v>
      </c>
      <c r="D620" s="172">
        <v>44358</v>
      </c>
      <c r="E620" s="173">
        <v>8.9602710000000002E-2</v>
      </c>
      <c r="F620" s="173">
        <v>8.9602710000000002E-2</v>
      </c>
      <c r="G620" s="173">
        <v>1011.7794</v>
      </c>
      <c r="I620" s="92">
        <f t="shared" si="61"/>
        <v>8.9602710000000002E-2</v>
      </c>
      <c r="J620" t="str">
        <f>IFERROR(VLOOKUP(VLOOKUP(B620,'Div &amp; NAV PU'!K:N,4,0),$O:$P,2,0),"Debt")</f>
        <v>Debt</v>
      </c>
      <c r="R620" t="str">
        <f t="shared" si="56"/>
        <v>Y0BQRegular Plan - Daily IDCW</v>
      </c>
      <c r="S620" t="str">
        <f>+VLOOKUP(B620,'Div &amp; NAV PU'!K:N,4,0)</f>
        <v>Y0BQ</v>
      </c>
      <c r="T620" t="str">
        <f>+VLOOKUP(B620,'Div &amp; NAV PU'!K:O,5,0)</f>
        <v>Regular Plan - Daily IDCW</v>
      </c>
      <c r="U620">
        <f t="shared" si="58"/>
        <v>15.994319890000005</v>
      </c>
      <c r="V620">
        <f>+VLOOKUP(T620,Financials!$C$59:$AN$72,MATCH(S620,Financials!$1:$1,0)-2,0)</f>
        <v>15.994319890000005</v>
      </c>
      <c r="W620" s="108">
        <f t="shared" si="57"/>
        <v>0</v>
      </c>
      <c r="Y620" s="92">
        <f t="shared" si="59"/>
        <v>15.994319890000005</v>
      </c>
      <c r="Z620">
        <f t="shared" si="60"/>
        <v>15.994319890000005</v>
      </c>
    </row>
    <row r="621" spans="1:32" hidden="1" x14ac:dyDescent="0.25">
      <c r="A621" s="171">
        <v>844</v>
      </c>
      <c r="B621" s="171" t="s">
        <v>1268</v>
      </c>
      <c r="C621" s="171" t="s">
        <v>2447</v>
      </c>
      <c r="D621" s="172">
        <v>44358</v>
      </c>
      <c r="E621" s="173">
        <v>9.1255489999999995E-2</v>
      </c>
      <c r="F621" s="173">
        <v>9.1255489999999995E-2</v>
      </c>
      <c r="G621" s="173">
        <v>1014.3496</v>
      </c>
      <c r="I621" s="92">
        <f t="shared" si="61"/>
        <v>9.1255489999999995E-2</v>
      </c>
      <c r="J621" t="str">
        <f>IFERROR(VLOOKUP(VLOOKUP(B621,'Div &amp; NAV PU'!K:N,4,0),$O:$P,2,0),"Debt")</f>
        <v>Debt</v>
      </c>
      <c r="R621" t="str">
        <f t="shared" si="56"/>
        <v>Y0BQDirect Plan - Daily IDCW</v>
      </c>
      <c r="S621" t="str">
        <f>+VLOOKUP(B621,'Div &amp; NAV PU'!K:N,4,0)</f>
        <v>Y0BQ</v>
      </c>
      <c r="T621" t="str">
        <f>+VLOOKUP(B621,'Div &amp; NAV PU'!K:O,5,0)</f>
        <v>Direct Plan - Daily IDCW</v>
      </c>
      <c r="U621">
        <f t="shared" si="58"/>
        <v>16.338912069999992</v>
      </c>
      <c r="V621">
        <f>+VLOOKUP(T621,Financials!$C$59:$AN$72,MATCH(S621,Financials!$1:$1,0)-2,0)</f>
        <v>16.338912069999992</v>
      </c>
      <c r="W621" s="108">
        <f t="shared" si="57"/>
        <v>0</v>
      </c>
      <c r="Y621" s="92">
        <f t="shared" si="59"/>
        <v>16.338912069999992</v>
      </c>
      <c r="Z621">
        <f t="shared" si="60"/>
        <v>16.338912069999992</v>
      </c>
      <c r="AF621" s="169"/>
    </row>
    <row r="622" spans="1:32" hidden="1" x14ac:dyDescent="0.25">
      <c r="A622" s="171">
        <v>845</v>
      </c>
      <c r="B622" s="171" t="s">
        <v>1289</v>
      </c>
      <c r="C622" s="171" t="s">
        <v>2444</v>
      </c>
      <c r="D622" s="172">
        <v>44360</v>
      </c>
      <c r="E622" s="173">
        <v>0.17113318999999999</v>
      </c>
      <c r="F622" s="173">
        <v>0.17113318999999999</v>
      </c>
      <c r="G622" s="173">
        <v>1023.3</v>
      </c>
      <c r="I622" s="92">
        <f t="shared" si="61"/>
        <v>0.17113318999999999</v>
      </c>
      <c r="J622" t="str">
        <f>IFERROR(VLOOKUP(VLOOKUP(B622,'Div &amp; NAV PU'!K:N,4,0),$O:$P,2,0),"Debt")</f>
        <v>Debt</v>
      </c>
      <c r="R622" t="str">
        <f t="shared" si="56"/>
        <v>Y0ALRegular Plan - Daily IDCW</v>
      </c>
      <c r="S622" t="str">
        <f>+VLOOKUP(B622,'Div &amp; NAV PU'!K:N,4,0)</f>
        <v>Y0AL</v>
      </c>
      <c r="T622" t="str">
        <f>+VLOOKUP(B622,'Div &amp; NAV PU'!K:O,5,0)</f>
        <v>Regular Plan - Daily IDCW</v>
      </c>
      <c r="U622">
        <f t="shared" si="58"/>
        <v>15.581406499999995</v>
      </c>
      <c r="V622">
        <f>+VLOOKUP(T622,Financials!$C$59:$AN$72,MATCH(S622,Financials!$1:$1,0)-2,0)</f>
        <v>15.581406499999995</v>
      </c>
      <c r="W622" s="108">
        <f t="shared" si="57"/>
        <v>0</v>
      </c>
      <c r="Y622" s="92">
        <f t="shared" si="59"/>
        <v>15.581406499999995</v>
      </c>
      <c r="Z622">
        <f t="shared" si="60"/>
        <v>15.581406499999995</v>
      </c>
    </row>
    <row r="623" spans="1:32" hidden="1" x14ac:dyDescent="0.25">
      <c r="A623" s="171">
        <v>846</v>
      </c>
      <c r="B623" s="171" t="s">
        <v>1285</v>
      </c>
      <c r="C623" s="171" t="s">
        <v>2445</v>
      </c>
      <c r="D623" s="172">
        <v>44360</v>
      </c>
      <c r="E623" s="173">
        <v>0.17688867999999999</v>
      </c>
      <c r="F623" s="173">
        <v>0.17688867999999999</v>
      </c>
      <c r="G623" s="173">
        <v>1023.3</v>
      </c>
      <c r="I623" s="92">
        <f t="shared" si="61"/>
        <v>0.17688867999999999</v>
      </c>
      <c r="J623" t="str">
        <f>IFERROR(VLOOKUP(VLOOKUP(B623,'Div &amp; NAV PU'!K:N,4,0),$O:$P,2,0),"Debt")</f>
        <v>Debt</v>
      </c>
      <c r="R623" t="str">
        <f t="shared" si="56"/>
        <v>Y0ALDirect Plan - Daily IDCW</v>
      </c>
      <c r="S623" t="str">
        <f>+VLOOKUP(B623,'Div &amp; NAV PU'!K:N,4,0)</f>
        <v>Y0AL</v>
      </c>
      <c r="T623" t="str">
        <f>+VLOOKUP(B623,'Div &amp; NAV PU'!K:O,5,0)</f>
        <v>Direct Plan - Daily IDCW</v>
      </c>
      <c r="U623">
        <f t="shared" si="58"/>
        <v>16.110954460000006</v>
      </c>
      <c r="V623">
        <f>+VLOOKUP(T623,Financials!$C$59:$AN$72,MATCH(S623,Financials!$1:$1,0)-2,0)</f>
        <v>16.110954460000006</v>
      </c>
      <c r="W623" s="108">
        <f t="shared" si="57"/>
        <v>0</v>
      </c>
      <c r="Y623" s="92">
        <f t="shared" si="59"/>
        <v>16.110954460000006</v>
      </c>
      <c r="Z623">
        <f t="shared" si="60"/>
        <v>16.110954460000006</v>
      </c>
    </row>
    <row r="624" spans="1:32" hidden="1" x14ac:dyDescent="0.25">
      <c r="A624" s="171">
        <v>847</v>
      </c>
      <c r="B624" s="171" t="s">
        <v>1271</v>
      </c>
      <c r="C624" s="171" t="s">
        <v>2446</v>
      </c>
      <c r="D624" s="172">
        <v>44360</v>
      </c>
      <c r="E624" s="173">
        <v>0.1763719</v>
      </c>
      <c r="F624" s="173">
        <v>0.1763719</v>
      </c>
      <c r="G624" s="173">
        <v>1011.7794</v>
      </c>
      <c r="I624" s="92">
        <f t="shared" si="61"/>
        <v>0.1763719</v>
      </c>
      <c r="J624" t="str">
        <f>IFERROR(VLOOKUP(VLOOKUP(B624,'Div &amp; NAV PU'!K:N,4,0),$O:$P,2,0),"Debt")</f>
        <v>Debt</v>
      </c>
      <c r="R624" t="str">
        <f t="shared" si="56"/>
        <v>Y0BQRegular Plan - Daily IDCW</v>
      </c>
      <c r="S624" t="str">
        <f>+VLOOKUP(B624,'Div &amp; NAV PU'!K:N,4,0)</f>
        <v>Y0BQ</v>
      </c>
      <c r="T624" t="str">
        <f>+VLOOKUP(B624,'Div &amp; NAV PU'!K:O,5,0)</f>
        <v>Regular Plan - Daily IDCW</v>
      </c>
      <c r="U624">
        <f t="shared" si="58"/>
        <v>15.994319890000005</v>
      </c>
      <c r="V624">
        <f>+VLOOKUP(T624,Financials!$C$59:$AN$72,MATCH(S624,Financials!$1:$1,0)-2,0)</f>
        <v>15.994319890000005</v>
      </c>
      <c r="W624" s="108">
        <f t="shared" si="57"/>
        <v>0</v>
      </c>
      <c r="Y624" s="92">
        <f t="shared" si="59"/>
        <v>15.994319890000005</v>
      </c>
      <c r="Z624">
        <f t="shared" si="60"/>
        <v>15.994319890000005</v>
      </c>
    </row>
    <row r="625" spans="1:26" hidden="1" x14ac:dyDescent="0.25">
      <c r="A625" s="171">
        <v>848</v>
      </c>
      <c r="B625" s="171" t="s">
        <v>1268</v>
      </c>
      <c r="C625" s="171" t="s">
        <v>2447</v>
      </c>
      <c r="D625" s="172">
        <v>44360</v>
      </c>
      <c r="E625" s="173">
        <v>0.17963045</v>
      </c>
      <c r="F625" s="173">
        <v>0.17963045</v>
      </c>
      <c r="G625" s="173">
        <v>1014.3496</v>
      </c>
      <c r="I625" s="92">
        <f t="shared" si="61"/>
        <v>0.17963045</v>
      </c>
      <c r="J625" t="str">
        <f>IFERROR(VLOOKUP(VLOOKUP(B625,'Div &amp; NAV PU'!K:N,4,0),$O:$P,2,0),"Debt")</f>
        <v>Debt</v>
      </c>
      <c r="R625" t="str">
        <f t="shared" si="56"/>
        <v>Y0BQDirect Plan - Daily IDCW</v>
      </c>
      <c r="S625" t="str">
        <f>+VLOOKUP(B625,'Div &amp; NAV PU'!K:N,4,0)</f>
        <v>Y0BQ</v>
      </c>
      <c r="T625" t="str">
        <f>+VLOOKUP(B625,'Div &amp; NAV PU'!K:O,5,0)</f>
        <v>Direct Plan - Daily IDCW</v>
      </c>
      <c r="U625">
        <f t="shared" si="58"/>
        <v>16.338912069999992</v>
      </c>
      <c r="V625">
        <f>+VLOOKUP(T625,Financials!$C$59:$AN$72,MATCH(S625,Financials!$1:$1,0)-2,0)</f>
        <v>16.338912069999992</v>
      </c>
      <c r="W625" s="108">
        <f t="shared" si="57"/>
        <v>0</v>
      </c>
      <c r="Y625" s="92">
        <f t="shared" si="59"/>
        <v>16.338912069999992</v>
      </c>
      <c r="Z625">
        <f t="shared" si="60"/>
        <v>16.338912069999992</v>
      </c>
    </row>
    <row r="626" spans="1:26" hidden="1" x14ac:dyDescent="0.25">
      <c r="A626" s="171">
        <v>849</v>
      </c>
      <c r="B626" s="171" t="s">
        <v>1300</v>
      </c>
      <c r="C626" s="171" t="s">
        <v>2460</v>
      </c>
      <c r="D626" s="172">
        <v>44361</v>
      </c>
      <c r="E626" s="173">
        <v>1.638297E-2</v>
      </c>
      <c r="F626" s="173">
        <v>1.638297E-2</v>
      </c>
      <c r="G626" s="173">
        <v>10.864599999999999</v>
      </c>
      <c r="I626" s="92">
        <f t="shared" si="61"/>
        <v>1.638297E-2</v>
      </c>
      <c r="J626" t="str">
        <f>IFERROR(VLOOKUP(VLOOKUP(B626,'Div &amp; NAV PU'!K:N,4,0),$O:$P,2,0),"Debt")</f>
        <v>Debt</v>
      </c>
      <c r="R626" t="str">
        <f t="shared" si="56"/>
        <v>Y0AIRegular Plan - Weekly IDCW</v>
      </c>
      <c r="S626" t="str">
        <f>+VLOOKUP(B626,'Div &amp; NAV PU'!K:N,4,0)</f>
        <v>Y0AI</v>
      </c>
      <c r="T626" t="str">
        <f>+VLOOKUP(B626,'Div &amp; NAV PU'!K:O,5,0)</f>
        <v>Regular Plan - Weekly IDCW</v>
      </c>
      <c r="U626">
        <f t="shared" si="58"/>
        <v>0.25746023000000001</v>
      </c>
      <c r="V626">
        <f>+VLOOKUP(T626,Financials!$C$59:$AN$72,MATCH(S626,Financials!$1:$1,0)-2,0)</f>
        <v>0.25746023000000001</v>
      </c>
      <c r="W626" s="108">
        <f t="shared" si="57"/>
        <v>0</v>
      </c>
      <c r="Y626" s="92">
        <f t="shared" si="59"/>
        <v>0.25746023000000001</v>
      </c>
      <c r="Z626">
        <f t="shared" si="60"/>
        <v>0.25746023000000001</v>
      </c>
    </row>
    <row r="627" spans="1:26" hidden="1" x14ac:dyDescent="0.25">
      <c r="A627" s="171">
        <v>850</v>
      </c>
      <c r="B627" s="171" t="s">
        <v>1297</v>
      </c>
      <c r="C627" s="171" t="s">
        <v>2469</v>
      </c>
      <c r="D627" s="172">
        <v>44361</v>
      </c>
      <c r="E627" s="173">
        <v>1.4397100000000001E-3</v>
      </c>
      <c r="F627" s="173">
        <v>1.4397100000000001E-3</v>
      </c>
      <c r="G627" s="173">
        <v>11.116</v>
      </c>
      <c r="I627" s="92">
        <f t="shared" si="61"/>
        <v>1.4397100000000001E-3</v>
      </c>
      <c r="J627" t="str">
        <f>IFERROR(VLOOKUP(VLOOKUP(B627,'Div &amp; NAV PU'!K:N,4,0),$O:$P,2,0),"Debt")</f>
        <v>Debt</v>
      </c>
      <c r="R627" t="str">
        <f t="shared" si="56"/>
        <v>Y0AIRegular Plan - Daily IDCW</v>
      </c>
      <c r="S627" t="str">
        <f>+VLOOKUP(B627,'Div &amp; NAV PU'!K:N,4,0)</f>
        <v>Y0AI</v>
      </c>
      <c r="T627" t="str">
        <f>+VLOOKUP(B627,'Div &amp; NAV PU'!K:O,5,0)</f>
        <v>Regular Plan - Daily IDCW</v>
      </c>
      <c r="U627">
        <f t="shared" si="58"/>
        <v>0.25393286999999998</v>
      </c>
      <c r="V627">
        <f>+VLOOKUP(T627,Financials!$C$59:$AN$72,MATCH(S627,Financials!$1:$1,0)-2,0)</f>
        <v>0.25393286999999998</v>
      </c>
      <c r="W627" s="108">
        <f t="shared" si="57"/>
        <v>0</v>
      </c>
      <c r="Y627" s="92">
        <f t="shared" si="59"/>
        <v>0.25393286999999998</v>
      </c>
      <c r="Z627">
        <f t="shared" si="60"/>
        <v>0.25393286999999998</v>
      </c>
    </row>
    <row r="628" spans="1:26" hidden="1" x14ac:dyDescent="0.25">
      <c r="A628" s="171">
        <v>851</v>
      </c>
      <c r="B628" s="171" t="s">
        <v>1296</v>
      </c>
      <c r="C628" s="171" t="s">
        <v>2461</v>
      </c>
      <c r="D628" s="172">
        <v>44361</v>
      </c>
      <c r="E628" s="173">
        <v>1.6987970000000002E-2</v>
      </c>
      <c r="F628" s="173">
        <v>1.6987970000000002E-2</v>
      </c>
      <c r="G628" s="173">
        <v>10.8714</v>
      </c>
      <c r="I628" s="92">
        <f t="shared" si="61"/>
        <v>1.6987970000000002E-2</v>
      </c>
      <c r="J628" t="str">
        <f>IFERROR(VLOOKUP(VLOOKUP(B628,'Div &amp; NAV PU'!K:N,4,0),$O:$P,2,0),"Debt")</f>
        <v>Debt</v>
      </c>
      <c r="R628" t="str">
        <f t="shared" si="56"/>
        <v>Y0AIDirect Plan - Weekly IDCW</v>
      </c>
      <c r="S628" t="str">
        <f>+VLOOKUP(B628,'Div &amp; NAV PU'!K:N,4,0)</f>
        <v>Y0AI</v>
      </c>
      <c r="T628" t="str">
        <f>+VLOOKUP(B628,'Div &amp; NAV PU'!K:O,5,0)</f>
        <v>Direct Plan - Weekly IDCW</v>
      </c>
      <c r="U628">
        <f t="shared" si="58"/>
        <v>0.27169967</v>
      </c>
      <c r="V628">
        <f>+VLOOKUP(T628,Financials!$C$59:$AN$72,MATCH(S628,Financials!$1:$1,0)-2,0)</f>
        <v>0.27169967</v>
      </c>
      <c r="W628" s="108">
        <f t="shared" si="57"/>
        <v>0</v>
      </c>
      <c r="Y628" s="92">
        <f t="shared" si="59"/>
        <v>0.27169967</v>
      </c>
      <c r="Z628">
        <f t="shared" si="60"/>
        <v>0.27169967</v>
      </c>
    </row>
    <row r="629" spans="1:26" hidden="1" x14ac:dyDescent="0.25">
      <c r="A629" s="171">
        <v>852</v>
      </c>
      <c r="B629" s="171" t="s">
        <v>1524</v>
      </c>
      <c r="C629" s="171" t="s">
        <v>2462</v>
      </c>
      <c r="D629" s="172">
        <v>44361</v>
      </c>
      <c r="E629" s="173">
        <v>1.79952E-3</v>
      </c>
      <c r="F629" s="173">
        <v>1.79952E-3</v>
      </c>
      <c r="G629" s="173">
        <v>11.1907</v>
      </c>
      <c r="I629" s="92">
        <f t="shared" si="61"/>
        <v>1.79952E-3</v>
      </c>
      <c r="J629" t="str">
        <f>IFERROR(VLOOKUP(VLOOKUP(B629,'Div &amp; NAV PU'!K:N,4,0),$O:$P,2,0),"Debt")</f>
        <v>Debt</v>
      </c>
      <c r="R629" t="str">
        <f t="shared" si="56"/>
        <v>Y0AIDirect Plan - Daily IDCW</v>
      </c>
      <c r="S629" t="str">
        <f>+VLOOKUP(B629,'Div &amp; NAV PU'!K:N,4,0)</f>
        <v>Y0AI</v>
      </c>
      <c r="T629" t="str">
        <f>+VLOOKUP(B629,'Div &amp; NAV PU'!K:O,5,0)</f>
        <v>Direct Plan - Daily IDCW</v>
      </c>
      <c r="U629">
        <f t="shared" si="58"/>
        <v>0.28590751000000003</v>
      </c>
      <c r="V629">
        <f>+VLOOKUP(T629,Financials!$C$59:$AN$72,MATCH(S629,Financials!$1:$1,0)-2,0)</f>
        <v>0.28590751000000003</v>
      </c>
      <c r="W629" s="108">
        <f t="shared" si="57"/>
        <v>0</v>
      </c>
      <c r="Y629" s="92">
        <f t="shared" si="59"/>
        <v>0.28590751000000003</v>
      </c>
      <c r="Z629">
        <f t="shared" si="60"/>
        <v>0.28590751000000003</v>
      </c>
    </row>
    <row r="630" spans="1:26" hidden="1" x14ac:dyDescent="0.25">
      <c r="A630" s="171">
        <v>853</v>
      </c>
      <c r="B630" s="171" t="s">
        <v>1273</v>
      </c>
      <c r="C630" s="171" t="s">
        <v>2448</v>
      </c>
      <c r="D630" s="172">
        <v>44361</v>
      </c>
      <c r="E630" s="173">
        <v>0.61990665</v>
      </c>
      <c r="F630" s="173">
        <v>0.61990665</v>
      </c>
      <c r="G630" s="173">
        <v>1002.7005</v>
      </c>
      <c r="I630" s="92">
        <f t="shared" si="61"/>
        <v>0.61990665</v>
      </c>
      <c r="J630" t="str">
        <f>IFERROR(VLOOKUP(VLOOKUP(B630,'Div &amp; NAV PU'!K:N,4,0),$O:$P,2,0),"Debt")</f>
        <v>Debt</v>
      </c>
      <c r="R630" t="str">
        <f t="shared" si="56"/>
        <v>Y0BQRegular Plan - Weekly IDCW</v>
      </c>
      <c r="S630" t="str">
        <f>+VLOOKUP(B630,'Div &amp; NAV PU'!K:N,4,0)</f>
        <v>Y0BQ</v>
      </c>
      <c r="T630" t="str">
        <f>+VLOOKUP(B630,'Div &amp; NAV PU'!K:O,5,0)</f>
        <v>Regular Plan - Weekly IDCW</v>
      </c>
      <c r="U630">
        <f t="shared" si="58"/>
        <v>15.883562729999998</v>
      </c>
      <c r="V630">
        <f>+VLOOKUP(T630,Financials!$C$59:$AN$72,MATCH(S630,Financials!$1:$1,0)-2,0)</f>
        <v>15.883562729999998</v>
      </c>
      <c r="W630" s="108">
        <f t="shared" si="57"/>
        <v>0</v>
      </c>
      <c r="Y630" s="92">
        <f t="shared" si="59"/>
        <v>15.883562729999998</v>
      </c>
      <c r="Z630">
        <f t="shared" si="60"/>
        <v>15.883562729999998</v>
      </c>
    </row>
    <row r="631" spans="1:26" hidden="1" x14ac:dyDescent="0.25">
      <c r="A631" s="171">
        <v>854</v>
      </c>
      <c r="B631" s="171" t="s">
        <v>1288</v>
      </c>
      <c r="C631" s="171" t="s">
        <v>2449</v>
      </c>
      <c r="D631" s="172">
        <v>44361</v>
      </c>
      <c r="E631" s="173">
        <v>0.60407792999999999</v>
      </c>
      <c r="F631" s="173">
        <v>0.60407792999999999</v>
      </c>
      <c r="G631" s="173">
        <v>1001.4242</v>
      </c>
      <c r="I631" s="92">
        <f t="shared" si="61"/>
        <v>0.60407792999999999</v>
      </c>
      <c r="J631" t="str">
        <f>IFERROR(VLOOKUP(VLOOKUP(B631,'Div &amp; NAV PU'!K:N,4,0),$O:$P,2,0),"Debt")</f>
        <v>Debt</v>
      </c>
      <c r="R631" t="str">
        <f t="shared" si="56"/>
        <v>Y0ALDirect Plan - Weekly IDCW</v>
      </c>
      <c r="S631" t="str">
        <f>+VLOOKUP(B631,'Div &amp; NAV PU'!K:N,4,0)</f>
        <v>Y0AL</v>
      </c>
      <c r="T631" t="str">
        <f>+VLOOKUP(B631,'Div &amp; NAV PU'!K:O,5,0)</f>
        <v>Direct Plan - Weekly IDCW</v>
      </c>
      <c r="U631">
        <f t="shared" si="58"/>
        <v>15.663855589999999</v>
      </c>
      <c r="V631">
        <f>+VLOOKUP(T631,Financials!$C$59:$AN$72,MATCH(S631,Financials!$1:$1,0)-2,0)</f>
        <v>15.663855589999999</v>
      </c>
      <c r="W631" s="108">
        <f t="shared" si="57"/>
        <v>0</v>
      </c>
      <c r="Y631" s="92">
        <f t="shared" si="59"/>
        <v>15.663855589999999</v>
      </c>
      <c r="Z631">
        <f t="shared" si="60"/>
        <v>15.663855589999999</v>
      </c>
    </row>
    <row r="632" spans="1:26" hidden="1" x14ac:dyDescent="0.25">
      <c r="A632" s="171">
        <v>855</v>
      </c>
      <c r="B632" s="171" t="s">
        <v>1339</v>
      </c>
      <c r="C632" s="171" t="s">
        <v>2453</v>
      </c>
      <c r="D632" s="172">
        <v>44361</v>
      </c>
      <c r="E632" s="173">
        <v>0.58466706999999996</v>
      </c>
      <c r="F632" s="173">
        <v>0.58466706999999996</v>
      </c>
      <c r="G632" s="173">
        <v>1000.0318</v>
      </c>
      <c r="I632" s="92">
        <f t="shared" si="61"/>
        <v>0.58466706999999996</v>
      </c>
      <c r="J632" t="str">
        <f>IFERROR(VLOOKUP(VLOOKUP(B632,'Div &amp; NAV PU'!K:N,4,0),$O:$P,2,0),"Debt")</f>
        <v>Debt</v>
      </c>
      <c r="R632" t="str">
        <f t="shared" si="56"/>
        <v>Y0ALRegular Plan - Weekly IDCW</v>
      </c>
      <c r="S632" t="str">
        <f>+VLOOKUP(B632,'Div &amp; NAV PU'!K:N,4,0)</f>
        <v>Y0AL</v>
      </c>
      <c r="T632" t="str">
        <f>+VLOOKUP(B632,'Div &amp; NAV PU'!K:O,5,0)</f>
        <v>Regular Plan - Weekly IDCW</v>
      </c>
      <c r="U632">
        <f t="shared" si="58"/>
        <v>15.152052740000002</v>
      </c>
      <c r="V632">
        <f>+VLOOKUP(T632,Financials!$C$59:$AN$72,MATCH(S632,Financials!$1:$1,0)-2,0)</f>
        <v>15.152052740000002</v>
      </c>
      <c r="W632" s="108">
        <f t="shared" si="57"/>
        <v>0</v>
      </c>
      <c r="Y632" s="92">
        <f t="shared" si="59"/>
        <v>15.152052740000002</v>
      </c>
      <c r="Z632">
        <f t="shared" si="60"/>
        <v>15.152052740000002</v>
      </c>
    </row>
    <row r="633" spans="1:26" hidden="1" x14ac:dyDescent="0.25">
      <c r="A633" s="171">
        <v>856</v>
      </c>
      <c r="B633" s="171" t="s">
        <v>1270</v>
      </c>
      <c r="C633" s="171" t="s">
        <v>2452</v>
      </c>
      <c r="D633" s="172">
        <v>44361</v>
      </c>
      <c r="E633" s="173">
        <v>0.62840934000000004</v>
      </c>
      <c r="F633" s="173">
        <v>0.62840934000000004</v>
      </c>
      <c r="G633" s="173">
        <v>1000.9308</v>
      </c>
      <c r="I633" s="92">
        <f t="shared" si="61"/>
        <v>0.62840934000000004</v>
      </c>
      <c r="J633" t="str">
        <f>IFERROR(VLOOKUP(VLOOKUP(B633,'Div &amp; NAV PU'!K:N,4,0),$O:$P,2,0),"Debt")</f>
        <v>Debt</v>
      </c>
      <c r="R633" t="str">
        <f t="shared" ref="R633:R694" si="62">+S633&amp;T633</f>
        <v>Y0BQDirect Plan - Weekly IDCW</v>
      </c>
      <c r="S633" t="str">
        <f>+VLOOKUP(B633,'Div &amp; NAV PU'!K:N,4,0)</f>
        <v>Y0BQ</v>
      </c>
      <c r="T633" t="str">
        <f>+VLOOKUP(B633,'Div &amp; NAV PU'!K:O,5,0)</f>
        <v>Direct Plan - Weekly IDCW</v>
      </c>
      <c r="U633">
        <f t="shared" si="58"/>
        <v>16.12514651</v>
      </c>
      <c r="V633">
        <f>+VLOOKUP(T633,Financials!$C$59:$AN$72,MATCH(S633,Financials!$1:$1,0)-2,0)</f>
        <v>16.12514651</v>
      </c>
      <c r="W633" s="108">
        <f t="shared" ref="W633:W694" si="63">+V633-U633</f>
        <v>0</v>
      </c>
      <c r="Y633" s="92">
        <f t="shared" si="59"/>
        <v>16.12514651</v>
      </c>
      <c r="Z633">
        <f t="shared" si="60"/>
        <v>16.12514651</v>
      </c>
    </row>
    <row r="634" spans="1:26" hidden="1" x14ac:dyDescent="0.25">
      <c r="A634" s="171">
        <v>857</v>
      </c>
      <c r="B634" s="171">
        <v>126</v>
      </c>
      <c r="C634" s="171" t="s">
        <v>2450</v>
      </c>
      <c r="D634" s="172">
        <v>44361</v>
      </c>
      <c r="E634" s="173">
        <v>5.9675800000000001E-3</v>
      </c>
      <c r="F634" s="173">
        <v>5.9675800000000001E-3</v>
      </c>
      <c r="G634" s="173">
        <v>13.0421</v>
      </c>
      <c r="I634" s="92">
        <f t="shared" si="61"/>
        <v>5.9675800000000001E-3</v>
      </c>
      <c r="J634" t="str">
        <f>IFERROR(VLOOKUP(VLOOKUP(B634,'Div &amp; NAV PU'!K:N,4,0),$O:$P,2,0),"Debt")</f>
        <v>Debt</v>
      </c>
      <c r="R634" t="str">
        <f t="shared" si="62"/>
        <v>Y0BLRegular Plan - Weekly IDCW</v>
      </c>
      <c r="S634" t="str">
        <f>+VLOOKUP(B634,'Div &amp; NAV PU'!K:N,4,0)</f>
        <v>Y0BL</v>
      </c>
      <c r="T634" t="str">
        <f>+VLOOKUP(B634,'Div &amp; NAV PU'!K:O,5,0)</f>
        <v>Regular Plan - Weekly IDCW</v>
      </c>
      <c r="U634">
        <f t="shared" si="58"/>
        <v>0.15968480999999998</v>
      </c>
      <c r="V634">
        <f>+VLOOKUP(T634,Financials!$C$59:$AN$72,MATCH(S634,Financials!$1:$1,0)-2,0)</f>
        <v>0.15968480999999998</v>
      </c>
      <c r="W634" s="108">
        <f t="shared" si="63"/>
        <v>0</v>
      </c>
      <c r="Y634" s="92">
        <f t="shared" si="59"/>
        <v>0.15968480999999998</v>
      </c>
      <c r="Z634">
        <f t="shared" si="60"/>
        <v>0.15968480999999998</v>
      </c>
    </row>
    <row r="635" spans="1:26" hidden="1" x14ac:dyDescent="0.25">
      <c r="A635" s="171">
        <v>858</v>
      </c>
      <c r="B635" s="171" t="s">
        <v>1267</v>
      </c>
      <c r="C635" s="171" t="s">
        <v>2451</v>
      </c>
      <c r="D635" s="172">
        <v>44361</v>
      </c>
      <c r="E635" s="173">
        <v>7.0137799999999998E-3</v>
      </c>
      <c r="F635" s="173">
        <v>7.0137799999999998E-3</v>
      </c>
      <c r="G635" s="173">
        <v>13.113899999999999</v>
      </c>
      <c r="I635" s="92">
        <f t="shared" si="61"/>
        <v>7.0137799999999998E-3</v>
      </c>
      <c r="J635" t="str">
        <f>IFERROR(VLOOKUP(VLOOKUP(B635,'Div &amp; NAV PU'!K:N,4,0),$O:$P,2,0),"Debt")</f>
        <v>Debt</v>
      </c>
      <c r="R635" t="str">
        <f t="shared" si="62"/>
        <v>Y0BLDirect Plan - Weekly IDCW</v>
      </c>
      <c r="S635" t="str">
        <f>+VLOOKUP(B635,'Div &amp; NAV PU'!K:N,4,0)</f>
        <v>Y0BL</v>
      </c>
      <c r="T635" t="str">
        <f>+VLOOKUP(B635,'Div &amp; NAV PU'!K:O,5,0)</f>
        <v>Direct Plan - Weekly IDCW</v>
      </c>
      <c r="U635">
        <f t="shared" si="58"/>
        <v>0.18718277999999999</v>
      </c>
      <c r="V635">
        <f>+VLOOKUP(T635,Financials!$C$59:$AN$72,MATCH(S635,Financials!$1:$1,0)-2,0)</f>
        <v>0.18718277999999999</v>
      </c>
      <c r="W635" s="108">
        <f t="shared" si="63"/>
        <v>0</v>
      </c>
      <c r="Y635" s="92">
        <f t="shared" si="59"/>
        <v>0.18718277999999999</v>
      </c>
      <c r="Z635">
        <f t="shared" si="60"/>
        <v>0.18718277999999999</v>
      </c>
    </row>
    <row r="636" spans="1:26" hidden="1" x14ac:dyDescent="0.25">
      <c r="A636" s="171">
        <v>859</v>
      </c>
      <c r="B636" s="171" t="s">
        <v>1262</v>
      </c>
      <c r="C636" s="171" t="s">
        <v>2456</v>
      </c>
      <c r="D636" s="172">
        <v>44361</v>
      </c>
      <c r="E636" s="173">
        <v>6.9940699999999998E-3</v>
      </c>
      <c r="F636" s="173">
        <v>6.9940699999999998E-3</v>
      </c>
      <c r="G636" s="173">
        <v>11.297000000000001</v>
      </c>
      <c r="I636" s="92">
        <f t="shared" si="61"/>
        <v>6.9940699999999998E-3</v>
      </c>
      <c r="J636" t="str">
        <f>IFERROR(VLOOKUP(VLOOKUP(B636,'Div &amp; NAV PU'!K:N,4,0),$O:$P,2,0),"Debt")</f>
        <v>Debt</v>
      </c>
      <c r="R636" t="str">
        <f t="shared" si="62"/>
        <v>Y0BODirect Plan - Weekly IDCW</v>
      </c>
      <c r="S636" t="str">
        <f>+VLOOKUP(B636,'Div &amp; NAV PU'!K:N,4,0)</f>
        <v>Y0BO</v>
      </c>
      <c r="T636" t="str">
        <f>+VLOOKUP(B636,'Div &amp; NAV PU'!K:O,5,0)</f>
        <v>Direct Plan - Weekly IDCW</v>
      </c>
      <c r="U636">
        <f t="shared" si="58"/>
        <v>0.16732176999999998</v>
      </c>
      <c r="V636">
        <f>+VLOOKUP(T636,Financials!$C$59:$AN$72,MATCH(S636,Financials!$1:$1,0)-2,0)</f>
        <v>0.16732176999999998</v>
      </c>
      <c r="W636" s="108">
        <f t="shared" si="63"/>
        <v>0</v>
      </c>
      <c r="Y636" s="92">
        <f t="shared" si="59"/>
        <v>0.16732176999999998</v>
      </c>
      <c r="Z636">
        <f t="shared" si="60"/>
        <v>0.16732176999999998</v>
      </c>
    </row>
    <row r="637" spans="1:26" hidden="1" x14ac:dyDescent="0.25">
      <c r="A637" s="171">
        <v>860</v>
      </c>
      <c r="B637" s="171">
        <v>221</v>
      </c>
      <c r="C637" s="171" t="s">
        <v>2454</v>
      </c>
      <c r="D637" s="172">
        <v>44361</v>
      </c>
      <c r="E637" s="173">
        <v>6.6230300000000002E-3</v>
      </c>
      <c r="F637" s="173">
        <v>6.6230300000000002E-3</v>
      </c>
      <c r="G637" s="173">
        <v>11.115500000000001</v>
      </c>
      <c r="I637" s="92">
        <f t="shared" si="61"/>
        <v>6.6230300000000002E-3</v>
      </c>
      <c r="J637" t="str">
        <f>IFERROR(VLOOKUP(VLOOKUP(B637,'Div &amp; NAV PU'!K:N,4,0),$O:$P,2,0),"Debt")</f>
        <v>Debt</v>
      </c>
      <c r="R637" t="str">
        <f t="shared" si="62"/>
        <v>Y0BORegular Plan - Weekly IDCW</v>
      </c>
      <c r="S637" t="str">
        <f>+VLOOKUP(B637,'Div &amp; NAV PU'!K:N,4,0)</f>
        <v>Y0BO</v>
      </c>
      <c r="T637" t="str">
        <f>+VLOOKUP(B637,'Div &amp; NAV PU'!K:O,5,0)</f>
        <v>Regular Plan - Weekly IDCW</v>
      </c>
      <c r="U637">
        <f t="shared" si="58"/>
        <v>0.15691073999999997</v>
      </c>
      <c r="V637">
        <f>+VLOOKUP(T637,Financials!$C$59:$AN$72,MATCH(S637,Financials!$1:$1,0)-2,0)</f>
        <v>0.15691073999999997</v>
      </c>
      <c r="W637" s="108">
        <f t="shared" si="63"/>
        <v>0</v>
      </c>
      <c r="Y637" s="92">
        <f t="shared" si="59"/>
        <v>0.15691073999999997</v>
      </c>
      <c r="Z637">
        <f t="shared" si="60"/>
        <v>0.15691073999999997</v>
      </c>
    </row>
    <row r="638" spans="1:26" hidden="1" x14ac:dyDescent="0.25">
      <c r="A638" s="171">
        <v>866</v>
      </c>
      <c r="B638" s="171" t="s">
        <v>1289</v>
      </c>
      <c r="C638" s="171" t="s">
        <v>2444</v>
      </c>
      <c r="D638" s="172">
        <v>44361</v>
      </c>
      <c r="E638" s="173">
        <v>8.647502E-2</v>
      </c>
      <c r="F638" s="173">
        <v>8.647502E-2</v>
      </c>
      <c r="G638" s="173">
        <v>1023.3</v>
      </c>
      <c r="I638" s="92">
        <f t="shared" si="61"/>
        <v>8.647502E-2</v>
      </c>
      <c r="J638" t="str">
        <f>IFERROR(VLOOKUP(VLOOKUP(B638,'Div &amp; NAV PU'!K:N,4,0),$O:$P,2,0),"Debt")</f>
        <v>Debt</v>
      </c>
      <c r="R638" t="str">
        <f t="shared" si="62"/>
        <v>Y0ALRegular Plan - Daily IDCW</v>
      </c>
      <c r="S638" t="str">
        <f>+VLOOKUP(B638,'Div &amp; NAV PU'!K:N,4,0)</f>
        <v>Y0AL</v>
      </c>
      <c r="T638" t="str">
        <f>+VLOOKUP(B638,'Div &amp; NAV PU'!K:O,5,0)</f>
        <v>Regular Plan - Daily IDCW</v>
      </c>
      <c r="U638">
        <f t="shared" si="58"/>
        <v>15.581406499999995</v>
      </c>
      <c r="V638">
        <f>+VLOOKUP(T638,Financials!$C$59:$AN$72,MATCH(S638,Financials!$1:$1,0)-2,0)</f>
        <v>15.581406499999995</v>
      </c>
      <c r="W638" s="108">
        <f t="shared" si="63"/>
        <v>0</v>
      </c>
      <c r="Y638" s="92">
        <f t="shared" si="59"/>
        <v>15.581406499999995</v>
      </c>
      <c r="Z638">
        <f t="shared" si="60"/>
        <v>15.581406499999995</v>
      </c>
    </row>
    <row r="639" spans="1:26" hidden="1" x14ac:dyDescent="0.25">
      <c r="A639" s="171">
        <v>868</v>
      </c>
      <c r="B639" s="171" t="s">
        <v>1285</v>
      </c>
      <c r="C639" s="171" t="s">
        <v>2445</v>
      </c>
      <c r="D639" s="172">
        <v>44361</v>
      </c>
      <c r="E639" s="173">
        <v>8.9246500000000006E-2</v>
      </c>
      <c r="F639" s="173">
        <v>8.9246500000000006E-2</v>
      </c>
      <c r="G639" s="173">
        <v>1023.3</v>
      </c>
      <c r="I639" s="92">
        <f t="shared" si="61"/>
        <v>8.9246500000000006E-2</v>
      </c>
      <c r="J639" t="str">
        <f>IFERROR(VLOOKUP(VLOOKUP(B639,'Div &amp; NAV PU'!K:N,4,0),$O:$P,2,0),"Debt")</f>
        <v>Debt</v>
      </c>
      <c r="R639" t="str">
        <f t="shared" si="62"/>
        <v>Y0ALDirect Plan - Daily IDCW</v>
      </c>
      <c r="S639" t="str">
        <f>+VLOOKUP(B639,'Div &amp; NAV PU'!K:N,4,0)</f>
        <v>Y0AL</v>
      </c>
      <c r="T639" t="str">
        <f>+VLOOKUP(B639,'Div &amp; NAV PU'!K:O,5,0)</f>
        <v>Direct Plan - Daily IDCW</v>
      </c>
      <c r="U639">
        <f t="shared" si="58"/>
        <v>16.110954460000006</v>
      </c>
      <c r="V639">
        <f>+VLOOKUP(T639,Financials!$C$59:$AN$72,MATCH(S639,Financials!$1:$1,0)-2,0)</f>
        <v>16.110954460000006</v>
      </c>
      <c r="W639" s="108">
        <f t="shared" si="63"/>
        <v>0</v>
      </c>
      <c r="Y639" s="92">
        <f t="shared" si="59"/>
        <v>16.110954460000006</v>
      </c>
      <c r="Z639">
        <f t="shared" si="60"/>
        <v>16.110954460000006</v>
      </c>
    </row>
    <row r="640" spans="1:26" hidden="1" x14ac:dyDescent="0.25">
      <c r="A640" s="171">
        <v>870</v>
      </c>
      <c r="B640" s="171">
        <v>125</v>
      </c>
      <c r="C640" s="171" t="s">
        <v>2458</v>
      </c>
      <c r="D640" s="172">
        <v>44361</v>
      </c>
      <c r="E640" s="173">
        <v>2.1284699999999999E-3</v>
      </c>
      <c r="F640" s="173">
        <v>2.1284699999999999E-3</v>
      </c>
      <c r="G640" s="173">
        <v>10.8591</v>
      </c>
      <c r="I640" s="92">
        <f t="shared" si="61"/>
        <v>2.1284699999999999E-3</v>
      </c>
      <c r="J640" t="str">
        <f>IFERROR(VLOOKUP(VLOOKUP(B640,'Div &amp; NAV PU'!K:N,4,0),$O:$P,2,0),"Debt")</f>
        <v>Debt</v>
      </c>
      <c r="R640" t="str">
        <f t="shared" si="62"/>
        <v>Y0BLRegular Plan - Daily IDCW</v>
      </c>
      <c r="S640" t="str">
        <f>+VLOOKUP(B640,'Div &amp; NAV PU'!K:N,4,0)</f>
        <v>Y0BL</v>
      </c>
      <c r="T640" t="str">
        <f>+VLOOKUP(B640,'Div &amp; NAV PU'!K:O,5,0)</f>
        <v>Regular Plan - Daily IDCW</v>
      </c>
      <c r="U640">
        <f t="shared" si="58"/>
        <v>0.15721088999999988</v>
      </c>
      <c r="V640">
        <f>+VLOOKUP(T640,Financials!$C$59:$AN$72,MATCH(S640,Financials!$1:$1,0)-2,0)</f>
        <v>0.15721088999999988</v>
      </c>
      <c r="W640" s="108">
        <f t="shared" si="63"/>
        <v>0</v>
      </c>
      <c r="Y640" s="92">
        <f t="shared" si="59"/>
        <v>0.15721088999999988</v>
      </c>
      <c r="Z640">
        <f t="shared" si="60"/>
        <v>0.15721088999999988</v>
      </c>
    </row>
    <row r="641" spans="1:26" hidden="1" x14ac:dyDescent="0.25">
      <c r="A641" s="171">
        <v>872</v>
      </c>
      <c r="B641" s="171" t="s">
        <v>1263</v>
      </c>
      <c r="C641" s="171" t="s">
        <v>2459</v>
      </c>
      <c r="D641" s="172">
        <v>44361</v>
      </c>
      <c r="E641" s="173">
        <v>2.5567599999999999E-3</v>
      </c>
      <c r="F641" s="173">
        <v>2.5567599999999999E-3</v>
      </c>
      <c r="G641" s="173">
        <v>10.8591</v>
      </c>
      <c r="I641" s="92">
        <f t="shared" si="61"/>
        <v>2.5567599999999999E-3</v>
      </c>
      <c r="J641" t="str">
        <f>IFERROR(VLOOKUP(VLOOKUP(B641,'Div &amp; NAV PU'!K:N,4,0),$O:$P,2,0),"Debt")</f>
        <v>Debt</v>
      </c>
      <c r="R641" t="str">
        <f t="shared" si="62"/>
        <v>Y0BLDirect Plan - Daily IDCW</v>
      </c>
      <c r="S641" t="str">
        <f>+VLOOKUP(B641,'Div &amp; NAV PU'!K:N,4,0)</f>
        <v>Y0BL</v>
      </c>
      <c r="T641" t="str">
        <f>+VLOOKUP(B641,'Div &amp; NAV PU'!K:O,5,0)</f>
        <v>Direct Plan - Daily IDCW</v>
      </c>
      <c r="U641">
        <f t="shared" si="58"/>
        <v>0.18309809000000002</v>
      </c>
      <c r="V641">
        <f>+VLOOKUP(T641,Financials!$C$59:$AN$72,MATCH(S641,Financials!$1:$1,0)-2,0)</f>
        <v>0.18309809000000002</v>
      </c>
      <c r="W641" s="108">
        <f t="shared" si="63"/>
        <v>0</v>
      </c>
      <c r="Y641" s="92">
        <f t="shared" si="59"/>
        <v>0.18309809000000002</v>
      </c>
      <c r="Z641">
        <f t="shared" si="60"/>
        <v>0.18309809000000002</v>
      </c>
    </row>
    <row r="642" spans="1:26" hidden="1" x14ac:dyDescent="0.25">
      <c r="A642" s="171">
        <v>874</v>
      </c>
      <c r="B642" s="171" t="s">
        <v>1271</v>
      </c>
      <c r="C642" s="171" t="s">
        <v>2446</v>
      </c>
      <c r="D642" s="172">
        <v>44361</v>
      </c>
      <c r="E642" s="173">
        <v>8.5116860000000003E-2</v>
      </c>
      <c r="F642" s="173">
        <v>8.5116860000000003E-2</v>
      </c>
      <c r="G642" s="173">
        <v>1011.7794</v>
      </c>
      <c r="I642" s="92">
        <f t="shared" si="61"/>
        <v>8.5116860000000003E-2</v>
      </c>
      <c r="J642" t="str">
        <f>IFERROR(VLOOKUP(VLOOKUP(B642,'Div &amp; NAV PU'!K:N,4,0),$O:$P,2,0),"Debt")</f>
        <v>Debt</v>
      </c>
      <c r="R642" t="str">
        <f t="shared" si="62"/>
        <v>Y0BQRegular Plan - Daily IDCW</v>
      </c>
      <c r="S642" t="str">
        <f>+VLOOKUP(B642,'Div &amp; NAV PU'!K:N,4,0)</f>
        <v>Y0BQ</v>
      </c>
      <c r="T642" t="str">
        <f>+VLOOKUP(B642,'Div &amp; NAV PU'!K:O,5,0)</f>
        <v>Regular Plan - Daily IDCW</v>
      </c>
      <c r="U642">
        <f t="shared" ref="U642:U705" si="64">+SUMIFS(I:I,R:R,R642)</f>
        <v>15.994319890000005</v>
      </c>
      <c r="V642">
        <f>+VLOOKUP(T642,Financials!$C$59:$AN$72,MATCH(S642,Financials!$1:$1,0)-2,0)</f>
        <v>15.994319890000005</v>
      </c>
      <c r="W642" s="108">
        <f t="shared" si="63"/>
        <v>0</v>
      </c>
      <c r="Y642" s="92">
        <f t="shared" ref="Y642:Y705" si="65">+SUMIFS(E:E,R:R,R642)</f>
        <v>15.994319890000005</v>
      </c>
      <c r="Z642">
        <f t="shared" ref="Z642:Z705" si="66">+SUMIFS(F:F,R:R,R642)</f>
        <v>15.994319890000005</v>
      </c>
    </row>
    <row r="643" spans="1:26" hidden="1" x14ac:dyDescent="0.25">
      <c r="A643" s="171">
        <v>876</v>
      </c>
      <c r="B643" s="171" t="s">
        <v>1268</v>
      </c>
      <c r="C643" s="171" t="s">
        <v>2447</v>
      </c>
      <c r="D643" s="172">
        <v>44361</v>
      </c>
      <c r="E643" s="173">
        <v>8.673488E-2</v>
      </c>
      <c r="F643" s="173">
        <v>8.673488E-2</v>
      </c>
      <c r="G643" s="173">
        <v>1014.3496</v>
      </c>
      <c r="I643" s="92">
        <f t="shared" ref="I643:I706" si="67">F643</f>
        <v>8.673488E-2</v>
      </c>
      <c r="J643" t="str">
        <f>IFERROR(VLOOKUP(VLOOKUP(B643,'Div &amp; NAV PU'!K:N,4,0),$O:$P,2,0),"Debt")</f>
        <v>Debt</v>
      </c>
      <c r="R643" t="str">
        <f t="shared" si="62"/>
        <v>Y0BQDirect Plan - Daily IDCW</v>
      </c>
      <c r="S643" t="str">
        <f>+VLOOKUP(B643,'Div &amp; NAV PU'!K:N,4,0)</f>
        <v>Y0BQ</v>
      </c>
      <c r="T643" t="str">
        <f>+VLOOKUP(B643,'Div &amp; NAV PU'!K:O,5,0)</f>
        <v>Direct Plan - Daily IDCW</v>
      </c>
      <c r="U643">
        <f t="shared" si="64"/>
        <v>16.338912069999992</v>
      </c>
      <c r="V643">
        <f>+VLOOKUP(T643,Financials!$C$59:$AN$72,MATCH(S643,Financials!$1:$1,0)-2,0)</f>
        <v>16.338912069999992</v>
      </c>
      <c r="W643" s="108">
        <f t="shared" si="63"/>
        <v>0</v>
      </c>
      <c r="Y643" s="92">
        <f t="shared" si="65"/>
        <v>16.338912069999992</v>
      </c>
      <c r="Z643">
        <f t="shared" si="66"/>
        <v>16.338912069999992</v>
      </c>
    </row>
    <row r="644" spans="1:26" hidden="1" x14ac:dyDescent="0.25">
      <c r="A644" s="171">
        <v>879</v>
      </c>
      <c r="B644" s="171">
        <v>222</v>
      </c>
      <c r="C644" s="171" t="s">
        <v>2455</v>
      </c>
      <c r="D644" s="172">
        <v>44361</v>
      </c>
      <c r="E644" s="173">
        <v>2.3713699999999998E-3</v>
      </c>
      <c r="F644" s="173">
        <v>2.3713699999999998E-3</v>
      </c>
      <c r="G644" s="173">
        <v>10.322100000000001</v>
      </c>
      <c r="I644" s="92">
        <f t="shared" si="67"/>
        <v>2.3713699999999998E-3</v>
      </c>
      <c r="J644" t="str">
        <f>IFERROR(VLOOKUP(VLOOKUP(B644,'Div &amp; NAV PU'!K:N,4,0),$O:$P,2,0),"Debt")</f>
        <v>Debt</v>
      </c>
      <c r="R644" t="str">
        <f t="shared" si="62"/>
        <v>Y0BORegular Plan - Daily IDCW</v>
      </c>
      <c r="S644" t="str">
        <f>+VLOOKUP(B644,'Div &amp; NAV PU'!K:N,4,0)</f>
        <v>Y0BO</v>
      </c>
      <c r="T644" t="str">
        <f>+VLOOKUP(B644,'Div &amp; NAV PU'!K:O,5,0)</f>
        <v>Regular Plan - Daily IDCW</v>
      </c>
      <c r="U644">
        <f t="shared" si="64"/>
        <v>0.17107141000000012</v>
      </c>
      <c r="V644">
        <f>+VLOOKUP(T644,Financials!$C$59:$AN$72,MATCH(S644,Financials!$1:$1,0)-2,0)</f>
        <v>0.17107141000000012</v>
      </c>
      <c r="W644" s="108">
        <f t="shared" si="63"/>
        <v>0</v>
      </c>
      <c r="Y644" s="92">
        <f t="shared" si="65"/>
        <v>0.17107141000000012</v>
      </c>
      <c r="Z644">
        <f t="shared" si="66"/>
        <v>0.17107141000000012</v>
      </c>
    </row>
    <row r="645" spans="1:26" hidden="1" x14ac:dyDescent="0.25">
      <c r="A645" s="171">
        <v>882</v>
      </c>
      <c r="B645" s="171" t="s">
        <v>1259</v>
      </c>
      <c r="C645" s="171" t="s">
        <v>2457</v>
      </c>
      <c r="D645" s="172">
        <v>44361</v>
      </c>
      <c r="E645" s="173">
        <v>2.5526099999999999E-3</v>
      </c>
      <c r="F645" s="173">
        <v>2.5526099999999999E-3</v>
      </c>
      <c r="G645" s="173">
        <v>10.5092</v>
      </c>
      <c r="I645" s="92">
        <f t="shared" si="67"/>
        <v>2.5526099999999999E-3</v>
      </c>
      <c r="J645" t="str">
        <f>IFERROR(VLOOKUP(VLOOKUP(B645,'Div &amp; NAV PU'!K:N,4,0),$O:$P,2,0),"Debt")</f>
        <v>Debt</v>
      </c>
      <c r="R645" t="str">
        <f t="shared" si="62"/>
        <v>Y0BODirect Plan - Daily IDCW</v>
      </c>
      <c r="S645" t="str">
        <f>+VLOOKUP(B645,'Div &amp; NAV PU'!K:N,4,0)</f>
        <v>Y0BO</v>
      </c>
      <c r="T645" t="str">
        <f>+VLOOKUP(B645,'Div &amp; NAV PU'!K:O,5,0)</f>
        <v>Direct Plan - Daily IDCW</v>
      </c>
      <c r="U645">
        <f t="shared" si="64"/>
        <v>0.18260394999999999</v>
      </c>
      <c r="V645">
        <f>+VLOOKUP(T645,Financials!$C$59:$AN$72,MATCH(S645,Financials!$1:$1,0)-2,0)</f>
        <v>0.18260394999999999</v>
      </c>
      <c r="W645" s="108">
        <f t="shared" si="63"/>
        <v>0</v>
      </c>
      <c r="Y645" s="92">
        <f t="shared" si="65"/>
        <v>0.18260394999999999</v>
      </c>
      <c r="Z645">
        <f t="shared" si="66"/>
        <v>0.18260394999999999</v>
      </c>
    </row>
    <row r="646" spans="1:26" hidden="1" x14ac:dyDescent="0.25">
      <c r="A646" s="171">
        <v>883</v>
      </c>
      <c r="B646" s="171">
        <v>222</v>
      </c>
      <c r="C646" s="171" t="s">
        <v>2455</v>
      </c>
      <c r="D646" s="172">
        <v>44362</v>
      </c>
      <c r="E646" s="173">
        <v>4.7469999999999999E-4</v>
      </c>
      <c r="F646" s="173">
        <v>4.7469999999999999E-4</v>
      </c>
      <c r="G646" s="173">
        <v>10.322100000000001</v>
      </c>
      <c r="I646" s="92">
        <f t="shared" si="67"/>
        <v>4.7469999999999999E-4</v>
      </c>
      <c r="J646" t="str">
        <f>IFERROR(VLOOKUP(VLOOKUP(B646,'Div &amp; NAV PU'!K:N,4,0),$O:$P,2,0),"Debt")</f>
        <v>Debt</v>
      </c>
      <c r="R646" t="str">
        <f t="shared" si="62"/>
        <v>Y0BORegular Plan - Daily IDCW</v>
      </c>
      <c r="S646" t="str">
        <f>+VLOOKUP(B646,'Div &amp; NAV PU'!K:N,4,0)</f>
        <v>Y0BO</v>
      </c>
      <c r="T646" t="str">
        <f>+VLOOKUP(B646,'Div &amp; NAV PU'!K:O,5,0)</f>
        <v>Regular Plan - Daily IDCW</v>
      </c>
      <c r="U646">
        <f t="shared" si="64"/>
        <v>0.17107141000000012</v>
      </c>
      <c r="V646">
        <f>+VLOOKUP(T646,Financials!$C$59:$AN$72,MATCH(S646,Financials!$1:$1,0)-2,0)</f>
        <v>0.17107141000000012</v>
      </c>
      <c r="W646" s="108">
        <f t="shared" si="63"/>
        <v>0</v>
      </c>
      <c r="Y646" s="92">
        <f t="shared" si="65"/>
        <v>0.17107141000000012</v>
      </c>
      <c r="Z646">
        <f t="shared" si="66"/>
        <v>0.17107141000000012</v>
      </c>
    </row>
    <row r="647" spans="1:26" hidden="1" x14ac:dyDescent="0.25">
      <c r="A647" s="171">
        <v>884</v>
      </c>
      <c r="B647" s="171" t="s">
        <v>1259</v>
      </c>
      <c r="C647" s="171" t="s">
        <v>2457</v>
      </c>
      <c r="D647" s="172">
        <v>44362</v>
      </c>
      <c r="E647" s="173">
        <v>5.2935000000000005E-4</v>
      </c>
      <c r="F647" s="173">
        <v>5.2935000000000005E-4</v>
      </c>
      <c r="G647" s="173">
        <v>10.5092</v>
      </c>
      <c r="I647" s="92">
        <f t="shared" si="67"/>
        <v>5.2935000000000005E-4</v>
      </c>
      <c r="J647" t="str">
        <f>IFERROR(VLOOKUP(VLOOKUP(B647,'Div &amp; NAV PU'!K:N,4,0),$O:$P,2,0),"Debt")</f>
        <v>Debt</v>
      </c>
      <c r="R647" t="str">
        <f t="shared" si="62"/>
        <v>Y0BODirect Plan - Daily IDCW</v>
      </c>
      <c r="S647" t="str">
        <f>+VLOOKUP(B647,'Div &amp; NAV PU'!K:N,4,0)</f>
        <v>Y0BO</v>
      </c>
      <c r="T647" t="str">
        <f>+VLOOKUP(B647,'Div &amp; NAV PU'!K:O,5,0)</f>
        <v>Direct Plan - Daily IDCW</v>
      </c>
      <c r="U647">
        <f t="shared" si="64"/>
        <v>0.18260394999999999</v>
      </c>
      <c r="V647">
        <f>+VLOOKUP(T647,Financials!$C$59:$AN$72,MATCH(S647,Financials!$1:$1,0)-2,0)</f>
        <v>0.18260394999999999</v>
      </c>
      <c r="W647" s="108">
        <f t="shared" si="63"/>
        <v>0</v>
      </c>
      <c r="Y647" s="92">
        <f t="shared" si="65"/>
        <v>0.18260394999999999</v>
      </c>
      <c r="Z647">
        <f t="shared" si="66"/>
        <v>0.18260394999999999</v>
      </c>
    </row>
    <row r="648" spans="1:26" hidden="1" x14ac:dyDescent="0.25">
      <c r="A648" s="171">
        <v>885</v>
      </c>
      <c r="B648" s="171" t="s">
        <v>1289</v>
      </c>
      <c r="C648" s="171" t="s">
        <v>2444</v>
      </c>
      <c r="D648" s="172">
        <v>44362</v>
      </c>
      <c r="E648" s="173">
        <v>8.6440279999999994E-2</v>
      </c>
      <c r="F648" s="173">
        <v>8.6440279999999994E-2</v>
      </c>
      <c r="G648" s="173">
        <v>1023.3</v>
      </c>
      <c r="I648" s="92">
        <f t="shared" si="67"/>
        <v>8.6440279999999994E-2</v>
      </c>
      <c r="J648" t="str">
        <f>IFERROR(VLOOKUP(VLOOKUP(B648,'Div &amp; NAV PU'!K:N,4,0),$O:$P,2,0),"Debt")</f>
        <v>Debt</v>
      </c>
      <c r="R648" t="str">
        <f t="shared" si="62"/>
        <v>Y0ALRegular Plan - Daily IDCW</v>
      </c>
      <c r="S648" t="str">
        <f>+VLOOKUP(B648,'Div &amp; NAV PU'!K:N,4,0)</f>
        <v>Y0AL</v>
      </c>
      <c r="T648" t="str">
        <f>+VLOOKUP(B648,'Div &amp; NAV PU'!K:O,5,0)</f>
        <v>Regular Plan - Daily IDCW</v>
      </c>
      <c r="U648">
        <f t="shared" si="64"/>
        <v>15.581406499999995</v>
      </c>
      <c r="V648">
        <f>+VLOOKUP(T648,Financials!$C$59:$AN$72,MATCH(S648,Financials!$1:$1,0)-2,0)</f>
        <v>15.581406499999995</v>
      </c>
      <c r="W648" s="108">
        <f t="shared" si="63"/>
        <v>0</v>
      </c>
      <c r="Y648" s="92">
        <f t="shared" si="65"/>
        <v>15.581406499999995</v>
      </c>
      <c r="Z648">
        <f t="shared" si="66"/>
        <v>15.581406499999995</v>
      </c>
    </row>
    <row r="649" spans="1:26" hidden="1" x14ac:dyDescent="0.25">
      <c r="A649" s="171">
        <v>886</v>
      </c>
      <c r="B649" s="171" t="s">
        <v>1285</v>
      </c>
      <c r="C649" s="171" t="s">
        <v>2445</v>
      </c>
      <c r="D649" s="172">
        <v>44362</v>
      </c>
      <c r="E649" s="173">
        <v>8.9177649999999997E-2</v>
      </c>
      <c r="F649" s="173">
        <v>8.9177649999999997E-2</v>
      </c>
      <c r="G649" s="173">
        <v>1023.3</v>
      </c>
      <c r="I649" s="92">
        <f t="shared" si="67"/>
        <v>8.9177649999999997E-2</v>
      </c>
      <c r="J649" t="str">
        <f>IFERROR(VLOOKUP(VLOOKUP(B649,'Div &amp; NAV PU'!K:N,4,0),$O:$P,2,0),"Debt")</f>
        <v>Debt</v>
      </c>
      <c r="R649" t="str">
        <f t="shared" si="62"/>
        <v>Y0ALDirect Plan - Daily IDCW</v>
      </c>
      <c r="S649" t="str">
        <f>+VLOOKUP(B649,'Div &amp; NAV PU'!K:N,4,0)</f>
        <v>Y0AL</v>
      </c>
      <c r="T649" t="str">
        <f>+VLOOKUP(B649,'Div &amp; NAV PU'!K:O,5,0)</f>
        <v>Direct Plan - Daily IDCW</v>
      </c>
      <c r="U649">
        <f t="shared" si="64"/>
        <v>16.110954460000006</v>
      </c>
      <c r="V649">
        <f>+VLOOKUP(T649,Financials!$C$59:$AN$72,MATCH(S649,Financials!$1:$1,0)-2,0)</f>
        <v>16.110954460000006</v>
      </c>
      <c r="W649" s="108">
        <f t="shared" si="63"/>
        <v>0</v>
      </c>
      <c r="Y649" s="92">
        <f t="shared" si="65"/>
        <v>16.110954460000006</v>
      </c>
      <c r="Z649">
        <f t="shared" si="66"/>
        <v>16.110954460000006</v>
      </c>
    </row>
    <row r="650" spans="1:26" hidden="1" x14ac:dyDescent="0.25">
      <c r="A650" s="171">
        <v>887</v>
      </c>
      <c r="B650" s="171">
        <v>125</v>
      </c>
      <c r="C650" s="171" t="s">
        <v>2458</v>
      </c>
      <c r="D650" s="172">
        <v>44362</v>
      </c>
      <c r="E650" s="173">
        <v>6.1948000000000005E-4</v>
      </c>
      <c r="F650" s="173">
        <v>6.1948000000000005E-4</v>
      </c>
      <c r="G650" s="173">
        <v>10.8591</v>
      </c>
      <c r="I650" s="92">
        <f t="shared" si="67"/>
        <v>6.1948000000000005E-4</v>
      </c>
      <c r="J650" t="str">
        <f>IFERROR(VLOOKUP(VLOOKUP(B650,'Div &amp; NAV PU'!K:N,4,0),$O:$P,2,0),"Debt")</f>
        <v>Debt</v>
      </c>
      <c r="R650" t="str">
        <f t="shared" si="62"/>
        <v>Y0BLRegular Plan - Daily IDCW</v>
      </c>
      <c r="S650" t="str">
        <f>+VLOOKUP(B650,'Div &amp; NAV PU'!K:N,4,0)</f>
        <v>Y0BL</v>
      </c>
      <c r="T650" t="str">
        <f>+VLOOKUP(B650,'Div &amp; NAV PU'!K:O,5,0)</f>
        <v>Regular Plan - Daily IDCW</v>
      </c>
      <c r="U650">
        <f t="shared" si="64"/>
        <v>0.15721088999999988</v>
      </c>
      <c r="V650">
        <f>+VLOOKUP(T650,Financials!$C$59:$AN$72,MATCH(S650,Financials!$1:$1,0)-2,0)</f>
        <v>0.15721088999999988</v>
      </c>
      <c r="W650" s="108">
        <f t="shared" si="63"/>
        <v>0</v>
      </c>
      <c r="Y650" s="92">
        <f t="shared" si="65"/>
        <v>0.15721088999999988</v>
      </c>
      <c r="Z650">
        <f t="shared" si="66"/>
        <v>0.15721088999999988</v>
      </c>
    </row>
    <row r="651" spans="1:26" hidden="1" x14ac:dyDescent="0.25">
      <c r="A651" s="171">
        <v>888</v>
      </c>
      <c r="B651" s="171" t="s">
        <v>1263</v>
      </c>
      <c r="C651" s="171" t="s">
        <v>2459</v>
      </c>
      <c r="D651" s="172">
        <v>44362</v>
      </c>
      <c r="E651" s="173">
        <v>7.6221000000000004E-4</v>
      </c>
      <c r="F651" s="173">
        <v>7.6221000000000004E-4</v>
      </c>
      <c r="G651" s="173">
        <v>10.8591</v>
      </c>
      <c r="I651" s="92">
        <f t="shared" si="67"/>
        <v>7.6221000000000004E-4</v>
      </c>
      <c r="J651" t="str">
        <f>IFERROR(VLOOKUP(VLOOKUP(B651,'Div &amp; NAV PU'!K:N,4,0),$O:$P,2,0),"Debt")</f>
        <v>Debt</v>
      </c>
      <c r="R651" t="str">
        <f t="shared" si="62"/>
        <v>Y0BLDirect Plan - Daily IDCW</v>
      </c>
      <c r="S651" t="str">
        <f>+VLOOKUP(B651,'Div &amp; NAV PU'!K:N,4,0)</f>
        <v>Y0BL</v>
      </c>
      <c r="T651" t="str">
        <f>+VLOOKUP(B651,'Div &amp; NAV PU'!K:O,5,0)</f>
        <v>Direct Plan - Daily IDCW</v>
      </c>
      <c r="U651">
        <f t="shared" si="64"/>
        <v>0.18309809000000002</v>
      </c>
      <c r="V651">
        <f>+VLOOKUP(T651,Financials!$C$59:$AN$72,MATCH(S651,Financials!$1:$1,0)-2,0)</f>
        <v>0.18309809000000002</v>
      </c>
      <c r="W651" s="108">
        <f t="shared" si="63"/>
        <v>0</v>
      </c>
      <c r="Y651" s="92">
        <f t="shared" si="65"/>
        <v>0.18309809000000002</v>
      </c>
      <c r="Z651">
        <f t="shared" si="66"/>
        <v>0.18309809000000002</v>
      </c>
    </row>
    <row r="652" spans="1:26" hidden="1" x14ac:dyDescent="0.25">
      <c r="A652" s="171">
        <v>889</v>
      </c>
      <c r="B652" s="171" t="s">
        <v>1271</v>
      </c>
      <c r="C652" s="171" t="s">
        <v>2446</v>
      </c>
      <c r="D652" s="172">
        <v>44362</v>
      </c>
      <c r="E652" s="173">
        <v>8.2608979999999999E-2</v>
      </c>
      <c r="F652" s="173">
        <v>8.2608979999999999E-2</v>
      </c>
      <c r="G652" s="173">
        <v>1011.7794</v>
      </c>
      <c r="I652" s="92">
        <f t="shared" si="67"/>
        <v>8.2608979999999999E-2</v>
      </c>
      <c r="J652" t="str">
        <f>IFERROR(VLOOKUP(VLOOKUP(B652,'Div &amp; NAV PU'!K:N,4,0),$O:$P,2,0),"Debt")</f>
        <v>Debt</v>
      </c>
      <c r="R652" t="str">
        <f t="shared" si="62"/>
        <v>Y0BQRegular Plan - Daily IDCW</v>
      </c>
      <c r="S652" t="str">
        <f>+VLOOKUP(B652,'Div &amp; NAV PU'!K:N,4,0)</f>
        <v>Y0BQ</v>
      </c>
      <c r="T652" t="str">
        <f>+VLOOKUP(B652,'Div &amp; NAV PU'!K:O,5,0)</f>
        <v>Regular Plan - Daily IDCW</v>
      </c>
      <c r="U652">
        <f t="shared" si="64"/>
        <v>15.994319890000005</v>
      </c>
      <c r="V652">
        <f>+VLOOKUP(T652,Financials!$C$59:$AN$72,MATCH(S652,Financials!$1:$1,0)-2,0)</f>
        <v>15.994319890000005</v>
      </c>
      <c r="W652" s="108">
        <f t="shared" si="63"/>
        <v>0</v>
      </c>
      <c r="Y652" s="92">
        <f t="shared" si="65"/>
        <v>15.994319890000005</v>
      </c>
      <c r="Z652">
        <f t="shared" si="66"/>
        <v>15.994319890000005</v>
      </c>
    </row>
    <row r="653" spans="1:26" hidden="1" x14ac:dyDescent="0.25">
      <c r="A653" s="171">
        <v>890</v>
      </c>
      <c r="B653" s="171" t="s">
        <v>1268</v>
      </c>
      <c r="C653" s="171" t="s">
        <v>2447</v>
      </c>
      <c r="D653" s="172">
        <v>44362</v>
      </c>
      <c r="E653" s="173">
        <v>8.4252889999999997E-2</v>
      </c>
      <c r="F653" s="173">
        <v>8.4252889999999997E-2</v>
      </c>
      <c r="G653" s="173">
        <v>1014.3496</v>
      </c>
      <c r="I653" s="92">
        <f t="shared" si="67"/>
        <v>8.4252889999999997E-2</v>
      </c>
      <c r="J653" t="str">
        <f>IFERROR(VLOOKUP(VLOOKUP(B653,'Div &amp; NAV PU'!K:N,4,0),$O:$P,2,0),"Debt")</f>
        <v>Debt</v>
      </c>
      <c r="R653" t="str">
        <f t="shared" si="62"/>
        <v>Y0BQDirect Plan - Daily IDCW</v>
      </c>
      <c r="S653" t="str">
        <f>+VLOOKUP(B653,'Div &amp; NAV PU'!K:N,4,0)</f>
        <v>Y0BQ</v>
      </c>
      <c r="T653" t="str">
        <f>+VLOOKUP(B653,'Div &amp; NAV PU'!K:O,5,0)</f>
        <v>Direct Plan - Daily IDCW</v>
      </c>
      <c r="U653">
        <f t="shared" si="64"/>
        <v>16.338912069999992</v>
      </c>
      <c r="V653">
        <f>+VLOOKUP(T653,Financials!$C$59:$AN$72,MATCH(S653,Financials!$1:$1,0)-2,0)</f>
        <v>16.338912069999992</v>
      </c>
      <c r="W653" s="108">
        <f t="shared" si="63"/>
        <v>0</v>
      </c>
      <c r="Y653" s="92">
        <f t="shared" si="65"/>
        <v>16.338912069999992</v>
      </c>
      <c r="Z653">
        <f t="shared" si="66"/>
        <v>16.338912069999992</v>
      </c>
    </row>
    <row r="654" spans="1:26" hidden="1" x14ac:dyDescent="0.25">
      <c r="A654" s="171">
        <v>891</v>
      </c>
      <c r="B654" s="171" t="s">
        <v>1289</v>
      </c>
      <c r="C654" s="171" t="s">
        <v>2444</v>
      </c>
      <c r="D654" s="172">
        <v>44363</v>
      </c>
      <c r="E654" s="173">
        <v>8.5964200000000004E-2</v>
      </c>
      <c r="F654" s="173">
        <v>8.5964200000000004E-2</v>
      </c>
      <c r="G654" s="173">
        <v>1023.3</v>
      </c>
      <c r="I654" s="92">
        <f t="shared" si="67"/>
        <v>8.5964200000000004E-2</v>
      </c>
      <c r="J654" t="str">
        <f>IFERROR(VLOOKUP(VLOOKUP(B654,'Div &amp; NAV PU'!K:N,4,0),$O:$P,2,0),"Debt")</f>
        <v>Debt</v>
      </c>
      <c r="R654" t="str">
        <f t="shared" si="62"/>
        <v>Y0ALRegular Plan - Daily IDCW</v>
      </c>
      <c r="S654" t="str">
        <f>+VLOOKUP(B654,'Div &amp; NAV PU'!K:N,4,0)</f>
        <v>Y0AL</v>
      </c>
      <c r="T654" t="str">
        <f>+VLOOKUP(B654,'Div &amp; NAV PU'!K:O,5,0)</f>
        <v>Regular Plan - Daily IDCW</v>
      </c>
      <c r="U654">
        <f t="shared" si="64"/>
        <v>15.581406499999995</v>
      </c>
      <c r="V654">
        <f>+VLOOKUP(T654,Financials!$C$59:$AN$72,MATCH(S654,Financials!$1:$1,0)-2,0)</f>
        <v>15.581406499999995</v>
      </c>
      <c r="W654" s="108">
        <f t="shared" si="63"/>
        <v>0</v>
      </c>
      <c r="Y654" s="92">
        <f t="shared" si="65"/>
        <v>15.581406499999995</v>
      </c>
      <c r="Z654">
        <f t="shared" si="66"/>
        <v>15.581406499999995</v>
      </c>
    </row>
    <row r="655" spans="1:26" hidden="1" x14ac:dyDescent="0.25">
      <c r="A655" s="171">
        <v>892</v>
      </c>
      <c r="B655" s="171" t="s">
        <v>1285</v>
      </c>
      <c r="C655" s="171" t="s">
        <v>2445</v>
      </c>
      <c r="D655" s="172">
        <v>44363</v>
      </c>
      <c r="E655" s="173">
        <v>8.8668609999999995E-2</v>
      </c>
      <c r="F655" s="173">
        <v>8.8668609999999995E-2</v>
      </c>
      <c r="G655" s="173">
        <v>1023.3</v>
      </c>
      <c r="I655" s="92">
        <f t="shared" si="67"/>
        <v>8.8668609999999995E-2</v>
      </c>
      <c r="J655" t="str">
        <f>IFERROR(VLOOKUP(VLOOKUP(B655,'Div &amp; NAV PU'!K:N,4,0),$O:$P,2,0),"Debt")</f>
        <v>Debt</v>
      </c>
      <c r="R655" t="str">
        <f t="shared" si="62"/>
        <v>Y0ALDirect Plan - Daily IDCW</v>
      </c>
      <c r="S655" t="str">
        <f>+VLOOKUP(B655,'Div &amp; NAV PU'!K:N,4,0)</f>
        <v>Y0AL</v>
      </c>
      <c r="T655" t="str">
        <f>+VLOOKUP(B655,'Div &amp; NAV PU'!K:O,5,0)</f>
        <v>Direct Plan - Daily IDCW</v>
      </c>
      <c r="U655">
        <f t="shared" si="64"/>
        <v>16.110954460000006</v>
      </c>
      <c r="V655">
        <f>+VLOOKUP(T655,Financials!$C$59:$AN$72,MATCH(S655,Financials!$1:$1,0)-2,0)</f>
        <v>16.110954460000006</v>
      </c>
      <c r="W655" s="108">
        <f t="shared" si="63"/>
        <v>0</v>
      </c>
      <c r="Y655" s="92">
        <f t="shared" si="65"/>
        <v>16.110954460000006</v>
      </c>
      <c r="Z655">
        <f t="shared" si="66"/>
        <v>16.110954460000006</v>
      </c>
    </row>
    <row r="656" spans="1:26" hidden="1" x14ac:dyDescent="0.25">
      <c r="A656" s="171">
        <v>893</v>
      </c>
      <c r="B656" s="171">
        <v>125</v>
      </c>
      <c r="C656" s="171" t="s">
        <v>2458</v>
      </c>
      <c r="D656" s="172">
        <v>44363</v>
      </c>
      <c r="E656" s="173">
        <v>2.7115E-4</v>
      </c>
      <c r="F656" s="173">
        <v>2.7115E-4</v>
      </c>
      <c r="G656" s="173">
        <v>10.8591</v>
      </c>
      <c r="I656" s="92">
        <f t="shared" si="67"/>
        <v>2.7115E-4</v>
      </c>
      <c r="J656" t="str">
        <f>IFERROR(VLOOKUP(VLOOKUP(B656,'Div &amp; NAV PU'!K:N,4,0),$O:$P,2,0),"Debt")</f>
        <v>Debt</v>
      </c>
      <c r="R656" t="str">
        <f t="shared" si="62"/>
        <v>Y0BLRegular Plan - Daily IDCW</v>
      </c>
      <c r="S656" t="str">
        <f>+VLOOKUP(B656,'Div &amp; NAV PU'!K:N,4,0)</f>
        <v>Y0BL</v>
      </c>
      <c r="T656" t="str">
        <f>+VLOOKUP(B656,'Div &amp; NAV PU'!K:O,5,0)</f>
        <v>Regular Plan - Daily IDCW</v>
      </c>
      <c r="U656">
        <f t="shared" si="64"/>
        <v>0.15721088999999988</v>
      </c>
      <c r="V656">
        <f>+VLOOKUP(T656,Financials!$C$59:$AN$72,MATCH(S656,Financials!$1:$1,0)-2,0)</f>
        <v>0.15721088999999988</v>
      </c>
      <c r="W656" s="108">
        <f t="shared" si="63"/>
        <v>0</v>
      </c>
      <c r="Y656" s="92">
        <f t="shared" si="65"/>
        <v>0.15721088999999988</v>
      </c>
      <c r="Z656">
        <f t="shared" si="66"/>
        <v>0.15721088999999988</v>
      </c>
    </row>
    <row r="657" spans="1:26" hidden="1" x14ac:dyDescent="0.25">
      <c r="A657" s="171">
        <v>894</v>
      </c>
      <c r="B657" s="171" t="s">
        <v>1263</v>
      </c>
      <c r="C657" s="171" t="s">
        <v>2459</v>
      </c>
      <c r="D657" s="172">
        <v>44363</v>
      </c>
      <c r="E657" s="173">
        <v>4.1392000000000002E-4</v>
      </c>
      <c r="F657" s="173">
        <v>4.1392000000000002E-4</v>
      </c>
      <c r="G657" s="173">
        <v>10.8591</v>
      </c>
      <c r="I657" s="92">
        <f t="shared" si="67"/>
        <v>4.1392000000000002E-4</v>
      </c>
      <c r="J657" t="str">
        <f>IFERROR(VLOOKUP(VLOOKUP(B657,'Div &amp; NAV PU'!K:N,4,0),$O:$P,2,0),"Debt")</f>
        <v>Debt</v>
      </c>
      <c r="R657" t="str">
        <f t="shared" si="62"/>
        <v>Y0BLDirect Plan - Daily IDCW</v>
      </c>
      <c r="S657" t="str">
        <f>+VLOOKUP(B657,'Div &amp; NAV PU'!K:N,4,0)</f>
        <v>Y0BL</v>
      </c>
      <c r="T657" t="str">
        <f>+VLOOKUP(B657,'Div &amp; NAV PU'!K:O,5,0)</f>
        <v>Direct Plan - Daily IDCW</v>
      </c>
      <c r="U657">
        <f t="shared" si="64"/>
        <v>0.18309809000000002</v>
      </c>
      <c r="V657">
        <f>+VLOOKUP(T657,Financials!$C$59:$AN$72,MATCH(S657,Financials!$1:$1,0)-2,0)</f>
        <v>0.18309809000000002</v>
      </c>
      <c r="W657" s="108">
        <f t="shared" si="63"/>
        <v>0</v>
      </c>
      <c r="Y657" s="92">
        <f t="shared" si="65"/>
        <v>0.18309809000000002</v>
      </c>
      <c r="Z657">
        <f t="shared" si="66"/>
        <v>0.18309809000000002</v>
      </c>
    </row>
    <row r="658" spans="1:26" hidden="1" x14ac:dyDescent="0.25">
      <c r="A658" s="171">
        <v>895</v>
      </c>
      <c r="B658" s="171" t="s">
        <v>1271</v>
      </c>
      <c r="C658" s="171" t="s">
        <v>2446</v>
      </c>
      <c r="D658" s="172">
        <v>44363</v>
      </c>
      <c r="E658" s="173">
        <v>4.2243870000000003E-2</v>
      </c>
      <c r="F658" s="173">
        <v>4.2243870000000003E-2</v>
      </c>
      <c r="G658" s="173">
        <v>1011.7794</v>
      </c>
      <c r="I658" s="92">
        <f t="shared" si="67"/>
        <v>4.2243870000000003E-2</v>
      </c>
      <c r="J658" t="str">
        <f>IFERROR(VLOOKUP(VLOOKUP(B658,'Div &amp; NAV PU'!K:N,4,0),$O:$P,2,0),"Debt")</f>
        <v>Debt</v>
      </c>
      <c r="R658" t="str">
        <f t="shared" si="62"/>
        <v>Y0BQRegular Plan - Daily IDCW</v>
      </c>
      <c r="S658" t="str">
        <f>+VLOOKUP(B658,'Div &amp; NAV PU'!K:N,4,0)</f>
        <v>Y0BQ</v>
      </c>
      <c r="T658" t="str">
        <f>+VLOOKUP(B658,'Div &amp; NAV PU'!K:O,5,0)</f>
        <v>Regular Plan - Daily IDCW</v>
      </c>
      <c r="U658">
        <f t="shared" si="64"/>
        <v>15.994319890000005</v>
      </c>
      <c r="V658">
        <f>+VLOOKUP(T658,Financials!$C$59:$AN$72,MATCH(S658,Financials!$1:$1,0)-2,0)</f>
        <v>15.994319890000005</v>
      </c>
      <c r="W658" s="108">
        <f t="shared" si="63"/>
        <v>0</v>
      </c>
      <c r="Y658" s="92">
        <f t="shared" si="65"/>
        <v>15.994319890000005</v>
      </c>
      <c r="Z658">
        <f t="shared" si="66"/>
        <v>15.994319890000005</v>
      </c>
    </row>
    <row r="659" spans="1:26" hidden="1" x14ac:dyDescent="0.25">
      <c r="A659" s="171">
        <v>896</v>
      </c>
      <c r="B659" s="171" t="s">
        <v>1268</v>
      </c>
      <c r="C659" s="171" t="s">
        <v>2447</v>
      </c>
      <c r="D659" s="172">
        <v>44363</v>
      </c>
      <c r="E659" s="173">
        <v>4.3765440000000003E-2</v>
      </c>
      <c r="F659" s="173">
        <v>4.3765440000000003E-2</v>
      </c>
      <c r="G659" s="173">
        <v>1014.3496</v>
      </c>
      <c r="I659" s="92">
        <f t="shared" si="67"/>
        <v>4.3765440000000003E-2</v>
      </c>
      <c r="J659" t="str">
        <f>IFERROR(VLOOKUP(VLOOKUP(B659,'Div &amp; NAV PU'!K:N,4,0),$O:$P,2,0),"Debt")</f>
        <v>Debt</v>
      </c>
      <c r="R659" t="str">
        <f t="shared" si="62"/>
        <v>Y0BQDirect Plan - Daily IDCW</v>
      </c>
      <c r="S659" t="str">
        <f>+VLOOKUP(B659,'Div &amp; NAV PU'!K:N,4,0)</f>
        <v>Y0BQ</v>
      </c>
      <c r="T659" t="str">
        <f>+VLOOKUP(B659,'Div &amp; NAV PU'!K:O,5,0)</f>
        <v>Direct Plan - Daily IDCW</v>
      </c>
      <c r="U659">
        <f t="shared" si="64"/>
        <v>16.338912069999992</v>
      </c>
      <c r="V659">
        <f>+VLOOKUP(T659,Financials!$C$59:$AN$72,MATCH(S659,Financials!$1:$1,0)-2,0)</f>
        <v>16.338912069999992</v>
      </c>
      <c r="W659" s="108">
        <f t="shared" si="63"/>
        <v>0</v>
      </c>
      <c r="Y659" s="92">
        <f t="shared" si="65"/>
        <v>16.338912069999992</v>
      </c>
      <c r="Z659">
        <f t="shared" si="66"/>
        <v>16.338912069999992</v>
      </c>
    </row>
    <row r="660" spans="1:26" hidden="1" x14ac:dyDescent="0.25">
      <c r="A660" s="171">
        <v>897</v>
      </c>
      <c r="B660" s="171" t="s">
        <v>1289</v>
      </c>
      <c r="C660" s="171" t="s">
        <v>2444</v>
      </c>
      <c r="D660" s="172">
        <v>44364</v>
      </c>
      <c r="E660" s="173">
        <v>8.6873619999999999E-2</v>
      </c>
      <c r="F660" s="173">
        <v>8.6873619999999999E-2</v>
      </c>
      <c r="G660" s="173">
        <v>1023.3</v>
      </c>
      <c r="I660" s="92">
        <f t="shared" si="67"/>
        <v>8.6873619999999999E-2</v>
      </c>
      <c r="J660" t="str">
        <f>IFERROR(VLOOKUP(VLOOKUP(B660,'Div &amp; NAV PU'!K:N,4,0),$O:$P,2,0),"Debt")</f>
        <v>Debt</v>
      </c>
      <c r="R660" t="str">
        <f t="shared" si="62"/>
        <v>Y0ALRegular Plan - Daily IDCW</v>
      </c>
      <c r="S660" t="str">
        <f>+VLOOKUP(B660,'Div &amp; NAV PU'!K:N,4,0)</f>
        <v>Y0AL</v>
      </c>
      <c r="T660" t="str">
        <f>+VLOOKUP(B660,'Div &amp; NAV PU'!K:O,5,0)</f>
        <v>Regular Plan - Daily IDCW</v>
      </c>
      <c r="U660">
        <f t="shared" si="64"/>
        <v>15.581406499999995</v>
      </c>
      <c r="V660">
        <f>+VLOOKUP(T660,Financials!$C$59:$AN$72,MATCH(S660,Financials!$1:$1,0)-2,0)</f>
        <v>15.581406499999995</v>
      </c>
      <c r="W660" s="108">
        <f t="shared" si="63"/>
        <v>0</v>
      </c>
      <c r="Y660" s="92">
        <f t="shared" si="65"/>
        <v>15.581406499999995</v>
      </c>
      <c r="Z660">
        <f t="shared" si="66"/>
        <v>15.581406499999995</v>
      </c>
    </row>
    <row r="661" spans="1:26" hidden="1" x14ac:dyDescent="0.25">
      <c r="A661" s="171">
        <v>898</v>
      </c>
      <c r="B661" s="171" t="s">
        <v>1285</v>
      </c>
      <c r="C661" s="171" t="s">
        <v>2445</v>
      </c>
      <c r="D661" s="172">
        <v>44364</v>
      </c>
      <c r="E661" s="173">
        <v>8.9657070000000005E-2</v>
      </c>
      <c r="F661" s="173">
        <v>8.9657070000000005E-2</v>
      </c>
      <c r="G661" s="173">
        <v>1023.3</v>
      </c>
      <c r="I661" s="92">
        <f t="shared" si="67"/>
        <v>8.9657070000000005E-2</v>
      </c>
      <c r="J661" t="str">
        <f>IFERROR(VLOOKUP(VLOOKUP(B661,'Div &amp; NAV PU'!K:N,4,0),$O:$P,2,0),"Debt")</f>
        <v>Debt</v>
      </c>
      <c r="R661" t="str">
        <f t="shared" si="62"/>
        <v>Y0ALDirect Plan - Daily IDCW</v>
      </c>
      <c r="S661" t="str">
        <f>+VLOOKUP(B661,'Div &amp; NAV PU'!K:N,4,0)</f>
        <v>Y0AL</v>
      </c>
      <c r="T661" t="str">
        <f>+VLOOKUP(B661,'Div &amp; NAV PU'!K:O,5,0)</f>
        <v>Direct Plan - Daily IDCW</v>
      </c>
      <c r="U661">
        <f t="shared" si="64"/>
        <v>16.110954460000006</v>
      </c>
      <c r="V661">
        <f>+VLOOKUP(T661,Financials!$C$59:$AN$72,MATCH(S661,Financials!$1:$1,0)-2,0)</f>
        <v>16.110954460000006</v>
      </c>
      <c r="W661" s="108">
        <f t="shared" si="63"/>
        <v>0</v>
      </c>
      <c r="Y661" s="92">
        <f t="shared" si="65"/>
        <v>16.110954460000006</v>
      </c>
      <c r="Z661">
        <f t="shared" si="66"/>
        <v>16.110954460000006</v>
      </c>
    </row>
    <row r="662" spans="1:26" hidden="1" x14ac:dyDescent="0.25">
      <c r="A662" s="171">
        <v>899</v>
      </c>
      <c r="B662" s="171">
        <v>125</v>
      </c>
      <c r="C662" s="171" t="s">
        <v>2458</v>
      </c>
      <c r="D662" s="172">
        <v>44364</v>
      </c>
      <c r="E662" s="173">
        <v>4.8200000000000001E-4</v>
      </c>
      <c r="F662" s="173">
        <v>4.8200000000000001E-4</v>
      </c>
      <c r="G662" s="173">
        <v>10.8591</v>
      </c>
      <c r="I662" s="92">
        <f t="shared" si="67"/>
        <v>4.8200000000000001E-4</v>
      </c>
      <c r="J662" t="str">
        <f>IFERROR(VLOOKUP(VLOOKUP(B662,'Div &amp; NAV PU'!K:N,4,0),$O:$P,2,0),"Debt")</f>
        <v>Debt</v>
      </c>
      <c r="R662" t="str">
        <f t="shared" si="62"/>
        <v>Y0BLRegular Plan - Daily IDCW</v>
      </c>
      <c r="S662" t="str">
        <f>+VLOOKUP(B662,'Div &amp; NAV PU'!K:N,4,0)</f>
        <v>Y0BL</v>
      </c>
      <c r="T662" t="str">
        <f>+VLOOKUP(B662,'Div &amp; NAV PU'!K:O,5,0)</f>
        <v>Regular Plan - Daily IDCW</v>
      </c>
      <c r="U662">
        <f t="shared" si="64"/>
        <v>0.15721088999999988</v>
      </c>
      <c r="V662">
        <f>+VLOOKUP(T662,Financials!$C$59:$AN$72,MATCH(S662,Financials!$1:$1,0)-2,0)</f>
        <v>0.15721088999999988</v>
      </c>
      <c r="W662" s="108">
        <f t="shared" si="63"/>
        <v>0</v>
      </c>
      <c r="Y662" s="92">
        <f t="shared" si="65"/>
        <v>0.15721088999999988</v>
      </c>
      <c r="Z662">
        <f t="shared" si="66"/>
        <v>0.15721088999999988</v>
      </c>
    </row>
    <row r="663" spans="1:26" hidden="1" x14ac:dyDescent="0.25">
      <c r="A663" s="171">
        <v>900</v>
      </c>
      <c r="B663" s="171" t="s">
        <v>1263</v>
      </c>
      <c r="C663" s="171" t="s">
        <v>2459</v>
      </c>
      <c r="D663" s="172">
        <v>44364</v>
      </c>
      <c r="E663" s="173">
        <v>6.2478999999999996E-4</v>
      </c>
      <c r="F663" s="173">
        <v>6.2478999999999996E-4</v>
      </c>
      <c r="G663" s="173">
        <v>10.8591</v>
      </c>
      <c r="I663" s="92">
        <f t="shared" si="67"/>
        <v>6.2478999999999996E-4</v>
      </c>
      <c r="J663" t="str">
        <f>IFERROR(VLOOKUP(VLOOKUP(B663,'Div &amp; NAV PU'!K:N,4,0),$O:$P,2,0),"Debt")</f>
        <v>Debt</v>
      </c>
      <c r="R663" t="str">
        <f t="shared" si="62"/>
        <v>Y0BLDirect Plan - Daily IDCW</v>
      </c>
      <c r="S663" t="str">
        <f>+VLOOKUP(B663,'Div &amp; NAV PU'!K:N,4,0)</f>
        <v>Y0BL</v>
      </c>
      <c r="T663" t="str">
        <f>+VLOOKUP(B663,'Div &amp; NAV PU'!K:O,5,0)</f>
        <v>Direct Plan - Daily IDCW</v>
      </c>
      <c r="U663">
        <f t="shared" si="64"/>
        <v>0.18309809000000002</v>
      </c>
      <c r="V663">
        <f>+VLOOKUP(T663,Financials!$C$59:$AN$72,MATCH(S663,Financials!$1:$1,0)-2,0)</f>
        <v>0.18309809000000002</v>
      </c>
      <c r="W663" s="108">
        <f t="shared" si="63"/>
        <v>0</v>
      </c>
      <c r="Y663" s="92">
        <f t="shared" si="65"/>
        <v>0.18309809000000002</v>
      </c>
      <c r="Z663">
        <f t="shared" si="66"/>
        <v>0.18309809000000002</v>
      </c>
    </row>
    <row r="664" spans="1:26" hidden="1" x14ac:dyDescent="0.25">
      <c r="A664" s="171">
        <v>901</v>
      </c>
      <c r="B664" s="171" t="s">
        <v>1271</v>
      </c>
      <c r="C664" s="171" t="s">
        <v>2446</v>
      </c>
      <c r="D664" s="172">
        <v>44364</v>
      </c>
      <c r="E664" s="173">
        <v>5.4061140000000001E-2</v>
      </c>
      <c r="F664" s="173">
        <v>5.4061140000000001E-2</v>
      </c>
      <c r="G664" s="173">
        <v>1011.7794</v>
      </c>
      <c r="I664" s="92">
        <f t="shared" si="67"/>
        <v>5.4061140000000001E-2</v>
      </c>
      <c r="J664" t="str">
        <f>IFERROR(VLOOKUP(VLOOKUP(B664,'Div &amp; NAV PU'!K:N,4,0),$O:$P,2,0),"Debt")</f>
        <v>Debt</v>
      </c>
      <c r="R664" t="str">
        <f t="shared" si="62"/>
        <v>Y0BQRegular Plan - Daily IDCW</v>
      </c>
      <c r="S664" t="str">
        <f>+VLOOKUP(B664,'Div &amp; NAV PU'!K:N,4,0)</f>
        <v>Y0BQ</v>
      </c>
      <c r="T664" t="str">
        <f>+VLOOKUP(B664,'Div &amp; NAV PU'!K:O,5,0)</f>
        <v>Regular Plan - Daily IDCW</v>
      </c>
      <c r="U664">
        <f t="shared" si="64"/>
        <v>15.994319890000005</v>
      </c>
      <c r="V664">
        <f>+VLOOKUP(T664,Financials!$C$59:$AN$72,MATCH(S664,Financials!$1:$1,0)-2,0)</f>
        <v>15.994319890000005</v>
      </c>
      <c r="W664" s="108">
        <f t="shared" si="63"/>
        <v>0</v>
      </c>
      <c r="Y664" s="92">
        <f t="shared" si="65"/>
        <v>15.994319890000005</v>
      </c>
      <c r="Z664">
        <f t="shared" si="66"/>
        <v>15.994319890000005</v>
      </c>
    </row>
    <row r="665" spans="1:26" hidden="1" x14ac:dyDescent="0.25">
      <c r="A665" s="171">
        <v>902</v>
      </c>
      <c r="B665" s="171" t="s">
        <v>1268</v>
      </c>
      <c r="C665" s="171" t="s">
        <v>2447</v>
      </c>
      <c r="D665" s="172">
        <v>44364</v>
      </c>
      <c r="E665" s="173">
        <v>5.5622930000000001E-2</v>
      </c>
      <c r="F665" s="173">
        <v>5.5622930000000001E-2</v>
      </c>
      <c r="G665" s="173">
        <v>1014.3496</v>
      </c>
      <c r="I665" s="92">
        <f t="shared" si="67"/>
        <v>5.5622930000000001E-2</v>
      </c>
      <c r="J665" t="str">
        <f>IFERROR(VLOOKUP(VLOOKUP(B665,'Div &amp; NAV PU'!K:N,4,0),$O:$P,2,0),"Debt")</f>
        <v>Debt</v>
      </c>
      <c r="R665" t="str">
        <f t="shared" si="62"/>
        <v>Y0BQDirect Plan - Daily IDCW</v>
      </c>
      <c r="S665" t="str">
        <f>+VLOOKUP(B665,'Div &amp; NAV PU'!K:N,4,0)</f>
        <v>Y0BQ</v>
      </c>
      <c r="T665" t="str">
        <f>+VLOOKUP(B665,'Div &amp; NAV PU'!K:O,5,0)</f>
        <v>Direct Plan - Daily IDCW</v>
      </c>
      <c r="U665">
        <f t="shared" si="64"/>
        <v>16.338912069999992</v>
      </c>
      <c r="V665">
        <f>+VLOOKUP(T665,Financials!$C$59:$AN$72,MATCH(S665,Financials!$1:$1,0)-2,0)</f>
        <v>16.338912069999992</v>
      </c>
      <c r="W665" s="108">
        <f t="shared" si="63"/>
        <v>0</v>
      </c>
      <c r="Y665" s="92">
        <f t="shared" si="65"/>
        <v>16.338912069999992</v>
      </c>
      <c r="Z665">
        <f t="shared" si="66"/>
        <v>16.338912069999992</v>
      </c>
    </row>
    <row r="666" spans="1:26" hidden="1" x14ac:dyDescent="0.25">
      <c r="A666" s="171">
        <v>903</v>
      </c>
      <c r="B666" s="171">
        <v>222</v>
      </c>
      <c r="C666" s="171" t="s">
        <v>2455</v>
      </c>
      <c r="D666" s="172">
        <v>44365</v>
      </c>
      <c r="E666" s="173">
        <v>6.4629999999999996E-5</v>
      </c>
      <c r="F666" s="173">
        <v>6.4629999999999996E-5</v>
      </c>
      <c r="G666" s="173">
        <v>10.322100000000001</v>
      </c>
      <c r="I666" s="92">
        <f t="shared" si="67"/>
        <v>6.4629999999999996E-5</v>
      </c>
      <c r="J666" t="str">
        <f>IFERROR(VLOOKUP(VLOOKUP(B666,'Div &amp; NAV PU'!K:N,4,0),$O:$P,2,0),"Debt")</f>
        <v>Debt</v>
      </c>
      <c r="R666" t="str">
        <f t="shared" si="62"/>
        <v>Y0BORegular Plan - Daily IDCW</v>
      </c>
      <c r="S666" t="str">
        <f>+VLOOKUP(B666,'Div &amp; NAV PU'!K:N,4,0)</f>
        <v>Y0BO</v>
      </c>
      <c r="T666" t="str">
        <f>+VLOOKUP(B666,'Div &amp; NAV PU'!K:O,5,0)</f>
        <v>Regular Plan - Daily IDCW</v>
      </c>
      <c r="U666">
        <f t="shared" si="64"/>
        <v>0.17107141000000012</v>
      </c>
      <c r="V666">
        <f>+VLOOKUP(T666,Financials!$C$59:$AN$72,MATCH(S666,Financials!$1:$1,0)-2,0)</f>
        <v>0.17107141000000012</v>
      </c>
      <c r="W666" s="108">
        <f t="shared" si="63"/>
        <v>0</v>
      </c>
      <c r="Y666" s="92">
        <f t="shared" si="65"/>
        <v>0.17107141000000012</v>
      </c>
      <c r="Z666">
        <f t="shared" si="66"/>
        <v>0.17107141000000012</v>
      </c>
    </row>
    <row r="667" spans="1:26" hidden="1" x14ac:dyDescent="0.25">
      <c r="A667" s="171">
        <v>904</v>
      </c>
      <c r="B667" s="171" t="s">
        <v>1259</v>
      </c>
      <c r="C667" s="171" t="s">
        <v>2457</v>
      </c>
      <c r="D667" s="172">
        <v>44365</v>
      </c>
      <c r="E667" s="173">
        <v>2.0411999999999999E-4</v>
      </c>
      <c r="F667" s="173">
        <v>2.0411999999999999E-4</v>
      </c>
      <c r="G667" s="173">
        <v>10.5092</v>
      </c>
      <c r="I667" s="92">
        <f t="shared" si="67"/>
        <v>2.0411999999999999E-4</v>
      </c>
      <c r="J667" t="str">
        <f>IFERROR(VLOOKUP(VLOOKUP(B667,'Div &amp; NAV PU'!K:N,4,0),$O:$P,2,0),"Debt")</f>
        <v>Debt</v>
      </c>
      <c r="R667" t="str">
        <f t="shared" si="62"/>
        <v>Y0BODirect Plan - Daily IDCW</v>
      </c>
      <c r="S667" t="str">
        <f>+VLOOKUP(B667,'Div &amp; NAV PU'!K:N,4,0)</f>
        <v>Y0BO</v>
      </c>
      <c r="T667" t="str">
        <f>+VLOOKUP(B667,'Div &amp; NAV PU'!K:O,5,0)</f>
        <v>Direct Plan - Daily IDCW</v>
      </c>
      <c r="U667">
        <f t="shared" si="64"/>
        <v>0.18260394999999999</v>
      </c>
      <c r="V667">
        <f>+VLOOKUP(T667,Financials!$C$59:$AN$72,MATCH(S667,Financials!$1:$1,0)-2,0)</f>
        <v>0.18260394999999999</v>
      </c>
      <c r="W667" s="108">
        <f t="shared" si="63"/>
        <v>0</v>
      </c>
      <c r="Y667" s="92">
        <f t="shared" si="65"/>
        <v>0.18260394999999999</v>
      </c>
      <c r="Z667">
        <f t="shared" si="66"/>
        <v>0.18260394999999999</v>
      </c>
    </row>
    <row r="668" spans="1:26" hidden="1" x14ac:dyDescent="0.25">
      <c r="A668" s="171">
        <v>905</v>
      </c>
      <c r="B668" s="171" t="s">
        <v>1289</v>
      </c>
      <c r="C668" s="171" t="s">
        <v>2444</v>
      </c>
      <c r="D668" s="172">
        <v>44365</v>
      </c>
      <c r="E668" s="173">
        <v>8.7355799999999997E-2</v>
      </c>
      <c r="F668" s="173">
        <v>8.7355799999999997E-2</v>
      </c>
      <c r="G668" s="173">
        <v>1023.3</v>
      </c>
      <c r="I668" s="92">
        <f t="shared" si="67"/>
        <v>8.7355799999999997E-2</v>
      </c>
      <c r="J668" t="str">
        <f>IFERROR(VLOOKUP(VLOOKUP(B668,'Div &amp; NAV PU'!K:N,4,0),$O:$P,2,0),"Debt")</f>
        <v>Debt</v>
      </c>
      <c r="R668" t="str">
        <f t="shared" si="62"/>
        <v>Y0ALRegular Plan - Daily IDCW</v>
      </c>
      <c r="S668" t="str">
        <f>+VLOOKUP(B668,'Div &amp; NAV PU'!K:N,4,0)</f>
        <v>Y0AL</v>
      </c>
      <c r="T668" t="str">
        <f>+VLOOKUP(B668,'Div &amp; NAV PU'!K:O,5,0)</f>
        <v>Regular Plan - Daily IDCW</v>
      </c>
      <c r="U668">
        <f t="shared" si="64"/>
        <v>15.581406499999995</v>
      </c>
      <c r="V668">
        <f>+VLOOKUP(T668,Financials!$C$59:$AN$72,MATCH(S668,Financials!$1:$1,0)-2,0)</f>
        <v>15.581406499999995</v>
      </c>
      <c r="W668" s="108">
        <f t="shared" si="63"/>
        <v>0</v>
      </c>
      <c r="Y668" s="92">
        <f t="shared" si="65"/>
        <v>15.581406499999995</v>
      </c>
      <c r="Z668">
        <f t="shared" si="66"/>
        <v>15.581406499999995</v>
      </c>
    </row>
    <row r="669" spans="1:26" hidden="1" x14ac:dyDescent="0.25">
      <c r="A669" s="171">
        <v>906</v>
      </c>
      <c r="B669" s="171" t="s">
        <v>1285</v>
      </c>
      <c r="C669" s="171" t="s">
        <v>2445</v>
      </c>
      <c r="D669" s="172">
        <v>44365</v>
      </c>
      <c r="E669" s="173">
        <v>9.0570979999999995E-2</v>
      </c>
      <c r="F669" s="173">
        <v>9.0570979999999995E-2</v>
      </c>
      <c r="G669" s="173">
        <v>1023.3</v>
      </c>
      <c r="I669" s="92">
        <f t="shared" si="67"/>
        <v>9.0570979999999995E-2</v>
      </c>
      <c r="J669" t="str">
        <f>IFERROR(VLOOKUP(VLOOKUP(B669,'Div &amp; NAV PU'!K:N,4,0),$O:$P,2,0),"Debt")</f>
        <v>Debt</v>
      </c>
      <c r="R669" t="str">
        <f t="shared" si="62"/>
        <v>Y0ALDirect Plan - Daily IDCW</v>
      </c>
      <c r="S669" t="str">
        <f>+VLOOKUP(B669,'Div &amp; NAV PU'!K:N,4,0)</f>
        <v>Y0AL</v>
      </c>
      <c r="T669" t="str">
        <f>+VLOOKUP(B669,'Div &amp; NAV PU'!K:O,5,0)</f>
        <v>Direct Plan - Daily IDCW</v>
      </c>
      <c r="U669">
        <f t="shared" si="64"/>
        <v>16.110954460000006</v>
      </c>
      <c r="V669">
        <f>+VLOOKUP(T669,Financials!$C$59:$AN$72,MATCH(S669,Financials!$1:$1,0)-2,0)</f>
        <v>16.110954460000006</v>
      </c>
      <c r="W669" s="108">
        <f t="shared" si="63"/>
        <v>0</v>
      </c>
      <c r="Y669" s="92">
        <f t="shared" si="65"/>
        <v>16.110954460000006</v>
      </c>
      <c r="Z669">
        <f t="shared" si="66"/>
        <v>16.110954460000006</v>
      </c>
    </row>
    <row r="670" spans="1:26" hidden="1" x14ac:dyDescent="0.25">
      <c r="A670" s="171">
        <v>907</v>
      </c>
      <c r="B670" s="171">
        <v>125</v>
      </c>
      <c r="C670" s="171" t="s">
        <v>2458</v>
      </c>
      <c r="D670" s="172">
        <v>44365</v>
      </c>
      <c r="E670" s="173">
        <v>7.6338999999999997E-4</v>
      </c>
      <c r="F670" s="173">
        <v>7.6338999999999997E-4</v>
      </c>
      <c r="G670" s="173">
        <v>10.8591</v>
      </c>
      <c r="I670" s="92">
        <f t="shared" si="67"/>
        <v>7.6338999999999997E-4</v>
      </c>
      <c r="J670" t="str">
        <f>IFERROR(VLOOKUP(VLOOKUP(B670,'Div &amp; NAV PU'!K:N,4,0),$O:$P,2,0),"Debt")</f>
        <v>Debt</v>
      </c>
      <c r="R670" t="str">
        <f t="shared" si="62"/>
        <v>Y0BLRegular Plan - Daily IDCW</v>
      </c>
      <c r="S670" t="str">
        <f>+VLOOKUP(B670,'Div &amp; NAV PU'!K:N,4,0)</f>
        <v>Y0BL</v>
      </c>
      <c r="T670" t="str">
        <f>+VLOOKUP(B670,'Div &amp; NAV PU'!K:O,5,0)</f>
        <v>Regular Plan - Daily IDCW</v>
      </c>
      <c r="U670">
        <f t="shared" si="64"/>
        <v>0.15721088999999988</v>
      </c>
      <c r="V670">
        <f>+VLOOKUP(T670,Financials!$C$59:$AN$72,MATCH(S670,Financials!$1:$1,0)-2,0)</f>
        <v>0.15721088999999988</v>
      </c>
      <c r="W670" s="108">
        <f t="shared" si="63"/>
        <v>0</v>
      </c>
      <c r="Y670" s="92">
        <f t="shared" si="65"/>
        <v>0.15721088999999988</v>
      </c>
      <c r="Z670">
        <f t="shared" si="66"/>
        <v>0.15721088999999988</v>
      </c>
    </row>
    <row r="671" spans="1:26" hidden="1" x14ac:dyDescent="0.25">
      <c r="A671" s="171">
        <v>908</v>
      </c>
      <c r="B671" s="171" t="s">
        <v>1263</v>
      </c>
      <c r="C671" s="171" t="s">
        <v>2459</v>
      </c>
      <c r="D671" s="172">
        <v>44365</v>
      </c>
      <c r="E671" s="173">
        <v>9.0618999999999997E-4</v>
      </c>
      <c r="F671" s="173">
        <v>9.0618999999999997E-4</v>
      </c>
      <c r="G671" s="173">
        <v>10.8591</v>
      </c>
      <c r="I671" s="92">
        <f t="shared" si="67"/>
        <v>9.0618999999999997E-4</v>
      </c>
      <c r="J671" t="str">
        <f>IFERROR(VLOOKUP(VLOOKUP(B671,'Div &amp; NAV PU'!K:N,4,0),$O:$P,2,0),"Debt")</f>
        <v>Debt</v>
      </c>
      <c r="R671" t="str">
        <f t="shared" si="62"/>
        <v>Y0BLDirect Plan - Daily IDCW</v>
      </c>
      <c r="S671" t="str">
        <f>+VLOOKUP(B671,'Div &amp; NAV PU'!K:N,4,0)</f>
        <v>Y0BL</v>
      </c>
      <c r="T671" t="str">
        <f>+VLOOKUP(B671,'Div &amp; NAV PU'!K:O,5,0)</f>
        <v>Direct Plan - Daily IDCW</v>
      </c>
      <c r="U671">
        <f t="shared" si="64"/>
        <v>0.18309809000000002</v>
      </c>
      <c r="V671">
        <f>+VLOOKUP(T671,Financials!$C$59:$AN$72,MATCH(S671,Financials!$1:$1,0)-2,0)</f>
        <v>0.18309809000000002</v>
      </c>
      <c r="W671" s="108">
        <f t="shared" si="63"/>
        <v>0</v>
      </c>
      <c r="Y671" s="92">
        <f t="shared" si="65"/>
        <v>0.18309809000000002</v>
      </c>
      <c r="Z671">
        <f t="shared" si="66"/>
        <v>0.18309809000000002</v>
      </c>
    </row>
    <row r="672" spans="1:26" hidden="1" x14ac:dyDescent="0.25">
      <c r="A672" s="171">
        <v>909</v>
      </c>
      <c r="B672" s="171" t="s">
        <v>1271</v>
      </c>
      <c r="C672" s="171" t="s">
        <v>2446</v>
      </c>
      <c r="D672" s="172">
        <v>44365</v>
      </c>
      <c r="E672" s="173">
        <v>9.2187909999999998E-2</v>
      </c>
      <c r="F672" s="173">
        <v>9.2187909999999998E-2</v>
      </c>
      <c r="G672" s="173">
        <v>1011.7794</v>
      </c>
      <c r="I672" s="92">
        <f t="shared" si="67"/>
        <v>9.2187909999999998E-2</v>
      </c>
      <c r="J672" t="str">
        <f>IFERROR(VLOOKUP(VLOOKUP(B672,'Div &amp; NAV PU'!K:N,4,0),$O:$P,2,0),"Debt")</f>
        <v>Debt</v>
      </c>
      <c r="R672" t="str">
        <f t="shared" si="62"/>
        <v>Y0BQRegular Plan - Daily IDCW</v>
      </c>
      <c r="S672" t="str">
        <f>+VLOOKUP(B672,'Div &amp; NAV PU'!K:N,4,0)</f>
        <v>Y0BQ</v>
      </c>
      <c r="T672" t="str">
        <f>+VLOOKUP(B672,'Div &amp; NAV PU'!K:O,5,0)</f>
        <v>Regular Plan - Daily IDCW</v>
      </c>
      <c r="U672">
        <f t="shared" si="64"/>
        <v>15.994319890000005</v>
      </c>
      <c r="V672">
        <f>+VLOOKUP(T672,Financials!$C$59:$AN$72,MATCH(S672,Financials!$1:$1,0)-2,0)</f>
        <v>15.994319890000005</v>
      </c>
      <c r="W672" s="108">
        <f t="shared" si="63"/>
        <v>0</v>
      </c>
      <c r="Y672" s="92">
        <f t="shared" si="65"/>
        <v>15.994319890000005</v>
      </c>
      <c r="Z672">
        <f t="shared" si="66"/>
        <v>15.994319890000005</v>
      </c>
    </row>
    <row r="673" spans="1:26" hidden="1" x14ac:dyDescent="0.25">
      <c r="A673" s="171">
        <v>910</v>
      </c>
      <c r="B673" s="171" t="s">
        <v>1268</v>
      </c>
      <c r="C673" s="171" t="s">
        <v>2447</v>
      </c>
      <c r="D673" s="172">
        <v>44365</v>
      </c>
      <c r="E673" s="173">
        <v>9.3848100000000004E-2</v>
      </c>
      <c r="F673" s="173">
        <v>9.3848100000000004E-2</v>
      </c>
      <c r="G673" s="173">
        <v>1014.3496</v>
      </c>
      <c r="I673" s="92">
        <f t="shared" si="67"/>
        <v>9.3848100000000004E-2</v>
      </c>
      <c r="J673" t="str">
        <f>IFERROR(VLOOKUP(VLOOKUP(B673,'Div &amp; NAV PU'!K:N,4,0),$O:$P,2,0),"Debt")</f>
        <v>Debt</v>
      </c>
      <c r="R673" t="str">
        <f t="shared" si="62"/>
        <v>Y0BQDirect Plan - Daily IDCW</v>
      </c>
      <c r="S673" t="str">
        <f>+VLOOKUP(B673,'Div &amp; NAV PU'!K:N,4,0)</f>
        <v>Y0BQ</v>
      </c>
      <c r="T673" t="str">
        <f>+VLOOKUP(B673,'Div &amp; NAV PU'!K:O,5,0)</f>
        <v>Direct Plan - Daily IDCW</v>
      </c>
      <c r="U673">
        <f t="shared" si="64"/>
        <v>16.338912069999992</v>
      </c>
      <c r="V673">
        <f>+VLOOKUP(T673,Financials!$C$59:$AN$72,MATCH(S673,Financials!$1:$1,0)-2,0)</f>
        <v>16.338912069999992</v>
      </c>
      <c r="W673" s="108">
        <f t="shared" si="63"/>
        <v>0</v>
      </c>
      <c r="Y673" s="92">
        <f t="shared" si="65"/>
        <v>16.338912069999992</v>
      </c>
      <c r="Z673">
        <f t="shared" si="66"/>
        <v>16.338912069999992</v>
      </c>
    </row>
    <row r="674" spans="1:26" hidden="1" x14ac:dyDescent="0.25">
      <c r="A674" s="171">
        <v>911</v>
      </c>
      <c r="B674" s="171" t="s">
        <v>1289</v>
      </c>
      <c r="C674" s="171" t="s">
        <v>2444</v>
      </c>
      <c r="D674" s="172">
        <v>44367</v>
      </c>
      <c r="E674" s="173">
        <v>0.17483876000000001</v>
      </c>
      <c r="F674" s="173">
        <v>0.17483876000000001</v>
      </c>
      <c r="G674" s="173">
        <v>1023.3</v>
      </c>
      <c r="I674" s="92">
        <f t="shared" si="67"/>
        <v>0.17483876000000001</v>
      </c>
      <c r="J674" t="str">
        <f>IFERROR(VLOOKUP(VLOOKUP(B674,'Div &amp; NAV PU'!K:N,4,0),$O:$P,2,0),"Debt")</f>
        <v>Debt</v>
      </c>
      <c r="R674" t="str">
        <f t="shared" si="62"/>
        <v>Y0ALRegular Plan - Daily IDCW</v>
      </c>
      <c r="S674" t="str">
        <f>+VLOOKUP(B674,'Div &amp; NAV PU'!K:N,4,0)</f>
        <v>Y0AL</v>
      </c>
      <c r="T674" t="str">
        <f>+VLOOKUP(B674,'Div &amp; NAV PU'!K:O,5,0)</f>
        <v>Regular Plan - Daily IDCW</v>
      </c>
      <c r="U674">
        <f t="shared" si="64"/>
        <v>15.581406499999995</v>
      </c>
      <c r="V674">
        <f>+VLOOKUP(T674,Financials!$C$59:$AN$72,MATCH(S674,Financials!$1:$1,0)-2,0)</f>
        <v>15.581406499999995</v>
      </c>
      <c r="W674" s="108">
        <f t="shared" si="63"/>
        <v>0</v>
      </c>
      <c r="Y674" s="92">
        <f t="shared" si="65"/>
        <v>15.581406499999995</v>
      </c>
      <c r="Z674">
        <f t="shared" si="66"/>
        <v>15.581406499999995</v>
      </c>
    </row>
    <row r="675" spans="1:26" hidden="1" x14ac:dyDescent="0.25">
      <c r="A675" s="171">
        <v>912</v>
      </c>
      <c r="B675" s="171" t="s">
        <v>1285</v>
      </c>
      <c r="C675" s="171" t="s">
        <v>2445</v>
      </c>
      <c r="D675" s="172">
        <v>44367</v>
      </c>
      <c r="E675" s="173">
        <v>0.18113029</v>
      </c>
      <c r="F675" s="173">
        <v>0.18113029</v>
      </c>
      <c r="G675" s="173">
        <v>1023.3</v>
      </c>
      <c r="I675" s="92">
        <f t="shared" si="67"/>
        <v>0.18113029</v>
      </c>
      <c r="J675" t="str">
        <f>IFERROR(VLOOKUP(VLOOKUP(B675,'Div &amp; NAV PU'!K:N,4,0),$O:$P,2,0),"Debt")</f>
        <v>Debt</v>
      </c>
      <c r="R675" t="str">
        <f t="shared" si="62"/>
        <v>Y0ALDirect Plan - Daily IDCW</v>
      </c>
      <c r="S675" t="str">
        <f>+VLOOKUP(B675,'Div &amp; NAV PU'!K:N,4,0)</f>
        <v>Y0AL</v>
      </c>
      <c r="T675" t="str">
        <f>+VLOOKUP(B675,'Div &amp; NAV PU'!K:O,5,0)</f>
        <v>Direct Plan - Daily IDCW</v>
      </c>
      <c r="U675">
        <f t="shared" si="64"/>
        <v>16.110954460000006</v>
      </c>
      <c r="V675">
        <f>+VLOOKUP(T675,Financials!$C$59:$AN$72,MATCH(S675,Financials!$1:$1,0)-2,0)</f>
        <v>16.110954460000006</v>
      </c>
      <c r="W675" s="108">
        <f t="shared" si="63"/>
        <v>0</v>
      </c>
      <c r="Y675" s="92">
        <f t="shared" si="65"/>
        <v>16.110954460000006</v>
      </c>
      <c r="Z675">
        <f t="shared" si="66"/>
        <v>16.110954460000006</v>
      </c>
    </row>
    <row r="676" spans="1:26" hidden="1" x14ac:dyDescent="0.25">
      <c r="A676" s="171">
        <v>913</v>
      </c>
      <c r="B676" s="171" t="s">
        <v>1271</v>
      </c>
      <c r="C676" s="171" t="s">
        <v>2446</v>
      </c>
      <c r="D676" s="172">
        <v>44367</v>
      </c>
      <c r="E676" s="173">
        <v>0.18940014999999999</v>
      </c>
      <c r="F676" s="173">
        <v>0.18940014999999999</v>
      </c>
      <c r="G676" s="173">
        <v>1011.7794</v>
      </c>
      <c r="I676" s="92">
        <f t="shared" si="67"/>
        <v>0.18940014999999999</v>
      </c>
      <c r="J676" t="str">
        <f>IFERROR(VLOOKUP(VLOOKUP(B676,'Div &amp; NAV PU'!K:N,4,0),$O:$P,2,0),"Debt")</f>
        <v>Debt</v>
      </c>
      <c r="R676" t="str">
        <f t="shared" si="62"/>
        <v>Y0BQRegular Plan - Daily IDCW</v>
      </c>
      <c r="S676" t="str">
        <f>+VLOOKUP(B676,'Div &amp; NAV PU'!K:N,4,0)</f>
        <v>Y0BQ</v>
      </c>
      <c r="T676" t="str">
        <f>+VLOOKUP(B676,'Div &amp; NAV PU'!K:O,5,0)</f>
        <v>Regular Plan - Daily IDCW</v>
      </c>
      <c r="U676">
        <f t="shared" si="64"/>
        <v>15.994319890000005</v>
      </c>
      <c r="V676">
        <f>+VLOOKUP(T676,Financials!$C$59:$AN$72,MATCH(S676,Financials!$1:$1,0)-2,0)</f>
        <v>15.994319890000005</v>
      </c>
      <c r="W676" s="108">
        <f t="shared" si="63"/>
        <v>0</v>
      </c>
      <c r="Y676" s="92">
        <f t="shared" si="65"/>
        <v>15.994319890000005</v>
      </c>
      <c r="Z676">
        <f t="shared" si="66"/>
        <v>15.994319890000005</v>
      </c>
    </row>
    <row r="677" spans="1:26" hidden="1" x14ac:dyDescent="0.25">
      <c r="A677" s="171">
        <v>914</v>
      </c>
      <c r="B677" s="171" t="s">
        <v>1268</v>
      </c>
      <c r="C677" s="171" t="s">
        <v>2447</v>
      </c>
      <c r="D677" s="172">
        <v>44367</v>
      </c>
      <c r="E677" s="173">
        <v>0.19266948</v>
      </c>
      <c r="F677" s="173">
        <v>0.19266948</v>
      </c>
      <c r="G677" s="173">
        <v>1014.3496</v>
      </c>
      <c r="I677" s="92">
        <f t="shared" si="67"/>
        <v>0.19266948</v>
      </c>
      <c r="J677" t="str">
        <f>IFERROR(VLOOKUP(VLOOKUP(B677,'Div &amp; NAV PU'!K:N,4,0),$O:$P,2,0),"Debt")</f>
        <v>Debt</v>
      </c>
      <c r="R677" t="str">
        <f t="shared" si="62"/>
        <v>Y0BQDirect Plan - Daily IDCW</v>
      </c>
      <c r="S677" t="str">
        <f>+VLOOKUP(B677,'Div &amp; NAV PU'!K:N,4,0)</f>
        <v>Y0BQ</v>
      </c>
      <c r="T677" t="str">
        <f>+VLOOKUP(B677,'Div &amp; NAV PU'!K:O,5,0)</f>
        <v>Direct Plan - Daily IDCW</v>
      </c>
      <c r="U677">
        <f t="shared" si="64"/>
        <v>16.338912069999992</v>
      </c>
      <c r="V677">
        <f>+VLOOKUP(T677,Financials!$C$59:$AN$72,MATCH(S677,Financials!$1:$1,0)-2,0)</f>
        <v>16.338912069999992</v>
      </c>
      <c r="W677" s="108">
        <f t="shared" si="63"/>
        <v>0</v>
      </c>
      <c r="Y677" s="92">
        <f t="shared" si="65"/>
        <v>16.338912069999992</v>
      </c>
      <c r="Z677">
        <f t="shared" si="66"/>
        <v>16.338912069999992</v>
      </c>
    </row>
    <row r="678" spans="1:26" hidden="1" x14ac:dyDescent="0.25">
      <c r="A678" s="171">
        <v>916</v>
      </c>
      <c r="B678" s="171" t="s">
        <v>1262</v>
      </c>
      <c r="C678" s="171" t="s">
        <v>2456</v>
      </c>
      <c r="D678" s="172">
        <v>44368</v>
      </c>
      <c r="E678" s="173">
        <v>4.3719700000000002E-3</v>
      </c>
      <c r="F678" s="173">
        <v>4.3719700000000002E-3</v>
      </c>
      <c r="G678" s="173">
        <v>11.297599999999999</v>
      </c>
      <c r="I678" s="92">
        <f t="shared" si="67"/>
        <v>4.3719700000000002E-3</v>
      </c>
      <c r="J678" t="str">
        <f>IFERROR(VLOOKUP(VLOOKUP(B678,'Div &amp; NAV PU'!K:N,4,0),$O:$P,2,0),"Debt")</f>
        <v>Debt</v>
      </c>
      <c r="R678" t="str">
        <f t="shared" si="62"/>
        <v>Y0BODirect Plan - Weekly IDCW</v>
      </c>
      <c r="S678" t="str">
        <f>+VLOOKUP(B678,'Div &amp; NAV PU'!K:N,4,0)</f>
        <v>Y0BO</v>
      </c>
      <c r="T678" t="str">
        <f>+VLOOKUP(B678,'Div &amp; NAV PU'!K:O,5,0)</f>
        <v>Direct Plan - Weekly IDCW</v>
      </c>
      <c r="U678">
        <f t="shared" si="64"/>
        <v>0.16732176999999998</v>
      </c>
      <c r="V678">
        <f>+VLOOKUP(T678,Financials!$C$59:$AN$72,MATCH(S678,Financials!$1:$1,0)-2,0)</f>
        <v>0.16732176999999998</v>
      </c>
      <c r="W678" s="108">
        <f t="shared" si="63"/>
        <v>0</v>
      </c>
      <c r="Y678" s="92">
        <f t="shared" si="65"/>
        <v>0.16732176999999998</v>
      </c>
      <c r="Z678">
        <f t="shared" si="66"/>
        <v>0.16732176999999998</v>
      </c>
    </row>
    <row r="679" spans="1:26" hidden="1" x14ac:dyDescent="0.25">
      <c r="A679" s="171">
        <v>917</v>
      </c>
      <c r="B679" s="171">
        <v>221</v>
      </c>
      <c r="C679" s="171" t="s">
        <v>2454</v>
      </c>
      <c r="D679" s="172">
        <v>44368</v>
      </c>
      <c r="E679" s="173">
        <v>4.0510299999999997E-3</v>
      </c>
      <c r="F679" s="173">
        <v>4.0510299999999997E-3</v>
      </c>
      <c r="G679" s="173">
        <v>11.116</v>
      </c>
      <c r="I679" s="92">
        <f t="shared" si="67"/>
        <v>4.0510299999999997E-3</v>
      </c>
      <c r="J679" t="str">
        <f>IFERROR(VLOOKUP(VLOOKUP(B679,'Div &amp; NAV PU'!K:N,4,0),$O:$P,2,0),"Debt")</f>
        <v>Debt</v>
      </c>
      <c r="R679" t="str">
        <f t="shared" si="62"/>
        <v>Y0BORegular Plan - Weekly IDCW</v>
      </c>
      <c r="S679" t="str">
        <f>+VLOOKUP(B679,'Div &amp; NAV PU'!K:N,4,0)</f>
        <v>Y0BO</v>
      </c>
      <c r="T679" t="str">
        <f>+VLOOKUP(B679,'Div &amp; NAV PU'!K:O,5,0)</f>
        <v>Regular Plan - Weekly IDCW</v>
      </c>
      <c r="U679">
        <f t="shared" si="64"/>
        <v>0.15691073999999997</v>
      </c>
      <c r="V679">
        <f>+VLOOKUP(T679,Financials!$C$59:$AN$72,MATCH(S679,Financials!$1:$1,0)-2,0)</f>
        <v>0.15691073999999997</v>
      </c>
      <c r="W679" s="108">
        <f t="shared" si="63"/>
        <v>0</v>
      </c>
      <c r="Y679" s="92">
        <f t="shared" si="65"/>
        <v>0.15691073999999997</v>
      </c>
      <c r="Z679">
        <f t="shared" si="66"/>
        <v>0.15691073999999997</v>
      </c>
    </row>
    <row r="680" spans="1:26" hidden="1" x14ac:dyDescent="0.25">
      <c r="A680" s="171">
        <v>918</v>
      </c>
      <c r="B680" s="171" t="s">
        <v>1339</v>
      </c>
      <c r="C680" s="171" t="s">
        <v>2453</v>
      </c>
      <c r="D680" s="172">
        <v>44368</v>
      </c>
      <c r="E680" s="173">
        <v>0.59505523999999999</v>
      </c>
      <c r="F680" s="173">
        <v>0.59505523999999999</v>
      </c>
      <c r="G680" s="173">
        <v>1000.0318</v>
      </c>
      <c r="I680" s="92">
        <f t="shared" si="67"/>
        <v>0.59505523999999999</v>
      </c>
      <c r="J680" t="str">
        <f>IFERROR(VLOOKUP(VLOOKUP(B680,'Div &amp; NAV PU'!K:N,4,0),$O:$P,2,0),"Debt")</f>
        <v>Debt</v>
      </c>
      <c r="R680" t="str">
        <f t="shared" si="62"/>
        <v>Y0ALRegular Plan - Weekly IDCW</v>
      </c>
      <c r="S680" t="str">
        <f>+VLOOKUP(B680,'Div &amp; NAV PU'!K:N,4,0)</f>
        <v>Y0AL</v>
      </c>
      <c r="T680" t="str">
        <f>+VLOOKUP(B680,'Div &amp; NAV PU'!K:O,5,0)</f>
        <v>Regular Plan - Weekly IDCW</v>
      </c>
      <c r="U680">
        <f t="shared" si="64"/>
        <v>15.152052740000002</v>
      </c>
      <c r="V680">
        <f>+VLOOKUP(T680,Financials!$C$59:$AN$72,MATCH(S680,Financials!$1:$1,0)-2,0)</f>
        <v>15.152052740000002</v>
      </c>
      <c r="W680" s="108">
        <f t="shared" si="63"/>
        <v>0</v>
      </c>
      <c r="Y680" s="92">
        <f t="shared" si="65"/>
        <v>15.152052740000002</v>
      </c>
      <c r="Z680">
        <f t="shared" si="66"/>
        <v>15.152052740000002</v>
      </c>
    </row>
    <row r="681" spans="1:26" hidden="1" x14ac:dyDescent="0.25">
      <c r="A681" s="171">
        <v>920</v>
      </c>
      <c r="B681" s="171" t="s">
        <v>1267</v>
      </c>
      <c r="C681" s="171" t="s">
        <v>2451</v>
      </c>
      <c r="D681" s="172">
        <v>44368</v>
      </c>
      <c r="E681" s="173">
        <v>6.4736000000000004E-3</v>
      </c>
      <c r="F681" s="173">
        <v>6.4736000000000004E-3</v>
      </c>
      <c r="G681" s="173">
        <v>13.114800000000001</v>
      </c>
      <c r="I681" s="92">
        <f t="shared" si="67"/>
        <v>6.4736000000000004E-3</v>
      </c>
      <c r="J681" t="str">
        <f>IFERROR(VLOOKUP(VLOOKUP(B681,'Div &amp; NAV PU'!K:N,4,0),$O:$P,2,0),"Debt")</f>
        <v>Debt</v>
      </c>
      <c r="R681" t="str">
        <f t="shared" si="62"/>
        <v>Y0BLDirect Plan - Weekly IDCW</v>
      </c>
      <c r="S681" t="str">
        <f>+VLOOKUP(B681,'Div &amp; NAV PU'!K:N,4,0)</f>
        <v>Y0BL</v>
      </c>
      <c r="T681" t="str">
        <f>+VLOOKUP(B681,'Div &amp; NAV PU'!K:O,5,0)</f>
        <v>Direct Plan - Weekly IDCW</v>
      </c>
      <c r="U681">
        <f t="shared" si="64"/>
        <v>0.18718277999999999</v>
      </c>
      <c r="V681">
        <f>+VLOOKUP(T681,Financials!$C$59:$AN$72,MATCH(S681,Financials!$1:$1,0)-2,0)</f>
        <v>0.18718277999999999</v>
      </c>
      <c r="W681" s="108">
        <f t="shared" si="63"/>
        <v>0</v>
      </c>
      <c r="Y681" s="92">
        <f t="shared" si="65"/>
        <v>0.18718277999999999</v>
      </c>
      <c r="Z681">
        <f t="shared" si="66"/>
        <v>0.18718277999999999</v>
      </c>
    </row>
    <row r="682" spans="1:26" hidden="1" x14ac:dyDescent="0.25">
      <c r="A682" s="171">
        <v>921</v>
      </c>
      <c r="B682" s="171">
        <v>126</v>
      </c>
      <c r="C682" s="171" t="s">
        <v>2450</v>
      </c>
      <c r="D682" s="172">
        <v>44368</v>
      </c>
      <c r="E682" s="173">
        <v>5.4314799999999998E-3</v>
      </c>
      <c r="F682" s="173">
        <v>5.4314799999999998E-3</v>
      </c>
      <c r="G682" s="173">
        <v>13.0428</v>
      </c>
      <c r="I682" s="92">
        <f t="shared" si="67"/>
        <v>5.4314799999999998E-3</v>
      </c>
      <c r="J682" t="str">
        <f>IFERROR(VLOOKUP(VLOOKUP(B682,'Div &amp; NAV PU'!K:N,4,0),$O:$P,2,0),"Debt")</f>
        <v>Debt</v>
      </c>
      <c r="R682" t="str">
        <f t="shared" si="62"/>
        <v>Y0BLRegular Plan - Weekly IDCW</v>
      </c>
      <c r="S682" t="str">
        <f>+VLOOKUP(B682,'Div &amp; NAV PU'!K:N,4,0)</f>
        <v>Y0BL</v>
      </c>
      <c r="T682" t="str">
        <f>+VLOOKUP(B682,'Div &amp; NAV PU'!K:O,5,0)</f>
        <v>Regular Plan - Weekly IDCW</v>
      </c>
      <c r="U682">
        <f t="shared" si="64"/>
        <v>0.15968480999999998</v>
      </c>
      <c r="V682">
        <f>+VLOOKUP(T682,Financials!$C$59:$AN$72,MATCH(S682,Financials!$1:$1,0)-2,0)</f>
        <v>0.15968480999999998</v>
      </c>
      <c r="W682" s="108">
        <f t="shared" si="63"/>
        <v>0</v>
      </c>
      <c r="Y682" s="92">
        <f t="shared" si="65"/>
        <v>0.15968480999999998</v>
      </c>
      <c r="Z682">
        <f t="shared" si="66"/>
        <v>0.15968480999999998</v>
      </c>
    </row>
    <row r="683" spans="1:26" hidden="1" x14ac:dyDescent="0.25">
      <c r="A683" s="171">
        <v>922</v>
      </c>
      <c r="B683" s="171" t="s">
        <v>1270</v>
      </c>
      <c r="C683" s="171" t="s">
        <v>2452</v>
      </c>
      <c r="D683" s="172">
        <v>44368</v>
      </c>
      <c r="E683" s="173">
        <v>0.60368105000000005</v>
      </c>
      <c r="F683" s="173">
        <v>0.60368105000000005</v>
      </c>
      <c r="G683" s="173">
        <v>1000.9308</v>
      </c>
      <c r="I683" s="92">
        <f t="shared" si="67"/>
        <v>0.60368105000000005</v>
      </c>
      <c r="J683" t="str">
        <f>IFERROR(VLOOKUP(VLOOKUP(B683,'Div &amp; NAV PU'!K:N,4,0),$O:$P,2,0),"Debt")</f>
        <v>Debt</v>
      </c>
      <c r="R683" t="str">
        <f t="shared" si="62"/>
        <v>Y0BQDirect Plan - Weekly IDCW</v>
      </c>
      <c r="S683" t="str">
        <f>+VLOOKUP(B683,'Div &amp; NAV PU'!K:N,4,0)</f>
        <v>Y0BQ</v>
      </c>
      <c r="T683" t="str">
        <f>+VLOOKUP(B683,'Div &amp; NAV PU'!K:O,5,0)</f>
        <v>Direct Plan - Weekly IDCW</v>
      </c>
      <c r="U683">
        <f t="shared" si="64"/>
        <v>16.12514651</v>
      </c>
      <c r="V683">
        <f>+VLOOKUP(T683,Financials!$C$59:$AN$72,MATCH(S683,Financials!$1:$1,0)-2,0)</f>
        <v>16.12514651</v>
      </c>
      <c r="W683" s="108">
        <f t="shared" si="63"/>
        <v>0</v>
      </c>
      <c r="Y683" s="92">
        <f t="shared" si="65"/>
        <v>16.12514651</v>
      </c>
      <c r="Z683">
        <f t="shared" si="66"/>
        <v>16.12514651</v>
      </c>
    </row>
    <row r="684" spans="1:26" hidden="1" x14ac:dyDescent="0.25">
      <c r="A684" s="171">
        <v>925</v>
      </c>
      <c r="B684" s="171">
        <v>222</v>
      </c>
      <c r="C684" s="171" t="s">
        <v>2455</v>
      </c>
      <c r="D684" s="172">
        <v>44368</v>
      </c>
      <c r="E684" s="173">
        <v>3.68601E-3</v>
      </c>
      <c r="F684" s="173">
        <v>3.68601E-3</v>
      </c>
      <c r="G684" s="173">
        <v>10.322100000000001</v>
      </c>
      <c r="I684" s="92">
        <f t="shared" si="67"/>
        <v>3.68601E-3</v>
      </c>
      <c r="J684" t="str">
        <f>IFERROR(VLOOKUP(VLOOKUP(B684,'Div &amp; NAV PU'!K:N,4,0),$O:$P,2,0),"Debt")</f>
        <v>Debt</v>
      </c>
      <c r="R684" t="str">
        <f t="shared" si="62"/>
        <v>Y0BORegular Plan - Daily IDCW</v>
      </c>
      <c r="S684" t="str">
        <f>+VLOOKUP(B684,'Div &amp; NAV PU'!K:N,4,0)</f>
        <v>Y0BO</v>
      </c>
      <c r="T684" t="str">
        <f>+VLOOKUP(B684,'Div &amp; NAV PU'!K:O,5,0)</f>
        <v>Regular Plan - Daily IDCW</v>
      </c>
      <c r="U684">
        <f t="shared" si="64"/>
        <v>0.17107141000000012</v>
      </c>
      <c r="V684">
        <f>+VLOOKUP(T684,Financials!$C$59:$AN$72,MATCH(S684,Financials!$1:$1,0)-2,0)</f>
        <v>0.17107141000000012</v>
      </c>
      <c r="W684" s="108">
        <f t="shared" si="63"/>
        <v>0</v>
      </c>
      <c r="Y684" s="92">
        <f t="shared" si="65"/>
        <v>0.17107141000000012</v>
      </c>
      <c r="Z684">
        <f t="shared" si="66"/>
        <v>0.17107141000000012</v>
      </c>
    </row>
    <row r="685" spans="1:26" hidden="1" x14ac:dyDescent="0.25">
      <c r="A685" s="171">
        <v>928</v>
      </c>
      <c r="B685" s="171" t="s">
        <v>1259</v>
      </c>
      <c r="C685" s="171" t="s">
        <v>2457</v>
      </c>
      <c r="D685" s="172">
        <v>44368</v>
      </c>
      <c r="E685" s="173">
        <v>3.8911100000000001E-3</v>
      </c>
      <c r="F685" s="173">
        <v>3.8911100000000001E-3</v>
      </c>
      <c r="G685" s="173">
        <v>10.5092</v>
      </c>
      <c r="I685" s="92">
        <f t="shared" si="67"/>
        <v>3.8911100000000001E-3</v>
      </c>
      <c r="J685" t="str">
        <f>IFERROR(VLOOKUP(VLOOKUP(B685,'Div &amp; NAV PU'!K:N,4,0),$O:$P,2,0),"Debt")</f>
        <v>Debt</v>
      </c>
      <c r="R685" t="str">
        <f t="shared" si="62"/>
        <v>Y0BODirect Plan - Daily IDCW</v>
      </c>
      <c r="S685" t="str">
        <f>+VLOOKUP(B685,'Div &amp; NAV PU'!K:N,4,0)</f>
        <v>Y0BO</v>
      </c>
      <c r="T685" t="str">
        <f>+VLOOKUP(B685,'Div &amp; NAV PU'!K:O,5,0)</f>
        <v>Direct Plan - Daily IDCW</v>
      </c>
      <c r="U685">
        <f t="shared" si="64"/>
        <v>0.18260394999999999</v>
      </c>
      <c r="V685">
        <f>+VLOOKUP(T685,Financials!$C$59:$AN$72,MATCH(S685,Financials!$1:$1,0)-2,0)</f>
        <v>0.18260394999999999</v>
      </c>
      <c r="W685" s="108">
        <f t="shared" si="63"/>
        <v>0</v>
      </c>
      <c r="Y685" s="92">
        <f t="shared" si="65"/>
        <v>0.18260394999999999</v>
      </c>
      <c r="Z685">
        <f t="shared" si="66"/>
        <v>0.18260394999999999</v>
      </c>
    </row>
    <row r="686" spans="1:26" hidden="1" x14ac:dyDescent="0.25">
      <c r="A686" s="171">
        <v>930</v>
      </c>
      <c r="B686" s="171" t="s">
        <v>1273</v>
      </c>
      <c r="C686" s="171" t="s">
        <v>2448</v>
      </c>
      <c r="D686" s="172">
        <v>44368</v>
      </c>
      <c r="E686" s="173">
        <v>0.59513322000000002</v>
      </c>
      <c r="F686" s="173">
        <v>0.59513322000000002</v>
      </c>
      <c r="G686" s="173">
        <v>1002.7005</v>
      </c>
      <c r="I686" s="92">
        <f t="shared" si="67"/>
        <v>0.59513322000000002</v>
      </c>
      <c r="J686" t="str">
        <f>IFERROR(VLOOKUP(VLOOKUP(B686,'Div &amp; NAV PU'!K:N,4,0),$O:$P,2,0),"Debt")</f>
        <v>Debt</v>
      </c>
      <c r="R686" t="str">
        <f t="shared" si="62"/>
        <v>Y0BQRegular Plan - Weekly IDCW</v>
      </c>
      <c r="S686" t="str">
        <f>+VLOOKUP(B686,'Div &amp; NAV PU'!K:N,4,0)</f>
        <v>Y0BQ</v>
      </c>
      <c r="T686" t="str">
        <f>+VLOOKUP(B686,'Div &amp; NAV PU'!K:O,5,0)</f>
        <v>Regular Plan - Weekly IDCW</v>
      </c>
      <c r="U686">
        <f t="shared" si="64"/>
        <v>15.883562729999998</v>
      </c>
      <c r="V686">
        <f>+VLOOKUP(T686,Financials!$C$59:$AN$72,MATCH(S686,Financials!$1:$1,0)-2,0)</f>
        <v>15.883562729999998</v>
      </c>
      <c r="W686" s="108">
        <f t="shared" si="63"/>
        <v>0</v>
      </c>
      <c r="Y686" s="92">
        <f t="shared" si="65"/>
        <v>15.883562729999998</v>
      </c>
      <c r="Z686">
        <f t="shared" si="66"/>
        <v>15.883562729999998</v>
      </c>
    </row>
    <row r="687" spans="1:26" hidden="1" x14ac:dyDescent="0.25">
      <c r="A687" s="171">
        <v>931</v>
      </c>
      <c r="B687" s="171" t="s">
        <v>1288</v>
      </c>
      <c r="C687" s="171" t="s">
        <v>2449</v>
      </c>
      <c r="D687" s="172">
        <v>44368</v>
      </c>
      <c r="E687" s="173">
        <v>0.61331340999999995</v>
      </c>
      <c r="F687" s="173">
        <v>0.61331340999999995</v>
      </c>
      <c r="G687" s="173">
        <v>1001.4242</v>
      </c>
      <c r="I687" s="92">
        <f t="shared" si="67"/>
        <v>0.61331340999999995</v>
      </c>
      <c r="J687" t="str">
        <f>IFERROR(VLOOKUP(VLOOKUP(B687,'Div &amp; NAV PU'!K:N,4,0),$O:$P,2,0),"Debt")</f>
        <v>Debt</v>
      </c>
      <c r="R687" t="str">
        <f t="shared" si="62"/>
        <v>Y0ALDirect Plan - Weekly IDCW</v>
      </c>
      <c r="S687" t="str">
        <f>+VLOOKUP(B687,'Div &amp; NAV PU'!K:N,4,0)</f>
        <v>Y0AL</v>
      </c>
      <c r="T687" t="str">
        <f>+VLOOKUP(B687,'Div &amp; NAV PU'!K:O,5,0)</f>
        <v>Direct Plan - Weekly IDCW</v>
      </c>
      <c r="U687">
        <f t="shared" si="64"/>
        <v>15.663855589999999</v>
      </c>
      <c r="V687">
        <f>+VLOOKUP(T687,Financials!$C$59:$AN$72,MATCH(S687,Financials!$1:$1,0)-2,0)</f>
        <v>15.663855589999999</v>
      </c>
      <c r="W687" s="108">
        <f t="shared" si="63"/>
        <v>0</v>
      </c>
      <c r="Y687" s="92">
        <f t="shared" si="65"/>
        <v>15.663855589999999</v>
      </c>
      <c r="Z687">
        <f t="shared" si="66"/>
        <v>15.663855589999999</v>
      </c>
    </row>
    <row r="688" spans="1:26" hidden="1" x14ac:dyDescent="0.25">
      <c r="A688" s="171">
        <v>932</v>
      </c>
      <c r="B688" s="171" t="s">
        <v>1289</v>
      </c>
      <c r="C688" s="171" t="s">
        <v>2444</v>
      </c>
      <c r="D688" s="172">
        <v>44368</v>
      </c>
      <c r="E688" s="173">
        <v>8.6810040000000005E-2</v>
      </c>
      <c r="F688" s="173">
        <v>8.6810040000000005E-2</v>
      </c>
      <c r="G688" s="173">
        <v>1023.3</v>
      </c>
      <c r="I688" s="92">
        <f t="shared" si="67"/>
        <v>8.6810040000000005E-2</v>
      </c>
      <c r="J688" t="str">
        <f>IFERROR(VLOOKUP(VLOOKUP(B688,'Div &amp; NAV PU'!K:N,4,0),$O:$P,2,0),"Debt")</f>
        <v>Debt</v>
      </c>
      <c r="R688" t="str">
        <f t="shared" si="62"/>
        <v>Y0ALRegular Plan - Daily IDCW</v>
      </c>
      <c r="S688" t="str">
        <f>+VLOOKUP(B688,'Div &amp; NAV PU'!K:N,4,0)</f>
        <v>Y0AL</v>
      </c>
      <c r="T688" t="str">
        <f>+VLOOKUP(B688,'Div &amp; NAV PU'!K:O,5,0)</f>
        <v>Regular Plan - Daily IDCW</v>
      </c>
      <c r="U688">
        <f t="shared" si="64"/>
        <v>15.581406499999995</v>
      </c>
      <c r="V688">
        <f>+VLOOKUP(T688,Financials!$C$59:$AN$72,MATCH(S688,Financials!$1:$1,0)-2,0)</f>
        <v>15.581406499999995</v>
      </c>
      <c r="W688" s="108">
        <f t="shared" si="63"/>
        <v>0</v>
      </c>
      <c r="Y688" s="92">
        <f t="shared" si="65"/>
        <v>15.581406499999995</v>
      </c>
      <c r="Z688">
        <f t="shared" si="66"/>
        <v>15.581406499999995</v>
      </c>
    </row>
    <row r="689" spans="1:26" hidden="1" x14ac:dyDescent="0.25">
      <c r="A689" s="171">
        <v>934</v>
      </c>
      <c r="B689" s="171" t="s">
        <v>1285</v>
      </c>
      <c r="C689" s="171" t="s">
        <v>2445</v>
      </c>
      <c r="D689" s="172">
        <v>44368</v>
      </c>
      <c r="E689" s="173">
        <v>8.9564359999999996E-2</v>
      </c>
      <c r="F689" s="173">
        <v>8.9564359999999996E-2</v>
      </c>
      <c r="G689" s="173">
        <v>1023.3</v>
      </c>
      <c r="I689" s="92">
        <f t="shared" si="67"/>
        <v>8.9564359999999996E-2</v>
      </c>
      <c r="J689" t="str">
        <f>IFERROR(VLOOKUP(VLOOKUP(B689,'Div &amp; NAV PU'!K:N,4,0),$O:$P,2,0),"Debt")</f>
        <v>Debt</v>
      </c>
      <c r="R689" t="str">
        <f t="shared" si="62"/>
        <v>Y0ALDirect Plan - Daily IDCW</v>
      </c>
      <c r="S689" t="str">
        <f>+VLOOKUP(B689,'Div &amp; NAV PU'!K:N,4,0)</f>
        <v>Y0AL</v>
      </c>
      <c r="T689" t="str">
        <f>+VLOOKUP(B689,'Div &amp; NAV PU'!K:O,5,0)</f>
        <v>Direct Plan - Daily IDCW</v>
      </c>
      <c r="U689">
        <f t="shared" si="64"/>
        <v>16.110954460000006</v>
      </c>
      <c r="V689">
        <f>+VLOOKUP(T689,Financials!$C$59:$AN$72,MATCH(S689,Financials!$1:$1,0)-2,0)</f>
        <v>16.110954460000006</v>
      </c>
      <c r="W689" s="108">
        <f t="shared" si="63"/>
        <v>0</v>
      </c>
      <c r="Y689" s="92">
        <f t="shared" si="65"/>
        <v>16.110954460000006</v>
      </c>
      <c r="Z689">
        <f t="shared" si="66"/>
        <v>16.110954460000006</v>
      </c>
    </row>
    <row r="690" spans="1:26" hidden="1" x14ac:dyDescent="0.25">
      <c r="A690" s="171">
        <v>936</v>
      </c>
      <c r="B690" s="171">
        <v>125</v>
      </c>
      <c r="C690" s="171" t="s">
        <v>2458</v>
      </c>
      <c r="D690" s="172">
        <v>44368</v>
      </c>
      <c r="E690" s="173">
        <v>2.96847E-3</v>
      </c>
      <c r="F690" s="173">
        <v>2.96847E-3</v>
      </c>
      <c r="G690" s="173">
        <v>10.8591</v>
      </c>
      <c r="I690" s="92">
        <f t="shared" si="67"/>
        <v>2.96847E-3</v>
      </c>
      <c r="J690" t="str">
        <f>IFERROR(VLOOKUP(VLOOKUP(B690,'Div &amp; NAV PU'!K:N,4,0),$O:$P,2,0),"Debt")</f>
        <v>Debt</v>
      </c>
      <c r="R690" t="str">
        <f t="shared" si="62"/>
        <v>Y0BLRegular Plan - Daily IDCW</v>
      </c>
      <c r="S690" t="str">
        <f>+VLOOKUP(B690,'Div &amp; NAV PU'!K:N,4,0)</f>
        <v>Y0BL</v>
      </c>
      <c r="T690" t="str">
        <f>+VLOOKUP(B690,'Div &amp; NAV PU'!K:O,5,0)</f>
        <v>Regular Plan - Daily IDCW</v>
      </c>
      <c r="U690">
        <f t="shared" si="64"/>
        <v>0.15721088999999988</v>
      </c>
      <c r="V690">
        <f>+VLOOKUP(T690,Financials!$C$59:$AN$72,MATCH(S690,Financials!$1:$1,0)-2,0)</f>
        <v>0.15721088999999988</v>
      </c>
      <c r="W690" s="108">
        <f t="shared" si="63"/>
        <v>0</v>
      </c>
      <c r="Y690" s="92">
        <f t="shared" si="65"/>
        <v>0.15721088999999988</v>
      </c>
      <c r="Z690">
        <f t="shared" si="66"/>
        <v>0.15721088999999988</v>
      </c>
    </row>
    <row r="691" spans="1:26" hidden="1" x14ac:dyDescent="0.25">
      <c r="A691" s="171">
        <v>938</v>
      </c>
      <c r="B691" s="171" t="s">
        <v>1263</v>
      </c>
      <c r="C691" s="171" t="s">
        <v>2459</v>
      </c>
      <c r="D691" s="172">
        <v>44368</v>
      </c>
      <c r="E691" s="173">
        <v>3.3970900000000002E-3</v>
      </c>
      <c r="F691" s="173">
        <v>3.3970900000000002E-3</v>
      </c>
      <c r="G691" s="173">
        <v>10.8591</v>
      </c>
      <c r="I691" s="92">
        <f t="shared" si="67"/>
        <v>3.3970900000000002E-3</v>
      </c>
      <c r="J691" t="str">
        <f>IFERROR(VLOOKUP(VLOOKUP(B691,'Div &amp; NAV PU'!K:N,4,0),$O:$P,2,0),"Debt")</f>
        <v>Debt</v>
      </c>
      <c r="R691" t="str">
        <f t="shared" si="62"/>
        <v>Y0BLDirect Plan - Daily IDCW</v>
      </c>
      <c r="S691" t="str">
        <f>+VLOOKUP(B691,'Div &amp; NAV PU'!K:N,4,0)</f>
        <v>Y0BL</v>
      </c>
      <c r="T691" t="str">
        <f>+VLOOKUP(B691,'Div &amp; NAV PU'!K:O,5,0)</f>
        <v>Direct Plan - Daily IDCW</v>
      </c>
      <c r="U691">
        <f t="shared" si="64"/>
        <v>0.18309809000000002</v>
      </c>
      <c r="V691">
        <f>+VLOOKUP(T691,Financials!$C$59:$AN$72,MATCH(S691,Financials!$1:$1,0)-2,0)</f>
        <v>0.18309809000000002</v>
      </c>
      <c r="W691" s="108">
        <f t="shared" si="63"/>
        <v>0</v>
      </c>
      <c r="Y691" s="92">
        <f t="shared" si="65"/>
        <v>0.18309809000000002</v>
      </c>
      <c r="Z691">
        <f t="shared" si="66"/>
        <v>0.18309809000000002</v>
      </c>
    </row>
    <row r="692" spans="1:26" hidden="1" x14ac:dyDescent="0.25">
      <c r="A692" s="171">
        <v>940</v>
      </c>
      <c r="B692" s="171" t="s">
        <v>1271</v>
      </c>
      <c r="C692" s="171" t="s">
        <v>2446</v>
      </c>
      <c r="D692" s="172">
        <v>44368</v>
      </c>
      <c r="E692" s="173">
        <v>0.13979873000000001</v>
      </c>
      <c r="F692" s="173">
        <v>0.13979873000000001</v>
      </c>
      <c r="G692" s="173">
        <v>1011.7794</v>
      </c>
      <c r="I692" s="92">
        <f t="shared" si="67"/>
        <v>0.13979873000000001</v>
      </c>
      <c r="J692" t="str">
        <f>IFERROR(VLOOKUP(VLOOKUP(B692,'Div &amp; NAV PU'!K:N,4,0),$O:$P,2,0),"Debt")</f>
        <v>Debt</v>
      </c>
      <c r="R692" t="str">
        <f t="shared" si="62"/>
        <v>Y0BQRegular Plan - Daily IDCW</v>
      </c>
      <c r="S692" t="str">
        <f>+VLOOKUP(B692,'Div &amp; NAV PU'!K:N,4,0)</f>
        <v>Y0BQ</v>
      </c>
      <c r="T692" t="str">
        <f>+VLOOKUP(B692,'Div &amp; NAV PU'!K:O,5,0)</f>
        <v>Regular Plan - Daily IDCW</v>
      </c>
      <c r="U692">
        <f t="shared" si="64"/>
        <v>15.994319890000005</v>
      </c>
      <c r="V692">
        <f>+VLOOKUP(T692,Financials!$C$59:$AN$72,MATCH(S692,Financials!$1:$1,0)-2,0)</f>
        <v>15.994319890000005</v>
      </c>
      <c r="W692" s="108">
        <f t="shared" si="63"/>
        <v>0</v>
      </c>
      <c r="Y692" s="92">
        <f t="shared" si="65"/>
        <v>15.994319890000005</v>
      </c>
      <c r="Z692">
        <f t="shared" si="66"/>
        <v>15.994319890000005</v>
      </c>
    </row>
    <row r="693" spans="1:26" hidden="1" x14ac:dyDescent="0.25">
      <c r="A693" s="171">
        <v>942</v>
      </c>
      <c r="B693" s="171" t="s">
        <v>1268</v>
      </c>
      <c r="C693" s="171" t="s">
        <v>2447</v>
      </c>
      <c r="D693" s="172">
        <v>44368</v>
      </c>
      <c r="E693" s="173">
        <v>0.14156922</v>
      </c>
      <c r="F693" s="173">
        <v>0.14156922</v>
      </c>
      <c r="G693" s="173">
        <v>1014.3496</v>
      </c>
      <c r="I693" s="92">
        <f t="shared" si="67"/>
        <v>0.14156922</v>
      </c>
      <c r="J693" t="str">
        <f>IFERROR(VLOOKUP(VLOOKUP(B693,'Div &amp; NAV PU'!K:N,4,0),$O:$P,2,0),"Debt")</f>
        <v>Debt</v>
      </c>
      <c r="R693" t="str">
        <f t="shared" si="62"/>
        <v>Y0BQDirect Plan - Daily IDCW</v>
      </c>
      <c r="S693" t="str">
        <f>+VLOOKUP(B693,'Div &amp; NAV PU'!K:N,4,0)</f>
        <v>Y0BQ</v>
      </c>
      <c r="T693" t="str">
        <f>+VLOOKUP(B693,'Div &amp; NAV PU'!K:O,5,0)</f>
        <v>Direct Plan - Daily IDCW</v>
      </c>
      <c r="U693">
        <f t="shared" si="64"/>
        <v>16.338912069999992</v>
      </c>
      <c r="V693">
        <f>+VLOOKUP(T693,Financials!$C$59:$AN$72,MATCH(S693,Financials!$1:$1,0)-2,0)</f>
        <v>16.338912069999992</v>
      </c>
      <c r="W693" s="108">
        <f t="shared" si="63"/>
        <v>0</v>
      </c>
      <c r="Y693" s="92">
        <f t="shared" si="65"/>
        <v>16.338912069999992</v>
      </c>
      <c r="Z693">
        <f t="shared" si="66"/>
        <v>16.338912069999992</v>
      </c>
    </row>
    <row r="694" spans="1:26" hidden="1" x14ac:dyDescent="0.25">
      <c r="A694" s="171">
        <v>943</v>
      </c>
      <c r="B694" s="171">
        <v>222</v>
      </c>
      <c r="C694" s="171" t="s">
        <v>2455</v>
      </c>
      <c r="D694" s="172">
        <v>44369</v>
      </c>
      <c r="E694" s="173">
        <v>6.2388999999999999E-4</v>
      </c>
      <c r="F694" s="173">
        <v>6.2388999999999999E-4</v>
      </c>
      <c r="G694" s="173">
        <v>10.322100000000001</v>
      </c>
      <c r="I694" s="92">
        <f t="shared" si="67"/>
        <v>6.2388999999999999E-4</v>
      </c>
      <c r="J694" t="str">
        <f>IFERROR(VLOOKUP(VLOOKUP(B694,'Div &amp; NAV PU'!K:N,4,0),$O:$P,2,0),"Debt")</f>
        <v>Debt</v>
      </c>
      <c r="R694" t="str">
        <f t="shared" si="62"/>
        <v>Y0BORegular Plan - Daily IDCW</v>
      </c>
      <c r="S694" t="str">
        <f>+VLOOKUP(B694,'Div &amp; NAV PU'!K:N,4,0)</f>
        <v>Y0BO</v>
      </c>
      <c r="T694" t="str">
        <f>+VLOOKUP(B694,'Div &amp; NAV PU'!K:O,5,0)</f>
        <v>Regular Plan - Daily IDCW</v>
      </c>
      <c r="U694">
        <f t="shared" si="64"/>
        <v>0.17107141000000012</v>
      </c>
      <c r="V694">
        <f>+VLOOKUP(T694,Financials!$C$59:$AN$72,MATCH(S694,Financials!$1:$1,0)-2,0)</f>
        <v>0.17107141000000012</v>
      </c>
      <c r="W694" s="108">
        <f t="shared" si="63"/>
        <v>0</v>
      </c>
      <c r="Y694" s="92">
        <f t="shared" si="65"/>
        <v>0.17107141000000012</v>
      </c>
      <c r="Z694">
        <f t="shared" si="66"/>
        <v>0.17107141000000012</v>
      </c>
    </row>
    <row r="695" spans="1:26" hidden="1" x14ac:dyDescent="0.25">
      <c r="A695" s="171">
        <v>944</v>
      </c>
      <c r="B695" s="171" t="s">
        <v>1259</v>
      </c>
      <c r="C695" s="171" t="s">
        <v>2457</v>
      </c>
      <c r="D695" s="172">
        <v>44369</v>
      </c>
      <c r="E695" s="173">
        <v>6.8123000000000001E-4</v>
      </c>
      <c r="F695" s="173">
        <v>6.8123000000000001E-4</v>
      </c>
      <c r="G695" s="173">
        <v>10.5092</v>
      </c>
      <c r="I695" s="92">
        <f t="shared" si="67"/>
        <v>6.8123000000000001E-4</v>
      </c>
      <c r="J695" t="str">
        <f>IFERROR(VLOOKUP(VLOOKUP(B695,'Div &amp; NAV PU'!K:N,4,0),$O:$P,2,0),"Debt")</f>
        <v>Debt</v>
      </c>
      <c r="R695" t="str">
        <f t="shared" ref="R695:R746" si="68">+S695&amp;T695</f>
        <v>Y0BODirect Plan - Daily IDCW</v>
      </c>
      <c r="S695" t="str">
        <f>+VLOOKUP(B695,'Div &amp; NAV PU'!K:N,4,0)</f>
        <v>Y0BO</v>
      </c>
      <c r="T695" t="str">
        <f>+VLOOKUP(B695,'Div &amp; NAV PU'!K:O,5,0)</f>
        <v>Direct Plan - Daily IDCW</v>
      </c>
      <c r="U695">
        <f t="shared" si="64"/>
        <v>0.18260394999999999</v>
      </c>
      <c r="V695">
        <f>+VLOOKUP(T695,Financials!$C$59:$AN$72,MATCH(S695,Financials!$1:$1,0)-2,0)</f>
        <v>0.18260394999999999</v>
      </c>
      <c r="W695" s="108">
        <f t="shared" ref="W695:W746" si="69">+V695-U695</f>
        <v>0</v>
      </c>
      <c r="Y695" s="92">
        <f t="shared" si="65"/>
        <v>0.18260394999999999</v>
      </c>
      <c r="Z695">
        <f t="shared" si="66"/>
        <v>0.18260394999999999</v>
      </c>
    </row>
    <row r="696" spans="1:26" hidden="1" x14ac:dyDescent="0.25">
      <c r="A696" s="171">
        <v>945</v>
      </c>
      <c r="B696" s="171" t="s">
        <v>1289</v>
      </c>
      <c r="C696" s="171" t="s">
        <v>2444</v>
      </c>
      <c r="D696" s="172">
        <v>44369</v>
      </c>
      <c r="E696" s="173">
        <v>8.6408789999999999E-2</v>
      </c>
      <c r="F696" s="173">
        <v>8.6408789999999999E-2</v>
      </c>
      <c r="G696" s="173">
        <v>1023.3</v>
      </c>
      <c r="I696" s="92">
        <f t="shared" si="67"/>
        <v>8.6408789999999999E-2</v>
      </c>
      <c r="J696" t="str">
        <f>IFERROR(VLOOKUP(VLOOKUP(B696,'Div &amp; NAV PU'!K:N,4,0),$O:$P,2,0),"Debt")</f>
        <v>Debt</v>
      </c>
      <c r="R696" t="str">
        <f t="shared" si="68"/>
        <v>Y0ALRegular Plan - Daily IDCW</v>
      </c>
      <c r="S696" t="str">
        <f>+VLOOKUP(B696,'Div &amp; NAV PU'!K:N,4,0)</f>
        <v>Y0AL</v>
      </c>
      <c r="T696" t="str">
        <f>+VLOOKUP(B696,'Div &amp; NAV PU'!K:O,5,0)</f>
        <v>Regular Plan - Daily IDCW</v>
      </c>
      <c r="U696">
        <f t="shared" si="64"/>
        <v>15.581406499999995</v>
      </c>
      <c r="V696">
        <f>+VLOOKUP(T696,Financials!$C$59:$AN$72,MATCH(S696,Financials!$1:$1,0)-2,0)</f>
        <v>15.581406499999995</v>
      </c>
      <c r="W696" s="108">
        <f t="shared" si="69"/>
        <v>0</v>
      </c>
      <c r="Y696" s="92">
        <f t="shared" si="65"/>
        <v>15.581406499999995</v>
      </c>
      <c r="Z696">
        <f t="shared" si="66"/>
        <v>15.581406499999995</v>
      </c>
    </row>
    <row r="697" spans="1:26" hidden="1" x14ac:dyDescent="0.25">
      <c r="A697" s="171">
        <v>946</v>
      </c>
      <c r="B697" s="171" t="s">
        <v>1285</v>
      </c>
      <c r="C697" s="171" t="s">
        <v>2445</v>
      </c>
      <c r="D697" s="172">
        <v>44369</v>
      </c>
      <c r="E697" s="173">
        <v>8.9705430000000003E-2</v>
      </c>
      <c r="F697" s="173">
        <v>8.9705430000000003E-2</v>
      </c>
      <c r="G697" s="173">
        <v>1023.3</v>
      </c>
      <c r="I697" s="92">
        <f t="shared" si="67"/>
        <v>8.9705430000000003E-2</v>
      </c>
      <c r="J697" t="str">
        <f>IFERROR(VLOOKUP(VLOOKUP(B697,'Div &amp; NAV PU'!K:N,4,0),$O:$P,2,0),"Debt")</f>
        <v>Debt</v>
      </c>
      <c r="R697" t="str">
        <f t="shared" si="68"/>
        <v>Y0ALDirect Plan - Daily IDCW</v>
      </c>
      <c r="S697" t="str">
        <f>+VLOOKUP(B697,'Div &amp; NAV PU'!K:N,4,0)</f>
        <v>Y0AL</v>
      </c>
      <c r="T697" t="str">
        <f>+VLOOKUP(B697,'Div &amp; NAV PU'!K:O,5,0)</f>
        <v>Direct Plan - Daily IDCW</v>
      </c>
      <c r="U697">
        <f t="shared" si="64"/>
        <v>16.110954460000006</v>
      </c>
      <c r="V697">
        <f>+VLOOKUP(T697,Financials!$C$59:$AN$72,MATCH(S697,Financials!$1:$1,0)-2,0)</f>
        <v>16.110954460000006</v>
      </c>
      <c r="W697" s="108">
        <f t="shared" si="69"/>
        <v>0</v>
      </c>
      <c r="Y697" s="92">
        <f t="shared" si="65"/>
        <v>16.110954460000006</v>
      </c>
      <c r="Z697">
        <f t="shared" si="66"/>
        <v>16.110954460000006</v>
      </c>
    </row>
    <row r="698" spans="1:26" hidden="1" x14ac:dyDescent="0.25">
      <c r="A698" s="171">
        <v>947</v>
      </c>
      <c r="B698" s="171">
        <v>125</v>
      </c>
      <c r="C698" s="171" t="s">
        <v>2458</v>
      </c>
      <c r="D698" s="172">
        <v>44369</v>
      </c>
      <c r="E698" s="173">
        <v>7.7006999999999998E-4</v>
      </c>
      <c r="F698" s="173">
        <v>7.7006999999999998E-4</v>
      </c>
      <c r="G698" s="173">
        <v>10.8591</v>
      </c>
      <c r="I698" s="92">
        <f t="shared" si="67"/>
        <v>7.7006999999999998E-4</v>
      </c>
      <c r="J698" t="str">
        <f>IFERROR(VLOOKUP(VLOOKUP(B698,'Div &amp; NAV PU'!K:N,4,0),$O:$P,2,0),"Debt")</f>
        <v>Debt</v>
      </c>
      <c r="R698" t="str">
        <f t="shared" si="68"/>
        <v>Y0BLRegular Plan - Daily IDCW</v>
      </c>
      <c r="S698" t="str">
        <f>+VLOOKUP(B698,'Div &amp; NAV PU'!K:N,4,0)</f>
        <v>Y0BL</v>
      </c>
      <c r="T698" t="str">
        <f>+VLOOKUP(B698,'Div &amp; NAV PU'!K:O,5,0)</f>
        <v>Regular Plan - Daily IDCW</v>
      </c>
      <c r="U698">
        <f t="shared" si="64"/>
        <v>0.15721088999999988</v>
      </c>
      <c r="V698">
        <f>+VLOOKUP(T698,Financials!$C$59:$AN$72,MATCH(S698,Financials!$1:$1,0)-2,0)</f>
        <v>0.15721088999999988</v>
      </c>
      <c r="W698" s="108">
        <f t="shared" si="69"/>
        <v>0</v>
      </c>
      <c r="Y698" s="92">
        <f t="shared" si="65"/>
        <v>0.15721088999999988</v>
      </c>
      <c r="Z698">
        <f t="shared" si="66"/>
        <v>0.15721088999999988</v>
      </c>
    </row>
    <row r="699" spans="1:26" hidden="1" x14ac:dyDescent="0.25">
      <c r="A699" s="171">
        <v>948</v>
      </c>
      <c r="B699" s="171" t="s">
        <v>1263</v>
      </c>
      <c r="C699" s="171" t="s">
        <v>2459</v>
      </c>
      <c r="D699" s="172">
        <v>44369</v>
      </c>
      <c r="E699" s="173">
        <v>9.1290000000000002E-4</v>
      </c>
      <c r="F699" s="173">
        <v>9.1290000000000002E-4</v>
      </c>
      <c r="G699" s="173">
        <v>10.8591</v>
      </c>
      <c r="I699" s="92">
        <f t="shared" si="67"/>
        <v>9.1290000000000002E-4</v>
      </c>
      <c r="J699" t="str">
        <f>IFERROR(VLOOKUP(VLOOKUP(B699,'Div &amp; NAV PU'!K:N,4,0),$O:$P,2,0),"Debt")</f>
        <v>Debt</v>
      </c>
      <c r="R699" t="str">
        <f t="shared" si="68"/>
        <v>Y0BLDirect Plan - Daily IDCW</v>
      </c>
      <c r="S699" t="str">
        <f>+VLOOKUP(B699,'Div &amp; NAV PU'!K:N,4,0)</f>
        <v>Y0BL</v>
      </c>
      <c r="T699" t="str">
        <f>+VLOOKUP(B699,'Div &amp; NAV PU'!K:O,5,0)</f>
        <v>Direct Plan - Daily IDCW</v>
      </c>
      <c r="U699">
        <f t="shared" si="64"/>
        <v>0.18309809000000002</v>
      </c>
      <c r="V699">
        <f>+VLOOKUP(T699,Financials!$C$59:$AN$72,MATCH(S699,Financials!$1:$1,0)-2,0)</f>
        <v>0.18309809000000002</v>
      </c>
      <c r="W699" s="108">
        <f t="shared" si="69"/>
        <v>0</v>
      </c>
      <c r="Y699" s="92">
        <f t="shared" si="65"/>
        <v>0.18309809000000002</v>
      </c>
      <c r="Z699">
        <f t="shared" si="66"/>
        <v>0.18309809000000002</v>
      </c>
    </row>
    <row r="700" spans="1:26" hidden="1" x14ac:dyDescent="0.25">
      <c r="A700" s="171">
        <v>949</v>
      </c>
      <c r="B700" s="171" t="s">
        <v>1271</v>
      </c>
      <c r="C700" s="171" t="s">
        <v>2446</v>
      </c>
      <c r="D700" s="172">
        <v>44369</v>
      </c>
      <c r="E700" s="173">
        <v>0.10339979000000001</v>
      </c>
      <c r="F700" s="173">
        <v>0.10339979000000001</v>
      </c>
      <c r="G700" s="173">
        <v>1011.7794</v>
      </c>
      <c r="I700" s="92">
        <f t="shared" si="67"/>
        <v>0.10339979000000001</v>
      </c>
      <c r="J700" t="str">
        <f>IFERROR(VLOOKUP(VLOOKUP(B700,'Div &amp; NAV PU'!K:N,4,0),$O:$P,2,0),"Debt")</f>
        <v>Debt</v>
      </c>
      <c r="R700" t="str">
        <f t="shared" si="68"/>
        <v>Y0BQRegular Plan - Daily IDCW</v>
      </c>
      <c r="S700" t="str">
        <f>+VLOOKUP(B700,'Div &amp; NAV PU'!K:N,4,0)</f>
        <v>Y0BQ</v>
      </c>
      <c r="T700" t="str">
        <f>+VLOOKUP(B700,'Div &amp; NAV PU'!K:O,5,0)</f>
        <v>Regular Plan - Daily IDCW</v>
      </c>
      <c r="U700">
        <f t="shared" si="64"/>
        <v>15.994319890000005</v>
      </c>
      <c r="V700">
        <f>+VLOOKUP(T700,Financials!$C$59:$AN$72,MATCH(S700,Financials!$1:$1,0)-2,0)</f>
        <v>15.994319890000005</v>
      </c>
      <c r="W700" s="108">
        <f t="shared" si="69"/>
        <v>0</v>
      </c>
      <c r="Y700" s="92">
        <f t="shared" si="65"/>
        <v>15.994319890000005</v>
      </c>
      <c r="Z700">
        <f t="shared" si="66"/>
        <v>15.994319890000005</v>
      </c>
    </row>
    <row r="701" spans="1:26" hidden="1" x14ac:dyDescent="0.25">
      <c r="A701" s="171">
        <v>950</v>
      </c>
      <c r="B701" s="171" t="s">
        <v>1268</v>
      </c>
      <c r="C701" s="171" t="s">
        <v>2447</v>
      </c>
      <c r="D701" s="172">
        <v>44369</v>
      </c>
      <c r="E701" s="173">
        <v>0.10509545000000001</v>
      </c>
      <c r="F701" s="173">
        <v>0.10509545000000001</v>
      </c>
      <c r="G701" s="173">
        <v>1014.3496</v>
      </c>
      <c r="I701" s="92">
        <f t="shared" si="67"/>
        <v>0.10509545000000001</v>
      </c>
      <c r="J701" t="str">
        <f>IFERROR(VLOOKUP(VLOOKUP(B701,'Div &amp; NAV PU'!K:N,4,0),$O:$P,2,0),"Debt")</f>
        <v>Debt</v>
      </c>
      <c r="R701" t="str">
        <f t="shared" si="68"/>
        <v>Y0BQDirect Plan - Daily IDCW</v>
      </c>
      <c r="S701" t="str">
        <f>+VLOOKUP(B701,'Div &amp; NAV PU'!K:N,4,0)</f>
        <v>Y0BQ</v>
      </c>
      <c r="T701" t="str">
        <f>+VLOOKUP(B701,'Div &amp; NAV PU'!K:O,5,0)</f>
        <v>Direct Plan - Daily IDCW</v>
      </c>
      <c r="U701">
        <f t="shared" si="64"/>
        <v>16.338912069999992</v>
      </c>
      <c r="V701">
        <f>+VLOOKUP(T701,Financials!$C$59:$AN$72,MATCH(S701,Financials!$1:$1,0)-2,0)</f>
        <v>16.338912069999992</v>
      </c>
      <c r="W701" s="108">
        <f t="shared" si="69"/>
        <v>0</v>
      </c>
      <c r="Y701" s="92">
        <f t="shared" si="65"/>
        <v>16.338912069999992</v>
      </c>
      <c r="Z701">
        <f t="shared" si="66"/>
        <v>16.338912069999992</v>
      </c>
    </row>
    <row r="702" spans="1:26" hidden="1" x14ac:dyDescent="0.25">
      <c r="A702" s="171">
        <v>953</v>
      </c>
      <c r="B702" s="171">
        <v>222</v>
      </c>
      <c r="C702" s="171" t="s">
        <v>2455</v>
      </c>
      <c r="D702" s="172">
        <v>44370</v>
      </c>
      <c r="E702" s="173">
        <v>7.6955999999999997E-4</v>
      </c>
      <c r="F702" s="173">
        <v>7.6955999999999997E-4</v>
      </c>
      <c r="G702" s="173">
        <v>10.322100000000001</v>
      </c>
      <c r="I702" s="92">
        <f t="shared" si="67"/>
        <v>7.6955999999999997E-4</v>
      </c>
      <c r="J702" t="str">
        <f>IFERROR(VLOOKUP(VLOOKUP(B702,'Div &amp; NAV PU'!K:N,4,0),$O:$P,2,0),"Debt")</f>
        <v>Debt</v>
      </c>
      <c r="R702" t="str">
        <f t="shared" si="68"/>
        <v>Y0BORegular Plan - Daily IDCW</v>
      </c>
      <c r="S702" t="str">
        <f>+VLOOKUP(B702,'Div &amp; NAV PU'!K:N,4,0)</f>
        <v>Y0BO</v>
      </c>
      <c r="T702" t="str">
        <f>+VLOOKUP(B702,'Div &amp; NAV PU'!K:O,5,0)</f>
        <v>Regular Plan - Daily IDCW</v>
      </c>
      <c r="U702">
        <f t="shared" si="64"/>
        <v>0.17107141000000012</v>
      </c>
      <c r="V702">
        <f>+VLOOKUP(T702,Financials!$C$59:$AN$72,MATCH(S702,Financials!$1:$1,0)-2,0)</f>
        <v>0.17107141000000012</v>
      </c>
      <c r="W702" s="108">
        <f t="shared" si="69"/>
        <v>0</v>
      </c>
      <c r="Y702" s="92">
        <f t="shared" si="65"/>
        <v>0.17107141000000012</v>
      </c>
      <c r="Z702">
        <f t="shared" si="66"/>
        <v>0.17107141000000012</v>
      </c>
    </row>
    <row r="703" spans="1:26" hidden="1" x14ac:dyDescent="0.25">
      <c r="A703" s="171">
        <v>954</v>
      </c>
      <c r="B703" s="171" t="s">
        <v>1259</v>
      </c>
      <c r="C703" s="171" t="s">
        <v>2457</v>
      </c>
      <c r="D703" s="172">
        <v>44370</v>
      </c>
      <c r="E703" s="173">
        <v>8.2958999999999995E-4</v>
      </c>
      <c r="F703" s="173">
        <v>8.2958999999999995E-4</v>
      </c>
      <c r="G703" s="173">
        <v>10.5092</v>
      </c>
      <c r="I703" s="92">
        <f t="shared" si="67"/>
        <v>8.2958999999999995E-4</v>
      </c>
      <c r="J703" t="str">
        <f>IFERROR(VLOOKUP(VLOOKUP(B703,'Div &amp; NAV PU'!K:N,4,0),$O:$P,2,0),"Debt")</f>
        <v>Debt</v>
      </c>
      <c r="R703" t="str">
        <f t="shared" si="68"/>
        <v>Y0BODirect Plan - Daily IDCW</v>
      </c>
      <c r="S703" t="str">
        <f>+VLOOKUP(B703,'Div &amp; NAV PU'!K:N,4,0)</f>
        <v>Y0BO</v>
      </c>
      <c r="T703" t="str">
        <f>+VLOOKUP(B703,'Div &amp; NAV PU'!K:O,5,0)</f>
        <v>Direct Plan - Daily IDCW</v>
      </c>
      <c r="U703">
        <f t="shared" si="64"/>
        <v>0.18260394999999999</v>
      </c>
      <c r="V703">
        <f>+VLOOKUP(T703,Financials!$C$59:$AN$72,MATCH(S703,Financials!$1:$1,0)-2,0)</f>
        <v>0.18260394999999999</v>
      </c>
      <c r="W703" s="108">
        <f t="shared" si="69"/>
        <v>0</v>
      </c>
      <c r="Y703" s="92">
        <f t="shared" si="65"/>
        <v>0.18260394999999999</v>
      </c>
      <c r="Z703">
        <f t="shared" si="66"/>
        <v>0.18260394999999999</v>
      </c>
    </row>
    <row r="704" spans="1:26" hidden="1" x14ac:dyDescent="0.25">
      <c r="A704" s="171">
        <v>955</v>
      </c>
      <c r="B704" s="171" t="s">
        <v>1289</v>
      </c>
      <c r="C704" s="171" t="s">
        <v>2444</v>
      </c>
      <c r="D704" s="172">
        <v>44370</v>
      </c>
      <c r="E704" s="173">
        <v>8.6294430000000005E-2</v>
      </c>
      <c r="F704" s="173">
        <v>8.6294430000000005E-2</v>
      </c>
      <c r="G704" s="173">
        <v>1023.3</v>
      </c>
      <c r="I704" s="92">
        <f t="shared" si="67"/>
        <v>8.6294430000000005E-2</v>
      </c>
      <c r="J704" t="str">
        <f>IFERROR(VLOOKUP(VLOOKUP(B704,'Div &amp; NAV PU'!K:N,4,0),$O:$P,2,0),"Debt")</f>
        <v>Debt</v>
      </c>
      <c r="R704" t="str">
        <f t="shared" si="68"/>
        <v>Y0ALRegular Plan - Daily IDCW</v>
      </c>
      <c r="S704" t="str">
        <f>+VLOOKUP(B704,'Div &amp; NAV PU'!K:N,4,0)</f>
        <v>Y0AL</v>
      </c>
      <c r="T704" t="str">
        <f>+VLOOKUP(B704,'Div &amp; NAV PU'!K:O,5,0)</f>
        <v>Regular Plan - Daily IDCW</v>
      </c>
      <c r="U704">
        <f t="shared" si="64"/>
        <v>15.581406499999995</v>
      </c>
      <c r="V704">
        <f>+VLOOKUP(T704,Financials!$C$59:$AN$72,MATCH(S704,Financials!$1:$1,0)-2,0)</f>
        <v>15.581406499999995</v>
      </c>
      <c r="W704" s="108">
        <f t="shared" si="69"/>
        <v>0</v>
      </c>
      <c r="Y704" s="92">
        <f t="shared" si="65"/>
        <v>15.581406499999995</v>
      </c>
      <c r="Z704">
        <f t="shared" si="66"/>
        <v>15.581406499999995</v>
      </c>
    </row>
    <row r="705" spans="1:32" hidden="1" x14ac:dyDescent="0.25">
      <c r="A705" s="171">
        <v>956</v>
      </c>
      <c r="B705" s="171" t="s">
        <v>1285</v>
      </c>
      <c r="C705" s="171" t="s">
        <v>2445</v>
      </c>
      <c r="D705" s="172">
        <v>44370</v>
      </c>
      <c r="E705" s="173">
        <v>8.9306159999999996E-2</v>
      </c>
      <c r="F705" s="173">
        <v>8.9306159999999996E-2</v>
      </c>
      <c r="G705" s="173">
        <v>1023.3</v>
      </c>
      <c r="I705" s="92">
        <f t="shared" si="67"/>
        <v>8.9306159999999996E-2</v>
      </c>
      <c r="J705" t="str">
        <f>IFERROR(VLOOKUP(VLOOKUP(B705,'Div &amp; NAV PU'!K:N,4,0),$O:$P,2,0),"Debt")</f>
        <v>Debt</v>
      </c>
      <c r="R705" t="str">
        <f t="shared" si="68"/>
        <v>Y0ALDirect Plan - Daily IDCW</v>
      </c>
      <c r="S705" t="str">
        <f>+VLOOKUP(B705,'Div &amp; NAV PU'!K:N,4,0)</f>
        <v>Y0AL</v>
      </c>
      <c r="T705" t="str">
        <f>+VLOOKUP(B705,'Div &amp; NAV PU'!K:O,5,0)</f>
        <v>Direct Plan - Daily IDCW</v>
      </c>
      <c r="U705">
        <f t="shared" si="64"/>
        <v>16.110954460000006</v>
      </c>
      <c r="V705">
        <f>+VLOOKUP(T705,Financials!$C$59:$AN$72,MATCH(S705,Financials!$1:$1,0)-2,0)</f>
        <v>16.110954460000006</v>
      </c>
      <c r="W705" s="108">
        <f t="shared" si="69"/>
        <v>0</v>
      </c>
      <c r="Y705" s="92">
        <f t="shared" si="65"/>
        <v>16.110954460000006</v>
      </c>
      <c r="Z705">
        <f t="shared" si="66"/>
        <v>16.110954460000006</v>
      </c>
    </row>
    <row r="706" spans="1:32" hidden="1" x14ac:dyDescent="0.25">
      <c r="A706" s="171">
        <v>957</v>
      </c>
      <c r="B706" s="171">
        <v>125</v>
      </c>
      <c r="C706" s="171" t="s">
        <v>2458</v>
      </c>
      <c r="D706" s="172">
        <v>44370</v>
      </c>
      <c r="E706" s="173">
        <v>6.2604000000000002E-4</v>
      </c>
      <c r="F706" s="173">
        <v>6.2604000000000002E-4</v>
      </c>
      <c r="G706" s="173">
        <v>10.8591</v>
      </c>
      <c r="I706" s="92">
        <f t="shared" si="67"/>
        <v>6.2604000000000002E-4</v>
      </c>
      <c r="J706" t="str">
        <f>IFERROR(VLOOKUP(VLOOKUP(B706,'Div &amp; NAV PU'!K:N,4,0),$O:$P,2,0),"Debt")</f>
        <v>Debt</v>
      </c>
      <c r="R706" t="str">
        <f t="shared" si="68"/>
        <v>Y0BLRegular Plan - Daily IDCW</v>
      </c>
      <c r="S706" t="str">
        <f>+VLOOKUP(B706,'Div &amp; NAV PU'!K:N,4,0)</f>
        <v>Y0BL</v>
      </c>
      <c r="T706" t="str">
        <f>+VLOOKUP(B706,'Div &amp; NAV PU'!K:O,5,0)</f>
        <v>Regular Plan - Daily IDCW</v>
      </c>
      <c r="U706">
        <f t="shared" ref="U706:U769" si="70">+SUMIFS(I:I,R:R,R706)</f>
        <v>0.15721088999999988</v>
      </c>
      <c r="V706">
        <f>+VLOOKUP(T706,Financials!$C$59:$AN$72,MATCH(S706,Financials!$1:$1,0)-2,0)</f>
        <v>0.15721088999999988</v>
      </c>
      <c r="W706" s="108">
        <f t="shared" si="69"/>
        <v>0</v>
      </c>
      <c r="Y706" s="92">
        <f t="shared" ref="Y706:Y769" si="71">+SUMIFS(E:E,R:R,R706)</f>
        <v>0.15721088999999988</v>
      </c>
      <c r="Z706">
        <f t="shared" ref="Z706:Z769" si="72">+SUMIFS(F:F,R:R,R706)</f>
        <v>0.15721088999999988</v>
      </c>
    </row>
    <row r="707" spans="1:32" hidden="1" x14ac:dyDescent="0.25">
      <c r="A707" s="171">
        <v>958</v>
      </c>
      <c r="B707" s="171" t="s">
        <v>1263</v>
      </c>
      <c r="C707" s="171" t="s">
        <v>2459</v>
      </c>
      <c r="D707" s="172">
        <v>44370</v>
      </c>
      <c r="E707" s="173">
        <v>7.6897000000000001E-4</v>
      </c>
      <c r="F707" s="173">
        <v>7.6897000000000001E-4</v>
      </c>
      <c r="G707" s="173">
        <v>10.8591</v>
      </c>
      <c r="I707" s="92">
        <f t="shared" ref="I707:I770" si="73">F707</f>
        <v>7.6897000000000001E-4</v>
      </c>
      <c r="J707" t="str">
        <f>IFERROR(VLOOKUP(VLOOKUP(B707,'Div &amp; NAV PU'!K:N,4,0),$O:$P,2,0),"Debt")</f>
        <v>Debt</v>
      </c>
      <c r="R707" t="str">
        <f t="shared" si="68"/>
        <v>Y0BLDirect Plan - Daily IDCW</v>
      </c>
      <c r="S707" t="str">
        <f>+VLOOKUP(B707,'Div &amp; NAV PU'!K:N,4,0)</f>
        <v>Y0BL</v>
      </c>
      <c r="T707" t="str">
        <f>+VLOOKUP(B707,'Div &amp; NAV PU'!K:O,5,0)</f>
        <v>Direct Plan - Daily IDCW</v>
      </c>
      <c r="U707">
        <f t="shared" si="70"/>
        <v>0.18309809000000002</v>
      </c>
      <c r="V707">
        <f>+VLOOKUP(T707,Financials!$C$59:$AN$72,MATCH(S707,Financials!$1:$1,0)-2,0)</f>
        <v>0.18309809000000002</v>
      </c>
      <c r="W707" s="108">
        <f t="shared" si="69"/>
        <v>0</v>
      </c>
      <c r="Y707" s="92">
        <f t="shared" si="71"/>
        <v>0.18309809000000002</v>
      </c>
      <c r="Z707">
        <f t="shared" si="72"/>
        <v>0.18309809000000002</v>
      </c>
    </row>
    <row r="708" spans="1:32" hidden="1" x14ac:dyDescent="0.25">
      <c r="A708" s="171">
        <v>959</v>
      </c>
      <c r="B708" s="171" t="s">
        <v>1271</v>
      </c>
      <c r="C708" s="171" t="s">
        <v>2446</v>
      </c>
      <c r="D708" s="172">
        <v>44370</v>
      </c>
      <c r="E708" s="173">
        <v>9.2448279999999994E-2</v>
      </c>
      <c r="F708" s="173">
        <v>9.2448279999999994E-2</v>
      </c>
      <c r="G708" s="173">
        <v>1011.7794</v>
      </c>
      <c r="I708" s="92">
        <f t="shared" si="73"/>
        <v>9.2448279999999994E-2</v>
      </c>
      <c r="J708" t="str">
        <f>IFERROR(VLOOKUP(VLOOKUP(B708,'Div &amp; NAV PU'!K:N,4,0),$O:$P,2,0),"Debt")</f>
        <v>Debt</v>
      </c>
      <c r="R708" t="str">
        <f t="shared" si="68"/>
        <v>Y0BQRegular Plan - Daily IDCW</v>
      </c>
      <c r="S708" t="str">
        <f>+VLOOKUP(B708,'Div &amp; NAV PU'!K:N,4,0)</f>
        <v>Y0BQ</v>
      </c>
      <c r="T708" t="str">
        <f>+VLOOKUP(B708,'Div &amp; NAV PU'!K:O,5,0)</f>
        <v>Regular Plan - Daily IDCW</v>
      </c>
      <c r="U708">
        <f t="shared" si="70"/>
        <v>15.994319890000005</v>
      </c>
      <c r="V708">
        <f>+VLOOKUP(T708,Financials!$C$59:$AN$72,MATCH(S708,Financials!$1:$1,0)-2,0)</f>
        <v>15.994319890000005</v>
      </c>
      <c r="W708" s="108">
        <f t="shared" si="69"/>
        <v>0</v>
      </c>
      <c r="Y708" s="92">
        <f t="shared" si="71"/>
        <v>15.994319890000005</v>
      </c>
      <c r="Z708">
        <f t="shared" si="72"/>
        <v>15.994319890000005</v>
      </c>
    </row>
    <row r="709" spans="1:32" hidden="1" x14ac:dyDescent="0.25">
      <c r="A709" s="171">
        <v>960</v>
      </c>
      <c r="B709" s="171" t="s">
        <v>1268</v>
      </c>
      <c r="C709" s="171" t="s">
        <v>2447</v>
      </c>
      <c r="D709" s="172">
        <v>44370</v>
      </c>
      <c r="E709" s="173">
        <v>9.4124440000000004E-2</v>
      </c>
      <c r="F709" s="173">
        <v>9.4124440000000004E-2</v>
      </c>
      <c r="G709" s="173">
        <v>1014.3496</v>
      </c>
      <c r="I709" s="92">
        <f t="shared" si="73"/>
        <v>9.4124440000000004E-2</v>
      </c>
      <c r="J709" t="str">
        <f>IFERROR(VLOOKUP(VLOOKUP(B709,'Div &amp; NAV PU'!K:N,4,0),$O:$P,2,0),"Debt")</f>
        <v>Debt</v>
      </c>
      <c r="R709" t="str">
        <f t="shared" si="68"/>
        <v>Y0BQDirect Plan - Daily IDCW</v>
      </c>
      <c r="S709" t="str">
        <f>+VLOOKUP(B709,'Div &amp; NAV PU'!K:N,4,0)</f>
        <v>Y0BQ</v>
      </c>
      <c r="T709" t="str">
        <f>+VLOOKUP(B709,'Div &amp; NAV PU'!K:O,5,0)</f>
        <v>Direct Plan - Daily IDCW</v>
      </c>
      <c r="U709">
        <f t="shared" si="70"/>
        <v>16.338912069999992</v>
      </c>
      <c r="V709">
        <f>+VLOOKUP(T709,Financials!$C$59:$AN$72,MATCH(S709,Financials!$1:$1,0)-2,0)</f>
        <v>16.338912069999992</v>
      </c>
      <c r="W709" s="108">
        <f t="shared" si="69"/>
        <v>0</v>
      </c>
      <c r="Y709" s="92">
        <f t="shared" si="71"/>
        <v>16.338912069999992</v>
      </c>
      <c r="Z709">
        <f t="shared" si="72"/>
        <v>16.338912069999992</v>
      </c>
    </row>
    <row r="710" spans="1:32" hidden="1" x14ac:dyDescent="0.25">
      <c r="A710" s="171">
        <v>962</v>
      </c>
      <c r="B710" s="171" t="s">
        <v>1234</v>
      </c>
      <c r="C710" s="171" t="s">
        <v>2464</v>
      </c>
      <c r="D710" s="172">
        <v>44370</v>
      </c>
      <c r="E710" s="173">
        <v>0.17</v>
      </c>
      <c r="F710" s="173">
        <v>0.17</v>
      </c>
      <c r="G710" s="173">
        <v>28.628</v>
      </c>
      <c r="I710" s="92">
        <f t="shared" si="73"/>
        <v>0.17</v>
      </c>
      <c r="J710" t="str">
        <f>IFERROR(VLOOKUP(VLOOKUP(B710,'Div &amp; NAV PU'!K:N,4,0),$O:$P,2,0),"Debt")</f>
        <v>Equity</v>
      </c>
      <c r="R710" t="str">
        <f t="shared" si="68"/>
        <v>Y0AGRegular Plan - IDCW</v>
      </c>
      <c r="S710" t="str">
        <f>+VLOOKUP(B710,'Div &amp; NAV PU'!K:N,4,0)</f>
        <v>Y0AG</v>
      </c>
      <c r="T710" t="str">
        <f>+VLOOKUP(B710,'Div &amp; NAV PU'!K:O,5,0)</f>
        <v>Regular Plan - IDCW</v>
      </c>
      <c r="U710">
        <f t="shared" si="70"/>
        <v>1</v>
      </c>
      <c r="V710">
        <f>+VLOOKUP(T710,Financials!$C$59:$AN$72,MATCH(S710,Financials!$1:$1,0)-2,0)</f>
        <v>1</v>
      </c>
      <c r="W710" s="108">
        <f t="shared" si="69"/>
        <v>0</v>
      </c>
      <c r="Y710" s="92">
        <f t="shared" si="71"/>
        <v>1</v>
      </c>
      <c r="Z710">
        <f t="shared" si="72"/>
        <v>1</v>
      </c>
      <c r="AF710" s="169"/>
    </row>
    <row r="711" spans="1:32" hidden="1" x14ac:dyDescent="0.25">
      <c r="A711" s="171">
        <v>964</v>
      </c>
      <c r="B711" s="171" t="s">
        <v>1232</v>
      </c>
      <c r="C711" s="171" t="s">
        <v>2467</v>
      </c>
      <c r="D711" s="172">
        <v>44370</v>
      </c>
      <c r="E711" s="173">
        <v>0.19</v>
      </c>
      <c r="F711" s="173">
        <v>0.19</v>
      </c>
      <c r="G711" s="173">
        <v>32.695</v>
      </c>
      <c r="I711" s="92">
        <f t="shared" si="73"/>
        <v>0.19</v>
      </c>
      <c r="J711" t="str">
        <f>IFERROR(VLOOKUP(VLOOKUP(B711,'Div &amp; NAV PU'!K:N,4,0),$O:$P,2,0),"Debt")</f>
        <v>Equity</v>
      </c>
      <c r="R711" t="str">
        <f t="shared" si="68"/>
        <v>Y0AGDirect Plan - IDCW</v>
      </c>
      <c r="S711" t="str">
        <f>+VLOOKUP(B711,'Div &amp; NAV PU'!K:N,4,0)</f>
        <v>Y0AG</v>
      </c>
      <c r="T711" t="str">
        <f>+VLOOKUP(B711,'Div &amp; NAV PU'!K:O,5,0)</f>
        <v>Direct Plan - IDCW</v>
      </c>
      <c r="U711">
        <f t="shared" si="70"/>
        <v>1.1399999999999999</v>
      </c>
      <c r="V711">
        <f>+VLOOKUP(T711,Financials!$C$59:$AN$72,MATCH(S711,Financials!$1:$1,0)-2,0)</f>
        <v>1.1399999999999999</v>
      </c>
      <c r="W711" s="108">
        <f t="shared" si="69"/>
        <v>0</v>
      </c>
      <c r="Y711" s="92">
        <f t="shared" si="71"/>
        <v>1.1399999999999999</v>
      </c>
      <c r="Z711">
        <f t="shared" si="72"/>
        <v>1.1399999999999999</v>
      </c>
    </row>
    <row r="712" spans="1:32" hidden="1" x14ac:dyDescent="0.25">
      <c r="A712" s="171">
        <v>965</v>
      </c>
      <c r="B712" s="171" t="s">
        <v>1242</v>
      </c>
      <c r="C712" s="171" t="s">
        <v>2468</v>
      </c>
      <c r="D712" s="172">
        <v>44370</v>
      </c>
      <c r="E712" s="173">
        <v>0.13</v>
      </c>
      <c r="F712" s="173">
        <v>0.13</v>
      </c>
      <c r="G712" s="173">
        <v>23.969000000000001</v>
      </c>
      <c r="I712" s="92">
        <f t="shared" si="73"/>
        <v>0.13</v>
      </c>
      <c r="J712" t="str">
        <f>IFERROR(VLOOKUP(VLOOKUP(B712,'Div &amp; NAV PU'!K:N,4,0),$O:$P,2,0),"Debt")</f>
        <v>Equity</v>
      </c>
      <c r="R712" t="str">
        <f t="shared" si="68"/>
        <v>Y0ASRegular Plan - IDCW</v>
      </c>
      <c r="S712" t="str">
        <f>+VLOOKUP(B712,'Div &amp; NAV PU'!K:N,4,0)</f>
        <v>Y0AS</v>
      </c>
      <c r="T712" t="str">
        <f>+VLOOKUP(B712,'Div &amp; NAV PU'!K:O,5,0)</f>
        <v>Regular Plan - IDCW</v>
      </c>
      <c r="U712">
        <f t="shared" si="70"/>
        <v>0.76</v>
      </c>
      <c r="V712">
        <f>+VLOOKUP(T712,Financials!$C$59:$AN$72,MATCH(S712,Financials!$1:$1,0)-2,0)</f>
        <v>0.76</v>
      </c>
      <c r="W712" s="108">
        <f t="shared" si="69"/>
        <v>0</v>
      </c>
      <c r="Y712" s="92">
        <f t="shared" si="71"/>
        <v>0.76</v>
      </c>
      <c r="Z712">
        <f t="shared" si="72"/>
        <v>0.76</v>
      </c>
    </row>
    <row r="713" spans="1:32" hidden="1" x14ac:dyDescent="0.25">
      <c r="A713" s="171">
        <v>967</v>
      </c>
      <c r="B713" s="171" t="s">
        <v>1240</v>
      </c>
      <c r="C713" s="171" t="s">
        <v>2463</v>
      </c>
      <c r="D713" s="172">
        <v>44370</v>
      </c>
      <c r="E713" s="173">
        <v>0.15</v>
      </c>
      <c r="F713" s="173">
        <v>0.15</v>
      </c>
      <c r="G713" s="173">
        <v>27.172000000000001</v>
      </c>
      <c r="I713" s="92">
        <f t="shared" si="73"/>
        <v>0.15</v>
      </c>
      <c r="J713" t="str">
        <f>IFERROR(VLOOKUP(VLOOKUP(B713,'Div &amp; NAV PU'!K:N,4,0),$O:$P,2,0),"Debt")</f>
        <v>Equity</v>
      </c>
      <c r="R713" t="str">
        <f t="shared" si="68"/>
        <v>Y0ASDirect Plan - IDCW</v>
      </c>
      <c r="S713" t="str">
        <f>+VLOOKUP(B713,'Div &amp; NAV PU'!K:N,4,0)</f>
        <v>Y0AS</v>
      </c>
      <c r="T713" t="str">
        <f>+VLOOKUP(B713,'Div &amp; NAV PU'!K:O,5,0)</f>
        <v>Direct Plan - IDCW</v>
      </c>
      <c r="U713">
        <f t="shared" si="70"/>
        <v>0.88000000000000012</v>
      </c>
      <c r="V713">
        <f>+VLOOKUP(T713,Financials!$C$59:$AN$72,MATCH(S713,Financials!$1:$1,0)-2,0)</f>
        <v>0.88000000000000012</v>
      </c>
      <c r="W713" s="108">
        <f t="shared" si="69"/>
        <v>0</v>
      </c>
      <c r="Y713" s="92">
        <f t="shared" si="71"/>
        <v>0.88000000000000012</v>
      </c>
      <c r="Z713">
        <f t="shared" si="72"/>
        <v>0.88000000000000012</v>
      </c>
      <c r="AF713" s="169"/>
    </row>
    <row r="714" spans="1:32" hidden="1" x14ac:dyDescent="0.25">
      <c r="A714" s="171">
        <v>969</v>
      </c>
      <c r="B714" s="171" t="s">
        <v>1248</v>
      </c>
      <c r="C714" s="171" t="s">
        <v>2466</v>
      </c>
      <c r="D714" s="172">
        <v>44370</v>
      </c>
      <c r="E714" s="173">
        <v>0.1</v>
      </c>
      <c r="F714" s="173">
        <v>0.1</v>
      </c>
      <c r="G714" s="173">
        <v>18.029</v>
      </c>
      <c r="I714" s="92">
        <f t="shared" si="73"/>
        <v>0.1</v>
      </c>
      <c r="J714" t="str">
        <f>IFERROR(VLOOKUP(VLOOKUP(B714,'Div &amp; NAV PU'!K:N,4,0),$O:$P,2,0),"Debt")</f>
        <v>Equity</v>
      </c>
      <c r="R714" t="str">
        <f t="shared" si="68"/>
        <v>Y0ATRegular Plan - IDCW</v>
      </c>
      <c r="S714" t="str">
        <f>+VLOOKUP(B714,'Div &amp; NAV PU'!K:N,4,0)</f>
        <v>Y0AT</v>
      </c>
      <c r="T714" t="str">
        <f>+VLOOKUP(B714,'Div &amp; NAV PU'!K:O,5,0)</f>
        <v>Regular Plan - IDCW</v>
      </c>
      <c r="U714">
        <f t="shared" si="70"/>
        <v>0.57999999999999996</v>
      </c>
      <c r="V714">
        <f>+VLOOKUP(T714,Financials!$C$59:$AN$72,MATCH(S714,Financials!$1:$1,0)-2,0)</f>
        <v>0.57999999999999996</v>
      </c>
      <c r="W714" s="108">
        <f t="shared" si="69"/>
        <v>0</v>
      </c>
      <c r="Y714" s="92">
        <f t="shared" si="71"/>
        <v>0.57999999999999996</v>
      </c>
      <c r="Z714">
        <f t="shared" si="72"/>
        <v>0.57999999999999996</v>
      </c>
    </row>
    <row r="715" spans="1:32" hidden="1" x14ac:dyDescent="0.25">
      <c r="A715" s="171">
        <v>970</v>
      </c>
      <c r="B715" s="171" t="s">
        <v>1246</v>
      </c>
      <c r="C715" s="171" t="s">
        <v>2465</v>
      </c>
      <c r="D715" s="172">
        <v>44370</v>
      </c>
      <c r="E715" s="173">
        <v>0.11</v>
      </c>
      <c r="F715" s="173">
        <v>0.11</v>
      </c>
      <c r="G715" s="173">
        <v>20.106999999999999</v>
      </c>
      <c r="I715" s="92">
        <f t="shared" si="73"/>
        <v>0.11</v>
      </c>
      <c r="J715" t="str">
        <f>IFERROR(VLOOKUP(VLOOKUP(B715,'Div &amp; NAV PU'!K:N,4,0),$O:$P,2,0),"Debt")</f>
        <v>Equity</v>
      </c>
      <c r="R715" t="str">
        <f t="shared" si="68"/>
        <v>Y0ATDirect Plan - IDCW</v>
      </c>
      <c r="S715" t="str">
        <f>+VLOOKUP(B715,'Div &amp; NAV PU'!K:N,4,0)</f>
        <v>Y0AT</v>
      </c>
      <c r="T715" t="str">
        <f>+VLOOKUP(B715,'Div &amp; NAV PU'!K:O,5,0)</f>
        <v>Direct Plan - IDCW</v>
      </c>
      <c r="U715">
        <f t="shared" si="70"/>
        <v>0.64</v>
      </c>
      <c r="V715">
        <f>+VLOOKUP(T715,Financials!$C$59:$AN$72,MATCH(S715,Financials!$1:$1,0)-2,0)</f>
        <v>0.64</v>
      </c>
      <c r="W715" s="108">
        <f t="shared" si="69"/>
        <v>0</v>
      </c>
      <c r="Y715" s="92">
        <f t="shared" si="71"/>
        <v>0.64</v>
      </c>
      <c r="Z715">
        <f t="shared" si="72"/>
        <v>0.64</v>
      </c>
    </row>
    <row r="716" spans="1:32" hidden="1" x14ac:dyDescent="0.25">
      <c r="A716" s="171">
        <v>981</v>
      </c>
      <c r="B716" s="171">
        <v>222</v>
      </c>
      <c r="C716" s="171" t="s">
        <v>2455</v>
      </c>
      <c r="D716" s="172">
        <v>44371</v>
      </c>
      <c r="E716" s="173">
        <v>1.2949700000000001E-3</v>
      </c>
      <c r="F716" s="173">
        <v>1.2949700000000001E-3</v>
      </c>
      <c r="G716" s="173">
        <v>10.322100000000001</v>
      </c>
      <c r="I716" s="92">
        <f t="shared" si="73"/>
        <v>1.2949700000000001E-3</v>
      </c>
      <c r="J716" t="str">
        <f>IFERROR(VLOOKUP(VLOOKUP(B716,'Div &amp; NAV PU'!K:N,4,0),$O:$P,2,0),"Debt")</f>
        <v>Debt</v>
      </c>
      <c r="R716" t="str">
        <f t="shared" si="68"/>
        <v>Y0BORegular Plan - Daily IDCW</v>
      </c>
      <c r="S716" t="str">
        <f>+VLOOKUP(B716,'Div &amp; NAV PU'!K:N,4,0)</f>
        <v>Y0BO</v>
      </c>
      <c r="T716" t="str">
        <f>+VLOOKUP(B716,'Div &amp; NAV PU'!K:O,5,0)</f>
        <v>Regular Plan - Daily IDCW</v>
      </c>
      <c r="U716">
        <f t="shared" si="70"/>
        <v>0.17107141000000012</v>
      </c>
      <c r="V716">
        <f>+VLOOKUP(T716,Financials!$C$59:$AN$72,MATCH(S716,Financials!$1:$1,0)-2,0)</f>
        <v>0.17107141000000012</v>
      </c>
      <c r="W716" s="108">
        <f t="shared" si="69"/>
        <v>0</v>
      </c>
      <c r="Y716" s="92">
        <f t="shared" si="71"/>
        <v>0.17107141000000012</v>
      </c>
      <c r="Z716">
        <f t="shared" si="72"/>
        <v>0.17107141000000012</v>
      </c>
    </row>
    <row r="717" spans="1:32" hidden="1" x14ac:dyDescent="0.25">
      <c r="A717" s="171">
        <v>982</v>
      </c>
      <c r="B717" s="171" t="s">
        <v>1259</v>
      </c>
      <c r="C717" s="171" t="s">
        <v>2457</v>
      </c>
      <c r="D717" s="172">
        <v>44371</v>
      </c>
      <c r="E717" s="173">
        <v>1.36426E-3</v>
      </c>
      <c r="F717" s="173">
        <v>1.36426E-3</v>
      </c>
      <c r="G717" s="173">
        <v>10.5092</v>
      </c>
      <c r="I717" s="92">
        <f t="shared" si="73"/>
        <v>1.36426E-3</v>
      </c>
      <c r="J717" t="str">
        <f>IFERROR(VLOOKUP(VLOOKUP(B717,'Div &amp; NAV PU'!K:N,4,0),$O:$P,2,0),"Debt")</f>
        <v>Debt</v>
      </c>
      <c r="R717" t="str">
        <f t="shared" si="68"/>
        <v>Y0BODirect Plan - Daily IDCW</v>
      </c>
      <c r="S717" t="str">
        <f>+VLOOKUP(B717,'Div &amp; NAV PU'!K:N,4,0)</f>
        <v>Y0BO</v>
      </c>
      <c r="T717" t="str">
        <f>+VLOOKUP(B717,'Div &amp; NAV PU'!K:O,5,0)</f>
        <v>Direct Plan - Daily IDCW</v>
      </c>
      <c r="U717">
        <f t="shared" si="70"/>
        <v>0.18260394999999999</v>
      </c>
      <c r="V717">
        <f>+VLOOKUP(T717,Financials!$C$59:$AN$72,MATCH(S717,Financials!$1:$1,0)-2,0)</f>
        <v>0.18260394999999999</v>
      </c>
      <c r="W717" s="108">
        <f t="shared" si="69"/>
        <v>0</v>
      </c>
      <c r="Y717" s="92">
        <f t="shared" si="71"/>
        <v>0.18260394999999999</v>
      </c>
      <c r="Z717">
        <f t="shared" si="72"/>
        <v>0.18260394999999999</v>
      </c>
    </row>
    <row r="718" spans="1:32" hidden="1" x14ac:dyDescent="0.25">
      <c r="A718" s="171">
        <v>983</v>
      </c>
      <c r="B718" s="171" t="s">
        <v>1289</v>
      </c>
      <c r="C718" s="171" t="s">
        <v>2444</v>
      </c>
      <c r="D718" s="172">
        <v>44371</v>
      </c>
      <c r="E718" s="173">
        <v>8.4999839999999993E-2</v>
      </c>
      <c r="F718" s="173">
        <v>8.4999839999999993E-2</v>
      </c>
      <c r="G718" s="173">
        <v>1023.3</v>
      </c>
      <c r="I718" s="92">
        <f t="shared" si="73"/>
        <v>8.4999839999999993E-2</v>
      </c>
      <c r="J718" t="str">
        <f>IFERROR(VLOOKUP(VLOOKUP(B718,'Div &amp; NAV PU'!K:N,4,0),$O:$P,2,0),"Debt")</f>
        <v>Debt</v>
      </c>
      <c r="R718" t="str">
        <f t="shared" si="68"/>
        <v>Y0ALRegular Plan - Daily IDCW</v>
      </c>
      <c r="S718" t="str">
        <f>+VLOOKUP(B718,'Div &amp; NAV PU'!K:N,4,0)</f>
        <v>Y0AL</v>
      </c>
      <c r="T718" t="str">
        <f>+VLOOKUP(B718,'Div &amp; NAV PU'!K:O,5,0)</f>
        <v>Regular Plan - Daily IDCW</v>
      </c>
      <c r="U718">
        <f t="shared" si="70"/>
        <v>15.581406499999995</v>
      </c>
      <c r="V718">
        <f>+VLOOKUP(T718,Financials!$C$59:$AN$72,MATCH(S718,Financials!$1:$1,0)-2,0)</f>
        <v>15.581406499999995</v>
      </c>
      <c r="W718" s="108">
        <f t="shared" si="69"/>
        <v>0</v>
      </c>
      <c r="Y718" s="92">
        <f t="shared" si="71"/>
        <v>15.581406499999995</v>
      </c>
      <c r="Z718">
        <f t="shared" si="72"/>
        <v>15.581406499999995</v>
      </c>
    </row>
    <row r="719" spans="1:32" hidden="1" x14ac:dyDescent="0.25">
      <c r="A719" s="171">
        <v>984</v>
      </c>
      <c r="B719" s="171" t="s">
        <v>1285</v>
      </c>
      <c r="C719" s="171" t="s">
        <v>2445</v>
      </c>
      <c r="D719" s="172">
        <v>44371</v>
      </c>
      <c r="E719" s="173">
        <v>8.7692539999999999E-2</v>
      </c>
      <c r="F719" s="173">
        <v>8.7692539999999999E-2</v>
      </c>
      <c r="G719" s="173">
        <v>1023.3</v>
      </c>
      <c r="I719" s="92">
        <f t="shared" si="73"/>
        <v>8.7692539999999999E-2</v>
      </c>
      <c r="J719" t="str">
        <f>IFERROR(VLOOKUP(VLOOKUP(B719,'Div &amp; NAV PU'!K:N,4,0),$O:$P,2,0),"Debt")</f>
        <v>Debt</v>
      </c>
      <c r="R719" t="str">
        <f t="shared" si="68"/>
        <v>Y0ALDirect Plan - Daily IDCW</v>
      </c>
      <c r="S719" t="str">
        <f>+VLOOKUP(B719,'Div &amp; NAV PU'!K:N,4,0)</f>
        <v>Y0AL</v>
      </c>
      <c r="T719" t="str">
        <f>+VLOOKUP(B719,'Div &amp; NAV PU'!K:O,5,0)</f>
        <v>Direct Plan - Daily IDCW</v>
      </c>
      <c r="U719">
        <f t="shared" si="70"/>
        <v>16.110954460000006</v>
      </c>
      <c r="V719">
        <f>+VLOOKUP(T719,Financials!$C$59:$AN$72,MATCH(S719,Financials!$1:$1,0)-2,0)</f>
        <v>16.110954460000006</v>
      </c>
      <c r="W719" s="108">
        <f t="shared" si="69"/>
        <v>0</v>
      </c>
      <c r="Y719" s="92">
        <f t="shared" si="71"/>
        <v>16.110954460000006</v>
      </c>
      <c r="Z719">
        <f t="shared" si="72"/>
        <v>16.110954460000006</v>
      </c>
    </row>
    <row r="720" spans="1:32" hidden="1" x14ac:dyDescent="0.25">
      <c r="A720" s="171">
        <v>985</v>
      </c>
      <c r="B720" s="171">
        <v>125</v>
      </c>
      <c r="C720" s="171" t="s">
        <v>2458</v>
      </c>
      <c r="D720" s="172">
        <v>44371</v>
      </c>
      <c r="E720" s="173">
        <v>9.4598999999999996E-4</v>
      </c>
      <c r="F720" s="173">
        <v>9.4598999999999996E-4</v>
      </c>
      <c r="G720" s="173">
        <v>10.8591</v>
      </c>
      <c r="I720" s="92">
        <f t="shared" si="73"/>
        <v>9.4598999999999996E-4</v>
      </c>
      <c r="J720" t="str">
        <f>IFERROR(VLOOKUP(VLOOKUP(B720,'Div &amp; NAV PU'!K:N,4,0),$O:$P,2,0),"Debt")</f>
        <v>Debt</v>
      </c>
      <c r="R720" t="str">
        <f t="shared" si="68"/>
        <v>Y0BLRegular Plan - Daily IDCW</v>
      </c>
      <c r="S720" t="str">
        <f>+VLOOKUP(B720,'Div &amp; NAV PU'!K:N,4,0)</f>
        <v>Y0BL</v>
      </c>
      <c r="T720" t="str">
        <f>+VLOOKUP(B720,'Div &amp; NAV PU'!K:O,5,0)</f>
        <v>Regular Plan - Daily IDCW</v>
      </c>
      <c r="U720">
        <f t="shared" si="70"/>
        <v>0.15721088999999988</v>
      </c>
      <c r="V720">
        <f>+VLOOKUP(T720,Financials!$C$59:$AN$72,MATCH(S720,Financials!$1:$1,0)-2,0)</f>
        <v>0.15721088999999988</v>
      </c>
      <c r="W720" s="108">
        <f t="shared" si="69"/>
        <v>0</v>
      </c>
      <c r="Y720" s="92">
        <f t="shared" si="71"/>
        <v>0.15721088999999988</v>
      </c>
      <c r="Z720">
        <f t="shared" si="72"/>
        <v>0.15721088999999988</v>
      </c>
    </row>
    <row r="721" spans="1:26" hidden="1" x14ac:dyDescent="0.25">
      <c r="A721" s="171">
        <v>986</v>
      </c>
      <c r="B721" s="171" t="s">
        <v>1263</v>
      </c>
      <c r="C721" s="171" t="s">
        <v>2459</v>
      </c>
      <c r="D721" s="172">
        <v>44371</v>
      </c>
      <c r="E721" s="173">
        <v>1.0887900000000001E-3</v>
      </c>
      <c r="F721" s="173">
        <v>1.0887900000000001E-3</v>
      </c>
      <c r="G721" s="173">
        <v>10.8591</v>
      </c>
      <c r="I721" s="92">
        <f t="shared" si="73"/>
        <v>1.0887900000000001E-3</v>
      </c>
      <c r="J721" t="str">
        <f>IFERROR(VLOOKUP(VLOOKUP(B721,'Div &amp; NAV PU'!K:N,4,0),$O:$P,2,0),"Debt")</f>
        <v>Debt</v>
      </c>
      <c r="R721" t="str">
        <f t="shared" si="68"/>
        <v>Y0BLDirect Plan - Daily IDCW</v>
      </c>
      <c r="S721" t="str">
        <f>+VLOOKUP(B721,'Div &amp; NAV PU'!K:N,4,0)</f>
        <v>Y0BL</v>
      </c>
      <c r="T721" t="str">
        <f>+VLOOKUP(B721,'Div &amp; NAV PU'!K:O,5,0)</f>
        <v>Direct Plan - Daily IDCW</v>
      </c>
      <c r="U721">
        <f t="shared" si="70"/>
        <v>0.18309809000000002</v>
      </c>
      <c r="V721">
        <f>+VLOOKUP(T721,Financials!$C$59:$AN$72,MATCH(S721,Financials!$1:$1,0)-2,0)</f>
        <v>0.18309809000000002</v>
      </c>
      <c r="W721" s="108">
        <f t="shared" si="69"/>
        <v>0</v>
      </c>
      <c r="Y721" s="92">
        <f t="shared" si="71"/>
        <v>0.18309809000000002</v>
      </c>
      <c r="Z721">
        <f t="shared" si="72"/>
        <v>0.18309809000000002</v>
      </c>
    </row>
    <row r="722" spans="1:26" hidden="1" x14ac:dyDescent="0.25">
      <c r="A722" s="171">
        <v>987</v>
      </c>
      <c r="B722" s="171" t="s">
        <v>1271</v>
      </c>
      <c r="C722" s="171" t="s">
        <v>2446</v>
      </c>
      <c r="D722" s="172">
        <v>44371</v>
      </c>
      <c r="E722" s="173">
        <v>0.10037726</v>
      </c>
      <c r="F722" s="173">
        <v>0.10037726</v>
      </c>
      <c r="G722" s="173">
        <v>1011.7794</v>
      </c>
      <c r="I722" s="92">
        <f t="shared" si="73"/>
        <v>0.10037726</v>
      </c>
      <c r="J722" t="str">
        <f>IFERROR(VLOOKUP(VLOOKUP(B722,'Div &amp; NAV PU'!K:N,4,0),$O:$P,2,0),"Debt")</f>
        <v>Debt</v>
      </c>
      <c r="R722" t="str">
        <f t="shared" si="68"/>
        <v>Y0BQRegular Plan - Daily IDCW</v>
      </c>
      <c r="S722" t="str">
        <f>+VLOOKUP(B722,'Div &amp; NAV PU'!K:N,4,0)</f>
        <v>Y0BQ</v>
      </c>
      <c r="T722" t="str">
        <f>+VLOOKUP(B722,'Div &amp; NAV PU'!K:O,5,0)</f>
        <v>Regular Plan - Daily IDCW</v>
      </c>
      <c r="U722">
        <f t="shared" si="70"/>
        <v>15.994319890000005</v>
      </c>
      <c r="V722">
        <f>+VLOOKUP(T722,Financials!$C$59:$AN$72,MATCH(S722,Financials!$1:$1,0)-2,0)</f>
        <v>15.994319890000005</v>
      </c>
      <c r="W722" s="108">
        <f t="shared" si="69"/>
        <v>0</v>
      </c>
      <c r="Y722" s="92">
        <f t="shared" si="71"/>
        <v>15.994319890000005</v>
      </c>
      <c r="Z722">
        <f t="shared" si="72"/>
        <v>15.994319890000005</v>
      </c>
    </row>
    <row r="723" spans="1:26" hidden="1" x14ac:dyDescent="0.25">
      <c r="A723" s="171">
        <v>988</v>
      </c>
      <c r="B723" s="171" t="s">
        <v>1268</v>
      </c>
      <c r="C723" s="171" t="s">
        <v>2447</v>
      </c>
      <c r="D723" s="172">
        <v>44371</v>
      </c>
      <c r="E723" s="173">
        <v>0.10205732000000001</v>
      </c>
      <c r="F723" s="173">
        <v>0.10205732000000001</v>
      </c>
      <c r="G723" s="173">
        <v>1014.3496</v>
      </c>
      <c r="I723" s="92">
        <f t="shared" si="73"/>
        <v>0.10205732000000001</v>
      </c>
      <c r="J723" t="str">
        <f>IFERROR(VLOOKUP(VLOOKUP(B723,'Div &amp; NAV PU'!K:N,4,0),$O:$P,2,0),"Debt")</f>
        <v>Debt</v>
      </c>
      <c r="R723" t="str">
        <f t="shared" si="68"/>
        <v>Y0BQDirect Plan - Daily IDCW</v>
      </c>
      <c r="S723" t="str">
        <f>+VLOOKUP(B723,'Div &amp; NAV PU'!K:N,4,0)</f>
        <v>Y0BQ</v>
      </c>
      <c r="T723" t="str">
        <f>+VLOOKUP(B723,'Div &amp; NAV PU'!K:O,5,0)</f>
        <v>Direct Plan - Daily IDCW</v>
      </c>
      <c r="U723">
        <f t="shared" si="70"/>
        <v>16.338912069999992</v>
      </c>
      <c r="V723">
        <f>+VLOOKUP(T723,Financials!$C$59:$AN$72,MATCH(S723,Financials!$1:$1,0)-2,0)</f>
        <v>16.338912069999992</v>
      </c>
      <c r="W723" s="108">
        <f t="shared" si="69"/>
        <v>0</v>
      </c>
      <c r="Y723" s="92">
        <f t="shared" si="71"/>
        <v>16.338912069999992</v>
      </c>
      <c r="Z723">
        <f t="shared" si="72"/>
        <v>16.338912069999992</v>
      </c>
    </row>
    <row r="724" spans="1:26" hidden="1" x14ac:dyDescent="0.25">
      <c r="A724" s="171">
        <v>990</v>
      </c>
      <c r="B724" s="171">
        <v>132</v>
      </c>
      <c r="C724" s="171" t="s">
        <v>2496</v>
      </c>
      <c r="D724" s="172">
        <v>44372</v>
      </c>
      <c r="E724" s="173">
        <v>0.16</v>
      </c>
      <c r="F724" s="173">
        <v>0.16</v>
      </c>
      <c r="G724" s="173">
        <v>10.9155</v>
      </c>
      <c r="I724" s="92">
        <f t="shared" si="73"/>
        <v>0.16</v>
      </c>
      <c r="J724" t="str">
        <f>IFERROR(VLOOKUP(VLOOKUP(B724,'Div &amp; NAV PU'!K:N,4,0),$O:$P,2,0),"Debt")</f>
        <v>Debt</v>
      </c>
      <c r="R724" t="str">
        <f t="shared" si="68"/>
        <v>Y0BNRegular Plan - Quarterly IDCW</v>
      </c>
      <c r="S724" t="str">
        <f>+VLOOKUP(B724,'Div &amp; NAV PU'!K:N,4,0)</f>
        <v>Y0BN</v>
      </c>
      <c r="T724" t="str">
        <f>+VLOOKUP(B724,'Div &amp; NAV PU'!K:O,5,0)</f>
        <v>Regular Plan - Quarterly IDCW</v>
      </c>
      <c r="U724">
        <f t="shared" si="70"/>
        <v>0.30000000000000004</v>
      </c>
      <c r="V724">
        <f>+VLOOKUP(T724,Financials!$C$59:$AN$72,MATCH(S724,Financials!$1:$1,0)-2,0)</f>
        <v>0.30000000000000004</v>
      </c>
      <c r="W724" s="108">
        <f t="shared" si="69"/>
        <v>0</v>
      </c>
      <c r="Y724" s="92">
        <f t="shared" si="71"/>
        <v>0.30000000000000004</v>
      </c>
      <c r="Z724">
        <f t="shared" si="72"/>
        <v>0.30000000000000004</v>
      </c>
    </row>
    <row r="725" spans="1:26" hidden="1" x14ac:dyDescent="0.25">
      <c r="A725" s="171">
        <v>991</v>
      </c>
      <c r="B725" s="171" t="s">
        <v>1276</v>
      </c>
      <c r="C725" s="171" t="s">
        <v>2497</v>
      </c>
      <c r="D725" s="172">
        <v>44372</v>
      </c>
      <c r="E725" s="173">
        <v>0.21</v>
      </c>
      <c r="F725" s="173">
        <v>0.21</v>
      </c>
      <c r="G725" s="173">
        <v>11.8706</v>
      </c>
      <c r="I725" s="92">
        <f t="shared" si="73"/>
        <v>0.21</v>
      </c>
      <c r="J725" t="str">
        <f>IFERROR(VLOOKUP(VLOOKUP(B725,'Div &amp; NAV PU'!K:N,4,0),$O:$P,2,0),"Debt")</f>
        <v>Debt</v>
      </c>
      <c r="R725" t="str">
        <f t="shared" si="68"/>
        <v>Y0BFDirect Plan - Quarterly IDCW</v>
      </c>
      <c r="S725" t="str">
        <f>+VLOOKUP(B725,'Div &amp; NAV PU'!K:N,4,0)</f>
        <v>Y0BF</v>
      </c>
      <c r="T725" t="str">
        <f>+VLOOKUP(B725,'Div &amp; NAV PU'!K:O,5,0)</f>
        <v>Direct Plan - Quarterly IDCW</v>
      </c>
      <c r="U725">
        <f t="shared" si="70"/>
        <v>0.42</v>
      </c>
      <c r="V725">
        <f>+VLOOKUP(T725,Financials!$C$59:$AN$72,MATCH(S725,Financials!$1:$1,0)-2,0)</f>
        <v>0.42</v>
      </c>
      <c r="W725" s="108">
        <f t="shared" si="69"/>
        <v>0</v>
      </c>
      <c r="Y725" s="92">
        <f t="shared" si="71"/>
        <v>0.42</v>
      </c>
      <c r="Z725">
        <f t="shared" si="72"/>
        <v>0.42</v>
      </c>
    </row>
    <row r="726" spans="1:26" hidden="1" x14ac:dyDescent="0.25">
      <c r="A726" s="171">
        <v>994</v>
      </c>
      <c r="B726" s="171" t="s">
        <v>1343</v>
      </c>
      <c r="C726" s="171" t="s">
        <v>2494</v>
      </c>
      <c r="D726" s="172">
        <v>44372</v>
      </c>
      <c r="E726" s="173">
        <v>0.05</v>
      </c>
      <c r="F726" s="173">
        <v>0.05</v>
      </c>
      <c r="G726" s="173">
        <v>10.454000000000001</v>
      </c>
      <c r="I726" s="92">
        <f t="shared" si="73"/>
        <v>0.05</v>
      </c>
      <c r="J726" t="str">
        <f>IFERROR(VLOOKUP(VLOOKUP(B726,'Div &amp; NAV PU'!K:N,4,0),$O:$P,2,0),"Debt")</f>
        <v>Equity</v>
      </c>
      <c r="R726" t="str">
        <f t="shared" si="68"/>
        <v>Y0D3Direct Plan - Monthly IDCW</v>
      </c>
      <c r="S726" t="str">
        <f>+VLOOKUP(B726,'Div &amp; NAV PU'!K:N,4,0)</f>
        <v>Y0D3</v>
      </c>
      <c r="T726" t="str">
        <f>+VLOOKUP(B726,'Div &amp; NAV PU'!K:O,5,0)</f>
        <v>Direct Plan - Monthly IDCW</v>
      </c>
      <c r="U726">
        <f t="shared" si="70"/>
        <v>0.22</v>
      </c>
      <c r="V726">
        <f>+VLOOKUP(T726,Financials!$C$59:$AN$72,MATCH(S726,Financials!$1:$1,0)-2,0)</f>
        <v>0.22</v>
      </c>
      <c r="W726" s="108">
        <f t="shared" si="69"/>
        <v>0</v>
      </c>
      <c r="Y726" s="92">
        <f t="shared" si="71"/>
        <v>0.22</v>
      </c>
      <c r="Z726">
        <f t="shared" si="72"/>
        <v>0.22</v>
      </c>
    </row>
    <row r="727" spans="1:26" hidden="1" x14ac:dyDescent="0.25">
      <c r="A727" s="171">
        <v>996</v>
      </c>
      <c r="B727" s="171">
        <v>202</v>
      </c>
      <c r="C727" s="171" t="s">
        <v>2498</v>
      </c>
      <c r="D727" s="172">
        <v>44372</v>
      </c>
      <c r="E727" s="173">
        <v>0.22</v>
      </c>
      <c r="F727" s="173">
        <v>0.22</v>
      </c>
      <c r="G727" s="173">
        <v>11.069900000000001</v>
      </c>
      <c r="I727" s="92">
        <f t="shared" si="73"/>
        <v>0.22</v>
      </c>
      <c r="J727" t="str">
        <f>IFERROR(VLOOKUP(VLOOKUP(B727,'Div &amp; NAV PU'!K:N,4,0),$O:$P,2,0),"Debt")</f>
        <v>Debt</v>
      </c>
      <c r="R727" t="str">
        <f t="shared" si="68"/>
        <v>Y0BKRegular Plan - Quarterly IDCW</v>
      </c>
      <c r="S727" t="str">
        <f>+VLOOKUP(B727,'Div &amp; NAV PU'!K:N,4,0)</f>
        <v>Y0BK</v>
      </c>
      <c r="T727" t="str">
        <f>+VLOOKUP(B727,'Div &amp; NAV PU'!K:O,5,0)</f>
        <v>Regular Plan - Quarterly IDCW</v>
      </c>
      <c r="U727">
        <f t="shared" si="70"/>
        <v>0.44</v>
      </c>
      <c r="V727">
        <f>+VLOOKUP(T727,Financials!$C$59:$AN$72,MATCH(S727,Financials!$1:$1,0)-2,0)</f>
        <v>0.44</v>
      </c>
      <c r="W727" s="108">
        <f t="shared" si="69"/>
        <v>0</v>
      </c>
      <c r="Y727" s="92">
        <f t="shared" si="71"/>
        <v>0.44</v>
      </c>
      <c r="Z727">
        <f t="shared" si="72"/>
        <v>0.44</v>
      </c>
    </row>
    <row r="728" spans="1:26" hidden="1" x14ac:dyDescent="0.25">
      <c r="A728" s="171">
        <v>999</v>
      </c>
      <c r="B728" s="171" t="s">
        <v>1352</v>
      </c>
      <c r="C728" s="171" t="s">
        <v>2473</v>
      </c>
      <c r="D728" s="172">
        <v>44372</v>
      </c>
      <c r="E728" s="173">
        <v>0.06</v>
      </c>
      <c r="F728" s="173">
        <v>0.06</v>
      </c>
      <c r="G728" s="173">
        <v>11.0123</v>
      </c>
      <c r="I728" s="92">
        <f t="shared" si="73"/>
        <v>0.06</v>
      </c>
      <c r="J728" t="str">
        <f>IFERROR(VLOOKUP(VLOOKUP(B728,'Div &amp; NAV PU'!K:N,4,0),$O:$P,2,0),"Debt")</f>
        <v>Debt</v>
      </c>
      <c r="R728" t="str">
        <f t="shared" si="68"/>
        <v>Y0D6Regular Plan - IDCW</v>
      </c>
      <c r="S728" t="str">
        <f>+VLOOKUP(B728,'Div &amp; NAV PU'!K:N,4,0)</f>
        <v>Y0D6</v>
      </c>
      <c r="T728" t="str">
        <f>+VLOOKUP(B728,'Div &amp; NAV PU'!K:O,5,0)</f>
        <v>Regular Plan - IDCW</v>
      </c>
      <c r="U728">
        <f t="shared" si="70"/>
        <v>0.36</v>
      </c>
      <c r="V728">
        <f>+VLOOKUP(T728,Financials!$C$59:$AN$72,MATCH(S728,Financials!$1:$1,0)-2,0)</f>
        <v>0.36</v>
      </c>
      <c r="W728" s="108">
        <f t="shared" si="69"/>
        <v>0</v>
      </c>
      <c r="Y728" s="92">
        <f t="shared" si="71"/>
        <v>0.36</v>
      </c>
      <c r="Z728">
        <f t="shared" si="72"/>
        <v>0.36</v>
      </c>
    </row>
    <row r="729" spans="1:26" hidden="1" x14ac:dyDescent="0.25">
      <c r="A729" s="171">
        <v>1001</v>
      </c>
      <c r="B729" s="171">
        <v>241</v>
      </c>
      <c r="C729" s="171" t="s">
        <v>2479</v>
      </c>
      <c r="D729" s="172">
        <v>44372</v>
      </c>
      <c r="E729" s="173">
        <v>0.06</v>
      </c>
      <c r="F729" s="173">
        <v>0.06</v>
      </c>
      <c r="G729" s="173">
        <v>12.91</v>
      </c>
      <c r="I729" s="92">
        <f t="shared" si="73"/>
        <v>0.06</v>
      </c>
      <c r="J729" t="str">
        <f>IFERROR(VLOOKUP(VLOOKUP(B729,'Div &amp; NAV PU'!K:N,4,0),$O:$P,2,0),"Debt")</f>
        <v>Equity</v>
      </c>
      <c r="R729" t="str">
        <f t="shared" si="68"/>
        <v>Y0BJRegular Plan - Monthly IDCW</v>
      </c>
      <c r="S729" t="str">
        <f>+VLOOKUP(B729,'Div &amp; NAV PU'!K:N,4,0)</f>
        <v>Y0BJ</v>
      </c>
      <c r="T729" t="str">
        <f>+VLOOKUP(B729,'Div &amp; NAV PU'!K:O,5,0)</f>
        <v>Regular Plan - Monthly IDCW</v>
      </c>
      <c r="U729">
        <f t="shared" si="70"/>
        <v>0.36</v>
      </c>
      <c r="V729">
        <f>+VLOOKUP(T729,Financials!$C$59:$AN$72,MATCH(S729,Financials!$1:$1,0)-2,0)</f>
        <v>0.36</v>
      </c>
      <c r="W729" s="108">
        <f t="shared" si="69"/>
        <v>0</v>
      </c>
      <c r="Y729" s="92">
        <f t="shared" si="71"/>
        <v>0.36</v>
      </c>
      <c r="Z729">
        <f t="shared" si="72"/>
        <v>0.36</v>
      </c>
    </row>
    <row r="730" spans="1:26" hidden="1" x14ac:dyDescent="0.25">
      <c r="A730" s="171">
        <v>1003</v>
      </c>
      <c r="B730" s="171" t="s">
        <v>1307</v>
      </c>
      <c r="C730" s="171" t="s">
        <v>2488</v>
      </c>
      <c r="D730" s="172">
        <v>44372</v>
      </c>
      <c r="E730" s="173">
        <v>0.06</v>
      </c>
      <c r="F730" s="173">
        <v>0.06</v>
      </c>
      <c r="G730" s="173">
        <v>14.207000000000001</v>
      </c>
      <c r="I730" s="92">
        <f t="shared" si="73"/>
        <v>0.06</v>
      </c>
      <c r="J730" t="str">
        <f>IFERROR(VLOOKUP(VLOOKUP(B730,'Div &amp; NAV PU'!K:N,4,0),$O:$P,2,0),"Debt")</f>
        <v>Equity</v>
      </c>
      <c r="R730" t="str">
        <f t="shared" si="68"/>
        <v>Y0BJDirect Plan - Monthly IDCW</v>
      </c>
      <c r="S730" t="str">
        <f>+VLOOKUP(B730,'Div &amp; NAV PU'!K:N,4,0)</f>
        <v>Y0BJ</v>
      </c>
      <c r="T730" t="str">
        <f>+VLOOKUP(B730,'Div &amp; NAV PU'!K:O,5,0)</f>
        <v>Direct Plan - Monthly IDCW</v>
      </c>
      <c r="U730">
        <f t="shared" si="70"/>
        <v>0.39</v>
      </c>
      <c r="V730">
        <f>+VLOOKUP(T730,Financials!$C$59:$AN$72,MATCH(S730,Financials!$1:$1,0)-2,0)</f>
        <v>0.39</v>
      </c>
      <c r="W730" s="108">
        <f t="shared" si="69"/>
        <v>0</v>
      </c>
      <c r="Y730" s="92">
        <f t="shared" si="71"/>
        <v>0.39</v>
      </c>
      <c r="Z730">
        <f t="shared" si="72"/>
        <v>0.39</v>
      </c>
    </row>
    <row r="731" spans="1:26" hidden="1" x14ac:dyDescent="0.25">
      <c r="A731" s="171">
        <v>1004</v>
      </c>
      <c r="B731" s="171">
        <v>1</v>
      </c>
      <c r="C731" s="171" t="s">
        <v>2499</v>
      </c>
      <c r="D731" s="172">
        <v>44372</v>
      </c>
      <c r="E731" s="173">
        <v>0.2</v>
      </c>
      <c r="F731" s="173">
        <v>0.2</v>
      </c>
      <c r="G731" s="173">
        <v>11.552</v>
      </c>
      <c r="I731" s="92">
        <f t="shared" si="73"/>
        <v>0.2</v>
      </c>
      <c r="J731" t="str">
        <f>IFERROR(VLOOKUP(VLOOKUP(B731,'Div &amp; NAV PU'!K:N,4,0),$O:$P,2,0),"Debt")</f>
        <v>Debt</v>
      </c>
      <c r="R731" t="str">
        <f t="shared" si="68"/>
        <v>Y0BFRegular Plan - Quarterly IDCW</v>
      </c>
      <c r="S731" t="str">
        <f>+VLOOKUP(B731,'Div &amp; NAV PU'!K:N,4,0)</f>
        <v>Y0BF</v>
      </c>
      <c r="T731" t="str">
        <f>+VLOOKUP(B731,'Div &amp; NAV PU'!K:O,5,0)</f>
        <v>Regular Plan - Quarterly IDCW</v>
      </c>
      <c r="U731">
        <f t="shared" si="70"/>
        <v>0.4</v>
      </c>
      <c r="V731">
        <f>+VLOOKUP(T731,Financials!$C$59:$AN$72,MATCH(S731,Financials!$1:$1,0)-2,0)</f>
        <v>0.4</v>
      </c>
      <c r="W731" s="108">
        <f t="shared" si="69"/>
        <v>0</v>
      </c>
      <c r="Y731" s="92">
        <f t="shared" si="71"/>
        <v>0.4</v>
      </c>
      <c r="Z731">
        <f t="shared" si="72"/>
        <v>0.4</v>
      </c>
    </row>
    <row r="732" spans="1:26" hidden="1" x14ac:dyDescent="0.25">
      <c r="A732" s="171">
        <v>1006</v>
      </c>
      <c r="B732" s="171" t="s">
        <v>1299</v>
      </c>
      <c r="C732" s="171" t="s">
        <v>2481</v>
      </c>
      <c r="D732" s="172">
        <v>44372</v>
      </c>
      <c r="E732" s="173">
        <v>0.05</v>
      </c>
      <c r="F732" s="173">
        <v>0.05</v>
      </c>
      <c r="G732" s="173">
        <v>11.270099999999999</v>
      </c>
      <c r="I732" s="92">
        <f t="shared" si="73"/>
        <v>0.05</v>
      </c>
      <c r="J732" t="str">
        <f>IFERROR(VLOOKUP(VLOOKUP(B732,'Div &amp; NAV PU'!K:N,4,0),$O:$P,2,0),"Debt")</f>
        <v>Debt</v>
      </c>
      <c r="R732" t="str">
        <f t="shared" si="68"/>
        <v>Y0AIRegular Plan - Monthly IDCW</v>
      </c>
      <c r="S732" t="str">
        <f>+VLOOKUP(B732,'Div &amp; NAV PU'!K:N,4,0)</f>
        <v>Y0AI</v>
      </c>
      <c r="T732" t="str">
        <f>+VLOOKUP(B732,'Div &amp; NAV PU'!K:O,5,0)</f>
        <v>Regular Plan - Monthly IDCW</v>
      </c>
      <c r="U732">
        <f t="shared" si="70"/>
        <v>0.3</v>
      </c>
      <c r="V732">
        <f>+VLOOKUP(T732,Financials!$C$59:$AN$72,MATCH(S732,Financials!$1:$1,0)-2,0)</f>
        <v>0.3</v>
      </c>
      <c r="W732" s="108">
        <f t="shared" si="69"/>
        <v>0</v>
      </c>
      <c r="Y732" s="92">
        <f t="shared" si="71"/>
        <v>0.3</v>
      </c>
      <c r="Z732">
        <f t="shared" si="72"/>
        <v>0.3</v>
      </c>
    </row>
    <row r="733" spans="1:26" hidden="1" x14ac:dyDescent="0.25">
      <c r="A733" s="171">
        <v>1009</v>
      </c>
      <c r="B733" s="171" t="s">
        <v>1265</v>
      </c>
      <c r="C733" s="171" t="s">
        <v>2485</v>
      </c>
      <c r="D733" s="172">
        <v>44372</v>
      </c>
      <c r="E733" s="173">
        <v>0.04</v>
      </c>
      <c r="F733" s="173">
        <v>0.04</v>
      </c>
      <c r="G733" s="173">
        <v>12.037100000000001</v>
      </c>
      <c r="I733" s="92">
        <f t="shared" si="73"/>
        <v>0.04</v>
      </c>
      <c r="J733" t="str">
        <f>IFERROR(VLOOKUP(VLOOKUP(B733,'Div &amp; NAV PU'!K:N,4,0),$O:$P,2,0),"Debt")</f>
        <v>Debt</v>
      </c>
      <c r="R733" t="str">
        <f t="shared" si="68"/>
        <v>Y0BLDirect Plan - Monthly IDCW</v>
      </c>
      <c r="S733" t="str">
        <f>+VLOOKUP(B733,'Div &amp; NAV PU'!K:N,4,0)</f>
        <v>Y0BL</v>
      </c>
      <c r="T733" t="str">
        <f>+VLOOKUP(B733,'Div &amp; NAV PU'!K:O,5,0)</f>
        <v>Direct Plan - Monthly IDCW</v>
      </c>
      <c r="U733">
        <f t="shared" si="70"/>
        <v>0.21</v>
      </c>
      <c r="V733">
        <f>+VLOOKUP(T733,Financials!$C$59:$AN$72,MATCH(S733,Financials!$1:$1,0)-2,0)</f>
        <v>0.21</v>
      </c>
      <c r="W733" s="108">
        <f t="shared" si="69"/>
        <v>0</v>
      </c>
      <c r="Y733" s="92">
        <f t="shared" si="71"/>
        <v>0.21</v>
      </c>
      <c r="Z733">
        <f t="shared" si="72"/>
        <v>0.21</v>
      </c>
    </row>
    <row r="734" spans="1:26" hidden="1" x14ac:dyDescent="0.25">
      <c r="A734" s="171">
        <v>1010</v>
      </c>
      <c r="B734" s="171" t="s">
        <v>1252</v>
      </c>
      <c r="C734" s="171" t="s">
        <v>2500</v>
      </c>
      <c r="D734" s="172">
        <v>44372</v>
      </c>
      <c r="E734" s="173">
        <v>1.75</v>
      </c>
      <c r="F734" s="173">
        <v>1.75</v>
      </c>
      <c r="G734" s="173">
        <v>33.881999999999998</v>
      </c>
      <c r="I734" s="92">
        <f t="shared" si="73"/>
        <v>1.75</v>
      </c>
      <c r="J734" t="str">
        <f>IFERROR(VLOOKUP(VLOOKUP(B734,'Div &amp; NAV PU'!K:N,4,0),$O:$P,2,0),"Debt")</f>
        <v>Equity</v>
      </c>
      <c r="R734" t="str">
        <f t="shared" si="68"/>
        <v>Y0ADRegular Plan - IDCW</v>
      </c>
      <c r="S734" t="str">
        <f>+VLOOKUP(B734,'Div &amp; NAV PU'!K:N,4,0)</f>
        <v>Y0AD</v>
      </c>
      <c r="T734" t="str">
        <f>+VLOOKUP(B734,'Div &amp; NAV PU'!K:O,5,0)</f>
        <v>Regular Plan - IDCW</v>
      </c>
      <c r="U734">
        <f t="shared" si="70"/>
        <v>1.75</v>
      </c>
      <c r="V734">
        <f>+VLOOKUP(T734,Financials!$C$59:$AN$72,MATCH(S734,Financials!$1:$1,0)-2,0)</f>
        <v>1.75</v>
      </c>
      <c r="W734" s="108">
        <f t="shared" si="69"/>
        <v>0</v>
      </c>
      <c r="Y734" s="92">
        <f t="shared" si="71"/>
        <v>1.75</v>
      </c>
      <c r="Z734">
        <f t="shared" si="72"/>
        <v>1.75</v>
      </c>
    </row>
    <row r="735" spans="1:26" hidden="1" x14ac:dyDescent="0.25">
      <c r="A735" s="171">
        <v>1012</v>
      </c>
      <c r="B735" s="171" t="s">
        <v>1290</v>
      </c>
      <c r="C735" s="171" t="s">
        <v>2470</v>
      </c>
      <c r="D735" s="172">
        <v>44372</v>
      </c>
      <c r="E735" s="173">
        <v>7.0000000000000007E-2</v>
      </c>
      <c r="F735" s="173">
        <v>7.0000000000000007E-2</v>
      </c>
      <c r="G735" s="173">
        <v>13.0604</v>
      </c>
      <c r="I735" s="92">
        <f t="shared" si="73"/>
        <v>7.0000000000000007E-2</v>
      </c>
      <c r="J735" t="str">
        <f>IFERROR(VLOOKUP(VLOOKUP(B735,'Div &amp; NAV PU'!K:N,4,0),$O:$P,2,0),"Debt")</f>
        <v>Debt</v>
      </c>
      <c r="R735" t="str">
        <f t="shared" si="68"/>
        <v>Y0AHDirect Plan - IDCW</v>
      </c>
      <c r="S735" t="str">
        <f>+VLOOKUP(B735,'Div &amp; NAV PU'!K:N,4,0)</f>
        <v>Y0AH</v>
      </c>
      <c r="T735" t="str">
        <f>+VLOOKUP(B735,'Div &amp; NAV PU'!K:O,5,0)</f>
        <v>Direct Plan - IDCW</v>
      </c>
      <c r="U735">
        <f t="shared" si="70"/>
        <v>0.42000000000000004</v>
      </c>
      <c r="V735">
        <f>+VLOOKUP(T735,Financials!$C$59:$AN$72,MATCH(S735,Financials!$1:$1,0)-2,0)</f>
        <v>0.42000000000000004</v>
      </c>
      <c r="W735" s="108">
        <f t="shared" si="69"/>
        <v>0</v>
      </c>
      <c r="Y735" s="92">
        <f t="shared" si="71"/>
        <v>0.42000000000000004</v>
      </c>
      <c r="Z735">
        <f t="shared" si="72"/>
        <v>0.42000000000000004</v>
      </c>
    </row>
    <row r="736" spans="1:26" hidden="1" x14ac:dyDescent="0.25">
      <c r="A736" s="171">
        <v>1014</v>
      </c>
      <c r="B736" s="171" t="s">
        <v>1292</v>
      </c>
      <c r="C736" s="171" t="s">
        <v>2471</v>
      </c>
      <c r="D736" s="172">
        <v>44372</v>
      </c>
      <c r="E736" s="173">
        <v>0.06</v>
      </c>
      <c r="F736" s="173">
        <v>0.06</v>
      </c>
      <c r="G736" s="173">
        <v>11.059799999999999</v>
      </c>
      <c r="I736" s="92">
        <f t="shared" si="73"/>
        <v>0.06</v>
      </c>
      <c r="J736" t="str">
        <f>IFERROR(VLOOKUP(VLOOKUP(B736,'Div &amp; NAV PU'!K:N,4,0),$O:$P,2,0),"Debt")</f>
        <v>Debt</v>
      </c>
      <c r="R736" t="str">
        <f t="shared" si="68"/>
        <v>Y0AHRegular Plan - IDCW</v>
      </c>
      <c r="S736" t="str">
        <f>+VLOOKUP(B736,'Div &amp; NAV PU'!K:N,4,0)</f>
        <v>Y0AH</v>
      </c>
      <c r="T736" t="str">
        <f>+VLOOKUP(B736,'Div &amp; NAV PU'!K:O,5,0)</f>
        <v>Regular Plan - IDCW</v>
      </c>
      <c r="U736">
        <f t="shared" si="70"/>
        <v>0.36</v>
      </c>
      <c r="V736">
        <f>+VLOOKUP(T736,Financials!$C$59:$AN$72,MATCH(S736,Financials!$1:$1,0)-2,0)</f>
        <v>0.36</v>
      </c>
      <c r="W736" s="108">
        <f t="shared" si="69"/>
        <v>0</v>
      </c>
      <c r="Y736" s="92">
        <f t="shared" si="71"/>
        <v>0.36</v>
      </c>
      <c r="Z736">
        <f t="shared" si="72"/>
        <v>0.36</v>
      </c>
    </row>
    <row r="737" spans="1:26" hidden="1" x14ac:dyDescent="0.25">
      <c r="A737" s="171">
        <v>1017</v>
      </c>
      <c r="B737" s="171">
        <v>43</v>
      </c>
      <c r="C737" s="171" t="s">
        <v>2501</v>
      </c>
      <c r="D737" s="172">
        <v>44372</v>
      </c>
      <c r="E737" s="173">
        <v>0.25</v>
      </c>
      <c r="F737" s="173">
        <v>0.25</v>
      </c>
      <c r="G737" s="173">
        <v>11.696099999999999</v>
      </c>
      <c r="I737" s="92">
        <f t="shared" si="73"/>
        <v>0.25</v>
      </c>
      <c r="J737" t="str">
        <f>IFERROR(VLOOKUP(VLOOKUP(B737,'Div &amp; NAV PU'!K:N,4,0),$O:$P,2,0),"Debt")</f>
        <v>Debt</v>
      </c>
      <c r="R737" t="str">
        <f t="shared" si="68"/>
        <v>Y0BPRegular Plan - Quarterly IDCW</v>
      </c>
      <c r="S737" t="str">
        <f>+VLOOKUP(B737,'Div &amp; NAV PU'!K:N,4,0)</f>
        <v>Y0BP</v>
      </c>
      <c r="T737" t="str">
        <f>+VLOOKUP(B737,'Div &amp; NAV PU'!K:O,5,0)</f>
        <v>Regular Plan - Quarterly IDCW</v>
      </c>
      <c r="U737">
        <f t="shared" si="70"/>
        <v>0.5</v>
      </c>
      <c r="V737">
        <f>+VLOOKUP(T737,Financials!$C$59:$AN$72,MATCH(S737,Financials!$1:$1,0)-2,0)</f>
        <v>0.5</v>
      </c>
      <c r="W737" s="108">
        <f t="shared" si="69"/>
        <v>0</v>
      </c>
      <c r="Y737" s="92">
        <f t="shared" si="71"/>
        <v>0.5</v>
      </c>
      <c r="Z737">
        <f t="shared" si="72"/>
        <v>0.5</v>
      </c>
    </row>
    <row r="738" spans="1:26" hidden="1" x14ac:dyDescent="0.25">
      <c r="A738" s="171">
        <v>1020</v>
      </c>
      <c r="B738" s="171" t="s">
        <v>1278</v>
      </c>
      <c r="C738" s="171" t="s">
        <v>2484</v>
      </c>
      <c r="D738" s="172">
        <v>44372</v>
      </c>
      <c r="E738" s="173">
        <v>0.05</v>
      </c>
      <c r="F738" s="173">
        <v>0.05</v>
      </c>
      <c r="G738" s="173">
        <v>10.7182</v>
      </c>
      <c r="I738" s="92">
        <f t="shared" si="73"/>
        <v>0.05</v>
      </c>
      <c r="J738" t="str">
        <f>IFERROR(VLOOKUP(VLOOKUP(B738,'Div &amp; NAV PU'!K:N,4,0),$O:$P,2,0),"Debt")</f>
        <v>Debt</v>
      </c>
      <c r="R738" t="str">
        <f t="shared" si="68"/>
        <v>Y0BMDirect Plan - IDCW</v>
      </c>
      <c r="S738" t="str">
        <f>+VLOOKUP(B738,'Div &amp; NAV PU'!K:N,4,0)</f>
        <v>Y0BM</v>
      </c>
      <c r="T738" t="str">
        <f>+VLOOKUP(B738,'Div &amp; NAV PU'!K:O,5,0)</f>
        <v>Direct Plan - IDCW</v>
      </c>
      <c r="U738">
        <f t="shared" si="70"/>
        <v>0.3</v>
      </c>
      <c r="V738">
        <f>+VLOOKUP(T738,Financials!$C$59:$AN$72,MATCH(S738,Financials!$1:$1,0)-2,0)</f>
        <v>0.3</v>
      </c>
      <c r="W738" s="108">
        <f t="shared" si="69"/>
        <v>0</v>
      </c>
      <c r="Y738" s="92">
        <f t="shared" si="71"/>
        <v>0.3</v>
      </c>
      <c r="Z738">
        <f t="shared" si="72"/>
        <v>0.3</v>
      </c>
    </row>
    <row r="739" spans="1:26" hidden="1" x14ac:dyDescent="0.25">
      <c r="A739" s="171">
        <v>1021</v>
      </c>
      <c r="B739" s="171" t="s">
        <v>1281</v>
      </c>
      <c r="C739" s="171" t="s">
        <v>2483</v>
      </c>
      <c r="D739" s="172">
        <v>44372</v>
      </c>
      <c r="E739" s="173">
        <v>0.05</v>
      </c>
      <c r="F739" s="173">
        <v>0.05</v>
      </c>
      <c r="G739" s="173">
        <v>11.891</v>
      </c>
      <c r="I739" s="92">
        <f t="shared" si="73"/>
        <v>0.05</v>
      </c>
      <c r="J739" t="str">
        <f>IFERROR(VLOOKUP(VLOOKUP(B739,'Div &amp; NAV PU'!K:N,4,0),$O:$P,2,0),"Debt")</f>
        <v>Debt</v>
      </c>
      <c r="R739" t="str">
        <f t="shared" si="68"/>
        <v>Y0BNDirect Plan - Monthly IDCW</v>
      </c>
      <c r="S739" t="str">
        <f>+VLOOKUP(B739,'Div &amp; NAV PU'!K:N,4,0)</f>
        <v>Y0BN</v>
      </c>
      <c r="T739" t="str">
        <f>+VLOOKUP(B739,'Div &amp; NAV PU'!K:O,5,0)</f>
        <v>Direct Plan - Monthly IDCW</v>
      </c>
      <c r="U739">
        <f t="shared" si="70"/>
        <v>0.3</v>
      </c>
      <c r="V739">
        <f>+VLOOKUP(T739,Financials!$C$59:$AN$72,MATCH(S739,Financials!$1:$1,0)-2,0)</f>
        <v>0.3</v>
      </c>
      <c r="W739" s="108">
        <f t="shared" si="69"/>
        <v>0</v>
      </c>
      <c r="Y739" s="92">
        <f t="shared" si="71"/>
        <v>0.3</v>
      </c>
      <c r="Z739">
        <f t="shared" si="72"/>
        <v>0.3</v>
      </c>
    </row>
    <row r="740" spans="1:26" hidden="1" x14ac:dyDescent="0.25">
      <c r="A740" s="171">
        <v>1024</v>
      </c>
      <c r="B740" s="171">
        <v>127</v>
      </c>
      <c r="C740" s="171" t="s">
        <v>2475</v>
      </c>
      <c r="D740" s="172">
        <v>44372</v>
      </c>
      <c r="E740" s="173">
        <v>0.04</v>
      </c>
      <c r="F740" s="173">
        <v>0.04</v>
      </c>
      <c r="G740" s="173">
        <v>11.496600000000001</v>
      </c>
      <c r="I740" s="92">
        <f t="shared" si="73"/>
        <v>0.04</v>
      </c>
      <c r="J740" t="str">
        <f>IFERROR(VLOOKUP(VLOOKUP(B740,'Div &amp; NAV PU'!K:N,4,0),$O:$P,2,0),"Debt")</f>
        <v>Debt</v>
      </c>
      <c r="R740" t="str">
        <f t="shared" si="68"/>
        <v>Y0BLRegular Plan - Monthly IDCW</v>
      </c>
      <c r="S740" t="str">
        <f>+VLOOKUP(B740,'Div &amp; NAV PU'!K:N,4,0)</f>
        <v>Y0BL</v>
      </c>
      <c r="T740" t="str">
        <f>+VLOOKUP(B740,'Div &amp; NAV PU'!K:O,5,0)</f>
        <v>Regular Plan - Monthly IDCW</v>
      </c>
      <c r="U740">
        <f t="shared" si="70"/>
        <v>0.21</v>
      </c>
      <c r="V740">
        <f>+VLOOKUP(T740,Financials!$C$59:$AN$72,MATCH(S740,Financials!$1:$1,0)-2,0)</f>
        <v>0.21</v>
      </c>
      <c r="W740" s="108">
        <f t="shared" si="69"/>
        <v>0</v>
      </c>
      <c r="Y740" s="92">
        <f t="shared" si="71"/>
        <v>0.21</v>
      </c>
      <c r="Z740">
        <f t="shared" si="72"/>
        <v>0.21</v>
      </c>
    </row>
    <row r="741" spans="1:26" hidden="1" x14ac:dyDescent="0.25">
      <c r="A741" s="171">
        <v>1026</v>
      </c>
      <c r="B741" s="171" t="s">
        <v>1304</v>
      </c>
      <c r="C741" s="171" t="s">
        <v>2490</v>
      </c>
      <c r="D741" s="172">
        <v>44372</v>
      </c>
      <c r="E741" s="173">
        <v>0.06</v>
      </c>
      <c r="F741" s="173">
        <v>0.06</v>
      </c>
      <c r="G741" s="173">
        <v>12.0693</v>
      </c>
      <c r="I741" s="92">
        <f t="shared" si="73"/>
        <v>0.06</v>
      </c>
      <c r="J741" t="str">
        <f>IFERROR(VLOOKUP(VLOOKUP(B741,'Div &amp; NAV PU'!K:N,4,0),$O:$P,2,0),"Debt")</f>
        <v>Debt</v>
      </c>
      <c r="R741" t="str">
        <f t="shared" si="68"/>
        <v>Y0BKDirect Plan - Monthly IDCW</v>
      </c>
      <c r="S741" t="str">
        <f>+VLOOKUP(B741,'Div &amp; NAV PU'!K:N,4,0)</f>
        <v>Y0BK</v>
      </c>
      <c r="T741" t="str">
        <f>+VLOOKUP(B741,'Div &amp; NAV PU'!K:O,5,0)</f>
        <v>Direct Plan - Monthly IDCW</v>
      </c>
      <c r="U741">
        <f t="shared" si="70"/>
        <v>0.36</v>
      </c>
      <c r="V741">
        <f>+VLOOKUP(T741,Financials!$C$59:$AN$72,MATCH(S741,Financials!$1:$1,0)-2,0)</f>
        <v>0.36</v>
      </c>
      <c r="W741" s="108">
        <f t="shared" si="69"/>
        <v>0</v>
      </c>
      <c r="Y741" s="92">
        <f t="shared" si="71"/>
        <v>0.36</v>
      </c>
      <c r="Z741">
        <f t="shared" si="72"/>
        <v>0.36</v>
      </c>
    </row>
    <row r="742" spans="1:26" hidden="1" x14ac:dyDescent="0.25">
      <c r="A742" s="171">
        <v>1027</v>
      </c>
      <c r="B742" s="171" t="s">
        <v>1311</v>
      </c>
      <c r="C742" s="171" t="s">
        <v>2487</v>
      </c>
      <c r="D742" s="172">
        <v>44372</v>
      </c>
      <c r="E742" s="173">
        <v>0.04</v>
      </c>
      <c r="F742" s="173">
        <v>0.04</v>
      </c>
      <c r="G742" s="173">
        <v>10.506399999999999</v>
      </c>
      <c r="I742" s="92">
        <f t="shared" si="73"/>
        <v>0.04</v>
      </c>
      <c r="J742" t="str">
        <f>IFERROR(VLOOKUP(VLOOKUP(B742,'Div &amp; NAV PU'!K:N,4,0),$O:$P,2,0),"Debt")</f>
        <v>Debt</v>
      </c>
      <c r="R742" t="str">
        <f t="shared" si="68"/>
        <v>Y0AKRegular Plan - IDCW</v>
      </c>
      <c r="S742" t="str">
        <f>+VLOOKUP(B742,'Div &amp; NAV PU'!K:N,4,0)</f>
        <v>Y0AK</v>
      </c>
      <c r="T742" t="str">
        <f>+VLOOKUP(B742,'Div &amp; NAV PU'!K:O,5,0)</f>
        <v>Regular Plan - IDCW</v>
      </c>
      <c r="U742">
        <f t="shared" si="70"/>
        <v>0.24000000000000002</v>
      </c>
      <c r="V742">
        <f>+VLOOKUP(T742,Financials!$C$59:$AN$72,MATCH(S742,Financials!$1:$1,0)-2,0)</f>
        <v>0.24000000000000002</v>
      </c>
      <c r="W742" s="108">
        <f t="shared" si="69"/>
        <v>0</v>
      </c>
      <c r="Y742" s="92">
        <f t="shared" si="71"/>
        <v>0.24000000000000002</v>
      </c>
      <c r="Z742">
        <f t="shared" si="72"/>
        <v>0.24000000000000002</v>
      </c>
    </row>
    <row r="743" spans="1:26" hidden="1" x14ac:dyDescent="0.25">
      <c r="A743" s="171">
        <v>1029</v>
      </c>
      <c r="B743" s="171" t="s">
        <v>1295</v>
      </c>
      <c r="C743" s="171" t="s">
        <v>2491</v>
      </c>
      <c r="D743" s="172">
        <v>44372</v>
      </c>
      <c r="E743" s="173">
        <v>0.05</v>
      </c>
      <c r="F743" s="173">
        <v>0.05</v>
      </c>
      <c r="G743" s="173">
        <v>11.6976</v>
      </c>
      <c r="I743" s="92">
        <f t="shared" si="73"/>
        <v>0.05</v>
      </c>
      <c r="J743" t="str">
        <f>IFERROR(VLOOKUP(VLOOKUP(B743,'Div &amp; NAV PU'!K:N,4,0),$O:$P,2,0),"Debt")</f>
        <v>Debt</v>
      </c>
      <c r="R743" t="str">
        <f t="shared" si="68"/>
        <v>Y0AIDirect Plan - Monthly IDCW</v>
      </c>
      <c r="S743" t="str">
        <f>+VLOOKUP(B743,'Div &amp; NAV PU'!K:N,4,0)</f>
        <v>Y0AI</v>
      </c>
      <c r="T743" t="str">
        <f>+VLOOKUP(B743,'Div &amp; NAV PU'!K:O,5,0)</f>
        <v>Direct Plan - Monthly IDCW</v>
      </c>
      <c r="U743">
        <f t="shared" si="70"/>
        <v>0.3</v>
      </c>
      <c r="V743">
        <f>+VLOOKUP(T743,Financials!$C$59:$AN$72,MATCH(S743,Financials!$1:$1,0)-2,0)</f>
        <v>0.3</v>
      </c>
      <c r="W743" s="108">
        <f t="shared" si="69"/>
        <v>0</v>
      </c>
      <c r="Y743" s="92">
        <f t="shared" si="71"/>
        <v>0.3</v>
      </c>
      <c r="Z743">
        <f t="shared" si="72"/>
        <v>0.3</v>
      </c>
    </row>
    <row r="744" spans="1:26" hidden="1" x14ac:dyDescent="0.25">
      <c r="A744" s="171">
        <v>1030</v>
      </c>
      <c r="B744" s="171">
        <v>227</v>
      </c>
      <c r="C744" s="171" t="s">
        <v>2489</v>
      </c>
      <c r="D744" s="172">
        <v>44372</v>
      </c>
      <c r="E744" s="173">
        <v>0.05</v>
      </c>
      <c r="F744" s="173">
        <v>0.05</v>
      </c>
      <c r="G744" s="173">
        <v>10.165900000000001</v>
      </c>
      <c r="I744" s="92">
        <f t="shared" si="73"/>
        <v>0.05</v>
      </c>
      <c r="J744" t="str">
        <f>IFERROR(VLOOKUP(VLOOKUP(B744,'Div &amp; NAV PU'!K:N,4,0),$O:$P,2,0),"Debt")</f>
        <v>Debt</v>
      </c>
      <c r="R744" t="str">
        <f t="shared" si="68"/>
        <v>Y0BMRegular Plan - Monthly IDCW</v>
      </c>
      <c r="S744" t="str">
        <f>+VLOOKUP(B744,'Div &amp; NAV PU'!K:N,4,0)</f>
        <v>Y0BM</v>
      </c>
      <c r="T744" t="str">
        <f>+VLOOKUP(B744,'Div &amp; NAV PU'!K:O,5,0)</f>
        <v>Regular Plan - Monthly IDCW</v>
      </c>
      <c r="U744">
        <f t="shared" si="70"/>
        <v>0.3</v>
      </c>
      <c r="V744">
        <f>+VLOOKUP(T744,Financials!$C$59:$AN$72,MATCH(S744,Financials!$1:$1,0)-2,0)</f>
        <v>0.3</v>
      </c>
      <c r="W744" s="108">
        <f t="shared" si="69"/>
        <v>0</v>
      </c>
      <c r="Y744" s="92">
        <f t="shared" si="71"/>
        <v>0.3</v>
      </c>
      <c r="Z744">
        <f t="shared" si="72"/>
        <v>0.3</v>
      </c>
    </row>
    <row r="745" spans="1:26" hidden="1" x14ac:dyDescent="0.25">
      <c r="A745" s="171">
        <v>1032</v>
      </c>
      <c r="B745" s="171">
        <v>131</v>
      </c>
      <c r="C745" s="171" t="s">
        <v>2480</v>
      </c>
      <c r="D745" s="172">
        <v>44372</v>
      </c>
      <c r="E745" s="173">
        <v>0.05</v>
      </c>
      <c r="F745" s="173">
        <v>0.05</v>
      </c>
      <c r="G745" s="173">
        <v>11.3254</v>
      </c>
      <c r="I745" s="92">
        <f t="shared" si="73"/>
        <v>0.05</v>
      </c>
      <c r="J745" t="str">
        <f>IFERROR(VLOOKUP(VLOOKUP(B745,'Div &amp; NAV PU'!K:N,4,0),$O:$P,2,0),"Debt")</f>
        <v>Debt</v>
      </c>
      <c r="R745" t="str">
        <f t="shared" si="68"/>
        <v>Y0BNRegular Plan - Monthly IDCW</v>
      </c>
      <c r="S745" t="str">
        <f>+VLOOKUP(B745,'Div &amp; NAV PU'!K:N,4,0)</f>
        <v>Y0BN</v>
      </c>
      <c r="T745" t="str">
        <f>+VLOOKUP(B745,'Div &amp; NAV PU'!K:O,5,0)</f>
        <v>Regular Plan - Monthly IDCW</v>
      </c>
      <c r="U745">
        <f t="shared" si="70"/>
        <v>0.3</v>
      </c>
      <c r="V745">
        <f>+VLOOKUP(T745,Financials!$C$59:$AN$72,MATCH(S745,Financials!$1:$1,0)-2,0)</f>
        <v>0.3</v>
      </c>
      <c r="W745" s="108">
        <f t="shared" si="69"/>
        <v>0</v>
      </c>
      <c r="Y745" s="92">
        <f t="shared" si="71"/>
        <v>0.3</v>
      </c>
      <c r="Z745">
        <f t="shared" si="72"/>
        <v>0.3</v>
      </c>
    </row>
    <row r="746" spans="1:26" hidden="1" x14ac:dyDescent="0.25">
      <c r="A746" s="171">
        <v>1034</v>
      </c>
      <c r="B746" s="171" t="s">
        <v>1354</v>
      </c>
      <c r="C746" s="171" t="s">
        <v>2474</v>
      </c>
      <c r="D746" s="172">
        <v>44372</v>
      </c>
      <c r="E746" s="173">
        <v>0.06</v>
      </c>
      <c r="F746" s="173">
        <v>0.06</v>
      </c>
      <c r="G746" s="173">
        <v>11.622999999999999</v>
      </c>
      <c r="I746" s="92">
        <f t="shared" si="73"/>
        <v>0.06</v>
      </c>
      <c r="J746" t="str">
        <f>IFERROR(VLOOKUP(VLOOKUP(B746,'Div &amp; NAV PU'!K:N,4,0),$O:$P,2,0),"Debt")</f>
        <v>Debt</v>
      </c>
      <c r="R746" t="str">
        <f t="shared" si="68"/>
        <v>Y0D6Direct Plan - IDCW</v>
      </c>
      <c r="S746" t="str">
        <f>+VLOOKUP(B746,'Div &amp; NAV PU'!K:N,4,0)</f>
        <v>Y0D6</v>
      </c>
      <c r="T746" t="str">
        <f>+VLOOKUP(B746,'Div &amp; NAV PU'!K:O,5,0)</f>
        <v>Direct Plan - IDCW</v>
      </c>
      <c r="U746">
        <f t="shared" si="70"/>
        <v>0.36</v>
      </c>
      <c r="V746">
        <f>+VLOOKUP(T746,Financials!$C$59:$AN$72,MATCH(S746,Financials!$1:$1,0)-2,0)</f>
        <v>0.36</v>
      </c>
      <c r="W746" s="108">
        <f t="shared" si="69"/>
        <v>0</v>
      </c>
      <c r="Y746" s="92">
        <f t="shared" si="71"/>
        <v>0.36</v>
      </c>
      <c r="Z746">
        <f t="shared" si="72"/>
        <v>0.36</v>
      </c>
    </row>
    <row r="747" spans="1:26" hidden="1" x14ac:dyDescent="0.25">
      <c r="A747" s="171">
        <v>1036</v>
      </c>
      <c r="B747" s="171" t="s">
        <v>1309</v>
      </c>
      <c r="C747" s="171" t="s">
        <v>2472</v>
      </c>
      <c r="D747" s="172">
        <v>44372</v>
      </c>
      <c r="E747" s="173">
        <v>0.04</v>
      </c>
      <c r="F747" s="173">
        <v>0.04</v>
      </c>
      <c r="G747" s="173">
        <v>11.0852</v>
      </c>
      <c r="I747" s="92">
        <f t="shared" si="73"/>
        <v>0.04</v>
      </c>
      <c r="J747" t="str">
        <f>IFERROR(VLOOKUP(VLOOKUP(B747,'Div &amp; NAV PU'!K:N,4,0),$O:$P,2,0),"Debt")</f>
        <v>Debt</v>
      </c>
      <c r="R747" t="str">
        <f t="shared" ref="R747:R791" si="74">+S747&amp;T747</f>
        <v>Y0AKDirect Plan - IDCW</v>
      </c>
      <c r="S747" t="str">
        <f>+VLOOKUP(B747,'Div &amp; NAV PU'!K:N,4,0)</f>
        <v>Y0AK</v>
      </c>
      <c r="T747" t="str">
        <f>+VLOOKUP(B747,'Div &amp; NAV PU'!K:O,5,0)</f>
        <v>Direct Plan - IDCW</v>
      </c>
      <c r="U747">
        <f t="shared" si="70"/>
        <v>0.24000000000000002</v>
      </c>
      <c r="V747">
        <f>+VLOOKUP(T747,Financials!$C$59:$AN$72,MATCH(S747,Financials!$1:$1,0)-2,0)</f>
        <v>0.24000000000000002</v>
      </c>
      <c r="W747" s="108">
        <f t="shared" ref="W747:W791" si="75">+V747-U747</f>
        <v>0</v>
      </c>
      <c r="Y747" s="92">
        <f t="shared" si="71"/>
        <v>0.24000000000000002</v>
      </c>
      <c r="Z747">
        <f t="shared" si="72"/>
        <v>0.24000000000000002</v>
      </c>
    </row>
    <row r="748" spans="1:26" hidden="1" x14ac:dyDescent="0.25">
      <c r="A748" s="171">
        <v>1037</v>
      </c>
      <c r="B748" s="171" t="s">
        <v>1305</v>
      </c>
      <c r="C748" s="171" t="s">
        <v>2502</v>
      </c>
      <c r="D748" s="172">
        <v>44372</v>
      </c>
      <c r="E748" s="173">
        <v>0.23</v>
      </c>
      <c r="F748" s="173">
        <v>0.23</v>
      </c>
      <c r="G748" s="173">
        <v>11.678000000000001</v>
      </c>
      <c r="I748" s="92">
        <f t="shared" si="73"/>
        <v>0.23</v>
      </c>
      <c r="J748" t="str">
        <f>IFERROR(VLOOKUP(VLOOKUP(B748,'Div &amp; NAV PU'!K:N,4,0),$O:$P,2,0),"Debt")</f>
        <v>Debt</v>
      </c>
      <c r="R748" t="str">
        <f t="shared" si="74"/>
        <v>Y0BKDirect Plan - Quarterly IDCW</v>
      </c>
      <c r="S748" t="str">
        <f>+VLOOKUP(B748,'Div &amp; NAV PU'!K:N,4,0)</f>
        <v>Y0BK</v>
      </c>
      <c r="T748" t="str">
        <f>+VLOOKUP(B748,'Div &amp; NAV PU'!K:O,5,0)</f>
        <v>Direct Plan - Quarterly IDCW</v>
      </c>
      <c r="U748">
        <f t="shared" si="70"/>
        <v>0.46</v>
      </c>
      <c r="V748">
        <f>+VLOOKUP(T748,Financials!$C$59:$AN$72,MATCH(S748,Financials!$1:$1,0)-2,0)</f>
        <v>0.46</v>
      </c>
      <c r="W748" s="108">
        <f t="shared" si="75"/>
        <v>0</v>
      </c>
      <c r="Y748" s="92">
        <f t="shared" si="71"/>
        <v>0.46</v>
      </c>
      <c r="Z748">
        <f t="shared" si="72"/>
        <v>0.46</v>
      </c>
    </row>
    <row r="749" spans="1:26" hidden="1" x14ac:dyDescent="0.25">
      <c r="A749" s="171">
        <v>1038</v>
      </c>
      <c r="B749" s="171" t="s">
        <v>1302</v>
      </c>
      <c r="C749" s="171" t="s">
        <v>2503</v>
      </c>
      <c r="D749" s="172">
        <v>44372</v>
      </c>
      <c r="E749" s="173">
        <v>0.27</v>
      </c>
      <c r="F749" s="173">
        <v>0.27</v>
      </c>
      <c r="G749" s="173">
        <v>12.9056</v>
      </c>
      <c r="I749" s="92">
        <f t="shared" si="73"/>
        <v>0.27</v>
      </c>
      <c r="J749" t="str">
        <f>IFERROR(VLOOKUP(VLOOKUP(B749,'Div &amp; NAV PU'!K:N,4,0),$O:$P,2,0),"Debt")</f>
        <v>Debt</v>
      </c>
      <c r="R749" t="str">
        <f t="shared" si="74"/>
        <v>Y0BPDirect Plan - Quarterly IDCW</v>
      </c>
      <c r="S749" t="str">
        <f>+VLOOKUP(B749,'Div &amp; NAV PU'!K:N,4,0)</f>
        <v>Y0BP</v>
      </c>
      <c r="T749" t="str">
        <f>+VLOOKUP(B749,'Div &amp; NAV PU'!K:O,5,0)</f>
        <v>Direct Plan - Quarterly IDCW</v>
      </c>
      <c r="U749">
        <f t="shared" si="70"/>
        <v>0.54</v>
      </c>
      <c r="V749">
        <f>+VLOOKUP(T749,Financials!$C$59:$AN$72,MATCH(S749,Financials!$1:$1,0)-2,0)</f>
        <v>0.54</v>
      </c>
      <c r="W749" s="108">
        <f t="shared" si="75"/>
        <v>0</v>
      </c>
      <c r="Y749" s="92">
        <f t="shared" si="71"/>
        <v>0.54</v>
      </c>
      <c r="Z749">
        <f t="shared" si="72"/>
        <v>0.54</v>
      </c>
    </row>
    <row r="750" spans="1:26" hidden="1" x14ac:dyDescent="0.25">
      <c r="A750" s="171">
        <v>1039</v>
      </c>
      <c r="B750" s="171">
        <v>242</v>
      </c>
      <c r="C750" s="171" t="s">
        <v>2504</v>
      </c>
      <c r="D750" s="172">
        <v>44372</v>
      </c>
      <c r="E750" s="173">
        <v>0.18</v>
      </c>
      <c r="F750" s="173">
        <v>0.18</v>
      </c>
      <c r="G750" s="173">
        <v>13.659000000000001</v>
      </c>
      <c r="I750" s="92">
        <f t="shared" si="73"/>
        <v>0.18</v>
      </c>
      <c r="J750" t="str">
        <f>IFERROR(VLOOKUP(VLOOKUP(B750,'Div &amp; NAV PU'!K:N,4,0),$O:$P,2,0),"Debt")</f>
        <v>Equity</v>
      </c>
      <c r="R750" t="str">
        <f t="shared" si="74"/>
        <v>Y0BJRegular Plan - Quarterly IDCW</v>
      </c>
      <c r="S750" t="str">
        <f>+VLOOKUP(B750,'Div &amp; NAV PU'!K:N,4,0)</f>
        <v>Y0BJ</v>
      </c>
      <c r="T750" t="str">
        <f>+VLOOKUP(B750,'Div &amp; NAV PU'!K:O,5,0)</f>
        <v>Regular Plan - Quarterly IDCW</v>
      </c>
      <c r="U750">
        <f t="shared" si="70"/>
        <v>0.36</v>
      </c>
      <c r="V750">
        <f>+VLOOKUP(T750,Financials!$C$59:$AN$72,MATCH(S750,Financials!$1:$1,0)-2,0)</f>
        <v>0.36</v>
      </c>
      <c r="W750" s="108">
        <f t="shared" si="75"/>
        <v>0</v>
      </c>
      <c r="Y750" s="92">
        <f t="shared" si="71"/>
        <v>0.36</v>
      </c>
      <c r="Z750">
        <f t="shared" si="72"/>
        <v>0.36</v>
      </c>
    </row>
    <row r="751" spans="1:26" hidden="1" x14ac:dyDescent="0.25">
      <c r="A751" s="171">
        <v>1041</v>
      </c>
      <c r="B751" s="171" t="s">
        <v>1308</v>
      </c>
      <c r="C751" s="171" t="s">
        <v>2505</v>
      </c>
      <c r="D751" s="172">
        <v>44372</v>
      </c>
      <c r="E751" s="173">
        <v>0.19</v>
      </c>
      <c r="F751" s="173">
        <v>0.19</v>
      </c>
      <c r="G751" s="173">
        <v>14.534000000000001</v>
      </c>
      <c r="I751" s="92">
        <f t="shared" si="73"/>
        <v>0.19</v>
      </c>
      <c r="J751" t="str">
        <f>IFERROR(VLOOKUP(VLOOKUP(B751,'Div &amp; NAV PU'!K:N,4,0),$O:$P,2,0),"Debt")</f>
        <v>Equity</v>
      </c>
      <c r="R751" t="str">
        <f t="shared" si="74"/>
        <v>Y0BJDirect Plan - Quarterly IDCW</v>
      </c>
      <c r="S751" t="str">
        <f>+VLOOKUP(B751,'Div &amp; NAV PU'!K:N,4,0)</f>
        <v>Y0BJ</v>
      </c>
      <c r="T751" t="str">
        <f>+VLOOKUP(B751,'Div &amp; NAV PU'!K:O,5,0)</f>
        <v>Direct Plan - Quarterly IDCW</v>
      </c>
      <c r="U751">
        <f t="shared" si="70"/>
        <v>0.38</v>
      </c>
      <c r="V751">
        <f>+VLOOKUP(T751,Financials!$C$59:$AN$72,MATCH(S751,Financials!$1:$1,0)-2,0)</f>
        <v>0.38</v>
      </c>
      <c r="W751" s="108">
        <f t="shared" si="75"/>
        <v>0</v>
      </c>
      <c r="Y751" s="92">
        <f t="shared" si="71"/>
        <v>0.38</v>
      </c>
      <c r="Z751">
        <f t="shared" si="72"/>
        <v>0.38</v>
      </c>
    </row>
    <row r="752" spans="1:26" hidden="1" x14ac:dyDescent="0.25">
      <c r="A752" s="171">
        <v>1045</v>
      </c>
      <c r="B752" s="171" t="s">
        <v>1282</v>
      </c>
      <c r="C752" s="171" t="s">
        <v>2506</v>
      </c>
      <c r="D752" s="172">
        <v>44372</v>
      </c>
      <c r="E752" s="173">
        <v>0.16</v>
      </c>
      <c r="F752" s="173">
        <v>0.16</v>
      </c>
      <c r="G752" s="173">
        <v>11.582800000000001</v>
      </c>
      <c r="I752" s="92">
        <f t="shared" si="73"/>
        <v>0.16</v>
      </c>
      <c r="J752" t="str">
        <f>IFERROR(VLOOKUP(VLOOKUP(B752,'Div &amp; NAV PU'!K:N,4,0),$O:$P,2,0),"Debt")</f>
        <v>Debt</v>
      </c>
      <c r="R752" t="str">
        <f t="shared" si="74"/>
        <v>Y0BNDirect Plan - Quarterly IDCW</v>
      </c>
      <c r="S752" t="str">
        <f>+VLOOKUP(B752,'Div &amp; NAV PU'!K:N,4,0)</f>
        <v>Y0BN</v>
      </c>
      <c r="T752" t="str">
        <f>+VLOOKUP(B752,'Div &amp; NAV PU'!K:O,5,0)</f>
        <v>Direct Plan - Quarterly IDCW</v>
      </c>
      <c r="U752">
        <f t="shared" si="70"/>
        <v>0.30000000000000004</v>
      </c>
      <c r="V752">
        <f>+VLOOKUP(T752,Financials!$C$59:$AN$72,MATCH(S752,Financials!$1:$1,0)-2,0)</f>
        <v>0.30000000000000004</v>
      </c>
      <c r="W752" s="108">
        <f t="shared" si="75"/>
        <v>0</v>
      </c>
      <c r="Y752" s="92">
        <f t="shared" si="71"/>
        <v>0.30000000000000004</v>
      </c>
      <c r="Z752">
        <f t="shared" si="72"/>
        <v>0.30000000000000004</v>
      </c>
    </row>
    <row r="753" spans="1:26" hidden="1" x14ac:dyDescent="0.25">
      <c r="A753" s="171">
        <v>1046</v>
      </c>
      <c r="B753" s="171" t="s">
        <v>1346</v>
      </c>
      <c r="C753" s="171" t="s">
        <v>2495</v>
      </c>
      <c r="D753" s="172">
        <v>44372</v>
      </c>
      <c r="E753" s="173">
        <v>0.04</v>
      </c>
      <c r="F753" s="173">
        <v>0.04</v>
      </c>
      <c r="G753" s="173">
        <v>10.166</v>
      </c>
      <c r="I753" s="92">
        <f t="shared" si="73"/>
        <v>0.04</v>
      </c>
      <c r="J753" t="str">
        <f>IFERROR(VLOOKUP(VLOOKUP(B753,'Div &amp; NAV PU'!K:N,4,0),$O:$P,2,0),"Debt")</f>
        <v>Equity</v>
      </c>
      <c r="R753" t="str">
        <f t="shared" si="74"/>
        <v>Y0D3Regular Plan - Monthly IDCW</v>
      </c>
      <c r="S753" t="str">
        <f>+VLOOKUP(B753,'Div &amp; NAV PU'!K:N,4,0)</f>
        <v>Y0D3</v>
      </c>
      <c r="T753" t="str">
        <f>+VLOOKUP(B753,'Div &amp; NAV PU'!K:O,5,0)</f>
        <v>Regular Plan - Monthly IDCW</v>
      </c>
      <c r="U753">
        <f t="shared" si="70"/>
        <v>0.18000000000000002</v>
      </c>
      <c r="V753">
        <f>+VLOOKUP(T753,Financials!$C$59:$AN$72,MATCH(S753,Financials!$1:$1,0)-2,0)</f>
        <v>0.18000000000000002</v>
      </c>
      <c r="W753" s="108">
        <f t="shared" si="75"/>
        <v>0</v>
      </c>
      <c r="Y753" s="92">
        <f t="shared" si="71"/>
        <v>0.18000000000000002</v>
      </c>
      <c r="Z753">
        <f t="shared" si="72"/>
        <v>0.18000000000000002</v>
      </c>
    </row>
    <row r="754" spans="1:26" hidden="1" x14ac:dyDescent="0.25">
      <c r="A754" s="171">
        <v>1048</v>
      </c>
      <c r="B754" s="171" t="s">
        <v>1250</v>
      </c>
      <c r="C754" s="171" t="s">
        <v>2507</v>
      </c>
      <c r="D754" s="172">
        <v>44372</v>
      </c>
      <c r="E754" s="173">
        <v>2</v>
      </c>
      <c r="F754" s="173">
        <v>2</v>
      </c>
      <c r="G754" s="173">
        <v>39.116999999999997</v>
      </c>
      <c r="I754" s="92">
        <f t="shared" si="73"/>
        <v>2</v>
      </c>
      <c r="J754" t="str">
        <f>IFERROR(VLOOKUP(VLOOKUP(B754,'Div &amp; NAV PU'!K:N,4,0),$O:$P,2,0),"Debt")</f>
        <v>Equity</v>
      </c>
      <c r="R754" t="str">
        <f t="shared" si="74"/>
        <v>Y0ADDirect Plan - IDCW</v>
      </c>
      <c r="S754" t="str">
        <f>+VLOOKUP(B754,'Div &amp; NAV PU'!K:N,4,0)</f>
        <v>Y0AD</v>
      </c>
      <c r="T754" t="str">
        <f>+VLOOKUP(B754,'Div &amp; NAV PU'!K:O,5,0)</f>
        <v>Direct Plan - IDCW</v>
      </c>
      <c r="U754">
        <f t="shared" si="70"/>
        <v>2</v>
      </c>
      <c r="V754">
        <f>+VLOOKUP(T754,Financials!$C$59:$AN$72,MATCH(S754,Financials!$1:$1,0)-2,0)</f>
        <v>2</v>
      </c>
      <c r="W754" s="108">
        <f t="shared" si="75"/>
        <v>0</v>
      </c>
      <c r="Y754" s="92">
        <f t="shared" si="71"/>
        <v>2</v>
      </c>
      <c r="Z754">
        <f t="shared" si="72"/>
        <v>2</v>
      </c>
    </row>
    <row r="755" spans="1:26" hidden="1" x14ac:dyDescent="0.25">
      <c r="A755" s="171">
        <v>1049</v>
      </c>
      <c r="B755" s="171">
        <v>121</v>
      </c>
      <c r="C755" s="171" t="s">
        <v>2476</v>
      </c>
      <c r="D755" s="172">
        <v>44372</v>
      </c>
      <c r="E755" s="173">
        <v>0.04</v>
      </c>
      <c r="F755" s="173">
        <v>0.04</v>
      </c>
      <c r="G755" s="173">
        <v>12.723599999999999</v>
      </c>
      <c r="I755" s="92">
        <f t="shared" si="73"/>
        <v>0.04</v>
      </c>
      <c r="J755" t="str">
        <f>IFERROR(VLOOKUP(VLOOKUP(B755,'Div &amp; NAV PU'!K:N,4,0),$O:$P,2,0),"Debt")</f>
        <v>Debt</v>
      </c>
      <c r="R755" t="str">
        <f t="shared" si="74"/>
        <v>Y0BORegular Plan - Monthly IDCW</v>
      </c>
      <c r="S755" t="str">
        <f>+VLOOKUP(B755,'Div &amp; NAV PU'!K:N,4,0)</f>
        <v>Y0BO</v>
      </c>
      <c r="T755" t="str">
        <f>+VLOOKUP(B755,'Div &amp; NAV PU'!K:O,5,0)</f>
        <v>Regular Plan - Monthly IDCW</v>
      </c>
      <c r="U755">
        <f t="shared" si="70"/>
        <v>0.24000000000000002</v>
      </c>
      <c r="V755">
        <f>+VLOOKUP(T755,Financials!$C$59:$AN$72,MATCH(S755,Financials!$1:$1,0)-2,0)</f>
        <v>0.24000000000000002</v>
      </c>
      <c r="W755" s="108">
        <f t="shared" si="75"/>
        <v>0</v>
      </c>
      <c r="Y755" s="92">
        <f t="shared" si="71"/>
        <v>0.24000000000000002</v>
      </c>
      <c r="Z755">
        <f t="shared" si="72"/>
        <v>0.24000000000000002</v>
      </c>
    </row>
    <row r="756" spans="1:26" hidden="1" x14ac:dyDescent="0.25">
      <c r="A756" s="171">
        <v>1051</v>
      </c>
      <c r="B756" s="171" t="s">
        <v>1261</v>
      </c>
      <c r="C756" s="171" t="s">
        <v>2482</v>
      </c>
      <c r="D756" s="172">
        <v>44372</v>
      </c>
      <c r="E756" s="173">
        <v>0.04</v>
      </c>
      <c r="F756" s="173">
        <v>0.04</v>
      </c>
      <c r="G756" s="173">
        <v>13.0291</v>
      </c>
      <c r="I756" s="92">
        <f t="shared" si="73"/>
        <v>0.04</v>
      </c>
      <c r="J756" t="str">
        <f>IFERROR(VLOOKUP(VLOOKUP(B756,'Div &amp; NAV PU'!K:N,4,0),$O:$P,2,0),"Debt")</f>
        <v>Debt</v>
      </c>
      <c r="R756" t="str">
        <f t="shared" si="74"/>
        <v>Y0BODirect Plan - Monthly IDCW</v>
      </c>
      <c r="S756" t="str">
        <f>+VLOOKUP(B756,'Div &amp; NAV PU'!K:N,4,0)</f>
        <v>Y0BO</v>
      </c>
      <c r="T756" t="str">
        <f>+VLOOKUP(B756,'Div &amp; NAV PU'!K:O,5,0)</f>
        <v>Direct Plan - Monthly IDCW</v>
      </c>
      <c r="U756">
        <f t="shared" si="70"/>
        <v>0.24000000000000002</v>
      </c>
      <c r="V756">
        <f>+VLOOKUP(T756,Financials!$C$59:$AN$72,MATCH(S756,Financials!$1:$1,0)-2,0)</f>
        <v>0.24000000000000002</v>
      </c>
      <c r="W756" s="108">
        <f t="shared" si="75"/>
        <v>0</v>
      </c>
      <c r="Y756" s="92">
        <f t="shared" si="71"/>
        <v>0.24000000000000002</v>
      </c>
      <c r="Z756">
        <f t="shared" si="72"/>
        <v>0.24000000000000002</v>
      </c>
    </row>
    <row r="757" spans="1:26" hidden="1" x14ac:dyDescent="0.25">
      <c r="A757" s="171">
        <v>1053</v>
      </c>
      <c r="B757" s="171">
        <v>201</v>
      </c>
      <c r="C757" s="171" t="s">
        <v>2478</v>
      </c>
      <c r="D757" s="172">
        <v>44372</v>
      </c>
      <c r="E757" s="173">
        <v>0.05</v>
      </c>
      <c r="F757" s="173">
        <v>0.05</v>
      </c>
      <c r="G757" s="173">
        <v>11.2591</v>
      </c>
      <c r="I757" s="92">
        <f t="shared" si="73"/>
        <v>0.05</v>
      </c>
      <c r="J757" t="str">
        <f>IFERROR(VLOOKUP(VLOOKUP(B757,'Div &amp; NAV PU'!K:N,4,0),$O:$P,2,0),"Debt")</f>
        <v>Debt</v>
      </c>
      <c r="R757" t="str">
        <f t="shared" si="74"/>
        <v>Y0BKRegular Plan - Monthly IDCW</v>
      </c>
      <c r="S757" t="str">
        <f>+VLOOKUP(B757,'Div &amp; NAV PU'!K:N,4,0)</f>
        <v>Y0BK</v>
      </c>
      <c r="T757" t="str">
        <f>+VLOOKUP(B757,'Div &amp; NAV PU'!K:O,5,0)</f>
        <v>Regular Plan - Monthly IDCW</v>
      </c>
      <c r="U757">
        <f t="shared" si="70"/>
        <v>0.3</v>
      </c>
      <c r="V757">
        <f>+VLOOKUP(T757,Financials!$C$59:$AN$72,MATCH(S757,Financials!$1:$1,0)-2,0)</f>
        <v>0.3</v>
      </c>
      <c r="W757" s="108">
        <f t="shared" si="75"/>
        <v>0</v>
      </c>
      <c r="Y757" s="92">
        <f t="shared" si="71"/>
        <v>0.3</v>
      </c>
      <c r="Z757">
        <f t="shared" si="72"/>
        <v>0.3</v>
      </c>
    </row>
    <row r="758" spans="1:26" hidden="1" x14ac:dyDescent="0.25">
      <c r="A758" s="171">
        <v>1069</v>
      </c>
      <c r="B758" s="171" t="s">
        <v>1338</v>
      </c>
      <c r="C758" s="171" t="s">
        <v>2477</v>
      </c>
      <c r="D758" s="172">
        <v>44372</v>
      </c>
      <c r="E758" s="173">
        <v>2.4</v>
      </c>
      <c r="F758" s="173">
        <v>2.4</v>
      </c>
      <c r="G758" s="173">
        <v>1006.2731</v>
      </c>
      <c r="I758" s="92">
        <f t="shared" si="73"/>
        <v>2.4</v>
      </c>
      <c r="J758" t="str">
        <f>IFERROR(VLOOKUP(VLOOKUP(B758,'Div &amp; NAV PU'!K:N,4,0),$O:$P,2,0),"Debt")</f>
        <v>Debt</v>
      </c>
      <c r="R758" t="str">
        <f t="shared" si="74"/>
        <v>Y0ALRegular Plan - Monthly IDCW</v>
      </c>
      <c r="S758" t="str">
        <f>+VLOOKUP(B758,'Div &amp; NAV PU'!K:N,4,0)</f>
        <v>Y0AL</v>
      </c>
      <c r="T758" t="str">
        <f>+VLOOKUP(B758,'Div &amp; NAV PU'!K:O,5,0)</f>
        <v>Regular Plan - Monthly IDCW</v>
      </c>
      <c r="U758">
        <f t="shared" si="70"/>
        <v>13.100000000000001</v>
      </c>
      <c r="V758">
        <f>+VLOOKUP(T758,Financials!$C$59:$AN$72,MATCH(S758,Financials!$1:$1,0)-2,0)</f>
        <v>13.100000000000001</v>
      </c>
      <c r="W758" s="108">
        <f t="shared" si="75"/>
        <v>0</v>
      </c>
      <c r="Y758" s="92">
        <f t="shared" si="71"/>
        <v>13.100000000000001</v>
      </c>
      <c r="Z758">
        <f t="shared" si="72"/>
        <v>13.100000000000001</v>
      </c>
    </row>
    <row r="759" spans="1:26" hidden="1" x14ac:dyDescent="0.25">
      <c r="A759" s="171">
        <v>1070</v>
      </c>
      <c r="B759" s="171" t="s">
        <v>1287</v>
      </c>
      <c r="C759" s="171" t="s">
        <v>2486</v>
      </c>
      <c r="D759" s="172">
        <v>44372</v>
      </c>
      <c r="E759" s="173">
        <v>2.5</v>
      </c>
      <c r="F759" s="173">
        <v>2.5</v>
      </c>
      <c r="G759" s="173">
        <v>1061.3249000000001</v>
      </c>
      <c r="I759" s="92">
        <f t="shared" si="73"/>
        <v>2.5</v>
      </c>
      <c r="J759" t="str">
        <f>IFERROR(VLOOKUP(VLOOKUP(B759,'Div &amp; NAV PU'!K:N,4,0),$O:$P,2,0),"Debt")</f>
        <v>Debt</v>
      </c>
      <c r="R759" t="str">
        <f t="shared" si="74"/>
        <v>Y0ALDirect Plan - Monthly IDCW</v>
      </c>
      <c r="S759" t="str">
        <f>+VLOOKUP(B759,'Div &amp; NAV PU'!K:N,4,0)</f>
        <v>Y0AL</v>
      </c>
      <c r="T759" t="str">
        <f>+VLOOKUP(B759,'Div &amp; NAV PU'!K:O,5,0)</f>
        <v>Direct Plan - Monthly IDCW</v>
      </c>
      <c r="U759">
        <f t="shared" si="70"/>
        <v>13.700000000000001</v>
      </c>
      <c r="V759">
        <f>+VLOOKUP(T759,Financials!$C$59:$AN$72,MATCH(S759,Financials!$1:$1,0)-2,0)</f>
        <v>13.700000000000001</v>
      </c>
      <c r="W759" s="108">
        <f t="shared" si="75"/>
        <v>0</v>
      </c>
      <c r="Y759" s="92">
        <f t="shared" si="71"/>
        <v>13.700000000000001</v>
      </c>
      <c r="Z759">
        <f t="shared" si="72"/>
        <v>13.700000000000001</v>
      </c>
    </row>
    <row r="760" spans="1:26" hidden="1" x14ac:dyDescent="0.25">
      <c r="A760" s="171">
        <v>1084</v>
      </c>
      <c r="B760" s="171">
        <v>222</v>
      </c>
      <c r="C760" s="171" t="s">
        <v>2455</v>
      </c>
      <c r="D760" s="172">
        <v>44372</v>
      </c>
      <c r="E760" s="173">
        <v>9.2206999999999999E-4</v>
      </c>
      <c r="F760" s="173">
        <v>9.2206999999999999E-4</v>
      </c>
      <c r="G760" s="173">
        <v>10.322100000000001</v>
      </c>
      <c r="I760" s="92">
        <f t="shared" si="73"/>
        <v>9.2206999999999999E-4</v>
      </c>
      <c r="J760" t="str">
        <f>IFERROR(VLOOKUP(VLOOKUP(B760,'Div &amp; NAV PU'!K:N,4,0),$O:$P,2,0),"Debt")</f>
        <v>Debt</v>
      </c>
      <c r="R760" t="str">
        <f t="shared" si="74"/>
        <v>Y0BORegular Plan - Daily IDCW</v>
      </c>
      <c r="S760" t="str">
        <f>+VLOOKUP(B760,'Div &amp; NAV PU'!K:N,4,0)</f>
        <v>Y0BO</v>
      </c>
      <c r="T760" t="str">
        <f>+VLOOKUP(B760,'Div &amp; NAV PU'!K:O,5,0)</f>
        <v>Regular Plan - Daily IDCW</v>
      </c>
      <c r="U760">
        <f t="shared" si="70"/>
        <v>0.17107141000000012</v>
      </c>
      <c r="V760">
        <f>+VLOOKUP(T760,Financials!$C$59:$AN$72,MATCH(S760,Financials!$1:$1,0)-2,0)</f>
        <v>0.17107141000000012</v>
      </c>
      <c r="W760" s="108">
        <f t="shared" si="75"/>
        <v>0</v>
      </c>
      <c r="Y760" s="92">
        <f t="shared" si="71"/>
        <v>0.17107141000000012</v>
      </c>
      <c r="Z760">
        <f t="shared" si="72"/>
        <v>0.17107141000000012</v>
      </c>
    </row>
    <row r="761" spans="1:26" hidden="1" x14ac:dyDescent="0.25">
      <c r="A761" s="171">
        <v>1087</v>
      </c>
      <c r="B761" s="171" t="s">
        <v>1259</v>
      </c>
      <c r="C761" s="171" t="s">
        <v>2457</v>
      </c>
      <c r="D761" s="172">
        <v>44372</v>
      </c>
      <c r="E761" s="173">
        <v>9.8485999999999995E-4</v>
      </c>
      <c r="F761" s="173">
        <v>9.8485999999999995E-4</v>
      </c>
      <c r="G761" s="173">
        <v>10.5092</v>
      </c>
      <c r="I761" s="92">
        <f t="shared" si="73"/>
        <v>9.8485999999999995E-4</v>
      </c>
      <c r="J761" t="str">
        <f>IFERROR(VLOOKUP(VLOOKUP(B761,'Div &amp; NAV PU'!K:N,4,0),$O:$P,2,0),"Debt")</f>
        <v>Debt</v>
      </c>
      <c r="R761" t="str">
        <f t="shared" si="74"/>
        <v>Y0BODirect Plan - Daily IDCW</v>
      </c>
      <c r="S761" t="str">
        <f>+VLOOKUP(B761,'Div &amp; NAV PU'!K:N,4,0)</f>
        <v>Y0BO</v>
      </c>
      <c r="T761" t="str">
        <f>+VLOOKUP(B761,'Div &amp; NAV PU'!K:O,5,0)</f>
        <v>Direct Plan - Daily IDCW</v>
      </c>
      <c r="U761">
        <f t="shared" si="70"/>
        <v>0.18260394999999999</v>
      </c>
      <c r="V761">
        <f>+VLOOKUP(T761,Financials!$C$59:$AN$72,MATCH(S761,Financials!$1:$1,0)-2,0)</f>
        <v>0.18260394999999999</v>
      </c>
      <c r="W761" s="108">
        <f t="shared" si="75"/>
        <v>0</v>
      </c>
      <c r="Y761" s="92">
        <f t="shared" si="71"/>
        <v>0.18260394999999999</v>
      </c>
      <c r="Z761">
        <f t="shared" si="72"/>
        <v>0.18260394999999999</v>
      </c>
    </row>
    <row r="762" spans="1:26" hidden="1" x14ac:dyDescent="0.25">
      <c r="A762" s="171">
        <v>1104</v>
      </c>
      <c r="B762" s="171" t="s">
        <v>1289</v>
      </c>
      <c r="C762" s="171" t="s">
        <v>2444</v>
      </c>
      <c r="D762" s="172">
        <v>44372</v>
      </c>
      <c r="E762" s="173">
        <v>8.4884959999999995E-2</v>
      </c>
      <c r="F762" s="173">
        <v>8.4884959999999995E-2</v>
      </c>
      <c r="G762" s="173">
        <v>1023.3</v>
      </c>
      <c r="I762" s="92">
        <f t="shared" si="73"/>
        <v>8.4884959999999995E-2</v>
      </c>
      <c r="J762" t="str">
        <f>IFERROR(VLOOKUP(VLOOKUP(B762,'Div &amp; NAV PU'!K:N,4,0),$O:$P,2,0),"Debt")</f>
        <v>Debt</v>
      </c>
      <c r="R762" t="str">
        <f t="shared" si="74"/>
        <v>Y0ALRegular Plan - Daily IDCW</v>
      </c>
      <c r="S762" t="str">
        <f>+VLOOKUP(B762,'Div &amp; NAV PU'!K:N,4,0)</f>
        <v>Y0AL</v>
      </c>
      <c r="T762" t="str">
        <f>+VLOOKUP(B762,'Div &amp; NAV PU'!K:O,5,0)</f>
        <v>Regular Plan - Daily IDCW</v>
      </c>
      <c r="U762">
        <f t="shared" si="70"/>
        <v>15.581406499999995</v>
      </c>
      <c r="V762">
        <f>+VLOOKUP(T762,Financials!$C$59:$AN$72,MATCH(S762,Financials!$1:$1,0)-2,0)</f>
        <v>15.581406499999995</v>
      </c>
      <c r="W762" s="108">
        <f t="shared" si="75"/>
        <v>0</v>
      </c>
      <c r="Y762" s="92">
        <f t="shared" si="71"/>
        <v>15.581406499999995</v>
      </c>
      <c r="Z762">
        <f t="shared" si="72"/>
        <v>15.581406499999995</v>
      </c>
    </row>
    <row r="763" spans="1:26" hidden="1" x14ac:dyDescent="0.25">
      <c r="A763" s="171">
        <v>1106</v>
      </c>
      <c r="B763" s="171" t="s">
        <v>1285</v>
      </c>
      <c r="C763" s="171" t="s">
        <v>2445</v>
      </c>
      <c r="D763" s="172">
        <v>44372</v>
      </c>
      <c r="E763" s="173">
        <v>8.701623E-2</v>
      </c>
      <c r="F763" s="173">
        <v>8.701623E-2</v>
      </c>
      <c r="G763" s="173">
        <v>1023.3</v>
      </c>
      <c r="I763" s="92">
        <f t="shared" si="73"/>
        <v>8.701623E-2</v>
      </c>
      <c r="J763" t="str">
        <f>IFERROR(VLOOKUP(VLOOKUP(B763,'Div &amp; NAV PU'!K:N,4,0),$O:$P,2,0),"Debt")</f>
        <v>Debt</v>
      </c>
      <c r="R763" t="str">
        <f t="shared" si="74"/>
        <v>Y0ALDirect Plan - Daily IDCW</v>
      </c>
      <c r="S763" t="str">
        <f>+VLOOKUP(B763,'Div &amp; NAV PU'!K:N,4,0)</f>
        <v>Y0AL</v>
      </c>
      <c r="T763" t="str">
        <f>+VLOOKUP(B763,'Div &amp; NAV PU'!K:O,5,0)</f>
        <v>Direct Plan - Daily IDCW</v>
      </c>
      <c r="U763">
        <f t="shared" si="70"/>
        <v>16.110954460000006</v>
      </c>
      <c r="V763">
        <f>+VLOOKUP(T763,Financials!$C$59:$AN$72,MATCH(S763,Financials!$1:$1,0)-2,0)</f>
        <v>16.110954460000006</v>
      </c>
      <c r="W763" s="108">
        <f t="shared" si="75"/>
        <v>0</v>
      </c>
      <c r="Y763" s="92">
        <f t="shared" si="71"/>
        <v>16.110954460000006</v>
      </c>
      <c r="Z763">
        <f t="shared" si="72"/>
        <v>16.110954460000006</v>
      </c>
    </row>
    <row r="764" spans="1:26" hidden="1" x14ac:dyDescent="0.25">
      <c r="A764" s="171">
        <v>1109</v>
      </c>
      <c r="B764" s="171">
        <v>125</v>
      </c>
      <c r="C764" s="171" t="s">
        <v>2458</v>
      </c>
      <c r="D764" s="172">
        <v>44372</v>
      </c>
      <c r="E764" s="173">
        <v>9.1073E-4</v>
      </c>
      <c r="F764" s="173">
        <v>9.1073E-4</v>
      </c>
      <c r="G764" s="173">
        <v>10.8591</v>
      </c>
      <c r="I764" s="92">
        <f t="shared" si="73"/>
        <v>9.1073E-4</v>
      </c>
      <c r="J764" t="str">
        <f>IFERROR(VLOOKUP(VLOOKUP(B764,'Div &amp; NAV PU'!K:N,4,0),$O:$P,2,0),"Debt")</f>
        <v>Debt</v>
      </c>
      <c r="R764" t="str">
        <f t="shared" si="74"/>
        <v>Y0BLRegular Plan - Daily IDCW</v>
      </c>
      <c r="S764" t="str">
        <f>+VLOOKUP(B764,'Div &amp; NAV PU'!K:N,4,0)</f>
        <v>Y0BL</v>
      </c>
      <c r="T764" t="str">
        <f>+VLOOKUP(B764,'Div &amp; NAV PU'!K:O,5,0)</f>
        <v>Regular Plan - Daily IDCW</v>
      </c>
      <c r="U764">
        <f t="shared" si="70"/>
        <v>0.15721088999999988</v>
      </c>
      <c r="V764">
        <f>+VLOOKUP(T764,Financials!$C$59:$AN$72,MATCH(S764,Financials!$1:$1,0)-2,0)</f>
        <v>0.15721088999999988</v>
      </c>
      <c r="W764" s="108">
        <f t="shared" si="75"/>
        <v>0</v>
      </c>
      <c r="Y764" s="92">
        <f t="shared" si="71"/>
        <v>0.15721088999999988</v>
      </c>
      <c r="Z764">
        <f t="shared" si="72"/>
        <v>0.15721088999999988</v>
      </c>
    </row>
    <row r="765" spans="1:26" hidden="1" x14ac:dyDescent="0.25">
      <c r="A765" s="171">
        <v>1111</v>
      </c>
      <c r="B765" s="171" t="s">
        <v>1263</v>
      </c>
      <c r="C765" s="171" t="s">
        <v>2459</v>
      </c>
      <c r="D765" s="172">
        <v>44372</v>
      </c>
      <c r="E765" s="173">
        <v>1.0533999999999999E-3</v>
      </c>
      <c r="F765" s="173">
        <v>1.0533999999999999E-3</v>
      </c>
      <c r="G765" s="173">
        <v>10.8591</v>
      </c>
      <c r="I765" s="92">
        <f t="shared" si="73"/>
        <v>1.0533999999999999E-3</v>
      </c>
      <c r="J765" t="str">
        <f>IFERROR(VLOOKUP(VLOOKUP(B765,'Div &amp; NAV PU'!K:N,4,0),$O:$P,2,0),"Debt")</f>
        <v>Debt</v>
      </c>
      <c r="R765" t="str">
        <f t="shared" si="74"/>
        <v>Y0BLDirect Plan - Daily IDCW</v>
      </c>
      <c r="S765" t="str">
        <f>+VLOOKUP(B765,'Div &amp; NAV PU'!K:N,4,0)</f>
        <v>Y0BL</v>
      </c>
      <c r="T765" t="str">
        <f>+VLOOKUP(B765,'Div &amp; NAV PU'!K:O,5,0)</f>
        <v>Direct Plan - Daily IDCW</v>
      </c>
      <c r="U765">
        <f t="shared" si="70"/>
        <v>0.18309809000000002</v>
      </c>
      <c r="V765">
        <f>+VLOOKUP(T765,Financials!$C$59:$AN$72,MATCH(S765,Financials!$1:$1,0)-2,0)</f>
        <v>0.18309809000000002</v>
      </c>
      <c r="W765" s="108">
        <f t="shared" si="75"/>
        <v>0</v>
      </c>
      <c r="Y765" s="92">
        <f t="shared" si="71"/>
        <v>0.18309809000000002</v>
      </c>
      <c r="Z765">
        <f t="shared" si="72"/>
        <v>0.18309809000000002</v>
      </c>
    </row>
    <row r="766" spans="1:26" hidden="1" x14ac:dyDescent="0.25">
      <c r="A766" s="171">
        <v>1115</v>
      </c>
      <c r="B766" s="171" t="s">
        <v>1271</v>
      </c>
      <c r="C766" s="171" t="s">
        <v>2446</v>
      </c>
      <c r="D766" s="172">
        <v>44372</v>
      </c>
      <c r="E766" s="173">
        <v>8.8207300000000002E-2</v>
      </c>
      <c r="F766" s="173">
        <v>8.8207300000000002E-2</v>
      </c>
      <c r="G766" s="173">
        <v>1011.7794</v>
      </c>
      <c r="I766" s="92">
        <f t="shared" si="73"/>
        <v>8.8207300000000002E-2</v>
      </c>
      <c r="J766" t="str">
        <f>IFERROR(VLOOKUP(VLOOKUP(B766,'Div &amp; NAV PU'!K:N,4,0),$O:$P,2,0),"Debt")</f>
        <v>Debt</v>
      </c>
      <c r="R766" t="str">
        <f t="shared" si="74"/>
        <v>Y0BQRegular Plan - Daily IDCW</v>
      </c>
      <c r="S766" t="str">
        <f>+VLOOKUP(B766,'Div &amp; NAV PU'!K:N,4,0)</f>
        <v>Y0BQ</v>
      </c>
      <c r="T766" t="str">
        <f>+VLOOKUP(B766,'Div &amp; NAV PU'!K:O,5,0)</f>
        <v>Regular Plan - Daily IDCW</v>
      </c>
      <c r="U766">
        <f t="shared" si="70"/>
        <v>15.994319890000005</v>
      </c>
      <c r="V766">
        <f>+VLOOKUP(T766,Financials!$C$59:$AN$72,MATCH(S766,Financials!$1:$1,0)-2,0)</f>
        <v>15.994319890000005</v>
      </c>
      <c r="W766" s="108">
        <f t="shared" si="75"/>
        <v>0</v>
      </c>
      <c r="Y766" s="92">
        <f t="shared" si="71"/>
        <v>15.994319890000005</v>
      </c>
      <c r="Z766">
        <f t="shared" si="72"/>
        <v>15.994319890000005</v>
      </c>
    </row>
    <row r="767" spans="1:26" hidden="1" x14ac:dyDescent="0.25">
      <c r="A767" s="171">
        <v>1116</v>
      </c>
      <c r="B767" s="171" t="s">
        <v>1268</v>
      </c>
      <c r="C767" s="171" t="s">
        <v>2447</v>
      </c>
      <c r="D767" s="172">
        <v>44372</v>
      </c>
      <c r="E767" s="173">
        <v>8.9846880000000004E-2</v>
      </c>
      <c r="F767" s="173">
        <v>8.9846880000000004E-2</v>
      </c>
      <c r="G767" s="173">
        <v>1014.3496</v>
      </c>
      <c r="I767" s="92">
        <f t="shared" si="73"/>
        <v>8.9846880000000004E-2</v>
      </c>
      <c r="J767" t="str">
        <f>IFERROR(VLOOKUP(VLOOKUP(B767,'Div &amp; NAV PU'!K:N,4,0),$O:$P,2,0),"Debt")</f>
        <v>Debt</v>
      </c>
      <c r="R767" t="str">
        <f t="shared" si="74"/>
        <v>Y0BQDirect Plan - Daily IDCW</v>
      </c>
      <c r="S767" t="str">
        <f>+VLOOKUP(B767,'Div &amp; NAV PU'!K:N,4,0)</f>
        <v>Y0BQ</v>
      </c>
      <c r="T767" t="str">
        <f>+VLOOKUP(B767,'Div &amp; NAV PU'!K:O,5,0)</f>
        <v>Direct Plan - Daily IDCW</v>
      </c>
      <c r="U767">
        <f t="shared" si="70"/>
        <v>16.338912069999992</v>
      </c>
      <c r="V767">
        <f>+VLOOKUP(T767,Financials!$C$59:$AN$72,MATCH(S767,Financials!$1:$1,0)-2,0)</f>
        <v>16.338912069999992</v>
      </c>
      <c r="W767" s="108">
        <f t="shared" si="75"/>
        <v>0</v>
      </c>
      <c r="Y767" s="92">
        <f t="shared" si="71"/>
        <v>16.338912069999992</v>
      </c>
      <c r="Z767">
        <f t="shared" si="72"/>
        <v>16.338912069999992</v>
      </c>
    </row>
    <row r="768" spans="1:26" hidden="1" x14ac:dyDescent="0.25">
      <c r="A768" s="171">
        <v>1135</v>
      </c>
      <c r="B768" s="171" t="s">
        <v>1289</v>
      </c>
      <c r="C768" s="171" t="s">
        <v>2444</v>
      </c>
      <c r="D768" s="172">
        <v>44374</v>
      </c>
      <c r="E768" s="173">
        <v>0.16991761999999999</v>
      </c>
      <c r="F768" s="173">
        <v>0.16991761999999999</v>
      </c>
      <c r="G768" s="173">
        <v>1023.3</v>
      </c>
      <c r="I768" s="92">
        <f t="shared" si="73"/>
        <v>0.16991761999999999</v>
      </c>
      <c r="J768" t="str">
        <f>IFERROR(VLOOKUP(VLOOKUP(B768,'Div &amp; NAV PU'!K:N,4,0),$O:$P,2,0),"Debt")</f>
        <v>Debt</v>
      </c>
      <c r="R768" t="str">
        <f t="shared" si="74"/>
        <v>Y0ALRegular Plan - Daily IDCW</v>
      </c>
      <c r="S768" t="str">
        <f>+VLOOKUP(B768,'Div &amp; NAV PU'!K:N,4,0)</f>
        <v>Y0AL</v>
      </c>
      <c r="T768" t="str">
        <f>+VLOOKUP(B768,'Div &amp; NAV PU'!K:O,5,0)</f>
        <v>Regular Plan - Daily IDCW</v>
      </c>
      <c r="U768">
        <f t="shared" si="70"/>
        <v>15.581406499999995</v>
      </c>
      <c r="V768">
        <f>+VLOOKUP(T768,Financials!$C$59:$AN$72,MATCH(S768,Financials!$1:$1,0)-2,0)</f>
        <v>15.581406499999995</v>
      </c>
      <c r="W768" s="108">
        <f t="shared" si="75"/>
        <v>0</v>
      </c>
      <c r="Y768" s="92">
        <f t="shared" si="71"/>
        <v>15.581406499999995</v>
      </c>
      <c r="Z768">
        <f t="shared" si="72"/>
        <v>15.581406499999995</v>
      </c>
    </row>
    <row r="769" spans="1:32" hidden="1" x14ac:dyDescent="0.25">
      <c r="A769" s="171">
        <v>1136</v>
      </c>
      <c r="B769" s="171" t="s">
        <v>1285</v>
      </c>
      <c r="C769" s="171" t="s">
        <v>2445</v>
      </c>
      <c r="D769" s="172">
        <v>44374</v>
      </c>
      <c r="E769" s="173">
        <v>0.17564200999999999</v>
      </c>
      <c r="F769" s="173">
        <v>0.17564200999999999</v>
      </c>
      <c r="G769" s="173">
        <v>1023.3</v>
      </c>
      <c r="I769" s="92">
        <f t="shared" si="73"/>
        <v>0.17564200999999999</v>
      </c>
      <c r="J769" t="str">
        <f>IFERROR(VLOOKUP(VLOOKUP(B769,'Div &amp; NAV PU'!K:N,4,0),$O:$P,2,0),"Debt")</f>
        <v>Debt</v>
      </c>
      <c r="R769" t="str">
        <f t="shared" si="74"/>
        <v>Y0ALDirect Plan - Daily IDCW</v>
      </c>
      <c r="S769" t="str">
        <f>+VLOOKUP(B769,'Div &amp; NAV PU'!K:N,4,0)</f>
        <v>Y0AL</v>
      </c>
      <c r="T769" t="str">
        <f>+VLOOKUP(B769,'Div &amp; NAV PU'!K:O,5,0)</f>
        <v>Direct Plan - Daily IDCW</v>
      </c>
      <c r="U769">
        <f t="shared" si="70"/>
        <v>16.110954460000006</v>
      </c>
      <c r="V769">
        <f>+VLOOKUP(T769,Financials!$C$59:$AN$72,MATCH(S769,Financials!$1:$1,0)-2,0)</f>
        <v>16.110954460000006</v>
      </c>
      <c r="W769" s="108">
        <f t="shared" si="75"/>
        <v>0</v>
      </c>
      <c r="Y769" s="92">
        <f t="shared" si="71"/>
        <v>16.110954460000006</v>
      </c>
      <c r="Z769">
        <f t="shared" si="72"/>
        <v>16.110954460000006</v>
      </c>
    </row>
    <row r="770" spans="1:32" hidden="1" x14ac:dyDescent="0.25">
      <c r="A770" s="171">
        <v>1137</v>
      </c>
      <c r="B770" s="171" t="s">
        <v>1271</v>
      </c>
      <c r="C770" s="171" t="s">
        <v>2446</v>
      </c>
      <c r="D770" s="172">
        <v>44374</v>
      </c>
      <c r="E770" s="173">
        <v>0.18643055</v>
      </c>
      <c r="F770" s="173">
        <v>0.18643055</v>
      </c>
      <c r="G770" s="173">
        <v>1011.7794</v>
      </c>
      <c r="I770" s="92">
        <f t="shared" si="73"/>
        <v>0.18643055</v>
      </c>
      <c r="J770" t="str">
        <f>IFERROR(VLOOKUP(VLOOKUP(B770,'Div &amp; NAV PU'!K:N,4,0),$O:$P,2,0),"Debt")</f>
        <v>Debt</v>
      </c>
      <c r="R770" t="str">
        <f t="shared" si="74"/>
        <v>Y0BQRegular Plan - Daily IDCW</v>
      </c>
      <c r="S770" t="str">
        <f>+VLOOKUP(B770,'Div &amp; NAV PU'!K:N,4,0)</f>
        <v>Y0BQ</v>
      </c>
      <c r="T770" t="str">
        <f>+VLOOKUP(B770,'Div &amp; NAV PU'!K:O,5,0)</f>
        <v>Regular Plan - Daily IDCW</v>
      </c>
      <c r="U770">
        <f t="shared" ref="U770:U833" si="76">+SUMIFS(I:I,R:R,R770)</f>
        <v>15.994319890000005</v>
      </c>
      <c r="V770">
        <f>+VLOOKUP(T770,Financials!$C$59:$AN$72,MATCH(S770,Financials!$1:$1,0)-2,0)</f>
        <v>15.994319890000005</v>
      </c>
      <c r="W770" s="108">
        <f t="shared" si="75"/>
        <v>0</v>
      </c>
      <c r="Y770" s="92">
        <f t="shared" ref="Y770:Y833" si="77">+SUMIFS(E:E,R:R,R770)</f>
        <v>15.994319890000005</v>
      </c>
      <c r="Z770">
        <f t="shared" ref="Z770:Z833" si="78">+SUMIFS(F:F,R:R,R770)</f>
        <v>15.994319890000005</v>
      </c>
    </row>
    <row r="771" spans="1:32" hidden="1" x14ac:dyDescent="0.25">
      <c r="A771" s="171">
        <v>1138</v>
      </c>
      <c r="B771" s="171" t="s">
        <v>1268</v>
      </c>
      <c r="C771" s="171" t="s">
        <v>2447</v>
      </c>
      <c r="D771" s="172">
        <v>44374</v>
      </c>
      <c r="E771" s="173">
        <v>0.18970485000000001</v>
      </c>
      <c r="F771" s="173">
        <v>0.18970485000000001</v>
      </c>
      <c r="G771" s="173">
        <v>1014.3496</v>
      </c>
      <c r="I771" s="92">
        <f t="shared" ref="I771:I834" si="79">F771</f>
        <v>0.18970485000000001</v>
      </c>
      <c r="J771" t="str">
        <f>IFERROR(VLOOKUP(VLOOKUP(B771,'Div &amp; NAV PU'!K:N,4,0),$O:$P,2,0),"Debt")</f>
        <v>Debt</v>
      </c>
      <c r="R771" t="str">
        <f t="shared" si="74"/>
        <v>Y0BQDirect Plan - Daily IDCW</v>
      </c>
      <c r="S771" t="str">
        <f>+VLOOKUP(B771,'Div &amp; NAV PU'!K:N,4,0)</f>
        <v>Y0BQ</v>
      </c>
      <c r="T771" t="str">
        <f>+VLOOKUP(B771,'Div &amp; NAV PU'!K:O,5,0)</f>
        <v>Direct Plan - Daily IDCW</v>
      </c>
      <c r="U771">
        <f t="shared" si="76"/>
        <v>16.338912069999992</v>
      </c>
      <c r="V771">
        <f>+VLOOKUP(T771,Financials!$C$59:$AN$72,MATCH(S771,Financials!$1:$1,0)-2,0)</f>
        <v>16.338912069999992</v>
      </c>
      <c r="W771" s="108">
        <f t="shared" si="75"/>
        <v>0</v>
      </c>
      <c r="Y771" s="92">
        <f t="shared" si="77"/>
        <v>16.338912069999992</v>
      </c>
      <c r="Z771">
        <f t="shared" si="78"/>
        <v>16.338912069999992</v>
      </c>
    </row>
    <row r="772" spans="1:32" hidden="1" x14ac:dyDescent="0.25">
      <c r="A772" s="171">
        <v>1139</v>
      </c>
      <c r="B772" s="171" t="s">
        <v>1288</v>
      </c>
      <c r="C772" s="171" t="s">
        <v>2449</v>
      </c>
      <c r="D772" s="172">
        <v>44375</v>
      </c>
      <c r="E772" s="173">
        <v>0.60473144000000001</v>
      </c>
      <c r="F772" s="173">
        <v>0.60473144000000001</v>
      </c>
      <c r="G772" s="173">
        <v>1001.4242</v>
      </c>
      <c r="I772" s="92">
        <f t="shared" si="79"/>
        <v>0.60473144000000001</v>
      </c>
      <c r="J772" t="str">
        <f>IFERROR(VLOOKUP(VLOOKUP(B772,'Div &amp; NAV PU'!K:N,4,0),$O:$P,2,0),"Debt")</f>
        <v>Debt</v>
      </c>
      <c r="R772" t="str">
        <f t="shared" si="74"/>
        <v>Y0ALDirect Plan - Weekly IDCW</v>
      </c>
      <c r="S772" t="str">
        <f>+VLOOKUP(B772,'Div &amp; NAV PU'!K:N,4,0)</f>
        <v>Y0AL</v>
      </c>
      <c r="T772" t="str">
        <f>+VLOOKUP(B772,'Div &amp; NAV PU'!K:O,5,0)</f>
        <v>Direct Plan - Weekly IDCW</v>
      </c>
      <c r="U772">
        <f t="shared" si="76"/>
        <v>15.663855589999999</v>
      </c>
      <c r="V772">
        <f>+VLOOKUP(T772,Financials!$C$59:$AN$72,MATCH(S772,Financials!$1:$1,0)-2,0)</f>
        <v>15.663855589999999</v>
      </c>
      <c r="W772" s="108">
        <f t="shared" si="75"/>
        <v>0</v>
      </c>
      <c r="Y772" s="92">
        <f t="shared" si="77"/>
        <v>15.663855589999999</v>
      </c>
      <c r="Z772">
        <f t="shared" si="78"/>
        <v>15.663855589999999</v>
      </c>
    </row>
    <row r="773" spans="1:32" hidden="1" x14ac:dyDescent="0.25">
      <c r="A773" s="171">
        <v>1140</v>
      </c>
      <c r="B773" s="171" t="s">
        <v>1273</v>
      </c>
      <c r="C773" s="171" t="s">
        <v>2448</v>
      </c>
      <c r="D773" s="172">
        <v>44375</v>
      </c>
      <c r="E773" s="173">
        <v>0.67546373000000004</v>
      </c>
      <c r="F773" s="173">
        <v>0.67546373000000004</v>
      </c>
      <c r="G773" s="173">
        <v>1002.7005</v>
      </c>
      <c r="I773" s="92">
        <f t="shared" si="79"/>
        <v>0.67546373000000004</v>
      </c>
      <c r="J773" t="str">
        <f>IFERROR(VLOOKUP(VLOOKUP(B773,'Div &amp; NAV PU'!K:N,4,0),$O:$P,2,0),"Debt")</f>
        <v>Debt</v>
      </c>
      <c r="R773" t="str">
        <f t="shared" si="74"/>
        <v>Y0BQRegular Plan - Weekly IDCW</v>
      </c>
      <c r="S773" t="str">
        <f>+VLOOKUP(B773,'Div &amp; NAV PU'!K:N,4,0)</f>
        <v>Y0BQ</v>
      </c>
      <c r="T773" t="str">
        <f>+VLOOKUP(B773,'Div &amp; NAV PU'!K:O,5,0)</f>
        <v>Regular Plan - Weekly IDCW</v>
      </c>
      <c r="U773">
        <f t="shared" si="76"/>
        <v>15.883562729999998</v>
      </c>
      <c r="V773">
        <f>+VLOOKUP(T773,Financials!$C$59:$AN$72,MATCH(S773,Financials!$1:$1,0)-2,0)</f>
        <v>15.883562729999998</v>
      </c>
      <c r="W773" s="108">
        <f t="shared" si="75"/>
        <v>0</v>
      </c>
      <c r="Y773" s="92">
        <f t="shared" si="77"/>
        <v>15.883562729999998</v>
      </c>
      <c r="Z773">
        <f t="shared" si="78"/>
        <v>15.883562729999998</v>
      </c>
    </row>
    <row r="774" spans="1:32" hidden="1" x14ac:dyDescent="0.25">
      <c r="A774" s="171">
        <v>1141</v>
      </c>
      <c r="B774" s="171" t="s">
        <v>1339</v>
      </c>
      <c r="C774" s="171" t="s">
        <v>2453</v>
      </c>
      <c r="D774" s="172">
        <v>44375</v>
      </c>
      <c r="E774" s="173">
        <v>0.58591347000000005</v>
      </c>
      <c r="F774" s="173">
        <v>0.58591347000000005</v>
      </c>
      <c r="G774" s="173">
        <v>1000.0318</v>
      </c>
      <c r="I774" s="92">
        <f t="shared" si="79"/>
        <v>0.58591347000000005</v>
      </c>
      <c r="J774" t="str">
        <f>IFERROR(VLOOKUP(VLOOKUP(B774,'Div &amp; NAV PU'!K:N,4,0),$O:$P,2,0),"Debt")</f>
        <v>Debt</v>
      </c>
      <c r="R774" t="str">
        <f t="shared" si="74"/>
        <v>Y0ALRegular Plan - Weekly IDCW</v>
      </c>
      <c r="S774" t="str">
        <f>+VLOOKUP(B774,'Div &amp; NAV PU'!K:N,4,0)</f>
        <v>Y0AL</v>
      </c>
      <c r="T774" t="str">
        <f>+VLOOKUP(B774,'Div &amp; NAV PU'!K:O,5,0)</f>
        <v>Regular Plan - Weekly IDCW</v>
      </c>
      <c r="U774">
        <f t="shared" si="76"/>
        <v>15.152052740000002</v>
      </c>
      <c r="V774">
        <f>+VLOOKUP(T774,Financials!$C$59:$AN$72,MATCH(S774,Financials!$1:$1,0)-2,0)</f>
        <v>15.152052740000002</v>
      </c>
      <c r="W774" s="108">
        <f t="shared" si="75"/>
        <v>0</v>
      </c>
      <c r="Y774" s="92">
        <f t="shared" si="77"/>
        <v>15.152052740000002</v>
      </c>
      <c r="Z774">
        <f t="shared" si="78"/>
        <v>15.152052740000002</v>
      </c>
    </row>
    <row r="775" spans="1:32" hidden="1" x14ac:dyDescent="0.25">
      <c r="A775" s="171">
        <v>1143</v>
      </c>
      <c r="B775" s="171">
        <v>221</v>
      </c>
      <c r="C775" s="171" t="s">
        <v>2454</v>
      </c>
      <c r="D775" s="172">
        <v>44375</v>
      </c>
      <c r="E775" s="173">
        <v>6.2731999999999996E-3</v>
      </c>
      <c r="F775" s="173">
        <v>6.2731999999999996E-3</v>
      </c>
      <c r="G775" s="173">
        <v>11.122999999999999</v>
      </c>
      <c r="I775" s="92">
        <f t="shared" si="79"/>
        <v>6.2731999999999996E-3</v>
      </c>
      <c r="J775" t="str">
        <f>IFERROR(VLOOKUP(VLOOKUP(B775,'Div &amp; NAV PU'!K:N,4,0),$O:$P,2,0),"Debt")</f>
        <v>Debt</v>
      </c>
      <c r="R775" t="str">
        <f t="shared" si="74"/>
        <v>Y0BORegular Plan - Weekly IDCW</v>
      </c>
      <c r="S775" t="str">
        <f>+VLOOKUP(B775,'Div &amp; NAV PU'!K:N,4,0)</f>
        <v>Y0BO</v>
      </c>
      <c r="T775" t="str">
        <f>+VLOOKUP(B775,'Div &amp; NAV PU'!K:O,5,0)</f>
        <v>Regular Plan - Weekly IDCW</v>
      </c>
      <c r="U775">
        <f t="shared" si="76"/>
        <v>0.15691073999999997</v>
      </c>
      <c r="V775">
        <f>+VLOOKUP(T775,Financials!$C$59:$AN$72,MATCH(S775,Financials!$1:$1,0)-2,0)</f>
        <v>0.15691073999999997</v>
      </c>
      <c r="W775" s="108">
        <f t="shared" si="75"/>
        <v>0</v>
      </c>
      <c r="Y775" s="92">
        <f t="shared" si="77"/>
        <v>0.15691073999999997</v>
      </c>
      <c r="Z775">
        <f t="shared" si="78"/>
        <v>0.15691073999999997</v>
      </c>
    </row>
    <row r="776" spans="1:32" hidden="1" x14ac:dyDescent="0.25">
      <c r="A776" s="171">
        <v>1144</v>
      </c>
      <c r="B776" s="171">
        <v>222</v>
      </c>
      <c r="C776" s="171" t="s">
        <v>2455</v>
      </c>
      <c r="D776" s="172">
        <v>44375</v>
      </c>
      <c r="E776" s="173">
        <v>2.8633199999999999E-3</v>
      </c>
      <c r="F776" s="173">
        <v>2.8633199999999999E-3</v>
      </c>
      <c r="G776" s="173">
        <v>10.322100000000001</v>
      </c>
      <c r="I776" s="92">
        <f t="shared" si="79"/>
        <v>2.8633199999999999E-3</v>
      </c>
      <c r="J776" t="str">
        <f>IFERROR(VLOOKUP(VLOOKUP(B776,'Div &amp; NAV PU'!K:N,4,0),$O:$P,2,0),"Debt")</f>
        <v>Debt</v>
      </c>
      <c r="R776" t="str">
        <f t="shared" si="74"/>
        <v>Y0BORegular Plan - Daily IDCW</v>
      </c>
      <c r="S776" t="str">
        <f>+VLOOKUP(B776,'Div &amp; NAV PU'!K:N,4,0)</f>
        <v>Y0BO</v>
      </c>
      <c r="T776" t="str">
        <f>+VLOOKUP(B776,'Div &amp; NAV PU'!K:O,5,0)</f>
        <v>Regular Plan - Daily IDCW</v>
      </c>
      <c r="U776">
        <f t="shared" si="76"/>
        <v>0.17107141000000012</v>
      </c>
      <c r="V776">
        <f>+VLOOKUP(T776,Financials!$C$59:$AN$72,MATCH(S776,Financials!$1:$1,0)-2,0)</f>
        <v>0.17107141000000012</v>
      </c>
      <c r="W776" s="108">
        <f t="shared" si="75"/>
        <v>0</v>
      </c>
      <c r="Y776" s="92">
        <f t="shared" si="77"/>
        <v>0.17107141000000012</v>
      </c>
      <c r="Z776">
        <f t="shared" si="78"/>
        <v>0.17107141000000012</v>
      </c>
    </row>
    <row r="777" spans="1:32" hidden="1" x14ac:dyDescent="0.25">
      <c r="A777" s="171">
        <v>1146</v>
      </c>
      <c r="B777" s="171" t="s">
        <v>1262</v>
      </c>
      <c r="C777" s="171" t="s">
        <v>2456</v>
      </c>
      <c r="D777" s="172">
        <v>44375</v>
      </c>
      <c r="E777" s="173">
        <v>6.7342299999999999E-3</v>
      </c>
      <c r="F777" s="173">
        <v>6.7342299999999999E-3</v>
      </c>
      <c r="G777" s="173">
        <v>11.305</v>
      </c>
      <c r="I777" s="92">
        <f t="shared" si="79"/>
        <v>6.7342299999999999E-3</v>
      </c>
      <c r="J777" t="str">
        <f>IFERROR(VLOOKUP(VLOOKUP(B777,'Div &amp; NAV PU'!K:N,4,0),$O:$P,2,0),"Debt")</f>
        <v>Debt</v>
      </c>
      <c r="R777" t="str">
        <f t="shared" si="74"/>
        <v>Y0BODirect Plan - Weekly IDCW</v>
      </c>
      <c r="S777" t="str">
        <f>+VLOOKUP(B777,'Div &amp; NAV PU'!K:N,4,0)</f>
        <v>Y0BO</v>
      </c>
      <c r="T777" t="str">
        <f>+VLOOKUP(B777,'Div &amp; NAV PU'!K:O,5,0)</f>
        <v>Direct Plan - Weekly IDCW</v>
      </c>
      <c r="U777">
        <f t="shared" si="76"/>
        <v>0.16732176999999998</v>
      </c>
      <c r="V777">
        <f>+VLOOKUP(T777,Financials!$C$59:$AN$72,MATCH(S777,Financials!$1:$1,0)-2,0)</f>
        <v>0.16732176999999998</v>
      </c>
      <c r="W777" s="108">
        <f t="shared" si="75"/>
        <v>0</v>
      </c>
      <c r="Y777" s="92">
        <f t="shared" si="77"/>
        <v>0.16732176999999998</v>
      </c>
      <c r="Z777">
        <f t="shared" si="78"/>
        <v>0.16732176999999998</v>
      </c>
    </row>
    <row r="778" spans="1:32" hidden="1" x14ac:dyDescent="0.25">
      <c r="A778" s="171">
        <v>1147</v>
      </c>
      <c r="B778" s="171" t="s">
        <v>1259</v>
      </c>
      <c r="C778" s="171" t="s">
        <v>2457</v>
      </c>
      <c r="D778" s="172">
        <v>44375</v>
      </c>
      <c r="E778" s="173">
        <v>3.0534500000000001E-3</v>
      </c>
      <c r="F778" s="173">
        <v>3.0534500000000001E-3</v>
      </c>
      <c r="G778" s="173">
        <v>10.5092</v>
      </c>
      <c r="I778" s="92">
        <f t="shared" si="79"/>
        <v>3.0534500000000001E-3</v>
      </c>
      <c r="J778" t="str">
        <f>IFERROR(VLOOKUP(VLOOKUP(B778,'Div &amp; NAV PU'!K:N,4,0),$O:$P,2,0),"Debt")</f>
        <v>Debt</v>
      </c>
      <c r="R778" t="str">
        <f t="shared" si="74"/>
        <v>Y0BODirect Plan - Daily IDCW</v>
      </c>
      <c r="S778" t="str">
        <f>+VLOOKUP(B778,'Div &amp; NAV PU'!K:N,4,0)</f>
        <v>Y0BO</v>
      </c>
      <c r="T778" t="str">
        <f>+VLOOKUP(B778,'Div &amp; NAV PU'!K:O,5,0)</f>
        <v>Direct Plan - Daily IDCW</v>
      </c>
      <c r="U778">
        <f t="shared" si="76"/>
        <v>0.18260394999999999</v>
      </c>
      <c r="V778">
        <f>+VLOOKUP(T778,Financials!$C$59:$AN$72,MATCH(S778,Financials!$1:$1,0)-2,0)</f>
        <v>0.18260394999999999</v>
      </c>
      <c r="W778" s="108">
        <f t="shared" si="75"/>
        <v>0</v>
      </c>
      <c r="Y778" s="92">
        <f t="shared" si="77"/>
        <v>0.18260394999999999</v>
      </c>
      <c r="Z778">
        <f t="shared" si="78"/>
        <v>0.18260394999999999</v>
      </c>
    </row>
    <row r="779" spans="1:32" hidden="1" x14ac:dyDescent="0.25">
      <c r="A779" s="171">
        <v>1149</v>
      </c>
      <c r="B779" s="171" t="s">
        <v>1289</v>
      </c>
      <c r="C779" s="171" t="s">
        <v>2444</v>
      </c>
      <c r="D779" s="172">
        <v>44375</v>
      </c>
      <c r="E779" s="173">
        <v>8.6234160000000004E-2</v>
      </c>
      <c r="F779" s="173">
        <v>8.6234160000000004E-2</v>
      </c>
      <c r="G779" s="173">
        <v>1023.3</v>
      </c>
      <c r="I779" s="92">
        <f t="shared" si="79"/>
        <v>8.6234160000000004E-2</v>
      </c>
      <c r="J779" t="str">
        <f>IFERROR(VLOOKUP(VLOOKUP(B779,'Div &amp; NAV PU'!K:N,4,0),$O:$P,2,0),"Debt")</f>
        <v>Debt</v>
      </c>
      <c r="R779" t="str">
        <f t="shared" si="74"/>
        <v>Y0ALRegular Plan - Daily IDCW</v>
      </c>
      <c r="S779" t="str">
        <f>+VLOOKUP(B779,'Div &amp; NAV PU'!K:N,4,0)</f>
        <v>Y0AL</v>
      </c>
      <c r="T779" t="str">
        <f>+VLOOKUP(B779,'Div &amp; NAV PU'!K:O,5,0)</f>
        <v>Regular Plan - Daily IDCW</v>
      </c>
      <c r="U779">
        <f t="shared" si="76"/>
        <v>15.581406499999995</v>
      </c>
      <c r="V779">
        <f>+VLOOKUP(T779,Financials!$C$59:$AN$72,MATCH(S779,Financials!$1:$1,0)-2,0)</f>
        <v>15.581406499999995</v>
      </c>
      <c r="W779" s="108">
        <f t="shared" si="75"/>
        <v>0</v>
      </c>
      <c r="Y779" s="92">
        <f t="shared" si="77"/>
        <v>15.581406499999995</v>
      </c>
      <c r="Z779">
        <f t="shared" si="78"/>
        <v>15.581406499999995</v>
      </c>
    </row>
    <row r="780" spans="1:32" hidden="1" x14ac:dyDescent="0.25">
      <c r="A780" s="171">
        <v>1152</v>
      </c>
      <c r="B780" s="171" t="s">
        <v>1285</v>
      </c>
      <c r="C780" s="171" t="s">
        <v>2445</v>
      </c>
      <c r="D780" s="172">
        <v>44375</v>
      </c>
      <c r="E780" s="173">
        <v>8.9264060000000006E-2</v>
      </c>
      <c r="F780" s="173">
        <v>8.9264060000000006E-2</v>
      </c>
      <c r="G780" s="173">
        <v>1023.3</v>
      </c>
      <c r="I780" s="92">
        <f t="shared" si="79"/>
        <v>8.9264060000000006E-2</v>
      </c>
      <c r="J780" t="str">
        <f>IFERROR(VLOOKUP(VLOOKUP(B780,'Div &amp; NAV PU'!K:N,4,0),$O:$P,2,0),"Debt")</f>
        <v>Debt</v>
      </c>
      <c r="R780" t="str">
        <f t="shared" si="74"/>
        <v>Y0ALDirect Plan - Daily IDCW</v>
      </c>
      <c r="S780" t="str">
        <f>+VLOOKUP(B780,'Div &amp; NAV PU'!K:N,4,0)</f>
        <v>Y0AL</v>
      </c>
      <c r="T780" t="str">
        <f>+VLOOKUP(B780,'Div &amp; NAV PU'!K:O,5,0)</f>
        <v>Direct Plan - Daily IDCW</v>
      </c>
      <c r="U780">
        <f t="shared" si="76"/>
        <v>16.110954460000006</v>
      </c>
      <c r="V780">
        <f>+VLOOKUP(T780,Financials!$C$59:$AN$72,MATCH(S780,Financials!$1:$1,0)-2,0)</f>
        <v>16.110954460000006</v>
      </c>
      <c r="W780" s="108">
        <f t="shared" si="75"/>
        <v>0</v>
      </c>
      <c r="Y780" s="92">
        <f t="shared" si="77"/>
        <v>16.110954460000006</v>
      </c>
      <c r="Z780">
        <f t="shared" si="78"/>
        <v>16.110954460000006</v>
      </c>
    </row>
    <row r="781" spans="1:32" hidden="1" x14ac:dyDescent="0.25">
      <c r="A781" s="171">
        <v>1153</v>
      </c>
      <c r="B781" s="171">
        <v>126</v>
      </c>
      <c r="C781" s="171" t="s">
        <v>2450</v>
      </c>
      <c r="D781" s="172">
        <v>44375</v>
      </c>
      <c r="E781" s="173">
        <v>6.0928800000000002E-3</v>
      </c>
      <c r="F781" s="173">
        <v>6.0928800000000002E-3</v>
      </c>
      <c r="G781" s="173">
        <v>13.049799999999999</v>
      </c>
      <c r="I781" s="92">
        <f t="shared" si="79"/>
        <v>6.0928800000000002E-3</v>
      </c>
      <c r="J781" t="str">
        <f>IFERROR(VLOOKUP(VLOOKUP(B781,'Div &amp; NAV PU'!K:N,4,0),$O:$P,2,0),"Debt")</f>
        <v>Debt</v>
      </c>
      <c r="R781" t="str">
        <f t="shared" si="74"/>
        <v>Y0BLRegular Plan - Weekly IDCW</v>
      </c>
      <c r="S781" t="str">
        <f>+VLOOKUP(B781,'Div &amp; NAV PU'!K:N,4,0)</f>
        <v>Y0BL</v>
      </c>
      <c r="T781" t="str">
        <f>+VLOOKUP(B781,'Div &amp; NAV PU'!K:O,5,0)</f>
        <v>Regular Plan - Weekly IDCW</v>
      </c>
      <c r="U781">
        <f t="shared" si="76"/>
        <v>0.15968480999999998</v>
      </c>
      <c r="V781">
        <f>+VLOOKUP(T781,Financials!$C$59:$AN$72,MATCH(S781,Financials!$1:$1,0)-2,0)</f>
        <v>0.15968480999999998</v>
      </c>
      <c r="W781" s="108">
        <f t="shared" si="75"/>
        <v>0</v>
      </c>
      <c r="Y781" s="92">
        <f t="shared" si="77"/>
        <v>0.15968480999999998</v>
      </c>
      <c r="Z781">
        <f t="shared" si="78"/>
        <v>0.15968480999999998</v>
      </c>
      <c r="AF781" s="169"/>
    </row>
    <row r="782" spans="1:32" hidden="1" x14ac:dyDescent="0.25">
      <c r="A782" s="171">
        <v>1154</v>
      </c>
      <c r="B782" s="171">
        <v>125</v>
      </c>
      <c r="C782" s="171" t="s">
        <v>2458</v>
      </c>
      <c r="D782" s="172">
        <v>44375</v>
      </c>
      <c r="E782" s="173">
        <v>2.5678699999999999E-3</v>
      </c>
      <c r="F782" s="173">
        <v>2.5678699999999999E-3</v>
      </c>
      <c r="G782" s="173">
        <v>10.8591</v>
      </c>
      <c r="I782" s="92">
        <f t="shared" si="79"/>
        <v>2.5678699999999999E-3</v>
      </c>
      <c r="J782" t="str">
        <f>IFERROR(VLOOKUP(VLOOKUP(B782,'Div &amp; NAV PU'!K:N,4,0),$O:$P,2,0),"Debt")</f>
        <v>Debt</v>
      </c>
      <c r="R782" t="str">
        <f t="shared" si="74"/>
        <v>Y0BLRegular Plan - Daily IDCW</v>
      </c>
      <c r="S782" t="str">
        <f>+VLOOKUP(B782,'Div &amp; NAV PU'!K:N,4,0)</f>
        <v>Y0BL</v>
      </c>
      <c r="T782" t="str">
        <f>+VLOOKUP(B782,'Div &amp; NAV PU'!K:O,5,0)</f>
        <v>Regular Plan - Daily IDCW</v>
      </c>
      <c r="U782">
        <f t="shared" si="76"/>
        <v>0.15721088999999988</v>
      </c>
      <c r="V782">
        <f>+VLOOKUP(T782,Financials!$C$59:$AN$72,MATCH(S782,Financials!$1:$1,0)-2,0)</f>
        <v>0.15721088999999988</v>
      </c>
      <c r="W782" s="108">
        <f t="shared" si="75"/>
        <v>0</v>
      </c>
      <c r="Y782" s="92">
        <f t="shared" si="77"/>
        <v>0.15721088999999988</v>
      </c>
      <c r="Z782">
        <f t="shared" si="78"/>
        <v>0.15721088999999988</v>
      </c>
    </row>
    <row r="783" spans="1:32" hidden="1" x14ac:dyDescent="0.25">
      <c r="A783" s="171">
        <v>1155</v>
      </c>
      <c r="B783" s="171" t="s">
        <v>1267</v>
      </c>
      <c r="C783" s="171" t="s">
        <v>2451</v>
      </c>
      <c r="D783" s="172">
        <v>44375</v>
      </c>
      <c r="E783" s="173">
        <v>7.1397500000000003E-3</v>
      </c>
      <c r="F783" s="173">
        <v>7.1397500000000003E-3</v>
      </c>
      <c r="G783" s="173">
        <v>13.122999999999999</v>
      </c>
      <c r="I783" s="92">
        <f t="shared" si="79"/>
        <v>7.1397500000000003E-3</v>
      </c>
      <c r="J783" t="str">
        <f>IFERROR(VLOOKUP(VLOOKUP(B783,'Div &amp; NAV PU'!K:N,4,0),$O:$P,2,0),"Debt")</f>
        <v>Debt</v>
      </c>
      <c r="R783" t="str">
        <f t="shared" si="74"/>
        <v>Y0BLDirect Plan - Weekly IDCW</v>
      </c>
      <c r="S783" t="str">
        <f>+VLOOKUP(B783,'Div &amp; NAV PU'!K:N,4,0)</f>
        <v>Y0BL</v>
      </c>
      <c r="T783" t="str">
        <f>+VLOOKUP(B783,'Div &amp; NAV PU'!K:O,5,0)</f>
        <v>Direct Plan - Weekly IDCW</v>
      </c>
      <c r="U783">
        <f t="shared" si="76"/>
        <v>0.18718277999999999</v>
      </c>
      <c r="V783">
        <f>+VLOOKUP(T783,Financials!$C$59:$AN$72,MATCH(S783,Financials!$1:$1,0)-2,0)</f>
        <v>0.18718277999999999</v>
      </c>
      <c r="W783" s="108">
        <f t="shared" si="75"/>
        <v>0</v>
      </c>
      <c r="Y783" s="92">
        <f t="shared" si="77"/>
        <v>0.18718277999999999</v>
      </c>
      <c r="Z783">
        <f t="shared" si="78"/>
        <v>0.18718277999999999</v>
      </c>
    </row>
    <row r="784" spans="1:32" hidden="1" x14ac:dyDescent="0.25">
      <c r="A784" s="171">
        <v>1156</v>
      </c>
      <c r="B784" s="171" t="s">
        <v>1263</v>
      </c>
      <c r="C784" s="171" t="s">
        <v>2459</v>
      </c>
      <c r="D784" s="172">
        <v>44375</v>
      </c>
      <c r="E784" s="173">
        <v>2.9963699999999999E-3</v>
      </c>
      <c r="F784" s="173">
        <v>2.9963699999999999E-3</v>
      </c>
      <c r="G784" s="173">
        <v>10.8591</v>
      </c>
      <c r="I784" s="92">
        <f t="shared" si="79"/>
        <v>2.9963699999999999E-3</v>
      </c>
      <c r="J784" t="str">
        <f>IFERROR(VLOOKUP(VLOOKUP(B784,'Div &amp; NAV PU'!K:N,4,0),$O:$P,2,0),"Debt")</f>
        <v>Debt</v>
      </c>
      <c r="R784" t="str">
        <f t="shared" si="74"/>
        <v>Y0BLDirect Plan - Daily IDCW</v>
      </c>
      <c r="S784" t="str">
        <f>+VLOOKUP(B784,'Div &amp; NAV PU'!K:N,4,0)</f>
        <v>Y0BL</v>
      </c>
      <c r="T784" t="str">
        <f>+VLOOKUP(B784,'Div &amp; NAV PU'!K:O,5,0)</f>
        <v>Direct Plan - Daily IDCW</v>
      </c>
      <c r="U784">
        <f t="shared" si="76"/>
        <v>0.18309809000000002</v>
      </c>
      <c r="V784">
        <f>+VLOOKUP(T784,Financials!$C$59:$AN$72,MATCH(S784,Financials!$1:$1,0)-2,0)</f>
        <v>0.18309809000000002</v>
      </c>
      <c r="W784" s="108">
        <f t="shared" si="75"/>
        <v>0</v>
      </c>
      <c r="Y784" s="92">
        <f t="shared" si="77"/>
        <v>0.18309809000000002</v>
      </c>
      <c r="Z784">
        <f t="shared" si="78"/>
        <v>0.18309809000000002</v>
      </c>
      <c r="AF784" s="169"/>
    </row>
    <row r="785" spans="1:26" hidden="1" x14ac:dyDescent="0.25">
      <c r="A785" s="171">
        <v>1158</v>
      </c>
      <c r="B785" s="171" t="s">
        <v>1271</v>
      </c>
      <c r="C785" s="171" t="s">
        <v>2446</v>
      </c>
      <c r="D785" s="172">
        <v>44375</v>
      </c>
      <c r="E785" s="173">
        <v>0.11040728</v>
      </c>
      <c r="F785" s="173">
        <v>0.11040728</v>
      </c>
      <c r="G785" s="173">
        <v>1011.7794</v>
      </c>
      <c r="I785" s="92">
        <f t="shared" si="79"/>
        <v>0.11040728</v>
      </c>
      <c r="J785" t="str">
        <f>IFERROR(VLOOKUP(VLOOKUP(B785,'Div &amp; NAV PU'!K:N,4,0),$O:$P,2,0),"Debt")</f>
        <v>Debt</v>
      </c>
      <c r="R785" t="str">
        <f t="shared" si="74"/>
        <v>Y0BQRegular Plan - Daily IDCW</v>
      </c>
      <c r="S785" t="str">
        <f>+VLOOKUP(B785,'Div &amp; NAV PU'!K:N,4,0)</f>
        <v>Y0BQ</v>
      </c>
      <c r="T785" t="str">
        <f>+VLOOKUP(B785,'Div &amp; NAV PU'!K:O,5,0)</f>
        <v>Regular Plan - Daily IDCW</v>
      </c>
      <c r="U785">
        <f t="shared" si="76"/>
        <v>15.994319890000005</v>
      </c>
      <c r="V785">
        <f>+VLOOKUP(T785,Financials!$C$59:$AN$72,MATCH(S785,Financials!$1:$1,0)-2,0)</f>
        <v>15.994319890000005</v>
      </c>
      <c r="W785" s="108">
        <f t="shared" si="75"/>
        <v>0</v>
      </c>
      <c r="Y785" s="92">
        <f t="shared" si="77"/>
        <v>15.994319890000005</v>
      </c>
      <c r="Z785">
        <f t="shared" si="78"/>
        <v>15.994319890000005</v>
      </c>
    </row>
    <row r="786" spans="1:26" hidden="1" x14ac:dyDescent="0.25">
      <c r="A786" s="171">
        <v>1159</v>
      </c>
      <c r="B786" s="171" t="s">
        <v>1270</v>
      </c>
      <c r="C786" s="171" t="s">
        <v>2452</v>
      </c>
      <c r="D786" s="172">
        <v>44375</v>
      </c>
      <c r="E786" s="173">
        <v>0.68388448000000002</v>
      </c>
      <c r="F786" s="173">
        <v>0.68388448000000002</v>
      </c>
      <c r="G786" s="173">
        <v>1000.9308</v>
      </c>
      <c r="I786" s="92">
        <f t="shared" si="79"/>
        <v>0.68388448000000002</v>
      </c>
      <c r="J786" t="str">
        <f>IFERROR(VLOOKUP(VLOOKUP(B786,'Div &amp; NAV PU'!K:N,4,0),$O:$P,2,0),"Debt")</f>
        <v>Debt</v>
      </c>
      <c r="R786" t="str">
        <f t="shared" si="74"/>
        <v>Y0BQDirect Plan - Weekly IDCW</v>
      </c>
      <c r="S786" t="str">
        <f>+VLOOKUP(B786,'Div &amp; NAV PU'!K:N,4,0)</f>
        <v>Y0BQ</v>
      </c>
      <c r="T786" t="str">
        <f>+VLOOKUP(B786,'Div &amp; NAV PU'!K:O,5,0)</f>
        <v>Direct Plan - Weekly IDCW</v>
      </c>
      <c r="U786">
        <f t="shared" si="76"/>
        <v>16.12514651</v>
      </c>
      <c r="V786">
        <f>+VLOOKUP(T786,Financials!$C$59:$AN$72,MATCH(S786,Financials!$1:$1,0)-2,0)</f>
        <v>16.12514651</v>
      </c>
      <c r="W786" s="108">
        <f t="shared" si="75"/>
        <v>0</v>
      </c>
      <c r="Y786" s="92">
        <f t="shared" si="77"/>
        <v>16.12514651</v>
      </c>
      <c r="Z786">
        <f t="shared" si="78"/>
        <v>16.12514651</v>
      </c>
    </row>
    <row r="787" spans="1:26" hidden="1" x14ac:dyDescent="0.25">
      <c r="A787" s="171">
        <v>1160</v>
      </c>
      <c r="B787" s="171" t="s">
        <v>1268</v>
      </c>
      <c r="C787" s="171" t="s">
        <v>2447</v>
      </c>
      <c r="D787" s="172">
        <v>44375</v>
      </c>
      <c r="E787" s="173">
        <v>0.1120606</v>
      </c>
      <c r="F787" s="173">
        <v>0.1120606</v>
      </c>
      <c r="G787" s="173">
        <v>1014.3496</v>
      </c>
      <c r="I787" s="92">
        <f t="shared" si="79"/>
        <v>0.1120606</v>
      </c>
      <c r="J787" t="str">
        <f>IFERROR(VLOOKUP(VLOOKUP(B787,'Div &amp; NAV PU'!K:N,4,0),$O:$P,2,0),"Debt")</f>
        <v>Debt</v>
      </c>
      <c r="R787" t="str">
        <f t="shared" si="74"/>
        <v>Y0BQDirect Plan - Daily IDCW</v>
      </c>
      <c r="S787" t="str">
        <f>+VLOOKUP(B787,'Div &amp; NAV PU'!K:N,4,0)</f>
        <v>Y0BQ</v>
      </c>
      <c r="T787" t="str">
        <f>+VLOOKUP(B787,'Div &amp; NAV PU'!K:O,5,0)</f>
        <v>Direct Plan - Daily IDCW</v>
      </c>
      <c r="U787">
        <f t="shared" si="76"/>
        <v>16.338912069999992</v>
      </c>
      <c r="V787">
        <f>+VLOOKUP(T787,Financials!$C$59:$AN$72,MATCH(S787,Financials!$1:$1,0)-2,0)</f>
        <v>16.338912069999992</v>
      </c>
      <c r="W787" s="108">
        <f t="shared" si="75"/>
        <v>0</v>
      </c>
      <c r="Y787" s="92">
        <f t="shared" si="77"/>
        <v>16.338912069999992</v>
      </c>
      <c r="Z787">
        <f t="shared" si="78"/>
        <v>16.338912069999992</v>
      </c>
    </row>
    <row r="788" spans="1:26" hidden="1" x14ac:dyDescent="0.25">
      <c r="A788" s="171">
        <v>1167</v>
      </c>
      <c r="B788" s="171">
        <v>222</v>
      </c>
      <c r="C788" s="171" t="s">
        <v>2455</v>
      </c>
      <c r="D788" s="172">
        <v>44376</v>
      </c>
      <c r="E788" s="173">
        <v>1.3533099999999999E-3</v>
      </c>
      <c r="F788" s="173">
        <v>1.3533099999999999E-3</v>
      </c>
      <c r="G788" s="173">
        <v>10.322100000000001</v>
      </c>
      <c r="I788" s="92">
        <f t="shared" si="79"/>
        <v>1.3533099999999999E-3</v>
      </c>
      <c r="J788" t="str">
        <f>IFERROR(VLOOKUP(VLOOKUP(B788,'Div &amp; NAV PU'!K:N,4,0),$O:$P,2,0),"Debt")</f>
        <v>Debt</v>
      </c>
      <c r="R788" t="str">
        <f t="shared" si="74"/>
        <v>Y0BORegular Plan - Daily IDCW</v>
      </c>
      <c r="S788" t="str">
        <f>+VLOOKUP(B788,'Div &amp; NAV PU'!K:N,4,0)</f>
        <v>Y0BO</v>
      </c>
      <c r="T788" t="str">
        <f>+VLOOKUP(B788,'Div &amp; NAV PU'!K:O,5,0)</f>
        <v>Regular Plan - Daily IDCW</v>
      </c>
      <c r="U788">
        <f t="shared" si="76"/>
        <v>0.17107141000000012</v>
      </c>
      <c r="V788">
        <f>+VLOOKUP(T788,Financials!$C$59:$AN$72,MATCH(S788,Financials!$1:$1,0)-2,0)</f>
        <v>0.17107141000000012</v>
      </c>
      <c r="W788" s="108">
        <f t="shared" si="75"/>
        <v>0</v>
      </c>
      <c r="Y788" s="92">
        <f t="shared" si="77"/>
        <v>0.17107141000000012</v>
      </c>
      <c r="Z788">
        <f t="shared" si="78"/>
        <v>0.17107141000000012</v>
      </c>
    </row>
    <row r="789" spans="1:26" hidden="1" x14ac:dyDescent="0.25">
      <c r="A789" s="171">
        <v>1168</v>
      </c>
      <c r="B789" s="171" t="s">
        <v>1259</v>
      </c>
      <c r="C789" s="171" t="s">
        <v>2457</v>
      </c>
      <c r="D789" s="172">
        <v>44376</v>
      </c>
      <c r="E789" s="173">
        <v>1.4239299999999999E-3</v>
      </c>
      <c r="F789" s="173">
        <v>1.4239299999999999E-3</v>
      </c>
      <c r="G789" s="173">
        <v>10.5092</v>
      </c>
      <c r="I789" s="92">
        <f t="shared" si="79"/>
        <v>1.4239299999999999E-3</v>
      </c>
      <c r="J789" t="str">
        <f>IFERROR(VLOOKUP(VLOOKUP(B789,'Div &amp; NAV PU'!K:N,4,0),$O:$P,2,0),"Debt")</f>
        <v>Debt</v>
      </c>
      <c r="R789" t="str">
        <f t="shared" si="74"/>
        <v>Y0BODirect Plan - Daily IDCW</v>
      </c>
      <c r="S789" t="str">
        <f>+VLOOKUP(B789,'Div &amp; NAV PU'!K:N,4,0)</f>
        <v>Y0BO</v>
      </c>
      <c r="T789" t="str">
        <f>+VLOOKUP(B789,'Div &amp; NAV PU'!K:O,5,0)</f>
        <v>Direct Plan - Daily IDCW</v>
      </c>
      <c r="U789">
        <f t="shared" si="76"/>
        <v>0.18260394999999999</v>
      </c>
      <c r="V789">
        <f>+VLOOKUP(T789,Financials!$C$59:$AN$72,MATCH(S789,Financials!$1:$1,0)-2,0)</f>
        <v>0.18260394999999999</v>
      </c>
      <c r="W789" s="108">
        <f t="shared" si="75"/>
        <v>0</v>
      </c>
      <c r="Y789" s="92">
        <f t="shared" si="77"/>
        <v>0.18260394999999999</v>
      </c>
      <c r="Z789">
        <f t="shared" si="78"/>
        <v>0.18260394999999999</v>
      </c>
    </row>
    <row r="790" spans="1:26" hidden="1" x14ac:dyDescent="0.25">
      <c r="A790" s="171">
        <v>1169</v>
      </c>
      <c r="B790" s="171" t="s">
        <v>1289</v>
      </c>
      <c r="C790" s="171" t="s">
        <v>2444</v>
      </c>
      <c r="D790" s="172">
        <v>44376</v>
      </c>
      <c r="E790" s="173">
        <v>8.4798910000000005E-2</v>
      </c>
      <c r="F790" s="173">
        <v>8.4798910000000005E-2</v>
      </c>
      <c r="G790" s="173">
        <v>1023.3</v>
      </c>
      <c r="I790" s="92">
        <f t="shared" si="79"/>
        <v>8.4798910000000005E-2</v>
      </c>
      <c r="J790" t="str">
        <f>IFERROR(VLOOKUP(VLOOKUP(B790,'Div &amp; NAV PU'!K:N,4,0),$O:$P,2,0),"Debt")</f>
        <v>Debt</v>
      </c>
      <c r="R790" t="str">
        <f t="shared" si="74"/>
        <v>Y0ALRegular Plan - Daily IDCW</v>
      </c>
      <c r="S790" t="str">
        <f>+VLOOKUP(B790,'Div &amp; NAV PU'!K:N,4,0)</f>
        <v>Y0AL</v>
      </c>
      <c r="T790" t="str">
        <f>+VLOOKUP(B790,'Div &amp; NAV PU'!K:O,5,0)</f>
        <v>Regular Plan - Daily IDCW</v>
      </c>
      <c r="U790">
        <f t="shared" si="76"/>
        <v>15.581406499999995</v>
      </c>
      <c r="V790">
        <f>+VLOOKUP(T790,Financials!$C$59:$AN$72,MATCH(S790,Financials!$1:$1,0)-2,0)</f>
        <v>15.581406499999995</v>
      </c>
      <c r="W790" s="108">
        <f t="shared" si="75"/>
        <v>0</v>
      </c>
      <c r="Y790" s="92">
        <f t="shared" si="77"/>
        <v>15.581406499999995</v>
      </c>
      <c r="Z790">
        <f t="shared" si="78"/>
        <v>15.581406499999995</v>
      </c>
    </row>
    <row r="791" spans="1:26" hidden="1" x14ac:dyDescent="0.25">
      <c r="A791" s="171">
        <v>1170</v>
      </c>
      <c r="B791" s="171" t="s">
        <v>1285</v>
      </c>
      <c r="C791" s="171" t="s">
        <v>2445</v>
      </c>
      <c r="D791" s="172">
        <v>44376</v>
      </c>
      <c r="E791" s="173">
        <v>8.7623629999999994E-2</v>
      </c>
      <c r="F791" s="173">
        <v>8.7623629999999994E-2</v>
      </c>
      <c r="G791" s="173">
        <v>1023.3</v>
      </c>
      <c r="I791" s="92">
        <f t="shared" si="79"/>
        <v>8.7623629999999994E-2</v>
      </c>
      <c r="J791" t="str">
        <f>IFERROR(VLOOKUP(VLOOKUP(B791,'Div &amp; NAV PU'!K:N,4,0),$O:$P,2,0),"Debt")</f>
        <v>Debt</v>
      </c>
      <c r="R791" t="str">
        <f t="shared" si="74"/>
        <v>Y0ALDirect Plan - Daily IDCW</v>
      </c>
      <c r="S791" t="str">
        <f>+VLOOKUP(B791,'Div &amp; NAV PU'!K:N,4,0)</f>
        <v>Y0AL</v>
      </c>
      <c r="T791" t="str">
        <f>+VLOOKUP(B791,'Div &amp; NAV PU'!K:O,5,0)</f>
        <v>Direct Plan - Daily IDCW</v>
      </c>
      <c r="U791">
        <f t="shared" si="76"/>
        <v>16.110954460000006</v>
      </c>
      <c r="V791">
        <f>+VLOOKUP(T791,Financials!$C$59:$AN$72,MATCH(S791,Financials!$1:$1,0)-2,0)</f>
        <v>16.110954460000006</v>
      </c>
      <c r="W791" s="108">
        <f t="shared" si="75"/>
        <v>0</v>
      </c>
      <c r="Y791" s="92">
        <f t="shared" si="77"/>
        <v>16.110954460000006</v>
      </c>
      <c r="Z791">
        <f t="shared" si="78"/>
        <v>16.110954460000006</v>
      </c>
    </row>
    <row r="792" spans="1:26" hidden="1" x14ac:dyDescent="0.25">
      <c r="A792" s="171">
        <v>1171</v>
      </c>
      <c r="B792" s="171">
        <v>125</v>
      </c>
      <c r="C792" s="171" t="s">
        <v>2458</v>
      </c>
      <c r="D792" s="172">
        <v>44376</v>
      </c>
      <c r="E792" s="173">
        <v>1.07145E-3</v>
      </c>
      <c r="F792" s="173">
        <v>1.07145E-3</v>
      </c>
      <c r="G792" s="173">
        <v>10.8591</v>
      </c>
      <c r="I792" s="92">
        <f t="shared" si="79"/>
        <v>1.07145E-3</v>
      </c>
      <c r="J792" t="str">
        <f>IFERROR(VLOOKUP(VLOOKUP(B792,'Div &amp; NAV PU'!K:N,4,0),$O:$P,2,0),"Debt")</f>
        <v>Debt</v>
      </c>
      <c r="R792" t="str">
        <f t="shared" ref="R792:R846" si="80">+S792&amp;T792</f>
        <v>Y0BLRegular Plan - Daily IDCW</v>
      </c>
      <c r="S792" t="str">
        <f>+VLOOKUP(B792,'Div &amp; NAV PU'!K:N,4,0)</f>
        <v>Y0BL</v>
      </c>
      <c r="T792" t="str">
        <f>+VLOOKUP(B792,'Div &amp; NAV PU'!K:O,5,0)</f>
        <v>Regular Plan - Daily IDCW</v>
      </c>
      <c r="U792">
        <f t="shared" si="76"/>
        <v>0.15721088999999988</v>
      </c>
      <c r="V792">
        <f>+VLOOKUP(T792,Financials!$C$59:$AN$72,MATCH(S792,Financials!$1:$1,0)-2,0)</f>
        <v>0.15721088999999988</v>
      </c>
      <c r="W792" s="108">
        <f t="shared" ref="W792:W846" si="81">+V792-U792</f>
        <v>0</v>
      </c>
      <c r="Y792" s="92">
        <f t="shared" si="77"/>
        <v>0.15721088999999988</v>
      </c>
      <c r="Z792">
        <f t="shared" si="78"/>
        <v>0.15721088999999988</v>
      </c>
    </row>
    <row r="793" spans="1:26" hidden="1" x14ac:dyDescent="0.25">
      <c r="A793" s="171">
        <v>1172</v>
      </c>
      <c r="B793" s="171" t="s">
        <v>1263</v>
      </c>
      <c r="C793" s="171" t="s">
        <v>2459</v>
      </c>
      <c r="D793" s="172">
        <v>44376</v>
      </c>
      <c r="E793" s="173">
        <v>1.2142800000000001E-3</v>
      </c>
      <c r="F793" s="173">
        <v>1.2142800000000001E-3</v>
      </c>
      <c r="G793" s="173">
        <v>10.8591</v>
      </c>
      <c r="I793" s="92">
        <f t="shared" si="79"/>
        <v>1.2142800000000001E-3</v>
      </c>
      <c r="J793" t="str">
        <f>IFERROR(VLOOKUP(VLOOKUP(B793,'Div &amp; NAV PU'!K:N,4,0),$O:$P,2,0),"Debt")</f>
        <v>Debt</v>
      </c>
      <c r="R793" t="str">
        <f t="shared" si="80"/>
        <v>Y0BLDirect Plan - Daily IDCW</v>
      </c>
      <c r="S793" t="str">
        <f>+VLOOKUP(B793,'Div &amp; NAV PU'!K:N,4,0)</f>
        <v>Y0BL</v>
      </c>
      <c r="T793" t="str">
        <f>+VLOOKUP(B793,'Div &amp; NAV PU'!K:O,5,0)</f>
        <v>Direct Plan - Daily IDCW</v>
      </c>
      <c r="U793">
        <f t="shared" si="76"/>
        <v>0.18309809000000002</v>
      </c>
      <c r="V793">
        <f>+VLOOKUP(T793,Financials!$C$59:$AN$72,MATCH(S793,Financials!$1:$1,0)-2,0)</f>
        <v>0.18309809000000002</v>
      </c>
      <c r="W793" s="108">
        <f t="shared" si="81"/>
        <v>0</v>
      </c>
      <c r="Y793" s="92">
        <f t="shared" si="77"/>
        <v>0.18309809000000002</v>
      </c>
      <c r="Z793">
        <f t="shared" si="78"/>
        <v>0.18309809000000002</v>
      </c>
    </row>
    <row r="794" spans="1:26" hidden="1" x14ac:dyDescent="0.25">
      <c r="A794" s="171">
        <v>1173</v>
      </c>
      <c r="B794" s="171" t="s">
        <v>1271</v>
      </c>
      <c r="C794" s="171" t="s">
        <v>2446</v>
      </c>
      <c r="D794" s="172">
        <v>44376</v>
      </c>
      <c r="E794" s="173">
        <v>0.10644360999999999</v>
      </c>
      <c r="F794" s="173">
        <v>0.10644360999999999</v>
      </c>
      <c r="G794" s="173">
        <v>1011.7794</v>
      </c>
      <c r="I794" s="92">
        <f t="shared" si="79"/>
        <v>0.10644360999999999</v>
      </c>
      <c r="J794" t="str">
        <f>IFERROR(VLOOKUP(VLOOKUP(B794,'Div &amp; NAV PU'!K:N,4,0),$O:$P,2,0),"Debt")</f>
        <v>Debt</v>
      </c>
      <c r="R794" t="str">
        <f t="shared" si="80"/>
        <v>Y0BQRegular Plan - Daily IDCW</v>
      </c>
      <c r="S794" t="str">
        <f>+VLOOKUP(B794,'Div &amp; NAV PU'!K:N,4,0)</f>
        <v>Y0BQ</v>
      </c>
      <c r="T794" t="str">
        <f>+VLOOKUP(B794,'Div &amp; NAV PU'!K:O,5,0)</f>
        <v>Regular Plan - Daily IDCW</v>
      </c>
      <c r="U794">
        <f t="shared" si="76"/>
        <v>15.994319890000005</v>
      </c>
      <c r="V794">
        <f>+VLOOKUP(T794,Financials!$C$59:$AN$72,MATCH(S794,Financials!$1:$1,0)-2,0)</f>
        <v>15.994319890000005</v>
      </c>
      <c r="W794" s="108">
        <f t="shared" si="81"/>
        <v>0</v>
      </c>
      <c r="Y794" s="92">
        <f t="shared" si="77"/>
        <v>15.994319890000005</v>
      </c>
      <c r="Z794">
        <f t="shared" si="78"/>
        <v>15.994319890000005</v>
      </c>
    </row>
    <row r="795" spans="1:26" hidden="1" x14ac:dyDescent="0.25">
      <c r="A795" s="171">
        <v>1174</v>
      </c>
      <c r="B795" s="171" t="s">
        <v>1268</v>
      </c>
      <c r="C795" s="171" t="s">
        <v>2447</v>
      </c>
      <c r="D795" s="172">
        <v>44376</v>
      </c>
      <c r="E795" s="173">
        <v>0.10815369</v>
      </c>
      <c r="F795" s="173">
        <v>0.10815369</v>
      </c>
      <c r="G795" s="173">
        <v>1014.3496</v>
      </c>
      <c r="I795" s="92">
        <f t="shared" si="79"/>
        <v>0.10815369</v>
      </c>
      <c r="J795" t="str">
        <f>IFERROR(VLOOKUP(VLOOKUP(B795,'Div &amp; NAV PU'!K:N,4,0),$O:$P,2,0),"Debt")</f>
        <v>Debt</v>
      </c>
      <c r="R795" t="str">
        <f t="shared" si="80"/>
        <v>Y0BQDirect Plan - Daily IDCW</v>
      </c>
      <c r="S795" t="str">
        <f>+VLOOKUP(B795,'Div &amp; NAV PU'!K:N,4,0)</f>
        <v>Y0BQ</v>
      </c>
      <c r="T795" t="str">
        <f>+VLOOKUP(B795,'Div &amp; NAV PU'!K:O,5,0)</f>
        <v>Direct Plan - Daily IDCW</v>
      </c>
      <c r="U795">
        <f t="shared" si="76"/>
        <v>16.338912069999992</v>
      </c>
      <c r="V795">
        <f>+VLOOKUP(T795,Financials!$C$59:$AN$72,MATCH(S795,Financials!$1:$1,0)-2,0)</f>
        <v>16.338912069999992</v>
      </c>
      <c r="W795" s="108">
        <f t="shared" si="81"/>
        <v>0</v>
      </c>
      <c r="Y795" s="92">
        <f t="shared" si="77"/>
        <v>16.338912069999992</v>
      </c>
      <c r="Z795">
        <f t="shared" si="78"/>
        <v>16.338912069999992</v>
      </c>
    </row>
    <row r="796" spans="1:26" hidden="1" x14ac:dyDescent="0.25">
      <c r="A796" s="171">
        <v>1175</v>
      </c>
      <c r="B796" s="171">
        <v>222</v>
      </c>
      <c r="C796" s="171" t="s">
        <v>2455</v>
      </c>
      <c r="D796" s="172">
        <v>44377</v>
      </c>
      <c r="E796" s="173">
        <v>1.19703E-3</v>
      </c>
      <c r="F796" s="173">
        <v>1.19703E-3</v>
      </c>
      <c r="G796" s="173">
        <v>10.322100000000001</v>
      </c>
      <c r="I796" s="92">
        <f t="shared" si="79"/>
        <v>1.19703E-3</v>
      </c>
      <c r="J796" t="str">
        <f>IFERROR(VLOOKUP(VLOOKUP(B796,'Div &amp; NAV PU'!K:N,4,0),$O:$P,2,0),"Debt")</f>
        <v>Debt</v>
      </c>
      <c r="R796" t="str">
        <f t="shared" si="80"/>
        <v>Y0BORegular Plan - Daily IDCW</v>
      </c>
      <c r="S796" t="str">
        <f>+VLOOKUP(B796,'Div &amp; NAV PU'!K:N,4,0)</f>
        <v>Y0BO</v>
      </c>
      <c r="T796" t="str">
        <f>+VLOOKUP(B796,'Div &amp; NAV PU'!K:O,5,0)</f>
        <v>Regular Plan - Daily IDCW</v>
      </c>
      <c r="U796">
        <f t="shared" si="76"/>
        <v>0.17107141000000012</v>
      </c>
      <c r="V796">
        <f>+VLOOKUP(T796,Financials!$C$59:$AN$72,MATCH(S796,Financials!$1:$1,0)-2,0)</f>
        <v>0.17107141000000012</v>
      </c>
      <c r="W796" s="108">
        <f t="shared" si="81"/>
        <v>0</v>
      </c>
      <c r="Y796" s="92">
        <f t="shared" si="77"/>
        <v>0.17107141000000012</v>
      </c>
      <c r="Z796">
        <f t="shared" si="78"/>
        <v>0.17107141000000012</v>
      </c>
    </row>
    <row r="797" spans="1:26" hidden="1" x14ac:dyDescent="0.25">
      <c r="A797" s="171">
        <v>1176</v>
      </c>
      <c r="B797" s="171" t="s">
        <v>1259</v>
      </c>
      <c r="C797" s="171" t="s">
        <v>2457</v>
      </c>
      <c r="D797" s="172">
        <v>44377</v>
      </c>
      <c r="E797" s="173">
        <v>1.2647800000000001E-3</v>
      </c>
      <c r="F797" s="173">
        <v>1.2647800000000001E-3</v>
      </c>
      <c r="G797" s="173">
        <v>10.5092</v>
      </c>
      <c r="I797" s="92">
        <f t="shared" si="79"/>
        <v>1.2647800000000001E-3</v>
      </c>
      <c r="J797" t="str">
        <f>IFERROR(VLOOKUP(VLOOKUP(B797,'Div &amp; NAV PU'!K:N,4,0),$O:$P,2,0),"Debt")</f>
        <v>Debt</v>
      </c>
      <c r="R797" t="str">
        <f t="shared" si="80"/>
        <v>Y0BODirect Plan - Daily IDCW</v>
      </c>
      <c r="S797" t="str">
        <f>+VLOOKUP(B797,'Div &amp; NAV PU'!K:N,4,0)</f>
        <v>Y0BO</v>
      </c>
      <c r="T797" t="str">
        <f>+VLOOKUP(B797,'Div &amp; NAV PU'!K:O,5,0)</f>
        <v>Direct Plan - Daily IDCW</v>
      </c>
      <c r="U797">
        <f t="shared" si="76"/>
        <v>0.18260394999999999</v>
      </c>
      <c r="V797">
        <f>+VLOOKUP(T797,Financials!$C$59:$AN$72,MATCH(S797,Financials!$1:$1,0)-2,0)</f>
        <v>0.18260394999999999</v>
      </c>
      <c r="W797" s="108">
        <f t="shared" si="81"/>
        <v>0</v>
      </c>
      <c r="Y797" s="92">
        <f t="shared" si="77"/>
        <v>0.18260394999999999</v>
      </c>
      <c r="Z797">
        <f t="shared" si="78"/>
        <v>0.18260394999999999</v>
      </c>
    </row>
    <row r="798" spans="1:26" hidden="1" x14ac:dyDescent="0.25">
      <c r="A798" s="171">
        <v>1177</v>
      </c>
      <c r="B798" s="171" t="s">
        <v>1289</v>
      </c>
      <c r="C798" s="171" t="s">
        <v>2444</v>
      </c>
      <c r="D798" s="172">
        <v>44377</v>
      </c>
      <c r="E798" s="173">
        <v>8.4802710000000003E-2</v>
      </c>
      <c r="F798" s="173">
        <v>8.4802710000000003E-2</v>
      </c>
      <c r="G798" s="173">
        <v>1023.3</v>
      </c>
      <c r="I798" s="92">
        <f t="shared" si="79"/>
        <v>8.4802710000000003E-2</v>
      </c>
      <c r="J798" t="str">
        <f>IFERROR(VLOOKUP(VLOOKUP(B798,'Div &amp; NAV PU'!K:N,4,0),$O:$P,2,0),"Debt")</f>
        <v>Debt</v>
      </c>
      <c r="R798" t="str">
        <f t="shared" si="80"/>
        <v>Y0ALRegular Plan - Daily IDCW</v>
      </c>
      <c r="S798" t="str">
        <f>+VLOOKUP(B798,'Div &amp; NAV PU'!K:N,4,0)</f>
        <v>Y0AL</v>
      </c>
      <c r="T798" t="str">
        <f>+VLOOKUP(B798,'Div &amp; NAV PU'!K:O,5,0)</f>
        <v>Regular Plan - Daily IDCW</v>
      </c>
      <c r="U798">
        <f t="shared" si="76"/>
        <v>15.581406499999995</v>
      </c>
      <c r="V798">
        <f>+VLOOKUP(T798,Financials!$C$59:$AN$72,MATCH(S798,Financials!$1:$1,0)-2,0)</f>
        <v>15.581406499999995</v>
      </c>
      <c r="W798" s="108">
        <f t="shared" si="81"/>
        <v>0</v>
      </c>
      <c r="Y798" s="92">
        <f t="shared" si="77"/>
        <v>15.581406499999995</v>
      </c>
      <c r="Z798">
        <f t="shared" si="78"/>
        <v>15.581406499999995</v>
      </c>
    </row>
    <row r="799" spans="1:26" hidden="1" x14ac:dyDescent="0.25">
      <c r="A799" s="171">
        <v>1178</v>
      </c>
      <c r="B799" s="171" t="s">
        <v>1285</v>
      </c>
      <c r="C799" s="171" t="s">
        <v>2445</v>
      </c>
      <c r="D799" s="172">
        <v>44377</v>
      </c>
      <c r="E799" s="173">
        <v>8.7247759999999994E-2</v>
      </c>
      <c r="F799" s="173">
        <v>8.7247759999999994E-2</v>
      </c>
      <c r="G799" s="173">
        <v>1023.3</v>
      </c>
      <c r="I799" s="92">
        <f t="shared" si="79"/>
        <v>8.7247759999999994E-2</v>
      </c>
      <c r="J799" t="str">
        <f>IFERROR(VLOOKUP(VLOOKUP(B799,'Div &amp; NAV PU'!K:N,4,0),$O:$P,2,0),"Debt")</f>
        <v>Debt</v>
      </c>
      <c r="R799" t="str">
        <f t="shared" si="80"/>
        <v>Y0ALDirect Plan - Daily IDCW</v>
      </c>
      <c r="S799" t="str">
        <f>+VLOOKUP(B799,'Div &amp; NAV PU'!K:N,4,0)</f>
        <v>Y0AL</v>
      </c>
      <c r="T799" t="str">
        <f>+VLOOKUP(B799,'Div &amp; NAV PU'!K:O,5,0)</f>
        <v>Direct Plan - Daily IDCW</v>
      </c>
      <c r="U799">
        <f t="shared" si="76"/>
        <v>16.110954460000006</v>
      </c>
      <c r="V799">
        <f>+VLOOKUP(T799,Financials!$C$59:$AN$72,MATCH(S799,Financials!$1:$1,0)-2,0)</f>
        <v>16.110954460000006</v>
      </c>
      <c r="W799" s="108">
        <f t="shared" si="81"/>
        <v>0</v>
      </c>
      <c r="Y799" s="92">
        <f t="shared" si="77"/>
        <v>16.110954460000006</v>
      </c>
      <c r="Z799">
        <f t="shared" si="78"/>
        <v>16.110954460000006</v>
      </c>
    </row>
    <row r="800" spans="1:26" hidden="1" x14ac:dyDescent="0.25">
      <c r="A800" s="171">
        <v>1179</v>
      </c>
      <c r="B800" s="171">
        <v>125</v>
      </c>
      <c r="C800" s="171" t="s">
        <v>2458</v>
      </c>
      <c r="D800" s="172">
        <v>44377</v>
      </c>
      <c r="E800" s="173">
        <v>1.27614E-3</v>
      </c>
      <c r="F800" s="173">
        <v>1.27614E-3</v>
      </c>
      <c r="G800" s="173">
        <v>10.8591</v>
      </c>
      <c r="I800" s="92">
        <f t="shared" si="79"/>
        <v>1.27614E-3</v>
      </c>
      <c r="J800" t="str">
        <f>IFERROR(VLOOKUP(VLOOKUP(B800,'Div &amp; NAV PU'!K:N,4,0),$O:$P,2,0),"Debt")</f>
        <v>Debt</v>
      </c>
      <c r="R800" t="str">
        <f t="shared" si="80"/>
        <v>Y0BLRegular Plan - Daily IDCW</v>
      </c>
      <c r="S800" t="str">
        <f>+VLOOKUP(B800,'Div &amp; NAV PU'!K:N,4,0)</f>
        <v>Y0BL</v>
      </c>
      <c r="T800" t="str">
        <f>+VLOOKUP(B800,'Div &amp; NAV PU'!K:O,5,0)</f>
        <v>Regular Plan - Daily IDCW</v>
      </c>
      <c r="U800">
        <f t="shared" si="76"/>
        <v>0.15721088999999988</v>
      </c>
      <c r="V800">
        <f>+VLOOKUP(T800,Financials!$C$59:$AN$72,MATCH(S800,Financials!$1:$1,0)-2,0)</f>
        <v>0.15721088999999988</v>
      </c>
      <c r="W800" s="108">
        <f t="shared" si="81"/>
        <v>0</v>
      </c>
      <c r="Y800" s="92">
        <f t="shared" si="77"/>
        <v>0.15721088999999988</v>
      </c>
      <c r="Z800">
        <f t="shared" si="78"/>
        <v>0.15721088999999988</v>
      </c>
    </row>
    <row r="801" spans="1:26" hidden="1" x14ac:dyDescent="0.25">
      <c r="A801" s="171">
        <v>1180</v>
      </c>
      <c r="B801" s="171" t="s">
        <v>1263</v>
      </c>
      <c r="C801" s="171" t="s">
        <v>2459</v>
      </c>
      <c r="D801" s="172">
        <v>44377</v>
      </c>
      <c r="E801" s="173">
        <v>1.41883E-3</v>
      </c>
      <c r="F801" s="173">
        <v>1.41883E-3</v>
      </c>
      <c r="G801" s="173">
        <v>10.8591</v>
      </c>
      <c r="I801" s="92">
        <f t="shared" si="79"/>
        <v>1.41883E-3</v>
      </c>
      <c r="J801" t="str">
        <f>IFERROR(VLOOKUP(VLOOKUP(B801,'Div &amp; NAV PU'!K:N,4,0),$O:$P,2,0),"Debt")</f>
        <v>Debt</v>
      </c>
      <c r="R801" t="str">
        <f t="shared" si="80"/>
        <v>Y0BLDirect Plan - Daily IDCW</v>
      </c>
      <c r="S801" t="str">
        <f>+VLOOKUP(B801,'Div &amp; NAV PU'!K:N,4,0)</f>
        <v>Y0BL</v>
      </c>
      <c r="T801" t="str">
        <f>+VLOOKUP(B801,'Div &amp; NAV PU'!K:O,5,0)</f>
        <v>Direct Plan - Daily IDCW</v>
      </c>
      <c r="U801">
        <f t="shared" si="76"/>
        <v>0.18309809000000002</v>
      </c>
      <c r="V801">
        <f>+VLOOKUP(T801,Financials!$C$59:$AN$72,MATCH(S801,Financials!$1:$1,0)-2,0)</f>
        <v>0.18309809000000002</v>
      </c>
      <c r="W801" s="108">
        <f t="shared" si="81"/>
        <v>0</v>
      </c>
      <c r="Y801" s="92">
        <f t="shared" si="77"/>
        <v>0.18309809000000002</v>
      </c>
      <c r="Z801">
        <f t="shared" si="78"/>
        <v>0.18309809000000002</v>
      </c>
    </row>
    <row r="802" spans="1:26" hidden="1" x14ac:dyDescent="0.25">
      <c r="A802" s="171">
        <v>1181</v>
      </c>
      <c r="B802" s="171" t="s">
        <v>1271</v>
      </c>
      <c r="C802" s="171" t="s">
        <v>2446</v>
      </c>
      <c r="D802" s="172">
        <v>44377</v>
      </c>
      <c r="E802" s="173">
        <v>8.1510739999999998E-2</v>
      </c>
      <c r="F802" s="173">
        <v>8.1510739999999998E-2</v>
      </c>
      <c r="G802" s="173">
        <v>1011.7794</v>
      </c>
      <c r="I802" s="92">
        <f t="shared" si="79"/>
        <v>8.1510739999999998E-2</v>
      </c>
      <c r="J802" t="str">
        <f>IFERROR(VLOOKUP(VLOOKUP(B802,'Div &amp; NAV PU'!K:N,4,0),$O:$P,2,0),"Debt")</f>
        <v>Debt</v>
      </c>
      <c r="R802" t="str">
        <f t="shared" si="80"/>
        <v>Y0BQRegular Plan - Daily IDCW</v>
      </c>
      <c r="S802" t="str">
        <f>+VLOOKUP(B802,'Div &amp; NAV PU'!K:N,4,0)</f>
        <v>Y0BQ</v>
      </c>
      <c r="T802" t="str">
        <f>+VLOOKUP(B802,'Div &amp; NAV PU'!K:O,5,0)</f>
        <v>Regular Plan - Daily IDCW</v>
      </c>
      <c r="U802">
        <f t="shared" si="76"/>
        <v>15.994319890000005</v>
      </c>
      <c r="V802">
        <f>+VLOOKUP(T802,Financials!$C$59:$AN$72,MATCH(S802,Financials!$1:$1,0)-2,0)</f>
        <v>15.994319890000005</v>
      </c>
      <c r="W802" s="108">
        <f t="shared" si="81"/>
        <v>0</v>
      </c>
      <c r="Y802" s="92">
        <f t="shared" si="77"/>
        <v>15.994319890000005</v>
      </c>
      <c r="Z802">
        <f t="shared" si="78"/>
        <v>15.994319890000005</v>
      </c>
    </row>
    <row r="803" spans="1:26" hidden="1" x14ac:dyDescent="0.25">
      <c r="A803" s="171">
        <v>1182</v>
      </c>
      <c r="B803" s="171" t="s">
        <v>1268</v>
      </c>
      <c r="C803" s="171" t="s">
        <v>2447</v>
      </c>
      <c r="D803" s="172">
        <v>44377</v>
      </c>
      <c r="E803" s="173">
        <v>8.3098130000000006E-2</v>
      </c>
      <c r="F803" s="173">
        <v>8.3098130000000006E-2</v>
      </c>
      <c r="G803" s="173">
        <v>1014.3496</v>
      </c>
      <c r="I803" s="92">
        <f t="shared" si="79"/>
        <v>8.3098130000000006E-2</v>
      </c>
      <c r="J803" t="str">
        <f>IFERROR(VLOOKUP(VLOOKUP(B803,'Div &amp; NAV PU'!K:N,4,0),$O:$P,2,0),"Debt")</f>
        <v>Debt</v>
      </c>
      <c r="R803" t="str">
        <f t="shared" si="80"/>
        <v>Y0BQDirect Plan - Daily IDCW</v>
      </c>
      <c r="S803" t="str">
        <f>+VLOOKUP(B803,'Div &amp; NAV PU'!K:N,4,0)</f>
        <v>Y0BQ</v>
      </c>
      <c r="T803" t="str">
        <f>+VLOOKUP(B803,'Div &amp; NAV PU'!K:O,5,0)</f>
        <v>Direct Plan - Daily IDCW</v>
      </c>
      <c r="U803">
        <f t="shared" si="76"/>
        <v>16.338912069999992</v>
      </c>
      <c r="V803">
        <f>+VLOOKUP(T803,Financials!$C$59:$AN$72,MATCH(S803,Financials!$1:$1,0)-2,0)</f>
        <v>16.338912069999992</v>
      </c>
      <c r="W803" s="108">
        <f t="shared" si="81"/>
        <v>0</v>
      </c>
      <c r="Y803" s="92">
        <f t="shared" si="77"/>
        <v>16.338912069999992</v>
      </c>
      <c r="Z803">
        <f t="shared" si="78"/>
        <v>16.338912069999992</v>
      </c>
    </row>
    <row r="804" spans="1:26" hidden="1" x14ac:dyDescent="0.25">
      <c r="A804" s="171">
        <v>1183</v>
      </c>
      <c r="B804" s="171">
        <v>222</v>
      </c>
      <c r="C804" s="171" t="s">
        <v>2455</v>
      </c>
      <c r="D804" s="172">
        <v>44378</v>
      </c>
      <c r="E804" s="173">
        <v>2.0550299999999998E-3</v>
      </c>
      <c r="F804" s="173">
        <v>2.0550299999999998E-3</v>
      </c>
      <c r="G804" s="173">
        <v>10.322100000000001</v>
      </c>
      <c r="I804" s="92">
        <f t="shared" si="79"/>
        <v>2.0550299999999998E-3</v>
      </c>
      <c r="J804" t="str">
        <f>IFERROR(VLOOKUP(VLOOKUP(B804,'Div &amp; NAV PU'!K:N,4,0),$O:$P,2,0),"Debt")</f>
        <v>Debt</v>
      </c>
      <c r="R804" t="str">
        <f t="shared" si="80"/>
        <v>Y0BORegular Plan - Daily IDCW</v>
      </c>
      <c r="S804" t="str">
        <f>+VLOOKUP(B804,'Div &amp; NAV PU'!K:N,4,0)</f>
        <v>Y0BO</v>
      </c>
      <c r="T804" t="str">
        <f>+VLOOKUP(B804,'Div &amp; NAV PU'!K:O,5,0)</f>
        <v>Regular Plan - Daily IDCW</v>
      </c>
      <c r="U804">
        <f t="shared" si="76"/>
        <v>0.17107141000000012</v>
      </c>
      <c r="V804">
        <f>+VLOOKUP(T804,Financials!$C$59:$AN$72,MATCH(S804,Financials!$1:$1,0)-2,0)</f>
        <v>0.17107141000000012</v>
      </c>
      <c r="W804" s="108">
        <f t="shared" si="81"/>
        <v>0</v>
      </c>
      <c r="Y804" s="92">
        <f t="shared" si="77"/>
        <v>0.17107141000000012</v>
      </c>
      <c r="Z804">
        <f t="shared" si="78"/>
        <v>0.17107141000000012</v>
      </c>
    </row>
    <row r="805" spans="1:26" hidden="1" x14ac:dyDescent="0.25">
      <c r="A805" s="171">
        <v>1184</v>
      </c>
      <c r="B805" s="171" t="s">
        <v>1259</v>
      </c>
      <c r="C805" s="171" t="s">
        <v>2457</v>
      </c>
      <c r="D805" s="172">
        <v>44378</v>
      </c>
      <c r="E805" s="173">
        <v>2.1383499999999998E-3</v>
      </c>
      <c r="F805" s="173">
        <v>2.1383499999999998E-3</v>
      </c>
      <c r="G805" s="173">
        <v>10.5092</v>
      </c>
      <c r="I805" s="92">
        <f t="shared" si="79"/>
        <v>2.1383499999999998E-3</v>
      </c>
      <c r="J805" t="str">
        <f>IFERROR(VLOOKUP(VLOOKUP(B805,'Div &amp; NAV PU'!K:N,4,0),$O:$P,2,0),"Debt")</f>
        <v>Debt</v>
      </c>
      <c r="R805" t="str">
        <f t="shared" si="80"/>
        <v>Y0BODirect Plan - Daily IDCW</v>
      </c>
      <c r="S805" t="str">
        <f>+VLOOKUP(B805,'Div &amp; NAV PU'!K:N,4,0)</f>
        <v>Y0BO</v>
      </c>
      <c r="T805" t="str">
        <f>+VLOOKUP(B805,'Div &amp; NAV PU'!K:O,5,0)</f>
        <v>Direct Plan - Daily IDCW</v>
      </c>
      <c r="U805">
        <f t="shared" si="76"/>
        <v>0.18260394999999999</v>
      </c>
      <c r="V805">
        <f>+VLOOKUP(T805,Financials!$C$59:$AN$72,MATCH(S805,Financials!$1:$1,0)-2,0)</f>
        <v>0.18260394999999999</v>
      </c>
      <c r="W805" s="108">
        <f t="shared" si="81"/>
        <v>0</v>
      </c>
      <c r="Y805" s="92">
        <f t="shared" si="77"/>
        <v>0.18260394999999999</v>
      </c>
      <c r="Z805">
        <f t="shared" si="78"/>
        <v>0.18260394999999999</v>
      </c>
    </row>
    <row r="806" spans="1:26" hidden="1" x14ac:dyDescent="0.25">
      <c r="A806" s="171">
        <v>1185</v>
      </c>
      <c r="B806" s="171" t="s">
        <v>1289</v>
      </c>
      <c r="C806" s="171" t="s">
        <v>2444</v>
      </c>
      <c r="D806" s="172">
        <v>44378</v>
      </c>
      <c r="E806" s="173">
        <v>8.4134860000000006E-2</v>
      </c>
      <c r="F806" s="173">
        <v>8.4134860000000006E-2</v>
      </c>
      <c r="G806" s="173">
        <v>1023.3</v>
      </c>
      <c r="I806" s="92">
        <f t="shared" si="79"/>
        <v>8.4134860000000006E-2</v>
      </c>
      <c r="J806" t="str">
        <f>IFERROR(VLOOKUP(VLOOKUP(B806,'Div &amp; NAV PU'!K:N,4,0),$O:$P,2,0),"Debt")</f>
        <v>Debt</v>
      </c>
      <c r="R806" t="str">
        <f t="shared" si="80"/>
        <v>Y0ALRegular Plan - Daily IDCW</v>
      </c>
      <c r="S806" t="str">
        <f>+VLOOKUP(B806,'Div &amp; NAV PU'!K:N,4,0)</f>
        <v>Y0AL</v>
      </c>
      <c r="T806" t="str">
        <f>+VLOOKUP(B806,'Div &amp; NAV PU'!K:O,5,0)</f>
        <v>Regular Plan - Daily IDCW</v>
      </c>
      <c r="U806">
        <f t="shared" si="76"/>
        <v>15.581406499999995</v>
      </c>
      <c r="V806">
        <f>+VLOOKUP(T806,Financials!$C$59:$AN$72,MATCH(S806,Financials!$1:$1,0)-2,0)</f>
        <v>15.581406499999995</v>
      </c>
      <c r="W806" s="108">
        <f t="shared" si="81"/>
        <v>0</v>
      </c>
      <c r="Y806" s="92">
        <f t="shared" si="77"/>
        <v>15.581406499999995</v>
      </c>
      <c r="Z806">
        <f t="shared" si="78"/>
        <v>15.581406499999995</v>
      </c>
    </row>
    <row r="807" spans="1:26" hidden="1" x14ac:dyDescent="0.25">
      <c r="A807" s="171">
        <v>1186</v>
      </c>
      <c r="B807" s="171" t="s">
        <v>1285</v>
      </c>
      <c r="C807" s="171" t="s">
        <v>2445</v>
      </c>
      <c r="D807" s="172">
        <v>44378</v>
      </c>
      <c r="E807" s="173">
        <v>8.6665300000000001E-2</v>
      </c>
      <c r="F807" s="173">
        <v>8.6665300000000001E-2</v>
      </c>
      <c r="G807" s="173">
        <v>1023.3</v>
      </c>
      <c r="I807" s="92">
        <f t="shared" si="79"/>
        <v>8.6665300000000001E-2</v>
      </c>
      <c r="J807" t="str">
        <f>IFERROR(VLOOKUP(VLOOKUP(B807,'Div &amp; NAV PU'!K:N,4,0),$O:$P,2,0),"Debt")</f>
        <v>Debt</v>
      </c>
      <c r="R807" t="str">
        <f t="shared" si="80"/>
        <v>Y0ALDirect Plan - Daily IDCW</v>
      </c>
      <c r="S807" t="str">
        <f>+VLOOKUP(B807,'Div &amp; NAV PU'!K:N,4,0)</f>
        <v>Y0AL</v>
      </c>
      <c r="T807" t="str">
        <f>+VLOOKUP(B807,'Div &amp; NAV PU'!K:O,5,0)</f>
        <v>Direct Plan - Daily IDCW</v>
      </c>
      <c r="U807">
        <f t="shared" si="76"/>
        <v>16.110954460000006</v>
      </c>
      <c r="V807">
        <f>+VLOOKUP(T807,Financials!$C$59:$AN$72,MATCH(S807,Financials!$1:$1,0)-2,0)</f>
        <v>16.110954460000006</v>
      </c>
      <c r="W807" s="108">
        <f t="shared" si="81"/>
        <v>0</v>
      </c>
      <c r="Y807" s="92">
        <f t="shared" si="77"/>
        <v>16.110954460000006</v>
      </c>
      <c r="Z807">
        <f t="shared" si="78"/>
        <v>16.110954460000006</v>
      </c>
    </row>
    <row r="808" spans="1:26" hidden="1" x14ac:dyDescent="0.25">
      <c r="A808" s="171">
        <v>1187</v>
      </c>
      <c r="B808" s="171">
        <v>125</v>
      </c>
      <c r="C808" s="171" t="s">
        <v>2458</v>
      </c>
      <c r="D808" s="172">
        <v>44378</v>
      </c>
      <c r="E808" s="173">
        <v>1.53689E-3</v>
      </c>
      <c r="F808" s="173">
        <v>1.53689E-3</v>
      </c>
      <c r="G808" s="173">
        <v>10.8591</v>
      </c>
      <c r="I808" s="92">
        <f t="shared" si="79"/>
        <v>1.53689E-3</v>
      </c>
      <c r="J808" t="str">
        <f>IFERROR(VLOOKUP(VLOOKUP(B808,'Div &amp; NAV PU'!K:N,4,0),$O:$P,2,0),"Debt")</f>
        <v>Debt</v>
      </c>
      <c r="R808" t="str">
        <f t="shared" si="80"/>
        <v>Y0BLRegular Plan - Daily IDCW</v>
      </c>
      <c r="S808" t="str">
        <f>+VLOOKUP(B808,'Div &amp; NAV PU'!K:N,4,0)</f>
        <v>Y0BL</v>
      </c>
      <c r="T808" t="str">
        <f>+VLOOKUP(B808,'Div &amp; NAV PU'!K:O,5,0)</f>
        <v>Regular Plan - Daily IDCW</v>
      </c>
      <c r="U808">
        <f t="shared" si="76"/>
        <v>0.15721088999999988</v>
      </c>
      <c r="V808">
        <f>+VLOOKUP(T808,Financials!$C$59:$AN$72,MATCH(S808,Financials!$1:$1,0)-2,0)</f>
        <v>0.15721088999999988</v>
      </c>
      <c r="W808" s="108">
        <f t="shared" si="81"/>
        <v>0</v>
      </c>
      <c r="Y808" s="92">
        <f t="shared" si="77"/>
        <v>0.15721088999999988</v>
      </c>
      <c r="Z808">
        <f t="shared" si="78"/>
        <v>0.15721088999999988</v>
      </c>
    </row>
    <row r="809" spans="1:26" hidden="1" x14ac:dyDescent="0.25">
      <c r="A809" s="171">
        <v>1188</v>
      </c>
      <c r="B809" s="171" t="s">
        <v>1263</v>
      </c>
      <c r="C809" s="171" t="s">
        <v>2459</v>
      </c>
      <c r="D809" s="172">
        <v>44378</v>
      </c>
      <c r="E809" s="173">
        <v>1.6797299999999999E-3</v>
      </c>
      <c r="F809" s="173">
        <v>1.6797299999999999E-3</v>
      </c>
      <c r="G809" s="173">
        <v>10.8591</v>
      </c>
      <c r="I809" s="92">
        <f t="shared" si="79"/>
        <v>1.6797299999999999E-3</v>
      </c>
      <c r="J809" t="str">
        <f>IFERROR(VLOOKUP(VLOOKUP(B809,'Div &amp; NAV PU'!K:N,4,0),$O:$P,2,0),"Debt")</f>
        <v>Debt</v>
      </c>
      <c r="R809" t="str">
        <f t="shared" si="80"/>
        <v>Y0BLDirect Plan - Daily IDCW</v>
      </c>
      <c r="S809" t="str">
        <f>+VLOOKUP(B809,'Div &amp; NAV PU'!K:N,4,0)</f>
        <v>Y0BL</v>
      </c>
      <c r="T809" t="str">
        <f>+VLOOKUP(B809,'Div &amp; NAV PU'!K:O,5,0)</f>
        <v>Direct Plan - Daily IDCW</v>
      </c>
      <c r="U809">
        <f t="shared" si="76"/>
        <v>0.18309809000000002</v>
      </c>
      <c r="V809">
        <f>+VLOOKUP(T809,Financials!$C$59:$AN$72,MATCH(S809,Financials!$1:$1,0)-2,0)</f>
        <v>0.18309809000000002</v>
      </c>
      <c r="W809" s="108">
        <f t="shared" si="81"/>
        <v>0</v>
      </c>
      <c r="Y809" s="92">
        <f t="shared" si="77"/>
        <v>0.18309809000000002</v>
      </c>
      <c r="Z809">
        <f t="shared" si="78"/>
        <v>0.18309809000000002</v>
      </c>
    </row>
    <row r="810" spans="1:26" hidden="1" x14ac:dyDescent="0.25">
      <c r="A810" s="171">
        <v>1189</v>
      </c>
      <c r="B810" s="171" t="s">
        <v>1271</v>
      </c>
      <c r="C810" s="171" t="s">
        <v>2446</v>
      </c>
      <c r="D810" s="172">
        <v>44378</v>
      </c>
      <c r="E810" s="173">
        <v>0.13005887999999999</v>
      </c>
      <c r="F810" s="173">
        <v>0.13005887999999999</v>
      </c>
      <c r="G810" s="173">
        <v>1011.7794</v>
      </c>
      <c r="I810" s="92">
        <f t="shared" si="79"/>
        <v>0.13005887999999999</v>
      </c>
      <c r="J810" t="str">
        <f>IFERROR(VLOOKUP(VLOOKUP(B810,'Div &amp; NAV PU'!K:N,4,0),$O:$P,2,0),"Debt")</f>
        <v>Debt</v>
      </c>
      <c r="R810" t="str">
        <f t="shared" si="80"/>
        <v>Y0BQRegular Plan - Daily IDCW</v>
      </c>
      <c r="S810" t="str">
        <f>+VLOOKUP(B810,'Div &amp; NAV PU'!K:N,4,0)</f>
        <v>Y0BQ</v>
      </c>
      <c r="T810" t="str">
        <f>+VLOOKUP(B810,'Div &amp; NAV PU'!K:O,5,0)</f>
        <v>Regular Plan - Daily IDCW</v>
      </c>
      <c r="U810">
        <f t="shared" si="76"/>
        <v>15.994319890000005</v>
      </c>
      <c r="V810">
        <f>+VLOOKUP(T810,Financials!$C$59:$AN$72,MATCH(S810,Financials!$1:$1,0)-2,0)</f>
        <v>15.994319890000005</v>
      </c>
      <c r="W810" s="108">
        <f t="shared" si="81"/>
        <v>0</v>
      </c>
      <c r="Y810" s="92">
        <f t="shared" si="77"/>
        <v>15.994319890000005</v>
      </c>
      <c r="Z810">
        <f t="shared" si="78"/>
        <v>15.994319890000005</v>
      </c>
    </row>
    <row r="811" spans="1:26" hidden="1" x14ac:dyDescent="0.25">
      <c r="A811" s="171">
        <v>1190</v>
      </c>
      <c r="B811" s="171" t="s">
        <v>1268</v>
      </c>
      <c r="C811" s="171" t="s">
        <v>2447</v>
      </c>
      <c r="D811" s="172">
        <v>44378</v>
      </c>
      <c r="E811" s="173">
        <v>0.13182715</v>
      </c>
      <c r="F811" s="173">
        <v>0.13182715</v>
      </c>
      <c r="G811" s="173">
        <v>1014.3496</v>
      </c>
      <c r="I811" s="92">
        <f t="shared" si="79"/>
        <v>0.13182715</v>
      </c>
      <c r="J811" t="str">
        <f>IFERROR(VLOOKUP(VLOOKUP(B811,'Div &amp; NAV PU'!K:N,4,0),$O:$P,2,0),"Debt")</f>
        <v>Debt</v>
      </c>
      <c r="R811" t="str">
        <f t="shared" si="80"/>
        <v>Y0BQDirect Plan - Daily IDCW</v>
      </c>
      <c r="S811" t="str">
        <f>+VLOOKUP(B811,'Div &amp; NAV PU'!K:N,4,0)</f>
        <v>Y0BQ</v>
      </c>
      <c r="T811" t="str">
        <f>+VLOOKUP(B811,'Div &amp; NAV PU'!K:O,5,0)</f>
        <v>Direct Plan - Daily IDCW</v>
      </c>
      <c r="U811">
        <f t="shared" si="76"/>
        <v>16.338912069999992</v>
      </c>
      <c r="V811">
        <f>+VLOOKUP(T811,Financials!$C$59:$AN$72,MATCH(S811,Financials!$1:$1,0)-2,0)</f>
        <v>16.338912069999992</v>
      </c>
      <c r="W811" s="108">
        <f t="shared" si="81"/>
        <v>0</v>
      </c>
      <c r="Y811" s="92">
        <f t="shared" si="77"/>
        <v>16.338912069999992</v>
      </c>
      <c r="Z811">
        <f t="shared" si="78"/>
        <v>16.338912069999992</v>
      </c>
    </row>
    <row r="812" spans="1:26" hidden="1" x14ac:dyDescent="0.25">
      <c r="A812" s="171">
        <v>1191</v>
      </c>
      <c r="B812" s="171" t="s">
        <v>1285</v>
      </c>
      <c r="C812" s="171" t="s">
        <v>2445</v>
      </c>
      <c r="D812" s="172">
        <v>44379</v>
      </c>
      <c r="E812" s="173">
        <v>8.7422970000000003E-2</v>
      </c>
      <c r="F812" s="173">
        <v>8.7422970000000003E-2</v>
      </c>
      <c r="G812" s="173">
        <v>1023.3</v>
      </c>
      <c r="I812" s="92">
        <f t="shared" si="79"/>
        <v>8.7422970000000003E-2</v>
      </c>
      <c r="J812" t="str">
        <f>IFERROR(VLOOKUP(VLOOKUP(B812,'Div &amp; NAV PU'!K:N,4,0),$O:$P,2,0),"Debt")</f>
        <v>Debt</v>
      </c>
      <c r="R812" t="str">
        <f t="shared" si="80"/>
        <v>Y0ALDirect Plan - Daily IDCW</v>
      </c>
      <c r="S812" t="str">
        <f>+VLOOKUP(B812,'Div &amp; NAV PU'!K:N,4,0)</f>
        <v>Y0AL</v>
      </c>
      <c r="T812" t="str">
        <f>+VLOOKUP(B812,'Div &amp; NAV PU'!K:O,5,0)</f>
        <v>Direct Plan - Daily IDCW</v>
      </c>
      <c r="U812">
        <f t="shared" si="76"/>
        <v>16.110954460000006</v>
      </c>
      <c r="V812">
        <f>+VLOOKUP(T812,Financials!$C$59:$AN$72,MATCH(S812,Financials!$1:$1,0)-2,0)</f>
        <v>16.110954460000006</v>
      </c>
      <c r="W812" s="108">
        <f t="shared" si="81"/>
        <v>0</v>
      </c>
      <c r="Y812" s="92">
        <f t="shared" si="77"/>
        <v>16.110954460000006</v>
      </c>
      <c r="Z812">
        <f t="shared" si="78"/>
        <v>16.110954460000006</v>
      </c>
    </row>
    <row r="813" spans="1:26" hidden="1" x14ac:dyDescent="0.25">
      <c r="A813" s="171">
        <v>1192</v>
      </c>
      <c r="B813" s="171">
        <v>125</v>
      </c>
      <c r="C813" s="171" t="s">
        <v>2458</v>
      </c>
      <c r="D813" s="172">
        <v>44379</v>
      </c>
      <c r="E813" s="173">
        <v>9.2566000000000002E-4</v>
      </c>
      <c r="F813" s="173">
        <v>9.2566000000000002E-4</v>
      </c>
      <c r="G813" s="173">
        <v>10.8591</v>
      </c>
      <c r="I813" s="92">
        <f t="shared" si="79"/>
        <v>9.2566000000000002E-4</v>
      </c>
      <c r="J813" t="str">
        <f>IFERROR(VLOOKUP(VLOOKUP(B813,'Div &amp; NAV PU'!K:N,4,0),$O:$P,2,0),"Debt")</f>
        <v>Debt</v>
      </c>
      <c r="R813" t="str">
        <f t="shared" si="80"/>
        <v>Y0BLRegular Plan - Daily IDCW</v>
      </c>
      <c r="S813" t="str">
        <f>+VLOOKUP(B813,'Div &amp; NAV PU'!K:N,4,0)</f>
        <v>Y0BL</v>
      </c>
      <c r="T813" t="str">
        <f>+VLOOKUP(B813,'Div &amp; NAV PU'!K:O,5,0)</f>
        <v>Regular Plan - Daily IDCW</v>
      </c>
      <c r="U813">
        <f t="shared" si="76"/>
        <v>0.15721088999999988</v>
      </c>
      <c r="V813">
        <f>+VLOOKUP(T813,Financials!$C$59:$AN$72,MATCH(S813,Financials!$1:$1,0)-2,0)</f>
        <v>0.15721088999999988</v>
      </c>
      <c r="W813" s="108">
        <f t="shared" si="81"/>
        <v>0</v>
      </c>
      <c r="Y813" s="92">
        <f t="shared" si="77"/>
        <v>0.15721088999999988</v>
      </c>
      <c r="Z813">
        <f t="shared" si="78"/>
        <v>0.15721088999999988</v>
      </c>
    </row>
    <row r="814" spans="1:26" hidden="1" x14ac:dyDescent="0.25">
      <c r="A814" s="171">
        <v>1193</v>
      </c>
      <c r="B814" s="171" t="s">
        <v>1263</v>
      </c>
      <c r="C814" s="171" t="s">
        <v>2459</v>
      </c>
      <c r="D814" s="172">
        <v>44379</v>
      </c>
      <c r="E814" s="173">
        <v>1.0685099999999999E-3</v>
      </c>
      <c r="F814" s="173">
        <v>1.0685099999999999E-3</v>
      </c>
      <c r="G814" s="173">
        <v>10.8591</v>
      </c>
      <c r="I814" s="92">
        <f t="shared" si="79"/>
        <v>1.0685099999999999E-3</v>
      </c>
      <c r="J814" t="str">
        <f>IFERROR(VLOOKUP(VLOOKUP(B814,'Div &amp; NAV PU'!K:N,4,0),$O:$P,2,0),"Debt")</f>
        <v>Debt</v>
      </c>
      <c r="R814" t="str">
        <f t="shared" si="80"/>
        <v>Y0BLDirect Plan - Daily IDCW</v>
      </c>
      <c r="S814" t="str">
        <f>+VLOOKUP(B814,'Div &amp; NAV PU'!K:N,4,0)</f>
        <v>Y0BL</v>
      </c>
      <c r="T814" t="str">
        <f>+VLOOKUP(B814,'Div &amp; NAV PU'!K:O,5,0)</f>
        <v>Direct Plan - Daily IDCW</v>
      </c>
      <c r="U814">
        <f t="shared" si="76"/>
        <v>0.18309809000000002</v>
      </c>
      <c r="V814">
        <f>+VLOOKUP(T814,Financials!$C$59:$AN$72,MATCH(S814,Financials!$1:$1,0)-2,0)</f>
        <v>0.18309809000000002</v>
      </c>
      <c r="W814" s="108">
        <f t="shared" si="81"/>
        <v>0</v>
      </c>
      <c r="Y814" s="92">
        <f t="shared" si="77"/>
        <v>0.18309809000000002</v>
      </c>
      <c r="Z814">
        <f t="shared" si="78"/>
        <v>0.18309809000000002</v>
      </c>
    </row>
    <row r="815" spans="1:26" hidden="1" x14ac:dyDescent="0.25">
      <c r="A815" s="171">
        <v>1194</v>
      </c>
      <c r="B815" s="171" t="s">
        <v>1271</v>
      </c>
      <c r="C815" s="171" t="s">
        <v>2446</v>
      </c>
      <c r="D815" s="172">
        <v>44379</v>
      </c>
      <c r="E815" s="173">
        <v>5.7665319999999999E-2</v>
      </c>
      <c r="F815" s="173">
        <v>5.7665319999999999E-2</v>
      </c>
      <c r="G815" s="173">
        <v>1011.7794</v>
      </c>
      <c r="I815" s="92">
        <f t="shared" si="79"/>
        <v>5.7665319999999999E-2</v>
      </c>
      <c r="J815" t="str">
        <f>IFERROR(VLOOKUP(VLOOKUP(B815,'Div &amp; NAV PU'!K:N,4,0),$O:$P,2,0),"Debt")</f>
        <v>Debt</v>
      </c>
      <c r="R815" t="str">
        <f t="shared" si="80"/>
        <v>Y0BQRegular Plan - Daily IDCW</v>
      </c>
      <c r="S815" t="str">
        <f>+VLOOKUP(B815,'Div &amp; NAV PU'!K:N,4,0)</f>
        <v>Y0BQ</v>
      </c>
      <c r="T815" t="str">
        <f>+VLOOKUP(B815,'Div &amp; NAV PU'!K:O,5,0)</f>
        <v>Regular Plan - Daily IDCW</v>
      </c>
      <c r="U815">
        <f t="shared" si="76"/>
        <v>15.994319890000005</v>
      </c>
      <c r="V815">
        <f>+VLOOKUP(T815,Financials!$C$59:$AN$72,MATCH(S815,Financials!$1:$1,0)-2,0)</f>
        <v>15.994319890000005</v>
      </c>
      <c r="W815" s="108">
        <f t="shared" si="81"/>
        <v>0</v>
      </c>
      <c r="Y815" s="92">
        <f t="shared" si="77"/>
        <v>15.994319890000005</v>
      </c>
      <c r="Z815">
        <f t="shared" si="78"/>
        <v>15.994319890000005</v>
      </c>
    </row>
    <row r="816" spans="1:26" hidden="1" x14ac:dyDescent="0.25">
      <c r="A816" s="171">
        <v>1195</v>
      </c>
      <c r="B816" s="171" t="s">
        <v>1268</v>
      </c>
      <c r="C816" s="171" t="s">
        <v>2447</v>
      </c>
      <c r="D816" s="172">
        <v>44379</v>
      </c>
      <c r="E816" s="173">
        <v>5.9233760000000003E-2</v>
      </c>
      <c r="F816" s="173">
        <v>5.9233760000000003E-2</v>
      </c>
      <c r="G816" s="173">
        <v>1014.3496</v>
      </c>
      <c r="I816" s="92">
        <f t="shared" si="79"/>
        <v>5.9233760000000003E-2</v>
      </c>
      <c r="J816" t="str">
        <f>IFERROR(VLOOKUP(VLOOKUP(B816,'Div &amp; NAV PU'!K:N,4,0),$O:$P,2,0),"Debt")</f>
        <v>Debt</v>
      </c>
      <c r="R816" t="str">
        <f t="shared" si="80"/>
        <v>Y0BQDirect Plan - Daily IDCW</v>
      </c>
      <c r="S816" t="str">
        <f>+VLOOKUP(B816,'Div &amp; NAV PU'!K:N,4,0)</f>
        <v>Y0BQ</v>
      </c>
      <c r="T816" t="str">
        <f>+VLOOKUP(B816,'Div &amp; NAV PU'!K:O,5,0)</f>
        <v>Direct Plan - Daily IDCW</v>
      </c>
      <c r="U816">
        <f t="shared" si="76"/>
        <v>16.338912069999992</v>
      </c>
      <c r="V816">
        <f>+VLOOKUP(T816,Financials!$C$59:$AN$72,MATCH(S816,Financials!$1:$1,0)-2,0)</f>
        <v>16.338912069999992</v>
      </c>
      <c r="W816" s="108">
        <f t="shared" si="81"/>
        <v>0</v>
      </c>
      <c r="Y816" s="92">
        <f t="shared" si="77"/>
        <v>16.338912069999992</v>
      </c>
      <c r="Z816">
        <f t="shared" si="78"/>
        <v>16.338912069999992</v>
      </c>
    </row>
    <row r="817" spans="1:26" hidden="1" x14ac:dyDescent="0.25">
      <c r="A817" s="171">
        <v>1196</v>
      </c>
      <c r="B817" s="171">
        <v>222</v>
      </c>
      <c r="C817" s="171" t="s">
        <v>2455</v>
      </c>
      <c r="D817" s="172">
        <v>44379</v>
      </c>
      <c r="E817" s="173">
        <v>1.8351000000000001E-3</v>
      </c>
      <c r="F817" s="173">
        <v>1.8351000000000001E-3</v>
      </c>
      <c r="G817" s="173">
        <v>10.322100000000001</v>
      </c>
      <c r="I817" s="92">
        <f t="shared" si="79"/>
        <v>1.8351000000000001E-3</v>
      </c>
      <c r="J817" t="str">
        <f>IFERROR(VLOOKUP(VLOOKUP(B817,'Div &amp; NAV PU'!K:N,4,0),$O:$P,2,0),"Debt")</f>
        <v>Debt</v>
      </c>
      <c r="R817" t="str">
        <f t="shared" si="80"/>
        <v>Y0BORegular Plan - Daily IDCW</v>
      </c>
      <c r="S817" t="str">
        <f>+VLOOKUP(B817,'Div &amp; NAV PU'!K:N,4,0)</f>
        <v>Y0BO</v>
      </c>
      <c r="T817" t="str">
        <f>+VLOOKUP(B817,'Div &amp; NAV PU'!K:O,5,0)</f>
        <v>Regular Plan - Daily IDCW</v>
      </c>
      <c r="U817">
        <f t="shared" si="76"/>
        <v>0.17107141000000012</v>
      </c>
      <c r="V817">
        <f>+VLOOKUP(T817,Financials!$C$59:$AN$72,MATCH(S817,Financials!$1:$1,0)-2,0)</f>
        <v>0.17107141000000012</v>
      </c>
      <c r="W817" s="108">
        <f t="shared" si="81"/>
        <v>0</v>
      </c>
      <c r="Y817" s="92">
        <f t="shared" si="77"/>
        <v>0.17107141000000012</v>
      </c>
      <c r="Z817">
        <f t="shared" si="78"/>
        <v>0.17107141000000012</v>
      </c>
    </row>
    <row r="818" spans="1:26" hidden="1" x14ac:dyDescent="0.25">
      <c r="A818" s="171">
        <v>1197</v>
      </c>
      <c r="B818" s="171" t="s">
        <v>1259</v>
      </c>
      <c r="C818" s="171" t="s">
        <v>2457</v>
      </c>
      <c r="D818" s="172">
        <v>44379</v>
      </c>
      <c r="E818" s="173">
        <v>1.91449E-3</v>
      </c>
      <c r="F818" s="173">
        <v>1.91449E-3</v>
      </c>
      <c r="G818" s="173">
        <v>10.5092</v>
      </c>
      <c r="I818" s="92">
        <f t="shared" si="79"/>
        <v>1.91449E-3</v>
      </c>
      <c r="J818" t="str">
        <f>IFERROR(VLOOKUP(VLOOKUP(B818,'Div &amp; NAV PU'!K:N,4,0),$O:$P,2,0),"Debt")</f>
        <v>Debt</v>
      </c>
      <c r="R818" t="str">
        <f t="shared" si="80"/>
        <v>Y0BODirect Plan - Daily IDCW</v>
      </c>
      <c r="S818" t="str">
        <f>+VLOOKUP(B818,'Div &amp; NAV PU'!K:N,4,0)</f>
        <v>Y0BO</v>
      </c>
      <c r="T818" t="str">
        <f>+VLOOKUP(B818,'Div &amp; NAV PU'!K:O,5,0)</f>
        <v>Direct Plan - Daily IDCW</v>
      </c>
      <c r="U818">
        <f t="shared" si="76"/>
        <v>0.18260394999999999</v>
      </c>
      <c r="V818">
        <f>+VLOOKUP(T818,Financials!$C$59:$AN$72,MATCH(S818,Financials!$1:$1,0)-2,0)</f>
        <v>0.18260394999999999</v>
      </c>
      <c r="W818" s="108">
        <f t="shared" si="81"/>
        <v>0</v>
      </c>
      <c r="Y818" s="92">
        <f t="shared" si="77"/>
        <v>0.18260394999999999</v>
      </c>
      <c r="Z818">
        <f t="shared" si="78"/>
        <v>0.18260394999999999</v>
      </c>
    </row>
    <row r="819" spans="1:26" hidden="1" x14ac:dyDescent="0.25">
      <c r="A819" s="171">
        <v>1198</v>
      </c>
      <c r="B819" s="171" t="s">
        <v>1289</v>
      </c>
      <c r="C819" s="171" t="s">
        <v>2444</v>
      </c>
      <c r="D819" s="172">
        <v>44379</v>
      </c>
      <c r="E819" s="173">
        <v>8.463213E-2</v>
      </c>
      <c r="F819" s="173">
        <v>8.463213E-2</v>
      </c>
      <c r="G819" s="173">
        <v>1023.3</v>
      </c>
      <c r="I819" s="92">
        <f t="shared" si="79"/>
        <v>8.463213E-2</v>
      </c>
      <c r="J819" t="str">
        <f>IFERROR(VLOOKUP(VLOOKUP(B819,'Div &amp; NAV PU'!K:N,4,0),$O:$P,2,0),"Debt")</f>
        <v>Debt</v>
      </c>
      <c r="R819" t="str">
        <f t="shared" si="80"/>
        <v>Y0ALRegular Plan - Daily IDCW</v>
      </c>
      <c r="S819" t="str">
        <f>+VLOOKUP(B819,'Div &amp; NAV PU'!K:N,4,0)</f>
        <v>Y0AL</v>
      </c>
      <c r="T819" t="str">
        <f>+VLOOKUP(B819,'Div &amp; NAV PU'!K:O,5,0)</f>
        <v>Regular Plan - Daily IDCW</v>
      </c>
      <c r="U819">
        <f t="shared" si="76"/>
        <v>15.581406499999995</v>
      </c>
      <c r="V819">
        <f>+VLOOKUP(T819,Financials!$C$59:$AN$72,MATCH(S819,Financials!$1:$1,0)-2,0)</f>
        <v>15.581406499999995</v>
      </c>
      <c r="W819" s="108">
        <f t="shared" si="81"/>
        <v>0</v>
      </c>
      <c r="Y819" s="92">
        <f t="shared" si="77"/>
        <v>15.581406499999995</v>
      </c>
      <c r="Z819">
        <f t="shared" si="78"/>
        <v>15.581406499999995</v>
      </c>
    </row>
    <row r="820" spans="1:26" hidden="1" x14ac:dyDescent="0.25">
      <c r="A820" s="171">
        <v>1199</v>
      </c>
      <c r="B820" s="171" t="s">
        <v>1289</v>
      </c>
      <c r="C820" s="171" t="s">
        <v>2444</v>
      </c>
      <c r="D820" s="172">
        <v>44381</v>
      </c>
      <c r="E820" s="173">
        <v>0.16950578999999999</v>
      </c>
      <c r="F820" s="173">
        <v>0.16950578999999999</v>
      </c>
      <c r="G820" s="173">
        <v>1023.3</v>
      </c>
      <c r="I820" s="92">
        <f t="shared" si="79"/>
        <v>0.16950578999999999</v>
      </c>
      <c r="J820" t="str">
        <f>IFERROR(VLOOKUP(VLOOKUP(B820,'Div &amp; NAV PU'!K:N,4,0),$O:$P,2,0),"Debt")</f>
        <v>Debt</v>
      </c>
      <c r="R820" t="str">
        <f t="shared" si="80"/>
        <v>Y0ALRegular Plan - Daily IDCW</v>
      </c>
      <c r="S820" t="str">
        <f>+VLOOKUP(B820,'Div &amp; NAV PU'!K:N,4,0)</f>
        <v>Y0AL</v>
      </c>
      <c r="T820" t="str">
        <f>+VLOOKUP(B820,'Div &amp; NAV PU'!K:O,5,0)</f>
        <v>Regular Plan - Daily IDCW</v>
      </c>
      <c r="U820">
        <f t="shared" si="76"/>
        <v>15.581406499999995</v>
      </c>
      <c r="V820">
        <f>+VLOOKUP(T820,Financials!$C$59:$AN$72,MATCH(S820,Financials!$1:$1,0)-2,0)</f>
        <v>15.581406499999995</v>
      </c>
      <c r="W820" s="108">
        <f t="shared" si="81"/>
        <v>0</v>
      </c>
      <c r="Y820" s="92">
        <f t="shared" si="77"/>
        <v>15.581406499999995</v>
      </c>
      <c r="Z820">
        <f t="shared" si="78"/>
        <v>15.581406499999995</v>
      </c>
    </row>
    <row r="821" spans="1:26" hidden="1" x14ac:dyDescent="0.25">
      <c r="A821" s="171">
        <v>1200</v>
      </c>
      <c r="B821" s="171" t="s">
        <v>1285</v>
      </c>
      <c r="C821" s="171" t="s">
        <v>2445</v>
      </c>
      <c r="D821" s="172">
        <v>44381</v>
      </c>
      <c r="E821" s="173">
        <v>0.17468655</v>
      </c>
      <c r="F821" s="173">
        <v>0.17468655</v>
      </c>
      <c r="G821" s="173">
        <v>1023.3</v>
      </c>
      <c r="I821" s="92">
        <f t="shared" si="79"/>
        <v>0.17468655</v>
      </c>
      <c r="J821" t="str">
        <f>IFERROR(VLOOKUP(VLOOKUP(B821,'Div &amp; NAV PU'!K:N,4,0),$O:$P,2,0),"Debt")</f>
        <v>Debt</v>
      </c>
      <c r="R821" t="str">
        <f t="shared" si="80"/>
        <v>Y0ALDirect Plan - Daily IDCW</v>
      </c>
      <c r="S821" t="str">
        <f>+VLOOKUP(B821,'Div &amp; NAV PU'!K:N,4,0)</f>
        <v>Y0AL</v>
      </c>
      <c r="T821" t="str">
        <f>+VLOOKUP(B821,'Div &amp; NAV PU'!K:O,5,0)</f>
        <v>Direct Plan - Daily IDCW</v>
      </c>
      <c r="U821">
        <f t="shared" si="76"/>
        <v>16.110954460000006</v>
      </c>
      <c r="V821">
        <f>+VLOOKUP(T821,Financials!$C$59:$AN$72,MATCH(S821,Financials!$1:$1,0)-2,0)</f>
        <v>16.110954460000006</v>
      </c>
      <c r="W821" s="108">
        <f t="shared" si="81"/>
        <v>0</v>
      </c>
      <c r="Y821" s="92">
        <f t="shared" si="77"/>
        <v>16.110954460000006</v>
      </c>
      <c r="Z821">
        <f t="shared" si="78"/>
        <v>16.110954460000006</v>
      </c>
    </row>
    <row r="822" spans="1:26" hidden="1" x14ac:dyDescent="0.25">
      <c r="A822" s="171">
        <v>1201</v>
      </c>
      <c r="B822" s="171" t="s">
        <v>1271</v>
      </c>
      <c r="C822" s="171" t="s">
        <v>2446</v>
      </c>
      <c r="D822" s="172">
        <v>44381</v>
      </c>
      <c r="E822" s="173">
        <v>0.17709949</v>
      </c>
      <c r="F822" s="173">
        <v>0.17709949</v>
      </c>
      <c r="G822" s="173">
        <v>1011.7794</v>
      </c>
      <c r="I822" s="92">
        <f t="shared" si="79"/>
        <v>0.17709949</v>
      </c>
      <c r="J822" t="str">
        <f>IFERROR(VLOOKUP(VLOOKUP(B822,'Div &amp; NAV PU'!K:N,4,0),$O:$P,2,0),"Debt")</f>
        <v>Debt</v>
      </c>
      <c r="R822" t="str">
        <f t="shared" si="80"/>
        <v>Y0BQRegular Plan - Daily IDCW</v>
      </c>
      <c r="S822" t="str">
        <f>+VLOOKUP(B822,'Div &amp; NAV PU'!K:N,4,0)</f>
        <v>Y0BQ</v>
      </c>
      <c r="T822" t="str">
        <f>+VLOOKUP(B822,'Div &amp; NAV PU'!K:O,5,0)</f>
        <v>Regular Plan - Daily IDCW</v>
      </c>
      <c r="U822">
        <f t="shared" si="76"/>
        <v>15.994319890000005</v>
      </c>
      <c r="V822">
        <f>+VLOOKUP(T822,Financials!$C$59:$AN$72,MATCH(S822,Financials!$1:$1,0)-2,0)</f>
        <v>15.994319890000005</v>
      </c>
      <c r="W822" s="108">
        <f t="shared" si="81"/>
        <v>0</v>
      </c>
      <c r="Y822" s="92">
        <f t="shared" si="77"/>
        <v>15.994319890000005</v>
      </c>
      <c r="Z822">
        <f t="shared" si="78"/>
        <v>15.994319890000005</v>
      </c>
    </row>
    <row r="823" spans="1:26" hidden="1" x14ac:dyDescent="0.25">
      <c r="A823" s="171">
        <v>1202</v>
      </c>
      <c r="B823" s="171" t="s">
        <v>1268</v>
      </c>
      <c r="C823" s="171" t="s">
        <v>2447</v>
      </c>
      <c r="D823" s="172">
        <v>44381</v>
      </c>
      <c r="E823" s="173">
        <v>0.18033829000000001</v>
      </c>
      <c r="F823" s="173">
        <v>0.18033829000000001</v>
      </c>
      <c r="G823" s="173">
        <v>1014.3496</v>
      </c>
      <c r="I823" s="92">
        <f t="shared" si="79"/>
        <v>0.18033829000000001</v>
      </c>
      <c r="J823" t="str">
        <f>IFERROR(VLOOKUP(VLOOKUP(B823,'Div &amp; NAV PU'!K:N,4,0),$O:$P,2,0),"Debt")</f>
        <v>Debt</v>
      </c>
      <c r="R823" t="str">
        <f t="shared" si="80"/>
        <v>Y0BQDirect Plan - Daily IDCW</v>
      </c>
      <c r="S823" t="str">
        <f>+VLOOKUP(B823,'Div &amp; NAV PU'!K:N,4,0)</f>
        <v>Y0BQ</v>
      </c>
      <c r="T823" t="str">
        <f>+VLOOKUP(B823,'Div &amp; NAV PU'!K:O,5,0)</f>
        <v>Direct Plan - Daily IDCW</v>
      </c>
      <c r="U823">
        <f t="shared" si="76"/>
        <v>16.338912069999992</v>
      </c>
      <c r="V823">
        <f>+VLOOKUP(T823,Financials!$C$59:$AN$72,MATCH(S823,Financials!$1:$1,0)-2,0)</f>
        <v>16.338912069999992</v>
      </c>
      <c r="W823" s="108">
        <f t="shared" si="81"/>
        <v>0</v>
      </c>
      <c r="Y823" s="92">
        <f t="shared" si="77"/>
        <v>16.338912069999992</v>
      </c>
      <c r="Z823">
        <f t="shared" si="78"/>
        <v>16.338912069999992</v>
      </c>
    </row>
    <row r="824" spans="1:26" hidden="1" x14ac:dyDescent="0.25">
      <c r="A824" s="171">
        <v>1203</v>
      </c>
      <c r="B824" s="171" t="s">
        <v>1273</v>
      </c>
      <c r="C824" s="171" t="s">
        <v>2448</v>
      </c>
      <c r="D824" s="172">
        <v>44382</v>
      </c>
      <c r="E824" s="173">
        <v>0.62687961000000003</v>
      </c>
      <c r="F824" s="173">
        <v>0.62687961000000003</v>
      </c>
      <c r="G824" s="173">
        <v>1002.7005</v>
      </c>
      <c r="I824" s="92">
        <f t="shared" si="79"/>
        <v>0.62687961000000003</v>
      </c>
      <c r="J824" t="str">
        <f>IFERROR(VLOOKUP(VLOOKUP(B824,'Div &amp; NAV PU'!K:N,4,0),$O:$P,2,0),"Debt")</f>
        <v>Debt</v>
      </c>
      <c r="R824" t="str">
        <f t="shared" si="80"/>
        <v>Y0BQRegular Plan - Weekly IDCW</v>
      </c>
      <c r="S824" t="str">
        <f>+VLOOKUP(B824,'Div &amp; NAV PU'!K:N,4,0)</f>
        <v>Y0BQ</v>
      </c>
      <c r="T824" t="str">
        <f>+VLOOKUP(B824,'Div &amp; NAV PU'!K:O,5,0)</f>
        <v>Regular Plan - Weekly IDCW</v>
      </c>
      <c r="U824">
        <f t="shared" si="76"/>
        <v>15.883562729999998</v>
      </c>
      <c r="V824">
        <f>+VLOOKUP(T824,Financials!$C$59:$AN$72,MATCH(S824,Financials!$1:$1,0)-2,0)</f>
        <v>15.883562729999998</v>
      </c>
      <c r="W824" s="108">
        <f t="shared" si="81"/>
        <v>0</v>
      </c>
      <c r="Y824" s="92">
        <f t="shared" si="77"/>
        <v>15.883562729999998</v>
      </c>
      <c r="Z824">
        <f t="shared" si="78"/>
        <v>15.883562729999998</v>
      </c>
    </row>
    <row r="825" spans="1:26" hidden="1" x14ac:dyDescent="0.25">
      <c r="A825" s="171">
        <v>1204</v>
      </c>
      <c r="B825" s="171" t="s">
        <v>1288</v>
      </c>
      <c r="C825" s="171" t="s">
        <v>2449</v>
      </c>
      <c r="D825" s="172">
        <v>44382</v>
      </c>
      <c r="E825" s="173">
        <v>0.59933966999999999</v>
      </c>
      <c r="F825" s="173">
        <v>0.59933966999999999</v>
      </c>
      <c r="G825" s="173">
        <v>1001.4242</v>
      </c>
      <c r="I825" s="92">
        <f t="shared" si="79"/>
        <v>0.59933966999999999</v>
      </c>
      <c r="J825" t="str">
        <f>IFERROR(VLOOKUP(VLOOKUP(B825,'Div &amp; NAV PU'!K:N,4,0),$O:$P,2,0),"Debt")</f>
        <v>Debt</v>
      </c>
      <c r="R825" t="str">
        <f t="shared" si="80"/>
        <v>Y0ALDirect Plan - Weekly IDCW</v>
      </c>
      <c r="S825" t="str">
        <f>+VLOOKUP(B825,'Div &amp; NAV PU'!K:N,4,0)</f>
        <v>Y0AL</v>
      </c>
      <c r="T825" t="str">
        <f>+VLOOKUP(B825,'Div &amp; NAV PU'!K:O,5,0)</f>
        <v>Direct Plan - Weekly IDCW</v>
      </c>
      <c r="U825">
        <f t="shared" si="76"/>
        <v>15.663855589999999</v>
      </c>
      <c r="V825">
        <f>+VLOOKUP(T825,Financials!$C$59:$AN$72,MATCH(S825,Financials!$1:$1,0)-2,0)</f>
        <v>15.663855589999999</v>
      </c>
      <c r="W825" s="108">
        <f t="shared" si="81"/>
        <v>0</v>
      </c>
      <c r="Y825" s="92">
        <f t="shared" si="77"/>
        <v>15.663855589999999</v>
      </c>
      <c r="Z825">
        <f t="shared" si="78"/>
        <v>15.663855589999999</v>
      </c>
    </row>
    <row r="826" spans="1:26" hidden="1" x14ac:dyDescent="0.25">
      <c r="A826" s="171">
        <v>1205</v>
      </c>
      <c r="B826" s="171">
        <v>126</v>
      </c>
      <c r="C826" s="171" t="s">
        <v>2450</v>
      </c>
      <c r="D826" s="172">
        <v>44382</v>
      </c>
      <c r="E826" s="173">
        <v>7.4027399999999997E-3</v>
      </c>
      <c r="F826" s="173">
        <v>7.4027399999999997E-3</v>
      </c>
      <c r="G826" s="173">
        <v>13.045</v>
      </c>
      <c r="I826" s="92">
        <f t="shared" si="79"/>
        <v>7.4027399999999997E-3</v>
      </c>
      <c r="J826" t="str">
        <f>IFERROR(VLOOKUP(VLOOKUP(B826,'Div &amp; NAV PU'!K:N,4,0),$O:$P,2,0),"Debt")</f>
        <v>Debt</v>
      </c>
      <c r="R826" t="str">
        <f t="shared" si="80"/>
        <v>Y0BLRegular Plan - Weekly IDCW</v>
      </c>
      <c r="S826" t="str">
        <f>+VLOOKUP(B826,'Div &amp; NAV PU'!K:N,4,0)</f>
        <v>Y0BL</v>
      </c>
      <c r="T826" t="str">
        <f>+VLOOKUP(B826,'Div &amp; NAV PU'!K:O,5,0)</f>
        <v>Regular Plan - Weekly IDCW</v>
      </c>
      <c r="U826">
        <f t="shared" si="76"/>
        <v>0.15968480999999998</v>
      </c>
      <c r="V826">
        <f>+VLOOKUP(T826,Financials!$C$59:$AN$72,MATCH(S826,Financials!$1:$1,0)-2,0)</f>
        <v>0.15968480999999998</v>
      </c>
      <c r="W826" s="108">
        <f t="shared" si="81"/>
        <v>0</v>
      </c>
      <c r="Y826" s="92">
        <f t="shared" si="77"/>
        <v>0.15968480999999998</v>
      </c>
      <c r="Z826">
        <f t="shared" si="78"/>
        <v>0.15968480999999998</v>
      </c>
    </row>
    <row r="827" spans="1:26" hidden="1" x14ac:dyDescent="0.25">
      <c r="A827" s="171">
        <v>1206</v>
      </c>
      <c r="B827" s="171" t="s">
        <v>1267</v>
      </c>
      <c r="C827" s="171" t="s">
        <v>2451</v>
      </c>
      <c r="D827" s="172">
        <v>44382</v>
      </c>
      <c r="E827" s="173">
        <v>8.4594900000000001E-3</v>
      </c>
      <c r="F827" s="173">
        <v>8.4594900000000001E-3</v>
      </c>
      <c r="G827" s="173">
        <v>13.1174</v>
      </c>
      <c r="I827" s="92">
        <f t="shared" si="79"/>
        <v>8.4594900000000001E-3</v>
      </c>
      <c r="J827" t="str">
        <f>IFERROR(VLOOKUP(VLOOKUP(B827,'Div &amp; NAV PU'!K:N,4,0),$O:$P,2,0),"Debt")</f>
        <v>Debt</v>
      </c>
      <c r="R827" t="str">
        <f t="shared" si="80"/>
        <v>Y0BLDirect Plan - Weekly IDCW</v>
      </c>
      <c r="S827" t="str">
        <f>+VLOOKUP(B827,'Div &amp; NAV PU'!K:N,4,0)</f>
        <v>Y0BL</v>
      </c>
      <c r="T827" t="str">
        <f>+VLOOKUP(B827,'Div &amp; NAV PU'!K:O,5,0)</f>
        <v>Direct Plan - Weekly IDCW</v>
      </c>
      <c r="U827">
        <f t="shared" si="76"/>
        <v>0.18718277999999999</v>
      </c>
      <c r="V827">
        <f>+VLOOKUP(T827,Financials!$C$59:$AN$72,MATCH(S827,Financials!$1:$1,0)-2,0)</f>
        <v>0.18718277999999999</v>
      </c>
      <c r="W827" s="108">
        <f t="shared" si="81"/>
        <v>0</v>
      </c>
      <c r="Y827" s="92">
        <f t="shared" si="77"/>
        <v>0.18718277999999999</v>
      </c>
      <c r="Z827">
        <f t="shared" si="78"/>
        <v>0.18718277999999999</v>
      </c>
    </row>
    <row r="828" spans="1:26" hidden="1" x14ac:dyDescent="0.25">
      <c r="A828" s="171">
        <v>1207</v>
      </c>
      <c r="B828" s="171" t="s">
        <v>1262</v>
      </c>
      <c r="C828" s="171" t="s">
        <v>2456</v>
      </c>
      <c r="D828" s="172">
        <v>44382</v>
      </c>
      <c r="E828" s="173">
        <v>9.0604199999999996E-3</v>
      </c>
      <c r="F828" s="173">
        <v>9.0604199999999996E-3</v>
      </c>
      <c r="G828" s="173">
        <v>11.299799999999999</v>
      </c>
      <c r="I828" s="92">
        <f t="shared" si="79"/>
        <v>9.0604199999999996E-3</v>
      </c>
      <c r="J828" t="str">
        <f>IFERROR(VLOOKUP(VLOOKUP(B828,'Div &amp; NAV PU'!K:N,4,0),$O:$P,2,0),"Debt")</f>
        <v>Debt</v>
      </c>
      <c r="R828" t="str">
        <f t="shared" si="80"/>
        <v>Y0BODirect Plan - Weekly IDCW</v>
      </c>
      <c r="S828" t="str">
        <f>+VLOOKUP(B828,'Div &amp; NAV PU'!K:N,4,0)</f>
        <v>Y0BO</v>
      </c>
      <c r="T828" t="str">
        <f>+VLOOKUP(B828,'Div &amp; NAV PU'!K:O,5,0)</f>
        <v>Direct Plan - Weekly IDCW</v>
      </c>
      <c r="U828">
        <f t="shared" si="76"/>
        <v>0.16732176999999998</v>
      </c>
      <c r="V828">
        <f>+VLOOKUP(T828,Financials!$C$59:$AN$72,MATCH(S828,Financials!$1:$1,0)-2,0)</f>
        <v>0.16732176999999998</v>
      </c>
      <c r="W828" s="108">
        <f t="shared" si="81"/>
        <v>0</v>
      </c>
      <c r="Y828" s="92">
        <f t="shared" si="77"/>
        <v>0.16732176999999998</v>
      </c>
      <c r="Z828">
        <f t="shared" si="78"/>
        <v>0.16732176999999998</v>
      </c>
    </row>
    <row r="829" spans="1:26" hidden="1" x14ac:dyDescent="0.25">
      <c r="A829" s="171">
        <v>1209</v>
      </c>
      <c r="B829" s="171" t="s">
        <v>1300</v>
      </c>
      <c r="C829" s="171" t="s">
        <v>2460</v>
      </c>
      <c r="D829" s="172">
        <v>44382</v>
      </c>
      <c r="E829" s="173">
        <v>8.5185399999999998E-3</v>
      </c>
      <c r="F829" s="173">
        <v>8.5185399999999998E-3</v>
      </c>
      <c r="G829" s="173">
        <v>10.8073</v>
      </c>
      <c r="I829" s="92">
        <f t="shared" si="79"/>
        <v>8.5185399999999998E-3</v>
      </c>
      <c r="J829" t="str">
        <f>IFERROR(VLOOKUP(VLOOKUP(B829,'Div &amp; NAV PU'!K:N,4,0),$O:$P,2,0),"Debt")</f>
        <v>Debt</v>
      </c>
      <c r="R829" t="str">
        <f t="shared" si="80"/>
        <v>Y0AIRegular Plan - Weekly IDCW</v>
      </c>
      <c r="S829" t="str">
        <f>+VLOOKUP(B829,'Div &amp; NAV PU'!K:N,4,0)</f>
        <v>Y0AI</v>
      </c>
      <c r="T829" t="str">
        <f>+VLOOKUP(B829,'Div &amp; NAV PU'!K:O,5,0)</f>
        <v>Regular Plan - Weekly IDCW</v>
      </c>
      <c r="U829">
        <f t="shared" si="76"/>
        <v>0.25746023000000001</v>
      </c>
      <c r="V829">
        <f>+VLOOKUP(T829,Financials!$C$59:$AN$72,MATCH(S829,Financials!$1:$1,0)-2,0)</f>
        <v>0.25746023000000001</v>
      </c>
      <c r="W829" s="108">
        <f t="shared" si="81"/>
        <v>0</v>
      </c>
      <c r="Y829" s="92">
        <f t="shared" si="77"/>
        <v>0.25746023000000001</v>
      </c>
      <c r="Z829">
        <f t="shared" si="78"/>
        <v>0.25746023000000001</v>
      </c>
    </row>
    <row r="830" spans="1:26" hidden="1" x14ac:dyDescent="0.25">
      <c r="A830" s="171">
        <v>1211</v>
      </c>
      <c r="B830" s="171" t="s">
        <v>1296</v>
      </c>
      <c r="C830" s="171" t="s">
        <v>2461</v>
      </c>
      <c r="D830" s="172">
        <v>44382</v>
      </c>
      <c r="E830" s="173">
        <v>9.1667699999999994E-3</v>
      </c>
      <c r="F830" s="173">
        <v>9.1667699999999994E-3</v>
      </c>
      <c r="G830" s="173">
        <v>10.824400000000001</v>
      </c>
      <c r="I830" s="92">
        <f t="shared" si="79"/>
        <v>9.1667699999999994E-3</v>
      </c>
      <c r="J830" t="str">
        <f>IFERROR(VLOOKUP(VLOOKUP(B830,'Div &amp; NAV PU'!K:N,4,0),$O:$P,2,0),"Debt")</f>
        <v>Debt</v>
      </c>
      <c r="R830" t="str">
        <f t="shared" si="80"/>
        <v>Y0AIDirect Plan - Weekly IDCW</v>
      </c>
      <c r="S830" t="str">
        <f>+VLOOKUP(B830,'Div &amp; NAV PU'!K:N,4,0)</f>
        <v>Y0AI</v>
      </c>
      <c r="T830" t="str">
        <f>+VLOOKUP(B830,'Div &amp; NAV PU'!K:O,5,0)</f>
        <v>Direct Plan - Weekly IDCW</v>
      </c>
      <c r="U830">
        <f t="shared" si="76"/>
        <v>0.27169967</v>
      </c>
      <c r="V830">
        <f>+VLOOKUP(T830,Financials!$C$59:$AN$72,MATCH(S830,Financials!$1:$1,0)-2,0)</f>
        <v>0.27169967</v>
      </c>
      <c r="W830" s="108">
        <f t="shared" si="81"/>
        <v>0</v>
      </c>
      <c r="Y830" s="92">
        <f t="shared" si="77"/>
        <v>0.27169967</v>
      </c>
      <c r="Z830">
        <f t="shared" si="78"/>
        <v>0.27169967</v>
      </c>
    </row>
    <row r="831" spans="1:26" hidden="1" x14ac:dyDescent="0.25">
      <c r="A831" s="171">
        <v>1212</v>
      </c>
      <c r="B831" s="171">
        <v>221</v>
      </c>
      <c r="C831" s="171" t="s">
        <v>2454</v>
      </c>
      <c r="D831" s="172">
        <v>44382</v>
      </c>
      <c r="E831" s="173">
        <v>8.5445699999999996E-3</v>
      </c>
      <c r="F831" s="173">
        <v>8.5445699999999996E-3</v>
      </c>
      <c r="G831" s="173">
        <v>11.1182</v>
      </c>
      <c r="I831" s="92">
        <f t="shared" si="79"/>
        <v>8.5445699999999996E-3</v>
      </c>
      <c r="J831" t="str">
        <f>IFERROR(VLOOKUP(VLOOKUP(B831,'Div &amp; NAV PU'!K:N,4,0),$O:$P,2,0),"Debt")</f>
        <v>Debt</v>
      </c>
      <c r="R831" t="str">
        <f t="shared" si="80"/>
        <v>Y0BORegular Plan - Weekly IDCW</v>
      </c>
      <c r="S831" t="str">
        <f>+VLOOKUP(B831,'Div &amp; NAV PU'!K:N,4,0)</f>
        <v>Y0BO</v>
      </c>
      <c r="T831" t="str">
        <f>+VLOOKUP(B831,'Div &amp; NAV PU'!K:O,5,0)</f>
        <v>Regular Plan - Weekly IDCW</v>
      </c>
      <c r="U831">
        <f t="shared" si="76"/>
        <v>0.15691073999999997</v>
      </c>
      <c r="V831">
        <f>+VLOOKUP(T831,Financials!$C$59:$AN$72,MATCH(S831,Financials!$1:$1,0)-2,0)</f>
        <v>0.15691073999999997</v>
      </c>
      <c r="W831" s="108">
        <f t="shared" si="81"/>
        <v>0</v>
      </c>
      <c r="Y831" s="92">
        <f t="shared" si="77"/>
        <v>0.15691073999999997</v>
      </c>
      <c r="Z831">
        <f t="shared" si="78"/>
        <v>0.15691073999999997</v>
      </c>
    </row>
    <row r="832" spans="1:26" hidden="1" x14ac:dyDescent="0.25">
      <c r="A832" s="171">
        <v>1215</v>
      </c>
      <c r="B832" s="171" t="s">
        <v>1270</v>
      </c>
      <c r="C832" s="171" t="s">
        <v>2452</v>
      </c>
      <c r="D832" s="172">
        <v>44382</v>
      </c>
      <c r="E832" s="173">
        <v>0.63551166999999997</v>
      </c>
      <c r="F832" s="173">
        <v>0.63551166999999997</v>
      </c>
      <c r="G832" s="173">
        <v>1000.9308</v>
      </c>
      <c r="I832" s="92">
        <f t="shared" si="79"/>
        <v>0.63551166999999997</v>
      </c>
      <c r="J832" t="str">
        <f>IFERROR(VLOOKUP(VLOOKUP(B832,'Div &amp; NAV PU'!K:N,4,0),$O:$P,2,0),"Debt")</f>
        <v>Debt</v>
      </c>
      <c r="R832" t="str">
        <f t="shared" si="80"/>
        <v>Y0BQDirect Plan - Weekly IDCW</v>
      </c>
      <c r="S832" t="str">
        <f>+VLOOKUP(B832,'Div &amp; NAV PU'!K:N,4,0)</f>
        <v>Y0BQ</v>
      </c>
      <c r="T832" t="str">
        <f>+VLOOKUP(B832,'Div &amp; NAV PU'!K:O,5,0)</f>
        <v>Direct Plan - Weekly IDCW</v>
      </c>
      <c r="U832">
        <f t="shared" si="76"/>
        <v>16.12514651</v>
      </c>
      <c r="V832">
        <f>+VLOOKUP(T832,Financials!$C$59:$AN$72,MATCH(S832,Financials!$1:$1,0)-2,0)</f>
        <v>16.12514651</v>
      </c>
      <c r="W832" s="108">
        <f t="shared" si="81"/>
        <v>0</v>
      </c>
      <c r="Y832" s="92">
        <f t="shared" si="77"/>
        <v>16.12514651</v>
      </c>
      <c r="Z832">
        <f t="shared" si="78"/>
        <v>16.12514651</v>
      </c>
    </row>
    <row r="833" spans="1:26" hidden="1" x14ac:dyDescent="0.25">
      <c r="A833" s="171">
        <v>1218</v>
      </c>
      <c r="B833" s="171">
        <v>222</v>
      </c>
      <c r="C833" s="171" t="s">
        <v>2455</v>
      </c>
      <c r="D833" s="172">
        <v>44382</v>
      </c>
      <c r="E833" s="173">
        <v>2.8838800000000001E-3</v>
      </c>
      <c r="F833" s="173">
        <v>2.8838800000000001E-3</v>
      </c>
      <c r="G833" s="173">
        <v>10.322100000000001</v>
      </c>
      <c r="I833" s="92">
        <f t="shared" si="79"/>
        <v>2.8838800000000001E-3</v>
      </c>
      <c r="J833" t="str">
        <f>IFERROR(VLOOKUP(VLOOKUP(B833,'Div &amp; NAV PU'!K:N,4,0),$O:$P,2,0),"Debt")</f>
        <v>Debt</v>
      </c>
      <c r="R833" t="str">
        <f t="shared" si="80"/>
        <v>Y0BORegular Plan - Daily IDCW</v>
      </c>
      <c r="S833" t="str">
        <f>+VLOOKUP(B833,'Div &amp; NAV PU'!K:N,4,0)</f>
        <v>Y0BO</v>
      </c>
      <c r="T833" t="str">
        <f>+VLOOKUP(B833,'Div &amp; NAV PU'!K:O,5,0)</f>
        <v>Regular Plan - Daily IDCW</v>
      </c>
      <c r="U833">
        <f t="shared" si="76"/>
        <v>0.17107141000000012</v>
      </c>
      <c r="V833">
        <f>+VLOOKUP(T833,Financials!$C$59:$AN$72,MATCH(S833,Financials!$1:$1,0)-2,0)</f>
        <v>0.17107141000000012</v>
      </c>
      <c r="W833" s="108">
        <f t="shared" si="81"/>
        <v>0</v>
      </c>
      <c r="Y833" s="92">
        <f t="shared" si="77"/>
        <v>0.17107141000000012</v>
      </c>
      <c r="Z833">
        <f t="shared" si="78"/>
        <v>0.17107141000000012</v>
      </c>
    </row>
    <row r="834" spans="1:26" hidden="1" x14ac:dyDescent="0.25">
      <c r="A834" s="171">
        <v>1221</v>
      </c>
      <c r="B834" s="171" t="s">
        <v>1259</v>
      </c>
      <c r="C834" s="171" t="s">
        <v>2457</v>
      </c>
      <c r="D834" s="172">
        <v>44382</v>
      </c>
      <c r="E834" s="173">
        <v>3.07442E-3</v>
      </c>
      <c r="F834" s="173">
        <v>3.07442E-3</v>
      </c>
      <c r="G834" s="173">
        <v>10.5092</v>
      </c>
      <c r="I834" s="92">
        <f t="shared" si="79"/>
        <v>3.07442E-3</v>
      </c>
      <c r="J834" t="str">
        <f>IFERROR(VLOOKUP(VLOOKUP(B834,'Div &amp; NAV PU'!K:N,4,0),$O:$P,2,0),"Debt")</f>
        <v>Debt</v>
      </c>
      <c r="R834" t="str">
        <f t="shared" si="80"/>
        <v>Y0BODirect Plan - Daily IDCW</v>
      </c>
      <c r="S834" t="str">
        <f>+VLOOKUP(B834,'Div &amp; NAV PU'!K:N,4,0)</f>
        <v>Y0BO</v>
      </c>
      <c r="T834" t="str">
        <f>+VLOOKUP(B834,'Div &amp; NAV PU'!K:O,5,0)</f>
        <v>Direct Plan - Daily IDCW</v>
      </c>
      <c r="U834">
        <f t="shared" ref="U834:U897" si="82">+SUMIFS(I:I,R:R,R834)</f>
        <v>0.18260394999999999</v>
      </c>
      <c r="V834">
        <f>+VLOOKUP(T834,Financials!$C$59:$AN$72,MATCH(S834,Financials!$1:$1,0)-2,0)</f>
        <v>0.18260394999999999</v>
      </c>
      <c r="W834" s="108">
        <f t="shared" si="81"/>
        <v>0</v>
      </c>
      <c r="Y834" s="92">
        <f t="shared" ref="Y834:Y897" si="83">+SUMIFS(E:E,R:R,R834)</f>
        <v>0.18260394999999999</v>
      </c>
      <c r="Z834">
        <f t="shared" ref="Z834:Z897" si="84">+SUMIFS(F:F,R:R,R834)</f>
        <v>0.18260394999999999</v>
      </c>
    </row>
    <row r="835" spans="1:26" hidden="1" x14ac:dyDescent="0.25">
      <c r="A835" s="171">
        <v>1222</v>
      </c>
      <c r="B835" s="171" t="s">
        <v>1339</v>
      </c>
      <c r="C835" s="171" t="s">
        <v>2453</v>
      </c>
      <c r="D835" s="172">
        <v>44382</v>
      </c>
      <c r="E835" s="173">
        <v>0.58129306999999997</v>
      </c>
      <c r="F835" s="173">
        <v>0.58129306999999997</v>
      </c>
      <c r="G835" s="173">
        <v>1000.0318</v>
      </c>
      <c r="I835" s="92">
        <f t="shared" ref="I835:I898" si="85">F835</f>
        <v>0.58129306999999997</v>
      </c>
      <c r="J835" t="str">
        <f>IFERROR(VLOOKUP(VLOOKUP(B835,'Div &amp; NAV PU'!K:N,4,0),$O:$P,2,0),"Debt")</f>
        <v>Debt</v>
      </c>
      <c r="R835" t="str">
        <f t="shared" si="80"/>
        <v>Y0ALRegular Plan - Weekly IDCW</v>
      </c>
      <c r="S835" t="str">
        <f>+VLOOKUP(B835,'Div &amp; NAV PU'!K:N,4,0)</f>
        <v>Y0AL</v>
      </c>
      <c r="T835" t="str">
        <f>+VLOOKUP(B835,'Div &amp; NAV PU'!K:O,5,0)</f>
        <v>Regular Plan - Weekly IDCW</v>
      </c>
      <c r="U835">
        <f t="shared" si="82"/>
        <v>15.152052740000002</v>
      </c>
      <c r="V835">
        <f>+VLOOKUP(T835,Financials!$C$59:$AN$72,MATCH(S835,Financials!$1:$1,0)-2,0)</f>
        <v>15.152052740000002</v>
      </c>
      <c r="W835" s="108">
        <f t="shared" si="81"/>
        <v>0</v>
      </c>
      <c r="Y835" s="92">
        <f t="shared" si="83"/>
        <v>15.152052740000002</v>
      </c>
      <c r="Z835">
        <f t="shared" si="84"/>
        <v>15.152052740000002</v>
      </c>
    </row>
    <row r="836" spans="1:26" hidden="1" x14ac:dyDescent="0.25">
      <c r="A836" s="171">
        <v>1224</v>
      </c>
      <c r="B836" s="171" t="s">
        <v>1289</v>
      </c>
      <c r="C836" s="171" t="s">
        <v>2444</v>
      </c>
      <c r="D836" s="172">
        <v>44382</v>
      </c>
      <c r="E836" s="173">
        <v>8.6076719999999995E-2</v>
      </c>
      <c r="F836" s="173">
        <v>8.6076719999999995E-2</v>
      </c>
      <c r="G836" s="173">
        <v>1023.3</v>
      </c>
      <c r="I836" s="92">
        <f t="shared" si="85"/>
        <v>8.6076719999999995E-2</v>
      </c>
      <c r="J836" t="str">
        <f>IFERROR(VLOOKUP(VLOOKUP(B836,'Div &amp; NAV PU'!K:N,4,0),$O:$P,2,0),"Debt")</f>
        <v>Debt</v>
      </c>
      <c r="R836" t="str">
        <f t="shared" si="80"/>
        <v>Y0ALRegular Plan - Daily IDCW</v>
      </c>
      <c r="S836" t="str">
        <f>+VLOOKUP(B836,'Div &amp; NAV PU'!K:N,4,0)</f>
        <v>Y0AL</v>
      </c>
      <c r="T836" t="str">
        <f>+VLOOKUP(B836,'Div &amp; NAV PU'!K:O,5,0)</f>
        <v>Regular Plan - Daily IDCW</v>
      </c>
      <c r="U836">
        <f t="shared" si="82"/>
        <v>15.581406499999995</v>
      </c>
      <c r="V836">
        <f>+VLOOKUP(T836,Financials!$C$59:$AN$72,MATCH(S836,Financials!$1:$1,0)-2,0)</f>
        <v>15.581406499999995</v>
      </c>
      <c r="W836" s="108">
        <f t="shared" si="81"/>
        <v>0</v>
      </c>
      <c r="Y836" s="92">
        <f t="shared" si="83"/>
        <v>15.581406499999995</v>
      </c>
      <c r="Z836">
        <f t="shared" si="84"/>
        <v>15.581406499999995</v>
      </c>
    </row>
    <row r="837" spans="1:26" hidden="1" x14ac:dyDescent="0.25">
      <c r="A837" s="171">
        <v>1226</v>
      </c>
      <c r="B837" s="171" t="s">
        <v>1285</v>
      </c>
      <c r="C837" s="171" t="s">
        <v>2445</v>
      </c>
      <c r="D837" s="172">
        <v>44382</v>
      </c>
      <c r="E837" s="173">
        <v>8.8473430000000006E-2</v>
      </c>
      <c r="F837" s="173">
        <v>8.8473430000000006E-2</v>
      </c>
      <c r="G837" s="173">
        <v>1023.3</v>
      </c>
      <c r="I837" s="92">
        <f t="shared" si="85"/>
        <v>8.8473430000000006E-2</v>
      </c>
      <c r="J837" t="str">
        <f>IFERROR(VLOOKUP(VLOOKUP(B837,'Div &amp; NAV PU'!K:N,4,0),$O:$P,2,0),"Debt")</f>
        <v>Debt</v>
      </c>
      <c r="R837" t="str">
        <f t="shared" si="80"/>
        <v>Y0ALDirect Plan - Daily IDCW</v>
      </c>
      <c r="S837" t="str">
        <f>+VLOOKUP(B837,'Div &amp; NAV PU'!K:N,4,0)</f>
        <v>Y0AL</v>
      </c>
      <c r="T837" t="str">
        <f>+VLOOKUP(B837,'Div &amp; NAV PU'!K:O,5,0)</f>
        <v>Direct Plan - Daily IDCW</v>
      </c>
      <c r="U837">
        <f t="shared" si="82"/>
        <v>16.110954460000006</v>
      </c>
      <c r="V837">
        <f>+VLOOKUP(T837,Financials!$C$59:$AN$72,MATCH(S837,Financials!$1:$1,0)-2,0)</f>
        <v>16.110954460000006</v>
      </c>
      <c r="W837" s="108">
        <f t="shared" si="81"/>
        <v>0</v>
      </c>
      <c r="Y837" s="92">
        <f t="shared" si="83"/>
        <v>16.110954460000006</v>
      </c>
      <c r="Z837">
        <f t="shared" si="84"/>
        <v>16.110954460000006</v>
      </c>
    </row>
    <row r="838" spans="1:26" hidden="1" x14ac:dyDescent="0.25">
      <c r="A838" s="171">
        <v>1228</v>
      </c>
      <c r="B838" s="171">
        <v>125</v>
      </c>
      <c r="C838" s="171" t="s">
        <v>2458</v>
      </c>
      <c r="D838" s="172">
        <v>44382</v>
      </c>
      <c r="E838" s="173">
        <v>2.43276E-3</v>
      </c>
      <c r="F838" s="173">
        <v>2.43276E-3</v>
      </c>
      <c r="G838" s="173">
        <v>10.8591</v>
      </c>
      <c r="I838" s="92">
        <f t="shared" si="85"/>
        <v>2.43276E-3</v>
      </c>
      <c r="J838" t="str">
        <f>IFERROR(VLOOKUP(VLOOKUP(B838,'Div &amp; NAV PU'!K:N,4,0),$O:$P,2,0),"Debt")</f>
        <v>Debt</v>
      </c>
      <c r="R838" t="str">
        <f t="shared" si="80"/>
        <v>Y0BLRegular Plan - Daily IDCW</v>
      </c>
      <c r="S838" t="str">
        <f>+VLOOKUP(B838,'Div &amp; NAV PU'!K:N,4,0)</f>
        <v>Y0BL</v>
      </c>
      <c r="T838" t="str">
        <f>+VLOOKUP(B838,'Div &amp; NAV PU'!K:O,5,0)</f>
        <v>Regular Plan - Daily IDCW</v>
      </c>
      <c r="U838">
        <f t="shared" si="82"/>
        <v>0.15721088999999988</v>
      </c>
      <c r="V838">
        <f>+VLOOKUP(T838,Financials!$C$59:$AN$72,MATCH(S838,Financials!$1:$1,0)-2,0)</f>
        <v>0.15721088999999988</v>
      </c>
      <c r="W838" s="108">
        <f t="shared" si="81"/>
        <v>0</v>
      </c>
      <c r="Y838" s="92">
        <f t="shared" si="83"/>
        <v>0.15721088999999988</v>
      </c>
      <c r="Z838">
        <f t="shared" si="84"/>
        <v>0.15721088999999988</v>
      </c>
    </row>
    <row r="839" spans="1:26" hidden="1" x14ac:dyDescent="0.25">
      <c r="A839" s="171">
        <v>1230</v>
      </c>
      <c r="B839" s="171" t="s">
        <v>1263</v>
      </c>
      <c r="C839" s="171" t="s">
        <v>2459</v>
      </c>
      <c r="D839" s="172">
        <v>44382</v>
      </c>
      <c r="E839" s="173">
        <v>2.8614399999999998E-3</v>
      </c>
      <c r="F839" s="173">
        <v>2.8614399999999998E-3</v>
      </c>
      <c r="G839" s="173">
        <v>10.8591</v>
      </c>
      <c r="I839" s="92">
        <f t="shared" si="85"/>
        <v>2.8614399999999998E-3</v>
      </c>
      <c r="J839" t="str">
        <f>IFERROR(VLOOKUP(VLOOKUP(B839,'Div &amp; NAV PU'!K:N,4,0),$O:$P,2,0),"Debt")</f>
        <v>Debt</v>
      </c>
      <c r="R839" t="str">
        <f t="shared" si="80"/>
        <v>Y0BLDirect Plan - Daily IDCW</v>
      </c>
      <c r="S839" t="str">
        <f>+VLOOKUP(B839,'Div &amp; NAV PU'!K:N,4,0)</f>
        <v>Y0BL</v>
      </c>
      <c r="T839" t="str">
        <f>+VLOOKUP(B839,'Div &amp; NAV PU'!K:O,5,0)</f>
        <v>Direct Plan - Daily IDCW</v>
      </c>
      <c r="U839">
        <f t="shared" si="82"/>
        <v>0.18309809000000002</v>
      </c>
      <c r="V839">
        <f>+VLOOKUP(T839,Financials!$C$59:$AN$72,MATCH(S839,Financials!$1:$1,0)-2,0)</f>
        <v>0.18309809000000002</v>
      </c>
      <c r="W839" s="108">
        <f t="shared" si="81"/>
        <v>0</v>
      </c>
      <c r="Y839" s="92">
        <f t="shared" si="83"/>
        <v>0.18309809000000002</v>
      </c>
      <c r="Z839">
        <f t="shared" si="84"/>
        <v>0.18309809000000002</v>
      </c>
    </row>
    <row r="840" spans="1:26" hidden="1" x14ac:dyDescent="0.25">
      <c r="A840" s="171">
        <v>1232</v>
      </c>
      <c r="B840" s="171" t="s">
        <v>1271</v>
      </c>
      <c r="C840" s="171" t="s">
        <v>2446</v>
      </c>
      <c r="D840" s="172">
        <v>44382</v>
      </c>
      <c r="E840" s="173">
        <v>7.9663819999999996E-2</v>
      </c>
      <c r="F840" s="173">
        <v>7.9663819999999996E-2</v>
      </c>
      <c r="G840" s="173">
        <v>1011.7794</v>
      </c>
      <c r="I840" s="92">
        <f t="shared" si="85"/>
        <v>7.9663819999999996E-2</v>
      </c>
      <c r="J840" t="str">
        <f>IFERROR(VLOOKUP(VLOOKUP(B840,'Div &amp; NAV PU'!K:N,4,0),$O:$P,2,0),"Debt")</f>
        <v>Debt</v>
      </c>
      <c r="R840" t="str">
        <f t="shared" si="80"/>
        <v>Y0BQRegular Plan - Daily IDCW</v>
      </c>
      <c r="S840" t="str">
        <f>+VLOOKUP(B840,'Div &amp; NAV PU'!K:N,4,0)</f>
        <v>Y0BQ</v>
      </c>
      <c r="T840" t="str">
        <f>+VLOOKUP(B840,'Div &amp; NAV PU'!K:O,5,0)</f>
        <v>Regular Plan - Daily IDCW</v>
      </c>
      <c r="U840">
        <f t="shared" si="82"/>
        <v>15.994319890000005</v>
      </c>
      <c r="V840">
        <f>+VLOOKUP(T840,Financials!$C$59:$AN$72,MATCH(S840,Financials!$1:$1,0)-2,0)</f>
        <v>15.994319890000005</v>
      </c>
      <c r="W840" s="108">
        <f t="shared" si="81"/>
        <v>0</v>
      </c>
      <c r="Y840" s="92">
        <f t="shared" si="83"/>
        <v>15.994319890000005</v>
      </c>
      <c r="Z840">
        <f t="shared" si="84"/>
        <v>15.994319890000005</v>
      </c>
    </row>
    <row r="841" spans="1:26" hidden="1" x14ac:dyDescent="0.25">
      <c r="A841" s="171">
        <v>1234</v>
      </c>
      <c r="B841" s="171" t="s">
        <v>1268</v>
      </c>
      <c r="C841" s="171" t="s">
        <v>2447</v>
      </c>
      <c r="D841" s="172">
        <v>44382</v>
      </c>
      <c r="E841" s="173">
        <v>8.1280930000000001E-2</v>
      </c>
      <c r="F841" s="173">
        <v>8.1280930000000001E-2</v>
      </c>
      <c r="G841" s="173">
        <v>1014.3496</v>
      </c>
      <c r="I841" s="92">
        <f t="shared" si="85"/>
        <v>8.1280930000000001E-2</v>
      </c>
      <c r="J841" t="str">
        <f>IFERROR(VLOOKUP(VLOOKUP(B841,'Div &amp; NAV PU'!K:N,4,0),$O:$P,2,0),"Debt")</f>
        <v>Debt</v>
      </c>
      <c r="R841" t="str">
        <f t="shared" si="80"/>
        <v>Y0BQDirect Plan - Daily IDCW</v>
      </c>
      <c r="S841" t="str">
        <f>+VLOOKUP(B841,'Div &amp; NAV PU'!K:N,4,0)</f>
        <v>Y0BQ</v>
      </c>
      <c r="T841" t="str">
        <f>+VLOOKUP(B841,'Div &amp; NAV PU'!K:O,5,0)</f>
        <v>Direct Plan - Daily IDCW</v>
      </c>
      <c r="U841">
        <f t="shared" si="82"/>
        <v>16.338912069999992</v>
      </c>
      <c r="V841">
        <f>+VLOOKUP(T841,Financials!$C$59:$AN$72,MATCH(S841,Financials!$1:$1,0)-2,0)</f>
        <v>16.338912069999992</v>
      </c>
      <c r="W841" s="108">
        <f t="shared" si="81"/>
        <v>0</v>
      </c>
      <c r="Y841" s="92">
        <f t="shared" si="83"/>
        <v>16.338912069999992</v>
      </c>
      <c r="Z841">
        <f t="shared" si="84"/>
        <v>16.338912069999992</v>
      </c>
    </row>
    <row r="842" spans="1:26" hidden="1" x14ac:dyDescent="0.25">
      <c r="A842" s="171">
        <v>1235</v>
      </c>
      <c r="B842" s="171" t="s">
        <v>1289</v>
      </c>
      <c r="C842" s="171" t="s">
        <v>2444</v>
      </c>
      <c r="D842" s="172">
        <v>44383</v>
      </c>
      <c r="E842" s="173">
        <v>8.5828779999999993E-2</v>
      </c>
      <c r="F842" s="173">
        <v>8.5828779999999993E-2</v>
      </c>
      <c r="G842" s="173">
        <v>1023.3</v>
      </c>
      <c r="I842" s="92">
        <f t="shared" si="85"/>
        <v>8.5828779999999993E-2</v>
      </c>
      <c r="J842" t="str">
        <f>IFERROR(VLOOKUP(VLOOKUP(B842,'Div &amp; NAV PU'!K:N,4,0),$O:$P,2,0),"Debt")</f>
        <v>Debt</v>
      </c>
      <c r="R842" t="str">
        <f t="shared" si="80"/>
        <v>Y0ALRegular Plan - Daily IDCW</v>
      </c>
      <c r="S842" t="str">
        <f>+VLOOKUP(B842,'Div &amp; NAV PU'!K:N,4,0)</f>
        <v>Y0AL</v>
      </c>
      <c r="T842" t="str">
        <f>+VLOOKUP(B842,'Div &amp; NAV PU'!K:O,5,0)</f>
        <v>Regular Plan - Daily IDCW</v>
      </c>
      <c r="U842">
        <f t="shared" si="82"/>
        <v>15.581406499999995</v>
      </c>
      <c r="V842">
        <f>+VLOOKUP(T842,Financials!$C$59:$AN$72,MATCH(S842,Financials!$1:$1,0)-2,0)</f>
        <v>15.581406499999995</v>
      </c>
      <c r="W842" s="108">
        <f t="shared" si="81"/>
        <v>0</v>
      </c>
      <c r="Y842" s="92">
        <f t="shared" si="83"/>
        <v>15.581406499999995</v>
      </c>
      <c r="Z842">
        <f t="shared" si="84"/>
        <v>15.581406499999995</v>
      </c>
    </row>
    <row r="843" spans="1:26" hidden="1" x14ac:dyDescent="0.25">
      <c r="A843" s="171">
        <v>1236</v>
      </c>
      <c r="B843" s="171" t="s">
        <v>1285</v>
      </c>
      <c r="C843" s="171" t="s">
        <v>2445</v>
      </c>
      <c r="D843" s="172">
        <v>44383</v>
      </c>
      <c r="E843" s="173">
        <v>8.8667650000000001E-2</v>
      </c>
      <c r="F843" s="173">
        <v>8.8667650000000001E-2</v>
      </c>
      <c r="G843" s="173">
        <v>1023.3</v>
      </c>
      <c r="I843" s="92">
        <f t="shared" si="85"/>
        <v>8.8667650000000001E-2</v>
      </c>
      <c r="J843" t="str">
        <f>IFERROR(VLOOKUP(VLOOKUP(B843,'Div &amp; NAV PU'!K:N,4,0),$O:$P,2,0),"Debt")</f>
        <v>Debt</v>
      </c>
      <c r="R843" t="str">
        <f t="shared" si="80"/>
        <v>Y0ALDirect Plan - Daily IDCW</v>
      </c>
      <c r="S843" t="str">
        <f>+VLOOKUP(B843,'Div &amp; NAV PU'!K:N,4,0)</f>
        <v>Y0AL</v>
      </c>
      <c r="T843" t="str">
        <f>+VLOOKUP(B843,'Div &amp; NAV PU'!K:O,5,0)</f>
        <v>Direct Plan - Daily IDCW</v>
      </c>
      <c r="U843">
        <f t="shared" si="82"/>
        <v>16.110954460000006</v>
      </c>
      <c r="V843">
        <f>+VLOOKUP(T843,Financials!$C$59:$AN$72,MATCH(S843,Financials!$1:$1,0)-2,0)</f>
        <v>16.110954460000006</v>
      </c>
      <c r="W843" s="108">
        <f t="shared" si="81"/>
        <v>0</v>
      </c>
      <c r="Y843" s="92">
        <f t="shared" si="83"/>
        <v>16.110954460000006</v>
      </c>
      <c r="Z843">
        <f t="shared" si="84"/>
        <v>16.110954460000006</v>
      </c>
    </row>
    <row r="844" spans="1:26" hidden="1" x14ac:dyDescent="0.25">
      <c r="A844" s="171">
        <v>1237</v>
      </c>
      <c r="B844" s="171" t="s">
        <v>1263</v>
      </c>
      <c r="C844" s="171" t="s">
        <v>2459</v>
      </c>
      <c r="D844" s="172">
        <v>44383</v>
      </c>
      <c r="E844" s="173">
        <v>1.1815E-4</v>
      </c>
      <c r="F844" s="173">
        <v>1.1815E-4</v>
      </c>
      <c r="G844" s="173">
        <v>10.8591</v>
      </c>
      <c r="I844" s="92">
        <f t="shared" si="85"/>
        <v>1.1815E-4</v>
      </c>
      <c r="J844" t="str">
        <f>IFERROR(VLOOKUP(VLOOKUP(B844,'Div &amp; NAV PU'!K:N,4,0),$O:$P,2,0),"Debt")</f>
        <v>Debt</v>
      </c>
      <c r="R844" t="str">
        <f t="shared" si="80"/>
        <v>Y0BLDirect Plan - Daily IDCW</v>
      </c>
      <c r="S844" t="str">
        <f>+VLOOKUP(B844,'Div &amp; NAV PU'!K:N,4,0)</f>
        <v>Y0BL</v>
      </c>
      <c r="T844" t="str">
        <f>+VLOOKUP(B844,'Div &amp; NAV PU'!K:O,5,0)</f>
        <v>Direct Plan - Daily IDCW</v>
      </c>
      <c r="U844">
        <f t="shared" si="82"/>
        <v>0.18309809000000002</v>
      </c>
      <c r="V844">
        <f>+VLOOKUP(T844,Financials!$C$59:$AN$72,MATCH(S844,Financials!$1:$1,0)-2,0)</f>
        <v>0.18309809000000002</v>
      </c>
      <c r="W844" s="108">
        <f t="shared" si="81"/>
        <v>0</v>
      </c>
      <c r="Y844" s="92">
        <f t="shared" si="83"/>
        <v>0.18309809000000002</v>
      </c>
      <c r="Z844">
        <f t="shared" si="84"/>
        <v>0.18309809000000002</v>
      </c>
    </row>
    <row r="845" spans="1:26" hidden="1" x14ac:dyDescent="0.25">
      <c r="A845" s="171">
        <v>1238</v>
      </c>
      <c r="B845" s="171" t="s">
        <v>1271</v>
      </c>
      <c r="C845" s="171" t="s">
        <v>2446</v>
      </c>
      <c r="D845" s="172">
        <v>44383</v>
      </c>
      <c r="E845" s="173">
        <v>6.4013169999999994E-2</v>
      </c>
      <c r="F845" s="173">
        <v>6.4013169999999994E-2</v>
      </c>
      <c r="G845" s="173">
        <v>1011.7794</v>
      </c>
      <c r="I845" s="92">
        <f t="shared" si="85"/>
        <v>6.4013169999999994E-2</v>
      </c>
      <c r="J845" t="str">
        <f>IFERROR(VLOOKUP(VLOOKUP(B845,'Div &amp; NAV PU'!K:N,4,0),$O:$P,2,0),"Debt")</f>
        <v>Debt</v>
      </c>
      <c r="R845" t="str">
        <f t="shared" si="80"/>
        <v>Y0BQRegular Plan - Daily IDCW</v>
      </c>
      <c r="S845" t="str">
        <f>+VLOOKUP(B845,'Div &amp; NAV PU'!K:N,4,0)</f>
        <v>Y0BQ</v>
      </c>
      <c r="T845" t="str">
        <f>+VLOOKUP(B845,'Div &amp; NAV PU'!K:O,5,0)</f>
        <v>Regular Plan - Daily IDCW</v>
      </c>
      <c r="U845">
        <f t="shared" si="82"/>
        <v>15.994319890000005</v>
      </c>
      <c r="V845">
        <f>+VLOOKUP(T845,Financials!$C$59:$AN$72,MATCH(S845,Financials!$1:$1,0)-2,0)</f>
        <v>15.994319890000005</v>
      </c>
      <c r="W845" s="108">
        <f t="shared" si="81"/>
        <v>0</v>
      </c>
      <c r="Y845" s="92">
        <f t="shared" si="83"/>
        <v>15.994319890000005</v>
      </c>
      <c r="Z845">
        <f t="shared" si="84"/>
        <v>15.994319890000005</v>
      </c>
    </row>
    <row r="846" spans="1:26" hidden="1" x14ac:dyDescent="0.25">
      <c r="A846" s="171">
        <v>1239</v>
      </c>
      <c r="B846" s="171" t="s">
        <v>1268</v>
      </c>
      <c r="C846" s="171" t="s">
        <v>2447</v>
      </c>
      <c r="D846" s="172">
        <v>44383</v>
      </c>
      <c r="E846" s="173">
        <v>6.5601000000000007E-2</v>
      </c>
      <c r="F846" s="173">
        <v>6.5601000000000007E-2</v>
      </c>
      <c r="G846" s="173">
        <v>1014.3496</v>
      </c>
      <c r="I846" s="92">
        <f t="shared" si="85"/>
        <v>6.5601000000000007E-2</v>
      </c>
      <c r="J846" t="str">
        <f>IFERROR(VLOOKUP(VLOOKUP(B846,'Div &amp; NAV PU'!K:N,4,0),$O:$P,2,0),"Debt")</f>
        <v>Debt</v>
      </c>
      <c r="R846" t="str">
        <f t="shared" si="80"/>
        <v>Y0BQDirect Plan - Daily IDCW</v>
      </c>
      <c r="S846" t="str">
        <f>+VLOOKUP(B846,'Div &amp; NAV PU'!K:N,4,0)</f>
        <v>Y0BQ</v>
      </c>
      <c r="T846" t="str">
        <f>+VLOOKUP(B846,'Div &amp; NAV PU'!K:O,5,0)</f>
        <v>Direct Plan - Daily IDCW</v>
      </c>
      <c r="U846">
        <f t="shared" si="82"/>
        <v>16.338912069999992</v>
      </c>
      <c r="V846">
        <f>+VLOOKUP(T846,Financials!$C$59:$AN$72,MATCH(S846,Financials!$1:$1,0)-2,0)</f>
        <v>16.338912069999992</v>
      </c>
      <c r="W846" s="108">
        <f t="shared" si="81"/>
        <v>0</v>
      </c>
      <c r="Y846" s="92">
        <f t="shared" si="83"/>
        <v>16.338912069999992</v>
      </c>
      <c r="Z846">
        <f t="shared" si="84"/>
        <v>16.338912069999992</v>
      </c>
    </row>
    <row r="847" spans="1:26" hidden="1" x14ac:dyDescent="0.25">
      <c r="A847" s="171">
        <v>1240</v>
      </c>
      <c r="B847" s="171">
        <v>222</v>
      </c>
      <c r="C847" s="171" t="s">
        <v>2455</v>
      </c>
      <c r="D847" s="172">
        <v>44384</v>
      </c>
      <c r="E847" s="173">
        <v>1.86919E-3</v>
      </c>
      <c r="F847" s="173">
        <v>1.86919E-3</v>
      </c>
      <c r="G847" s="173">
        <v>10.322100000000001</v>
      </c>
      <c r="I847" s="92">
        <f t="shared" si="85"/>
        <v>1.86919E-3</v>
      </c>
      <c r="J847" t="str">
        <f>IFERROR(VLOOKUP(VLOOKUP(B847,'Div &amp; NAV PU'!K:N,4,0),$O:$P,2,0),"Debt")</f>
        <v>Debt</v>
      </c>
      <c r="R847" t="str">
        <f t="shared" ref="R847:R908" si="86">+S847&amp;T847</f>
        <v>Y0BORegular Plan - Daily IDCW</v>
      </c>
      <c r="S847" t="str">
        <f>+VLOOKUP(B847,'Div &amp; NAV PU'!K:N,4,0)</f>
        <v>Y0BO</v>
      </c>
      <c r="T847" t="str">
        <f>+VLOOKUP(B847,'Div &amp; NAV PU'!K:O,5,0)</f>
        <v>Regular Plan - Daily IDCW</v>
      </c>
      <c r="U847">
        <f t="shared" si="82"/>
        <v>0.17107141000000012</v>
      </c>
      <c r="V847">
        <f>+VLOOKUP(T847,Financials!$C$59:$AN$72,MATCH(S847,Financials!$1:$1,0)-2,0)</f>
        <v>0.17107141000000012</v>
      </c>
      <c r="W847" s="108">
        <f t="shared" ref="W847:W908" si="87">+V847-U847</f>
        <v>0</v>
      </c>
      <c r="Y847" s="92">
        <f t="shared" si="83"/>
        <v>0.17107141000000012</v>
      </c>
      <c r="Z847">
        <f t="shared" si="84"/>
        <v>0.17107141000000012</v>
      </c>
    </row>
    <row r="848" spans="1:26" hidden="1" x14ac:dyDescent="0.25">
      <c r="A848" s="171">
        <v>1241</v>
      </c>
      <c r="B848" s="171" t="s">
        <v>1259</v>
      </c>
      <c r="C848" s="171" t="s">
        <v>2457</v>
      </c>
      <c r="D848" s="172">
        <v>44384</v>
      </c>
      <c r="E848" s="173">
        <v>1.9953900000000001E-3</v>
      </c>
      <c r="F848" s="173">
        <v>1.9953900000000001E-3</v>
      </c>
      <c r="G848" s="173">
        <v>10.5092</v>
      </c>
      <c r="I848" s="92">
        <f t="shared" si="85"/>
        <v>1.9953900000000001E-3</v>
      </c>
      <c r="J848" t="str">
        <f>IFERROR(VLOOKUP(VLOOKUP(B848,'Div &amp; NAV PU'!K:N,4,0),$O:$P,2,0),"Debt")</f>
        <v>Debt</v>
      </c>
      <c r="R848" t="str">
        <f t="shared" si="86"/>
        <v>Y0BODirect Plan - Daily IDCW</v>
      </c>
      <c r="S848" t="str">
        <f>+VLOOKUP(B848,'Div &amp; NAV PU'!K:N,4,0)</f>
        <v>Y0BO</v>
      </c>
      <c r="T848" t="str">
        <f>+VLOOKUP(B848,'Div &amp; NAV PU'!K:O,5,0)</f>
        <v>Direct Plan - Daily IDCW</v>
      </c>
      <c r="U848">
        <f t="shared" si="82"/>
        <v>0.18260394999999999</v>
      </c>
      <c r="V848">
        <f>+VLOOKUP(T848,Financials!$C$59:$AN$72,MATCH(S848,Financials!$1:$1,0)-2,0)</f>
        <v>0.18260394999999999</v>
      </c>
      <c r="W848" s="108">
        <f t="shared" si="87"/>
        <v>0</v>
      </c>
      <c r="Y848" s="92">
        <f t="shared" si="83"/>
        <v>0.18260394999999999</v>
      </c>
      <c r="Z848">
        <f t="shared" si="84"/>
        <v>0.18260394999999999</v>
      </c>
    </row>
    <row r="849" spans="1:32" hidden="1" x14ac:dyDescent="0.25">
      <c r="A849" s="171">
        <v>1242</v>
      </c>
      <c r="B849" s="171" t="s">
        <v>1289</v>
      </c>
      <c r="C849" s="171" t="s">
        <v>2444</v>
      </c>
      <c r="D849" s="172">
        <v>44384</v>
      </c>
      <c r="E849" s="173">
        <v>8.4751000000000007E-2</v>
      </c>
      <c r="F849" s="173">
        <v>8.4751000000000007E-2</v>
      </c>
      <c r="G849" s="173">
        <v>1023.3</v>
      </c>
      <c r="I849" s="92">
        <f t="shared" si="85"/>
        <v>8.4751000000000007E-2</v>
      </c>
      <c r="J849" t="str">
        <f>IFERROR(VLOOKUP(VLOOKUP(B849,'Div &amp; NAV PU'!K:N,4,0),$O:$P,2,0),"Debt")</f>
        <v>Debt</v>
      </c>
      <c r="R849" t="str">
        <f t="shared" si="86"/>
        <v>Y0ALRegular Plan - Daily IDCW</v>
      </c>
      <c r="S849" t="str">
        <f>+VLOOKUP(B849,'Div &amp; NAV PU'!K:N,4,0)</f>
        <v>Y0AL</v>
      </c>
      <c r="T849" t="str">
        <f>+VLOOKUP(B849,'Div &amp; NAV PU'!K:O,5,0)</f>
        <v>Regular Plan - Daily IDCW</v>
      </c>
      <c r="U849">
        <f t="shared" si="82"/>
        <v>15.581406499999995</v>
      </c>
      <c r="V849">
        <f>+VLOOKUP(T849,Financials!$C$59:$AN$72,MATCH(S849,Financials!$1:$1,0)-2,0)</f>
        <v>15.581406499999995</v>
      </c>
      <c r="W849" s="108">
        <f t="shared" si="87"/>
        <v>0</v>
      </c>
      <c r="Y849" s="92">
        <f t="shared" si="83"/>
        <v>15.581406499999995</v>
      </c>
      <c r="Z849">
        <f t="shared" si="84"/>
        <v>15.581406499999995</v>
      </c>
    </row>
    <row r="850" spans="1:32" hidden="1" x14ac:dyDescent="0.25">
      <c r="A850" s="171">
        <v>1243</v>
      </c>
      <c r="B850" s="171" t="s">
        <v>1285</v>
      </c>
      <c r="C850" s="171" t="s">
        <v>2445</v>
      </c>
      <c r="D850" s="172">
        <v>44384</v>
      </c>
      <c r="E850" s="173">
        <v>8.7568779999999999E-2</v>
      </c>
      <c r="F850" s="173">
        <v>8.7568779999999999E-2</v>
      </c>
      <c r="G850" s="173">
        <v>1023.3</v>
      </c>
      <c r="I850" s="92">
        <f t="shared" si="85"/>
        <v>8.7568779999999999E-2</v>
      </c>
      <c r="J850" t="str">
        <f>IFERROR(VLOOKUP(VLOOKUP(B850,'Div &amp; NAV PU'!K:N,4,0),$O:$P,2,0),"Debt")</f>
        <v>Debt</v>
      </c>
      <c r="R850" t="str">
        <f t="shared" si="86"/>
        <v>Y0ALDirect Plan - Daily IDCW</v>
      </c>
      <c r="S850" t="str">
        <f>+VLOOKUP(B850,'Div &amp; NAV PU'!K:N,4,0)</f>
        <v>Y0AL</v>
      </c>
      <c r="T850" t="str">
        <f>+VLOOKUP(B850,'Div &amp; NAV PU'!K:O,5,0)</f>
        <v>Direct Plan - Daily IDCW</v>
      </c>
      <c r="U850">
        <f t="shared" si="82"/>
        <v>16.110954460000006</v>
      </c>
      <c r="V850">
        <f>+VLOOKUP(T850,Financials!$C$59:$AN$72,MATCH(S850,Financials!$1:$1,0)-2,0)</f>
        <v>16.110954460000006</v>
      </c>
      <c r="W850" s="108">
        <f t="shared" si="87"/>
        <v>0</v>
      </c>
      <c r="Y850" s="92">
        <f t="shared" si="83"/>
        <v>16.110954460000006</v>
      </c>
      <c r="Z850">
        <f t="shared" si="84"/>
        <v>16.110954460000006</v>
      </c>
    </row>
    <row r="851" spans="1:32" hidden="1" x14ac:dyDescent="0.25">
      <c r="A851" s="171">
        <v>1244</v>
      </c>
      <c r="B851" s="171">
        <v>125</v>
      </c>
      <c r="C851" s="171" t="s">
        <v>2458</v>
      </c>
      <c r="D851" s="172">
        <v>44384</v>
      </c>
      <c r="E851" s="173">
        <v>1.3805200000000001E-3</v>
      </c>
      <c r="F851" s="173">
        <v>1.3805200000000001E-3</v>
      </c>
      <c r="G851" s="173">
        <v>10.8591</v>
      </c>
      <c r="I851" s="92">
        <f t="shared" si="85"/>
        <v>1.3805200000000001E-3</v>
      </c>
      <c r="J851" t="str">
        <f>IFERROR(VLOOKUP(VLOOKUP(B851,'Div &amp; NAV PU'!K:N,4,0),$O:$P,2,0),"Debt")</f>
        <v>Debt</v>
      </c>
      <c r="R851" t="str">
        <f t="shared" si="86"/>
        <v>Y0BLRegular Plan - Daily IDCW</v>
      </c>
      <c r="S851" t="str">
        <f>+VLOOKUP(B851,'Div &amp; NAV PU'!K:N,4,0)</f>
        <v>Y0BL</v>
      </c>
      <c r="T851" t="str">
        <f>+VLOOKUP(B851,'Div &amp; NAV PU'!K:O,5,0)</f>
        <v>Regular Plan - Daily IDCW</v>
      </c>
      <c r="U851">
        <f t="shared" si="82"/>
        <v>0.15721088999999988</v>
      </c>
      <c r="V851">
        <f>+VLOOKUP(T851,Financials!$C$59:$AN$72,MATCH(S851,Financials!$1:$1,0)-2,0)</f>
        <v>0.15721088999999988</v>
      </c>
      <c r="W851" s="108">
        <f t="shared" si="87"/>
        <v>0</v>
      </c>
      <c r="Y851" s="92">
        <f t="shared" si="83"/>
        <v>0.15721088999999988</v>
      </c>
      <c r="Z851">
        <f t="shared" si="84"/>
        <v>0.15721088999999988</v>
      </c>
    </row>
    <row r="852" spans="1:32" hidden="1" x14ac:dyDescent="0.25">
      <c r="A852" s="171">
        <v>1245</v>
      </c>
      <c r="B852" s="171" t="s">
        <v>1263</v>
      </c>
      <c r="C852" s="171" t="s">
        <v>2459</v>
      </c>
      <c r="D852" s="172">
        <v>44384</v>
      </c>
      <c r="E852" s="173">
        <v>1.5479599999999999E-3</v>
      </c>
      <c r="F852" s="173">
        <v>1.5479599999999999E-3</v>
      </c>
      <c r="G852" s="173">
        <v>10.8591</v>
      </c>
      <c r="I852" s="92">
        <f t="shared" si="85"/>
        <v>1.5479599999999999E-3</v>
      </c>
      <c r="J852" t="str">
        <f>IFERROR(VLOOKUP(VLOOKUP(B852,'Div &amp; NAV PU'!K:N,4,0),$O:$P,2,0),"Debt")</f>
        <v>Debt</v>
      </c>
      <c r="R852" t="str">
        <f t="shared" si="86"/>
        <v>Y0BLDirect Plan - Daily IDCW</v>
      </c>
      <c r="S852" t="str">
        <f>+VLOOKUP(B852,'Div &amp; NAV PU'!K:N,4,0)</f>
        <v>Y0BL</v>
      </c>
      <c r="T852" t="str">
        <f>+VLOOKUP(B852,'Div &amp; NAV PU'!K:O,5,0)</f>
        <v>Direct Plan - Daily IDCW</v>
      </c>
      <c r="U852">
        <f t="shared" si="82"/>
        <v>0.18309809000000002</v>
      </c>
      <c r="V852">
        <f>+VLOOKUP(T852,Financials!$C$59:$AN$72,MATCH(S852,Financials!$1:$1,0)-2,0)</f>
        <v>0.18309809000000002</v>
      </c>
      <c r="W852" s="108">
        <f t="shared" si="87"/>
        <v>0</v>
      </c>
      <c r="Y852" s="92">
        <f t="shared" si="83"/>
        <v>0.18309809000000002</v>
      </c>
      <c r="Z852">
        <f t="shared" si="84"/>
        <v>0.18309809000000002</v>
      </c>
    </row>
    <row r="853" spans="1:32" hidden="1" x14ac:dyDescent="0.25">
      <c r="A853" s="171">
        <v>1246</v>
      </c>
      <c r="B853" s="171" t="s">
        <v>1271</v>
      </c>
      <c r="C853" s="171" t="s">
        <v>2446</v>
      </c>
      <c r="D853" s="172">
        <v>44384</v>
      </c>
      <c r="E853" s="173">
        <v>0.10870974999999999</v>
      </c>
      <c r="F853" s="173">
        <v>0.10870974999999999</v>
      </c>
      <c r="G853" s="173">
        <v>1011.7794</v>
      </c>
      <c r="I853" s="92">
        <f t="shared" si="85"/>
        <v>0.10870974999999999</v>
      </c>
      <c r="J853" t="str">
        <f>IFERROR(VLOOKUP(VLOOKUP(B853,'Div &amp; NAV PU'!K:N,4,0),$O:$P,2,0),"Debt")</f>
        <v>Debt</v>
      </c>
      <c r="R853" t="str">
        <f t="shared" si="86"/>
        <v>Y0BQRegular Plan - Daily IDCW</v>
      </c>
      <c r="S853" t="str">
        <f>+VLOOKUP(B853,'Div &amp; NAV PU'!K:N,4,0)</f>
        <v>Y0BQ</v>
      </c>
      <c r="T853" t="str">
        <f>+VLOOKUP(B853,'Div &amp; NAV PU'!K:O,5,0)</f>
        <v>Regular Plan - Daily IDCW</v>
      </c>
      <c r="U853">
        <f t="shared" si="82"/>
        <v>15.994319890000005</v>
      </c>
      <c r="V853">
        <f>+VLOOKUP(T853,Financials!$C$59:$AN$72,MATCH(S853,Financials!$1:$1,0)-2,0)</f>
        <v>15.994319890000005</v>
      </c>
      <c r="W853" s="108">
        <f t="shared" si="87"/>
        <v>0</v>
      </c>
      <c r="Y853" s="92">
        <f t="shared" si="83"/>
        <v>15.994319890000005</v>
      </c>
      <c r="Z853">
        <f t="shared" si="84"/>
        <v>15.994319890000005</v>
      </c>
    </row>
    <row r="854" spans="1:32" hidden="1" x14ac:dyDescent="0.25">
      <c r="A854" s="171">
        <v>1247</v>
      </c>
      <c r="B854" s="171" t="s">
        <v>1268</v>
      </c>
      <c r="C854" s="171" t="s">
        <v>2447</v>
      </c>
      <c r="D854" s="172">
        <v>44384</v>
      </c>
      <c r="E854" s="173">
        <v>0.11039249</v>
      </c>
      <c r="F854" s="173">
        <v>0.11039249</v>
      </c>
      <c r="G854" s="173">
        <v>1014.3496</v>
      </c>
      <c r="I854" s="92">
        <f t="shared" si="85"/>
        <v>0.11039249</v>
      </c>
      <c r="J854" t="str">
        <f>IFERROR(VLOOKUP(VLOOKUP(B854,'Div &amp; NAV PU'!K:N,4,0),$O:$P,2,0),"Debt")</f>
        <v>Debt</v>
      </c>
      <c r="R854" t="str">
        <f t="shared" si="86"/>
        <v>Y0BQDirect Plan - Daily IDCW</v>
      </c>
      <c r="S854" t="str">
        <f>+VLOOKUP(B854,'Div &amp; NAV PU'!K:N,4,0)</f>
        <v>Y0BQ</v>
      </c>
      <c r="T854" t="str">
        <f>+VLOOKUP(B854,'Div &amp; NAV PU'!K:O,5,0)</f>
        <v>Direct Plan - Daily IDCW</v>
      </c>
      <c r="U854">
        <f t="shared" si="82"/>
        <v>16.338912069999992</v>
      </c>
      <c r="V854">
        <f>+VLOOKUP(T854,Financials!$C$59:$AN$72,MATCH(S854,Financials!$1:$1,0)-2,0)</f>
        <v>16.338912069999992</v>
      </c>
      <c r="W854" s="108">
        <f t="shared" si="87"/>
        <v>0</v>
      </c>
      <c r="Y854" s="92">
        <f t="shared" si="83"/>
        <v>16.338912069999992</v>
      </c>
      <c r="Z854">
        <f t="shared" si="84"/>
        <v>16.338912069999992</v>
      </c>
    </row>
    <row r="855" spans="1:32" hidden="1" x14ac:dyDescent="0.25">
      <c r="A855" s="171">
        <v>1248</v>
      </c>
      <c r="B855" s="171" t="s">
        <v>1271</v>
      </c>
      <c r="C855" s="171" t="s">
        <v>2446</v>
      </c>
      <c r="D855" s="172">
        <v>44385</v>
      </c>
      <c r="E855" s="173">
        <v>9.2390340000000001E-2</v>
      </c>
      <c r="F855" s="173">
        <v>9.2390340000000001E-2</v>
      </c>
      <c r="G855" s="173">
        <v>1011.7794</v>
      </c>
      <c r="I855" s="92">
        <f t="shared" si="85"/>
        <v>9.2390340000000001E-2</v>
      </c>
      <c r="J855" t="str">
        <f>IFERROR(VLOOKUP(VLOOKUP(B855,'Div &amp; NAV PU'!K:N,4,0),$O:$P,2,0),"Debt")</f>
        <v>Debt</v>
      </c>
      <c r="R855" t="str">
        <f t="shared" si="86"/>
        <v>Y0BQRegular Plan - Daily IDCW</v>
      </c>
      <c r="S855" t="str">
        <f>+VLOOKUP(B855,'Div &amp; NAV PU'!K:N,4,0)</f>
        <v>Y0BQ</v>
      </c>
      <c r="T855" t="str">
        <f>+VLOOKUP(B855,'Div &amp; NAV PU'!K:O,5,0)</f>
        <v>Regular Plan - Daily IDCW</v>
      </c>
      <c r="U855">
        <f t="shared" si="82"/>
        <v>15.994319890000005</v>
      </c>
      <c r="V855">
        <f>+VLOOKUP(T855,Financials!$C$59:$AN$72,MATCH(S855,Financials!$1:$1,0)-2,0)</f>
        <v>15.994319890000005</v>
      </c>
      <c r="W855" s="108">
        <f t="shared" si="87"/>
        <v>0</v>
      </c>
      <c r="Y855" s="92">
        <f t="shared" si="83"/>
        <v>15.994319890000005</v>
      </c>
      <c r="Z855">
        <f t="shared" si="84"/>
        <v>15.994319890000005</v>
      </c>
    </row>
    <row r="856" spans="1:32" hidden="1" x14ac:dyDescent="0.25">
      <c r="A856" s="171">
        <v>1249</v>
      </c>
      <c r="B856" s="171" t="s">
        <v>1268</v>
      </c>
      <c r="C856" s="171" t="s">
        <v>2447</v>
      </c>
      <c r="D856" s="172">
        <v>44385</v>
      </c>
      <c r="E856" s="173">
        <v>9.4054109999999996E-2</v>
      </c>
      <c r="F856" s="173">
        <v>9.4054109999999996E-2</v>
      </c>
      <c r="G856" s="173">
        <v>1014.3496</v>
      </c>
      <c r="I856" s="92">
        <f t="shared" si="85"/>
        <v>9.4054109999999996E-2</v>
      </c>
      <c r="J856" t="str">
        <f>IFERROR(VLOOKUP(VLOOKUP(B856,'Div &amp; NAV PU'!K:N,4,0),$O:$P,2,0),"Debt")</f>
        <v>Debt</v>
      </c>
      <c r="R856" t="str">
        <f t="shared" si="86"/>
        <v>Y0BQDirect Plan - Daily IDCW</v>
      </c>
      <c r="S856" t="str">
        <f>+VLOOKUP(B856,'Div &amp; NAV PU'!K:N,4,0)</f>
        <v>Y0BQ</v>
      </c>
      <c r="T856" t="str">
        <f>+VLOOKUP(B856,'Div &amp; NAV PU'!K:O,5,0)</f>
        <v>Direct Plan - Daily IDCW</v>
      </c>
      <c r="U856">
        <f t="shared" si="82"/>
        <v>16.338912069999992</v>
      </c>
      <c r="V856">
        <f>+VLOOKUP(T856,Financials!$C$59:$AN$72,MATCH(S856,Financials!$1:$1,0)-2,0)</f>
        <v>16.338912069999992</v>
      </c>
      <c r="W856" s="108">
        <f t="shared" si="87"/>
        <v>0</v>
      </c>
      <c r="Y856" s="92">
        <f t="shared" si="83"/>
        <v>16.338912069999992</v>
      </c>
      <c r="Z856">
        <f t="shared" si="84"/>
        <v>16.338912069999992</v>
      </c>
    </row>
    <row r="857" spans="1:32" hidden="1" x14ac:dyDescent="0.25">
      <c r="A857" s="171">
        <v>1250</v>
      </c>
      <c r="B857" s="171">
        <v>222</v>
      </c>
      <c r="C857" s="171" t="s">
        <v>2455</v>
      </c>
      <c r="D857" s="172">
        <v>44385</v>
      </c>
      <c r="E857" s="173">
        <v>1.8554699999999999E-3</v>
      </c>
      <c r="F857" s="173">
        <v>1.8554699999999999E-3</v>
      </c>
      <c r="G857" s="173">
        <v>10.322100000000001</v>
      </c>
      <c r="I857" s="92">
        <f t="shared" si="85"/>
        <v>1.8554699999999999E-3</v>
      </c>
      <c r="J857" t="str">
        <f>IFERROR(VLOOKUP(VLOOKUP(B857,'Div &amp; NAV PU'!K:N,4,0),$O:$P,2,0),"Debt")</f>
        <v>Debt</v>
      </c>
      <c r="R857" t="str">
        <f t="shared" si="86"/>
        <v>Y0BORegular Plan - Daily IDCW</v>
      </c>
      <c r="S857" t="str">
        <f>+VLOOKUP(B857,'Div &amp; NAV PU'!K:N,4,0)</f>
        <v>Y0BO</v>
      </c>
      <c r="T857" t="str">
        <f>+VLOOKUP(B857,'Div &amp; NAV PU'!K:O,5,0)</f>
        <v>Regular Plan - Daily IDCW</v>
      </c>
      <c r="U857">
        <f t="shared" si="82"/>
        <v>0.17107141000000012</v>
      </c>
      <c r="V857">
        <f>+VLOOKUP(T857,Financials!$C$59:$AN$72,MATCH(S857,Financials!$1:$1,0)-2,0)</f>
        <v>0.17107141000000012</v>
      </c>
      <c r="W857" s="108">
        <f t="shared" si="87"/>
        <v>0</v>
      </c>
      <c r="Y857" s="92">
        <f t="shared" si="83"/>
        <v>0.17107141000000012</v>
      </c>
      <c r="Z857">
        <f t="shared" si="84"/>
        <v>0.17107141000000012</v>
      </c>
    </row>
    <row r="858" spans="1:32" hidden="1" x14ac:dyDescent="0.25">
      <c r="A858" s="171">
        <v>1251</v>
      </c>
      <c r="B858" s="171" t="s">
        <v>1259</v>
      </c>
      <c r="C858" s="171" t="s">
        <v>2457</v>
      </c>
      <c r="D858" s="172">
        <v>44385</v>
      </c>
      <c r="E858" s="173">
        <v>1.93519E-3</v>
      </c>
      <c r="F858" s="173">
        <v>1.93519E-3</v>
      </c>
      <c r="G858" s="173">
        <v>10.5092</v>
      </c>
      <c r="I858" s="92">
        <f t="shared" si="85"/>
        <v>1.93519E-3</v>
      </c>
      <c r="J858" t="str">
        <f>IFERROR(VLOOKUP(VLOOKUP(B858,'Div &amp; NAV PU'!K:N,4,0),$O:$P,2,0),"Debt")</f>
        <v>Debt</v>
      </c>
      <c r="R858" t="str">
        <f t="shared" si="86"/>
        <v>Y0BODirect Plan - Daily IDCW</v>
      </c>
      <c r="S858" t="str">
        <f>+VLOOKUP(B858,'Div &amp; NAV PU'!K:N,4,0)</f>
        <v>Y0BO</v>
      </c>
      <c r="T858" t="str">
        <f>+VLOOKUP(B858,'Div &amp; NAV PU'!K:O,5,0)</f>
        <v>Direct Plan - Daily IDCW</v>
      </c>
      <c r="U858">
        <f t="shared" si="82"/>
        <v>0.18260394999999999</v>
      </c>
      <c r="V858">
        <f>+VLOOKUP(T858,Financials!$C$59:$AN$72,MATCH(S858,Financials!$1:$1,0)-2,0)</f>
        <v>0.18260394999999999</v>
      </c>
      <c r="W858" s="108">
        <f t="shared" si="87"/>
        <v>0</v>
      </c>
      <c r="Y858" s="92">
        <f t="shared" si="83"/>
        <v>0.18260394999999999</v>
      </c>
      <c r="Z858">
        <f t="shared" si="84"/>
        <v>0.18260394999999999</v>
      </c>
    </row>
    <row r="859" spans="1:32" hidden="1" x14ac:dyDescent="0.25">
      <c r="A859" s="171">
        <v>1252</v>
      </c>
      <c r="B859" s="171" t="s">
        <v>1289</v>
      </c>
      <c r="C859" s="171" t="s">
        <v>2444</v>
      </c>
      <c r="D859" s="172">
        <v>44385</v>
      </c>
      <c r="E859" s="173">
        <v>8.4652909999999998E-2</v>
      </c>
      <c r="F859" s="173">
        <v>8.4652909999999998E-2</v>
      </c>
      <c r="G859" s="173">
        <v>1023.3</v>
      </c>
      <c r="I859" s="92">
        <f t="shared" si="85"/>
        <v>8.4652909999999998E-2</v>
      </c>
      <c r="J859" t="str">
        <f>IFERROR(VLOOKUP(VLOOKUP(B859,'Div &amp; NAV PU'!K:N,4,0),$O:$P,2,0),"Debt")</f>
        <v>Debt</v>
      </c>
      <c r="R859" t="str">
        <f t="shared" si="86"/>
        <v>Y0ALRegular Plan - Daily IDCW</v>
      </c>
      <c r="S859" t="str">
        <f>+VLOOKUP(B859,'Div &amp; NAV PU'!K:N,4,0)</f>
        <v>Y0AL</v>
      </c>
      <c r="T859" t="str">
        <f>+VLOOKUP(B859,'Div &amp; NAV PU'!K:O,5,0)</f>
        <v>Regular Plan - Daily IDCW</v>
      </c>
      <c r="U859">
        <f t="shared" si="82"/>
        <v>15.581406499999995</v>
      </c>
      <c r="V859">
        <f>+VLOOKUP(T859,Financials!$C$59:$AN$72,MATCH(S859,Financials!$1:$1,0)-2,0)</f>
        <v>15.581406499999995</v>
      </c>
      <c r="W859" s="108">
        <f t="shared" si="87"/>
        <v>0</v>
      </c>
      <c r="Y859" s="92">
        <f t="shared" si="83"/>
        <v>15.581406499999995</v>
      </c>
      <c r="Z859">
        <f t="shared" si="84"/>
        <v>15.581406499999995</v>
      </c>
    </row>
    <row r="860" spans="1:32" hidden="1" x14ac:dyDescent="0.25">
      <c r="A860" s="171">
        <v>1253</v>
      </c>
      <c r="B860" s="171" t="s">
        <v>1285</v>
      </c>
      <c r="C860" s="171" t="s">
        <v>2445</v>
      </c>
      <c r="D860" s="172">
        <v>44385</v>
      </c>
      <c r="E860" s="173">
        <v>8.7274610000000002E-2</v>
      </c>
      <c r="F860" s="173">
        <v>8.7274610000000002E-2</v>
      </c>
      <c r="G860" s="173">
        <v>1023.3</v>
      </c>
      <c r="I860" s="92">
        <f t="shared" si="85"/>
        <v>8.7274610000000002E-2</v>
      </c>
      <c r="J860" t="str">
        <f>IFERROR(VLOOKUP(VLOOKUP(B860,'Div &amp; NAV PU'!K:N,4,0),$O:$P,2,0),"Debt")</f>
        <v>Debt</v>
      </c>
      <c r="R860" t="str">
        <f t="shared" si="86"/>
        <v>Y0ALDirect Plan - Daily IDCW</v>
      </c>
      <c r="S860" t="str">
        <f>+VLOOKUP(B860,'Div &amp; NAV PU'!K:N,4,0)</f>
        <v>Y0AL</v>
      </c>
      <c r="T860" t="str">
        <f>+VLOOKUP(B860,'Div &amp; NAV PU'!K:O,5,0)</f>
        <v>Direct Plan - Daily IDCW</v>
      </c>
      <c r="U860">
        <f t="shared" si="82"/>
        <v>16.110954460000006</v>
      </c>
      <c r="V860">
        <f>+VLOOKUP(T860,Financials!$C$59:$AN$72,MATCH(S860,Financials!$1:$1,0)-2,0)</f>
        <v>16.110954460000006</v>
      </c>
      <c r="W860" s="108">
        <f t="shared" si="87"/>
        <v>0</v>
      </c>
      <c r="Y860" s="92">
        <f t="shared" si="83"/>
        <v>16.110954460000006</v>
      </c>
      <c r="Z860">
        <f t="shared" si="84"/>
        <v>16.110954460000006</v>
      </c>
    </row>
    <row r="861" spans="1:32" hidden="1" x14ac:dyDescent="0.25">
      <c r="A861" s="171">
        <v>1254</v>
      </c>
      <c r="B861" s="171">
        <v>125</v>
      </c>
      <c r="C861" s="171" t="s">
        <v>2458</v>
      </c>
      <c r="D861" s="172">
        <v>44385</v>
      </c>
      <c r="E861" s="173">
        <v>1.1812999999999999E-3</v>
      </c>
      <c r="F861" s="173">
        <v>1.1812999999999999E-3</v>
      </c>
      <c r="G861" s="173">
        <v>10.8591</v>
      </c>
      <c r="I861" s="92">
        <f t="shared" si="85"/>
        <v>1.1812999999999999E-3</v>
      </c>
      <c r="J861" t="str">
        <f>IFERROR(VLOOKUP(VLOOKUP(B861,'Div &amp; NAV PU'!K:N,4,0),$O:$P,2,0),"Debt")</f>
        <v>Debt</v>
      </c>
      <c r="R861" t="str">
        <f t="shared" si="86"/>
        <v>Y0BLRegular Plan - Daily IDCW</v>
      </c>
      <c r="S861" t="str">
        <f>+VLOOKUP(B861,'Div &amp; NAV PU'!K:N,4,0)</f>
        <v>Y0BL</v>
      </c>
      <c r="T861" t="str">
        <f>+VLOOKUP(B861,'Div &amp; NAV PU'!K:O,5,0)</f>
        <v>Regular Plan - Daily IDCW</v>
      </c>
      <c r="U861">
        <f t="shared" si="82"/>
        <v>0.15721088999999988</v>
      </c>
      <c r="V861">
        <f>+VLOOKUP(T861,Financials!$C$59:$AN$72,MATCH(S861,Financials!$1:$1,0)-2,0)</f>
        <v>0.15721088999999988</v>
      </c>
      <c r="W861" s="108">
        <f t="shared" si="87"/>
        <v>0</v>
      </c>
      <c r="Y861" s="92">
        <f t="shared" si="83"/>
        <v>0.15721088999999988</v>
      </c>
      <c r="Z861">
        <f t="shared" si="84"/>
        <v>0.15721088999999988</v>
      </c>
    </row>
    <row r="862" spans="1:32" hidden="1" x14ac:dyDescent="0.25">
      <c r="A862" s="171">
        <v>1255</v>
      </c>
      <c r="B862" s="171" t="s">
        <v>1263</v>
      </c>
      <c r="C862" s="171" t="s">
        <v>2459</v>
      </c>
      <c r="D862" s="172">
        <v>44385</v>
      </c>
      <c r="E862" s="173">
        <v>1.3240700000000001E-3</v>
      </c>
      <c r="F862" s="173">
        <v>1.3240700000000001E-3</v>
      </c>
      <c r="G862" s="173">
        <v>10.8591</v>
      </c>
      <c r="I862" s="92">
        <f t="shared" si="85"/>
        <v>1.3240700000000001E-3</v>
      </c>
      <c r="J862" t="str">
        <f>IFERROR(VLOOKUP(VLOOKUP(B862,'Div &amp; NAV PU'!K:N,4,0),$O:$P,2,0),"Debt")</f>
        <v>Debt</v>
      </c>
      <c r="R862" t="str">
        <f t="shared" si="86"/>
        <v>Y0BLDirect Plan - Daily IDCW</v>
      </c>
      <c r="S862" t="str">
        <f>+VLOOKUP(B862,'Div &amp; NAV PU'!K:N,4,0)</f>
        <v>Y0BL</v>
      </c>
      <c r="T862" t="str">
        <f>+VLOOKUP(B862,'Div &amp; NAV PU'!K:O,5,0)</f>
        <v>Direct Plan - Daily IDCW</v>
      </c>
      <c r="U862">
        <f t="shared" si="82"/>
        <v>0.18309809000000002</v>
      </c>
      <c r="V862">
        <f>+VLOOKUP(T862,Financials!$C$59:$AN$72,MATCH(S862,Financials!$1:$1,0)-2,0)</f>
        <v>0.18309809000000002</v>
      </c>
      <c r="W862" s="108">
        <f t="shared" si="87"/>
        <v>0</v>
      </c>
      <c r="Y862" s="92">
        <f t="shared" si="83"/>
        <v>0.18309809000000002</v>
      </c>
      <c r="Z862">
        <f t="shared" si="84"/>
        <v>0.18309809000000002</v>
      </c>
    </row>
    <row r="863" spans="1:32" hidden="1" x14ac:dyDescent="0.25">
      <c r="A863" s="171">
        <v>1256</v>
      </c>
      <c r="B863" s="171" t="s">
        <v>1289</v>
      </c>
      <c r="C863" s="171" t="s">
        <v>2444</v>
      </c>
      <c r="D863" s="172">
        <v>44386</v>
      </c>
      <c r="E863" s="173">
        <v>8.6571220000000004E-2</v>
      </c>
      <c r="F863" s="173">
        <v>8.6571220000000004E-2</v>
      </c>
      <c r="G863" s="173">
        <v>1023.3</v>
      </c>
      <c r="I863" s="92">
        <f t="shared" si="85"/>
        <v>8.6571220000000004E-2</v>
      </c>
      <c r="J863" t="str">
        <f>IFERROR(VLOOKUP(VLOOKUP(B863,'Div &amp; NAV PU'!K:N,4,0),$O:$P,2,0),"Debt")</f>
        <v>Debt</v>
      </c>
      <c r="R863" t="str">
        <f t="shared" si="86"/>
        <v>Y0ALRegular Plan - Daily IDCW</v>
      </c>
      <c r="S863" t="str">
        <f>+VLOOKUP(B863,'Div &amp; NAV PU'!K:N,4,0)</f>
        <v>Y0AL</v>
      </c>
      <c r="T863" t="str">
        <f>+VLOOKUP(B863,'Div &amp; NAV PU'!K:O,5,0)</f>
        <v>Regular Plan - Daily IDCW</v>
      </c>
      <c r="U863">
        <f t="shared" si="82"/>
        <v>15.581406499999995</v>
      </c>
      <c r="V863">
        <f>+VLOOKUP(T863,Financials!$C$59:$AN$72,MATCH(S863,Financials!$1:$1,0)-2,0)</f>
        <v>15.581406499999995</v>
      </c>
      <c r="W863" s="108">
        <f t="shared" si="87"/>
        <v>0</v>
      </c>
      <c r="Y863" s="92">
        <f t="shared" si="83"/>
        <v>15.581406499999995</v>
      </c>
      <c r="Z863">
        <f t="shared" si="84"/>
        <v>15.581406499999995</v>
      </c>
    </row>
    <row r="864" spans="1:32" hidden="1" x14ac:dyDescent="0.25">
      <c r="A864" s="171">
        <v>1257</v>
      </c>
      <c r="B864" s="171" t="s">
        <v>1285</v>
      </c>
      <c r="C864" s="171" t="s">
        <v>2445</v>
      </c>
      <c r="D864" s="172">
        <v>44386</v>
      </c>
      <c r="E864" s="173">
        <v>8.8911459999999998E-2</v>
      </c>
      <c r="F864" s="173">
        <v>8.8911459999999998E-2</v>
      </c>
      <c r="G864" s="173">
        <v>1023.3</v>
      </c>
      <c r="I864" s="92">
        <f t="shared" si="85"/>
        <v>8.8911459999999998E-2</v>
      </c>
      <c r="J864" t="str">
        <f>IFERROR(VLOOKUP(VLOOKUP(B864,'Div &amp; NAV PU'!K:N,4,0),$O:$P,2,0),"Debt")</f>
        <v>Debt</v>
      </c>
      <c r="R864" t="str">
        <f t="shared" si="86"/>
        <v>Y0ALDirect Plan - Daily IDCW</v>
      </c>
      <c r="S864" t="str">
        <f>+VLOOKUP(B864,'Div &amp; NAV PU'!K:N,4,0)</f>
        <v>Y0AL</v>
      </c>
      <c r="T864" t="str">
        <f>+VLOOKUP(B864,'Div &amp; NAV PU'!K:O,5,0)</f>
        <v>Direct Plan - Daily IDCW</v>
      </c>
      <c r="U864">
        <f t="shared" si="82"/>
        <v>16.110954460000006</v>
      </c>
      <c r="V864">
        <f>+VLOOKUP(T864,Financials!$C$59:$AN$72,MATCH(S864,Financials!$1:$1,0)-2,0)</f>
        <v>16.110954460000006</v>
      </c>
      <c r="W864" s="108">
        <f t="shared" si="87"/>
        <v>0</v>
      </c>
      <c r="Y864" s="92">
        <f t="shared" si="83"/>
        <v>16.110954460000006</v>
      </c>
      <c r="Z864">
        <f t="shared" si="84"/>
        <v>16.110954460000006</v>
      </c>
      <c r="AF864" s="169"/>
    </row>
    <row r="865" spans="1:32" hidden="1" x14ac:dyDescent="0.25">
      <c r="A865" s="171">
        <v>1258</v>
      </c>
      <c r="B865" s="171">
        <v>125</v>
      </c>
      <c r="C865" s="171" t="s">
        <v>2458</v>
      </c>
      <c r="D865" s="172">
        <v>44386</v>
      </c>
      <c r="E865" s="173">
        <v>6.8579999999999997E-4</v>
      </c>
      <c r="F865" s="173">
        <v>6.8579999999999997E-4</v>
      </c>
      <c r="G865" s="173">
        <v>10.8591</v>
      </c>
      <c r="I865" s="92">
        <f t="shared" si="85"/>
        <v>6.8579999999999997E-4</v>
      </c>
      <c r="J865" t="str">
        <f>IFERROR(VLOOKUP(VLOOKUP(B865,'Div &amp; NAV PU'!K:N,4,0),$O:$P,2,0),"Debt")</f>
        <v>Debt</v>
      </c>
      <c r="R865" t="str">
        <f t="shared" si="86"/>
        <v>Y0BLRegular Plan - Daily IDCW</v>
      </c>
      <c r="S865" t="str">
        <f>+VLOOKUP(B865,'Div &amp; NAV PU'!K:N,4,0)</f>
        <v>Y0BL</v>
      </c>
      <c r="T865" t="str">
        <f>+VLOOKUP(B865,'Div &amp; NAV PU'!K:O,5,0)</f>
        <v>Regular Plan - Daily IDCW</v>
      </c>
      <c r="U865">
        <f t="shared" si="82"/>
        <v>0.15721088999999988</v>
      </c>
      <c r="V865">
        <f>+VLOOKUP(T865,Financials!$C$59:$AN$72,MATCH(S865,Financials!$1:$1,0)-2,0)</f>
        <v>0.15721088999999988</v>
      </c>
      <c r="W865" s="108">
        <f t="shared" si="87"/>
        <v>0</v>
      </c>
      <c r="Y865" s="92">
        <f t="shared" si="83"/>
        <v>0.15721088999999988</v>
      </c>
      <c r="Z865">
        <f t="shared" si="84"/>
        <v>0.15721088999999988</v>
      </c>
      <c r="AF865" s="169"/>
    </row>
    <row r="866" spans="1:32" hidden="1" x14ac:dyDescent="0.25">
      <c r="A866" s="171">
        <v>1259</v>
      </c>
      <c r="B866" s="171" t="s">
        <v>1263</v>
      </c>
      <c r="C866" s="171" t="s">
        <v>2459</v>
      </c>
      <c r="D866" s="172">
        <v>44386</v>
      </c>
      <c r="E866" s="173">
        <v>8.2859000000000003E-4</v>
      </c>
      <c r="F866" s="173">
        <v>8.2859000000000003E-4</v>
      </c>
      <c r="G866" s="173">
        <v>10.8591</v>
      </c>
      <c r="I866" s="92">
        <f t="shared" si="85"/>
        <v>8.2859000000000003E-4</v>
      </c>
      <c r="J866" t="str">
        <f>IFERROR(VLOOKUP(VLOOKUP(B866,'Div &amp; NAV PU'!K:N,4,0),$O:$P,2,0),"Debt")</f>
        <v>Debt</v>
      </c>
      <c r="R866" t="str">
        <f t="shared" si="86"/>
        <v>Y0BLDirect Plan - Daily IDCW</v>
      </c>
      <c r="S866" t="str">
        <f>+VLOOKUP(B866,'Div &amp; NAV PU'!K:N,4,0)</f>
        <v>Y0BL</v>
      </c>
      <c r="T866" t="str">
        <f>+VLOOKUP(B866,'Div &amp; NAV PU'!K:O,5,0)</f>
        <v>Direct Plan - Daily IDCW</v>
      </c>
      <c r="U866">
        <f t="shared" si="82"/>
        <v>0.18309809000000002</v>
      </c>
      <c r="V866">
        <f>+VLOOKUP(T866,Financials!$C$59:$AN$72,MATCH(S866,Financials!$1:$1,0)-2,0)</f>
        <v>0.18309809000000002</v>
      </c>
      <c r="W866" s="108">
        <f t="shared" si="87"/>
        <v>0</v>
      </c>
      <c r="Y866" s="92">
        <f t="shared" si="83"/>
        <v>0.18309809000000002</v>
      </c>
      <c r="Z866">
        <f t="shared" si="84"/>
        <v>0.18309809000000002</v>
      </c>
    </row>
    <row r="867" spans="1:32" hidden="1" x14ac:dyDescent="0.25">
      <c r="A867" s="171">
        <v>1260</v>
      </c>
      <c r="B867" s="171" t="s">
        <v>1271</v>
      </c>
      <c r="C867" s="171" t="s">
        <v>2446</v>
      </c>
      <c r="D867" s="172">
        <v>44386</v>
      </c>
      <c r="E867" s="173">
        <v>7.3512560000000005E-2</v>
      </c>
      <c r="F867" s="173">
        <v>7.3512560000000005E-2</v>
      </c>
      <c r="G867" s="173">
        <v>1011.7794</v>
      </c>
      <c r="I867" s="92">
        <f t="shared" si="85"/>
        <v>7.3512560000000005E-2</v>
      </c>
      <c r="J867" t="str">
        <f>IFERROR(VLOOKUP(VLOOKUP(B867,'Div &amp; NAV PU'!K:N,4,0),$O:$P,2,0),"Debt")</f>
        <v>Debt</v>
      </c>
      <c r="R867" t="str">
        <f t="shared" si="86"/>
        <v>Y0BQRegular Plan - Daily IDCW</v>
      </c>
      <c r="S867" t="str">
        <f>+VLOOKUP(B867,'Div &amp; NAV PU'!K:N,4,0)</f>
        <v>Y0BQ</v>
      </c>
      <c r="T867" t="str">
        <f>+VLOOKUP(B867,'Div &amp; NAV PU'!K:O,5,0)</f>
        <v>Regular Plan - Daily IDCW</v>
      </c>
      <c r="U867">
        <f t="shared" si="82"/>
        <v>15.994319890000005</v>
      </c>
      <c r="V867">
        <f>+VLOOKUP(T867,Financials!$C$59:$AN$72,MATCH(S867,Financials!$1:$1,0)-2,0)</f>
        <v>15.994319890000005</v>
      </c>
      <c r="W867" s="108">
        <f t="shared" si="87"/>
        <v>0</v>
      </c>
      <c r="Y867" s="92">
        <f t="shared" si="83"/>
        <v>15.994319890000005</v>
      </c>
      <c r="Z867">
        <f t="shared" si="84"/>
        <v>15.994319890000005</v>
      </c>
    </row>
    <row r="868" spans="1:32" hidden="1" x14ac:dyDescent="0.25">
      <c r="A868" s="171">
        <v>1261</v>
      </c>
      <c r="B868" s="171" t="s">
        <v>1268</v>
      </c>
      <c r="C868" s="171" t="s">
        <v>2447</v>
      </c>
      <c r="D868" s="172">
        <v>44386</v>
      </c>
      <c r="E868" s="173">
        <v>7.5130539999999996E-2</v>
      </c>
      <c r="F868" s="173">
        <v>7.5130539999999996E-2</v>
      </c>
      <c r="G868" s="173">
        <v>1014.3496</v>
      </c>
      <c r="I868" s="92">
        <f t="shared" si="85"/>
        <v>7.5130539999999996E-2</v>
      </c>
      <c r="J868" t="str">
        <f>IFERROR(VLOOKUP(VLOOKUP(B868,'Div &amp; NAV PU'!K:N,4,0),$O:$P,2,0),"Debt")</f>
        <v>Debt</v>
      </c>
      <c r="R868" t="str">
        <f t="shared" si="86"/>
        <v>Y0BQDirect Plan - Daily IDCW</v>
      </c>
      <c r="S868" t="str">
        <f>+VLOOKUP(B868,'Div &amp; NAV PU'!K:N,4,0)</f>
        <v>Y0BQ</v>
      </c>
      <c r="T868" t="str">
        <f>+VLOOKUP(B868,'Div &amp; NAV PU'!K:O,5,0)</f>
        <v>Direct Plan - Daily IDCW</v>
      </c>
      <c r="U868">
        <f t="shared" si="82"/>
        <v>16.338912069999992</v>
      </c>
      <c r="V868">
        <f>+VLOOKUP(T868,Financials!$C$59:$AN$72,MATCH(S868,Financials!$1:$1,0)-2,0)</f>
        <v>16.338912069999992</v>
      </c>
      <c r="W868" s="108">
        <f t="shared" si="87"/>
        <v>0</v>
      </c>
      <c r="Y868" s="92">
        <f t="shared" si="83"/>
        <v>16.338912069999992</v>
      </c>
      <c r="Z868">
        <f t="shared" si="84"/>
        <v>16.338912069999992</v>
      </c>
    </row>
    <row r="869" spans="1:32" hidden="1" x14ac:dyDescent="0.25">
      <c r="A869" s="171">
        <v>1262</v>
      </c>
      <c r="B869" s="171">
        <v>222</v>
      </c>
      <c r="C869" s="171" t="s">
        <v>2455</v>
      </c>
      <c r="D869" s="172">
        <v>44386</v>
      </c>
      <c r="E869" s="173">
        <v>8.6530999999999999E-4</v>
      </c>
      <c r="F869" s="173">
        <v>8.6530999999999999E-4</v>
      </c>
      <c r="G869" s="173">
        <v>10.322100000000001</v>
      </c>
      <c r="I869" s="92">
        <f t="shared" si="85"/>
        <v>8.6530999999999999E-4</v>
      </c>
      <c r="J869" t="str">
        <f>IFERROR(VLOOKUP(VLOOKUP(B869,'Div &amp; NAV PU'!K:N,4,0),$O:$P,2,0),"Debt")</f>
        <v>Debt</v>
      </c>
      <c r="R869" t="str">
        <f t="shared" si="86"/>
        <v>Y0BORegular Plan - Daily IDCW</v>
      </c>
      <c r="S869" t="str">
        <f>+VLOOKUP(B869,'Div &amp; NAV PU'!K:N,4,0)</f>
        <v>Y0BO</v>
      </c>
      <c r="T869" t="str">
        <f>+VLOOKUP(B869,'Div &amp; NAV PU'!K:O,5,0)</f>
        <v>Regular Plan - Daily IDCW</v>
      </c>
      <c r="U869">
        <f t="shared" si="82"/>
        <v>0.17107141000000012</v>
      </c>
      <c r="V869">
        <f>+VLOOKUP(T869,Financials!$C$59:$AN$72,MATCH(S869,Financials!$1:$1,0)-2,0)</f>
        <v>0.17107141000000012</v>
      </c>
      <c r="W869" s="108">
        <f t="shared" si="87"/>
        <v>0</v>
      </c>
      <c r="Y869" s="92">
        <f t="shared" si="83"/>
        <v>0.17107141000000012</v>
      </c>
      <c r="Z869">
        <f t="shared" si="84"/>
        <v>0.17107141000000012</v>
      </c>
    </row>
    <row r="870" spans="1:32" hidden="1" x14ac:dyDescent="0.25">
      <c r="A870" s="171">
        <v>1263</v>
      </c>
      <c r="B870" s="171" t="s">
        <v>1259</v>
      </c>
      <c r="C870" s="171" t="s">
        <v>2457</v>
      </c>
      <c r="D870" s="172">
        <v>44386</v>
      </c>
      <c r="E870" s="173">
        <v>9.2714000000000002E-4</v>
      </c>
      <c r="F870" s="173">
        <v>9.2714000000000002E-4</v>
      </c>
      <c r="G870" s="173">
        <v>10.5092</v>
      </c>
      <c r="I870" s="92">
        <f t="shared" si="85"/>
        <v>9.2714000000000002E-4</v>
      </c>
      <c r="J870" t="str">
        <f>IFERROR(VLOOKUP(VLOOKUP(B870,'Div &amp; NAV PU'!K:N,4,0),$O:$P,2,0),"Debt")</f>
        <v>Debt</v>
      </c>
      <c r="R870" t="str">
        <f t="shared" si="86"/>
        <v>Y0BODirect Plan - Daily IDCW</v>
      </c>
      <c r="S870" t="str">
        <f>+VLOOKUP(B870,'Div &amp; NAV PU'!K:N,4,0)</f>
        <v>Y0BO</v>
      </c>
      <c r="T870" t="str">
        <f>+VLOOKUP(B870,'Div &amp; NAV PU'!K:O,5,0)</f>
        <v>Direct Plan - Daily IDCW</v>
      </c>
      <c r="U870">
        <f t="shared" si="82"/>
        <v>0.18260394999999999</v>
      </c>
      <c r="V870">
        <f>+VLOOKUP(T870,Financials!$C$59:$AN$72,MATCH(S870,Financials!$1:$1,0)-2,0)</f>
        <v>0.18260394999999999</v>
      </c>
      <c r="W870" s="108">
        <f t="shared" si="87"/>
        <v>0</v>
      </c>
      <c r="Y870" s="92">
        <f t="shared" si="83"/>
        <v>0.18260394999999999</v>
      </c>
      <c r="Z870">
        <f t="shared" si="84"/>
        <v>0.18260394999999999</v>
      </c>
    </row>
    <row r="871" spans="1:32" hidden="1" x14ac:dyDescent="0.25">
      <c r="A871" s="171">
        <v>1264</v>
      </c>
      <c r="B871" s="171" t="s">
        <v>1289</v>
      </c>
      <c r="C871" s="171" t="s">
        <v>2444</v>
      </c>
      <c r="D871" s="172">
        <v>44388</v>
      </c>
      <c r="E871" s="173">
        <v>0.17323765999999999</v>
      </c>
      <c r="F871" s="173">
        <v>0.17323765999999999</v>
      </c>
      <c r="G871" s="173">
        <v>1023.3</v>
      </c>
      <c r="I871" s="92">
        <f t="shared" si="85"/>
        <v>0.17323765999999999</v>
      </c>
      <c r="J871" t="str">
        <f>IFERROR(VLOOKUP(VLOOKUP(B871,'Div &amp; NAV PU'!K:N,4,0),$O:$P,2,0),"Debt")</f>
        <v>Debt</v>
      </c>
      <c r="R871" t="str">
        <f t="shared" si="86"/>
        <v>Y0ALRegular Plan - Daily IDCW</v>
      </c>
      <c r="S871" t="str">
        <f>+VLOOKUP(B871,'Div &amp; NAV PU'!K:N,4,0)</f>
        <v>Y0AL</v>
      </c>
      <c r="T871" t="str">
        <f>+VLOOKUP(B871,'Div &amp; NAV PU'!K:O,5,0)</f>
        <v>Regular Plan - Daily IDCW</v>
      </c>
      <c r="U871">
        <f t="shared" si="82"/>
        <v>15.581406499999995</v>
      </c>
      <c r="V871">
        <f>+VLOOKUP(T871,Financials!$C$59:$AN$72,MATCH(S871,Financials!$1:$1,0)-2,0)</f>
        <v>15.581406499999995</v>
      </c>
      <c r="W871" s="108">
        <f t="shared" si="87"/>
        <v>0</v>
      </c>
      <c r="Y871" s="92">
        <f t="shared" si="83"/>
        <v>15.581406499999995</v>
      </c>
      <c r="Z871">
        <f t="shared" si="84"/>
        <v>15.581406499999995</v>
      </c>
    </row>
    <row r="872" spans="1:32" hidden="1" x14ac:dyDescent="0.25">
      <c r="A872" s="171">
        <v>1265</v>
      </c>
      <c r="B872" s="171" t="s">
        <v>1285</v>
      </c>
      <c r="C872" s="171" t="s">
        <v>2445</v>
      </c>
      <c r="D872" s="172">
        <v>44388</v>
      </c>
      <c r="E872" s="173">
        <v>0.17883091000000001</v>
      </c>
      <c r="F872" s="173">
        <v>0.17883091000000001</v>
      </c>
      <c r="G872" s="173">
        <v>1023.3</v>
      </c>
      <c r="I872" s="92">
        <f t="shared" si="85"/>
        <v>0.17883091000000001</v>
      </c>
      <c r="J872" t="str">
        <f>IFERROR(VLOOKUP(VLOOKUP(B872,'Div &amp; NAV PU'!K:N,4,0),$O:$P,2,0),"Debt")</f>
        <v>Debt</v>
      </c>
      <c r="R872" t="str">
        <f t="shared" si="86"/>
        <v>Y0ALDirect Plan - Daily IDCW</v>
      </c>
      <c r="S872" t="str">
        <f>+VLOOKUP(B872,'Div &amp; NAV PU'!K:N,4,0)</f>
        <v>Y0AL</v>
      </c>
      <c r="T872" t="str">
        <f>+VLOOKUP(B872,'Div &amp; NAV PU'!K:O,5,0)</f>
        <v>Direct Plan - Daily IDCW</v>
      </c>
      <c r="U872">
        <f t="shared" si="82"/>
        <v>16.110954460000006</v>
      </c>
      <c r="V872">
        <f>+VLOOKUP(T872,Financials!$C$59:$AN$72,MATCH(S872,Financials!$1:$1,0)-2,0)</f>
        <v>16.110954460000006</v>
      </c>
      <c r="W872" s="108">
        <f t="shared" si="87"/>
        <v>0</v>
      </c>
      <c r="Y872" s="92">
        <f t="shared" si="83"/>
        <v>16.110954460000006</v>
      </c>
      <c r="Z872">
        <f t="shared" si="84"/>
        <v>16.110954460000006</v>
      </c>
    </row>
    <row r="873" spans="1:32" hidden="1" x14ac:dyDescent="0.25">
      <c r="A873" s="171">
        <v>1266</v>
      </c>
      <c r="B873" s="171" t="s">
        <v>1271</v>
      </c>
      <c r="C873" s="171" t="s">
        <v>2446</v>
      </c>
      <c r="D873" s="172">
        <v>44388</v>
      </c>
      <c r="E873" s="173">
        <v>0.18190018999999999</v>
      </c>
      <c r="F873" s="173">
        <v>0.18190018999999999</v>
      </c>
      <c r="G873" s="173">
        <v>1011.7794</v>
      </c>
      <c r="I873" s="92">
        <f t="shared" si="85"/>
        <v>0.18190018999999999</v>
      </c>
      <c r="J873" t="str">
        <f>IFERROR(VLOOKUP(VLOOKUP(B873,'Div &amp; NAV PU'!K:N,4,0),$O:$P,2,0),"Debt")</f>
        <v>Debt</v>
      </c>
      <c r="R873" t="str">
        <f t="shared" si="86"/>
        <v>Y0BQRegular Plan - Daily IDCW</v>
      </c>
      <c r="S873" t="str">
        <f>+VLOOKUP(B873,'Div &amp; NAV PU'!K:N,4,0)</f>
        <v>Y0BQ</v>
      </c>
      <c r="T873" t="str">
        <f>+VLOOKUP(B873,'Div &amp; NAV PU'!K:O,5,0)</f>
        <v>Regular Plan - Daily IDCW</v>
      </c>
      <c r="U873">
        <f t="shared" si="82"/>
        <v>15.994319890000005</v>
      </c>
      <c r="V873">
        <f>+VLOOKUP(T873,Financials!$C$59:$AN$72,MATCH(S873,Financials!$1:$1,0)-2,0)</f>
        <v>15.994319890000005</v>
      </c>
      <c r="W873" s="108">
        <f t="shared" si="87"/>
        <v>0</v>
      </c>
      <c r="Y873" s="92">
        <f t="shared" si="83"/>
        <v>15.994319890000005</v>
      </c>
      <c r="Z873">
        <f t="shared" si="84"/>
        <v>15.994319890000005</v>
      </c>
    </row>
    <row r="874" spans="1:32" hidden="1" x14ac:dyDescent="0.25">
      <c r="A874" s="171">
        <v>1267</v>
      </c>
      <c r="B874" s="171" t="s">
        <v>1268</v>
      </c>
      <c r="C874" s="171" t="s">
        <v>2447</v>
      </c>
      <c r="D874" s="172">
        <v>44388</v>
      </c>
      <c r="E874" s="173">
        <v>0.18511717</v>
      </c>
      <c r="F874" s="173">
        <v>0.18511717</v>
      </c>
      <c r="G874" s="173">
        <v>1014.3496</v>
      </c>
      <c r="I874" s="92">
        <f t="shared" si="85"/>
        <v>0.18511717</v>
      </c>
      <c r="J874" t="str">
        <f>IFERROR(VLOOKUP(VLOOKUP(B874,'Div &amp; NAV PU'!K:N,4,0),$O:$P,2,0),"Debt")</f>
        <v>Debt</v>
      </c>
      <c r="R874" t="str">
        <f t="shared" si="86"/>
        <v>Y0BQDirect Plan - Daily IDCW</v>
      </c>
      <c r="S874" t="str">
        <f>+VLOOKUP(B874,'Div &amp; NAV PU'!K:N,4,0)</f>
        <v>Y0BQ</v>
      </c>
      <c r="T874" t="str">
        <f>+VLOOKUP(B874,'Div &amp; NAV PU'!K:O,5,0)</f>
        <v>Direct Plan - Daily IDCW</v>
      </c>
      <c r="U874">
        <f t="shared" si="82"/>
        <v>16.338912069999992</v>
      </c>
      <c r="V874">
        <f>+VLOOKUP(T874,Financials!$C$59:$AN$72,MATCH(S874,Financials!$1:$1,0)-2,0)</f>
        <v>16.338912069999992</v>
      </c>
      <c r="W874" s="108">
        <f t="shared" si="87"/>
        <v>0</v>
      </c>
      <c r="Y874" s="92">
        <f t="shared" si="83"/>
        <v>16.338912069999992</v>
      </c>
      <c r="Z874">
        <f t="shared" si="84"/>
        <v>16.338912069999992</v>
      </c>
    </row>
    <row r="875" spans="1:32" hidden="1" x14ac:dyDescent="0.25">
      <c r="A875" s="171">
        <v>1270</v>
      </c>
      <c r="B875" s="171">
        <v>221</v>
      </c>
      <c r="C875" s="171" t="s">
        <v>2454</v>
      </c>
      <c r="D875" s="172">
        <v>44389</v>
      </c>
      <c r="E875" s="173">
        <v>8.4881999999999996E-3</v>
      </c>
      <c r="F875" s="173">
        <v>8.4881999999999996E-3</v>
      </c>
      <c r="G875" s="173">
        <v>11.126200000000001</v>
      </c>
      <c r="I875" s="92">
        <f t="shared" si="85"/>
        <v>8.4881999999999996E-3</v>
      </c>
      <c r="J875" t="str">
        <f>IFERROR(VLOOKUP(VLOOKUP(B875,'Div &amp; NAV PU'!K:N,4,0),$O:$P,2,0),"Debt")</f>
        <v>Debt</v>
      </c>
      <c r="R875" t="str">
        <f t="shared" si="86"/>
        <v>Y0BORegular Plan - Weekly IDCW</v>
      </c>
      <c r="S875" t="str">
        <f>+VLOOKUP(B875,'Div &amp; NAV PU'!K:N,4,0)</f>
        <v>Y0BO</v>
      </c>
      <c r="T875" t="str">
        <f>+VLOOKUP(B875,'Div &amp; NAV PU'!K:O,5,0)</f>
        <v>Regular Plan - Weekly IDCW</v>
      </c>
      <c r="U875">
        <f t="shared" si="82"/>
        <v>0.15691073999999997</v>
      </c>
      <c r="V875">
        <f>+VLOOKUP(T875,Financials!$C$59:$AN$72,MATCH(S875,Financials!$1:$1,0)-2,0)</f>
        <v>0.15691073999999997</v>
      </c>
      <c r="W875" s="108">
        <f t="shared" si="87"/>
        <v>0</v>
      </c>
      <c r="Y875" s="92">
        <f t="shared" si="83"/>
        <v>0.15691073999999997</v>
      </c>
      <c r="Z875">
        <f t="shared" si="84"/>
        <v>0.15691073999999997</v>
      </c>
    </row>
    <row r="876" spans="1:32" hidden="1" x14ac:dyDescent="0.25">
      <c r="A876" s="171">
        <v>1271</v>
      </c>
      <c r="B876" s="171">
        <v>222</v>
      </c>
      <c r="C876" s="171" t="s">
        <v>2455</v>
      </c>
      <c r="D876" s="172">
        <v>44389</v>
      </c>
      <c r="E876" s="173">
        <v>2.8244400000000001E-3</v>
      </c>
      <c r="F876" s="173">
        <v>2.8244400000000001E-3</v>
      </c>
      <c r="G876" s="173">
        <v>10.322100000000001</v>
      </c>
      <c r="I876" s="92">
        <f t="shared" si="85"/>
        <v>2.8244400000000001E-3</v>
      </c>
      <c r="J876" t="str">
        <f>IFERROR(VLOOKUP(VLOOKUP(B876,'Div &amp; NAV PU'!K:N,4,0),$O:$P,2,0),"Debt")</f>
        <v>Debt</v>
      </c>
      <c r="R876" t="str">
        <f t="shared" si="86"/>
        <v>Y0BORegular Plan - Daily IDCW</v>
      </c>
      <c r="S876" t="str">
        <f>+VLOOKUP(B876,'Div &amp; NAV PU'!K:N,4,0)</f>
        <v>Y0BO</v>
      </c>
      <c r="T876" t="str">
        <f>+VLOOKUP(B876,'Div &amp; NAV PU'!K:O,5,0)</f>
        <v>Regular Plan - Daily IDCW</v>
      </c>
      <c r="U876">
        <f t="shared" si="82"/>
        <v>0.17107141000000012</v>
      </c>
      <c r="V876">
        <f>+VLOOKUP(T876,Financials!$C$59:$AN$72,MATCH(S876,Financials!$1:$1,0)-2,0)</f>
        <v>0.17107141000000012</v>
      </c>
      <c r="W876" s="108">
        <f t="shared" si="87"/>
        <v>0</v>
      </c>
      <c r="Y876" s="92">
        <f t="shared" si="83"/>
        <v>0.17107141000000012</v>
      </c>
      <c r="Z876">
        <f t="shared" si="84"/>
        <v>0.17107141000000012</v>
      </c>
    </row>
    <row r="877" spans="1:32" hidden="1" x14ac:dyDescent="0.25">
      <c r="A877" s="171">
        <v>1273</v>
      </c>
      <c r="B877" s="171" t="s">
        <v>1262</v>
      </c>
      <c r="C877" s="171" t="s">
        <v>2456</v>
      </c>
      <c r="D877" s="172">
        <v>44389</v>
      </c>
      <c r="E877" s="173">
        <v>8.8653900000000008E-3</v>
      </c>
      <c r="F877" s="173">
        <v>8.8653900000000008E-3</v>
      </c>
      <c r="G877" s="173">
        <v>11.308299999999999</v>
      </c>
      <c r="I877" s="92">
        <f t="shared" si="85"/>
        <v>8.8653900000000008E-3</v>
      </c>
      <c r="J877" t="str">
        <f>IFERROR(VLOOKUP(VLOOKUP(B877,'Div &amp; NAV PU'!K:N,4,0),$O:$P,2,0),"Debt")</f>
        <v>Debt</v>
      </c>
      <c r="R877" t="str">
        <f t="shared" si="86"/>
        <v>Y0BODirect Plan - Weekly IDCW</v>
      </c>
      <c r="S877" t="str">
        <f>+VLOOKUP(B877,'Div &amp; NAV PU'!K:N,4,0)</f>
        <v>Y0BO</v>
      </c>
      <c r="T877" t="str">
        <f>+VLOOKUP(B877,'Div &amp; NAV PU'!K:O,5,0)</f>
        <v>Direct Plan - Weekly IDCW</v>
      </c>
      <c r="U877">
        <f t="shared" si="82"/>
        <v>0.16732176999999998</v>
      </c>
      <c r="V877">
        <f>+VLOOKUP(T877,Financials!$C$59:$AN$72,MATCH(S877,Financials!$1:$1,0)-2,0)</f>
        <v>0.16732176999999998</v>
      </c>
      <c r="W877" s="108">
        <f t="shared" si="87"/>
        <v>0</v>
      </c>
      <c r="Y877" s="92">
        <f t="shared" si="83"/>
        <v>0.16732176999999998</v>
      </c>
      <c r="Z877">
        <f t="shared" si="84"/>
        <v>0.16732176999999998</v>
      </c>
    </row>
    <row r="878" spans="1:32" hidden="1" x14ac:dyDescent="0.25">
      <c r="A878" s="171">
        <v>1274</v>
      </c>
      <c r="B878" s="171" t="s">
        <v>1259</v>
      </c>
      <c r="C878" s="171" t="s">
        <v>2457</v>
      </c>
      <c r="D878" s="172">
        <v>44389</v>
      </c>
      <c r="E878" s="173">
        <v>3.0138399999999998E-3</v>
      </c>
      <c r="F878" s="173">
        <v>3.0138399999999998E-3</v>
      </c>
      <c r="G878" s="173">
        <v>10.5092</v>
      </c>
      <c r="I878" s="92">
        <f t="shared" si="85"/>
        <v>3.0138399999999998E-3</v>
      </c>
      <c r="J878" t="str">
        <f>IFERROR(VLOOKUP(VLOOKUP(B878,'Div &amp; NAV PU'!K:N,4,0),$O:$P,2,0),"Debt")</f>
        <v>Debt</v>
      </c>
      <c r="R878" t="str">
        <f t="shared" si="86"/>
        <v>Y0BODirect Plan - Daily IDCW</v>
      </c>
      <c r="S878" t="str">
        <f>+VLOOKUP(B878,'Div &amp; NAV PU'!K:N,4,0)</f>
        <v>Y0BO</v>
      </c>
      <c r="T878" t="str">
        <f>+VLOOKUP(B878,'Div &amp; NAV PU'!K:O,5,0)</f>
        <v>Direct Plan - Daily IDCW</v>
      </c>
      <c r="U878">
        <f t="shared" si="82"/>
        <v>0.18260394999999999</v>
      </c>
      <c r="V878">
        <f>+VLOOKUP(T878,Financials!$C$59:$AN$72,MATCH(S878,Financials!$1:$1,0)-2,0)</f>
        <v>0.18260394999999999</v>
      </c>
      <c r="W878" s="108">
        <f t="shared" si="87"/>
        <v>0</v>
      </c>
      <c r="Y878" s="92">
        <f t="shared" si="83"/>
        <v>0.18260394999999999</v>
      </c>
      <c r="Z878">
        <f t="shared" si="84"/>
        <v>0.18260394999999999</v>
      </c>
      <c r="AF878" s="169"/>
    </row>
    <row r="879" spans="1:32" hidden="1" x14ac:dyDescent="0.25">
      <c r="A879" s="171">
        <v>1275</v>
      </c>
      <c r="B879" s="171" t="s">
        <v>1339</v>
      </c>
      <c r="C879" s="171" t="s">
        <v>2453</v>
      </c>
      <c r="D879" s="172">
        <v>44389</v>
      </c>
      <c r="E879" s="173">
        <v>0.58685832999999998</v>
      </c>
      <c r="F879" s="173">
        <v>0.58685832999999998</v>
      </c>
      <c r="G879" s="173">
        <v>1000.0318</v>
      </c>
      <c r="I879" s="92">
        <f t="shared" si="85"/>
        <v>0.58685832999999998</v>
      </c>
      <c r="J879" t="str">
        <f>IFERROR(VLOOKUP(VLOOKUP(B879,'Div &amp; NAV PU'!K:N,4,0),$O:$P,2,0),"Debt")</f>
        <v>Debt</v>
      </c>
      <c r="R879" t="str">
        <f t="shared" si="86"/>
        <v>Y0ALRegular Plan - Weekly IDCW</v>
      </c>
      <c r="S879" t="str">
        <f>+VLOOKUP(B879,'Div &amp; NAV PU'!K:N,4,0)</f>
        <v>Y0AL</v>
      </c>
      <c r="T879" t="str">
        <f>+VLOOKUP(B879,'Div &amp; NAV PU'!K:O,5,0)</f>
        <v>Regular Plan - Weekly IDCW</v>
      </c>
      <c r="U879">
        <f t="shared" si="82"/>
        <v>15.152052740000002</v>
      </c>
      <c r="V879">
        <f>+VLOOKUP(T879,Financials!$C$59:$AN$72,MATCH(S879,Financials!$1:$1,0)-2,0)</f>
        <v>15.152052740000002</v>
      </c>
      <c r="W879" s="108">
        <f t="shared" si="87"/>
        <v>0</v>
      </c>
      <c r="Y879" s="92">
        <f t="shared" si="83"/>
        <v>15.152052740000002</v>
      </c>
      <c r="Z879">
        <f t="shared" si="84"/>
        <v>15.152052740000002</v>
      </c>
    </row>
    <row r="880" spans="1:32" hidden="1" x14ac:dyDescent="0.25">
      <c r="A880" s="171">
        <v>1276</v>
      </c>
      <c r="B880" s="171" t="s">
        <v>1289</v>
      </c>
      <c r="C880" s="171" t="s">
        <v>2444</v>
      </c>
      <c r="D880" s="172">
        <v>44389</v>
      </c>
      <c r="E880" s="173">
        <v>8.4608559999999999E-2</v>
      </c>
      <c r="F880" s="173">
        <v>8.4608559999999999E-2</v>
      </c>
      <c r="G880" s="173">
        <v>1023.3</v>
      </c>
      <c r="I880" s="92">
        <f t="shared" si="85"/>
        <v>8.4608559999999999E-2</v>
      </c>
      <c r="J880" t="str">
        <f>IFERROR(VLOOKUP(VLOOKUP(B880,'Div &amp; NAV PU'!K:N,4,0),$O:$P,2,0),"Debt")</f>
        <v>Debt</v>
      </c>
      <c r="R880" t="str">
        <f t="shared" si="86"/>
        <v>Y0ALRegular Plan - Daily IDCW</v>
      </c>
      <c r="S880" t="str">
        <f>+VLOOKUP(B880,'Div &amp; NAV PU'!K:N,4,0)</f>
        <v>Y0AL</v>
      </c>
      <c r="T880" t="str">
        <f>+VLOOKUP(B880,'Div &amp; NAV PU'!K:O,5,0)</f>
        <v>Regular Plan - Daily IDCW</v>
      </c>
      <c r="U880">
        <f t="shared" si="82"/>
        <v>15.581406499999995</v>
      </c>
      <c r="V880">
        <f>+VLOOKUP(T880,Financials!$C$59:$AN$72,MATCH(S880,Financials!$1:$1,0)-2,0)</f>
        <v>15.581406499999995</v>
      </c>
      <c r="W880" s="108">
        <f t="shared" si="87"/>
        <v>0</v>
      </c>
      <c r="Y880" s="92">
        <f t="shared" si="83"/>
        <v>15.581406499999995</v>
      </c>
      <c r="Z880">
        <f t="shared" si="84"/>
        <v>15.581406499999995</v>
      </c>
    </row>
    <row r="881" spans="1:32" hidden="1" x14ac:dyDescent="0.25">
      <c r="A881" s="171">
        <v>1277</v>
      </c>
      <c r="B881" s="171" t="s">
        <v>1288</v>
      </c>
      <c r="C881" s="171" t="s">
        <v>2449</v>
      </c>
      <c r="D881" s="172">
        <v>44389</v>
      </c>
      <c r="E881" s="173">
        <v>0.60597621000000002</v>
      </c>
      <c r="F881" s="173">
        <v>0.60597621000000002</v>
      </c>
      <c r="G881" s="173">
        <v>1001.4242</v>
      </c>
      <c r="I881" s="92">
        <f t="shared" si="85"/>
        <v>0.60597621000000002</v>
      </c>
      <c r="J881" t="str">
        <f>IFERROR(VLOOKUP(VLOOKUP(B881,'Div &amp; NAV PU'!K:N,4,0),$O:$P,2,0),"Debt")</f>
        <v>Debt</v>
      </c>
      <c r="R881" t="str">
        <f t="shared" si="86"/>
        <v>Y0ALDirect Plan - Weekly IDCW</v>
      </c>
      <c r="S881" t="str">
        <f>+VLOOKUP(B881,'Div &amp; NAV PU'!K:N,4,0)</f>
        <v>Y0AL</v>
      </c>
      <c r="T881" t="str">
        <f>+VLOOKUP(B881,'Div &amp; NAV PU'!K:O,5,0)</f>
        <v>Direct Plan - Weekly IDCW</v>
      </c>
      <c r="U881">
        <f t="shared" si="82"/>
        <v>15.663855589999999</v>
      </c>
      <c r="V881">
        <f>+VLOOKUP(T881,Financials!$C$59:$AN$72,MATCH(S881,Financials!$1:$1,0)-2,0)</f>
        <v>15.663855589999999</v>
      </c>
      <c r="W881" s="108">
        <f t="shared" si="87"/>
        <v>0</v>
      </c>
      <c r="Y881" s="92">
        <f t="shared" si="83"/>
        <v>15.663855589999999</v>
      </c>
      <c r="Z881">
        <f t="shared" si="84"/>
        <v>15.663855589999999</v>
      </c>
      <c r="AF881" s="169"/>
    </row>
    <row r="882" spans="1:32" hidden="1" x14ac:dyDescent="0.25">
      <c r="A882" s="171">
        <v>1278</v>
      </c>
      <c r="B882" s="171" t="s">
        <v>1285</v>
      </c>
      <c r="C882" s="171" t="s">
        <v>2445</v>
      </c>
      <c r="D882" s="172">
        <v>44389</v>
      </c>
      <c r="E882" s="173">
        <v>8.8722629999999997E-2</v>
      </c>
      <c r="F882" s="173">
        <v>8.8722629999999997E-2</v>
      </c>
      <c r="G882" s="173">
        <v>1023.3</v>
      </c>
      <c r="I882" s="92">
        <f t="shared" si="85"/>
        <v>8.8722629999999997E-2</v>
      </c>
      <c r="J882" t="str">
        <f>IFERROR(VLOOKUP(VLOOKUP(B882,'Div &amp; NAV PU'!K:N,4,0),$O:$P,2,0),"Debt")</f>
        <v>Debt</v>
      </c>
      <c r="R882" t="str">
        <f t="shared" si="86"/>
        <v>Y0ALDirect Plan - Daily IDCW</v>
      </c>
      <c r="S882" t="str">
        <f>+VLOOKUP(B882,'Div &amp; NAV PU'!K:N,4,0)</f>
        <v>Y0AL</v>
      </c>
      <c r="T882" t="str">
        <f>+VLOOKUP(B882,'Div &amp; NAV PU'!K:O,5,0)</f>
        <v>Direct Plan - Daily IDCW</v>
      </c>
      <c r="U882">
        <f t="shared" si="82"/>
        <v>16.110954460000006</v>
      </c>
      <c r="V882">
        <f>+VLOOKUP(T882,Financials!$C$59:$AN$72,MATCH(S882,Financials!$1:$1,0)-2,0)</f>
        <v>16.110954460000006</v>
      </c>
      <c r="W882" s="108">
        <f t="shared" si="87"/>
        <v>0</v>
      </c>
      <c r="Y882" s="92">
        <f t="shared" si="83"/>
        <v>16.110954460000006</v>
      </c>
      <c r="Z882">
        <f t="shared" si="84"/>
        <v>16.110954460000006</v>
      </c>
    </row>
    <row r="883" spans="1:32" hidden="1" x14ac:dyDescent="0.25">
      <c r="A883" s="171">
        <v>1279</v>
      </c>
      <c r="B883" s="171">
        <v>126</v>
      </c>
      <c r="C883" s="171" t="s">
        <v>2450</v>
      </c>
      <c r="D883" s="172">
        <v>44389</v>
      </c>
      <c r="E883" s="173">
        <v>6.9030699999999999E-3</v>
      </c>
      <c r="F883" s="173">
        <v>6.9030699999999999E-3</v>
      </c>
      <c r="G883" s="173">
        <v>13.0519</v>
      </c>
      <c r="I883" s="92">
        <f t="shared" si="85"/>
        <v>6.9030699999999999E-3</v>
      </c>
      <c r="J883" t="str">
        <f>IFERROR(VLOOKUP(VLOOKUP(B883,'Div &amp; NAV PU'!K:N,4,0),$O:$P,2,0),"Debt")</f>
        <v>Debt</v>
      </c>
      <c r="R883" t="str">
        <f t="shared" si="86"/>
        <v>Y0BLRegular Plan - Weekly IDCW</v>
      </c>
      <c r="S883" t="str">
        <f>+VLOOKUP(B883,'Div &amp; NAV PU'!K:N,4,0)</f>
        <v>Y0BL</v>
      </c>
      <c r="T883" t="str">
        <f>+VLOOKUP(B883,'Div &amp; NAV PU'!K:O,5,0)</f>
        <v>Regular Plan - Weekly IDCW</v>
      </c>
      <c r="U883">
        <f t="shared" si="82"/>
        <v>0.15968480999999998</v>
      </c>
      <c r="V883">
        <f>+VLOOKUP(T883,Financials!$C$59:$AN$72,MATCH(S883,Financials!$1:$1,0)-2,0)</f>
        <v>0.15968480999999998</v>
      </c>
      <c r="W883" s="108">
        <f t="shared" si="87"/>
        <v>0</v>
      </c>
      <c r="Y883" s="92">
        <f t="shared" si="83"/>
        <v>0.15968480999999998</v>
      </c>
      <c r="Z883">
        <f t="shared" si="84"/>
        <v>0.15968480999999998</v>
      </c>
    </row>
    <row r="884" spans="1:32" hidden="1" x14ac:dyDescent="0.25">
      <c r="A884" s="171">
        <v>1280</v>
      </c>
      <c r="B884" s="171">
        <v>125</v>
      </c>
      <c r="C884" s="171" t="s">
        <v>2458</v>
      </c>
      <c r="D884" s="172">
        <v>44389</v>
      </c>
      <c r="E884" s="173">
        <v>2.4977900000000002E-3</v>
      </c>
      <c r="F884" s="173">
        <v>2.4977900000000002E-3</v>
      </c>
      <c r="G884" s="173">
        <v>10.8591</v>
      </c>
      <c r="I884" s="92">
        <f t="shared" si="85"/>
        <v>2.4977900000000002E-3</v>
      </c>
      <c r="J884" t="str">
        <f>IFERROR(VLOOKUP(VLOOKUP(B884,'Div &amp; NAV PU'!K:N,4,0),$O:$P,2,0),"Debt")</f>
        <v>Debt</v>
      </c>
      <c r="R884" t="str">
        <f t="shared" si="86"/>
        <v>Y0BLRegular Plan - Daily IDCW</v>
      </c>
      <c r="S884" t="str">
        <f>+VLOOKUP(B884,'Div &amp; NAV PU'!K:N,4,0)</f>
        <v>Y0BL</v>
      </c>
      <c r="T884" t="str">
        <f>+VLOOKUP(B884,'Div &amp; NAV PU'!K:O,5,0)</f>
        <v>Regular Plan - Daily IDCW</v>
      </c>
      <c r="U884">
        <f t="shared" si="82"/>
        <v>0.15721088999999988</v>
      </c>
      <c r="V884">
        <f>+VLOOKUP(T884,Financials!$C$59:$AN$72,MATCH(S884,Financials!$1:$1,0)-2,0)</f>
        <v>0.15721088999999988</v>
      </c>
      <c r="W884" s="108">
        <f t="shared" si="87"/>
        <v>0</v>
      </c>
      <c r="Y884" s="92">
        <f t="shared" si="83"/>
        <v>0.15721088999999988</v>
      </c>
      <c r="Z884">
        <f t="shared" si="84"/>
        <v>0.15721088999999988</v>
      </c>
    </row>
    <row r="885" spans="1:32" hidden="1" x14ac:dyDescent="0.25">
      <c r="A885" s="171">
        <v>1281</v>
      </c>
      <c r="B885" s="171" t="s">
        <v>1267</v>
      </c>
      <c r="C885" s="171" t="s">
        <v>2451</v>
      </c>
      <c r="D885" s="172">
        <v>44389</v>
      </c>
      <c r="E885" s="173">
        <v>8.0497999999999993E-3</v>
      </c>
      <c r="F885" s="173">
        <v>8.0497999999999993E-3</v>
      </c>
      <c r="G885" s="173">
        <v>13.125500000000001</v>
      </c>
      <c r="I885" s="92">
        <f t="shared" si="85"/>
        <v>8.0497999999999993E-3</v>
      </c>
      <c r="J885" t="str">
        <f>IFERROR(VLOOKUP(VLOOKUP(B885,'Div &amp; NAV PU'!K:N,4,0),$O:$P,2,0),"Debt")</f>
        <v>Debt</v>
      </c>
      <c r="R885" t="str">
        <f t="shared" si="86"/>
        <v>Y0BLDirect Plan - Weekly IDCW</v>
      </c>
      <c r="S885" t="str">
        <f>+VLOOKUP(B885,'Div &amp; NAV PU'!K:N,4,0)</f>
        <v>Y0BL</v>
      </c>
      <c r="T885" t="str">
        <f>+VLOOKUP(B885,'Div &amp; NAV PU'!K:O,5,0)</f>
        <v>Direct Plan - Weekly IDCW</v>
      </c>
      <c r="U885">
        <f t="shared" si="82"/>
        <v>0.18718277999999999</v>
      </c>
      <c r="V885">
        <f>+VLOOKUP(T885,Financials!$C$59:$AN$72,MATCH(S885,Financials!$1:$1,0)-2,0)</f>
        <v>0.18718277999999999</v>
      </c>
      <c r="W885" s="108">
        <f t="shared" si="87"/>
        <v>0</v>
      </c>
      <c r="Y885" s="92">
        <f t="shared" si="83"/>
        <v>0.18718277999999999</v>
      </c>
      <c r="Z885">
        <f t="shared" si="84"/>
        <v>0.18718277999999999</v>
      </c>
    </row>
    <row r="886" spans="1:32" hidden="1" x14ac:dyDescent="0.25">
      <c r="A886" s="171">
        <v>1282</v>
      </c>
      <c r="B886" s="171" t="s">
        <v>1263</v>
      </c>
      <c r="C886" s="171" t="s">
        <v>2459</v>
      </c>
      <c r="D886" s="172">
        <v>44389</v>
      </c>
      <c r="E886" s="173">
        <v>2.9264400000000002E-3</v>
      </c>
      <c r="F886" s="173">
        <v>2.9264400000000002E-3</v>
      </c>
      <c r="G886" s="173">
        <v>10.8591</v>
      </c>
      <c r="I886" s="92">
        <f t="shared" si="85"/>
        <v>2.9264400000000002E-3</v>
      </c>
      <c r="J886" t="str">
        <f>IFERROR(VLOOKUP(VLOOKUP(B886,'Div &amp; NAV PU'!K:N,4,0),$O:$P,2,0),"Debt")</f>
        <v>Debt</v>
      </c>
      <c r="R886" t="str">
        <f t="shared" si="86"/>
        <v>Y0BLDirect Plan - Daily IDCW</v>
      </c>
      <c r="S886" t="str">
        <f>+VLOOKUP(B886,'Div &amp; NAV PU'!K:N,4,0)</f>
        <v>Y0BL</v>
      </c>
      <c r="T886" t="str">
        <f>+VLOOKUP(B886,'Div &amp; NAV PU'!K:O,5,0)</f>
        <v>Direct Plan - Daily IDCW</v>
      </c>
      <c r="U886">
        <f t="shared" si="82"/>
        <v>0.18309809000000002</v>
      </c>
      <c r="V886">
        <f>+VLOOKUP(T886,Financials!$C$59:$AN$72,MATCH(S886,Financials!$1:$1,0)-2,0)</f>
        <v>0.18309809000000002</v>
      </c>
      <c r="W886" s="108">
        <f t="shared" si="87"/>
        <v>0</v>
      </c>
      <c r="Y886" s="92">
        <f t="shared" si="83"/>
        <v>0.18309809000000002</v>
      </c>
      <c r="Z886">
        <f t="shared" si="84"/>
        <v>0.18309809000000002</v>
      </c>
    </row>
    <row r="887" spans="1:32" hidden="1" x14ac:dyDescent="0.25">
      <c r="A887" s="171">
        <v>1283</v>
      </c>
      <c r="B887" s="171" t="s">
        <v>1273</v>
      </c>
      <c r="C887" s="171" t="s">
        <v>2448</v>
      </c>
      <c r="D887" s="172">
        <v>44389</v>
      </c>
      <c r="E887" s="173">
        <v>0.61276227999999999</v>
      </c>
      <c r="F887" s="173">
        <v>0.61276227999999999</v>
      </c>
      <c r="G887" s="173">
        <v>1002.7005</v>
      </c>
      <c r="I887" s="92">
        <f t="shared" si="85"/>
        <v>0.61276227999999999</v>
      </c>
      <c r="J887" t="str">
        <f>IFERROR(VLOOKUP(VLOOKUP(B887,'Div &amp; NAV PU'!K:N,4,0),$O:$P,2,0),"Debt")</f>
        <v>Debt</v>
      </c>
      <c r="R887" t="str">
        <f t="shared" si="86"/>
        <v>Y0BQRegular Plan - Weekly IDCW</v>
      </c>
      <c r="S887" t="str">
        <f>+VLOOKUP(B887,'Div &amp; NAV PU'!K:N,4,0)</f>
        <v>Y0BQ</v>
      </c>
      <c r="T887" t="str">
        <f>+VLOOKUP(B887,'Div &amp; NAV PU'!K:O,5,0)</f>
        <v>Regular Plan - Weekly IDCW</v>
      </c>
      <c r="U887">
        <f t="shared" si="82"/>
        <v>15.883562729999998</v>
      </c>
      <c r="V887">
        <f>+VLOOKUP(T887,Financials!$C$59:$AN$72,MATCH(S887,Financials!$1:$1,0)-2,0)</f>
        <v>15.883562729999998</v>
      </c>
      <c r="W887" s="108">
        <f t="shared" si="87"/>
        <v>0</v>
      </c>
      <c r="Y887" s="92">
        <f t="shared" si="83"/>
        <v>15.883562729999998</v>
      </c>
      <c r="Z887">
        <f t="shared" si="84"/>
        <v>15.883562729999998</v>
      </c>
    </row>
    <row r="888" spans="1:32" hidden="1" x14ac:dyDescent="0.25">
      <c r="A888" s="171">
        <v>1284</v>
      </c>
      <c r="B888" s="171" t="s">
        <v>1271</v>
      </c>
      <c r="C888" s="171" t="s">
        <v>2446</v>
      </c>
      <c r="D888" s="172">
        <v>44389</v>
      </c>
      <c r="E888" s="173">
        <v>9.7589930000000005E-2</v>
      </c>
      <c r="F888" s="173">
        <v>9.7589930000000005E-2</v>
      </c>
      <c r="G888" s="173">
        <v>1011.7794</v>
      </c>
      <c r="I888" s="92">
        <f t="shared" si="85"/>
        <v>9.7589930000000005E-2</v>
      </c>
      <c r="J888" t="str">
        <f>IFERROR(VLOOKUP(VLOOKUP(B888,'Div &amp; NAV PU'!K:N,4,0),$O:$P,2,0),"Debt")</f>
        <v>Debt</v>
      </c>
      <c r="R888" t="str">
        <f t="shared" si="86"/>
        <v>Y0BQRegular Plan - Daily IDCW</v>
      </c>
      <c r="S888" t="str">
        <f>+VLOOKUP(B888,'Div &amp; NAV PU'!K:N,4,0)</f>
        <v>Y0BQ</v>
      </c>
      <c r="T888" t="str">
        <f>+VLOOKUP(B888,'Div &amp; NAV PU'!K:O,5,0)</f>
        <v>Regular Plan - Daily IDCW</v>
      </c>
      <c r="U888">
        <f t="shared" si="82"/>
        <v>15.994319890000005</v>
      </c>
      <c r="V888">
        <f>+VLOOKUP(T888,Financials!$C$59:$AN$72,MATCH(S888,Financials!$1:$1,0)-2,0)</f>
        <v>15.994319890000005</v>
      </c>
      <c r="W888" s="108">
        <f t="shared" si="87"/>
        <v>0</v>
      </c>
      <c r="Y888" s="92">
        <f t="shared" si="83"/>
        <v>15.994319890000005</v>
      </c>
      <c r="Z888">
        <f t="shared" si="84"/>
        <v>15.994319890000005</v>
      </c>
    </row>
    <row r="889" spans="1:32" hidden="1" x14ac:dyDescent="0.25">
      <c r="A889" s="171">
        <v>1285</v>
      </c>
      <c r="B889" s="171" t="s">
        <v>1270</v>
      </c>
      <c r="C889" s="171" t="s">
        <v>2452</v>
      </c>
      <c r="D889" s="172">
        <v>44389</v>
      </c>
      <c r="E889" s="173">
        <v>0.62132005000000001</v>
      </c>
      <c r="F889" s="173">
        <v>0.62132005000000001</v>
      </c>
      <c r="G889" s="173">
        <v>1000.9308</v>
      </c>
      <c r="I889" s="92">
        <f t="shared" si="85"/>
        <v>0.62132005000000001</v>
      </c>
      <c r="J889" t="str">
        <f>IFERROR(VLOOKUP(VLOOKUP(B889,'Div &amp; NAV PU'!K:N,4,0),$O:$P,2,0),"Debt")</f>
        <v>Debt</v>
      </c>
      <c r="R889" t="str">
        <f t="shared" si="86"/>
        <v>Y0BQDirect Plan - Weekly IDCW</v>
      </c>
      <c r="S889" t="str">
        <f>+VLOOKUP(B889,'Div &amp; NAV PU'!K:N,4,0)</f>
        <v>Y0BQ</v>
      </c>
      <c r="T889" t="str">
        <f>+VLOOKUP(B889,'Div &amp; NAV PU'!K:O,5,0)</f>
        <v>Direct Plan - Weekly IDCW</v>
      </c>
      <c r="U889">
        <f t="shared" si="82"/>
        <v>16.12514651</v>
      </c>
      <c r="V889">
        <f>+VLOOKUP(T889,Financials!$C$59:$AN$72,MATCH(S889,Financials!$1:$1,0)-2,0)</f>
        <v>16.12514651</v>
      </c>
      <c r="W889" s="108">
        <f t="shared" si="87"/>
        <v>0</v>
      </c>
      <c r="Y889" s="92">
        <f t="shared" si="83"/>
        <v>16.12514651</v>
      </c>
      <c r="Z889">
        <f t="shared" si="84"/>
        <v>16.12514651</v>
      </c>
    </row>
    <row r="890" spans="1:32" hidden="1" x14ac:dyDescent="0.25">
      <c r="A890" s="171">
        <v>1286</v>
      </c>
      <c r="B890" s="171" t="s">
        <v>1268</v>
      </c>
      <c r="C890" s="171" t="s">
        <v>2447</v>
      </c>
      <c r="D890" s="172">
        <v>44389</v>
      </c>
      <c r="E890" s="173">
        <v>9.9221379999999998E-2</v>
      </c>
      <c r="F890" s="173">
        <v>9.9221379999999998E-2</v>
      </c>
      <c r="G890" s="173">
        <v>1014.3496</v>
      </c>
      <c r="I890" s="92">
        <f t="shared" si="85"/>
        <v>9.9221379999999998E-2</v>
      </c>
      <c r="J890" t="str">
        <f>IFERROR(VLOOKUP(VLOOKUP(B890,'Div &amp; NAV PU'!K:N,4,0),$O:$P,2,0),"Debt")</f>
        <v>Debt</v>
      </c>
      <c r="R890" t="str">
        <f t="shared" si="86"/>
        <v>Y0BQDirect Plan - Daily IDCW</v>
      </c>
      <c r="S890" t="str">
        <f>+VLOOKUP(B890,'Div &amp; NAV PU'!K:N,4,0)</f>
        <v>Y0BQ</v>
      </c>
      <c r="T890" t="str">
        <f>+VLOOKUP(B890,'Div &amp; NAV PU'!K:O,5,0)</f>
        <v>Direct Plan - Daily IDCW</v>
      </c>
      <c r="U890">
        <f t="shared" si="82"/>
        <v>16.338912069999992</v>
      </c>
      <c r="V890">
        <f>+VLOOKUP(T890,Financials!$C$59:$AN$72,MATCH(S890,Financials!$1:$1,0)-2,0)</f>
        <v>16.338912069999992</v>
      </c>
      <c r="W890" s="108">
        <f t="shared" si="87"/>
        <v>0</v>
      </c>
      <c r="Y890" s="92">
        <f t="shared" si="83"/>
        <v>16.338912069999992</v>
      </c>
      <c r="Z890">
        <f t="shared" si="84"/>
        <v>16.338912069999992</v>
      </c>
    </row>
    <row r="891" spans="1:32" hidden="1" x14ac:dyDescent="0.25">
      <c r="A891" s="171">
        <v>1287</v>
      </c>
      <c r="B891" s="171" t="s">
        <v>1300</v>
      </c>
      <c r="C891" s="171" t="s">
        <v>2460</v>
      </c>
      <c r="D891" s="172">
        <v>44389</v>
      </c>
      <c r="E891" s="173">
        <v>2.9062149999999998E-2</v>
      </c>
      <c r="F891" s="173">
        <v>2.9062149999999998E-2</v>
      </c>
      <c r="G891" s="173">
        <v>10.7988</v>
      </c>
      <c r="I891" s="92">
        <f t="shared" si="85"/>
        <v>2.9062149999999998E-2</v>
      </c>
      <c r="J891" t="str">
        <f>IFERROR(VLOOKUP(VLOOKUP(B891,'Div &amp; NAV PU'!K:N,4,0),$O:$P,2,0),"Debt")</f>
        <v>Debt</v>
      </c>
      <c r="R891" t="str">
        <f t="shared" si="86"/>
        <v>Y0AIRegular Plan - Weekly IDCW</v>
      </c>
      <c r="S891" t="str">
        <f>+VLOOKUP(B891,'Div &amp; NAV PU'!K:N,4,0)</f>
        <v>Y0AI</v>
      </c>
      <c r="T891" t="str">
        <f>+VLOOKUP(B891,'Div &amp; NAV PU'!K:O,5,0)</f>
        <v>Regular Plan - Weekly IDCW</v>
      </c>
      <c r="U891">
        <f t="shared" si="82"/>
        <v>0.25746023000000001</v>
      </c>
      <c r="V891">
        <f>+VLOOKUP(T891,Financials!$C$59:$AN$72,MATCH(S891,Financials!$1:$1,0)-2,0)</f>
        <v>0.25746023000000001</v>
      </c>
      <c r="W891" s="108">
        <f t="shared" si="87"/>
        <v>0</v>
      </c>
      <c r="Y891" s="92">
        <f t="shared" si="83"/>
        <v>0.25746023000000001</v>
      </c>
      <c r="Z891">
        <f t="shared" si="84"/>
        <v>0.25746023000000001</v>
      </c>
    </row>
    <row r="892" spans="1:32" hidden="1" x14ac:dyDescent="0.25">
      <c r="A892" s="171">
        <v>1289</v>
      </c>
      <c r="B892" s="171" t="s">
        <v>1296</v>
      </c>
      <c r="C892" s="171" t="s">
        <v>2461</v>
      </c>
      <c r="D892" s="172">
        <v>44389</v>
      </c>
      <c r="E892" s="173">
        <v>2.9766810000000001E-2</v>
      </c>
      <c r="F892" s="173">
        <v>2.9766810000000001E-2</v>
      </c>
      <c r="G892" s="173">
        <v>10.836600000000001</v>
      </c>
      <c r="I892" s="92">
        <f t="shared" si="85"/>
        <v>2.9766810000000001E-2</v>
      </c>
      <c r="J892" t="str">
        <f>IFERROR(VLOOKUP(VLOOKUP(B892,'Div &amp; NAV PU'!K:N,4,0),$O:$P,2,0),"Debt")</f>
        <v>Debt</v>
      </c>
      <c r="R892" t="str">
        <f t="shared" si="86"/>
        <v>Y0AIDirect Plan - Weekly IDCW</v>
      </c>
      <c r="S892" t="str">
        <f>+VLOOKUP(B892,'Div &amp; NAV PU'!K:N,4,0)</f>
        <v>Y0AI</v>
      </c>
      <c r="T892" t="str">
        <f>+VLOOKUP(B892,'Div &amp; NAV PU'!K:O,5,0)</f>
        <v>Direct Plan - Weekly IDCW</v>
      </c>
      <c r="U892">
        <f t="shared" si="82"/>
        <v>0.27169967</v>
      </c>
      <c r="V892">
        <f>+VLOOKUP(T892,Financials!$C$59:$AN$72,MATCH(S892,Financials!$1:$1,0)-2,0)</f>
        <v>0.27169967</v>
      </c>
      <c r="W892" s="108">
        <f t="shared" si="87"/>
        <v>0</v>
      </c>
      <c r="Y892" s="92">
        <f t="shared" si="83"/>
        <v>0.27169967</v>
      </c>
      <c r="Z892">
        <f t="shared" si="84"/>
        <v>0.27169967</v>
      </c>
    </row>
    <row r="893" spans="1:32" hidden="1" x14ac:dyDescent="0.25">
      <c r="A893" s="171">
        <v>1300</v>
      </c>
      <c r="B893" s="171">
        <v>222</v>
      </c>
      <c r="C893" s="171" t="s">
        <v>2455</v>
      </c>
      <c r="D893" s="172">
        <v>44390</v>
      </c>
      <c r="E893" s="173">
        <v>1.1538E-3</v>
      </c>
      <c r="F893" s="173">
        <v>1.1538E-3</v>
      </c>
      <c r="G893" s="173">
        <v>10.322100000000001</v>
      </c>
      <c r="I893" s="92">
        <f t="shared" si="85"/>
        <v>1.1538E-3</v>
      </c>
      <c r="J893" t="str">
        <f>IFERROR(VLOOKUP(VLOOKUP(B893,'Div &amp; NAV PU'!K:N,4,0),$O:$P,2,0),"Debt")</f>
        <v>Debt</v>
      </c>
      <c r="R893" t="str">
        <f t="shared" si="86"/>
        <v>Y0BORegular Plan - Daily IDCW</v>
      </c>
      <c r="S893" t="str">
        <f>+VLOOKUP(B893,'Div &amp; NAV PU'!K:N,4,0)</f>
        <v>Y0BO</v>
      </c>
      <c r="T893" t="str">
        <f>+VLOOKUP(B893,'Div &amp; NAV PU'!K:O,5,0)</f>
        <v>Regular Plan - Daily IDCW</v>
      </c>
      <c r="U893">
        <f t="shared" si="82"/>
        <v>0.17107141000000012</v>
      </c>
      <c r="V893">
        <f>+VLOOKUP(T893,Financials!$C$59:$AN$72,MATCH(S893,Financials!$1:$1,0)-2,0)</f>
        <v>0.17107141000000012</v>
      </c>
      <c r="W893" s="108">
        <f t="shared" si="87"/>
        <v>0</v>
      </c>
      <c r="Y893" s="92">
        <f t="shared" si="83"/>
        <v>0.17107141000000012</v>
      </c>
      <c r="Z893">
        <f t="shared" si="84"/>
        <v>0.17107141000000012</v>
      </c>
    </row>
    <row r="894" spans="1:32" hidden="1" x14ac:dyDescent="0.25">
      <c r="A894" s="171">
        <v>1301</v>
      </c>
      <c r="B894" s="171" t="s">
        <v>1259</v>
      </c>
      <c r="C894" s="171" t="s">
        <v>2457</v>
      </c>
      <c r="D894" s="172">
        <v>44390</v>
      </c>
      <c r="E894" s="173">
        <v>1.2208E-3</v>
      </c>
      <c r="F894" s="173">
        <v>1.2208E-3</v>
      </c>
      <c r="G894" s="173">
        <v>10.5092</v>
      </c>
      <c r="I894" s="92">
        <f t="shared" si="85"/>
        <v>1.2208E-3</v>
      </c>
      <c r="J894" t="str">
        <f>IFERROR(VLOOKUP(VLOOKUP(B894,'Div &amp; NAV PU'!K:N,4,0),$O:$P,2,0),"Debt")</f>
        <v>Debt</v>
      </c>
      <c r="R894" t="str">
        <f t="shared" si="86"/>
        <v>Y0BODirect Plan - Daily IDCW</v>
      </c>
      <c r="S894" t="str">
        <f>+VLOOKUP(B894,'Div &amp; NAV PU'!K:N,4,0)</f>
        <v>Y0BO</v>
      </c>
      <c r="T894" t="str">
        <f>+VLOOKUP(B894,'Div &amp; NAV PU'!K:O,5,0)</f>
        <v>Direct Plan - Daily IDCW</v>
      </c>
      <c r="U894">
        <f t="shared" si="82"/>
        <v>0.18260394999999999</v>
      </c>
      <c r="V894">
        <f>+VLOOKUP(T894,Financials!$C$59:$AN$72,MATCH(S894,Financials!$1:$1,0)-2,0)</f>
        <v>0.18260394999999999</v>
      </c>
      <c r="W894" s="108">
        <f t="shared" si="87"/>
        <v>0</v>
      </c>
      <c r="Y894" s="92">
        <f t="shared" si="83"/>
        <v>0.18260394999999999</v>
      </c>
      <c r="Z894">
        <f t="shared" si="84"/>
        <v>0.18260394999999999</v>
      </c>
    </row>
    <row r="895" spans="1:32" hidden="1" x14ac:dyDescent="0.25">
      <c r="A895" s="171">
        <v>1302</v>
      </c>
      <c r="B895" s="171" t="s">
        <v>1289</v>
      </c>
      <c r="C895" s="171" t="s">
        <v>2444</v>
      </c>
      <c r="D895" s="172">
        <v>44390</v>
      </c>
      <c r="E895" s="173">
        <v>8.5267910000000002E-2</v>
      </c>
      <c r="F895" s="173">
        <v>8.5267910000000002E-2</v>
      </c>
      <c r="G895" s="173">
        <v>1023.3</v>
      </c>
      <c r="I895" s="92">
        <f t="shared" si="85"/>
        <v>8.5267910000000002E-2</v>
      </c>
      <c r="J895" t="str">
        <f>IFERROR(VLOOKUP(VLOOKUP(B895,'Div &amp; NAV PU'!K:N,4,0),$O:$P,2,0),"Debt")</f>
        <v>Debt</v>
      </c>
      <c r="R895" t="str">
        <f t="shared" si="86"/>
        <v>Y0ALRegular Plan - Daily IDCW</v>
      </c>
      <c r="S895" t="str">
        <f>+VLOOKUP(B895,'Div &amp; NAV PU'!K:N,4,0)</f>
        <v>Y0AL</v>
      </c>
      <c r="T895" t="str">
        <f>+VLOOKUP(B895,'Div &amp; NAV PU'!K:O,5,0)</f>
        <v>Regular Plan - Daily IDCW</v>
      </c>
      <c r="U895">
        <f t="shared" si="82"/>
        <v>15.581406499999995</v>
      </c>
      <c r="V895">
        <f>+VLOOKUP(T895,Financials!$C$59:$AN$72,MATCH(S895,Financials!$1:$1,0)-2,0)</f>
        <v>15.581406499999995</v>
      </c>
      <c r="W895" s="108">
        <f t="shared" si="87"/>
        <v>0</v>
      </c>
      <c r="Y895" s="92">
        <f t="shared" si="83"/>
        <v>15.581406499999995</v>
      </c>
      <c r="Z895">
        <f t="shared" si="84"/>
        <v>15.581406499999995</v>
      </c>
    </row>
    <row r="896" spans="1:32" hidden="1" x14ac:dyDescent="0.25">
      <c r="A896" s="171">
        <v>1303</v>
      </c>
      <c r="B896" s="171" t="s">
        <v>1285</v>
      </c>
      <c r="C896" s="171" t="s">
        <v>2445</v>
      </c>
      <c r="D896" s="172">
        <v>44390</v>
      </c>
      <c r="E896" s="173">
        <v>8.8082519999999997E-2</v>
      </c>
      <c r="F896" s="173">
        <v>8.8082519999999997E-2</v>
      </c>
      <c r="G896" s="173">
        <v>1023.3</v>
      </c>
      <c r="I896" s="92">
        <f t="shared" si="85"/>
        <v>8.8082519999999997E-2</v>
      </c>
      <c r="J896" t="str">
        <f>IFERROR(VLOOKUP(VLOOKUP(B896,'Div &amp; NAV PU'!K:N,4,0),$O:$P,2,0),"Debt")</f>
        <v>Debt</v>
      </c>
      <c r="R896" t="str">
        <f t="shared" si="86"/>
        <v>Y0ALDirect Plan - Daily IDCW</v>
      </c>
      <c r="S896" t="str">
        <f>+VLOOKUP(B896,'Div &amp; NAV PU'!K:N,4,0)</f>
        <v>Y0AL</v>
      </c>
      <c r="T896" t="str">
        <f>+VLOOKUP(B896,'Div &amp; NAV PU'!K:O,5,0)</f>
        <v>Direct Plan - Daily IDCW</v>
      </c>
      <c r="U896">
        <f t="shared" si="82"/>
        <v>16.110954460000006</v>
      </c>
      <c r="V896">
        <f>+VLOOKUP(T896,Financials!$C$59:$AN$72,MATCH(S896,Financials!$1:$1,0)-2,0)</f>
        <v>16.110954460000006</v>
      </c>
      <c r="W896" s="108">
        <f t="shared" si="87"/>
        <v>0</v>
      </c>
      <c r="Y896" s="92">
        <f t="shared" si="83"/>
        <v>16.110954460000006</v>
      </c>
      <c r="Z896">
        <f t="shared" si="84"/>
        <v>16.110954460000006</v>
      </c>
    </row>
    <row r="897" spans="1:26" hidden="1" x14ac:dyDescent="0.25">
      <c r="A897" s="171">
        <v>1304</v>
      </c>
      <c r="B897" s="171">
        <v>125</v>
      </c>
      <c r="C897" s="171" t="s">
        <v>2458</v>
      </c>
      <c r="D897" s="172">
        <v>44390</v>
      </c>
      <c r="E897" s="173">
        <v>1.09077E-3</v>
      </c>
      <c r="F897" s="173">
        <v>1.09077E-3</v>
      </c>
      <c r="G897" s="173">
        <v>10.8591</v>
      </c>
      <c r="I897" s="92">
        <f t="shared" si="85"/>
        <v>1.09077E-3</v>
      </c>
      <c r="J897" t="str">
        <f>IFERROR(VLOOKUP(VLOOKUP(B897,'Div &amp; NAV PU'!K:N,4,0),$O:$P,2,0),"Debt")</f>
        <v>Debt</v>
      </c>
      <c r="R897" t="str">
        <f t="shared" si="86"/>
        <v>Y0BLRegular Plan - Daily IDCW</v>
      </c>
      <c r="S897" t="str">
        <f>+VLOOKUP(B897,'Div &amp; NAV PU'!K:N,4,0)</f>
        <v>Y0BL</v>
      </c>
      <c r="T897" t="str">
        <f>+VLOOKUP(B897,'Div &amp; NAV PU'!K:O,5,0)</f>
        <v>Regular Plan - Daily IDCW</v>
      </c>
      <c r="U897">
        <f t="shared" si="82"/>
        <v>0.15721088999999988</v>
      </c>
      <c r="V897">
        <f>+VLOOKUP(T897,Financials!$C$59:$AN$72,MATCH(S897,Financials!$1:$1,0)-2,0)</f>
        <v>0.15721088999999988</v>
      </c>
      <c r="W897" s="108">
        <f t="shared" si="87"/>
        <v>0</v>
      </c>
      <c r="Y897" s="92">
        <f t="shared" si="83"/>
        <v>0.15721088999999988</v>
      </c>
      <c r="Z897">
        <f t="shared" si="84"/>
        <v>0.15721088999999988</v>
      </c>
    </row>
    <row r="898" spans="1:26" hidden="1" x14ac:dyDescent="0.25">
      <c r="A898" s="171">
        <v>1305</v>
      </c>
      <c r="B898" s="171" t="s">
        <v>1263</v>
      </c>
      <c r="C898" s="171" t="s">
        <v>2459</v>
      </c>
      <c r="D898" s="172">
        <v>44390</v>
      </c>
      <c r="E898" s="173">
        <v>1.23372E-3</v>
      </c>
      <c r="F898" s="173">
        <v>1.23372E-3</v>
      </c>
      <c r="G898" s="173">
        <v>10.8591</v>
      </c>
      <c r="I898" s="92">
        <f t="shared" si="85"/>
        <v>1.23372E-3</v>
      </c>
      <c r="J898" t="str">
        <f>IFERROR(VLOOKUP(VLOOKUP(B898,'Div &amp; NAV PU'!K:N,4,0),$O:$P,2,0),"Debt")</f>
        <v>Debt</v>
      </c>
      <c r="R898" t="str">
        <f t="shared" si="86"/>
        <v>Y0BLDirect Plan - Daily IDCW</v>
      </c>
      <c r="S898" t="str">
        <f>+VLOOKUP(B898,'Div &amp; NAV PU'!K:N,4,0)</f>
        <v>Y0BL</v>
      </c>
      <c r="T898" t="str">
        <f>+VLOOKUP(B898,'Div &amp; NAV PU'!K:O,5,0)</f>
        <v>Direct Plan - Daily IDCW</v>
      </c>
      <c r="U898">
        <f t="shared" ref="U898:U961" si="88">+SUMIFS(I:I,R:R,R898)</f>
        <v>0.18309809000000002</v>
      </c>
      <c r="V898">
        <f>+VLOOKUP(T898,Financials!$C$59:$AN$72,MATCH(S898,Financials!$1:$1,0)-2,0)</f>
        <v>0.18309809000000002</v>
      </c>
      <c r="W898" s="108">
        <f t="shared" si="87"/>
        <v>0</v>
      </c>
      <c r="Y898" s="92">
        <f t="shared" ref="Y898:Y961" si="89">+SUMIFS(E:E,R:R,R898)</f>
        <v>0.18309809000000002</v>
      </c>
      <c r="Z898">
        <f t="shared" ref="Z898:Z961" si="90">+SUMIFS(F:F,R:R,R898)</f>
        <v>0.18309809000000002</v>
      </c>
    </row>
    <row r="899" spans="1:26" hidden="1" x14ac:dyDescent="0.25">
      <c r="A899" s="171">
        <v>1306</v>
      </c>
      <c r="B899" s="171" t="s">
        <v>1271</v>
      </c>
      <c r="C899" s="171" t="s">
        <v>2446</v>
      </c>
      <c r="D899" s="172">
        <v>44390</v>
      </c>
      <c r="E899" s="173">
        <v>9.5851220000000001E-2</v>
      </c>
      <c r="F899" s="173">
        <v>9.5851220000000001E-2</v>
      </c>
      <c r="G899" s="173">
        <v>1011.7794</v>
      </c>
      <c r="I899" s="92">
        <f t="shared" ref="I899:I962" si="91">F899</f>
        <v>9.5851220000000001E-2</v>
      </c>
      <c r="J899" t="str">
        <f>IFERROR(VLOOKUP(VLOOKUP(B899,'Div &amp; NAV PU'!K:N,4,0),$O:$P,2,0),"Debt")</f>
        <v>Debt</v>
      </c>
      <c r="R899" t="str">
        <f t="shared" si="86"/>
        <v>Y0BQRegular Plan - Daily IDCW</v>
      </c>
      <c r="S899" t="str">
        <f>+VLOOKUP(B899,'Div &amp; NAV PU'!K:N,4,0)</f>
        <v>Y0BQ</v>
      </c>
      <c r="T899" t="str">
        <f>+VLOOKUP(B899,'Div &amp; NAV PU'!K:O,5,0)</f>
        <v>Regular Plan - Daily IDCW</v>
      </c>
      <c r="U899">
        <f t="shared" si="88"/>
        <v>15.994319890000005</v>
      </c>
      <c r="V899">
        <f>+VLOOKUP(T899,Financials!$C$59:$AN$72,MATCH(S899,Financials!$1:$1,0)-2,0)</f>
        <v>15.994319890000005</v>
      </c>
      <c r="W899" s="108">
        <f t="shared" si="87"/>
        <v>0</v>
      </c>
      <c r="Y899" s="92">
        <f t="shared" si="89"/>
        <v>15.994319890000005</v>
      </c>
      <c r="Z899">
        <f t="shared" si="90"/>
        <v>15.994319890000005</v>
      </c>
    </row>
    <row r="900" spans="1:26" hidden="1" x14ac:dyDescent="0.25">
      <c r="A900" s="171">
        <v>1307</v>
      </c>
      <c r="B900" s="171" t="s">
        <v>1268</v>
      </c>
      <c r="C900" s="171" t="s">
        <v>2447</v>
      </c>
      <c r="D900" s="172">
        <v>44390</v>
      </c>
      <c r="E900" s="173">
        <v>9.7524780000000005E-2</v>
      </c>
      <c r="F900" s="173">
        <v>9.7524780000000005E-2</v>
      </c>
      <c r="G900" s="173">
        <v>1014.3496</v>
      </c>
      <c r="I900" s="92">
        <f t="shared" si="91"/>
        <v>9.7524780000000005E-2</v>
      </c>
      <c r="J900" t="str">
        <f>IFERROR(VLOOKUP(VLOOKUP(B900,'Div &amp; NAV PU'!K:N,4,0),$O:$P,2,0),"Debt")</f>
        <v>Debt</v>
      </c>
      <c r="R900" t="str">
        <f t="shared" si="86"/>
        <v>Y0BQDirect Plan - Daily IDCW</v>
      </c>
      <c r="S900" t="str">
        <f>+VLOOKUP(B900,'Div &amp; NAV PU'!K:N,4,0)</f>
        <v>Y0BQ</v>
      </c>
      <c r="T900" t="str">
        <f>+VLOOKUP(B900,'Div &amp; NAV PU'!K:O,5,0)</f>
        <v>Direct Plan - Daily IDCW</v>
      </c>
      <c r="U900">
        <f t="shared" si="88"/>
        <v>16.338912069999992</v>
      </c>
      <c r="V900">
        <f>+VLOOKUP(T900,Financials!$C$59:$AN$72,MATCH(S900,Financials!$1:$1,0)-2,0)</f>
        <v>16.338912069999992</v>
      </c>
      <c r="W900" s="108">
        <f t="shared" si="87"/>
        <v>0</v>
      </c>
      <c r="Y900" s="92">
        <f t="shared" si="89"/>
        <v>16.338912069999992</v>
      </c>
      <c r="Z900">
        <f t="shared" si="90"/>
        <v>16.338912069999992</v>
      </c>
    </row>
    <row r="901" spans="1:26" hidden="1" x14ac:dyDescent="0.25">
      <c r="A901" s="171">
        <v>1308</v>
      </c>
      <c r="B901" s="171" t="s">
        <v>1297</v>
      </c>
      <c r="C901" s="171" t="s">
        <v>2469</v>
      </c>
      <c r="D901" s="172">
        <v>44390</v>
      </c>
      <c r="E901" s="173">
        <v>1.96904E-3</v>
      </c>
      <c r="F901" s="173">
        <v>1.96904E-3</v>
      </c>
      <c r="G901" s="173">
        <v>11.116</v>
      </c>
      <c r="I901" s="92">
        <f t="shared" si="91"/>
        <v>1.96904E-3</v>
      </c>
      <c r="J901" t="str">
        <f>IFERROR(VLOOKUP(VLOOKUP(B901,'Div &amp; NAV PU'!K:N,4,0),$O:$P,2,0),"Debt")</f>
        <v>Debt</v>
      </c>
      <c r="R901" t="str">
        <f t="shared" si="86"/>
        <v>Y0AIRegular Plan - Daily IDCW</v>
      </c>
      <c r="S901" t="str">
        <f>+VLOOKUP(B901,'Div &amp; NAV PU'!K:N,4,0)</f>
        <v>Y0AI</v>
      </c>
      <c r="T901" t="str">
        <f>+VLOOKUP(B901,'Div &amp; NAV PU'!K:O,5,0)</f>
        <v>Regular Plan - Daily IDCW</v>
      </c>
      <c r="U901">
        <f t="shared" si="88"/>
        <v>0.25393286999999998</v>
      </c>
      <c r="V901">
        <f>+VLOOKUP(T901,Financials!$C$59:$AN$72,MATCH(S901,Financials!$1:$1,0)-2,0)</f>
        <v>0.25393286999999998</v>
      </c>
      <c r="W901" s="108">
        <f t="shared" si="87"/>
        <v>0</v>
      </c>
      <c r="Y901" s="92">
        <f t="shared" si="89"/>
        <v>0.25393286999999998</v>
      </c>
      <c r="Z901">
        <f t="shared" si="90"/>
        <v>0.25393286999999998</v>
      </c>
    </row>
    <row r="902" spans="1:26" hidden="1" x14ac:dyDescent="0.25">
      <c r="A902" s="171">
        <v>1309</v>
      </c>
      <c r="B902" s="171" t="s">
        <v>1524</v>
      </c>
      <c r="C902" s="171" t="s">
        <v>2462</v>
      </c>
      <c r="D902" s="172">
        <v>44390</v>
      </c>
      <c r="E902" s="173">
        <v>5.3479199999999999E-3</v>
      </c>
      <c r="F902" s="173">
        <v>5.3479199999999999E-3</v>
      </c>
      <c r="G902" s="173">
        <v>11.1907</v>
      </c>
      <c r="I902" s="92">
        <f t="shared" si="91"/>
        <v>5.3479199999999999E-3</v>
      </c>
      <c r="J902" t="str">
        <f>IFERROR(VLOOKUP(VLOOKUP(B902,'Div &amp; NAV PU'!K:N,4,0),$O:$P,2,0),"Debt")</f>
        <v>Debt</v>
      </c>
      <c r="R902" t="str">
        <f t="shared" si="86"/>
        <v>Y0AIDirect Plan - Daily IDCW</v>
      </c>
      <c r="S902" t="str">
        <f>+VLOOKUP(B902,'Div &amp; NAV PU'!K:N,4,0)</f>
        <v>Y0AI</v>
      </c>
      <c r="T902" t="str">
        <f>+VLOOKUP(B902,'Div &amp; NAV PU'!K:O,5,0)</f>
        <v>Direct Plan - Daily IDCW</v>
      </c>
      <c r="U902">
        <f t="shared" si="88"/>
        <v>0.28590751000000003</v>
      </c>
      <c r="V902">
        <f>+VLOOKUP(T902,Financials!$C$59:$AN$72,MATCH(S902,Financials!$1:$1,0)-2,0)</f>
        <v>0.28590751000000003</v>
      </c>
      <c r="W902" s="108">
        <f t="shared" si="87"/>
        <v>0</v>
      </c>
      <c r="Y902" s="92">
        <f t="shared" si="89"/>
        <v>0.28590751000000003</v>
      </c>
      <c r="Z902">
        <f t="shared" si="90"/>
        <v>0.28590751000000003</v>
      </c>
    </row>
    <row r="903" spans="1:26" hidden="1" x14ac:dyDescent="0.25">
      <c r="A903" s="171">
        <v>1310</v>
      </c>
      <c r="B903" s="171">
        <v>222</v>
      </c>
      <c r="C903" s="171" t="s">
        <v>2455</v>
      </c>
      <c r="D903" s="172">
        <v>44391</v>
      </c>
      <c r="E903" s="173">
        <v>1.5298099999999999E-3</v>
      </c>
      <c r="F903" s="173">
        <v>1.5298099999999999E-3</v>
      </c>
      <c r="G903" s="173">
        <v>10.322100000000001</v>
      </c>
      <c r="I903" s="92">
        <f t="shared" si="91"/>
        <v>1.5298099999999999E-3</v>
      </c>
      <c r="J903" t="str">
        <f>IFERROR(VLOOKUP(VLOOKUP(B903,'Div &amp; NAV PU'!K:N,4,0),$O:$P,2,0),"Debt")</f>
        <v>Debt</v>
      </c>
      <c r="R903" t="str">
        <f t="shared" si="86"/>
        <v>Y0BORegular Plan - Daily IDCW</v>
      </c>
      <c r="S903" t="str">
        <f>+VLOOKUP(B903,'Div &amp; NAV PU'!K:N,4,0)</f>
        <v>Y0BO</v>
      </c>
      <c r="T903" t="str">
        <f>+VLOOKUP(B903,'Div &amp; NAV PU'!K:O,5,0)</f>
        <v>Regular Plan - Daily IDCW</v>
      </c>
      <c r="U903">
        <f t="shared" si="88"/>
        <v>0.17107141000000012</v>
      </c>
      <c r="V903">
        <f>+VLOOKUP(T903,Financials!$C$59:$AN$72,MATCH(S903,Financials!$1:$1,0)-2,0)</f>
        <v>0.17107141000000012</v>
      </c>
      <c r="W903" s="108">
        <f t="shared" si="87"/>
        <v>0</v>
      </c>
      <c r="Y903" s="92">
        <f t="shared" si="89"/>
        <v>0.17107141000000012</v>
      </c>
      <c r="Z903">
        <f t="shared" si="90"/>
        <v>0.17107141000000012</v>
      </c>
    </row>
    <row r="904" spans="1:26" hidden="1" x14ac:dyDescent="0.25">
      <c r="A904" s="171">
        <v>1311</v>
      </c>
      <c r="B904" s="171" t="s">
        <v>1259</v>
      </c>
      <c r="C904" s="171" t="s">
        <v>2457</v>
      </c>
      <c r="D904" s="172">
        <v>44391</v>
      </c>
      <c r="E904" s="173">
        <v>1.6036399999999999E-3</v>
      </c>
      <c r="F904" s="173">
        <v>1.6036399999999999E-3</v>
      </c>
      <c r="G904" s="173">
        <v>10.5092</v>
      </c>
      <c r="I904" s="92">
        <f t="shared" si="91"/>
        <v>1.6036399999999999E-3</v>
      </c>
      <c r="J904" t="str">
        <f>IFERROR(VLOOKUP(VLOOKUP(B904,'Div &amp; NAV PU'!K:N,4,0),$O:$P,2,0),"Debt")</f>
        <v>Debt</v>
      </c>
      <c r="R904" t="str">
        <f t="shared" si="86"/>
        <v>Y0BODirect Plan - Daily IDCW</v>
      </c>
      <c r="S904" t="str">
        <f>+VLOOKUP(B904,'Div &amp; NAV PU'!K:N,4,0)</f>
        <v>Y0BO</v>
      </c>
      <c r="T904" t="str">
        <f>+VLOOKUP(B904,'Div &amp; NAV PU'!K:O,5,0)</f>
        <v>Direct Plan - Daily IDCW</v>
      </c>
      <c r="U904">
        <f t="shared" si="88"/>
        <v>0.18260394999999999</v>
      </c>
      <c r="V904">
        <f>+VLOOKUP(T904,Financials!$C$59:$AN$72,MATCH(S904,Financials!$1:$1,0)-2,0)</f>
        <v>0.18260394999999999</v>
      </c>
      <c r="W904" s="108">
        <f t="shared" si="87"/>
        <v>0</v>
      </c>
      <c r="Y904" s="92">
        <f t="shared" si="89"/>
        <v>0.18260394999999999</v>
      </c>
      <c r="Z904">
        <f t="shared" si="90"/>
        <v>0.18260394999999999</v>
      </c>
    </row>
    <row r="905" spans="1:26" hidden="1" x14ac:dyDescent="0.25">
      <c r="A905" s="171">
        <v>1312</v>
      </c>
      <c r="B905" s="171" t="s">
        <v>1289</v>
      </c>
      <c r="C905" s="171" t="s">
        <v>2444</v>
      </c>
      <c r="D905" s="172">
        <v>44391</v>
      </c>
      <c r="E905" s="173">
        <v>8.5213469999999999E-2</v>
      </c>
      <c r="F905" s="173">
        <v>8.5213469999999999E-2</v>
      </c>
      <c r="G905" s="173">
        <v>1023.3</v>
      </c>
      <c r="I905" s="92">
        <f t="shared" si="91"/>
        <v>8.5213469999999999E-2</v>
      </c>
      <c r="J905" t="str">
        <f>IFERROR(VLOOKUP(VLOOKUP(B905,'Div &amp; NAV PU'!K:N,4,0),$O:$P,2,0),"Debt")</f>
        <v>Debt</v>
      </c>
      <c r="R905" t="str">
        <f t="shared" si="86"/>
        <v>Y0ALRegular Plan - Daily IDCW</v>
      </c>
      <c r="S905" t="str">
        <f>+VLOOKUP(B905,'Div &amp; NAV PU'!K:N,4,0)</f>
        <v>Y0AL</v>
      </c>
      <c r="T905" t="str">
        <f>+VLOOKUP(B905,'Div &amp; NAV PU'!K:O,5,0)</f>
        <v>Regular Plan - Daily IDCW</v>
      </c>
      <c r="U905">
        <f t="shared" si="88"/>
        <v>15.581406499999995</v>
      </c>
      <c r="V905">
        <f>+VLOOKUP(T905,Financials!$C$59:$AN$72,MATCH(S905,Financials!$1:$1,0)-2,0)</f>
        <v>15.581406499999995</v>
      </c>
      <c r="W905" s="108">
        <f t="shared" si="87"/>
        <v>0</v>
      </c>
      <c r="Y905" s="92">
        <f t="shared" si="89"/>
        <v>15.581406499999995</v>
      </c>
      <c r="Z905">
        <f t="shared" si="90"/>
        <v>15.581406499999995</v>
      </c>
    </row>
    <row r="906" spans="1:26" hidden="1" x14ac:dyDescent="0.25">
      <c r="A906" s="171">
        <v>1313</v>
      </c>
      <c r="B906" s="171" t="s">
        <v>1285</v>
      </c>
      <c r="C906" s="171" t="s">
        <v>2445</v>
      </c>
      <c r="D906" s="172">
        <v>44391</v>
      </c>
      <c r="E906" s="173">
        <v>8.7990600000000002E-2</v>
      </c>
      <c r="F906" s="173">
        <v>8.7990600000000002E-2</v>
      </c>
      <c r="G906" s="173">
        <v>1023.3</v>
      </c>
      <c r="I906" s="92">
        <f t="shared" si="91"/>
        <v>8.7990600000000002E-2</v>
      </c>
      <c r="J906" t="str">
        <f>IFERROR(VLOOKUP(VLOOKUP(B906,'Div &amp; NAV PU'!K:N,4,0),$O:$P,2,0),"Debt")</f>
        <v>Debt</v>
      </c>
      <c r="R906" t="str">
        <f t="shared" si="86"/>
        <v>Y0ALDirect Plan - Daily IDCW</v>
      </c>
      <c r="S906" t="str">
        <f>+VLOOKUP(B906,'Div &amp; NAV PU'!K:N,4,0)</f>
        <v>Y0AL</v>
      </c>
      <c r="T906" t="str">
        <f>+VLOOKUP(B906,'Div &amp; NAV PU'!K:O,5,0)</f>
        <v>Direct Plan - Daily IDCW</v>
      </c>
      <c r="U906">
        <f t="shared" si="88"/>
        <v>16.110954460000006</v>
      </c>
      <c r="V906">
        <f>+VLOOKUP(T906,Financials!$C$59:$AN$72,MATCH(S906,Financials!$1:$1,0)-2,0)</f>
        <v>16.110954460000006</v>
      </c>
      <c r="W906" s="108">
        <f t="shared" si="87"/>
        <v>0</v>
      </c>
      <c r="Y906" s="92">
        <f t="shared" si="89"/>
        <v>16.110954460000006</v>
      </c>
      <c r="Z906">
        <f t="shared" si="90"/>
        <v>16.110954460000006</v>
      </c>
    </row>
    <row r="907" spans="1:26" hidden="1" x14ac:dyDescent="0.25">
      <c r="A907" s="171">
        <v>1314</v>
      </c>
      <c r="B907" s="171">
        <v>125</v>
      </c>
      <c r="C907" s="171" t="s">
        <v>2458</v>
      </c>
      <c r="D907" s="172">
        <v>44391</v>
      </c>
      <c r="E907" s="173">
        <v>1.06875E-3</v>
      </c>
      <c r="F907" s="173">
        <v>1.06875E-3</v>
      </c>
      <c r="G907" s="173">
        <v>10.8591</v>
      </c>
      <c r="I907" s="92">
        <f t="shared" si="91"/>
        <v>1.06875E-3</v>
      </c>
      <c r="J907" t="str">
        <f>IFERROR(VLOOKUP(VLOOKUP(B907,'Div &amp; NAV PU'!K:N,4,0),$O:$P,2,0),"Debt")</f>
        <v>Debt</v>
      </c>
      <c r="R907" t="str">
        <f t="shared" si="86"/>
        <v>Y0BLRegular Plan - Daily IDCW</v>
      </c>
      <c r="S907" t="str">
        <f>+VLOOKUP(B907,'Div &amp; NAV PU'!K:N,4,0)</f>
        <v>Y0BL</v>
      </c>
      <c r="T907" t="str">
        <f>+VLOOKUP(B907,'Div &amp; NAV PU'!K:O,5,0)</f>
        <v>Regular Plan - Daily IDCW</v>
      </c>
      <c r="U907">
        <f t="shared" si="88"/>
        <v>0.15721088999999988</v>
      </c>
      <c r="V907">
        <f>+VLOOKUP(T907,Financials!$C$59:$AN$72,MATCH(S907,Financials!$1:$1,0)-2,0)</f>
        <v>0.15721088999999988</v>
      </c>
      <c r="W907" s="108">
        <f t="shared" si="87"/>
        <v>0</v>
      </c>
      <c r="Y907" s="92">
        <f t="shared" si="89"/>
        <v>0.15721088999999988</v>
      </c>
      <c r="Z907">
        <f t="shared" si="90"/>
        <v>0.15721088999999988</v>
      </c>
    </row>
    <row r="908" spans="1:26" hidden="1" x14ac:dyDescent="0.25">
      <c r="A908" s="171">
        <v>1315</v>
      </c>
      <c r="B908" s="171" t="s">
        <v>1263</v>
      </c>
      <c r="C908" s="171" t="s">
        <v>2459</v>
      </c>
      <c r="D908" s="172">
        <v>44391</v>
      </c>
      <c r="E908" s="173">
        <v>1.2116900000000001E-3</v>
      </c>
      <c r="F908" s="173">
        <v>1.2116900000000001E-3</v>
      </c>
      <c r="G908" s="173">
        <v>10.8591</v>
      </c>
      <c r="I908" s="92">
        <f t="shared" si="91"/>
        <v>1.2116900000000001E-3</v>
      </c>
      <c r="J908" t="str">
        <f>IFERROR(VLOOKUP(VLOOKUP(B908,'Div &amp; NAV PU'!K:N,4,0),$O:$P,2,0),"Debt")</f>
        <v>Debt</v>
      </c>
      <c r="R908" t="str">
        <f t="shared" si="86"/>
        <v>Y0BLDirect Plan - Daily IDCW</v>
      </c>
      <c r="S908" t="str">
        <f>+VLOOKUP(B908,'Div &amp; NAV PU'!K:N,4,0)</f>
        <v>Y0BL</v>
      </c>
      <c r="T908" t="str">
        <f>+VLOOKUP(B908,'Div &amp; NAV PU'!K:O,5,0)</f>
        <v>Direct Plan - Daily IDCW</v>
      </c>
      <c r="U908">
        <f t="shared" si="88"/>
        <v>0.18309809000000002</v>
      </c>
      <c r="V908">
        <f>+VLOOKUP(T908,Financials!$C$59:$AN$72,MATCH(S908,Financials!$1:$1,0)-2,0)</f>
        <v>0.18309809000000002</v>
      </c>
      <c r="W908" s="108">
        <f t="shared" si="87"/>
        <v>0</v>
      </c>
      <c r="Y908" s="92">
        <f t="shared" si="89"/>
        <v>0.18309809000000002</v>
      </c>
      <c r="Z908">
        <f t="shared" si="90"/>
        <v>0.18309809000000002</v>
      </c>
    </row>
    <row r="909" spans="1:26" hidden="1" x14ac:dyDescent="0.25">
      <c r="A909" s="171">
        <v>1316</v>
      </c>
      <c r="B909" s="171" t="s">
        <v>1271</v>
      </c>
      <c r="C909" s="171" t="s">
        <v>2446</v>
      </c>
      <c r="D909" s="172">
        <v>44391</v>
      </c>
      <c r="E909" s="173">
        <v>0.10347478</v>
      </c>
      <c r="F909" s="173">
        <v>0.10347478</v>
      </c>
      <c r="G909" s="173">
        <v>1011.7794</v>
      </c>
      <c r="I909" s="92">
        <f t="shared" si="91"/>
        <v>0.10347478</v>
      </c>
      <c r="J909" t="str">
        <f>IFERROR(VLOOKUP(VLOOKUP(B909,'Div &amp; NAV PU'!K:N,4,0),$O:$P,2,0),"Debt")</f>
        <v>Debt</v>
      </c>
      <c r="R909" t="str">
        <f t="shared" ref="R909:R970" si="92">+S909&amp;T909</f>
        <v>Y0BQRegular Plan - Daily IDCW</v>
      </c>
      <c r="S909" t="str">
        <f>+VLOOKUP(B909,'Div &amp; NAV PU'!K:N,4,0)</f>
        <v>Y0BQ</v>
      </c>
      <c r="T909" t="str">
        <f>+VLOOKUP(B909,'Div &amp; NAV PU'!K:O,5,0)</f>
        <v>Regular Plan - Daily IDCW</v>
      </c>
      <c r="U909">
        <f t="shared" si="88"/>
        <v>15.994319890000005</v>
      </c>
      <c r="V909">
        <f>+VLOOKUP(T909,Financials!$C$59:$AN$72,MATCH(S909,Financials!$1:$1,0)-2,0)</f>
        <v>15.994319890000005</v>
      </c>
      <c r="W909" s="108">
        <f t="shared" ref="W909:W970" si="93">+V909-U909</f>
        <v>0</v>
      </c>
      <c r="Y909" s="92">
        <f t="shared" si="89"/>
        <v>15.994319890000005</v>
      </c>
      <c r="Z909">
        <f t="shared" si="90"/>
        <v>15.994319890000005</v>
      </c>
    </row>
    <row r="910" spans="1:26" hidden="1" x14ac:dyDescent="0.25">
      <c r="A910" s="171">
        <v>1317</v>
      </c>
      <c r="B910" s="171" t="s">
        <v>1268</v>
      </c>
      <c r="C910" s="171" t="s">
        <v>2447</v>
      </c>
      <c r="D910" s="172">
        <v>44391</v>
      </c>
      <c r="E910" s="173">
        <v>0.10512834</v>
      </c>
      <c r="F910" s="173">
        <v>0.10512834</v>
      </c>
      <c r="G910" s="173">
        <v>1014.3496</v>
      </c>
      <c r="I910" s="92">
        <f t="shared" si="91"/>
        <v>0.10512834</v>
      </c>
      <c r="J910" t="str">
        <f>IFERROR(VLOOKUP(VLOOKUP(B910,'Div &amp; NAV PU'!K:N,4,0),$O:$P,2,0),"Debt")</f>
        <v>Debt</v>
      </c>
      <c r="R910" t="str">
        <f t="shared" si="92"/>
        <v>Y0BQDirect Plan - Daily IDCW</v>
      </c>
      <c r="S910" t="str">
        <f>+VLOOKUP(B910,'Div &amp; NAV PU'!K:N,4,0)</f>
        <v>Y0BQ</v>
      </c>
      <c r="T910" t="str">
        <f>+VLOOKUP(B910,'Div &amp; NAV PU'!K:O,5,0)</f>
        <v>Direct Plan - Daily IDCW</v>
      </c>
      <c r="U910">
        <f t="shared" si="88"/>
        <v>16.338912069999992</v>
      </c>
      <c r="V910">
        <f>+VLOOKUP(T910,Financials!$C$59:$AN$72,MATCH(S910,Financials!$1:$1,0)-2,0)</f>
        <v>16.338912069999992</v>
      </c>
      <c r="W910" s="108">
        <f t="shared" si="93"/>
        <v>0</v>
      </c>
      <c r="Y910" s="92">
        <f t="shared" si="89"/>
        <v>16.338912069999992</v>
      </c>
      <c r="Z910">
        <f t="shared" si="90"/>
        <v>16.338912069999992</v>
      </c>
    </row>
    <row r="911" spans="1:26" hidden="1" x14ac:dyDescent="0.25">
      <c r="A911" s="171">
        <v>1318</v>
      </c>
      <c r="B911" s="171" t="s">
        <v>1297</v>
      </c>
      <c r="C911" s="171" t="s">
        <v>2469</v>
      </c>
      <c r="D911" s="172">
        <v>44391</v>
      </c>
      <c r="E911" s="173">
        <v>1.18352E-3</v>
      </c>
      <c r="F911" s="173">
        <v>1.18352E-3</v>
      </c>
      <c r="G911" s="173">
        <v>11.116</v>
      </c>
      <c r="I911" s="92">
        <f t="shared" si="91"/>
        <v>1.18352E-3</v>
      </c>
      <c r="J911" t="str">
        <f>IFERROR(VLOOKUP(VLOOKUP(B911,'Div &amp; NAV PU'!K:N,4,0),$O:$P,2,0),"Debt")</f>
        <v>Debt</v>
      </c>
      <c r="R911" t="str">
        <f t="shared" si="92"/>
        <v>Y0AIRegular Plan - Daily IDCW</v>
      </c>
      <c r="S911" t="str">
        <f>+VLOOKUP(B911,'Div &amp; NAV PU'!K:N,4,0)</f>
        <v>Y0AI</v>
      </c>
      <c r="T911" t="str">
        <f>+VLOOKUP(B911,'Div &amp; NAV PU'!K:O,5,0)</f>
        <v>Regular Plan - Daily IDCW</v>
      </c>
      <c r="U911">
        <f t="shared" si="88"/>
        <v>0.25393286999999998</v>
      </c>
      <c r="V911">
        <f>+VLOOKUP(T911,Financials!$C$59:$AN$72,MATCH(S911,Financials!$1:$1,0)-2,0)</f>
        <v>0.25393286999999998</v>
      </c>
      <c r="W911" s="108">
        <f t="shared" si="93"/>
        <v>0</v>
      </c>
      <c r="Y911" s="92">
        <f t="shared" si="89"/>
        <v>0.25393286999999998</v>
      </c>
      <c r="Z911">
        <f t="shared" si="90"/>
        <v>0.25393286999999998</v>
      </c>
    </row>
    <row r="912" spans="1:26" hidden="1" x14ac:dyDescent="0.25">
      <c r="A912" s="171">
        <v>1319</v>
      </c>
      <c r="B912" s="171" t="s">
        <v>1524</v>
      </c>
      <c r="C912" s="171" t="s">
        <v>2462</v>
      </c>
      <c r="D912" s="172">
        <v>44391</v>
      </c>
      <c r="E912" s="173">
        <v>1.3075999999999999E-3</v>
      </c>
      <c r="F912" s="173">
        <v>1.3075999999999999E-3</v>
      </c>
      <c r="G912" s="173">
        <v>11.1907</v>
      </c>
      <c r="I912" s="92">
        <f t="shared" si="91"/>
        <v>1.3075999999999999E-3</v>
      </c>
      <c r="J912" t="str">
        <f>IFERROR(VLOOKUP(VLOOKUP(B912,'Div &amp; NAV PU'!K:N,4,0),$O:$P,2,0),"Debt")</f>
        <v>Debt</v>
      </c>
      <c r="R912" t="str">
        <f t="shared" si="92"/>
        <v>Y0AIDirect Plan - Daily IDCW</v>
      </c>
      <c r="S912" t="str">
        <f>+VLOOKUP(B912,'Div &amp; NAV PU'!K:N,4,0)</f>
        <v>Y0AI</v>
      </c>
      <c r="T912" t="str">
        <f>+VLOOKUP(B912,'Div &amp; NAV PU'!K:O,5,0)</f>
        <v>Direct Plan - Daily IDCW</v>
      </c>
      <c r="U912">
        <f t="shared" si="88"/>
        <v>0.28590751000000003</v>
      </c>
      <c r="V912">
        <f>+VLOOKUP(T912,Financials!$C$59:$AN$72,MATCH(S912,Financials!$1:$1,0)-2,0)</f>
        <v>0.28590751000000003</v>
      </c>
      <c r="W912" s="108">
        <f t="shared" si="93"/>
        <v>0</v>
      </c>
      <c r="Y912" s="92">
        <f t="shared" si="89"/>
        <v>0.28590751000000003</v>
      </c>
      <c r="Z912">
        <f t="shared" si="90"/>
        <v>0.28590751000000003</v>
      </c>
    </row>
    <row r="913" spans="1:32" hidden="1" x14ac:dyDescent="0.25">
      <c r="A913" s="171">
        <v>1320</v>
      </c>
      <c r="B913" s="171">
        <v>222</v>
      </c>
      <c r="C913" s="171" t="s">
        <v>2455</v>
      </c>
      <c r="D913" s="172">
        <v>44392</v>
      </c>
      <c r="E913" s="173">
        <v>1.1986200000000001E-3</v>
      </c>
      <c r="F913" s="173">
        <v>1.1986200000000001E-3</v>
      </c>
      <c r="G913" s="173">
        <v>10.322100000000001</v>
      </c>
      <c r="I913" s="92">
        <f t="shared" si="91"/>
        <v>1.1986200000000001E-3</v>
      </c>
      <c r="J913" t="str">
        <f>IFERROR(VLOOKUP(VLOOKUP(B913,'Div &amp; NAV PU'!K:N,4,0),$O:$P,2,0),"Debt")</f>
        <v>Debt</v>
      </c>
      <c r="R913" t="str">
        <f t="shared" si="92"/>
        <v>Y0BORegular Plan - Daily IDCW</v>
      </c>
      <c r="S913" t="str">
        <f>+VLOOKUP(B913,'Div &amp; NAV PU'!K:N,4,0)</f>
        <v>Y0BO</v>
      </c>
      <c r="T913" t="str">
        <f>+VLOOKUP(B913,'Div &amp; NAV PU'!K:O,5,0)</f>
        <v>Regular Plan - Daily IDCW</v>
      </c>
      <c r="U913">
        <f t="shared" si="88"/>
        <v>0.17107141000000012</v>
      </c>
      <c r="V913">
        <f>+VLOOKUP(T913,Financials!$C$59:$AN$72,MATCH(S913,Financials!$1:$1,0)-2,0)</f>
        <v>0.17107141000000012</v>
      </c>
      <c r="W913" s="108">
        <f t="shared" si="93"/>
        <v>0</v>
      </c>
      <c r="Y913" s="92">
        <f t="shared" si="89"/>
        <v>0.17107141000000012</v>
      </c>
      <c r="Z913">
        <f t="shared" si="90"/>
        <v>0.17107141000000012</v>
      </c>
    </row>
    <row r="914" spans="1:32" hidden="1" x14ac:dyDescent="0.25">
      <c r="A914" s="171">
        <v>1321</v>
      </c>
      <c r="B914" s="171" t="s">
        <v>1259</v>
      </c>
      <c r="C914" s="171" t="s">
        <v>2457</v>
      </c>
      <c r="D914" s="172">
        <v>44392</v>
      </c>
      <c r="E914" s="173">
        <v>1.2663900000000001E-3</v>
      </c>
      <c r="F914" s="173">
        <v>1.2663900000000001E-3</v>
      </c>
      <c r="G914" s="173">
        <v>10.5092</v>
      </c>
      <c r="I914" s="92">
        <f t="shared" si="91"/>
        <v>1.2663900000000001E-3</v>
      </c>
      <c r="J914" t="str">
        <f>IFERROR(VLOOKUP(VLOOKUP(B914,'Div &amp; NAV PU'!K:N,4,0),$O:$P,2,0),"Debt")</f>
        <v>Debt</v>
      </c>
      <c r="R914" t="str">
        <f t="shared" si="92"/>
        <v>Y0BODirect Plan - Daily IDCW</v>
      </c>
      <c r="S914" t="str">
        <f>+VLOOKUP(B914,'Div &amp; NAV PU'!K:N,4,0)</f>
        <v>Y0BO</v>
      </c>
      <c r="T914" t="str">
        <f>+VLOOKUP(B914,'Div &amp; NAV PU'!K:O,5,0)</f>
        <v>Direct Plan - Daily IDCW</v>
      </c>
      <c r="U914">
        <f t="shared" si="88"/>
        <v>0.18260394999999999</v>
      </c>
      <c r="V914">
        <f>+VLOOKUP(T914,Financials!$C$59:$AN$72,MATCH(S914,Financials!$1:$1,0)-2,0)</f>
        <v>0.18260394999999999</v>
      </c>
      <c r="W914" s="108">
        <f t="shared" si="93"/>
        <v>0</v>
      </c>
      <c r="Y914" s="92">
        <f t="shared" si="89"/>
        <v>0.18260394999999999</v>
      </c>
      <c r="Z914">
        <f t="shared" si="90"/>
        <v>0.18260394999999999</v>
      </c>
    </row>
    <row r="915" spans="1:32" hidden="1" x14ac:dyDescent="0.25">
      <c r="A915" s="171">
        <v>1322</v>
      </c>
      <c r="B915" s="171" t="s">
        <v>1289</v>
      </c>
      <c r="C915" s="171" t="s">
        <v>2444</v>
      </c>
      <c r="D915" s="172">
        <v>44392</v>
      </c>
      <c r="E915" s="173">
        <v>8.4819000000000006E-2</v>
      </c>
      <c r="F915" s="173">
        <v>8.4819000000000006E-2</v>
      </c>
      <c r="G915" s="173">
        <v>1023.3</v>
      </c>
      <c r="I915" s="92">
        <f t="shared" si="91"/>
        <v>8.4819000000000006E-2</v>
      </c>
      <c r="J915" t="str">
        <f>IFERROR(VLOOKUP(VLOOKUP(B915,'Div &amp; NAV PU'!K:N,4,0),$O:$P,2,0),"Debt")</f>
        <v>Debt</v>
      </c>
      <c r="R915" t="str">
        <f t="shared" si="92"/>
        <v>Y0ALRegular Plan - Daily IDCW</v>
      </c>
      <c r="S915" t="str">
        <f>+VLOOKUP(B915,'Div &amp; NAV PU'!K:N,4,0)</f>
        <v>Y0AL</v>
      </c>
      <c r="T915" t="str">
        <f>+VLOOKUP(B915,'Div &amp; NAV PU'!K:O,5,0)</f>
        <v>Regular Plan - Daily IDCW</v>
      </c>
      <c r="U915">
        <f t="shared" si="88"/>
        <v>15.581406499999995</v>
      </c>
      <c r="V915">
        <f>+VLOOKUP(T915,Financials!$C$59:$AN$72,MATCH(S915,Financials!$1:$1,0)-2,0)</f>
        <v>15.581406499999995</v>
      </c>
      <c r="W915" s="108">
        <f t="shared" si="93"/>
        <v>0</v>
      </c>
      <c r="Y915" s="92">
        <f t="shared" si="89"/>
        <v>15.581406499999995</v>
      </c>
      <c r="Z915">
        <f t="shared" si="90"/>
        <v>15.581406499999995</v>
      </c>
    </row>
    <row r="916" spans="1:32" hidden="1" x14ac:dyDescent="0.25">
      <c r="A916" s="171">
        <v>1323</v>
      </c>
      <c r="B916" s="171" t="s">
        <v>1285</v>
      </c>
      <c r="C916" s="171" t="s">
        <v>2445</v>
      </c>
      <c r="D916" s="172">
        <v>44392</v>
      </c>
      <c r="E916" s="173">
        <v>8.6874030000000005E-2</v>
      </c>
      <c r="F916" s="173">
        <v>8.6874030000000005E-2</v>
      </c>
      <c r="G916" s="173">
        <v>1023.3</v>
      </c>
      <c r="I916" s="92">
        <f t="shared" si="91"/>
        <v>8.6874030000000005E-2</v>
      </c>
      <c r="J916" t="str">
        <f>IFERROR(VLOOKUP(VLOOKUP(B916,'Div &amp; NAV PU'!K:N,4,0),$O:$P,2,0),"Debt")</f>
        <v>Debt</v>
      </c>
      <c r="R916" t="str">
        <f t="shared" si="92"/>
        <v>Y0ALDirect Plan - Daily IDCW</v>
      </c>
      <c r="S916" t="str">
        <f>+VLOOKUP(B916,'Div &amp; NAV PU'!K:N,4,0)</f>
        <v>Y0AL</v>
      </c>
      <c r="T916" t="str">
        <f>+VLOOKUP(B916,'Div &amp; NAV PU'!K:O,5,0)</f>
        <v>Direct Plan - Daily IDCW</v>
      </c>
      <c r="U916">
        <f t="shared" si="88"/>
        <v>16.110954460000006</v>
      </c>
      <c r="V916">
        <f>+VLOOKUP(T916,Financials!$C$59:$AN$72,MATCH(S916,Financials!$1:$1,0)-2,0)</f>
        <v>16.110954460000006</v>
      </c>
      <c r="W916" s="108">
        <f t="shared" si="93"/>
        <v>0</v>
      </c>
      <c r="Y916" s="92">
        <f t="shared" si="89"/>
        <v>16.110954460000006</v>
      </c>
      <c r="Z916">
        <f t="shared" si="90"/>
        <v>16.110954460000006</v>
      </c>
      <c r="AF916" s="169"/>
    </row>
    <row r="917" spans="1:32" hidden="1" x14ac:dyDescent="0.25">
      <c r="A917" s="171">
        <v>1324</v>
      </c>
      <c r="B917" s="171">
        <v>125</v>
      </c>
      <c r="C917" s="171" t="s">
        <v>2458</v>
      </c>
      <c r="D917" s="172">
        <v>44392</v>
      </c>
      <c r="E917" s="173">
        <v>8.0796000000000004E-4</v>
      </c>
      <c r="F917" s="173">
        <v>8.0796000000000004E-4</v>
      </c>
      <c r="G917" s="173">
        <v>10.8591</v>
      </c>
      <c r="I917" s="92">
        <f t="shared" si="91"/>
        <v>8.0796000000000004E-4</v>
      </c>
      <c r="J917" t="str">
        <f>IFERROR(VLOOKUP(VLOOKUP(B917,'Div &amp; NAV PU'!K:N,4,0),$O:$P,2,0),"Debt")</f>
        <v>Debt</v>
      </c>
      <c r="R917" t="str">
        <f t="shared" si="92"/>
        <v>Y0BLRegular Plan - Daily IDCW</v>
      </c>
      <c r="S917" t="str">
        <f>+VLOOKUP(B917,'Div &amp; NAV PU'!K:N,4,0)</f>
        <v>Y0BL</v>
      </c>
      <c r="T917" t="str">
        <f>+VLOOKUP(B917,'Div &amp; NAV PU'!K:O,5,0)</f>
        <v>Regular Plan - Daily IDCW</v>
      </c>
      <c r="U917">
        <f t="shared" si="88"/>
        <v>0.15721088999999988</v>
      </c>
      <c r="V917">
        <f>+VLOOKUP(T917,Financials!$C$59:$AN$72,MATCH(S917,Financials!$1:$1,0)-2,0)</f>
        <v>0.15721088999999988</v>
      </c>
      <c r="W917" s="108">
        <f t="shared" si="93"/>
        <v>0</v>
      </c>
      <c r="Y917" s="92">
        <f t="shared" si="89"/>
        <v>0.15721088999999988</v>
      </c>
      <c r="Z917">
        <f t="shared" si="90"/>
        <v>0.15721088999999988</v>
      </c>
    </row>
    <row r="918" spans="1:32" hidden="1" x14ac:dyDescent="0.25">
      <c r="A918" s="171">
        <v>1325</v>
      </c>
      <c r="B918" s="171" t="s">
        <v>1263</v>
      </c>
      <c r="C918" s="171" t="s">
        <v>2459</v>
      </c>
      <c r="D918" s="172">
        <v>44392</v>
      </c>
      <c r="E918" s="173">
        <v>9.5063000000000005E-4</v>
      </c>
      <c r="F918" s="173">
        <v>9.5063000000000005E-4</v>
      </c>
      <c r="G918" s="173">
        <v>10.8591</v>
      </c>
      <c r="I918" s="92">
        <f t="shared" si="91"/>
        <v>9.5063000000000005E-4</v>
      </c>
      <c r="J918" t="str">
        <f>IFERROR(VLOOKUP(VLOOKUP(B918,'Div &amp; NAV PU'!K:N,4,0),$O:$P,2,0),"Debt")</f>
        <v>Debt</v>
      </c>
      <c r="R918" t="str">
        <f t="shared" si="92"/>
        <v>Y0BLDirect Plan - Daily IDCW</v>
      </c>
      <c r="S918" t="str">
        <f>+VLOOKUP(B918,'Div &amp; NAV PU'!K:N,4,0)</f>
        <v>Y0BL</v>
      </c>
      <c r="T918" t="str">
        <f>+VLOOKUP(B918,'Div &amp; NAV PU'!K:O,5,0)</f>
        <v>Direct Plan - Daily IDCW</v>
      </c>
      <c r="U918">
        <f t="shared" si="88"/>
        <v>0.18309809000000002</v>
      </c>
      <c r="V918">
        <f>+VLOOKUP(T918,Financials!$C$59:$AN$72,MATCH(S918,Financials!$1:$1,0)-2,0)</f>
        <v>0.18309809000000002</v>
      </c>
      <c r="W918" s="108">
        <f t="shared" si="93"/>
        <v>0</v>
      </c>
      <c r="Y918" s="92">
        <f t="shared" si="89"/>
        <v>0.18309809000000002</v>
      </c>
      <c r="Z918">
        <f t="shared" si="90"/>
        <v>0.18309809000000002</v>
      </c>
    </row>
    <row r="919" spans="1:32" hidden="1" x14ac:dyDescent="0.25">
      <c r="A919" s="171">
        <v>1326</v>
      </c>
      <c r="B919" s="171" t="s">
        <v>1271</v>
      </c>
      <c r="C919" s="171" t="s">
        <v>2446</v>
      </c>
      <c r="D919" s="172">
        <v>44392</v>
      </c>
      <c r="E919" s="173">
        <v>8.8291430000000004E-2</v>
      </c>
      <c r="F919" s="173">
        <v>8.8291430000000004E-2</v>
      </c>
      <c r="G919" s="173">
        <v>1011.7794</v>
      </c>
      <c r="I919" s="92">
        <f t="shared" si="91"/>
        <v>8.8291430000000004E-2</v>
      </c>
      <c r="J919" t="str">
        <f>IFERROR(VLOOKUP(VLOOKUP(B919,'Div &amp; NAV PU'!K:N,4,0),$O:$P,2,0),"Debt")</f>
        <v>Debt</v>
      </c>
      <c r="R919" t="str">
        <f t="shared" si="92"/>
        <v>Y0BQRegular Plan - Daily IDCW</v>
      </c>
      <c r="S919" t="str">
        <f>+VLOOKUP(B919,'Div &amp; NAV PU'!K:N,4,0)</f>
        <v>Y0BQ</v>
      </c>
      <c r="T919" t="str">
        <f>+VLOOKUP(B919,'Div &amp; NAV PU'!K:O,5,0)</f>
        <v>Regular Plan - Daily IDCW</v>
      </c>
      <c r="U919">
        <f t="shared" si="88"/>
        <v>15.994319890000005</v>
      </c>
      <c r="V919">
        <f>+VLOOKUP(T919,Financials!$C$59:$AN$72,MATCH(S919,Financials!$1:$1,0)-2,0)</f>
        <v>15.994319890000005</v>
      </c>
      <c r="W919" s="108">
        <f t="shared" si="93"/>
        <v>0</v>
      </c>
      <c r="Y919" s="92">
        <f t="shared" si="89"/>
        <v>15.994319890000005</v>
      </c>
      <c r="Z919">
        <f t="shared" si="90"/>
        <v>15.994319890000005</v>
      </c>
    </row>
    <row r="920" spans="1:32" hidden="1" x14ac:dyDescent="0.25">
      <c r="A920" s="171">
        <v>1327</v>
      </c>
      <c r="B920" s="171" t="s">
        <v>1268</v>
      </c>
      <c r="C920" s="171" t="s">
        <v>2447</v>
      </c>
      <c r="D920" s="172">
        <v>44392</v>
      </c>
      <c r="E920" s="173">
        <v>8.9900060000000004E-2</v>
      </c>
      <c r="F920" s="173">
        <v>8.9900060000000004E-2</v>
      </c>
      <c r="G920" s="173">
        <v>1014.3496</v>
      </c>
      <c r="I920" s="92">
        <f t="shared" si="91"/>
        <v>8.9900060000000004E-2</v>
      </c>
      <c r="J920" t="str">
        <f>IFERROR(VLOOKUP(VLOOKUP(B920,'Div &amp; NAV PU'!K:N,4,0),$O:$P,2,0),"Debt")</f>
        <v>Debt</v>
      </c>
      <c r="R920" t="str">
        <f t="shared" si="92"/>
        <v>Y0BQDirect Plan - Daily IDCW</v>
      </c>
      <c r="S920" t="str">
        <f>+VLOOKUP(B920,'Div &amp; NAV PU'!K:N,4,0)</f>
        <v>Y0BQ</v>
      </c>
      <c r="T920" t="str">
        <f>+VLOOKUP(B920,'Div &amp; NAV PU'!K:O,5,0)</f>
        <v>Direct Plan - Daily IDCW</v>
      </c>
      <c r="U920">
        <f t="shared" si="88"/>
        <v>16.338912069999992</v>
      </c>
      <c r="V920">
        <f>+VLOOKUP(T920,Financials!$C$59:$AN$72,MATCH(S920,Financials!$1:$1,0)-2,0)</f>
        <v>16.338912069999992</v>
      </c>
      <c r="W920" s="108">
        <f t="shared" si="93"/>
        <v>0</v>
      </c>
      <c r="Y920" s="92">
        <f t="shared" si="89"/>
        <v>16.338912069999992</v>
      </c>
      <c r="Z920">
        <f t="shared" si="90"/>
        <v>16.338912069999992</v>
      </c>
      <c r="AF920" s="169"/>
    </row>
    <row r="921" spans="1:32" hidden="1" x14ac:dyDescent="0.25">
      <c r="A921" s="171">
        <v>1328</v>
      </c>
      <c r="B921" s="171" t="s">
        <v>1297</v>
      </c>
      <c r="C921" s="171" t="s">
        <v>2469</v>
      </c>
      <c r="D921" s="172">
        <v>44392</v>
      </c>
      <c r="E921" s="173">
        <v>8.0292999999999996E-3</v>
      </c>
      <c r="F921" s="173">
        <v>8.0292999999999996E-3</v>
      </c>
      <c r="G921" s="173">
        <v>11.116</v>
      </c>
      <c r="I921" s="92">
        <f t="shared" si="91"/>
        <v>8.0292999999999996E-3</v>
      </c>
      <c r="J921" t="str">
        <f>IFERROR(VLOOKUP(VLOOKUP(B921,'Div &amp; NAV PU'!K:N,4,0),$O:$P,2,0),"Debt")</f>
        <v>Debt</v>
      </c>
      <c r="R921" t="str">
        <f t="shared" si="92"/>
        <v>Y0AIRegular Plan - Daily IDCW</v>
      </c>
      <c r="S921" t="str">
        <f>+VLOOKUP(B921,'Div &amp; NAV PU'!K:N,4,0)</f>
        <v>Y0AI</v>
      </c>
      <c r="T921" t="str">
        <f>+VLOOKUP(B921,'Div &amp; NAV PU'!K:O,5,0)</f>
        <v>Regular Plan - Daily IDCW</v>
      </c>
      <c r="U921">
        <f t="shared" si="88"/>
        <v>0.25393286999999998</v>
      </c>
      <c r="V921">
        <f>+VLOOKUP(T921,Financials!$C$59:$AN$72,MATCH(S921,Financials!$1:$1,0)-2,0)</f>
        <v>0.25393286999999998</v>
      </c>
      <c r="W921" s="108">
        <f t="shared" si="93"/>
        <v>0</v>
      </c>
      <c r="Y921" s="92">
        <f t="shared" si="89"/>
        <v>0.25393286999999998</v>
      </c>
      <c r="Z921">
        <f t="shared" si="90"/>
        <v>0.25393286999999998</v>
      </c>
    </row>
    <row r="922" spans="1:32" hidden="1" x14ac:dyDescent="0.25">
      <c r="A922" s="171">
        <v>1329</v>
      </c>
      <c r="B922" s="171" t="s">
        <v>1524</v>
      </c>
      <c r="C922" s="171" t="s">
        <v>2462</v>
      </c>
      <c r="D922" s="172">
        <v>44392</v>
      </c>
      <c r="E922" s="173">
        <v>8.1995699999999998E-3</v>
      </c>
      <c r="F922" s="173">
        <v>8.1995699999999998E-3</v>
      </c>
      <c r="G922" s="173">
        <v>11.1907</v>
      </c>
      <c r="I922" s="92">
        <f t="shared" si="91"/>
        <v>8.1995699999999998E-3</v>
      </c>
      <c r="J922" t="str">
        <f>IFERROR(VLOOKUP(VLOOKUP(B922,'Div &amp; NAV PU'!K:N,4,0),$O:$P,2,0),"Debt")</f>
        <v>Debt</v>
      </c>
      <c r="R922" t="str">
        <f t="shared" si="92"/>
        <v>Y0AIDirect Plan - Daily IDCW</v>
      </c>
      <c r="S922" t="str">
        <f>+VLOOKUP(B922,'Div &amp; NAV PU'!K:N,4,0)</f>
        <v>Y0AI</v>
      </c>
      <c r="T922" t="str">
        <f>+VLOOKUP(B922,'Div &amp; NAV PU'!K:O,5,0)</f>
        <v>Direct Plan - Daily IDCW</v>
      </c>
      <c r="U922">
        <f t="shared" si="88"/>
        <v>0.28590751000000003</v>
      </c>
      <c r="V922">
        <f>+VLOOKUP(T922,Financials!$C$59:$AN$72,MATCH(S922,Financials!$1:$1,0)-2,0)</f>
        <v>0.28590751000000003</v>
      </c>
      <c r="W922" s="108">
        <f t="shared" si="93"/>
        <v>0</v>
      </c>
      <c r="Y922" s="92">
        <f t="shared" si="89"/>
        <v>0.28590751000000003</v>
      </c>
      <c r="Z922">
        <f t="shared" si="90"/>
        <v>0.28590751000000003</v>
      </c>
    </row>
    <row r="923" spans="1:32" hidden="1" x14ac:dyDescent="0.25">
      <c r="A923" s="171">
        <v>1330</v>
      </c>
      <c r="B923" s="171">
        <v>222</v>
      </c>
      <c r="C923" s="171" t="s">
        <v>2455</v>
      </c>
      <c r="D923" s="172">
        <v>44393</v>
      </c>
      <c r="E923" s="173">
        <v>1.9022900000000001E-3</v>
      </c>
      <c r="F923" s="173">
        <v>1.9022900000000001E-3</v>
      </c>
      <c r="G923" s="173">
        <v>10.322100000000001</v>
      </c>
      <c r="I923" s="92">
        <f t="shared" si="91"/>
        <v>1.9022900000000001E-3</v>
      </c>
      <c r="J923" t="str">
        <f>IFERROR(VLOOKUP(VLOOKUP(B923,'Div &amp; NAV PU'!K:N,4,0),$O:$P,2,0),"Debt")</f>
        <v>Debt</v>
      </c>
      <c r="R923" t="str">
        <f t="shared" si="92"/>
        <v>Y0BORegular Plan - Daily IDCW</v>
      </c>
      <c r="S923" t="str">
        <f>+VLOOKUP(B923,'Div &amp; NAV PU'!K:N,4,0)</f>
        <v>Y0BO</v>
      </c>
      <c r="T923" t="str">
        <f>+VLOOKUP(B923,'Div &amp; NAV PU'!K:O,5,0)</f>
        <v>Regular Plan - Daily IDCW</v>
      </c>
      <c r="U923">
        <f t="shared" si="88"/>
        <v>0.17107141000000012</v>
      </c>
      <c r="V923">
        <f>+VLOOKUP(T923,Financials!$C$59:$AN$72,MATCH(S923,Financials!$1:$1,0)-2,0)</f>
        <v>0.17107141000000012</v>
      </c>
      <c r="W923" s="108">
        <f t="shared" si="93"/>
        <v>0</v>
      </c>
      <c r="Y923" s="92">
        <f t="shared" si="89"/>
        <v>0.17107141000000012</v>
      </c>
      <c r="Z923">
        <f t="shared" si="90"/>
        <v>0.17107141000000012</v>
      </c>
    </row>
    <row r="924" spans="1:32" hidden="1" x14ac:dyDescent="0.25">
      <c r="A924" s="171">
        <v>1331</v>
      </c>
      <c r="B924" s="171" t="s">
        <v>1259</v>
      </c>
      <c r="C924" s="171" t="s">
        <v>2457</v>
      </c>
      <c r="D924" s="172">
        <v>44393</v>
      </c>
      <c r="E924" s="173">
        <v>1.9828200000000002E-3</v>
      </c>
      <c r="F924" s="173">
        <v>1.9828200000000002E-3</v>
      </c>
      <c r="G924" s="173">
        <v>10.5092</v>
      </c>
      <c r="I924" s="92">
        <f t="shared" si="91"/>
        <v>1.9828200000000002E-3</v>
      </c>
      <c r="J924" t="str">
        <f>IFERROR(VLOOKUP(VLOOKUP(B924,'Div &amp; NAV PU'!K:N,4,0),$O:$P,2,0),"Debt")</f>
        <v>Debt</v>
      </c>
      <c r="R924" t="str">
        <f t="shared" si="92"/>
        <v>Y0BODirect Plan - Daily IDCW</v>
      </c>
      <c r="S924" t="str">
        <f>+VLOOKUP(B924,'Div &amp; NAV PU'!K:N,4,0)</f>
        <v>Y0BO</v>
      </c>
      <c r="T924" t="str">
        <f>+VLOOKUP(B924,'Div &amp; NAV PU'!K:O,5,0)</f>
        <v>Direct Plan - Daily IDCW</v>
      </c>
      <c r="U924">
        <f t="shared" si="88"/>
        <v>0.18260394999999999</v>
      </c>
      <c r="V924">
        <f>+VLOOKUP(T924,Financials!$C$59:$AN$72,MATCH(S924,Financials!$1:$1,0)-2,0)</f>
        <v>0.18260394999999999</v>
      </c>
      <c r="W924" s="108">
        <f t="shared" si="93"/>
        <v>0</v>
      </c>
      <c r="Y924" s="92">
        <f t="shared" si="89"/>
        <v>0.18260394999999999</v>
      </c>
      <c r="Z924">
        <f t="shared" si="90"/>
        <v>0.18260394999999999</v>
      </c>
      <c r="AF924" s="169"/>
    </row>
    <row r="925" spans="1:32" hidden="1" x14ac:dyDescent="0.25">
      <c r="A925" s="171">
        <v>1332</v>
      </c>
      <c r="B925" s="171" t="s">
        <v>1289</v>
      </c>
      <c r="C925" s="171" t="s">
        <v>2444</v>
      </c>
      <c r="D925" s="172">
        <v>44393</v>
      </c>
      <c r="E925" s="173">
        <v>8.5605109999999998E-2</v>
      </c>
      <c r="F925" s="173">
        <v>8.5605109999999998E-2</v>
      </c>
      <c r="G925" s="173">
        <v>1023.3</v>
      </c>
      <c r="I925" s="92">
        <f t="shared" si="91"/>
        <v>8.5605109999999998E-2</v>
      </c>
      <c r="J925" t="str">
        <f>IFERROR(VLOOKUP(VLOOKUP(B925,'Div &amp; NAV PU'!K:N,4,0),$O:$P,2,0),"Debt")</f>
        <v>Debt</v>
      </c>
      <c r="R925" t="str">
        <f t="shared" si="92"/>
        <v>Y0ALRegular Plan - Daily IDCW</v>
      </c>
      <c r="S925" t="str">
        <f>+VLOOKUP(B925,'Div &amp; NAV PU'!K:N,4,0)</f>
        <v>Y0AL</v>
      </c>
      <c r="T925" t="str">
        <f>+VLOOKUP(B925,'Div &amp; NAV PU'!K:O,5,0)</f>
        <v>Regular Plan - Daily IDCW</v>
      </c>
      <c r="U925">
        <f t="shared" si="88"/>
        <v>15.581406499999995</v>
      </c>
      <c r="V925">
        <f>+VLOOKUP(T925,Financials!$C$59:$AN$72,MATCH(S925,Financials!$1:$1,0)-2,0)</f>
        <v>15.581406499999995</v>
      </c>
      <c r="W925" s="108">
        <f t="shared" si="93"/>
        <v>0</v>
      </c>
      <c r="Y925" s="92">
        <f t="shared" si="89"/>
        <v>15.581406499999995</v>
      </c>
      <c r="Z925">
        <f t="shared" si="90"/>
        <v>15.581406499999995</v>
      </c>
    </row>
    <row r="926" spans="1:32" hidden="1" x14ac:dyDescent="0.25">
      <c r="A926" s="171">
        <v>1333</v>
      </c>
      <c r="B926" s="171" t="s">
        <v>1285</v>
      </c>
      <c r="C926" s="171" t="s">
        <v>2445</v>
      </c>
      <c r="D926" s="172">
        <v>44393</v>
      </c>
      <c r="E926" s="173">
        <v>8.8783290000000001E-2</v>
      </c>
      <c r="F926" s="173">
        <v>8.8783290000000001E-2</v>
      </c>
      <c r="G926" s="173">
        <v>1023.3</v>
      </c>
      <c r="I926" s="92">
        <f t="shared" si="91"/>
        <v>8.8783290000000001E-2</v>
      </c>
      <c r="J926" t="str">
        <f>IFERROR(VLOOKUP(VLOOKUP(B926,'Div &amp; NAV PU'!K:N,4,0),$O:$P,2,0),"Debt")</f>
        <v>Debt</v>
      </c>
      <c r="R926" t="str">
        <f t="shared" si="92"/>
        <v>Y0ALDirect Plan - Daily IDCW</v>
      </c>
      <c r="S926" t="str">
        <f>+VLOOKUP(B926,'Div &amp; NAV PU'!K:N,4,0)</f>
        <v>Y0AL</v>
      </c>
      <c r="T926" t="str">
        <f>+VLOOKUP(B926,'Div &amp; NAV PU'!K:O,5,0)</f>
        <v>Direct Plan - Daily IDCW</v>
      </c>
      <c r="U926">
        <f t="shared" si="88"/>
        <v>16.110954460000006</v>
      </c>
      <c r="V926">
        <f>+VLOOKUP(T926,Financials!$C$59:$AN$72,MATCH(S926,Financials!$1:$1,0)-2,0)</f>
        <v>16.110954460000006</v>
      </c>
      <c r="W926" s="108">
        <f t="shared" si="93"/>
        <v>0</v>
      </c>
      <c r="Y926" s="92">
        <f t="shared" si="89"/>
        <v>16.110954460000006</v>
      </c>
      <c r="Z926">
        <f t="shared" si="90"/>
        <v>16.110954460000006</v>
      </c>
    </row>
    <row r="927" spans="1:32" hidden="1" x14ac:dyDescent="0.25">
      <c r="A927" s="171">
        <v>1334</v>
      </c>
      <c r="B927" s="171">
        <v>125</v>
      </c>
      <c r="C927" s="171" t="s">
        <v>2458</v>
      </c>
      <c r="D927" s="172">
        <v>44393</v>
      </c>
      <c r="E927" s="173">
        <v>1.00486E-3</v>
      </c>
      <c r="F927" s="173">
        <v>1.00486E-3</v>
      </c>
      <c r="G927" s="173">
        <v>10.8591</v>
      </c>
      <c r="I927" s="92">
        <f t="shared" si="91"/>
        <v>1.00486E-3</v>
      </c>
      <c r="J927" t="str">
        <f>IFERROR(VLOOKUP(VLOOKUP(B927,'Div &amp; NAV PU'!K:N,4,0),$O:$P,2,0),"Debt")</f>
        <v>Debt</v>
      </c>
      <c r="R927" t="str">
        <f t="shared" si="92"/>
        <v>Y0BLRegular Plan - Daily IDCW</v>
      </c>
      <c r="S927" t="str">
        <f>+VLOOKUP(B927,'Div &amp; NAV PU'!K:N,4,0)</f>
        <v>Y0BL</v>
      </c>
      <c r="T927" t="str">
        <f>+VLOOKUP(B927,'Div &amp; NAV PU'!K:O,5,0)</f>
        <v>Regular Plan - Daily IDCW</v>
      </c>
      <c r="U927">
        <f t="shared" si="88"/>
        <v>0.15721088999999988</v>
      </c>
      <c r="V927">
        <f>+VLOOKUP(T927,Financials!$C$59:$AN$72,MATCH(S927,Financials!$1:$1,0)-2,0)</f>
        <v>0.15721088999999988</v>
      </c>
      <c r="W927" s="108">
        <f t="shared" si="93"/>
        <v>0</v>
      </c>
      <c r="Y927" s="92">
        <f t="shared" si="89"/>
        <v>0.15721088999999988</v>
      </c>
      <c r="Z927">
        <f t="shared" si="90"/>
        <v>0.15721088999999988</v>
      </c>
      <c r="AF927" s="169"/>
    </row>
    <row r="928" spans="1:32" hidden="1" x14ac:dyDescent="0.25">
      <c r="A928" s="171">
        <v>1335</v>
      </c>
      <c r="B928" s="171" t="s">
        <v>1263</v>
      </c>
      <c r="C928" s="171" t="s">
        <v>2459</v>
      </c>
      <c r="D928" s="172">
        <v>44393</v>
      </c>
      <c r="E928" s="173">
        <v>1.14766E-3</v>
      </c>
      <c r="F928" s="173">
        <v>1.14766E-3</v>
      </c>
      <c r="G928" s="173">
        <v>10.8591</v>
      </c>
      <c r="I928" s="92">
        <f t="shared" si="91"/>
        <v>1.14766E-3</v>
      </c>
      <c r="J928" t="str">
        <f>IFERROR(VLOOKUP(VLOOKUP(B928,'Div &amp; NAV PU'!K:N,4,0),$O:$P,2,0),"Debt")</f>
        <v>Debt</v>
      </c>
      <c r="R928" t="str">
        <f t="shared" si="92"/>
        <v>Y0BLDirect Plan - Daily IDCW</v>
      </c>
      <c r="S928" t="str">
        <f>+VLOOKUP(B928,'Div &amp; NAV PU'!K:N,4,0)</f>
        <v>Y0BL</v>
      </c>
      <c r="T928" t="str">
        <f>+VLOOKUP(B928,'Div &amp; NAV PU'!K:O,5,0)</f>
        <v>Direct Plan - Daily IDCW</v>
      </c>
      <c r="U928">
        <f t="shared" si="88"/>
        <v>0.18309809000000002</v>
      </c>
      <c r="V928">
        <f>+VLOOKUP(T928,Financials!$C$59:$AN$72,MATCH(S928,Financials!$1:$1,0)-2,0)</f>
        <v>0.18309809000000002</v>
      </c>
      <c r="W928" s="108">
        <f t="shared" si="93"/>
        <v>0</v>
      </c>
      <c r="Y928" s="92">
        <f t="shared" si="89"/>
        <v>0.18309809000000002</v>
      </c>
      <c r="Z928">
        <f t="shared" si="90"/>
        <v>0.18309809000000002</v>
      </c>
    </row>
    <row r="929" spans="1:26" hidden="1" x14ac:dyDescent="0.25">
      <c r="A929" s="171">
        <v>1336</v>
      </c>
      <c r="B929" s="171" t="s">
        <v>1271</v>
      </c>
      <c r="C929" s="171" t="s">
        <v>2446</v>
      </c>
      <c r="D929" s="172">
        <v>44393</v>
      </c>
      <c r="E929" s="173">
        <v>8.0531259999999993E-2</v>
      </c>
      <c r="F929" s="173">
        <v>8.0531259999999993E-2</v>
      </c>
      <c r="G929" s="173">
        <v>1011.7794</v>
      </c>
      <c r="I929" s="92">
        <f t="shared" si="91"/>
        <v>8.0531259999999993E-2</v>
      </c>
      <c r="J929" t="str">
        <f>IFERROR(VLOOKUP(VLOOKUP(B929,'Div &amp; NAV PU'!K:N,4,0),$O:$P,2,0),"Debt")</f>
        <v>Debt</v>
      </c>
      <c r="R929" t="str">
        <f t="shared" si="92"/>
        <v>Y0BQRegular Plan - Daily IDCW</v>
      </c>
      <c r="S929" t="str">
        <f>+VLOOKUP(B929,'Div &amp; NAV PU'!K:N,4,0)</f>
        <v>Y0BQ</v>
      </c>
      <c r="T929" t="str">
        <f>+VLOOKUP(B929,'Div &amp; NAV PU'!K:O,5,0)</f>
        <v>Regular Plan - Daily IDCW</v>
      </c>
      <c r="U929">
        <f t="shared" si="88"/>
        <v>15.994319890000005</v>
      </c>
      <c r="V929">
        <f>+VLOOKUP(T929,Financials!$C$59:$AN$72,MATCH(S929,Financials!$1:$1,0)-2,0)</f>
        <v>15.994319890000005</v>
      </c>
      <c r="W929" s="108">
        <f t="shared" si="93"/>
        <v>0</v>
      </c>
      <c r="Y929" s="92">
        <f t="shared" si="89"/>
        <v>15.994319890000005</v>
      </c>
      <c r="Z929">
        <f t="shared" si="90"/>
        <v>15.994319890000005</v>
      </c>
    </row>
    <row r="930" spans="1:26" hidden="1" x14ac:dyDescent="0.25">
      <c r="A930" s="171">
        <v>1337</v>
      </c>
      <c r="B930" s="171" t="s">
        <v>1268</v>
      </c>
      <c r="C930" s="171" t="s">
        <v>2447</v>
      </c>
      <c r="D930" s="172">
        <v>44393</v>
      </c>
      <c r="E930" s="173">
        <v>8.2128989999999999E-2</v>
      </c>
      <c r="F930" s="173">
        <v>8.2128989999999999E-2</v>
      </c>
      <c r="G930" s="173">
        <v>1014.3496</v>
      </c>
      <c r="I930" s="92">
        <f t="shared" si="91"/>
        <v>8.2128989999999999E-2</v>
      </c>
      <c r="J930" t="str">
        <f>IFERROR(VLOOKUP(VLOOKUP(B930,'Div &amp; NAV PU'!K:N,4,0),$O:$P,2,0),"Debt")</f>
        <v>Debt</v>
      </c>
      <c r="R930" t="str">
        <f t="shared" si="92"/>
        <v>Y0BQDirect Plan - Daily IDCW</v>
      </c>
      <c r="S930" t="str">
        <f>+VLOOKUP(B930,'Div &amp; NAV PU'!K:N,4,0)</f>
        <v>Y0BQ</v>
      </c>
      <c r="T930" t="str">
        <f>+VLOOKUP(B930,'Div &amp; NAV PU'!K:O,5,0)</f>
        <v>Direct Plan - Daily IDCW</v>
      </c>
      <c r="U930">
        <f t="shared" si="88"/>
        <v>16.338912069999992</v>
      </c>
      <c r="V930">
        <f>+VLOOKUP(T930,Financials!$C$59:$AN$72,MATCH(S930,Financials!$1:$1,0)-2,0)</f>
        <v>16.338912069999992</v>
      </c>
      <c r="W930" s="108">
        <f t="shared" si="93"/>
        <v>0</v>
      </c>
      <c r="Y930" s="92">
        <f t="shared" si="89"/>
        <v>16.338912069999992</v>
      </c>
      <c r="Z930">
        <f t="shared" si="90"/>
        <v>16.338912069999992</v>
      </c>
    </row>
    <row r="931" spans="1:26" hidden="1" x14ac:dyDescent="0.25">
      <c r="A931" s="171">
        <v>1338</v>
      </c>
      <c r="B931" s="171" t="s">
        <v>1297</v>
      </c>
      <c r="C931" s="171" t="s">
        <v>2469</v>
      </c>
      <c r="D931" s="172">
        <v>44393</v>
      </c>
      <c r="E931" s="173">
        <v>8.6050299999999996E-3</v>
      </c>
      <c r="F931" s="173">
        <v>8.6050299999999996E-3</v>
      </c>
      <c r="G931" s="173">
        <v>11.116</v>
      </c>
      <c r="I931" s="92">
        <f t="shared" si="91"/>
        <v>8.6050299999999996E-3</v>
      </c>
      <c r="J931" t="str">
        <f>IFERROR(VLOOKUP(VLOOKUP(B931,'Div &amp; NAV PU'!K:N,4,0),$O:$P,2,0),"Debt")</f>
        <v>Debt</v>
      </c>
      <c r="R931" t="str">
        <f t="shared" si="92"/>
        <v>Y0AIRegular Plan - Daily IDCW</v>
      </c>
      <c r="S931" t="str">
        <f>+VLOOKUP(B931,'Div &amp; NAV PU'!K:N,4,0)</f>
        <v>Y0AI</v>
      </c>
      <c r="T931" t="str">
        <f>+VLOOKUP(B931,'Div &amp; NAV PU'!K:O,5,0)</f>
        <v>Regular Plan - Daily IDCW</v>
      </c>
      <c r="U931">
        <f t="shared" si="88"/>
        <v>0.25393286999999998</v>
      </c>
      <c r="V931">
        <f>+VLOOKUP(T931,Financials!$C$59:$AN$72,MATCH(S931,Financials!$1:$1,0)-2,0)</f>
        <v>0.25393286999999998</v>
      </c>
      <c r="W931" s="108">
        <f t="shared" si="93"/>
        <v>0</v>
      </c>
      <c r="Y931" s="92">
        <f t="shared" si="89"/>
        <v>0.25393286999999998</v>
      </c>
      <c r="Z931">
        <f t="shared" si="90"/>
        <v>0.25393286999999998</v>
      </c>
    </row>
    <row r="932" spans="1:26" hidden="1" x14ac:dyDescent="0.25">
      <c r="A932" s="171">
        <v>1339</v>
      </c>
      <c r="B932" s="171" t="s">
        <v>1524</v>
      </c>
      <c r="C932" s="171" t="s">
        <v>2462</v>
      </c>
      <c r="D932" s="172">
        <v>44393</v>
      </c>
      <c r="E932" s="173">
        <v>8.7793400000000001E-3</v>
      </c>
      <c r="F932" s="173">
        <v>8.7793400000000001E-3</v>
      </c>
      <c r="G932" s="173">
        <v>11.1907</v>
      </c>
      <c r="I932" s="92">
        <f t="shared" si="91"/>
        <v>8.7793400000000001E-3</v>
      </c>
      <c r="J932" t="str">
        <f>IFERROR(VLOOKUP(VLOOKUP(B932,'Div &amp; NAV PU'!K:N,4,0),$O:$P,2,0),"Debt")</f>
        <v>Debt</v>
      </c>
      <c r="R932" t="str">
        <f t="shared" si="92"/>
        <v>Y0AIDirect Plan - Daily IDCW</v>
      </c>
      <c r="S932" t="str">
        <f>+VLOOKUP(B932,'Div &amp; NAV PU'!K:N,4,0)</f>
        <v>Y0AI</v>
      </c>
      <c r="T932" t="str">
        <f>+VLOOKUP(B932,'Div &amp; NAV PU'!K:O,5,0)</f>
        <v>Direct Plan - Daily IDCW</v>
      </c>
      <c r="U932">
        <f t="shared" si="88"/>
        <v>0.28590751000000003</v>
      </c>
      <c r="V932">
        <f>+VLOOKUP(T932,Financials!$C$59:$AN$72,MATCH(S932,Financials!$1:$1,0)-2,0)</f>
        <v>0.28590751000000003</v>
      </c>
      <c r="W932" s="108">
        <f t="shared" si="93"/>
        <v>0</v>
      </c>
      <c r="Y932" s="92">
        <f t="shared" si="89"/>
        <v>0.28590751000000003</v>
      </c>
      <c r="Z932">
        <f t="shared" si="90"/>
        <v>0.28590751000000003</v>
      </c>
    </row>
    <row r="933" spans="1:26" hidden="1" x14ac:dyDescent="0.25">
      <c r="A933" s="171">
        <v>1340</v>
      </c>
      <c r="B933" s="171" t="s">
        <v>1289</v>
      </c>
      <c r="C933" s="171" t="s">
        <v>2444</v>
      </c>
      <c r="D933" s="172">
        <v>44395</v>
      </c>
      <c r="E933" s="173">
        <v>0.17136055</v>
      </c>
      <c r="F933" s="173">
        <v>0.17136055</v>
      </c>
      <c r="G933" s="173">
        <v>1023.3</v>
      </c>
      <c r="I933" s="92">
        <f t="shared" si="91"/>
        <v>0.17136055</v>
      </c>
      <c r="J933" t="str">
        <f>IFERROR(VLOOKUP(VLOOKUP(B933,'Div &amp; NAV PU'!K:N,4,0),$O:$P,2,0),"Debt")</f>
        <v>Debt</v>
      </c>
      <c r="R933" t="str">
        <f t="shared" si="92"/>
        <v>Y0ALRegular Plan - Daily IDCW</v>
      </c>
      <c r="S933" t="str">
        <f>+VLOOKUP(B933,'Div &amp; NAV PU'!K:N,4,0)</f>
        <v>Y0AL</v>
      </c>
      <c r="T933" t="str">
        <f>+VLOOKUP(B933,'Div &amp; NAV PU'!K:O,5,0)</f>
        <v>Regular Plan - Daily IDCW</v>
      </c>
      <c r="U933">
        <f t="shared" si="88"/>
        <v>15.581406499999995</v>
      </c>
      <c r="V933">
        <f>+VLOOKUP(T933,Financials!$C$59:$AN$72,MATCH(S933,Financials!$1:$1,0)-2,0)</f>
        <v>15.581406499999995</v>
      </c>
      <c r="W933" s="108">
        <f t="shared" si="93"/>
        <v>0</v>
      </c>
      <c r="Y933" s="92">
        <f t="shared" si="89"/>
        <v>15.581406499999995</v>
      </c>
      <c r="Z933">
        <f t="shared" si="90"/>
        <v>15.581406499999995</v>
      </c>
    </row>
    <row r="934" spans="1:26" hidden="1" x14ac:dyDescent="0.25">
      <c r="A934" s="171">
        <v>1341</v>
      </c>
      <c r="B934" s="171" t="s">
        <v>1285</v>
      </c>
      <c r="C934" s="171" t="s">
        <v>2445</v>
      </c>
      <c r="D934" s="172">
        <v>44395</v>
      </c>
      <c r="E934" s="173">
        <v>0.17673037</v>
      </c>
      <c r="F934" s="173">
        <v>0.17673037</v>
      </c>
      <c r="G934" s="173">
        <v>1023.3</v>
      </c>
      <c r="I934" s="92">
        <f t="shared" si="91"/>
        <v>0.17673037</v>
      </c>
      <c r="J934" t="str">
        <f>IFERROR(VLOOKUP(VLOOKUP(B934,'Div &amp; NAV PU'!K:N,4,0),$O:$P,2,0),"Debt")</f>
        <v>Debt</v>
      </c>
      <c r="R934" t="str">
        <f t="shared" si="92"/>
        <v>Y0ALDirect Plan - Daily IDCW</v>
      </c>
      <c r="S934" t="str">
        <f>+VLOOKUP(B934,'Div &amp; NAV PU'!K:N,4,0)</f>
        <v>Y0AL</v>
      </c>
      <c r="T934" t="str">
        <f>+VLOOKUP(B934,'Div &amp; NAV PU'!K:O,5,0)</f>
        <v>Direct Plan - Daily IDCW</v>
      </c>
      <c r="U934">
        <f t="shared" si="88"/>
        <v>16.110954460000006</v>
      </c>
      <c r="V934">
        <f>+VLOOKUP(T934,Financials!$C$59:$AN$72,MATCH(S934,Financials!$1:$1,0)-2,0)</f>
        <v>16.110954460000006</v>
      </c>
      <c r="W934" s="108">
        <f t="shared" si="93"/>
        <v>0</v>
      </c>
      <c r="Y934" s="92">
        <f t="shared" si="89"/>
        <v>16.110954460000006</v>
      </c>
      <c r="Z934">
        <f t="shared" si="90"/>
        <v>16.110954460000006</v>
      </c>
    </row>
    <row r="935" spans="1:26" hidden="1" x14ac:dyDescent="0.25">
      <c r="A935" s="171">
        <v>1342</v>
      </c>
      <c r="B935" s="171" t="s">
        <v>1271</v>
      </c>
      <c r="C935" s="171" t="s">
        <v>2446</v>
      </c>
      <c r="D935" s="172">
        <v>44395</v>
      </c>
      <c r="E935" s="173">
        <v>0.17862573000000001</v>
      </c>
      <c r="F935" s="173">
        <v>0.17862573000000001</v>
      </c>
      <c r="G935" s="173">
        <v>1011.7794</v>
      </c>
      <c r="I935" s="92">
        <f t="shared" si="91"/>
        <v>0.17862573000000001</v>
      </c>
      <c r="J935" t="str">
        <f>IFERROR(VLOOKUP(VLOOKUP(B935,'Div &amp; NAV PU'!K:N,4,0),$O:$P,2,0),"Debt")</f>
        <v>Debt</v>
      </c>
      <c r="R935" t="str">
        <f t="shared" si="92"/>
        <v>Y0BQRegular Plan - Daily IDCW</v>
      </c>
      <c r="S935" t="str">
        <f>+VLOOKUP(B935,'Div &amp; NAV PU'!K:N,4,0)</f>
        <v>Y0BQ</v>
      </c>
      <c r="T935" t="str">
        <f>+VLOOKUP(B935,'Div &amp; NAV PU'!K:O,5,0)</f>
        <v>Regular Plan - Daily IDCW</v>
      </c>
      <c r="U935">
        <f t="shared" si="88"/>
        <v>15.994319890000005</v>
      </c>
      <c r="V935">
        <f>+VLOOKUP(T935,Financials!$C$59:$AN$72,MATCH(S935,Financials!$1:$1,0)-2,0)</f>
        <v>15.994319890000005</v>
      </c>
      <c r="W935" s="108">
        <f t="shared" si="93"/>
        <v>0</v>
      </c>
      <c r="Y935" s="92">
        <f t="shared" si="89"/>
        <v>15.994319890000005</v>
      </c>
      <c r="Z935">
        <f t="shared" si="90"/>
        <v>15.994319890000005</v>
      </c>
    </row>
    <row r="936" spans="1:26" hidden="1" x14ac:dyDescent="0.25">
      <c r="A936" s="171">
        <v>1343</v>
      </c>
      <c r="B936" s="171" t="s">
        <v>1268</v>
      </c>
      <c r="C936" s="171" t="s">
        <v>2447</v>
      </c>
      <c r="D936" s="172">
        <v>44395</v>
      </c>
      <c r="E936" s="173">
        <v>0.1818736</v>
      </c>
      <c r="F936" s="173">
        <v>0.1818736</v>
      </c>
      <c r="G936" s="173">
        <v>1014.3496</v>
      </c>
      <c r="I936" s="92">
        <f t="shared" si="91"/>
        <v>0.1818736</v>
      </c>
      <c r="J936" t="str">
        <f>IFERROR(VLOOKUP(VLOOKUP(B936,'Div &amp; NAV PU'!K:N,4,0),$O:$P,2,0),"Debt")</f>
        <v>Debt</v>
      </c>
      <c r="R936" t="str">
        <f t="shared" si="92"/>
        <v>Y0BQDirect Plan - Daily IDCW</v>
      </c>
      <c r="S936" t="str">
        <f>+VLOOKUP(B936,'Div &amp; NAV PU'!K:N,4,0)</f>
        <v>Y0BQ</v>
      </c>
      <c r="T936" t="str">
        <f>+VLOOKUP(B936,'Div &amp; NAV PU'!K:O,5,0)</f>
        <v>Direct Plan - Daily IDCW</v>
      </c>
      <c r="U936">
        <f t="shared" si="88"/>
        <v>16.338912069999992</v>
      </c>
      <c r="V936">
        <f>+VLOOKUP(T936,Financials!$C$59:$AN$72,MATCH(S936,Financials!$1:$1,0)-2,0)</f>
        <v>16.338912069999992</v>
      </c>
      <c r="W936" s="108">
        <f t="shared" si="93"/>
        <v>0</v>
      </c>
      <c r="Y936" s="92">
        <f t="shared" si="89"/>
        <v>16.338912069999992</v>
      </c>
      <c r="Z936">
        <f t="shared" si="90"/>
        <v>16.338912069999992</v>
      </c>
    </row>
    <row r="937" spans="1:26" hidden="1" x14ac:dyDescent="0.25">
      <c r="A937" s="171">
        <v>1344</v>
      </c>
      <c r="B937" s="171">
        <v>126</v>
      </c>
      <c r="C937" s="171" t="s">
        <v>2450</v>
      </c>
      <c r="D937" s="172">
        <v>44396</v>
      </c>
      <c r="E937" s="173">
        <v>5.4548799999999996E-3</v>
      </c>
      <c r="F937" s="173">
        <v>5.4548799999999996E-3</v>
      </c>
      <c r="G937" s="173">
        <v>13.0463</v>
      </c>
      <c r="I937" s="92">
        <f t="shared" si="91"/>
        <v>5.4548799999999996E-3</v>
      </c>
      <c r="J937" t="str">
        <f>IFERROR(VLOOKUP(VLOOKUP(B937,'Div &amp; NAV PU'!K:N,4,0),$O:$P,2,0),"Debt")</f>
        <v>Debt</v>
      </c>
      <c r="R937" t="str">
        <f t="shared" si="92"/>
        <v>Y0BLRegular Plan - Weekly IDCW</v>
      </c>
      <c r="S937" t="str">
        <f>+VLOOKUP(B937,'Div &amp; NAV PU'!K:N,4,0)</f>
        <v>Y0BL</v>
      </c>
      <c r="T937" t="str">
        <f>+VLOOKUP(B937,'Div &amp; NAV PU'!K:O,5,0)</f>
        <v>Regular Plan - Weekly IDCW</v>
      </c>
      <c r="U937">
        <f t="shared" si="88"/>
        <v>0.15968480999999998</v>
      </c>
      <c r="V937">
        <f>+VLOOKUP(T937,Financials!$C$59:$AN$72,MATCH(S937,Financials!$1:$1,0)-2,0)</f>
        <v>0.15968480999999998</v>
      </c>
      <c r="W937" s="108">
        <f t="shared" si="93"/>
        <v>0</v>
      </c>
      <c r="Y937" s="92">
        <f t="shared" si="89"/>
        <v>0.15968480999999998</v>
      </c>
      <c r="Z937">
        <f t="shared" si="90"/>
        <v>0.15968480999999998</v>
      </c>
    </row>
    <row r="938" spans="1:26" hidden="1" x14ac:dyDescent="0.25">
      <c r="A938" s="171">
        <v>1345</v>
      </c>
      <c r="B938" s="171" t="s">
        <v>1267</v>
      </c>
      <c r="C938" s="171" t="s">
        <v>2451</v>
      </c>
      <c r="D938" s="172">
        <v>44396</v>
      </c>
      <c r="E938" s="173">
        <v>6.5008699999999997E-3</v>
      </c>
      <c r="F938" s="173">
        <v>6.5008699999999997E-3</v>
      </c>
      <c r="G938" s="173">
        <v>13.119</v>
      </c>
      <c r="I938" s="92">
        <f t="shared" si="91"/>
        <v>6.5008699999999997E-3</v>
      </c>
      <c r="J938" t="str">
        <f>IFERROR(VLOOKUP(VLOOKUP(B938,'Div &amp; NAV PU'!K:N,4,0),$O:$P,2,0),"Debt")</f>
        <v>Debt</v>
      </c>
      <c r="R938" t="str">
        <f t="shared" si="92"/>
        <v>Y0BLDirect Plan - Weekly IDCW</v>
      </c>
      <c r="S938" t="str">
        <f>+VLOOKUP(B938,'Div &amp; NAV PU'!K:N,4,0)</f>
        <v>Y0BL</v>
      </c>
      <c r="T938" t="str">
        <f>+VLOOKUP(B938,'Div &amp; NAV PU'!K:O,5,0)</f>
        <v>Direct Plan - Weekly IDCW</v>
      </c>
      <c r="U938">
        <f t="shared" si="88"/>
        <v>0.18718277999999999</v>
      </c>
      <c r="V938">
        <f>+VLOOKUP(T938,Financials!$C$59:$AN$72,MATCH(S938,Financials!$1:$1,0)-2,0)</f>
        <v>0.18718277999999999</v>
      </c>
      <c r="W938" s="108">
        <f t="shared" si="93"/>
        <v>0</v>
      </c>
      <c r="Y938" s="92">
        <f t="shared" si="89"/>
        <v>0.18718277999999999</v>
      </c>
      <c r="Z938">
        <f t="shared" si="90"/>
        <v>0.18718277999999999</v>
      </c>
    </row>
    <row r="939" spans="1:26" hidden="1" x14ac:dyDescent="0.25">
      <c r="A939" s="171">
        <v>1346</v>
      </c>
      <c r="B939" s="171" t="s">
        <v>1262</v>
      </c>
      <c r="C939" s="171" t="s">
        <v>2456</v>
      </c>
      <c r="D939" s="172">
        <v>44396</v>
      </c>
      <c r="E939" s="173">
        <v>7.4597200000000004E-3</v>
      </c>
      <c r="F939" s="173">
        <v>7.4597200000000004E-3</v>
      </c>
      <c r="G939" s="173">
        <v>11.300700000000001</v>
      </c>
      <c r="I939" s="92">
        <f t="shared" si="91"/>
        <v>7.4597200000000004E-3</v>
      </c>
      <c r="J939" t="str">
        <f>IFERROR(VLOOKUP(VLOOKUP(B939,'Div &amp; NAV PU'!K:N,4,0),$O:$P,2,0),"Debt")</f>
        <v>Debt</v>
      </c>
      <c r="R939" t="str">
        <f t="shared" si="92"/>
        <v>Y0BODirect Plan - Weekly IDCW</v>
      </c>
      <c r="S939" t="str">
        <f>+VLOOKUP(B939,'Div &amp; NAV PU'!K:N,4,0)</f>
        <v>Y0BO</v>
      </c>
      <c r="T939" t="str">
        <f>+VLOOKUP(B939,'Div &amp; NAV PU'!K:O,5,0)</f>
        <v>Direct Plan - Weekly IDCW</v>
      </c>
      <c r="U939">
        <f t="shared" si="88"/>
        <v>0.16732176999999998</v>
      </c>
      <c r="V939">
        <f>+VLOOKUP(T939,Financials!$C$59:$AN$72,MATCH(S939,Financials!$1:$1,0)-2,0)</f>
        <v>0.16732176999999998</v>
      </c>
      <c r="W939" s="108">
        <f t="shared" si="93"/>
        <v>0</v>
      </c>
      <c r="Y939" s="92">
        <f t="shared" si="89"/>
        <v>0.16732176999999998</v>
      </c>
      <c r="Z939">
        <f t="shared" si="90"/>
        <v>0.16732176999999998</v>
      </c>
    </row>
    <row r="940" spans="1:26" hidden="1" x14ac:dyDescent="0.25">
      <c r="A940" s="171">
        <v>1347</v>
      </c>
      <c r="B940" s="171" t="s">
        <v>1288</v>
      </c>
      <c r="C940" s="171" t="s">
        <v>2449</v>
      </c>
      <c r="D940" s="172">
        <v>44396</v>
      </c>
      <c r="E940" s="173">
        <v>0.60227048000000005</v>
      </c>
      <c r="F940" s="173">
        <v>0.60227048000000005</v>
      </c>
      <c r="G940" s="173">
        <v>1001.4242</v>
      </c>
      <c r="I940" s="92">
        <f t="shared" si="91"/>
        <v>0.60227048000000005</v>
      </c>
      <c r="J940" t="str">
        <f>IFERROR(VLOOKUP(VLOOKUP(B940,'Div &amp; NAV PU'!K:N,4,0),$O:$P,2,0),"Debt")</f>
        <v>Debt</v>
      </c>
      <c r="R940" t="str">
        <f t="shared" si="92"/>
        <v>Y0ALDirect Plan - Weekly IDCW</v>
      </c>
      <c r="S940" t="str">
        <f>+VLOOKUP(B940,'Div &amp; NAV PU'!K:N,4,0)</f>
        <v>Y0AL</v>
      </c>
      <c r="T940" t="str">
        <f>+VLOOKUP(B940,'Div &amp; NAV PU'!K:O,5,0)</f>
        <v>Direct Plan - Weekly IDCW</v>
      </c>
      <c r="U940">
        <f t="shared" si="88"/>
        <v>15.663855589999999</v>
      </c>
      <c r="V940">
        <f>+VLOOKUP(T940,Financials!$C$59:$AN$72,MATCH(S940,Financials!$1:$1,0)-2,0)</f>
        <v>15.663855589999999</v>
      </c>
      <c r="W940" s="108">
        <f t="shared" si="93"/>
        <v>0</v>
      </c>
      <c r="Y940" s="92">
        <f t="shared" si="89"/>
        <v>15.663855589999999</v>
      </c>
      <c r="Z940">
        <f t="shared" si="90"/>
        <v>15.663855589999999</v>
      </c>
    </row>
    <row r="941" spans="1:26" hidden="1" x14ac:dyDescent="0.25">
      <c r="A941" s="171">
        <v>1348</v>
      </c>
      <c r="B941" s="171">
        <v>221</v>
      </c>
      <c r="C941" s="171" t="s">
        <v>2454</v>
      </c>
      <c r="D941" s="172">
        <v>44396</v>
      </c>
      <c r="E941" s="173">
        <v>7.0770900000000003E-3</v>
      </c>
      <c r="F941" s="173">
        <v>7.0770900000000003E-3</v>
      </c>
      <c r="G941" s="173">
        <v>11.1189</v>
      </c>
      <c r="I941" s="92">
        <f t="shared" si="91"/>
        <v>7.0770900000000003E-3</v>
      </c>
      <c r="J941" t="str">
        <f>IFERROR(VLOOKUP(VLOOKUP(B941,'Div &amp; NAV PU'!K:N,4,0),$O:$P,2,0),"Debt")</f>
        <v>Debt</v>
      </c>
      <c r="R941" t="str">
        <f t="shared" si="92"/>
        <v>Y0BORegular Plan - Weekly IDCW</v>
      </c>
      <c r="S941" t="str">
        <f>+VLOOKUP(B941,'Div &amp; NAV PU'!K:N,4,0)</f>
        <v>Y0BO</v>
      </c>
      <c r="T941" t="str">
        <f>+VLOOKUP(B941,'Div &amp; NAV PU'!K:O,5,0)</f>
        <v>Regular Plan - Weekly IDCW</v>
      </c>
      <c r="U941">
        <f t="shared" si="88"/>
        <v>0.15691073999999997</v>
      </c>
      <c r="V941">
        <f>+VLOOKUP(T941,Financials!$C$59:$AN$72,MATCH(S941,Financials!$1:$1,0)-2,0)</f>
        <v>0.15691073999999997</v>
      </c>
      <c r="W941" s="108">
        <f t="shared" si="93"/>
        <v>0</v>
      </c>
      <c r="Y941" s="92">
        <f t="shared" si="89"/>
        <v>0.15691073999999997</v>
      </c>
      <c r="Z941">
        <f t="shared" si="90"/>
        <v>0.15691073999999997</v>
      </c>
    </row>
    <row r="942" spans="1:26" hidden="1" x14ac:dyDescent="0.25">
      <c r="A942" s="171">
        <v>1351</v>
      </c>
      <c r="B942" s="171" t="s">
        <v>1296</v>
      </c>
      <c r="C942" s="171" t="s">
        <v>2461</v>
      </c>
      <c r="D942" s="172">
        <v>44396</v>
      </c>
      <c r="E942" s="173">
        <v>1.8249390000000001E-2</v>
      </c>
      <c r="F942" s="173">
        <v>1.8249390000000001E-2</v>
      </c>
      <c r="G942" s="173">
        <v>10.820600000000001</v>
      </c>
      <c r="I942" s="92">
        <f t="shared" si="91"/>
        <v>1.8249390000000001E-2</v>
      </c>
      <c r="J942" t="str">
        <f>IFERROR(VLOOKUP(VLOOKUP(B942,'Div &amp; NAV PU'!K:N,4,0),$O:$P,2,0),"Debt")</f>
        <v>Debt</v>
      </c>
      <c r="R942" t="str">
        <f t="shared" si="92"/>
        <v>Y0AIDirect Plan - Weekly IDCW</v>
      </c>
      <c r="S942" t="str">
        <f>+VLOOKUP(B942,'Div &amp; NAV PU'!K:N,4,0)</f>
        <v>Y0AI</v>
      </c>
      <c r="T942" t="str">
        <f>+VLOOKUP(B942,'Div &amp; NAV PU'!K:O,5,0)</f>
        <v>Direct Plan - Weekly IDCW</v>
      </c>
      <c r="U942">
        <f t="shared" si="88"/>
        <v>0.27169967</v>
      </c>
      <c r="V942">
        <f>+VLOOKUP(T942,Financials!$C$59:$AN$72,MATCH(S942,Financials!$1:$1,0)-2,0)</f>
        <v>0.27169967</v>
      </c>
      <c r="W942" s="108">
        <f t="shared" si="93"/>
        <v>0</v>
      </c>
      <c r="Y942" s="92">
        <f t="shared" si="89"/>
        <v>0.27169967</v>
      </c>
      <c r="Z942">
        <f t="shared" si="90"/>
        <v>0.27169967</v>
      </c>
    </row>
    <row r="943" spans="1:26" hidden="1" x14ac:dyDescent="0.25">
      <c r="A943" s="171">
        <v>1352</v>
      </c>
      <c r="B943" s="171" t="s">
        <v>1339</v>
      </c>
      <c r="C943" s="171" t="s">
        <v>2453</v>
      </c>
      <c r="D943" s="172">
        <v>44396</v>
      </c>
      <c r="E943" s="173">
        <v>0.58481366999999995</v>
      </c>
      <c r="F943" s="173">
        <v>0.58481366999999995</v>
      </c>
      <c r="G943" s="173">
        <v>1000.0318</v>
      </c>
      <c r="I943" s="92">
        <f t="shared" si="91"/>
        <v>0.58481366999999995</v>
      </c>
      <c r="J943" t="str">
        <f>IFERROR(VLOOKUP(VLOOKUP(B943,'Div &amp; NAV PU'!K:N,4,0),$O:$P,2,0),"Debt")</f>
        <v>Debt</v>
      </c>
      <c r="R943" t="str">
        <f t="shared" si="92"/>
        <v>Y0ALRegular Plan - Weekly IDCW</v>
      </c>
      <c r="S943" t="str">
        <f>+VLOOKUP(B943,'Div &amp; NAV PU'!K:N,4,0)</f>
        <v>Y0AL</v>
      </c>
      <c r="T943" t="str">
        <f>+VLOOKUP(B943,'Div &amp; NAV PU'!K:O,5,0)</f>
        <v>Regular Plan - Weekly IDCW</v>
      </c>
      <c r="U943">
        <f t="shared" si="88"/>
        <v>15.152052740000002</v>
      </c>
      <c r="V943">
        <f>+VLOOKUP(T943,Financials!$C$59:$AN$72,MATCH(S943,Financials!$1:$1,0)-2,0)</f>
        <v>15.152052740000002</v>
      </c>
      <c r="W943" s="108">
        <f t="shared" si="93"/>
        <v>0</v>
      </c>
      <c r="Y943" s="92">
        <f t="shared" si="89"/>
        <v>15.152052740000002</v>
      </c>
      <c r="Z943">
        <f t="shared" si="90"/>
        <v>15.152052740000002</v>
      </c>
    </row>
    <row r="944" spans="1:26" hidden="1" x14ac:dyDescent="0.25">
      <c r="A944" s="171">
        <v>1353</v>
      </c>
      <c r="B944" s="171" t="s">
        <v>1270</v>
      </c>
      <c r="C944" s="171" t="s">
        <v>2452</v>
      </c>
      <c r="D944" s="172">
        <v>44396</v>
      </c>
      <c r="E944" s="173">
        <v>0.64328737000000002</v>
      </c>
      <c r="F944" s="173">
        <v>0.64328737000000002</v>
      </c>
      <c r="G944" s="173">
        <v>1000.9308</v>
      </c>
      <c r="I944" s="92">
        <f t="shared" si="91"/>
        <v>0.64328737000000002</v>
      </c>
      <c r="J944" t="str">
        <f>IFERROR(VLOOKUP(VLOOKUP(B944,'Div &amp; NAV PU'!K:N,4,0),$O:$P,2,0),"Debt")</f>
        <v>Debt</v>
      </c>
      <c r="R944" t="str">
        <f t="shared" si="92"/>
        <v>Y0BQDirect Plan - Weekly IDCW</v>
      </c>
      <c r="S944" t="str">
        <f>+VLOOKUP(B944,'Div &amp; NAV PU'!K:N,4,0)</f>
        <v>Y0BQ</v>
      </c>
      <c r="T944" t="str">
        <f>+VLOOKUP(B944,'Div &amp; NAV PU'!K:O,5,0)</f>
        <v>Direct Plan - Weekly IDCW</v>
      </c>
      <c r="U944">
        <f t="shared" si="88"/>
        <v>16.12514651</v>
      </c>
      <c r="V944">
        <f>+VLOOKUP(T944,Financials!$C$59:$AN$72,MATCH(S944,Financials!$1:$1,0)-2,0)</f>
        <v>16.12514651</v>
      </c>
      <c r="W944" s="108">
        <f t="shared" si="93"/>
        <v>0</v>
      </c>
      <c r="Y944" s="92">
        <f t="shared" si="89"/>
        <v>16.12514651</v>
      </c>
      <c r="Z944">
        <f t="shared" si="90"/>
        <v>16.12514651</v>
      </c>
    </row>
    <row r="945" spans="1:26" hidden="1" x14ac:dyDescent="0.25">
      <c r="A945" s="171">
        <v>1356</v>
      </c>
      <c r="B945" s="171">
        <v>222</v>
      </c>
      <c r="C945" s="171" t="s">
        <v>2455</v>
      </c>
      <c r="D945" s="172">
        <v>44396</v>
      </c>
      <c r="E945" s="173">
        <v>1.89726E-3</v>
      </c>
      <c r="F945" s="173">
        <v>1.89726E-3</v>
      </c>
      <c r="G945" s="173">
        <v>10.322100000000001</v>
      </c>
      <c r="I945" s="92">
        <f t="shared" si="91"/>
        <v>1.89726E-3</v>
      </c>
      <c r="J945" t="str">
        <f>IFERROR(VLOOKUP(VLOOKUP(B945,'Div &amp; NAV PU'!K:N,4,0),$O:$P,2,0),"Debt")</f>
        <v>Debt</v>
      </c>
      <c r="R945" t="str">
        <f t="shared" si="92"/>
        <v>Y0BORegular Plan - Daily IDCW</v>
      </c>
      <c r="S945" t="str">
        <f>+VLOOKUP(B945,'Div &amp; NAV PU'!K:N,4,0)</f>
        <v>Y0BO</v>
      </c>
      <c r="T945" t="str">
        <f>+VLOOKUP(B945,'Div &amp; NAV PU'!K:O,5,0)</f>
        <v>Regular Plan - Daily IDCW</v>
      </c>
      <c r="U945">
        <f t="shared" si="88"/>
        <v>0.17107141000000012</v>
      </c>
      <c r="V945">
        <f>+VLOOKUP(T945,Financials!$C$59:$AN$72,MATCH(S945,Financials!$1:$1,0)-2,0)</f>
        <v>0.17107141000000012</v>
      </c>
      <c r="W945" s="108">
        <f t="shared" si="93"/>
        <v>0</v>
      </c>
      <c r="Y945" s="92">
        <f t="shared" si="89"/>
        <v>0.17107141000000012</v>
      </c>
      <c r="Z945">
        <f t="shared" si="90"/>
        <v>0.17107141000000012</v>
      </c>
    </row>
    <row r="946" spans="1:26" hidden="1" x14ac:dyDescent="0.25">
      <c r="A946" s="171">
        <v>1359</v>
      </c>
      <c r="B946" s="171" t="s">
        <v>1259</v>
      </c>
      <c r="C946" s="171" t="s">
        <v>2457</v>
      </c>
      <c r="D946" s="172">
        <v>44396</v>
      </c>
      <c r="E946" s="173">
        <v>2.0698600000000002E-3</v>
      </c>
      <c r="F946" s="173">
        <v>2.0698600000000002E-3</v>
      </c>
      <c r="G946" s="173">
        <v>10.5092</v>
      </c>
      <c r="I946" s="92">
        <f t="shared" si="91"/>
        <v>2.0698600000000002E-3</v>
      </c>
      <c r="J946" t="str">
        <f>IFERROR(VLOOKUP(VLOOKUP(B946,'Div &amp; NAV PU'!K:N,4,0),$O:$P,2,0),"Debt")</f>
        <v>Debt</v>
      </c>
      <c r="R946" t="str">
        <f t="shared" si="92"/>
        <v>Y0BODirect Plan - Daily IDCW</v>
      </c>
      <c r="S946" t="str">
        <f>+VLOOKUP(B946,'Div &amp; NAV PU'!K:N,4,0)</f>
        <v>Y0BO</v>
      </c>
      <c r="T946" t="str">
        <f>+VLOOKUP(B946,'Div &amp; NAV PU'!K:O,5,0)</f>
        <v>Direct Plan - Daily IDCW</v>
      </c>
      <c r="U946">
        <f t="shared" si="88"/>
        <v>0.18260394999999999</v>
      </c>
      <c r="V946">
        <f>+VLOOKUP(T946,Financials!$C$59:$AN$72,MATCH(S946,Financials!$1:$1,0)-2,0)</f>
        <v>0.18260394999999999</v>
      </c>
      <c r="W946" s="108">
        <f t="shared" si="93"/>
        <v>0</v>
      </c>
      <c r="Y946" s="92">
        <f t="shared" si="89"/>
        <v>0.18260394999999999</v>
      </c>
      <c r="Z946">
        <f t="shared" si="90"/>
        <v>0.18260394999999999</v>
      </c>
    </row>
    <row r="947" spans="1:26" hidden="1" x14ac:dyDescent="0.25">
      <c r="A947" s="171">
        <v>1361</v>
      </c>
      <c r="B947" s="171" t="s">
        <v>1289</v>
      </c>
      <c r="C947" s="171" t="s">
        <v>2444</v>
      </c>
      <c r="D947" s="172">
        <v>44396</v>
      </c>
      <c r="E947" s="173">
        <v>8.5374389999999994E-2</v>
      </c>
      <c r="F947" s="173">
        <v>8.5374389999999994E-2</v>
      </c>
      <c r="G947" s="173">
        <v>1023.3</v>
      </c>
      <c r="I947" s="92">
        <f t="shared" si="91"/>
        <v>8.5374389999999994E-2</v>
      </c>
      <c r="J947" t="str">
        <f>IFERROR(VLOOKUP(VLOOKUP(B947,'Div &amp; NAV PU'!K:N,4,0),$O:$P,2,0),"Debt")</f>
        <v>Debt</v>
      </c>
      <c r="R947" t="str">
        <f t="shared" si="92"/>
        <v>Y0ALRegular Plan - Daily IDCW</v>
      </c>
      <c r="S947" t="str">
        <f>+VLOOKUP(B947,'Div &amp; NAV PU'!K:N,4,0)</f>
        <v>Y0AL</v>
      </c>
      <c r="T947" t="str">
        <f>+VLOOKUP(B947,'Div &amp; NAV PU'!K:O,5,0)</f>
        <v>Regular Plan - Daily IDCW</v>
      </c>
      <c r="U947">
        <f t="shared" si="88"/>
        <v>15.581406499999995</v>
      </c>
      <c r="V947">
        <f>+VLOOKUP(T947,Financials!$C$59:$AN$72,MATCH(S947,Financials!$1:$1,0)-2,0)</f>
        <v>15.581406499999995</v>
      </c>
      <c r="W947" s="108">
        <f t="shared" si="93"/>
        <v>0</v>
      </c>
      <c r="Y947" s="92">
        <f t="shared" si="89"/>
        <v>15.581406499999995</v>
      </c>
      <c r="Z947">
        <f t="shared" si="90"/>
        <v>15.581406499999995</v>
      </c>
    </row>
    <row r="948" spans="1:26" hidden="1" x14ac:dyDescent="0.25">
      <c r="A948" s="171">
        <v>1363</v>
      </c>
      <c r="B948" s="171" t="s">
        <v>1285</v>
      </c>
      <c r="C948" s="171" t="s">
        <v>2445</v>
      </c>
      <c r="D948" s="172">
        <v>44396</v>
      </c>
      <c r="E948" s="173">
        <v>8.8428590000000001E-2</v>
      </c>
      <c r="F948" s="173">
        <v>8.8428590000000001E-2</v>
      </c>
      <c r="G948" s="173">
        <v>1023.3</v>
      </c>
      <c r="I948" s="92">
        <f t="shared" si="91"/>
        <v>8.8428590000000001E-2</v>
      </c>
      <c r="J948" t="str">
        <f>IFERROR(VLOOKUP(VLOOKUP(B948,'Div &amp; NAV PU'!K:N,4,0),$O:$P,2,0),"Debt")</f>
        <v>Debt</v>
      </c>
      <c r="R948" t="str">
        <f t="shared" si="92"/>
        <v>Y0ALDirect Plan - Daily IDCW</v>
      </c>
      <c r="S948" t="str">
        <f>+VLOOKUP(B948,'Div &amp; NAV PU'!K:N,4,0)</f>
        <v>Y0AL</v>
      </c>
      <c r="T948" t="str">
        <f>+VLOOKUP(B948,'Div &amp; NAV PU'!K:O,5,0)</f>
        <v>Direct Plan - Daily IDCW</v>
      </c>
      <c r="U948">
        <f t="shared" si="88"/>
        <v>16.110954460000006</v>
      </c>
      <c r="V948">
        <f>+VLOOKUP(T948,Financials!$C$59:$AN$72,MATCH(S948,Financials!$1:$1,0)-2,0)</f>
        <v>16.110954460000006</v>
      </c>
      <c r="W948" s="108">
        <f t="shared" si="93"/>
        <v>0</v>
      </c>
      <c r="Y948" s="92">
        <f t="shared" si="89"/>
        <v>16.110954460000006</v>
      </c>
      <c r="Z948">
        <f t="shared" si="90"/>
        <v>16.110954460000006</v>
      </c>
    </row>
    <row r="949" spans="1:26" hidden="1" x14ac:dyDescent="0.25">
      <c r="A949" s="171">
        <v>1365</v>
      </c>
      <c r="B949" s="171">
        <v>125</v>
      </c>
      <c r="C949" s="171" t="s">
        <v>2458</v>
      </c>
      <c r="D949" s="172">
        <v>44396</v>
      </c>
      <c r="E949" s="173">
        <v>1.6489499999999999E-3</v>
      </c>
      <c r="F949" s="173">
        <v>1.6489499999999999E-3</v>
      </c>
      <c r="G949" s="173">
        <v>10.8591</v>
      </c>
      <c r="I949" s="92">
        <f t="shared" si="91"/>
        <v>1.6489499999999999E-3</v>
      </c>
      <c r="J949" t="str">
        <f>IFERROR(VLOOKUP(VLOOKUP(B949,'Div &amp; NAV PU'!K:N,4,0),$O:$P,2,0),"Debt")</f>
        <v>Debt</v>
      </c>
      <c r="R949" t="str">
        <f t="shared" si="92"/>
        <v>Y0BLRegular Plan - Daily IDCW</v>
      </c>
      <c r="S949" t="str">
        <f>+VLOOKUP(B949,'Div &amp; NAV PU'!K:N,4,0)</f>
        <v>Y0BL</v>
      </c>
      <c r="T949" t="str">
        <f>+VLOOKUP(B949,'Div &amp; NAV PU'!K:O,5,0)</f>
        <v>Regular Plan - Daily IDCW</v>
      </c>
      <c r="U949">
        <f t="shared" si="88"/>
        <v>0.15721088999999988</v>
      </c>
      <c r="V949">
        <f>+VLOOKUP(T949,Financials!$C$59:$AN$72,MATCH(S949,Financials!$1:$1,0)-2,0)</f>
        <v>0.15721088999999988</v>
      </c>
      <c r="W949" s="108">
        <f t="shared" si="93"/>
        <v>0</v>
      </c>
      <c r="Y949" s="92">
        <f t="shared" si="89"/>
        <v>0.15721088999999988</v>
      </c>
      <c r="Z949">
        <f t="shared" si="90"/>
        <v>0.15721088999999988</v>
      </c>
    </row>
    <row r="950" spans="1:26" hidden="1" x14ac:dyDescent="0.25">
      <c r="A950" s="171">
        <v>1367</v>
      </c>
      <c r="B950" s="171" t="s">
        <v>1263</v>
      </c>
      <c r="C950" s="171" t="s">
        <v>2459</v>
      </c>
      <c r="D950" s="172">
        <v>44396</v>
      </c>
      <c r="E950" s="173">
        <v>2.0774700000000001E-3</v>
      </c>
      <c r="F950" s="173">
        <v>2.0774700000000001E-3</v>
      </c>
      <c r="G950" s="173">
        <v>10.8591</v>
      </c>
      <c r="I950" s="92">
        <f t="shared" si="91"/>
        <v>2.0774700000000001E-3</v>
      </c>
      <c r="J950" t="str">
        <f>IFERROR(VLOOKUP(VLOOKUP(B950,'Div &amp; NAV PU'!K:N,4,0),$O:$P,2,0),"Debt")</f>
        <v>Debt</v>
      </c>
      <c r="R950" t="str">
        <f t="shared" si="92"/>
        <v>Y0BLDirect Plan - Daily IDCW</v>
      </c>
      <c r="S950" t="str">
        <f>+VLOOKUP(B950,'Div &amp; NAV PU'!K:N,4,0)</f>
        <v>Y0BL</v>
      </c>
      <c r="T950" t="str">
        <f>+VLOOKUP(B950,'Div &amp; NAV PU'!K:O,5,0)</f>
        <v>Direct Plan - Daily IDCW</v>
      </c>
      <c r="U950">
        <f t="shared" si="88"/>
        <v>0.18309809000000002</v>
      </c>
      <c r="V950">
        <f>+VLOOKUP(T950,Financials!$C$59:$AN$72,MATCH(S950,Financials!$1:$1,0)-2,0)</f>
        <v>0.18309809000000002</v>
      </c>
      <c r="W950" s="108">
        <f t="shared" si="93"/>
        <v>0</v>
      </c>
      <c r="Y950" s="92">
        <f t="shared" si="89"/>
        <v>0.18309809000000002</v>
      </c>
      <c r="Z950">
        <f t="shared" si="90"/>
        <v>0.18309809000000002</v>
      </c>
    </row>
    <row r="951" spans="1:26" hidden="1" x14ac:dyDescent="0.25">
      <c r="A951" s="171">
        <v>1368</v>
      </c>
      <c r="B951" s="171" t="s">
        <v>1273</v>
      </c>
      <c r="C951" s="171" t="s">
        <v>2448</v>
      </c>
      <c r="D951" s="172">
        <v>44396</v>
      </c>
      <c r="E951" s="173">
        <v>0.63469335000000004</v>
      </c>
      <c r="F951" s="173">
        <v>0.63469335000000004</v>
      </c>
      <c r="G951" s="173">
        <v>1002.7005</v>
      </c>
      <c r="I951" s="92">
        <f t="shared" si="91"/>
        <v>0.63469335000000004</v>
      </c>
      <c r="J951" t="str">
        <f>IFERROR(VLOOKUP(VLOOKUP(B951,'Div &amp; NAV PU'!K:N,4,0),$O:$P,2,0),"Debt")</f>
        <v>Debt</v>
      </c>
      <c r="R951" t="str">
        <f t="shared" si="92"/>
        <v>Y0BQRegular Plan - Weekly IDCW</v>
      </c>
      <c r="S951" t="str">
        <f>+VLOOKUP(B951,'Div &amp; NAV PU'!K:N,4,0)</f>
        <v>Y0BQ</v>
      </c>
      <c r="T951" t="str">
        <f>+VLOOKUP(B951,'Div &amp; NAV PU'!K:O,5,0)</f>
        <v>Regular Plan - Weekly IDCW</v>
      </c>
      <c r="U951">
        <f t="shared" si="88"/>
        <v>15.883562729999998</v>
      </c>
      <c r="V951">
        <f>+VLOOKUP(T951,Financials!$C$59:$AN$72,MATCH(S951,Financials!$1:$1,0)-2,0)</f>
        <v>15.883562729999998</v>
      </c>
      <c r="W951" s="108">
        <f t="shared" si="93"/>
        <v>0</v>
      </c>
      <c r="Y951" s="92">
        <f t="shared" si="89"/>
        <v>15.883562729999998</v>
      </c>
      <c r="Z951">
        <f t="shared" si="90"/>
        <v>15.883562729999998</v>
      </c>
    </row>
    <row r="952" spans="1:26" hidden="1" x14ac:dyDescent="0.25">
      <c r="A952" s="171">
        <v>1369</v>
      </c>
      <c r="B952" s="171" t="s">
        <v>1271</v>
      </c>
      <c r="C952" s="171" t="s">
        <v>2446</v>
      </c>
      <c r="D952" s="172">
        <v>44396</v>
      </c>
      <c r="E952" s="173">
        <v>9.3364989999999995E-2</v>
      </c>
      <c r="F952" s="173">
        <v>9.3364989999999995E-2</v>
      </c>
      <c r="G952" s="173">
        <v>1011.7794</v>
      </c>
      <c r="I952" s="92">
        <f t="shared" si="91"/>
        <v>9.3364989999999995E-2</v>
      </c>
      <c r="J952" t="str">
        <f>IFERROR(VLOOKUP(VLOOKUP(B952,'Div &amp; NAV PU'!K:N,4,0),$O:$P,2,0),"Debt")</f>
        <v>Debt</v>
      </c>
      <c r="R952" t="str">
        <f t="shared" si="92"/>
        <v>Y0BQRegular Plan - Daily IDCW</v>
      </c>
      <c r="S952" t="str">
        <f>+VLOOKUP(B952,'Div &amp; NAV PU'!K:N,4,0)</f>
        <v>Y0BQ</v>
      </c>
      <c r="T952" t="str">
        <f>+VLOOKUP(B952,'Div &amp; NAV PU'!K:O,5,0)</f>
        <v>Regular Plan - Daily IDCW</v>
      </c>
      <c r="U952">
        <f t="shared" si="88"/>
        <v>15.994319890000005</v>
      </c>
      <c r="V952">
        <f>+VLOOKUP(T952,Financials!$C$59:$AN$72,MATCH(S952,Financials!$1:$1,0)-2,0)</f>
        <v>15.994319890000005</v>
      </c>
      <c r="W952" s="108">
        <f t="shared" si="93"/>
        <v>0</v>
      </c>
      <c r="Y952" s="92">
        <f t="shared" si="89"/>
        <v>15.994319890000005</v>
      </c>
      <c r="Z952">
        <f t="shared" si="90"/>
        <v>15.994319890000005</v>
      </c>
    </row>
    <row r="953" spans="1:26" hidden="1" x14ac:dyDescent="0.25">
      <c r="A953" s="171">
        <v>1371</v>
      </c>
      <c r="B953" s="171" t="s">
        <v>1268</v>
      </c>
      <c r="C953" s="171" t="s">
        <v>2447</v>
      </c>
      <c r="D953" s="172">
        <v>44396</v>
      </c>
      <c r="E953" s="173">
        <v>9.5009319999999994E-2</v>
      </c>
      <c r="F953" s="173">
        <v>9.5009319999999994E-2</v>
      </c>
      <c r="G953" s="173">
        <v>1014.3496</v>
      </c>
      <c r="I953" s="92">
        <f t="shared" si="91"/>
        <v>9.5009319999999994E-2</v>
      </c>
      <c r="J953" t="str">
        <f>IFERROR(VLOOKUP(VLOOKUP(B953,'Div &amp; NAV PU'!K:N,4,0),$O:$P,2,0),"Debt")</f>
        <v>Debt</v>
      </c>
      <c r="R953" t="str">
        <f t="shared" si="92"/>
        <v>Y0BQDirect Plan - Daily IDCW</v>
      </c>
      <c r="S953" t="str">
        <f>+VLOOKUP(B953,'Div &amp; NAV PU'!K:N,4,0)</f>
        <v>Y0BQ</v>
      </c>
      <c r="T953" t="str">
        <f>+VLOOKUP(B953,'Div &amp; NAV PU'!K:O,5,0)</f>
        <v>Direct Plan - Daily IDCW</v>
      </c>
      <c r="U953">
        <f t="shared" si="88"/>
        <v>16.338912069999992</v>
      </c>
      <c r="V953">
        <f>+VLOOKUP(T953,Financials!$C$59:$AN$72,MATCH(S953,Financials!$1:$1,0)-2,0)</f>
        <v>16.338912069999992</v>
      </c>
      <c r="W953" s="108">
        <f t="shared" si="93"/>
        <v>0</v>
      </c>
      <c r="Y953" s="92">
        <f t="shared" si="89"/>
        <v>16.338912069999992</v>
      </c>
      <c r="Z953">
        <f t="shared" si="90"/>
        <v>16.338912069999992</v>
      </c>
    </row>
    <row r="954" spans="1:26" hidden="1" x14ac:dyDescent="0.25">
      <c r="A954" s="171">
        <v>1372</v>
      </c>
      <c r="B954" s="171" t="s">
        <v>1300</v>
      </c>
      <c r="C954" s="171" t="s">
        <v>2460</v>
      </c>
      <c r="D954" s="172">
        <v>44396</v>
      </c>
      <c r="E954" s="173">
        <v>1.75354E-2</v>
      </c>
      <c r="F954" s="173">
        <v>1.75354E-2</v>
      </c>
      <c r="G954" s="173">
        <v>10.8125</v>
      </c>
      <c r="I954" s="92">
        <f t="shared" si="91"/>
        <v>1.75354E-2</v>
      </c>
      <c r="J954" t="str">
        <f>IFERROR(VLOOKUP(VLOOKUP(B954,'Div &amp; NAV PU'!K:N,4,0),$O:$P,2,0),"Debt")</f>
        <v>Debt</v>
      </c>
      <c r="R954" t="str">
        <f t="shared" si="92"/>
        <v>Y0AIRegular Plan - Weekly IDCW</v>
      </c>
      <c r="S954" t="str">
        <f>+VLOOKUP(B954,'Div &amp; NAV PU'!K:N,4,0)</f>
        <v>Y0AI</v>
      </c>
      <c r="T954" t="str">
        <f>+VLOOKUP(B954,'Div &amp; NAV PU'!K:O,5,0)</f>
        <v>Regular Plan - Weekly IDCW</v>
      </c>
      <c r="U954">
        <f t="shared" si="88"/>
        <v>0.25746023000000001</v>
      </c>
      <c r="V954">
        <f>+VLOOKUP(T954,Financials!$C$59:$AN$72,MATCH(S954,Financials!$1:$1,0)-2,0)</f>
        <v>0.25746023000000001</v>
      </c>
      <c r="W954" s="108">
        <f t="shared" si="93"/>
        <v>0</v>
      </c>
      <c r="Y954" s="92">
        <f t="shared" si="89"/>
        <v>0.25746023000000001</v>
      </c>
      <c r="Z954">
        <f t="shared" si="90"/>
        <v>0.25746023000000001</v>
      </c>
    </row>
    <row r="955" spans="1:26" hidden="1" x14ac:dyDescent="0.25">
      <c r="A955" s="171">
        <v>1374</v>
      </c>
      <c r="B955" s="171" t="s">
        <v>1297</v>
      </c>
      <c r="C955" s="171" t="s">
        <v>2469</v>
      </c>
      <c r="D955" s="172">
        <v>44396</v>
      </c>
      <c r="E955" s="173">
        <v>2.1724E-4</v>
      </c>
      <c r="F955" s="173">
        <v>2.1724E-4</v>
      </c>
      <c r="G955" s="173">
        <v>11.116</v>
      </c>
      <c r="I955" s="92">
        <f t="shared" si="91"/>
        <v>2.1724E-4</v>
      </c>
      <c r="J955" t="str">
        <f>IFERROR(VLOOKUP(VLOOKUP(B955,'Div &amp; NAV PU'!K:N,4,0),$O:$P,2,0),"Debt")</f>
        <v>Debt</v>
      </c>
      <c r="R955" t="str">
        <f t="shared" si="92"/>
        <v>Y0AIRegular Plan - Daily IDCW</v>
      </c>
      <c r="S955" t="str">
        <f>+VLOOKUP(B955,'Div &amp; NAV PU'!K:N,4,0)</f>
        <v>Y0AI</v>
      </c>
      <c r="T955" t="str">
        <f>+VLOOKUP(B955,'Div &amp; NAV PU'!K:O,5,0)</f>
        <v>Regular Plan - Daily IDCW</v>
      </c>
      <c r="U955">
        <f t="shared" si="88"/>
        <v>0.25393286999999998</v>
      </c>
      <c r="V955">
        <f>+VLOOKUP(T955,Financials!$C$59:$AN$72,MATCH(S955,Financials!$1:$1,0)-2,0)</f>
        <v>0.25393286999999998</v>
      </c>
      <c r="W955" s="108">
        <f t="shared" si="93"/>
        <v>0</v>
      </c>
      <c r="Y955" s="92">
        <f t="shared" si="89"/>
        <v>0.25393286999999998</v>
      </c>
      <c r="Z955">
        <f t="shared" si="90"/>
        <v>0.25393286999999998</v>
      </c>
    </row>
    <row r="956" spans="1:26" hidden="1" x14ac:dyDescent="0.25">
      <c r="A956" s="171">
        <v>1376</v>
      </c>
      <c r="B956" s="171" t="s">
        <v>1524</v>
      </c>
      <c r="C956" s="171" t="s">
        <v>2462</v>
      </c>
      <c r="D956" s="172">
        <v>44396</v>
      </c>
      <c r="E956" s="173">
        <v>5.6917999999999997E-4</v>
      </c>
      <c r="F956" s="173">
        <v>5.6917999999999997E-4</v>
      </c>
      <c r="G956" s="173">
        <v>11.1907</v>
      </c>
      <c r="I956" s="92">
        <f t="shared" si="91"/>
        <v>5.6917999999999997E-4</v>
      </c>
      <c r="J956" t="str">
        <f>IFERROR(VLOOKUP(VLOOKUP(B956,'Div &amp; NAV PU'!K:N,4,0),$O:$P,2,0),"Debt")</f>
        <v>Debt</v>
      </c>
      <c r="R956" t="str">
        <f t="shared" si="92"/>
        <v>Y0AIDirect Plan - Daily IDCW</v>
      </c>
      <c r="S956" t="str">
        <f>+VLOOKUP(B956,'Div &amp; NAV PU'!K:N,4,0)</f>
        <v>Y0AI</v>
      </c>
      <c r="T956" t="str">
        <f>+VLOOKUP(B956,'Div &amp; NAV PU'!K:O,5,0)</f>
        <v>Direct Plan - Daily IDCW</v>
      </c>
      <c r="U956">
        <f t="shared" si="88"/>
        <v>0.28590751000000003</v>
      </c>
      <c r="V956">
        <f>+VLOOKUP(T956,Financials!$C$59:$AN$72,MATCH(S956,Financials!$1:$1,0)-2,0)</f>
        <v>0.28590751000000003</v>
      </c>
      <c r="W956" s="108">
        <f t="shared" si="93"/>
        <v>0</v>
      </c>
      <c r="Y956" s="92">
        <f t="shared" si="89"/>
        <v>0.28590751000000003</v>
      </c>
      <c r="Z956">
        <f t="shared" si="90"/>
        <v>0.28590751000000003</v>
      </c>
    </row>
    <row r="957" spans="1:26" hidden="1" x14ac:dyDescent="0.25">
      <c r="A957" s="171">
        <v>1378</v>
      </c>
      <c r="B957" s="171">
        <v>222</v>
      </c>
      <c r="C957" s="171" t="s">
        <v>2455</v>
      </c>
      <c r="D957" s="172">
        <v>44397</v>
      </c>
      <c r="E957" s="173">
        <v>1.28459E-3</v>
      </c>
      <c r="F957" s="173">
        <v>1.28459E-3</v>
      </c>
      <c r="G957" s="173">
        <v>10.322100000000001</v>
      </c>
      <c r="I957" s="92">
        <f t="shared" si="91"/>
        <v>1.28459E-3</v>
      </c>
      <c r="J957" t="str">
        <f>IFERROR(VLOOKUP(VLOOKUP(B957,'Div &amp; NAV PU'!K:N,4,0),$O:$P,2,0),"Debt")</f>
        <v>Debt</v>
      </c>
      <c r="R957" t="str">
        <f t="shared" si="92"/>
        <v>Y0BORegular Plan - Daily IDCW</v>
      </c>
      <c r="S957" t="str">
        <f>+VLOOKUP(B957,'Div &amp; NAV PU'!K:N,4,0)</f>
        <v>Y0BO</v>
      </c>
      <c r="T957" t="str">
        <f>+VLOOKUP(B957,'Div &amp; NAV PU'!K:O,5,0)</f>
        <v>Regular Plan - Daily IDCW</v>
      </c>
      <c r="U957">
        <f t="shared" si="88"/>
        <v>0.17107141000000012</v>
      </c>
      <c r="V957">
        <f>+VLOOKUP(T957,Financials!$C$59:$AN$72,MATCH(S957,Financials!$1:$1,0)-2,0)</f>
        <v>0.17107141000000012</v>
      </c>
      <c r="W957" s="108">
        <f t="shared" si="93"/>
        <v>0</v>
      </c>
      <c r="Y957" s="92">
        <f t="shared" si="89"/>
        <v>0.17107141000000012</v>
      </c>
      <c r="Z957">
        <f t="shared" si="90"/>
        <v>0.17107141000000012</v>
      </c>
    </row>
    <row r="958" spans="1:26" hidden="1" x14ac:dyDescent="0.25">
      <c r="A958" s="171">
        <v>1379</v>
      </c>
      <c r="B958" s="171" t="s">
        <v>1259</v>
      </c>
      <c r="C958" s="171" t="s">
        <v>2457</v>
      </c>
      <c r="D958" s="172">
        <v>44397</v>
      </c>
      <c r="E958" s="173">
        <v>1.3539800000000001E-3</v>
      </c>
      <c r="F958" s="173">
        <v>1.3539800000000001E-3</v>
      </c>
      <c r="G958" s="173">
        <v>10.5092</v>
      </c>
      <c r="I958" s="92">
        <f t="shared" si="91"/>
        <v>1.3539800000000001E-3</v>
      </c>
      <c r="J958" t="str">
        <f>IFERROR(VLOOKUP(VLOOKUP(B958,'Div &amp; NAV PU'!K:N,4,0),$O:$P,2,0),"Debt")</f>
        <v>Debt</v>
      </c>
      <c r="R958" t="str">
        <f t="shared" si="92"/>
        <v>Y0BODirect Plan - Daily IDCW</v>
      </c>
      <c r="S958" t="str">
        <f>+VLOOKUP(B958,'Div &amp; NAV PU'!K:N,4,0)</f>
        <v>Y0BO</v>
      </c>
      <c r="T958" t="str">
        <f>+VLOOKUP(B958,'Div &amp; NAV PU'!K:O,5,0)</f>
        <v>Direct Plan - Daily IDCW</v>
      </c>
      <c r="U958">
        <f t="shared" si="88"/>
        <v>0.18260394999999999</v>
      </c>
      <c r="V958">
        <f>+VLOOKUP(T958,Financials!$C$59:$AN$72,MATCH(S958,Financials!$1:$1,0)-2,0)</f>
        <v>0.18260394999999999</v>
      </c>
      <c r="W958" s="108">
        <f t="shared" si="93"/>
        <v>0</v>
      </c>
      <c r="Y958" s="92">
        <f t="shared" si="89"/>
        <v>0.18260394999999999</v>
      </c>
      <c r="Z958">
        <f t="shared" si="90"/>
        <v>0.18260394999999999</v>
      </c>
    </row>
    <row r="959" spans="1:26" hidden="1" x14ac:dyDescent="0.25">
      <c r="A959" s="171">
        <v>1380</v>
      </c>
      <c r="B959" s="171" t="s">
        <v>1289</v>
      </c>
      <c r="C959" s="171" t="s">
        <v>2444</v>
      </c>
      <c r="D959" s="172">
        <v>44397</v>
      </c>
      <c r="E959" s="173">
        <v>8.6055480000000004E-2</v>
      </c>
      <c r="F959" s="173">
        <v>8.6055480000000004E-2</v>
      </c>
      <c r="G959" s="173">
        <v>1023.3</v>
      </c>
      <c r="I959" s="92">
        <f t="shared" si="91"/>
        <v>8.6055480000000004E-2</v>
      </c>
      <c r="J959" t="str">
        <f>IFERROR(VLOOKUP(VLOOKUP(B959,'Div &amp; NAV PU'!K:N,4,0),$O:$P,2,0),"Debt")</f>
        <v>Debt</v>
      </c>
      <c r="R959" t="str">
        <f t="shared" si="92"/>
        <v>Y0ALRegular Plan - Daily IDCW</v>
      </c>
      <c r="S959" t="str">
        <f>+VLOOKUP(B959,'Div &amp; NAV PU'!K:N,4,0)</f>
        <v>Y0AL</v>
      </c>
      <c r="T959" t="str">
        <f>+VLOOKUP(B959,'Div &amp; NAV PU'!K:O,5,0)</f>
        <v>Regular Plan - Daily IDCW</v>
      </c>
      <c r="U959">
        <f t="shared" si="88"/>
        <v>15.581406499999995</v>
      </c>
      <c r="V959">
        <f>+VLOOKUP(T959,Financials!$C$59:$AN$72,MATCH(S959,Financials!$1:$1,0)-2,0)</f>
        <v>15.581406499999995</v>
      </c>
      <c r="W959" s="108">
        <f t="shared" si="93"/>
        <v>0</v>
      </c>
      <c r="Y959" s="92">
        <f t="shared" si="89"/>
        <v>15.581406499999995</v>
      </c>
      <c r="Z959">
        <f t="shared" si="90"/>
        <v>15.581406499999995</v>
      </c>
    </row>
    <row r="960" spans="1:26" hidden="1" x14ac:dyDescent="0.25">
      <c r="A960" s="171">
        <v>1381</v>
      </c>
      <c r="B960" s="171" t="s">
        <v>1285</v>
      </c>
      <c r="C960" s="171" t="s">
        <v>2445</v>
      </c>
      <c r="D960" s="172">
        <v>44397</v>
      </c>
      <c r="E960" s="173">
        <v>8.9222319999999994E-2</v>
      </c>
      <c r="F960" s="173">
        <v>8.9222319999999994E-2</v>
      </c>
      <c r="G960" s="173">
        <v>1023.3</v>
      </c>
      <c r="I960" s="92">
        <f t="shared" si="91"/>
        <v>8.9222319999999994E-2</v>
      </c>
      <c r="J960" t="str">
        <f>IFERROR(VLOOKUP(VLOOKUP(B960,'Div &amp; NAV PU'!K:N,4,0),$O:$P,2,0),"Debt")</f>
        <v>Debt</v>
      </c>
      <c r="R960" t="str">
        <f t="shared" si="92"/>
        <v>Y0ALDirect Plan - Daily IDCW</v>
      </c>
      <c r="S960" t="str">
        <f>+VLOOKUP(B960,'Div &amp; NAV PU'!K:N,4,0)</f>
        <v>Y0AL</v>
      </c>
      <c r="T960" t="str">
        <f>+VLOOKUP(B960,'Div &amp; NAV PU'!K:O,5,0)</f>
        <v>Direct Plan - Daily IDCW</v>
      </c>
      <c r="U960">
        <f t="shared" si="88"/>
        <v>16.110954460000006</v>
      </c>
      <c r="V960">
        <f>+VLOOKUP(T960,Financials!$C$59:$AN$72,MATCH(S960,Financials!$1:$1,0)-2,0)</f>
        <v>16.110954460000006</v>
      </c>
      <c r="W960" s="108">
        <f t="shared" si="93"/>
        <v>0</v>
      </c>
      <c r="Y960" s="92">
        <f t="shared" si="89"/>
        <v>16.110954460000006</v>
      </c>
      <c r="Z960">
        <f t="shared" si="90"/>
        <v>16.110954460000006</v>
      </c>
    </row>
    <row r="961" spans="1:26" hidden="1" x14ac:dyDescent="0.25">
      <c r="A961" s="171">
        <v>1382</v>
      </c>
      <c r="B961" s="171">
        <v>125</v>
      </c>
      <c r="C961" s="171" t="s">
        <v>2458</v>
      </c>
      <c r="D961" s="172">
        <v>44397</v>
      </c>
      <c r="E961" s="173">
        <v>1.2966799999999999E-3</v>
      </c>
      <c r="F961" s="173">
        <v>1.2966799999999999E-3</v>
      </c>
      <c r="G961" s="173">
        <v>10.8591</v>
      </c>
      <c r="I961" s="92">
        <f t="shared" si="91"/>
        <v>1.2966799999999999E-3</v>
      </c>
      <c r="J961" t="str">
        <f>IFERROR(VLOOKUP(VLOOKUP(B961,'Div &amp; NAV PU'!K:N,4,0),$O:$P,2,0),"Debt")</f>
        <v>Debt</v>
      </c>
      <c r="R961" t="str">
        <f t="shared" si="92"/>
        <v>Y0BLRegular Plan - Daily IDCW</v>
      </c>
      <c r="S961" t="str">
        <f>+VLOOKUP(B961,'Div &amp; NAV PU'!K:N,4,0)</f>
        <v>Y0BL</v>
      </c>
      <c r="T961" t="str">
        <f>+VLOOKUP(B961,'Div &amp; NAV PU'!K:O,5,0)</f>
        <v>Regular Plan - Daily IDCW</v>
      </c>
      <c r="U961">
        <f t="shared" si="88"/>
        <v>0.15721088999999988</v>
      </c>
      <c r="V961">
        <f>+VLOOKUP(T961,Financials!$C$59:$AN$72,MATCH(S961,Financials!$1:$1,0)-2,0)</f>
        <v>0.15721088999999988</v>
      </c>
      <c r="W961" s="108">
        <f t="shared" si="93"/>
        <v>0</v>
      </c>
      <c r="Y961" s="92">
        <f t="shared" si="89"/>
        <v>0.15721088999999988</v>
      </c>
      <c r="Z961">
        <f t="shared" si="90"/>
        <v>0.15721088999999988</v>
      </c>
    </row>
    <row r="962" spans="1:26" hidden="1" x14ac:dyDescent="0.25">
      <c r="A962" s="171">
        <v>1383</v>
      </c>
      <c r="B962" s="171" t="s">
        <v>1263</v>
      </c>
      <c r="C962" s="171" t="s">
        <v>2459</v>
      </c>
      <c r="D962" s="172">
        <v>44397</v>
      </c>
      <c r="E962" s="173">
        <v>1.4395300000000001E-3</v>
      </c>
      <c r="F962" s="173">
        <v>1.4395300000000001E-3</v>
      </c>
      <c r="G962" s="173">
        <v>10.8591</v>
      </c>
      <c r="I962" s="92">
        <f t="shared" si="91"/>
        <v>1.4395300000000001E-3</v>
      </c>
      <c r="J962" t="str">
        <f>IFERROR(VLOOKUP(VLOOKUP(B962,'Div &amp; NAV PU'!K:N,4,0),$O:$P,2,0),"Debt")</f>
        <v>Debt</v>
      </c>
      <c r="R962" t="str">
        <f t="shared" si="92"/>
        <v>Y0BLDirect Plan - Daily IDCW</v>
      </c>
      <c r="S962" t="str">
        <f>+VLOOKUP(B962,'Div &amp; NAV PU'!K:N,4,0)</f>
        <v>Y0BL</v>
      </c>
      <c r="T962" t="str">
        <f>+VLOOKUP(B962,'Div &amp; NAV PU'!K:O,5,0)</f>
        <v>Direct Plan - Daily IDCW</v>
      </c>
      <c r="U962">
        <f t="shared" ref="U962:U1025" si="94">+SUMIFS(I:I,R:R,R962)</f>
        <v>0.18309809000000002</v>
      </c>
      <c r="V962">
        <f>+VLOOKUP(T962,Financials!$C$59:$AN$72,MATCH(S962,Financials!$1:$1,0)-2,0)</f>
        <v>0.18309809000000002</v>
      </c>
      <c r="W962" s="108">
        <f t="shared" si="93"/>
        <v>0</v>
      </c>
      <c r="Y962" s="92">
        <f t="shared" ref="Y962:Y1025" si="95">+SUMIFS(E:E,R:R,R962)</f>
        <v>0.18309809000000002</v>
      </c>
      <c r="Z962">
        <f t="shared" ref="Z962:Z1025" si="96">+SUMIFS(F:F,R:R,R962)</f>
        <v>0.18309809000000002</v>
      </c>
    </row>
    <row r="963" spans="1:26" hidden="1" x14ac:dyDescent="0.25">
      <c r="A963" s="171">
        <v>1384</v>
      </c>
      <c r="B963" s="171" t="s">
        <v>1271</v>
      </c>
      <c r="C963" s="171" t="s">
        <v>2446</v>
      </c>
      <c r="D963" s="172">
        <v>44397</v>
      </c>
      <c r="E963" s="173">
        <v>9.2492840000000007E-2</v>
      </c>
      <c r="F963" s="173">
        <v>9.2492840000000007E-2</v>
      </c>
      <c r="G963" s="173">
        <v>1011.7794</v>
      </c>
      <c r="I963" s="92">
        <f t="shared" ref="I963:I1026" si="97">F963</f>
        <v>9.2492840000000007E-2</v>
      </c>
      <c r="J963" t="str">
        <f>IFERROR(VLOOKUP(VLOOKUP(B963,'Div &amp; NAV PU'!K:N,4,0),$O:$P,2,0),"Debt")</f>
        <v>Debt</v>
      </c>
      <c r="R963" t="str">
        <f t="shared" si="92"/>
        <v>Y0BQRegular Plan - Daily IDCW</v>
      </c>
      <c r="S963" t="str">
        <f>+VLOOKUP(B963,'Div &amp; NAV PU'!K:N,4,0)</f>
        <v>Y0BQ</v>
      </c>
      <c r="T963" t="str">
        <f>+VLOOKUP(B963,'Div &amp; NAV PU'!K:O,5,0)</f>
        <v>Regular Plan - Daily IDCW</v>
      </c>
      <c r="U963">
        <f t="shared" si="94"/>
        <v>15.994319890000005</v>
      </c>
      <c r="V963">
        <f>+VLOOKUP(T963,Financials!$C$59:$AN$72,MATCH(S963,Financials!$1:$1,0)-2,0)</f>
        <v>15.994319890000005</v>
      </c>
      <c r="W963" s="108">
        <f t="shared" si="93"/>
        <v>0</v>
      </c>
      <c r="Y963" s="92">
        <f t="shared" si="95"/>
        <v>15.994319890000005</v>
      </c>
      <c r="Z963">
        <f t="shared" si="96"/>
        <v>15.994319890000005</v>
      </c>
    </row>
    <row r="964" spans="1:26" hidden="1" x14ac:dyDescent="0.25">
      <c r="A964" s="171">
        <v>1385</v>
      </c>
      <c r="B964" s="171" t="s">
        <v>1268</v>
      </c>
      <c r="C964" s="171" t="s">
        <v>2447</v>
      </c>
      <c r="D964" s="172">
        <v>44397</v>
      </c>
      <c r="E964" s="173">
        <v>9.4112959999999996E-2</v>
      </c>
      <c r="F964" s="173">
        <v>9.4112959999999996E-2</v>
      </c>
      <c r="G964" s="173">
        <v>1014.3496</v>
      </c>
      <c r="I964" s="92">
        <f t="shared" si="97"/>
        <v>9.4112959999999996E-2</v>
      </c>
      <c r="J964" t="str">
        <f>IFERROR(VLOOKUP(VLOOKUP(B964,'Div &amp; NAV PU'!K:N,4,0),$O:$P,2,0),"Debt")</f>
        <v>Debt</v>
      </c>
      <c r="R964" t="str">
        <f t="shared" si="92"/>
        <v>Y0BQDirect Plan - Daily IDCW</v>
      </c>
      <c r="S964" t="str">
        <f>+VLOOKUP(B964,'Div &amp; NAV PU'!K:N,4,0)</f>
        <v>Y0BQ</v>
      </c>
      <c r="T964" t="str">
        <f>+VLOOKUP(B964,'Div &amp; NAV PU'!K:O,5,0)</f>
        <v>Direct Plan - Daily IDCW</v>
      </c>
      <c r="U964">
        <f t="shared" si="94"/>
        <v>16.338912069999992</v>
      </c>
      <c r="V964">
        <f>+VLOOKUP(T964,Financials!$C$59:$AN$72,MATCH(S964,Financials!$1:$1,0)-2,0)</f>
        <v>16.338912069999992</v>
      </c>
      <c r="W964" s="108">
        <f t="shared" si="93"/>
        <v>0</v>
      </c>
      <c r="Y964" s="92">
        <f t="shared" si="95"/>
        <v>16.338912069999992</v>
      </c>
      <c r="Z964">
        <f t="shared" si="96"/>
        <v>16.338912069999992</v>
      </c>
    </row>
    <row r="965" spans="1:26" hidden="1" x14ac:dyDescent="0.25">
      <c r="A965" s="171">
        <v>1386</v>
      </c>
      <c r="B965" s="171" t="s">
        <v>1297</v>
      </c>
      <c r="C965" s="171" t="s">
        <v>2469</v>
      </c>
      <c r="D965" s="172">
        <v>44397</v>
      </c>
      <c r="E965" s="173">
        <v>5.8328099999999999E-3</v>
      </c>
      <c r="F965" s="173">
        <v>5.8328099999999999E-3</v>
      </c>
      <c r="G965" s="173">
        <v>11.116</v>
      </c>
      <c r="I965" s="92">
        <f t="shared" si="97"/>
        <v>5.8328099999999999E-3</v>
      </c>
      <c r="J965" t="str">
        <f>IFERROR(VLOOKUP(VLOOKUP(B965,'Div &amp; NAV PU'!K:N,4,0),$O:$P,2,0),"Debt")</f>
        <v>Debt</v>
      </c>
      <c r="R965" t="str">
        <f t="shared" si="92"/>
        <v>Y0AIRegular Plan - Daily IDCW</v>
      </c>
      <c r="S965" t="str">
        <f>+VLOOKUP(B965,'Div &amp; NAV PU'!K:N,4,0)</f>
        <v>Y0AI</v>
      </c>
      <c r="T965" t="str">
        <f>+VLOOKUP(B965,'Div &amp; NAV PU'!K:O,5,0)</f>
        <v>Regular Plan - Daily IDCW</v>
      </c>
      <c r="U965">
        <f t="shared" si="94"/>
        <v>0.25393286999999998</v>
      </c>
      <c r="V965">
        <f>+VLOOKUP(T965,Financials!$C$59:$AN$72,MATCH(S965,Financials!$1:$1,0)-2,0)</f>
        <v>0.25393286999999998</v>
      </c>
      <c r="W965" s="108">
        <f t="shared" si="93"/>
        <v>0</v>
      </c>
      <c r="Y965" s="92">
        <f t="shared" si="95"/>
        <v>0.25393286999999998</v>
      </c>
      <c r="Z965">
        <f t="shared" si="96"/>
        <v>0.25393286999999998</v>
      </c>
    </row>
    <row r="966" spans="1:26" hidden="1" x14ac:dyDescent="0.25">
      <c r="A966" s="171">
        <v>1387</v>
      </c>
      <c r="B966" s="171" t="s">
        <v>1524</v>
      </c>
      <c r="C966" s="171" t="s">
        <v>2462</v>
      </c>
      <c r="D966" s="172">
        <v>44397</v>
      </c>
      <c r="E966" s="173">
        <v>5.98936E-3</v>
      </c>
      <c r="F966" s="173">
        <v>5.98936E-3</v>
      </c>
      <c r="G966" s="173">
        <v>11.1907</v>
      </c>
      <c r="I966" s="92">
        <f t="shared" si="97"/>
        <v>5.98936E-3</v>
      </c>
      <c r="J966" t="str">
        <f>IFERROR(VLOOKUP(VLOOKUP(B966,'Div &amp; NAV PU'!K:N,4,0),$O:$P,2,0),"Debt")</f>
        <v>Debt</v>
      </c>
      <c r="R966" t="str">
        <f t="shared" si="92"/>
        <v>Y0AIDirect Plan - Daily IDCW</v>
      </c>
      <c r="S966" t="str">
        <f>+VLOOKUP(B966,'Div &amp; NAV PU'!K:N,4,0)</f>
        <v>Y0AI</v>
      </c>
      <c r="T966" t="str">
        <f>+VLOOKUP(B966,'Div &amp; NAV PU'!K:O,5,0)</f>
        <v>Direct Plan - Daily IDCW</v>
      </c>
      <c r="U966">
        <f t="shared" si="94"/>
        <v>0.28590751000000003</v>
      </c>
      <c r="V966">
        <f>+VLOOKUP(T966,Financials!$C$59:$AN$72,MATCH(S966,Financials!$1:$1,0)-2,0)</f>
        <v>0.28590751000000003</v>
      </c>
      <c r="W966" s="108">
        <f t="shared" si="93"/>
        <v>0</v>
      </c>
      <c r="Y966" s="92">
        <f t="shared" si="95"/>
        <v>0.28590751000000003</v>
      </c>
      <c r="Z966">
        <f t="shared" si="96"/>
        <v>0.28590751000000003</v>
      </c>
    </row>
    <row r="967" spans="1:26" hidden="1" x14ac:dyDescent="0.25">
      <c r="A967" s="171">
        <v>1388</v>
      </c>
      <c r="B967" s="171" t="s">
        <v>1289</v>
      </c>
      <c r="C967" s="171" t="s">
        <v>2444</v>
      </c>
      <c r="D967" s="172">
        <v>44398</v>
      </c>
      <c r="E967" s="173">
        <v>8.6060510000000007E-2</v>
      </c>
      <c r="F967" s="173">
        <v>8.6060510000000007E-2</v>
      </c>
      <c r="G967" s="173">
        <v>1023.3</v>
      </c>
      <c r="I967" s="92">
        <f t="shared" si="97"/>
        <v>8.6060510000000007E-2</v>
      </c>
      <c r="J967" t="str">
        <f>IFERROR(VLOOKUP(VLOOKUP(B967,'Div &amp; NAV PU'!K:N,4,0),$O:$P,2,0),"Debt")</f>
        <v>Debt</v>
      </c>
      <c r="R967" t="str">
        <f t="shared" si="92"/>
        <v>Y0ALRegular Plan - Daily IDCW</v>
      </c>
      <c r="S967" t="str">
        <f>+VLOOKUP(B967,'Div &amp; NAV PU'!K:N,4,0)</f>
        <v>Y0AL</v>
      </c>
      <c r="T967" t="str">
        <f>+VLOOKUP(B967,'Div &amp; NAV PU'!K:O,5,0)</f>
        <v>Regular Plan - Daily IDCW</v>
      </c>
      <c r="U967">
        <f t="shared" si="94"/>
        <v>15.581406499999995</v>
      </c>
      <c r="V967">
        <f>+VLOOKUP(T967,Financials!$C$59:$AN$72,MATCH(S967,Financials!$1:$1,0)-2,0)</f>
        <v>15.581406499999995</v>
      </c>
      <c r="W967" s="108">
        <f t="shared" si="93"/>
        <v>0</v>
      </c>
      <c r="Y967" s="92">
        <f t="shared" si="95"/>
        <v>15.581406499999995</v>
      </c>
      <c r="Z967">
        <f t="shared" si="96"/>
        <v>15.581406499999995</v>
      </c>
    </row>
    <row r="968" spans="1:26" hidden="1" x14ac:dyDescent="0.25">
      <c r="A968" s="171">
        <v>1389</v>
      </c>
      <c r="B968" s="171" t="s">
        <v>1285</v>
      </c>
      <c r="C968" s="171" t="s">
        <v>2445</v>
      </c>
      <c r="D968" s="172">
        <v>44398</v>
      </c>
      <c r="E968" s="173">
        <v>8.9051409999999998E-2</v>
      </c>
      <c r="F968" s="173">
        <v>8.9051409999999998E-2</v>
      </c>
      <c r="G968" s="173">
        <v>1023.3</v>
      </c>
      <c r="I968" s="92">
        <f t="shared" si="97"/>
        <v>8.9051409999999998E-2</v>
      </c>
      <c r="J968" t="str">
        <f>IFERROR(VLOOKUP(VLOOKUP(B968,'Div &amp; NAV PU'!K:N,4,0),$O:$P,2,0),"Debt")</f>
        <v>Debt</v>
      </c>
      <c r="R968" t="str">
        <f t="shared" si="92"/>
        <v>Y0ALDirect Plan - Daily IDCW</v>
      </c>
      <c r="S968" t="str">
        <f>+VLOOKUP(B968,'Div &amp; NAV PU'!K:N,4,0)</f>
        <v>Y0AL</v>
      </c>
      <c r="T968" t="str">
        <f>+VLOOKUP(B968,'Div &amp; NAV PU'!K:O,5,0)</f>
        <v>Direct Plan - Daily IDCW</v>
      </c>
      <c r="U968">
        <f t="shared" si="94"/>
        <v>16.110954460000006</v>
      </c>
      <c r="V968">
        <f>+VLOOKUP(T968,Financials!$C$59:$AN$72,MATCH(S968,Financials!$1:$1,0)-2,0)</f>
        <v>16.110954460000006</v>
      </c>
      <c r="W968" s="108">
        <f t="shared" si="93"/>
        <v>0</v>
      </c>
      <c r="Y968" s="92">
        <f t="shared" si="95"/>
        <v>16.110954460000006</v>
      </c>
      <c r="Z968">
        <f t="shared" si="96"/>
        <v>16.110954460000006</v>
      </c>
    </row>
    <row r="969" spans="1:26" hidden="1" x14ac:dyDescent="0.25">
      <c r="A969" s="171">
        <v>1390</v>
      </c>
      <c r="B969" s="171" t="s">
        <v>1271</v>
      </c>
      <c r="C969" s="171" t="s">
        <v>2446</v>
      </c>
      <c r="D969" s="172">
        <v>44398</v>
      </c>
      <c r="E969" s="173">
        <v>8.9556579999999997E-2</v>
      </c>
      <c r="F969" s="173">
        <v>8.9556579999999997E-2</v>
      </c>
      <c r="G969" s="173">
        <v>1011.7794</v>
      </c>
      <c r="I969" s="92">
        <f t="shared" si="97"/>
        <v>8.9556579999999997E-2</v>
      </c>
      <c r="J969" t="str">
        <f>IFERROR(VLOOKUP(VLOOKUP(B969,'Div &amp; NAV PU'!K:N,4,0),$O:$P,2,0),"Debt")</f>
        <v>Debt</v>
      </c>
      <c r="R969" t="str">
        <f t="shared" si="92"/>
        <v>Y0BQRegular Plan - Daily IDCW</v>
      </c>
      <c r="S969" t="str">
        <f>+VLOOKUP(B969,'Div &amp; NAV PU'!K:N,4,0)</f>
        <v>Y0BQ</v>
      </c>
      <c r="T969" t="str">
        <f>+VLOOKUP(B969,'Div &amp; NAV PU'!K:O,5,0)</f>
        <v>Regular Plan - Daily IDCW</v>
      </c>
      <c r="U969">
        <f t="shared" si="94"/>
        <v>15.994319890000005</v>
      </c>
      <c r="V969">
        <f>+VLOOKUP(T969,Financials!$C$59:$AN$72,MATCH(S969,Financials!$1:$1,0)-2,0)</f>
        <v>15.994319890000005</v>
      </c>
      <c r="W969" s="108">
        <f t="shared" si="93"/>
        <v>0</v>
      </c>
      <c r="Y969" s="92">
        <f t="shared" si="95"/>
        <v>15.994319890000005</v>
      </c>
      <c r="Z969">
        <f t="shared" si="96"/>
        <v>15.994319890000005</v>
      </c>
    </row>
    <row r="970" spans="1:26" hidden="1" x14ac:dyDescent="0.25">
      <c r="A970" s="171">
        <v>1391</v>
      </c>
      <c r="B970" s="171" t="s">
        <v>1268</v>
      </c>
      <c r="C970" s="171" t="s">
        <v>2447</v>
      </c>
      <c r="D970" s="172">
        <v>44398</v>
      </c>
      <c r="E970" s="173">
        <v>9.1200970000000006E-2</v>
      </c>
      <c r="F970" s="173">
        <v>9.1200970000000006E-2</v>
      </c>
      <c r="G970" s="173">
        <v>1014.3496</v>
      </c>
      <c r="I970" s="92">
        <f t="shared" si="97"/>
        <v>9.1200970000000006E-2</v>
      </c>
      <c r="J970" t="str">
        <f>IFERROR(VLOOKUP(VLOOKUP(B970,'Div &amp; NAV PU'!K:N,4,0),$O:$P,2,0),"Debt")</f>
        <v>Debt</v>
      </c>
      <c r="R970" t="str">
        <f t="shared" si="92"/>
        <v>Y0BQDirect Plan - Daily IDCW</v>
      </c>
      <c r="S970" t="str">
        <f>+VLOOKUP(B970,'Div &amp; NAV PU'!K:N,4,0)</f>
        <v>Y0BQ</v>
      </c>
      <c r="T970" t="str">
        <f>+VLOOKUP(B970,'Div &amp; NAV PU'!K:O,5,0)</f>
        <v>Direct Plan - Daily IDCW</v>
      </c>
      <c r="U970">
        <f t="shared" si="94"/>
        <v>16.338912069999992</v>
      </c>
      <c r="V970">
        <f>+VLOOKUP(T970,Financials!$C$59:$AN$72,MATCH(S970,Financials!$1:$1,0)-2,0)</f>
        <v>16.338912069999992</v>
      </c>
      <c r="W970" s="108">
        <f t="shared" si="93"/>
        <v>0</v>
      </c>
      <c r="Y970" s="92">
        <f t="shared" si="95"/>
        <v>16.338912069999992</v>
      </c>
      <c r="Z970">
        <f t="shared" si="96"/>
        <v>16.338912069999992</v>
      </c>
    </row>
    <row r="971" spans="1:26" hidden="1" x14ac:dyDescent="0.25">
      <c r="A971" s="171">
        <v>1392</v>
      </c>
      <c r="B971" s="171">
        <v>222</v>
      </c>
      <c r="C971" s="171" t="s">
        <v>2455</v>
      </c>
      <c r="D971" s="172">
        <v>44399</v>
      </c>
      <c r="E971" s="173">
        <v>1.90781E-3</v>
      </c>
      <c r="F971" s="173">
        <v>1.90781E-3</v>
      </c>
      <c r="G971" s="173">
        <v>10.322100000000001</v>
      </c>
      <c r="I971" s="92">
        <f t="shared" si="97"/>
        <v>1.90781E-3</v>
      </c>
      <c r="J971" t="str">
        <f>IFERROR(VLOOKUP(VLOOKUP(B971,'Div &amp; NAV PU'!K:N,4,0),$O:$P,2,0),"Debt")</f>
        <v>Debt</v>
      </c>
      <c r="R971" t="str">
        <f t="shared" ref="R971:R1028" si="98">+S971&amp;T971</f>
        <v>Y0BORegular Plan - Daily IDCW</v>
      </c>
      <c r="S971" t="str">
        <f>+VLOOKUP(B971,'Div &amp; NAV PU'!K:N,4,0)</f>
        <v>Y0BO</v>
      </c>
      <c r="T971" t="str">
        <f>+VLOOKUP(B971,'Div &amp; NAV PU'!K:O,5,0)</f>
        <v>Regular Plan - Daily IDCW</v>
      </c>
      <c r="U971">
        <f t="shared" si="94"/>
        <v>0.17107141000000012</v>
      </c>
      <c r="V971">
        <f>+VLOOKUP(T971,Financials!$C$59:$AN$72,MATCH(S971,Financials!$1:$1,0)-2,0)</f>
        <v>0.17107141000000012</v>
      </c>
      <c r="W971" s="108">
        <f t="shared" ref="W971:W1028" si="99">+V971-U971</f>
        <v>0</v>
      </c>
      <c r="Y971" s="92">
        <f t="shared" si="95"/>
        <v>0.17107141000000012</v>
      </c>
      <c r="Z971">
        <f t="shared" si="96"/>
        <v>0.17107141000000012</v>
      </c>
    </row>
    <row r="972" spans="1:26" hidden="1" x14ac:dyDescent="0.25">
      <c r="A972" s="171">
        <v>1393</v>
      </c>
      <c r="B972" s="171" t="s">
        <v>1259</v>
      </c>
      <c r="C972" s="171" t="s">
        <v>2457</v>
      </c>
      <c r="D972" s="172">
        <v>44399</v>
      </c>
      <c r="E972" s="173">
        <v>2.0344899999999999E-3</v>
      </c>
      <c r="F972" s="173">
        <v>2.0344899999999999E-3</v>
      </c>
      <c r="G972" s="173">
        <v>10.5092</v>
      </c>
      <c r="I972" s="92">
        <f t="shared" si="97"/>
        <v>2.0344899999999999E-3</v>
      </c>
      <c r="J972" t="str">
        <f>IFERROR(VLOOKUP(VLOOKUP(B972,'Div &amp; NAV PU'!K:N,4,0),$O:$P,2,0),"Debt")</f>
        <v>Debt</v>
      </c>
      <c r="R972" t="str">
        <f t="shared" si="98"/>
        <v>Y0BODirect Plan - Daily IDCW</v>
      </c>
      <c r="S972" t="str">
        <f>+VLOOKUP(B972,'Div &amp; NAV PU'!K:N,4,0)</f>
        <v>Y0BO</v>
      </c>
      <c r="T972" t="str">
        <f>+VLOOKUP(B972,'Div &amp; NAV PU'!K:O,5,0)</f>
        <v>Direct Plan - Daily IDCW</v>
      </c>
      <c r="U972">
        <f t="shared" si="94"/>
        <v>0.18260394999999999</v>
      </c>
      <c r="V972">
        <f>+VLOOKUP(T972,Financials!$C$59:$AN$72,MATCH(S972,Financials!$1:$1,0)-2,0)</f>
        <v>0.18260394999999999</v>
      </c>
      <c r="W972" s="108">
        <f t="shared" si="99"/>
        <v>0</v>
      </c>
      <c r="Y972" s="92">
        <f t="shared" si="95"/>
        <v>0.18260394999999999</v>
      </c>
      <c r="Z972">
        <f t="shared" si="96"/>
        <v>0.18260394999999999</v>
      </c>
    </row>
    <row r="973" spans="1:26" hidden="1" x14ac:dyDescent="0.25">
      <c r="A973" s="171">
        <v>1394</v>
      </c>
      <c r="B973" s="171" t="s">
        <v>1289</v>
      </c>
      <c r="C973" s="171" t="s">
        <v>2444</v>
      </c>
      <c r="D973" s="172">
        <v>44399</v>
      </c>
      <c r="E973" s="173">
        <v>8.6300230000000006E-2</v>
      </c>
      <c r="F973" s="173">
        <v>8.6300230000000006E-2</v>
      </c>
      <c r="G973" s="173">
        <v>1023.3</v>
      </c>
      <c r="I973" s="92">
        <f t="shared" si="97"/>
        <v>8.6300230000000006E-2</v>
      </c>
      <c r="J973" t="str">
        <f>IFERROR(VLOOKUP(VLOOKUP(B973,'Div &amp; NAV PU'!K:N,4,0),$O:$P,2,0),"Debt")</f>
        <v>Debt</v>
      </c>
      <c r="R973" t="str">
        <f t="shared" si="98"/>
        <v>Y0ALRegular Plan - Daily IDCW</v>
      </c>
      <c r="S973" t="str">
        <f>+VLOOKUP(B973,'Div &amp; NAV PU'!K:N,4,0)</f>
        <v>Y0AL</v>
      </c>
      <c r="T973" t="str">
        <f>+VLOOKUP(B973,'Div &amp; NAV PU'!K:O,5,0)</f>
        <v>Regular Plan - Daily IDCW</v>
      </c>
      <c r="U973">
        <f t="shared" si="94"/>
        <v>15.581406499999995</v>
      </c>
      <c r="V973">
        <f>+VLOOKUP(T973,Financials!$C$59:$AN$72,MATCH(S973,Financials!$1:$1,0)-2,0)</f>
        <v>15.581406499999995</v>
      </c>
      <c r="W973" s="108">
        <f t="shared" si="99"/>
        <v>0</v>
      </c>
      <c r="Y973" s="92">
        <f t="shared" si="95"/>
        <v>15.581406499999995</v>
      </c>
      <c r="Z973">
        <f t="shared" si="96"/>
        <v>15.581406499999995</v>
      </c>
    </row>
    <row r="974" spans="1:26" hidden="1" x14ac:dyDescent="0.25">
      <c r="A974" s="171">
        <v>1395</v>
      </c>
      <c r="B974" s="171" t="s">
        <v>1285</v>
      </c>
      <c r="C974" s="171" t="s">
        <v>2445</v>
      </c>
      <c r="D974" s="172">
        <v>44399</v>
      </c>
      <c r="E974" s="173">
        <v>8.8956140000000003E-2</v>
      </c>
      <c r="F974" s="173">
        <v>8.8956140000000003E-2</v>
      </c>
      <c r="G974" s="173">
        <v>1023.3</v>
      </c>
      <c r="I974" s="92">
        <f t="shared" si="97"/>
        <v>8.8956140000000003E-2</v>
      </c>
      <c r="J974" t="str">
        <f>IFERROR(VLOOKUP(VLOOKUP(B974,'Div &amp; NAV PU'!K:N,4,0),$O:$P,2,0),"Debt")</f>
        <v>Debt</v>
      </c>
      <c r="R974" t="str">
        <f t="shared" si="98"/>
        <v>Y0ALDirect Plan - Daily IDCW</v>
      </c>
      <c r="S974" t="str">
        <f>+VLOOKUP(B974,'Div &amp; NAV PU'!K:N,4,0)</f>
        <v>Y0AL</v>
      </c>
      <c r="T974" t="str">
        <f>+VLOOKUP(B974,'Div &amp; NAV PU'!K:O,5,0)</f>
        <v>Direct Plan - Daily IDCW</v>
      </c>
      <c r="U974">
        <f t="shared" si="94"/>
        <v>16.110954460000006</v>
      </c>
      <c r="V974">
        <f>+VLOOKUP(T974,Financials!$C$59:$AN$72,MATCH(S974,Financials!$1:$1,0)-2,0)</f>
        <v>16.110954460000006</v>
      </c>
      <c r="W974" s="108">
        <f t="shared" si="99"/>
        <v>0</v>
      </c>
      <c r="Y974" s="92">
        <f t="shared" si="95"/>
        <v>16.110954460000006</v>
      </c>
      <c r="Z974">
        <f t="shared" si="96"/>
        <v>16.110954460000006</v>
      </c>
    </row>
    <row r="975" spans="1:26" hidden="1" x14ac:dyDescent="0.25">
      <c r="A975" s="171">
        <v>1396</v>
      </c>
      <c r="B975" s="171">
        <v>125</v>
      </c>
      <c r="C975" s="171" t="s">
        <v>2458</v>
      </c>
      <c r="D975" s="172">
        <v>44399</v>
      </c>
      <c r="E975" s="173">
        <v>2.3708000000000002E-3</v>
      </c>
      <c r="F975" s="173">
        <v>2.3708000000000002E-3</v>
      </c>
      <c r="G975" s="173">
        <v>10.8591</v>
      </c>
      <c r="I975" s="92">
        <f t="shared" si="97"/>
        <v>2.3708000000000002E-3</v>
      </c>
      <c r="J975" t="str">
        <f>IFERROR(VLOOKUP(VLOOKUP(B975,'Div &amp; NAV PU'!K:N,4,0),$O:$P,2,0),"Debt")</f>
        <v>Debt</v>
      </c>
      <c r="R975" t="str">
        <f t="shared" si="98"/>
        <v>Y0BLRegular Plan - Daily IDCW</v>
      </c>
      <c r="S975" t="str">
        <f>+VLOOKUP(B975,'Div &amp; NAV PU'!K:N,4,0)</f>
        <v>Y0BL</v>
      </c>
      <c r="T975" t="str">
        <f>+VLOOKUP(B975,'Div &amp; NAV PU'!K:O,5,0)</f>
        <v>Regular Plan - Daily IDCW</v>
      </c>
      <c r="U975">
        <f t="shared" si="94"/>
        <v>0.15721088999999988</v>
      </c>
      <c r="V975">
        <f>+VLOOKUP(T975,Financials!$C$59:$AN$72,MATCH(S975,Financials!$1:$1,0)-2,0)</f>
        <v>0.15721088999999988</v>
      </c>
      <c r="W975" s="108">
        <f t="shared" si="99"/>
        <v>0</v>
      </c>
      <c r="Y975" s="92">
        <f t="shared" si="95"/>
        <v>0.15721088999999988</v>
      </c>
      <c r="Z975">
        <f t="shared" si="96"/>
        <v>0.15721088999999988</v>
      </c>
    </row>
    <row r="976" spans="1:26" hidden="1" x14ac:dyDescent="0.25">
      <c r="A976" s="171">
        <v>1397</v>
      </c>
      <c r="B976" s="171" t="s">
        <v>1263</v>
      </c>
      <c r="C976" s="171" t="s">
        <v>2459</v>
      </c>
      <c r="D976" s="172">
        <v>44399</v>
      </c>
      <c r="E976" s="173">
        <v>2.6566099999999998E-3</v>
      </c>
      <c r="F976" s="173">
        <v>2.6566099999999998E-3</v>
      </c>
      <c r="G976" s="173">
        <v>10.8591</v>
      </c>
      <c r="I976" s="92">
        <f t="shared" si="97"/>
        <v>2.6566099999999998E-3</v>
      </c>
      <c r="J976" t="str">
        <f>IFERROR(VLOOKUP(VLOOKUP(B976,'Div &amp; NAV PU'!K:N,4,0),$O:$P,2,0),"Debt")</f>
        <v>Debt</v>
      </c>
      <c r="R976" t="str">
        <f t="shared" si="98"/>
        <v>Y0BLDirect Plan - Daily IDCW</v>
      </c>
      <c r="S976" t="str">
        <f>+VLOOKUP(B976,'Div &amp; NAV PU'!K:N,4,0)</f>
        <v>Y0BL</v>
      </c>
      <c r="T976" t="str">
        <f>+VLOOKUP(B976,'Div &amp; NAV PU'!K:O,5,0)</f>
        <v>Direct Plan - Daily IDCW</v>
      </c>
      <c r="U976">
        <f t="shared" si="94"/>
        <v>0.18309809000000002</v>
      </c>
      <c r="V976">
        <f>+VLOOKUP(T976,Financials!$C$59:$AN$72,MATCH(S976,Financials!$1:$1,0)-2,0)</f>
        <v>0.18309809000000002</v>
      </c>
      <c r="W976" s="108">
        <f t="shared" si="99"/>
        <v>0</v>
      </c>
      <c r="Y976" s="92">
        <f t="shared" si="95"/>
        <v>0.18309809000000002</v>
      </c>
      <c r="Z976">
        <f t="shared" si="96"/>
        <v>0.18309809000000002</v>
      </c>
    </row>
    <row r="977" spans="1:26" hidden="1" x14ac:dyDescent="0.25">
      <c r="A977" s="171">
        <v>1398</v>
      </c>
      <c r="B977" s="171" t="s">
        <v>1271</v>
      </c>
      <c r="C977" s="171" t="s">
        <v>2446</v>
      </c>
      <c r="D977" s="172">
        <v>44399</v>
      </c>
      <c r="E977" s="173">
        <v>9.8624329999999996E-2</v>
      </c>
      <c r="F977" s="173">
        <v>9.8624329999999996E-2</v>
      </c>
      <c r="G977" s="173">
        <v>1011.7794</v>
      </c>
      <c r="I977" s="92">
        <f t="shared" si="97"/>
        <v>9.8624329999999996E-2</v>
      </c>
      <c r="J977" t="str">
        <f>IFERROR(VLOOKUP(VLOOKUP(B977,'Div &amp; NAV PU'!K:N,4,0),$O:$P,2,0),"Debt")</f>
        <v>Debt</v>
      </c>
      <c r="R977" t="str">
        <f t="shared" si="98"/>
        <v>Y0BQRegular Plan - Daily IDCW</v>
      </c>
      <c r="S977" t="str">
        <f>+VLOOKUP(B977,'Div &amp; NAV PU'!K:N,4,0)</f>
        <v>Y0BQ</v>
      </c>
      <c r="T977" t="str">
        <f>+VLOOKUP(B977,'Div &amp; NAV PU'!K:O,5,0)</f>
        <v>Regular Plan - Daily IDCW</v>
      </c>
      <c r="U977">
        <f t="shared" si="94"/>
        <v>15.994319890000005</v>
      </c>
      <c r="V977">
        <f>+VLOOKUP(T977,Financials!$C$59:$AN$72,MATCH(S977,Financials!$1:$1,0)-2,0)</f>
        <v>15.994319890000005</v>
      </c>
      <c r="W977" s="108">
        <f t="shared" si="99"/>
        <v>0</v>
      </c>
      <c r="Y977" s="92">
        <f t="shared" si="95"/>
        <v>15.994319890000005</v>
      </c>
      <c r="Z977">
        <f t="shared" si="96"/>
        <v>15.994319890000005</v>
      </c>
    </row>
    <row r="978" spans="1:26" hidden="1" x14ac:dyDescent="0.25">
      <c r="A978" s="171">
        <v>1399</v>
      </c>
      <c r="B978" s="171" t="s">
        <v>1268</v>
      </c>
      <c r="C978" s="171" t="s">
        <v>2447</v>
      </c>
      <c r="D978" s="172">
        <v>44399</v>
      </c>
      <c r="E978" s="173">
        <v>0.10027490999999999</v>
      </c>
      <c r="F978" s="173">
        <v>0.10027490999999999</v>
      </c>
      <c r="G978" s="173">
        <v>1014.3496</v>
      </c>
      <c r="I978" s="92">
        <f t="shared" si="97"/>
        <v>0.10027490999999999</v>
      </c>
      <c r="J978" t="str">
        <f>IFERROR(VLOOKUP(VLOOKUP(B978,'Div &amp; NAV PU'!K:N,4,0),$O:$P,2,0),"Debt")</f>
        <v>Debt</v>
      </c>
      <c r="R978" t="str">
        <f t="shared" si="98"/>
        <v>Y0BQDirect Plan - Daily IDCW</v>
      </c>
      <c r="S978" t="str">
        <f>+VLOOKUP(B978,'Div &amp; NAV PU'!K:N,4,0)</f>
        <v>Y0BQ</v>
      </c>
      <c r="T978" t="str">
        <f>+VLOOKUP(B978,'Div &amp; NAV PU'!K:O,5,0)</f>
        <v>Direct Plan - Daily IDCW</v>
      </c>
      <c r="U978">
        <f t="shared" si="94"/>
        <v>16.338912069999992</v>
      </c>
      <c r="V978">
        <f>+VLOOKUP(T978,Financials!$C$59:$AN$72,MATCH(S978,Financials!$1:$1,0)-2,0)</f>
        <v>16.338912069999992</v>
      </c>
      <c r="W978" s="108">
        <f t="shared" si="99"/>
        <v>0</v>
      </c>
      <c r="Y978" s="92">
        <f t="shared" si="95"/>
        <v>16.338912069999992</v>
      </c>
      <c r="Z978">
        <f t="shared" si="96"/>
        <v>16.338912069999992</v>
      </c>
    </row>
    <row r="979" spans="1:26" hidden="1" x14ac:dyDescent="0.25">
      <c r="A979" s="171">
        <v>1400</v>
      </c>
      <c r="B979" s="171" t="s">
        <v>1348</v>
      </c>
      <c r="C979" s="171" t="s">
        <v>2508</v>
      </c>
      <c r="D979" s="172">
        <v>44400</v>
      </c>
      <c r="E979" s="173">
        <v>1.1000000000000001</v>
      </c>
      <c r="F979" s="173">
        <v>1.1000000000000001</v>
      </c>
      <c r="G979" s="173">
        <v>17.152000000000001</v>
      </c>
      <c r="I979" s="92">
        <f t="shared" si="97"/>
        <v>1.1000000000000001</v>
      </c>
      <c r="J979" t="str">
        <f>IFERROR(VLOOKUP(VLOOKUP(B979,'Div &amp; NAV PU'!K:N,4,0),$O:$P,2,0),"Debt")</f>
        <v>Equity</v>
      </c>
      <c r="R979" t="str">
        <f t="shared" si="98"/>
        <v>Y0D5Direct Plan - IDCW</v>
      </c>
      <c r="S979" t="str">
        <f>+VLOOKUP(B979,'Div &amp; NAV PU'!K:N,4,0)</f>
        <v>Y0D5</v>
      </c>
      <c r="T979" t="str">
        <f>+VLOOKUP(B979,'Div &amp; NAV PU'!K:O,5,0)</f>
        <v>Direct Plan - IDCW</v>
      </c>
      <c r="U979">
        <f t="shared" si="94"/>
        <v>1.1000000000000001</v>
      </c>
      <c r="V979">
        <f>+VLOOKUP(T979,Financials!$C$59:$AN$72,MATCH(S979,Financials!$1:$1,0)-2,0)</f>
        <v>1.1000000000000001</v>
      </c>
      <c r="W979" s="108">
        <f t="shared" si="99"/>
        <v>0</v>
      </c>
      <c r="Y979" s="92">
        <f t="shared" si="95"/>
        <v>1.1000000000000001</v>
      </c>
      <c r="Z979">
        <f t="shared" si="96"/>
        <v>1.1000000000000001</v>
      </c>
    </row>
    <row r="980" spans="1:26" hidden="1" x14ac:dyDescent="0.25">
      <c r="A980" s="171">
        <v>1403</v>
      </c>
      <c r="B980" s="171">
        <v>222</v>
      </c>
      <c r="C980" s="171" t="s">
        <v>2455</v>
      </c>
      <c r="D980" s="172">
        <v>44400</v>
      </c>
      <c r="E980" s="173">
        <v>1.52509E-3</v>
      </c>
      <c r="F980" s="173">
        <v>1.52509E-3</v>
      </c>
      <c r="G980" s="173">
        <v>10.322100000000001</v>
      </c>
      <c r="I980" s="92">
        <f t="shared" si="97"/>
        <v>1.52509E-3</v>
      </c>
      <c r="J980" t="str">
        <f>IFERROR(VLOOKUP(VLOOKUP(B980,'Div &amp; NAV PU'!K:N,4,0),$O:$P,2,0),"Debt")</f>
        <v>Debt</v>
      </c>
      <c r="R980" t="str">
        <f t="shared" si="98"/>
        <v>Y0BORegular Plan - Daily IDCW</v>
      </c>
      <c r="S980" t="str">
        <f>+VLOOKUP(B980,'Div &amp; NAV PU'!K:N,4,0)</f>
        <v>Y0BO</v>
      </c>
      <c r="T980" t="str">
        <f>+VLOOKUP(B980,'Div &amp; NAV PU'!K:O,5,0)</f>
        <v>Regular Plan - Daily IDCW</v>
      </c>
      <c r="U980">
        <f t="shared" si="94"/>
        <v>0.17107141000000012</v>
      </c>
      <c r="V980">
        <f>+VLOOKUP(T980,Financials!$C$59:$AN$72,MATCH(S980,Financials!$1:$1,0)-2,0)</f>
        <v>0.17107141000000012</v>
      </c>
      <c r="W980" s="108">
        <f t="shared" si="99"/>
        <v>0</v>
      </c>
      <c r="Y980" s="92">
        <f t="shared" si="95"/>
        <v>0.17107141000000012</v>
      </c>
      <c r="Z980">
        <f t="shared" si="96"/>
        <v>0.17107141000000012</v>
      </c>
    </row>
    <row r="981" spans="1:26" hidden="1" x14ac:dyDescent="0.25">
      <c r="A981" s="171">
        <v>1404</v>
      </c>
      <c r="B981" s="171" t="s">
        <v>1259</v>
      </c>
      <c r="C981" s="171" t="s">
        <v>2457</v>
      </c>
      <c r="D981" s="172">
        <v>44400</v>
      </c>
      <c r="E981" s="173">
        <v>1.5988E-3</v>
      </c>
      <c r="F981" s="173">
        <v>1.5988E-3</v>
      </c>
      <c r="G981" s="173">
        <v>10.5092</v>
      </c>
      <c r="I981" s="92">
        <f t="shared" si="97"/>
        <v>1.5988E-3</v>
      </c>
      <c r="J981" t="str">
        <f>IFERROR(VLOOKUP(VLOOKUP(B981,'Div &amp; NAV PU'!K:N,4,0),$O:$P,2,0),"Debt")</f>
        <v>Debt</v>
      </c>
      <c r="R981" t="str">
        <f t="shared" si="98"/>
        <v>Y0BODirect Plan - Daily IDCW</v>
      </c>
      <c r="S981" t="str">
        <f>+VLOOKUP(B981,'Div &amp; NAV PU'!K:N,4,0)</f>
        <v>Y0BO</v>
      </c>
      <c r="T981" t="str">
        <f>+VLOOKUP(B981,'Div &amp; NAV PU'!K:O,5,0)</f>
        <v>Direct Plan - Daily IDCW</v>
      </c>
      <c r="U981">
        <f t="shared" si="94"/>
        <v>0.18260394999999999</v>
      </c>
      <c r="V981">
        <f>+VLOOKUP(T981,Financials!$C$59:$AN$72,MATCH(S981,Financials!$1:$1,0)-2,0)</f>
        <v>0.18260394999999999</v>
      </c>
      <c r="W981" s="108">
        <f t="shared" si="99"/>
        <v>0</v>
      </c>
      <c r="Y981" s="92">
        <f t="shared" si="95"/>
        <v>0.18260394999999999</v>
      </c>
      <c r="Z981">
        <f t="shared" si="96"/>
        <v>0.18260394999999999</v>
      </c>
    </row>
    <row r="982" spans="1:26" hidden="1" x14ac:dyDescent="0.25">
      <c r="A982" s="171">
        <v>1405</v>
      </c>
      <c r="B982" s="171" t="s">
        <v>1289</v>
      </c>
      <c r="C982" s="171" t="s">
        <v>2444</v>
      </c>
      <c r="D982" s="172">
        <v>44400</v>
      </c>
      <c r="E982" s="173">
        <v>8.5757349999999996E-2</v>
      </c>
      <c r="F982" s="173">
        <v>8.5757349999999996E-2</v>
      </c>
      <c r="G982" s="173">
        <v>1023.3</v>
      </c>
      <c r="I982" s="92">
        <f t="shared" si="97"/>
        <v>8.5757349999999996E-2</v>
      </c>
      <c r="J982" t="str">
        <f>IFERROR(VLOOKUP(VLOOKUP(B982,'Div &amp; NAV PU'!K:N,4,0),$O:$P,2,0),"Debt")</f>
        <v>Debt</v>
      </c>
      <c r="R982" t="str">
        <f t="shared" si="98"/>
        <v>Y0ALRegular Plan - Daily IDCW</v>
      </c>
      <c r="S982" t="str">
        <f>+VLOOKUP(B982,'Div &amp; NAV PU'!K:N,4,0)</f>
        <v>Y0AL</v>
      </c>
      <c r="T982" t="str">
        <f>+VLOOKUP(B982,'Div &amp; NAV PU'!K:O,5,0)</f>
        <v>Regular Plan - Daily IDCW</v>
      </c>
      <c r="U982">
        <f t="shared" si="94"/>
        <v>15.581406499999995</v>
      </c>
      <c r="V982">
        <f>+VLOOKUP(T982,Financials!$C$59:$AN$72,MATCH(S982,Financials!$1:$1,0)-2,0)</f>
        <v>15.581406499999995</v>
      </c>
      <c r="W982" s="108">
        <f t="shared" si="99"/>
        <v>0</v>
      </c>
      <c r="Y982" s="92">
        <f t="shared" si="95"/>
        <v>15.581406499999995</v>
      </c>
      <c r="Z982">
        <f t="shared" si="96"/>
        <v>15.581406499999995</v>
      </c>
    </row>
    <row r="983" spans="1:26" hidden="1" x14ac:dyDescent="0.25">
      <c r="A983" s="171">
        <v>1406</v>
      </c>
      <c r="B983" s="171" t="s">
        <v>1285</v>
      </c>
      <c r="C983" s="171" t="s">
        <v>2445</v>
      </c>
      <c r="D983" s="172">
        <v>44400</v>
      </c>
      <c r="E983" s="173">
        <v>8.9021000000000003E-2</v>
      </c>
      <c r="F983" s="173">
        <v>8.9021000000000003E-2</v>
      </c>
      <c r="G983" s="173">
        <v>1023.3</v>
      </c>
      <c r="I983" s="92">
        <f t="shared" si="97"/>
        <v>8.9021000000000003E-2</v>
      </c>
      <c r="J983" t="str">
        <f>IFERROR(VLOOKUP(VLOOKUP(B983,'Div &amp; NAV PU'!K:N,4,0),$O:$P,2,0),"Debt")</f>
        <v>Debt</v>
      </c>
      <c r="R983" t="str">
        <f t="shared" si="98"/>
        <v>Y0ALDirect Plan - Daily IDCW</v>
      </c>
      <c r="S983" t="str">
        <f>+VLOOKUP(B983,'Div &amp; NAV PU'!K:N,4,0)</f>
        <v>Y0AL</v>
      </c>
      <c r="T983" t="str">
        <f>+VLOOKUP(B983,'Div &amp; NAV PU'!K:O,5,0)</f>
        <v>Direct Plan - Daily IDCW</v>
      </c>
      <c r="U983">
        <f t="shared" si="94"/>
        <v>16.110954460000006</v>
      </c>
      <c r="V983">
        <f>+VLOOKUP(T983,Financials!$C$59:$AN$72,MATCH(S983,Financials!$1:$1,0)-2,0)</f>
        <v>16.110954460000006</v>
      </c>
      <c r="W983" s="108">
        <f t="shared" si="99"/>
        <v>0</v>
      </c>
      <c r="Y983" s="92">
        <f t="shared" si="95"/>
        <v>16.110954460000006</v>
      </c>
      <c r="Z983">
        <f t="shared" si="96"/>
        <v>16.110954460000006</v>
      </c>
    </row>
    <row r="984" spans="1:26" hidden="1" x14ac:dyDescent="0.25">
      <c r="A984" s="171">
        <v>1407</v>
      </c>
      <c r="B984" s="171">
        <v>125</v>
      </c>
      <c r="C984" s="171" t="s">
        <v>2458</v>
      </c>
      <c r="D984" s="172">
        <v>44400</v>
      </c>
      <c r="E984" s="173">
        <v>2.9365000000000001E-4</v>
      </c>
      <c r="F984" s="173">
        <v>2.9365000000000001E-4</v>
      </c>
      <c r="G984" s="173">
        <v>10.8591</v>
      </c>
      <c r="I984" s="92">
        <f t="shared" si="97"/>
        <v>2.9365000000000001E-4</v>
      </c>
      <c r="J984" t="str">
        <f>IFERROR(VLOOKUP(VLOOKUP(B984,'Div &amp; NAV PU'!K:N,4,0),$O:$P,2,0),"Debt")</f>
        <v>Debt</v>
      </c>
      <c r="R984" t="str">
        <f t="shared" si="98"/>
        <v>Y0BLRegular Plan - Daily IDCW</v>
      </c>
      <c r="S984" t="str">
        <f>+VLOOKUP(B984,'Div &amp; NAV PU'!K:N,4,0)</f>
        <v>Y0BL</v>
      </c>
      <c r="T984" t="str">
        <f>+VLOOKUP(B984,'Div &amp; NAV PU'!K:O,5,0)</f>
        <v>Regular Plan - Daily IDCW</v>
      </c>
      <c r="U984">
        <f t="shared" si="94"/>
        <v>0.15721088999999988</v>
      </c>
      <c r="V984">
        <f>+VLOOKUP(T984,Financials!$C$59:$AN$72,MATCH(S984,Financials!$1:$1,0)-2,0)</f>
        <v>0.15721088999999988</v>
      </c>
      <c r="W984" s="108">
        <f t="shared" si="99"/>
        <v>0</v>
      </c>
      <c r="Y984" s="92">
        <f t="shared" si="95"/>
        <v>0.15721088999999988</v>
      </c>
      <c r="Z984">
        <f t="shared" si="96"/>
        <v>0.15721088999999988</v>
      </c>
    </row>
    <row r="985" spans="1:26" hidden="1" x14ac:dyDescent="0.25">
      <c r="A985" s="171">
        <v>1408</v>
      </c>
      <c r="B985" s="171" t="s">
        <v>1263</v>
      </c>
      <c r="C985" s="171" t="s">
        <v>2459</v>
      </c>
      <c r="D985" s="172">
        <v>44400</v>
      </c>
      <c r="E985" s="173">
        <v>4.3640999999999998E-4</v>
      </c>
      <c r="F985" s="173">
        <v>4.3640999999999998E-4</v>
      </c>
      <c r="G985" s="173">
        <v>10.8591</v>
      </c>
      <c r="I985" s="92">
        <f t="shared" si="97"/>
        <v>4.3640999999999998E-4</v>
      </c>
      <c r="J985" t="str">
        <f>IFERROR(VLOOKUP(VLOOKUP(B985,'Div &amp; NAV PU'!K:N,4,0),$O:$P,2,0),"Debt")</f>
        <v>Debt</v>
      </c>
      <c r="R985" t="str">
        <f t="shared" si="98"/>
        <v>Y0BLDirect Plan - Daily IDCW</v>
      </c>
      <c r="S985" t="str">
        <f>+VLOOKUP(B985,'Div &amp; NAV PU'!K:N,4,0)</f>
        <v>Y0BL</v>
      </c>
      <c r="T985" t="str">
        <f>+VLOOKUP(B985,'Div &amp; NAV PU'!K:O,5,0)</f>
        <v>Direct Plan - Daily IDCW</v>
      </c>
      <c r="U985">
        <f t="shared" si="94"/>
        <v>0.18309809000000002</v>
      </c>
      <c r="V985">
        <f>+VLOOKUP(T985,Financials!$C$59:$AN$72,MATCH(S985,Financials!$1:$1,0)-2,0)</f>
        <v>0.18309809000000002</v>
      </c>
      <c r="W985" s="108">
        <f t="shared" si="99"/>
        <v>0</v>
      </c>
      <c r="Y985" s="92">
        <f t="shared" si="95"/>
        <v>0.18309809000000002</v>
      </c>
      <c r="Z985">
        <f t="shared" si="96"/>
        <v>0.18309809000000002</v>
      </c>
    </row>
    <row r="986" spans="1:26" hidden="1" x14ac:dyDescent="0.25">
      <c r="A986" s="171">
        <v>1409</v>
      </c>
      <c r="B986" s="171" t="s">
        <v>1271</v>
      </c>
      <c r="C986" s="171" t="s">
        <v>2446</v>
      </c>
      <c r="D986" s="172">
        <v>44400</v>
      </c>
      <c r="E986" s="173">
        <v>9.8180829999999997E-2</v>
      </c>
      <c r="F986" s="173">
        <v>9.8180829999999997E-2</v>
      </c>
      <c r="G986" s="173">
        <v>1011.7794</v>
      </c>
      <c r="I986" s="92">
        <f t="shared" si="97"/>
        <v>9.8180829999999997E-2</v>
      </c>
      <c r="J986" t="str">
        <f>IFERROR(VLOOKUP(VLOOKUP(B986,'Div &amp; NAV PU'!K:N,4,0),$O:$P,2,0),"Debt")</f>
        <v>Debt</v>
      </c>
      <c r="R986" t="str">
        <f t="shared" si="98"/>
        <v>Y0BQRegular Plan - Daily IDCW</v>
      </c>
      <c r="S986" t="str">
        <f>+VLOOKUP(B986,'Div &amp; NAV PU'!K:N,4,0)</f>
        <v>Y0BQ</v>
      </c>
      <c r="T986" t="str">
        <f>+VLOOKUP(B986,'Div &amp; NAV PU'!K:O,5,0)</f>
        <v>Regular Plan - Daily IDCW</v>
      </c>
      <c r="U986">
        <f t="shared" si="94"/>
        <v>15.994319890000005</v>
      </c>
      <c r="V986">
        <f>+VLOOKUP(T986,Financials!$C$59:$AN$72,MATCH(S986,Financials!$1:$1,0)-2,0)</f>
        <v>15.994319890000005</v>
      </c>
      <c r="W986" s="108">
        <f t="shared" si="99"/>
        <v>0</v>
      </c>
      <c r="Y986" s="92">
        <f t="shared" si="95"/>
        <v>15.994319890000005</v>
      </c>
      <c r="Z986">
        <f t="shared" si="96"/>
        <v>15.994319890000005</v>
      </c>
    </row>
    <row r="987" spans="1:26" hidden="1" x14ac:dyDescent="0.25">
      <c r="A987" s="171">
        <v>1410</v>
      </c>
      <c r="B987" s="171" t="s">
        <v>1268</v>
      </c>
      <c r="C987" s="171" t="s">
        <v>2447</v>
      </c>
      <c r="D987" s="172">
        <v>44400</v>
      </c>
      <c r="E987" s="173">
        <v>0.10011962000000001</v>
      </c>
      <c r="F987" s="173">
        <v>0.10011962000000001</v>
      </c>
      <c r="G987" s="173">
        <v>1014.3496</v>
      </c>
      <c r="I987" s="92">
        <f t="shared" si="97"/>
        <v>0.10011962000000001</v>
      </c>
      <c r="J987" t="str">
        <f>IFERROR(VLOOKUP(VLOOKUP(B987,'Div &amp; NAV PU'!K:N,4,0),$O:$P,2,0),"Debt")</f>
        <v>Debt</v>
      </c>
      <c r="R987" t="str">
        <f t="shared" si="98"/>
        <v>Y0BQDirect Plan - Daily IDCW</v>
      </c>
      <c r="S987" t="str">
        <f>+VLOOKUP(B987,'Div &amp; NAV PU'!K:N,4,0)</f>
        <v>Y0BQ</v>
      </c>
      <c r="T987" t="str">
        <f>+VLOOKUP(B987,'Div &amp; NAV PU'!K:O,5,0)</f>
        <v>Direct Plan - Daily IDCW</v>
      </c>
      <c r="U987">
        <f t="shared" si="94"/>
        <v>16.338912069999992</v>
      </c>
      <c r="V987">
        <f>+VLOOKUP(T987,Financials!$C$59:$AN$72,MATCH(S987,Financials!$1:$1,0)-2,0)</f>
        <v>16.338912069999992</v>
      </c>
      <c r="W987" s="108">
        <f t="shared" si="99"/>
        <v>0</v>
      </c>
      <c r="Y987" s="92">
        <f t="shared" si="95"/>
        <v>16.338912069999992</v>
      </c>
      <c r="Z987">
        <f t="shared" si="96"/>
        <v>16.338912069999992</v>
      </c>
    </row>
    <row r="988" spans="1:26" hidden="1" x14ac:dyDescent="0.25">
      <c r="A988" s="171">
        <v>1412</v>
      </c>
      <c r="B988" s="171" t="s">
        <v>1234</v>
      </c>
      <c r="C988" s="171" t="s">
        <v>2464</v>
      </c>
      <c r="D988" s="172">
        <v>44400</v>
      </c>
      <c r="E988" s="173">
        <v>0.17</v>
      </c>
      <c r="F988" s="173">
        <v>0.17</v>
      </c>
      <c r="G988" s="173">
        <v>29.561</v>
      </c>
      <c r="I988" s="92">
        <f t="shared" si="97"/>
        <v>0.17</v>
      </c>
      <c r="J988" t="str">
        <f>IFERROR(VLOOKUP(VLOOKUP(B988,'Div &amp; NAV PU'!K:N,4,0),$O:$P,2,0),"Debt")</f>
        <v>Equity</v>
      </c>
      <c r="R988" t="str">
        <f t="shared" si="98"/>
        <v>Y0AGRegular Plan - IDCW</v>
      </c>
      <c r="S988" t="str">
        <f>+VLOOKUP(B988,'Div &amp; NAV PU'!K:N,4,0)</f>
        <v>Y0AG</v>
      </c>
      <c r="T988" t="str">
        <f>+VLOOKUP(B988,'Div &amp; NAV PU'!K:O,5,0)</f>
        <v>Regular Plan - IDCW</v>
      </c>
      <c r="U988">
        <f t="shared" si="94"/>
        <v>1</v>
      </c>
      <c r="V988">
        <f>+VLOOKUP(T988,Financials!$C$59:$AN$72,MATCH(S988,Financials!$1:$1,0)-2,0)</f>
        <v>1</v>
      </c>
      <c r="W988" s="108">
        <f t="shared" si="99"/>
        <v>0</v>
      </c>
      <c r="Y988" s="92">
        <f t="shared" si="95"/>
        <v>1</v>
      </c>
      <c r="Z988">
        <f t="shared" si="96"/>
        <v>1</v>
      </c>
    </row>
    <row r="989" spans="1:26" hidden="1" x14ac:dyDescent="0.25">
      <c r="A989" s="171">
        <v>1414</v>
      </c>
      <c r="B989" s="171" t="s">
        <v>1232</v>
      </c>
      <c r="C989" s="171" t="s">
        <v>2467</v>
      </c>
      <c r="D989" s="172">
        <v>44400</v>
      </c>
      <c r="E989" s="173">
        <v>0.19</v>
      </c>
      <c r="F989" s="173">
        <v>0.19</v>
      </c>
      <c r="G989" s="173">
        <v>33.790999999999997</v>
      </c>
      <c r="I989" s="92">
        <f t="shared" si="97"/>
        <v>0.19</v>
      </c>
      <c r="J989" t="str">
        <f>IFERROR(VLOOKUP(VLOOKUP(B989,'Div &amp; NAV PU'!K:N,4,0),$O:$P,2,0),"Debt")</f>
        <v>Equity</v>
      </c>
      <c r="R989" t="str">
        <f t="shared" si="98"/>
        <v>Y0AGDirect Plan - IDCW</v>
      </c>
      <c r="S989" t="str">
        <f>+VLOOKUP(B989,'Div &amp; NAV PU'!K:N,4,0)</f>
        <v>Y0AG</v>
      </c>
      <c r="T989" t="str">
        <f>+VLOOKUP(B989,'Div &amp; NAV PU'!K:O,5,0)</f>
        <v>Direct Plan - IDCW</v>
      </c>
      <c r="U989">
        <f t="shared" si="94"/>
        <v>1.1399999999999999</v>
      </c>
      <c r="V989">
        <f>+VLOOKUP(T989,Financials!$C$59:$AN$72,MATCH(S989,Financials!$1:$1,0)-2,0)</f>
        <v>1.1399999999999999</v>
      </c>
      <c r="W989" s="108">
        <f t="shared" si="99"/>
        <v>0</v>
      </c>
      <c r="Y989" s="92">
        <f t="shared" si="95"/>
        <v>1.1399999999999999</v>
      </c>
      <c r="Z989">
        <f t="shared" si="96"/>
        <v>1.1399999999999999</v>
      </c>
    </row>
    <row r="990" spans="1:26" hidden="1" x14ac:dyDescent="0.25">
      <c r="A990" s="171">
        <v>1415</v>
      </c>
      <c r="B990" s="171" t="s">
        <v>1242</v>
      </c>
      <c r="C990" s="171" t="s">
        <v>2468</v>
      </c>
      <c r="D990" s="172">
        <v>44400</v>
      </c>
      <c r="E990" s="173">
        <v>0.13</v>
      </c>
      <c r="F990" s="173">
        <v>0.13</v>
      </c>
      <c r="G990" s="173">
        <v>24.620999999999999</v>
      </c>
      <c r="I990" s="92">
        <f t="shared" si="97"/>
        <v>0.13</v>
      </c>
      <c r="J990" t="str">
        <f>IFERROR(VLOOKUP(VLOOKUP(B990,'Div &amp; NAV PU'!K:N,4,0),$O:$P,2,0),"Debt")</f>
        <v>Equity</v>
      </c>
      <c r="R990" t="str">
        <f t="shared" si="98"/>
        <v>Y0ASRegular Plan - IDCW</v>
      </c>
      <c r="S990" t="str">
        <f>+VLOOKUP(B990,'Div &amp; NAV PU'!K:N,4,0)</f>
        <v>Y0AS</v>
      </c>
      <c r="T990" t="str">
        <f>+VLOOKUP(B990,'Div &amp; NAV PU'!K:O,5,0)</f>
        <v>Regular Plan - IDCW</v>
      </c>
      <c r="U990">
        <f t="shared" si="94"/>
        <v>0.76</v>
      </c>
      <c r="V990">
        <f>+VLOOKUP(T990,Financials!$C$59:$AN$72,MATCH(S990,Financials!$1:$1,0)-2,0)</f>
        <v>0.76</v>
      </c>
      <c r="W990" s="108">
        <f t="shared" si="99"/>
        <v>0</v>
      </c>
      <c r="Y990" s="92">
        <f t="shared" si="95"/>
        <v>0.76</v>
      </c>
      <c r="Z990">
        <f t="shared" si="96"/>
        <v>0.76</v>
      </c>
    </row>
    <row r="991" spans="1:26" hidden="1" x14ac:dyDescent="0.25">
      <c r="A991" s="171">
        <v>1417</v>
      </c>
      <c r="B991" s="171" t="s">
        <v>1240</v>
      </c>
      <c r="C991" s="171" t="s">
        <v>2463</v>
      </c>
      <c r="D991" s="172">
        <v>44400</v>
      </c>
      <c r="E991" s="173">
        <v>0.15</v>
      </c>
      <c r="F991" s="173">
        <v>0.15</v>
      </c>
      <c r="G991" s="173">
        <v>27.931999999999999</v>
      </c>
      <c r="I991" s="92">
        <f t="shared" si="97"/>
        <v>0.15</v>
      </c>
      <c r="J991" t="str">
        <f>IFERROR(VLOOKUP(VLOOKUP(B991,'Div &amp; NAV PU'!K:N,4,0),$O:$P,2,0),"Debt")</f>
        <v>Equity</v>
      </c>
      <c r="R991" t="str">
        <f t="shared" si="98"/>
        <v>Y0ASDirect Plan - IDCW</v>
      </c>
      <c r="S991" t="str">
        <f>+VLOOKUP(B991,'Div &amp; NAV PU'!K:N,4,0)</f>
        <v>Y0AS</v>
      </c>
      <c r="T991" t="str">
        <f>+VLOOKUP(B991,'Div &amp; NAV PU'!K:O,5,0)</f>
        <v>Direct Plan - IDCW</v>
      </c>
      <c r="U991">
        <f t="shared" si="94"/>
        <v>0.88000000000000012</v>
      </c>
      <c r="V991">
        <f>+VLOOKUP(T991,Financials!$C$59:$AN$72,MATCH(S991,Financials!$1:$1,0)-2,0)</f>
        <v>0.88000000000000012</v>
      </c>
      <c r="W991" s="108">
        <f t="shared" si="99"/>
        <v>0</v>
      </c>
      <c r="Y991" s="92">
        <f t="shared" si="95"/>
        <v>0.88000000000000012</v>
      </c>
      <c r="Z991">
        <f t="shared" si="96"/>
        <v>0.88000000000000012</v>
      </c>
    </row>
    <row r="992" spans="1:26" hidden="1" x14ac:dyDescent="0.25">
      <c r="A992" s="171">
        <v>1418</v>
      </c>
      <c r="B992" s="171" t="s">
        <v>1350</v>
      </c>
      <c r="C992" s="171" t="s">
        <v>2509</v>
      </c>
      <c r="D992" s="172">
        <v>44400</v>
      </c>
      <c r="E992" s="173">
        <v>1</v>
      </c>
      <c r="F992" s="173">
        <v>1</v>
      </c>
      <c r="G992" s="173">
        <v>17.501999999999999</v>
      </c>
      <c r="I992" s="92">
        <f t="shared" si="97"/>
        <v>1</v>
      </c>
      <c r="J992" t="str">
        <f>IFERROR(VLOOKUP(VLOOKUP(B992,'Div &amp; NAV PU'!K:N,4,0),$O:$P,2,0),"Debt")</f>
        <v>Equity</v>
      </c>
      <c r="R992" t="str">
        <f t="shared" si="98"/>
        <v>Y0D5Regular Plan - IDCW</v>
      </c>
      <c r="S992" t="str">
        <f>+VLOOKUP(B992,'Div &amp; NAV PU'!K:N,4,0)</f>
        <v>Y0D5</v>
      </c>
      <c r="T992" t="str">
        <f>+VLOOKUP(B992,'Div &amp; NAV PU'!K:O,5,0)</f>
        <v>Regular Plan - IDCW</v>
      </c>
      <c r="U992">
        <f t="shared" si="94"/>
        <v>1</v>
      </c>
      <c r="V992">
        <f>+VLOOKUP(T992,Financials!$C$59:$AN$72,MATCH(S992,Financials!$1:$1,0)-2,0)</f>
        <v>1</v>
      </c>
      <c r="W992" s="108">
        <f t="shared" si="99"/>
        <v>0</v>
      </c>
      <c r="Y992" s="92">
        <f t="shared" si="95"/>
        <v>1</v>
      </c>
      <c r="Z992">
        <f t="shared" si="96"/>
        <v>1</v>
      </c>
    </row>
    <row r="993" spans="1:26" hidden="1" x14ac:dyDescent="0.25">
      <c r="A993" s="171">
        <v>1423</v>
      </c>
      <c r="B993" s="171" t="s">
        <v>1248</v>
      </c>
      <c r="C993" s="171" t="s">
        <v>2466</v>
      </c>
      <c r="D993" s="172">
        <v>44400</v>
      </c>
      <c r="E993" s="173">
        <v>0.1</v>
      </c>
      <c r="F993" s="173">
        <v>0.1</v>
      </c>
      <c r="G993" s="173">
        <v>18.190000000000001</v>
      </c>
      <c r="I993" s="92">
        <f t="shared" si="97"/>
        <v>0.1</v>
      </c>
      <c r="J993" t="str">
        <f>IFERROR(VLOOKUP(VLOOKUP(B993,'Div &amp; NAV PU'!K:N,4,0),$O:$P,2,0),"Debt")</f>
        <v>Equity</v>
      </c>
      <c r="R993" t="str">
        <f t="shared" si="98"/>
        <v>Y0ATRegular Plan - IDCW</v>
      </c>
      <c r="S993" t="str">
        <f>+VLOOKUP(B993,'Div &amp; NAV PU'!K:N,4,0)</f>
        <v>Y0AT</v>
      </c>
      <c r="T993" t="str">
        <f>+VLOOKUP(B993,'Div &amp; NAV PU'!K:O,5,0)</f>
        <v>Regular Plan - IDCW</v>
      </c>
      <c r="U993">
        <f t="shared" si="94"/>
        <v>0.57999999999999996</v>
      </c>
      <c r="V993">
        <f>+VLOOKUP(T993,Financials!$C$59:$AN$72,MATCH(S993,Financials!$1:$1,0)-2,0)</f>
        <v>0.57999999999999996</v>
      </c>
      <c r="W993" s="108">
        <f t="shared" si="99"/>
        <v>0</v>
      </c>
      <c r="Y993" s="92">
        <f t="shared" si="95"/>
        <v>0.57999999999999996</v>
      </c>
      <c r="Z993">
        <f t="shared" si="96"/>
        <v>0.57999999999999996</v>
      </c>
    </row>
    <row r="994" spans="1:26" hidden="1" x14ac:dyDescent="0.25">
      <c r="A994" s="171">
        <v>1424</v>
      </c>
      <c r="B994" s="171" t="s">
        <v>1246</v>
      </c>
      <c r="C994" s="171" t="s">
        <v>2465</v>
      </c>
      <c r="D994" s="172">
        <v>44400</v>
      </c>
      <c r="E994" s="173">
        <v>0.11</v>
      </c>
      <c r="F994" s="173">
        <v>0.11</v>
      </c>
      <c r="G994" s="173">
        <v>20.309999999999999</v>
      </c>
      <c r="I994" s="92">
        <f t="shared" si="97"/>
        <v>0.11</v>
      </c>
      <c r="J994" t="str">
        <f>IFERROR(VLOOKUP(VLOOKUP(B994,'Div &amp; NAV PU'!K:N,4,0),$O:$P,2,0),"Debt")</f>
        <v>Equity</v>
      </c>
      <c r="R994" t="str">
        <f t="shared" si="98"/>
        <v>Y0ATDirect Plan - IDCW</v>
      </c>
      <c r="S994" t="str">
        <f>+VLOOKUP(B994,'Div &amp; NAV PU'!K:N,4,0)</f>
        <v>Y0AT</v>
      </c>
      <c r="T994" t="str">
        <f>+VLOOKUP(B994,'Div &amp; NAV PU'!K:O,5,0)</f>
        <v>Direct Plan - IDCW</v>
      </c>
      <c r="U994">
        <f t="shared" si="94"/>
        <v>0.64</v>
      </c>
      <c r="V994">
        <f>+VLOOKUP(T994,Financials!$C$59:$AN$72,MATCH(S994,Financials!$1:$1,0)-2,0)</f>
        <v>0.64</v>
      </c>
      <c r="W994" s="108">
        <f t="shared" si="99"/>
        <v>0</v>
      </c>
      <c r="Y994" s="92">
        <f t="shared" si="95"/>
        <v>0.64</v>
      </c>
      <c r="Z994">
        <f t="shared" si="96"/>
        <v>0.64</v>
      </c>
    </row>
    <row r="995" spans="1:26" hidden="1" x14ac:dyDescent="0.25">
      <c r="A995" s="171">
        <v>1437</v>
      </c>
      <c r="B995" s="171" t="s">
        <v>1289</v>
      </c>
      <c r="C995" s="171" t="s">
        <v>2444</v>
      </c>
      <c r="D995" s="172">
        <v>44402</v>
      </c>
      <c r="E995" s="173">
        <v>0.17184135</v>
      </c>
      <c r="F995" s="173">
        <v>0.17184135</v>
      </c>
      <c r="G995" s="173">
        <v>1023.3</v>
      </c>
      <c r="I995" s="92">
        <f t="shared" si="97"/>
        <v>0.17184135</v>
      </c>
      <c r="J995" t="str">
        <f>IFERROR(VLOOKUP(VLOOKUP(B995,'Div &amp; NAV PU'!K:N,4,0),$O:$P,2,0),"Debt")</f>
        <v>Debt</v>
      </c>
      <c r="R995" t="str">
        <f t="shared" si="98"/>
        <v>Y0ALRegular Plan - Daily IDCW</v>
      </c>
      <c r="S995" t="str">
        <f>+VLOOKUP(B995,'Div &amp; NAV PU'!K:N,4,0)</f>
        <v>Y0AL</v>
      </c>
      <c r="T995" t="str">
        <f>+VLOOKUP(B995,'Div &amp; NAV PU'!K:O,5,0)</f>
        <v>Regular Plan - Daily IDCW</v>
      </c>
      <c r="U995">
        <f t="shared" si="94"/>
        <v>15.581406499999995</v>
      </c>
      <c r="V995">
        <f>+VLOOKUP(T995,Financials!$C$59:$AN$72,MATCH(S995,Financials!$1:$1,0)-2,0)</f>
        <v>15.581406499999995</v>
      </c>
      <c r="W995" s="108">
        <f t="shared" si="99"/>
        <v>0</v>
      </c>
      <c r="Y995" s="92">
        <f t="shared" si="95"/>
        <v>15.581406499999995</v>
      </c>
      <c r="Z995">
        <f t="shared" si="96"/>
        <v>15.581406499999995</v>
      </c>
    </row>
    <row r="996" spans="1:26" hidden="1" x14ac:dyDescent="0.25">
      <c r="A996" s="171">
        <v>1438</v>
      </c>
      <c r="B996" s="171" t="s">
        <v>1285</v>
      </c>
      <c r="C996" s="171" t="s">
        <v>2445</v>
      </c>
      <c r="D996" s="172">
        <v>44402</v>
      </c>
      <c r="E996" s="173">
        <v>0.17719784999999999</v>
      </c>
      <c r="F996" s="173">
        <v>0.17719784999999999</v>
      </c>
      <c r="G996" s="173">
        <v>1023.3</v>
      </c>
      <c r="I996" s="92">
        <f t="shared" si="97"/>
        <v>0.17719784999999999</v>
      </c>
      <c r="J996" t="str">
        <f>IFERROR(VLOOKUP(VLOOKUP(B996,'Div &amp; NAV PU'!K:N,4,0),$O:$P,2,0),"Debt")</f>
        <v>Debt</v>
      </c>
      <c r="R996" t="str">
        <f t="shared" si="98"/>
        <v>Y0ALDirect Plan - Daily IDCW</v>
      </c>
      <c r="S996" t="str">
        <f>+VLOOKUP(B996,'Div &amp; NAV PU'!K:N,4,0)</f>
        <v>Y0AL</v>
      </c>
      <c r="T996" t="str">
        <f>+VLOOKUP(B996,'Div &amp; NAV PU'!K:O,5,0)</f>
        <v>Direct Plan - Daily IDCW</v>
      </c>
      <c r="U996">
        <f t="shared" si="94"/>
        <v>16.110954460000006</v>
      </c>
      <c r="V996">
        <f>+VLOOKUP(T996,Financials!$C$59:$AN$72,MATCH(S996,Financials!$1:$1,0)-2,0)</f>
        <v>16.110954460000006</v>
      </c>
      <c r="W996" s="108">
        <f t="shared" si="99"/>
        <v>0</v>
      </c>
      <c r="Y996" s="92">
        <f t="shared" si="95"/>
        <v>16.110954460000006</v>
      </c>
      <c r="Z996">
        <f t="shared" si="96"/>
        <v>16.110954460000006</v>
      </c>
    </row>
    <row r="997" spans="1:26" hidden="1" x14ac:dyDescent="0.25">
      <c r="A997" s="171">
        <v>1439</v>
      </c>
      <c r="B997" s="171" t="s">
        <v>1271</v>
      </c>
      <c r="C997" s="171" t="s">
        <v>2446</v>
      </c>
      <c r="D997" s="172">
        <v>44402</v>
      </c>
      <c r="E997" s="173">
        <v>0.17699820999999999</v>
      </c>
      <c r="F997" s="173">
        <v>0.17699820999999999</v>
      </c>
      <c r="G997" s="173">
        <v>1011.7794</v>
      </c>
      <c r="I997" s="92">
        <f t="shared" si="97"/>
        <v>0.17699820999999999</v>
      </c>
      <c r="J997" t="str">
        <f>IFERROR(VLOOKUP(VLOOKUP(B997,'Div &amp; NAV PU'!K:N,4,0),$O:$P,2,0),"Debt")</f>
        <v>Debt</v>
      </c>
      <c r="R997" t="str">
        <f t="shared" si="98"/>
        <v>Y0BQRegular Plan - Daily IDCW</v>
      </c>
      <c r="S997" t="str">
        <f>+VLOOKUP(B997,'Div &amp; NAV PU'!K:N,4,0)</f>
        <v>Y0BQ</v>
      </c>
      <c r="T997" t="str">
        <f>+VLOOKUP(B997,'Div &amp; NAV PU'!K:O,5,0)</f>
        <v>Regular Plan - Daily IDCW</v>
      </c>
      <c r="U997">
        <f t="shared" si="94"/>
        <v>15.994319890000005</v>
      </c>
      <c r="V997">
        <f>+VLOOKUP(T997,Financials!$C$59:$AN$72,MATCH(S997,Financials!$1:$1,0)-2,0)</f>
        <v>15.994319890000005</v>
      </c>
      <c r="W997" s="108">
        <f t="shared" si="99"/>
        <v>0</v>
      </c>
      <c r="Y997" s="92">
        <f t="shared" si="95"/>
        <v>15.994319890000005</v>
      </c>
      <c r="Z997">
        <f t="shared" si="96"/>
        <v>15.994319890000005</v>
      </c>
    </row>
    <row r="998" spans="1:26" hidden="1" x14ac:dyDescent="0.25">
      <c r="A998" s="171">
        <v>1440</v>
      </c>
      <c r="B998" s="171" t="s">
        <v>1268</v>
      </c>
      <c r="C998" s="171" t="s">
        <v>2447</v>
      </c>
      <c r="D998" s="172">
        <v>44402</v>
      </c>
      <c r="E998" s="173">
        <v>0.18083239000000001</v>
      </c>
      <c r="F998" s="173">
        <v>0.18083239000000001</v>
      </c>
      <c r="G998" s="173">
        <v>1014.3496</v>
      </c>
      <c r="I998" s="92">
        <f t="shared" si="97"/>
        <v>0.18083239000000001</v>
      </c>
      <c r="J998" t="str">
        <f>IFERROR(VLOOKUP(VLOOKUP(B998,'Div &amp; NAV PU'!K:N,4,0),$O:$P,2,0),"Debt")</f>
        <v>Debt</v>
      </c>
      <c r="R998" t="str">
        <f t="shared" si="98"/>
        <v>Y0BQDirect Plan - Daily IDCW</v>
      </c>
      <c r="S998" t="str">
        <f>+VLOOKUP(B998,'Div &amp; NAV PU'!K:N,4,0)</f>
        <v>Y0BQ</v>
      </c>
      <c r="T998" t="str">
        <f>+VLOOKUP(B998,'Div &amp; NAV PU'!K:O,5,0)</f>
        <v>Direct Plan - Daily IDCW</v>
      </c>
      <c r="U998">
        <f t="shared" si="94"/>
        <v>16.338912069999992</v>
      </c>
      <c r="V998">
        <f>+VLOOKUP(T998,Financials!$C$59:$AN$72,MATCH(S998,Financials!$1:$1,0)-2,0)</f>
        <v>16.338912069999992</v>
      </c>
      <c r="W998" s="108">
        <f t="shared" si="99"/>
        <v>0</v>
      </c>
      <c r="Y998" s="92">
        <f t="shared" si="95"/>
        <v>16.338912069999992</v>
      </c>
      <c r="Z998">
        <f t="shared" si="96"/>
        <v>16.338912069999992</v>
      </c>
    </row>
    <row r="999" spans="1:26" hidden="1" x14ac:dyDescent="0.25">
      <c r="A999" s="171">
        <v>1441</v>
      </c>
      <c r="B999" s="171">
        <v>201</v>
      </c>
      <c r="C999" s="171" t="s">
        <v>2478</v>
      </c>
      <c r="D999" s="172">
        <v>44403</v>
      </c>
      <c r="E999" s="173">
        <v>0.05</v>
      </c>
      <c r="F999" s="173">
        <v>0.05</v>
      </c>
      <c r="G999" s="173">
        <v>11.3751</v>
      </c>
      <c r="I999" s="92">
        <f t="shared" si="97"/>
        <v>0.05</v>
      </c>
      <c r="J999" t="str">
        <f>IFERROR(VLOOKUP(VLOOKUP(B999,'Div &amp; NAV PU'!K:N,4,0),$O:$P,2,0),"Debt")</f>
        <v>Debt</v>
      </c>
      <c r="R999" t="str">
        <f t="shared" si="98"/>
        <v>Y0BKRegular Plan - Monthly IDCW</v>
      </c>
      <c r="S999" t="str">
        <f>+VLOOKUP(B999,'Div &amp; NAV PU'!K:N,4,0)</f>
        <v>Y0BK</v>
      </c>
      <c r="T999" t="str">
        <f>+VLOOKUP(B999,'Div &amp; NAV PU'!K:O,5,0)</f>
        <v>Regular Plan - Monthly IDCW</v>
      </c>
      <c r="U999">
        <f t="shared" si="94"/>
        <v>0.3</v>
      </c>
      <c r="V999">
        <f>+VLOOKUP(T999,Financials!$C$59:$AN$72,MATCH(S999,Financials!$1:$1,0)-2,0)</f>
        <v>0.3</v>
      </c>
      <c r="W999" s="108">
        <f t="shared" si="99"/>
        <v>0</v>
      </c>
      <c r="Y999" s="92">
        <f t="shared" si="95"/>
        <v>0.3</v>
      </c>
      <c r="Z999">
        <f t="shared" si="96"/>
        <v>0.3</v>
      </c>
    </row>
    <row r="1000" spans="1:26" hidden="1" x14ac:dyDescent="0.25">
      <c r="A1000" s="171">
        <v>1442</v>
      </c>
      <c r="B1000" s="171">
        <v>121</v>
      </c>
      <c r="C1000" s="171" t="s">
        <v>2476</v>
      </c>
      <c r="D1000" s="172">
        <v>44403</v>
      </c>
      <c r="E1000" s="173">
        <v>0.04</v>
      </c>
      <c r="F1000" s="173">
        <v>0.04</v>
      </c>
      <c r="G1000" s="173">
        <v>12.7265</v>
      </c>
      <c r="I1000" s="92">
        <f t="shared" si="97"/>
        <v>0.04</v>
      </c>
      <c r="J1000" t="str">
        <f>IFERROR(VLOOKUP(VLOOKUP(B1000,'Div &amp; NAV PU'!K:N,4,0),$O:$P,2,0),"Debt")</f>
        <v>Debt</v>
      </c>
      <c r="R1000" t="str">
        <f t="shared" si="98"/>
        <v>Y0BORegular Plan - Monthly IDCW</v>
      </c>
      <c r="S1000" t="str">
        <f>+VLOOKUP(B1000,'Div &amp; NAV PU'!K:N,4,0)</f>
        <v>Y0BO</v>
      </c>
      <c r="T1000" t="str">
        <f>+VLOOKUP(B1000,'Div &amp; NAV PU'!K:O,5,0)</f>
        <v>Regular Plan - Monthly IDCW</v>
      </c>
      <c r="U1000">
        <f t="shared" si="94"/>
        <v>0.24000000000000002</v>
      </c>
      <c r="V1000">
        <f>+VLOOKUP(T1000,Financials!$C$59:$AN$72,MATCH(S1000,Financials!$1:$1,0)-2,0)</f>
        <v>0.24000000000000002</v>
      </c>
      <c r="W1000" s="108">
        <f t="shared" si="99"/>
        <v>0</v>
      </c>
      <c r="Y1000" s="92">
        <f t="shared" si="95"/>
        <v>0.24000000000000002</v>
      </c>
      <c r="Z1000">
        <f t="shared" si="96"/>
        <v>0.24000000000000002</v>
      </c>
    </row>
    <row r="1001" spans="1:26" hidden="1" x14ac:dyDescent="0.25">
      <c r="A1001" s="171">
        <v>1444</v>
      </c>
      <c r="B1001" s="171" t="s">
        <v>1338</v>
      </c>
      <c r="C1001" s="171" t="s">
        <v>2477</v>
      </c>
      <c r="D1001" s="172">
        <v>44403</v>
      </c>
      <c r="E1001" s="173">
        <v>2.2000000000000002</v>
      </c>
      <c r="F1001" s="173">
        <v>2.2000000000000002</v>
      </c>
      <c r="G1001" s="173">
        <v>1006.6849</v>
      </c>
      <c r="I1001" s="92">
        <f t="shared" si="97"/>
        <v>2.2000000000000002</v>
      </c>
      <c r="J1001" t="str">
        <f>IFERROR(VLOOKUP(VLOOKUP(B1001,'Div &amp; NAV PU'!K:N,4,0),$O:$P,2,0),"Debt")</f>
        <v>Debt</v>
      </c>
      <c r="R1001" t="str">
        <f t="shared" si="98"/>
        <v>Y0ALRegular Plan - Monthly IDCW</v>
      </c>
      <c r="S1001" t="str">
        <f>+VLOOKUP(B1001,'Div &amp; NAV PU'!K:N,4,0)</f>
        <v>Y0AL</v>
      </c>
      <c r="T1001" t="str">
        <f>+VLOOKUP(B1001,'Div &amp; NAV PU'!K:O,5,0)</f>
        <v>Regular Plan - Monthly IDCW</v>
      </c>
      <c r="U1001">
        <f t="shared" si="94"/>
        <v>13.100000000000001</v>
      </c>
      <c r="V1001">
        <f>+VLOOKUP(T1001,Financials!$C$59:$AN$72,MATCH(S1001,Financials!$1:$1,0)-2,0)</f>
        <v>13.100000000000001</v>
      </c>
      <c r="W1001" s="108">
        <f t="shared" si="99"/>
        <v>0</v>
      </c>
      <c r="Y1001" s="92">
        <f t="shared" si="95"/>
        <v>13.100000000000001</v>
      </c>
      <c r="Z1001">
        <f t="shared" si="96"/>
        <v>13.100000000000001</v>
      </c>
    </row>
    <row r="1002" spans="1:26" hidden="1" x14ac:dyDescent="0.25">
      <c r="A1002" s="171">
        <v>1445</v>
      </c>
      <c r="B1002" s="171" t="s">
        <v>1265</v>
      </c>
      <c r="C1002" s="171" t="s">
        <v>2485</v>
      </c>
      <c r="D1002" s="172">
        <v>44403</v>
      </c>
      <c r="E1002" s="173">
        <v>0.03</v>
      </c>
      <c r="F1002" s="173">
        <v>0.03</v>
      </c>
      <c r="G1002" s="173">
        <v>12.0428</v>
      </c>
      <c r="I1002" s="92">
        <f t="shared" si="97"/>
        <v>0.03</v>
      </c>
      <c r="J1002" t="str">
        <f>IFERROR(VLOOKUP(VLOOKUP(B1002,'Div &amp; NAV PU'!K:N,4,0),$O:$P,2,0),"Debt")</f>
        <v>Debt</v>
      </c>
      <c r="R1002" t="str">
        <f t="shared" si="98"/>
        <v>Y0BLDirect Plan - Monthly IDCW</v>
      </c>
      <c r="S1002" t="str">
        <f>+VLOOKUP(B1002,'Div &amp; NAV PU'!K:N,4,0)</f>
        <v>Y0BL</v>
      </c>
      <c r="T1002" t="str">
        <f>+VLOOKUP(B1002,'Div &amp; NAV PU'!K:O,5,0)</f>
        <v>Direct Plan - Monthly IDCW</v>
      </c>
      <c r="U1002">
        <f t="shared" si="94"/>
        <v>0.21</v>
      </c>
      <c r="V1002">
        <f>+VLOOKUP(T1002,Financials!$C$59:$AN$72,MATCH(S1002,Financials!$1:$1,0)-2,0)</f>
        <v>0.21</v>
      </c>
      <c r="W1002" s="108">
        <f t="shared" si="99"/>
        <v>0</v>
      </c>
      <c r="Y1002" s="92">
        <f t="shared" si="95"/>
        <v>0.21</v>
      </c>
      <c r="Z1002">
        <f t="shared" si="96"/>
        <v>0.21</v>
      </c>
    </row>
    <row r="1003" spans="1:26" hidden="1" x14ac:dyDescent="0.25">
      <c r="A1003" s="171">
        <v>1446</v>
      </c>
      <c r="B1003" s="171" t="s">
        <v>1287</v>
      </c>
      <c r="C1003" s="171" t="s">
        <v>2486</v>
      </c>
      <c r="D1003" s="172">
        <v>44403</v>
      </c>
      <c r="E1003" s="173">
        <v>2.2999999999999998</v>
      </c>
      <c r="F1003" s="173">
        <v>2.2999999999999998</v>
      </c>
      <c r="G1003" s="173">
        <v>1061.8701000000001</v>
      </c>
      <c r="I1003" s="92">
        <f t="shared" si="97"/>
        <v>2.2999999999999998</v>
      </c>
      <c r="J1003" t="str">
        <f>IFERROR(VLOOKUP(VLOOKUP(B1003,'Div &amp; NAV PU'!K:N,4,0),$O:$P,2,0),"Debt")</f>
        <v>Debt</v>
      </c>
      <c r="R1003" t="str">
        <f t="shared" si="98"/>
        <v>Y0ALDirect Plan - Monthly IDCW</v>
      </c>
      <c r="S1003" t="str">
        <f>+VLOOKUP(B1003,'Div &amp; NAV PU'!K:N,4,0)</f>
        <v>Y0AL</v>
      </c>
      <c r="T1003" t="str">
        <f>+VLOOKUP(B1003,'Div &amp; NAV PU'!K:O,5,0)</f>
        <v>Direct Plan - Monthly IDCW</v>
      </c>
      <c r="U1003">
        <f t="shared" si="94"/>
        <v>13.700000000000001</v>
      </c>
      <c r="V1003">
        <f>+VLOOKUP(T1003,Financials!$C$59:$AN$72,MATCH(S1003,Financials!$1:$1,0)-2,0)</f>
        <v>13.700000000000001</v>
      </c>
      <c r="W1003" s="108">
        <f t="shared" si="99"/>
        <v>0</v>
      </c>
      <c r="Y1003" s="92">
        <f t="shared" si="95"/>
        <v>13.700000000000001</v>
      </c>
      <c r="Z1003">
        <f t="shared" si="96"/>
        <v>13.700000000000001</v>
      </c>
    </row>
    <row r="1004" spans="1:26" hidden="1" x14ac:dyDescent="0.25">
      <c r="A1004" s="171">
        <v>1447</v>
      </c>
      <c r="B1004" s="171">
        <v>221</v>
      </c>
      <c r="C1004" s="171" t="s">
        <v>2454</v>
      </c>
      <c r="D1004" s="172">
        <v>44403</v>
      </c>
      <c r="E1004" s="173">
        <v>6.6940999999999997E-3</v>
      </c>
      <c r="F1004" s="173">
        <v>6.6940999999999997E-3</v>
      </c>
      <c r="G1004" s="173">
        <v>11.1203</v>
      </c>
      <c r="I1004" s="92">
        <f t="shared" si="97"/>
        <v>6.6940999999999997E-3</v>
      </c>
      <c r="J1004" t="str">
        <f>IFERROR(VLOOKUP(VLOOKUP(B1004,'Div &amp; NAV PU'!K:N,4,0),$O:$P,2,0),"Debt")</f>
        <v>Debt</v>
      </c>
      <c r="R1004" t="str">
        <f t="shared" si="98"/>
        <v>Y0BORegular Plan - Weekly IDCW</v>
      </c>
      <c r="S1004" t="str">
        <f>+VLOOKUP(B1004,'Div &amp; NAV PU'!K:N,4,0)</f>
        <v>Y0BO</v>
      </c>
      <c r="T1004" t="str">
        <f>+VLOOKUP(B1004,'Div &amp; NAV PU'!K:O,5,0)</f>
        <v>Regular Plan - Weekly IDCW</v>
      </c>
      <c r="U1004">
        <f t="shared" si="94"/>
        <v>0.15691073999999997</v>
      </c>
      <c r="V1004">
        <f>+VLOOKUP(T1004,Financials!$C$59:$AN$72,MATCH(S1004,Financials!$1:$1,0)-2,0)</f>
        <v>0.15691073999999997</v>
      </c>
      <c r="W1004" s="108">
        <f t="shared" si="99"/>
        <v>0</v>
      </c>
      <c r="Y1004" s="92">
        <f t="shared" si="95"/>
        <v>0.15691073999999997</v>
      </c>
      <c r="Z1004">
        <f t="shared" si="96"/>
        <v>0.15691073999999997</v>
      </c>
    </row>
    <row r="1005" spans="1:26" hidden="1" x14ac:dyDescent="0.25">
      <c r="A1005" s="171">
        <v>1448</v>
      </c>
      <c r="B1005" s="171" t="s">
        <v>1261</v>
      </c>
      <c r="C1005" s="171" t="s">
        <v>2482</v>
      </c>
      <c r="D1005" s="172">
        <v>44403</v>
      </c>
      <c r="E1005" s="173">
        <v>0.04</v>
      </c>
      <c r="F1005" s="173">
        <v>0.04</v>
      </c>
      <c r="G1005" s="173">
        <v>13.0349</v>
      </c>
      <c r="I1005" s="92">
        <f t="shared" si="97"/>
        <v>0.04</v>
      </c>
      <c r="J1005" t="str">
        <f>IFERROR(VLOOKUP(VLOOKUP(B1005,'Div &amp; NAV PU'!K:N,4,0),$O:$P,2,0),"Debt")</f>
        <v>Debt</v>
      </c>
      <c r="R1005" t="str">
        <f t="shared" si="98"/>
        <v>Y0BODirect Plan - Monthly IDCW</v>
      </c>
      <c r="S1005" t="str">
        <f>+VLOOKUP(B1005,'Div &amp; NAV PU'!K:N,4,0)</f>
        <v>Y0BO</v>
      </c>
      <c r="T1005" t="str">
        <f>+VLOOKUP(B1005,'Div &amp; NAV PU'!K:O,5,0)</f>
        <v>Direct Plan - Monthly IDCW</v>
      </c>
      <c r="U1005">
        <f t="shared" si="94"/>
        <v>0.24000000000000002</v>
      </c>
      <c r="V1005">
        <f>+VLOOKUP(T1005,Financials!$C$59:$AN$72,MATCH(S1005,Financials!$1:$1,0)-2,0)</f>
        <v>0.24000000000000002</v>
      </c>
      <c r="W1005" s="108">
        <f t="shared" si="99"/>
        <v>0</v>
      </c>
      <c r="Y1005" s="92">
        <f t="shared" si="95"/>
        <v>0.24000000000000002</v>
      </c>
      <c r="Z1005">
        <f t="shared" si="96"/>
        <v>0.24000000000000002</v>
      </c>
    </row>
    <row r="1006" spans="1:26" hidden="1" x14ac:dyDescent="0.25">
      <c r="A1006" s="171">
        <v>1450</v>
      </c>
      <c r="B1006" s="171" t="s">
        <v>1295</v>
      </c>
      <c r="C1006" s="171" t="s">
        <v>2491</v>
      </c>
      <c r="D1006" s="172">
        <v>44403</v>
      </c>
      <c r="E1006" s="173">
        <v>0.05</v>
      </c>
      <c r="F1006" s="173">
        <v>0.05</v>
      </c>
      <c r="G1006" s="173">
        <v>11.725099999999999</v>
      </c>
      <c r="I1006" s="92">
        <f t="shared" si="97"/>
        <v>0.05</v>
      </c>
      <c r="J1006" t="str">
        <f>IFERROR(VLOOKUP(VLOOKUP(B1006,'Div &amp; NAV PU'!K:N,4,0),$O:$P,2,0),"Debt")</f>
        <v>Debt</v>
      </c>
      <c r="R1006" t="str">
        <f t="shared" si="98"/>
        <v>Y0AIDirect Plan - Monthly IDCW</v>
      </c>
      <c r="S1006" t="str">
        <f>+VLOOKUP(B1006,'Div &amp; NAV PU'!K:N,4,0)</f>
        <v>Y0AI</v>
      </c>
      <c r="T1006" t="str">
        <f>+VLOOKUP(B1006,'Div &amp; NAV PU'!K:O,5,0)</f>
        <v>Direct Plan - Monthly IDCW</v>
      </c>
      <c r="U1006">
        <f t="shared" si="94"/>
        <v>0.3</v>
      </c>
      <c r="V1006">
        <f>+VLOOKUP(T1006,Financials!$C$59:$AN$72,MATCH(S1006,Financials!$1:$1,0)-2,0)</f>
        <v>0.3</v>
      </c>
      <c r="W1006" s="108">
        <f t="shared" si="99"/>
        <v>0</v>
      </c>
      <c r="Y1006" s="92">
        <f t="shared" si="95"/>
        <v>0.3</v>
      </c>
      <c r="Z1006">
        <f t="shared" si="96"/>
        <v>0.3</v>
      </c>
    </row>
    <row r="1007" spans="1:26" hidden="1" x14ac:dyDescent="0.25">
      <c r="A1007" s="171">
        <v>1451</v>
      </c>
      <c r="B1007" s="171" t="s">
        <v>1307</v>
      </c>
      <c r="C1007" s="171" t="s">
        <v>2488</v>
      </c>
      <c r="D1007" s="172">
        <v>44403</v>
      </c>
      <c r="E1007" s="173">
        <v>7.0000000000000007E-2</v>
      </c>
      <c r="F1007" s="173">
        <v>7.0000000000000007E-2</v>
      </c>
      <c r="G1007" s="173">
        <v>14.372999999999999</v>
      </c>
      <c r="I1007" s="92">
        <f t="shared" si="97"/>
        <v>7.0000000000000007E-2</v>
      </c>
      <c r="J1007" t="str">
        <f>IFERROR(VLOOKUP(VLOOKUP(B1007,'Div &amp; NAV PU'!K:N,4,0),$O:$P,2,0),"Debt")</f>
        <v>Equity</v>
      </c>
      <c r="R1007" t="str">
        <f t="shared" si="98"/>
        <v>Y0BJDirect Plan - Monthly IDCW</v>
      </c>
      <c r="S1007" t="str">
        <f>+VLOOKUP(B1007,'Div &amp; NAV PU'!K:N,4,0)</f>
        <v>Y0BJ</v>
      </c>
      <c r="T1007" t="str">
        <f>+VLOOKUP(B1007,'Div &amp; NAV PU'!K:O,5,0)</f>
        <v>Direct Plan - Monthly IDCW</v>
      </c>
      <c r="U1007">
        <f t="shared" si="94"/>
        <v>0.39</v>
      </c>
      <c r="V1007">
        <f>+VLOOKUP(T1007,Financials!$C$59:$AN$72,MATCH(S1007,Financials!$1:$1,0)-2,0)</f>
        <v>0.39</v>
      </c>
      <c r="W1007" s="108">
        <f t="shared" si="99"/>
        <v>0</v>
      </c>
      <c r="Y1007" s="92">
        <f t="shared" si="95"/>
        <v>0.39</v>
      </c>
      <c r="Z1007">
        <f t="shared" si="96"/>
        <v>0.39</v>
      </c>
    </row>
    <row r="1008" spans="1:26" hidden="1" x14ac:dyDescent="0.25">
      <c r="A1008" s="171">
        <v>1453</v>
      </c>
      <c r="B1008" s="171" t="s">
        <v>1273</v>
      </c>
      <c r="C1008" s="171" t="s">
        <v>2448</v>
      </c>
      <c r="D1008" s="172">
        <v>44403</v>
      </c>
      <c r="E1008" s="173">
        <v>0.63903045000000003</v>
      </c>
      <c r="F1008" s="173">
        <v>0.63903045000000003</v>
      </c>
      <c r="G1008" s="173">
        <v>1002.7005</v>
      </c>
      <c r="I1008" s="92">
        <f t="shared" si="97"/>
        <v>0.63903045000000003</v>
      </c>
      <c r="J1008" t="str">
        <f>IFERROR(VLOOKUP(VLOOKUP(B1008,'Div &amp; NAV PU'!K:N,4,0),$O:$P,2,0),"Debt")</f>
        <v>Debt</v>
      </c>
      <c r="R1008" t="str">
        <f t="shared" si="98"/>
        <v>Y0BQRegular Plan - Weekly IDCW</v>
      </c>
      <c r="S1008" t="str">
        <f>+VLOOKUP(B1008,'Div &amp; NAV PU'!K:N,4,0)</f>
        <v>Y0BQ</v>
      </c>
      <c r="T1008" t="str">
        <f>+VLOOKUP(B1008,'Div &amp; NAV PU'!K:O,5,0)</f>
        <v>Regular Plan - Weekly IDCW</v>
      </c>
      <c r="U1008">
        <f t="shared" si="94"/>
        <v>15.883562729999998</v>
      </c>
      <c r="V1008">
        <f>+VLOOKUP(T1008,Financials!$C$59:$AN$72,MATCH(S1008,Financials!$1:$1,0)-2,0)</f>
        <v>15.883562729999998</v>
      </c>
      <c r="W1008" s="108">
        <f t="shared" si="99"/>
        <v>0</v>
      </c>
      <c r="Y1008" s="92">
        <f t="shared" si="95"/>
        <v>15.883562729999998</v>
      </c>
      <c r="Z1008">
        <f t="shared" si="96"/>
        <v>15.883562729999998</v>
      </c>
    </row>
    <row r="1009" spans="1:26" hidden="1" x14ac:dyDescent="0.25">
      <c r="A1009" s="171">
        <v>1454</v>
      </c>
      <c r="B1009" s="171" t="s">
        <v>1288</v>
      </c>
      <c r="C1009" s="171" t="s">
        <v>2449</v>
      </c>
      <c r="D1009" s="172">
        <v>44403</v>
      </c>
      <c r="E1009" s="173">
        <v>0.60834328000000004</v>
      </c>
      <c r="F1009" s="173">
        <v>0.60834328000000004</v>
      </c>
      <c r="G1009" s="173">
        <v>1001.4242</v>
      </c>
      <c r="I1009" s="92">
        <f t="shared" si="97"/>
        <v>0.60834328000000004</v>
      </c>
      <c r="J1009" t="str">
        <f>IFERROR(VLOOKUP(VLOOKUP(B1009,'Div &amp; NAV PU'!K:N,4,0),$O:$P,2,0),"Debt")</f>
        <v>Debt</v>
      </c>
      <c r="R1009" t="str">
        <f t="shared" si="98"/>
        <v>Y0ALDirect Plan - Weekly IDCW</v>
      </c>
      <c r="S1009" t="str">
        <f>+VLOOKUP(B1009,'Div &amp; NAV PU'!K:N,4,0)</f>
        <v>Y0AL</v>
      </c>
      <c r="T1009" t="str">
        <f>+VLOOKUP(B1009,'Div &amp; NAV PU'!K:O,5,0)</f>
        <v>Direct Plan - Weekly IDCW</v>
      </c>
      <c r="U1009">
        <f t="shared" si="94"/>
        <v>15.663855589999999</v>
      </c>
      <c r="V1009">
        <f>+VLOOKUP(T1009,Financials!$C$59:$AN$72,MATCH(S1009,Financials!$1:$1,0)-2,0)</f>
        <v>15.663855589999999</v>
      </c>
      <c r="W1009" s="108">
        <f t="shared" si="99"/>
        <v>0</v>
      </c>
      <c r="Y1009" s="92">
        <f t="shared" si="95"/>
        <v>15.663855589999999</v>
      </c>
      <c r="Z1009">
        <f t="shared" si="96"/>
        <v>15.663855589999999</v>
      </c>
    </row>
    <row r="1010" spans="1:26" hidden="1" x14ac:dyDescent="0.25">
      <c r="A1010" s="171">
        <v>1455</v>
      </c>
      <c r="B1010" s="171" t="s">
        <v>1339</v>
      </c>
      <c r="C1010" s="171" t="s">
        <v>2453</v>
      </c>
      <c r="D1010" s="172">
        <v>44403</v>
      </c>
      <c r="E1010" s="173">
        <v>0.58944593000000001</v>
      </c>
      <c r="F1010" s="173">
        <v>0.58944593000000001</v>
      </c>
      <c r="G1010" s="173">
        <v>1000.0318</v>
      </c>
      <c r="I1010" s="92">
        <f t="shared" si="97"/>
        <v>0.58944593000000001</v>
      </c>
      <c r="J1010" t="str">
        <f>IFERROR(VLOOKUP(VLOOKUP(B1010,'Div &amp; NAV PU'!K:N,4,0),$O:$P,2,0),"Debt")</f>
        <v>Debt</v>
      </c>
      <c r="R1010" t="str">
        <f t="shared" si="98"/>
        <v>Y0ALRegular Plan - Weekly IDCW</v>
      </c>
      <c r="S1010" t="str">
        <f>+VLOOKUP(B1010,'Div &amp; NAV PU'!K:N,4,0)</f>
        <v>Y0AL</v>
      </c>
      <c r="T1010" t="str">
        <f>+VLOOKUP(B1010,'Div &amp; NAV PU'!K:O,5,0)</f>
        <v>Regular Plan - Weekly IDCW</v>
      </c>
      <c r="U1010">
        <f t="shared" si="94"/>
        <v>15.152052740000002</v>
      </c>
      <c r="V1010">
        <f>+VLOOKUP(T1010,Financials!$C$59:$AN$72,MATCH(S1010,Financials!$1:$1,0)-2,0)</f>
        <v>15.152052740000002</v>
      </c>
      <c r="W1010" s="108">
        <f t="shared" si="99"/>
        <v>0</v>
      </c>
      <c r="Y1010" s="92">
        <f t="shared" si="95"/>
        <v>15.152052740000002</v>
      </c>
      <c r="Z1010">
        <f t="shared" si="96"/>
        <v>15.152052740000002</v>
      </c>
    </row>
    <row r="1011" spans="1:26" hidden="1" x14ac:dyDescent="0.25">
      <c r="A1011" s="171">
        <v>1457</v>
      </c>
      <c r="B1011" s="171" t="s">
        <v>1354</v>
      </c>
      <c r="C1011" s="171" t="s">
        <v>2474</v>
      </c>
      <c r="D1011" s="172">
        <v>44403</v>
      </c>
      <c r="E1011" s="173">
        <v>0.06</v>
      </c>
      <c r="F1011" s="173">
        <v>0.06</v>
      </c>
      <c r="G1011" s="173">
        <v>11.6372</v>
      </c>
      <c r="I1011" s="92">
        <f t="shared" si="97"/>
        <v>0.06</v>
      </c>
      <c r="J1011" t="str">
        <f>IFERROR(VLOOKUP(VLOOKUP(B1011,'Div &amp; NAV PU'!K:N,4,0),$O:$P,2,0),"Debt")</f>
        <v>Debt</v>
      </c>
      <c r="R1011" t="str">
        <f t="shared" si="98"/>
        <v>Y0D6Direct Plan - IDCW</v>
      </c>
      <c r="S1011" t="str">
        <f>+VLOOKUP(B1011,'Div &amp; NAV PU'!K:N,4,0)</f>
        <v>Y0D6</v>
      </c>
      <c r="T1011" t="str">
        <f>+VLOOKUP(B1011,'Div &amp; NAV PU'!K:O,5,0)</f>
        <v>Direct Plan - IDCW</v>
      </c>
      <c r="U1011">
        <f t="shared" si="94"/>
        <v>0.36</v>
      </c>
      <c r="V1011">
        <f>+VLOOKUP(T1011,Financials!$C$59:$AN$72,MATCH(S1011,Financials!$1:$1,0)-2,0)</f>
        <v>0.36</v>
      </c>
      <c r="W1011" s="108">
        <f t="shared" si="99"/>
        <v>0</v>
      </c>
      <c r="Y1011" s="92">
        <f t="shared" si="95"/>
        <v>0.36</v>
      </c>
      <c r="Z1011">
        <f t="shared" si="96"/>
        <v>0.36</v>
      </c>
    </row>
    <row r="1012" spans="1:26" hidden="1" x14ac:dyDescent="0.25">
      <c r="A1012" s="171">
        <v>1460</v>
      </c>
      <c r="B1012" s="171" t="s">
        <v>1309</v>
      </c>
      <c r="C1012" s="171" t="s">
        <v>2472</v>
      </c>
      <c r="D1012" s="172">
        <v>44403</v>
      </c>
      <c r="E1012" s="173">
        <v>0.04</v>
      </c>
      <c r="F1012" s="173">
        <v>0.04</v>
      </c>
      <c r="G1012" s="173">
        <v>11.095499999999999</v>
      </c>
      <c r="I1012" s="92">
        <f t="shared" si="97"/>
        <v>0.04</v>
      </c>
      <c r="J1012" t="str">
        <f>IFERROR(VLOOKUP(VLOOKUP(B1012,'Div &amp; NAV PU'!K:N,4,0),$O:$P,2,0),"Debt")</f>
        <v>Debt</v>
      </c>
      <c r="R1012" t="str">
        <f t="shared" si="98"/>
        <v>Y0AKDirect Plan - IDCW</v>
      </c>
      <c r="S1012" t="str">
        <f>+VLOOKUP(B1012,'Div &amp; NAV PU'!K:N,4,0)</f>
        <v>Y0AK</v>
      </c>
      <c r="T1012" t="str">
        <f>+VLOOKUP(B1012,'Div &amp; NAV PU'!K:O,5,0)</f>
        <v>Direct Plan - IDCW</v>
      </c>
      <c r="U1012">
        <f t="shared" si="94"/>
        <v>0.24000000000000002</v>
      </c>
      <c r="V1012">
        <f>+VLOOKUP(T1012,Financials!$C$59:$AN$72,MATCH(S1012,Financials!$1:$1,0)-2,0)</f>
        <v>0.24000000000000002</v>
      </c>
      <c r="W1012" s="108">
        <f t="shared" si="99"/>
        <v>0</v>
      </c>
      <c r="Y1012" s="92">
        <f t="shared" si="95"/>
        <v>0.24000000000000002</v>
      </c>
      <c r="Z1012">
        <f t="shared" si="96"/>
        <v>0.24000000000000002</v>
      </c>
    </row>
    <row r="1013" spans="1:26" hidden="1" x14ac:dyDescent="0.25">
      <c r="A1013" s="171">
        <v>1461</v>
      </c>
      <c r="B1013" s="171">
        <v>131</v>
      </c>
      <c r="C1013" s="171" t="s">
        <v>2480</v>
      </c>
      <c r="D1013" s="172">
        <v>44403</v>
      </c>
      <c r="E1013" s="173">
        <v>0.05</v>
      </c>
      <c r="F1013" s="173">
        <v>0.05</v>
      </c>
      <c r="G1013" s="173">
        <v>11.3369</v>
      </c>
      <c r="I1013" s="92">
        <f t="shared" si="97"/>
        <v>0.05</v>
      </c>
      <c r="J1013" t="str">
        <f>IFERROR(VLOOKUP(VLOOKUP(B1013,'Div &amp; NAV PU'!K:N,4,0),$O:$P,2,0),"Debt")</f>
        <v>Debt</v>
      </c>
      <c r="R1013" t="str">
        <f t="shared" si="98"/>
        <v>Y0BNRegular Plan - Monthly IDCW</v>
      </c>
      <c r="S1013" t="str">
        <f>+VLOOKUP(B1013,'Div &amp; NAV PU'!K:N,4,0)</f>
        <v>Y0BN</v>
      </c>
      <c r="T1013" t="str">
        <f>+VLOOKUP(B1013,'Div &amp; NAV PU'!K:O,5,0)</f>
        <v>Regular Plan - Monthly IDCW</v>
      </c>
      <c r="U1013">
        <f t="shared" si="94"/>
        <v>0.3</v>
      </c>
      <c r="V1013">
        <f>+VLOOKUP(T1013,Financials!$C$59:$AN$72,MATCH(S1013,Financials!$1:$1,0)-2,0)</f>
        <v>0.3</v>
      </c>
      <c r="W1013" s="108">
        <f t="shared" si="99"/>
        <v>0</v>
      </c>
      <c r="Y1013" s="92">
        <f t="shared" si="95"/>
        <v>0.3</v>
      </c>
      <c r="Z1013">
        <f t="shared" si="96"/>
        <v>0.3</v>
      </c>
    </row>
    <row r="1014" spans="1:26" hidden="1" x14ac:dyDescent="0.25">
      <c r="A1014" s="171">
        <v>1464</v>
      </c>
      <c r="B1014" s="171" t="s">
        <v>1278</v>
      </c>
      <c r="C1014" s="171" t="s">
        <v>2484</v>
      </c>
      <c r="D1014" s="172">
        <v>44403</v>
      </c>
      <c r="E1014" s="173">
        <v>0.05</v>
      </c>
      <c r="F1014" s="173">
        <v>0.05</v>
      </c>
      <c r="G1014" s="173">
        <v>10.7302</v>
      </c>
      <c r="I1014" s="92">
        <f t="shared" si="97"/>
        <v>0.05</v>
      </c>
      <c r="J1014" t="str">
        <f>IFERROR(VLOOKUP(VLOOKUP(B1014,'Div &amp; NAV PU'!K:N,4,0),$O:$P,2,0),"Debt")</f>
        <v>Debt</v>
      </c>
      <c r="R1014" t="str">
        <f t="shared" si="98"/>
        <v>Y0BMDirect Plan - IDCW</v>
      </c>
      <c r="S1014" t="str">
        <f>+VLOOKUP(B1014,'Div &amp; NAV PU'!K:N,4,0)</f>
        <v>Y0BM</v>
      </c>
      <c r="T1014" t="str">
        <f>+VLOOKUP(B1014,'Div &amp; NAV PU'!K:O,5,0)</f>
        <v>Direct Plan - IDCW</v>
      </c>
      <c r="U1014">
        <f t="shared" si="94"/>
        <v>0.3</v>
      </c>
      <c r="V1014">
        <f>+VLOOKUP(T1014,Financials!$C$59:$AN$72,MATCH(S1014,Financials!$1:$1,0)-2,0)</f>
        <v>0.3</v>
      </c>
      <c r="W1014" s="108">
        <f t="shared" si="99"/>
        <v>0</v>
      </c>
      <c r="Y1014" s="92">
        <f t="shared" si="95"/>
        <v>0.3</v>
      </c>
      <c r="Z1014">
        <f t="shared" si="96"/>
        <v>0.3</v>
      </c>
    </row>
    <row r="1015" spans="1:26" hidden="1" x14ac:dyDescent="0.25">
      <c r="A1015" s="171">
        <v>1465</v>
      </c>
      <c r="B1015" s="171" t="s">
        <v>1267</v>
      </c>
      <c r="C1015" s="171" t="s">
        <v>2451</v>
      </c>
      <c r="D1015" s="172">
        <v>44403</v>
      </c>
      <c r="E1015" s="173">
        <v>7.5083600000000004E-3</v>
      </c>
      <c r="F1015" s="173">
        <v>7.5083600000000004E-3</v>
      </c>
      <c r="G1015" s="173">
        <v>13.120699999999999</v>
      </c>
      <c r="I1015" s="92">
        <f t="shared" si="97"/>
        <v>7.5083600000000004E-3</v>
      </c>
      <c r="J1015" t="str">
        <f>IFERROR(VLOOKUP(VLOOKUP(B1015,'Div &amp; NAV PU'!K:N,4,0),$O:$P,2,0),"Debt")</f>
        <v>Debt</v>
      </c>
      <c r="R1015" t="str">
        <f t="shared" si="98"/>
        <v>Y0BLDirect Plan - Weekly IDCW</v>
      </c>
      <c r="S1015" t="str">
        <f>+VLOOKUP(B1015,'Div &amp; NAV PU'!K:N,4,0)</f>
        <v>Y0BL</v>
      </c>
      <c r="T1015" t="str">
        <f>+VLOOKUP(B1015,'Div &amp; NAV PU'!K:O,5,0)</f>
        <v>Direct Plan - Weekly IDCW</v>
      </c>
      <c r="U1015">
        <f t="shared" si="94"/>
        <v>0.18718277999999999</v>
      </c>
      <c r="V1015">
        <f>+VLOOKUP(T1015,Financials!$C$59:$AN$72,MATCH(S1015,Financials!$1:$1,0)-2,0)</f>
        <v>0.18718277999999999</v>
      </c>
      <c r="W1015" s="108">
        <f t="shared" si="99"/>
        <v>0</v>
      </c>
      <c r="Y1015" s="92">
        <f t="shared" si="95"/>
        <v>0.18718277999999999</v>
      </c>
      <c r="Z1015">
        <f t="shared" si="96"/>
        <v>0.18718277999999999</v>
      </c>
    </row>
    <row r="1016" spans="1:26" hidden="1" x14ac:dyDescent="0.25">
      <c r="A1016" s="171">
        <v>1466</v>
      </c>
      <c r="B1016" s="171" t="s">
        <v>1262</v>
      </c>
      <c r="C1016" s="171" t="s">
        <v>2456</v>
      </c>
      <c r="D1016" s="172">
        <v>44403</v>
      </c>
      <c r="E1016" s="173">
        <v>7.0737899999999999E-3</v>
      </c>
      <c r="F1016" s="173">
        <v>7.0737899999999999E-3</v>
      </c>
      <c r="G1016" s="173">
        <v>11.302199999999999</v>
      </c>
      <c r="I1016" s="92">
        <f t="shared" si="97"/>
        <v>7.0737899999999999E-3</v>
      </c>
      <c r="J1016" t="str">
        <f>IFERROR(VLOOKUP(VLOOKUP(B1016,'Div &amp; NAV PU'!K:N,4,0),$O:$P,2,0),"Debt")</f>
        <v>Debt</v>
      </c>
      <c r="R1016" t="str">
        <f t="shared" si="98"/>
        <v>Y0BODirect Plan - Weekly IDCW</v>
      </c>
      <c r="S1016" t="str">
        <f>+VLOOKUP(B1016,'Div &amp; NAV PU'!K:N,4,0)</f>
        <v>Y0BO</v>
      </c>
      <c r="T1016" t="str">
        <f>+VLOOKUP(B1016,'Div &amp; NAV PU'!K:O,5,0)</f>
        <v>Direct Plan - Weekly IDCW</v>
      </c>
      <c r="U1016">
        <f t="shared" si="94"/>
        <v>0.16732176999999998</v>
      </c>
      <c r="V1016">
        <f>+VLOOKUP(T1016,Financials!$C$59:$AN$72,MATCH(S1016,Financials!$1:$1,0)-2,0)</f>
        <v>0.16732176999999998</v>
      </c>
      <c r="W1016" s="108">
        <f t="shared" si="99"/>
        <v>0</v>
      </c>
      <c r="Y1016" s="92">
        <f t="shared" si="95"/>
        <v>0.16732176999999998</v>
      </c>
      <c r="Z1016">
        <f t="shared" si="96"/>
        <v>0.16732176999999998</v>
      </c>
    </row>
    <row r="1017" spans="1:26" hidden="1" x14ac:dyDescent="0.25">
      <c r="A1017" s="171">
        <v>1467</v>
      </c>
      <c r="B1017" s="171" t="s">
        <v>1270</v>
      </c>
      <c r="C1017" s="171" t="s">
        <v>2452</v>
      </c>
      <c r="D1017" s="172">
        <v>44403</v>
      </c>
      <c r="E1017" s="173">
        <v>0.64874944000000001</v>
      </c>
      <c r="F1017" s="173">
        <v>0.64874944000000001</v>
      </c>
      <c r="G1017" s="173">
        <v>1000.9308</v>
      </c>
      <c r="I1017" s="92">
        <f t="shared" si="97"/>
        <v>0.64874944000000001</v>
      </c>
      <c r="J1017" t="str">
        <f>IFERROR(VLOOKUP(VLOOKUP(B1017,'Div &amp; NAV PU'!K:N,4,0),$O:$P,2,0),"Debt")</f>
        <v>Debt</v>
      </c>
      <c r="R1017" t="str">
        <f t="shared" si="98"/>
        <v>Y0BQDirect Plan - Weekly IDCW</v>
      </c>
      <c r="S1017" t="str">
        <f>+VLOOKUP(B1017,'Div &amp; NAV PU'!K:N,4,0)</f>
        <v>Y0BQ</v>
      </c>
      <c r="T1017" t="str">
        <f>+VLOOKUP(B1017,'Div &amp; NAV PU'!K:O,5,0)</f>
        <v>Direct Plan - Weekly IDCW</v>
      </c>
      <c r="U1017">
        <f t="shared" si="94"/>
        <v>16.12514651</v>
      </c>
      <c r="V1017">
        <f>+VLOOKUP(T1017,Financials!$C$59:$AN$72,MATCH(S1017,Financials!$1:$1,0)-2,0)</f>
        <v>16.12514651</v>
      </c>
      <c r="W1017" s="108">
        <f t="shared" si="99"/>
        <v>0</v>
      </c>
      <c r="Y1017" s="92">
        <f t="shared" si="95"/>
        <v>16.12514651</v>
      </c>
      <c r="Z1017">
        <f t="shared" si="96"/>
        <v>16.12514651</v>
      </c>
    </row>
    <row r="1018" spans="1:26" hidden="1" x14ac:dyDescent="0.25">
      <c r="A1018" s="171">
        <v>1469</v>
      </c>
      <c r="B1018" s="171" t="s">
        <v>1311</v>
      </c>
      <c r="C1018" s="171" t="s">
        <v>2487</v>
      </c>
      <c r="D1018" s="172">
        <v>44403</v>
      </c>
      <c r="E1018" s="173">
        <v>0.04</v>
      </c>
      <c r="F1018" s="173">
        <v>0.04</v>
      </c>
      <c r="G1018" s="173">
        <v>10.5083</v>
      </c>
      <c r="I1018" s="92">
        <f t="shared" si="97"/>
        <v>0.04</v>
      </c>
      <c r="J1018" t="str">
        <f>IFERROR(VLOOKUP(VLOOKUP(B1018,'Div &amp; NAV PU'!K:N,4,0),$O:$P,2,0),"Debt")</f>
        <v>Debt</v>
      </c>
      <c r="R1018" t="str">
        <f t="shared" si="98"/>
        <v>Y0AKRegular Plan - IDCW</v>
      </c>
      <c r="S1018" t="str">
        <f>+VLOOKUP(B1018,'Div &amp; NAV PU'!K:N,4,0)</f>
        <v>Y0AK</v>
      </c>
      <c r="T1018" t="str">
        <f>+VLOOKUP(B1018,'Div &amp; NAV PU'!K:O,5,0)</f>
        <v>Regular Plan - IDCW</v>
      </c>
      <c r="U1018">
        <f t="shared" si="94"/>
        <v>0.24000000000000002</v>
      </c>
      <c r="V1018">
        <f>+VLOOKUP(T1018,Financials!$C$59:$AN$72,MATCH(S1018,Financials!$1:$1,0)-2,0)</f>
        <v>0.24000000000000002</v>
      </c>
      <c r="W1018" s="108">
        <f t="shared" si="99"/>
        <v>0</v>
      </c>
      <c r="Y1018" s="92">
        <f t="shared" si="95"/>
        <v>0.24000000000000002</v>
      </c>
      <c r="Z1018">
        <f t="shared" si="96"/>
        <v>0.24000000000000002</v>
      </c>
    </row>
    <row r="1019" spans="1:26" hidden="1" x14ac:dyDescent="0.25">
      <c r="A1019" s="171">
        <v>1471</v>
      </c>
      <c r="B1019" s="171" t="s">
        <v>1304</v>
      </c>
      <c r="C1019" s="171" t="s">
        <v>2490</v>
      </c>
      <c r="D1019" s="172">
        <v>44403</v>
      </c>
      <c r="E1019" s="173">
        <v>0.06</v>
      </c>
      <c r="F1019" s="173">
        <v>0.06</v>
      </c>
      <c r="G1019" s="173">
        <v>12.1936</v>
      </c>
      <c r="I1019" s="92">
        <f t="shared" si="97"/>
        <v>0.06</v>
      </c>
      <c r="J1019" t="str">
        <f>IFERROR(VLOOKUP(VLOOKUP(B1019,'Div &amp; NAV PU'!K:N,4,0),$O:$P,2,0),"Debt")</f>
        <v>Debt</v>
      </c>
      <c r="R1019" t="str">
        <f t="shared" si="98"/>
        <v>Y0BKDirect Plan - Monthly IDCW</v>
      </c>
      <c r="S1019" t="str">
        <f>+VLOOKUP(B1019,'Div &amp; NAV PU'!K:N,4,0)</f>
        <v>Y0BK</v>
      </c>
      <c r="T1019" t="str">
        <f>+VLOOKUP(B1019,'Div &amp; NAV PU'!K:O,5,0)</f>
        <v>Direct Plan - Monthly IDCW</v>
      </c>
      <c r="U1019">
        <f t="shared" si="94"/>
        <v>0.36</v>
      </c>
      <c r="V1019">
        <f>+VLOOKUP(T1019,Financials!$C$59:$AN$72,MATCH(S1019,Financials!$1:$1,0)-2,0)</f>
        <v>0.36</v>
      </c>
      <c r="W1019" s="108">
        <f t="shared" si="99"/>
        <v>0</v>
      </c>
      <c r="Y1019" s="92">
        <f t="shared" si="95"/>
        <v>0.36</v>
      </c>
      <c r="Z1019">
        <f t="shared" si="96"/>
        <v>0.36</v>
      </c>
    </row>
    <row r="1020" spans="1:26" hidden="1" x14ac:dyDescent="0.25">
      <c r="A1020" s="171">
        <v>1473</v>
      </c>
      <c r="B1020" s="171">
        <v>127</v>
      </c>
      <c r="C1020" s="171" t="s">
        <v>2475</v>
      </c>
      <c r="D1020" s="172">
        <v>44403</v>
      </c>
      <c r="E1020" s="173">
        <v>0.03</v>
      </c>
      <c r="F1020" s="173">
        <v>0.03</v>
      </c>
      <c r="G1020" s="173">
        <v>11.4961</v>
      </c>
      <c r="I1020" s="92">
        <f t="shared" si="97"/>
        <v>0.03</v>
      </c>
      <c r="J1020" t="str">
        <f>IFERROR(VLOOKUP(VLOOKUP(B1020,'Div &amp; NAV PU'!K:N,4,0),$O:$P,2,0),"Debt")</f>
        <v>Debt</v>
      </c>
      <c r="R1020" t="str">
        <f t="shared" si="98"/>
        <v>Y0BLRegular Plan - Monthly IDCW</v>
      </c>
      <c r="S1020" t="str">
        <f>+VLOOKUP(B1020,'Div &amp; NAV PU'!K:N,4,0)</f>
        <v>Y0BL</v>
      </c>
      <c r="T1020" t="str">
        <f>+VLOOKUP(B1020,'Div &amp; NAV PU'!K:O,5,0)</f>
        <v>Regular Plan - Monthly IDCW</v>
      </c>
      <c r="U1020">
        <f t="shared" si="94"/>
        <v>0.21</v>
      </c>
      <c r="V1020">
        <f>+VLOOKUP(T1020,Financials!$C$59:$AN$72,MATCH(S1020,Financials!$1:$1,0)-2,0)</f>
        <v>0.21</v>
      </c>
      <c r="W1020" s="108">
        <f t="shared" si="99"/>
        <v>0</v>
      </c>
      <c r="Y1020" s="92">
        <f t="shared" si="95"/>
        <v>0.21</v>
      </c>
      <c r="Z1020">
        <f t="shared" si="96"/>
        <v>0.21</v>
      </c>
    </row>
    <row r="1021" spans="1:26" hidden="1" x14ac:dyDescent="0.25">
      <c r="A1021" s="171">
        <v>1478</v>
      </c>
      <c r="B1021" s="171" t="s">
        <v>1299</v>
      </c>
      <c r="C1021" s="171" t="s">
        <v>2481</v>
      </c>
      <c r="D1021" s="172">
        <v>44403</v>
      </c>
      <c r="E1021" s="173">
        <v>0.05</v>
      </c>
      <c r="F1021" s="173">
        <v>0.05</v>
      </c>
      <c r="G1021" s="173">
        <v>11.341200000000001</v>
      </c>
      <c r="I1021" s="92">
        <f t="shared" si="97"/>
        <v>0.05</v>
      </c>
      <c r="J1021" t="str">
        <f>IFERROR(VLOOKUP(VLOOKUP(B1021,'Div &amp; NAV PU'!K:N,4,0),$O:$P,2,0),"Debt")</f>
        <v>Debt</v>
      </c>
      <c r="R1021" t="str">
        <f t="shared" si="98"/>
        <v>Y0AIRegular Plan - Monthly IDCW</v>
      </c>
      <c r="S1021" t="str">
        <f>+VLOOKUP(B1021,'Div &amp; NAV PU'!K:N,4,0)</f>
        <v>Y0AI</v>
      </c>
      <c r="T1021" t="str">
        <f>+VLOOKUP(B1021,'Div &amp; NAV PU'!K:O,5,0)</f>
        <v>Regular Plan - Monthly IDCW</v>
      </c>
      <c r="U1021">
        <f t="shared" si="94"/>
        <v>0.3</v>
      </c>
      <c r="V1021">
        <f>+VLOOKUP(T1021,Financials!$C$59:$AN$72,MATCH(S1021,Financials!$1:$1,0)-2,0)</f>
        <v>0.3</v>
      </c>
      <c r="W1021" s="108">
        <f t="shared" si="99"/>
        <v>0</v>
      </c>
      <c r="Y1021" s="92">
        <f t="shared" si="95"/>
        <v>0.3</v>
      </c>
      <c r="Z1021">
        <f t="shared" si="96"/>
        <v>0.3</v>
      </c>
    </row>
    <row r="1022" spans="1:26" hidden="1" x14ac:dyDescent="0.25">
      <c r="A1022" s="171">
        <v>1479</v>
      </c>
      <c r="B1022" s="171" t="s">
        <v>1292</v>
      </c>
      <c r="C1022" s="171" t="s">
        <v>2471</v>
      </c>
      <c r="D1022" s="172">
        <v>44403</v>
      </c>
      <c r="E1022" s="173">
        <v>0.06</v>
      </c>
      <c r="F1022" s="173">
        <v>0.06</v>
      </c>
      <c r="G1022" s="173">
        <v>11.1195</v>
      </c>
      <c r="I1022" s="92">
        <f t="shared" si="97"/>
        <v>0.06</v>
      </c>
      <c r="J1022" t="str">
        <f>IFERROR(VLOOKUP(VLOOKUP(B1022,'Div &amp; NAV PU'!K:N,4,0),$O:$P,2,0),"Debt")</f>
        <v>Debt</v>
      </c>
      <c r="R1022" t="str">
        <f t="shared" si="98"/>
        <v>Y0AHRegular Plan - IDCW</v>
      </c>
      <c r="S1022" t="str">
        <f>+VLOOKUP(B1022,'Div &amp; NAV PU'!K:N,4,0)</f>
        <v>Y0AH</v>
      </c>
      <c r="T1022" t="str">
        <f>+VLOOKUP(B1022,'Div &amp; NAV PU'!K:O,5,0)</f>
        <v>Regular Plan - IDCW</v>
      </c>
      <c r="U1022">
        <f t="shared" si="94"/>
        <v>0.36</v>
      </c>
      <c r="V1022">
        <f>+VLOOKUP(T1022,Financials!$C$59:$AN$72,MATCH(S1022,Financials!$1:$1,0)-2,0)</f>
        <v>0.36</v>
      </c>
      <c r="W1022" s="108">
        <f t="shared" si="99"/>
        <v>0</v>
      </c>
      <c r="Y1022" s="92">
        <f t="shared" si="95"/>
        <v>0.36</v>
      </c>
      <c r="Z1022">
        <f t="shared" si="96"/>
        <v>0.36</v>
      </c>
    </row>
    <row r="1023" spans="1:26" hidden="1" x14ac:dyDescent="0.25">
      <c r="A1023" s="171">
        <v>1485</v>
      </c>
      <c r="B1023" s="171">
        <v>222</v>
      </c>
      <c r="C1023" s="171" t="s">
        <v>2455</v>
      </c>
      <c r="D1023" s="172">
        <v>44403</v>
      </c>
      <c r="E1023" s="173">
        <v>2.79393E-3</v>
      </c>
      <c r="F1023" s="173">
        <v>2.79393E-3</v>
      </c>
      <c r="G1023" s="173">
        <v>10.322100000000001</v>
      </c>
      <c r="I1023" s="92">
        <f t="shared" si="97"/>
        <v>2.79393E-3</v>
      </c>
      <c r="J1023" t="str">
        <f>IFERROR(VLOOKUP(VLOOKUP(B1023,'Div &amp; NAV PU'!K:N,4,0),$O:$P,2,0),"Debt")</f>
        <v>Debt</v>
      </c>
      <c r="R1023" t="str">
        <f t="shared" si="98"/>
        <v>Y0BORegular Plan - Daily IDCW</v>
      </c>
      <c r="S1023" t="str">
        <f>+VLOOKUP(B1023,'Div &amp; NAV PU'!K:N,4,0)</f>
        <v>Y0BO</v>
      </c>
      <c r="T1023" t="str">
        <f>+VLOOKUP(B1023,'Div &amp; NAV PU'!K:O,5,0)</f>
        <v>Regular Plan - Daily IDCW</v>
      </c>
      <c r="U1023">
        <f t="shared" si="94"/>
        <v>0.17107141000000012</v>
      </c>
      <c r="V1023">
        <f>+VLOOKUP(T1023,Financials!$C$59:$AN$72,MATCH(S1023,Financials!$1:$1,0)-2,0)</f>
        <v>0.17107141000000012</v>
      </c>
      <c r="W1023" s="108">
        <f t="shared" si="99"/>
        <v>0</v>
      </c>
      <c r="Y1023" s="92">
        <f t="shared" si="95"/>
        <v>0.17107141000000012</v>
      </c>
      <c r="Z1023">
        <f t="shared" si="96"/>
        <v>0.17107141000000012</v>
      </c>
    </row>
    <row r="1024" spans="1:26" hidden="1" x14ac:dyDescent="0.25">
      <c r="A1024" s="171">
        <v>1490</v>
      </c>
      <c r="B1024" s="171" t="s">
        <v>1259</v>
      </c>
      <c r="C1024" s="171" t="s">
        <v>2457</v>
      </c>
      <c r="D1024" s="172">
        <v>44403</v>
      </c>
      <c r="E1024" s="173">
        <v>2.9827899999999999E-3</v>
      </c>
      <c r="F1024" s="173">
        <v>2.9827899999999999E-3</v>
      </c>
      <c r="G1024" s="173">
        <v>10.5092</v>
      </c>
      <c r="I1024" s="92">
        <f t="shared" si="97"/>
        <v>2.9827899999999999E-3</v>
      </c>
      <c r="J1024" t="str">
        <f>IFERROR(VLOOKUP(VLOOKUP(B1024,'Div &amp; NAV PU'!K:N,4,0),$O:$P,2,0),"Debt")</f>
        <v>Debt</v>
      </c>
      <c r="R1024" t="str">
        <f t="shared" si="98"/>
        <v>Y0BODirect Plan - Daily IDCW</v>
      </c>
      <c r="S1024" t="str">
        <f>+VLOOKUP(B1024,'Div &amp; NAV PU'!K:N,4,0)</f>
        <v>Y0BO</v>
      </c>
      <c r="T1024" t="str">
        <f>+VLOOKUP(B1024,'Div &amp; NAV PU'!K:O,5,0)</f>
        <v>Direct Plan - Daily IDCW</v>
      </c>
      <c r="U1024">
        <f t="shared" si="94"/>
        <v>0.18260394999999999</v>
      </c>
      <c r="V1024">
        <f>+VLOOKUP(T1024,Financials!$C$59:$AN$72,MATCH(S1024,Financials!$1:$1,0)-2,0)</f>
        <v>0.18260394999999999</v>
      </c>
      <c r="W1024" s="108">
        <f t="shared" si="99"/>
        <v>0</v>
      </c>
      <c r="Y1024" s="92">
        <f t="shared" si="95"/>
        <v>0.18260394999999999</v>
      </c>
      <c r="Z1024">
        <f t="shared" si="96"/>
        <v>0.18260394999999999</v>
      </c>
    </row>
    <row r="1025" spans="1:26" hidden="1" x14ac:dyDescent="0.25">
      <c r="A1025" s="171">
        <v>1494</v>
      </c>
      <c r="B1025" s="171" t="s">
        <v>1281</v>
      </c>
      <c r="C1025" s="171" t="s">
        <v>2483</v>
      </c>
      <c r="D1025" s="172">
        <v>44403</v>
      </c>
      <c r="E1025" s="173">
        <v>0.05</v>
      </c>
      <c r="F1025" s="173">
        <v>0.05</v>
      </c>
      <c r="G1025" s="173">
        <v>11.9605</v>
      </c>
      <c r="I1025" s="92">
        <f t="shared" si="97"/>
        <v>0.05</v>
      </c>
      <c r="J1025" t="str">
        <f>IFERROR(VLOOKUP(VLOOKUP(B1025,'Div &amp; NAV PU'!K:N,4,0),$O:$P,2,0),"Debt")</f>
        <v>Debt</v>
      </c>
      <c r="R1025" t="str">
        <f t="shared" si="98"/>
        <v>Y0BNDirect Plan - Monthly IDCW</v>
      </c>
      <c r="S1025" t="str">
        <f>+VLOOKUP(B1025,'Div &amp; NAV PU'!K:N,4,0)</f>
        <v>Y0BN</v>
      </c>
      <c r="T1025" t="str">
        <f>+VLOOKUP(B1025,'Div &amp; NAV PU'!K:O,5,0)</f>
        <v>Direct Plan - Monthly IDCW</v>
      </c>
      <c r="U1025">
        <f t="shared" si="94"/>
        <v>0.3</v>
      </c>
      <c r="V1025">
        <f>+VLOOKUP(T1025,Financials!$C$59:$AN$72,MATCH(S1025,Financials!$1:$1,0)-2,0)</f>
        <v>0.3</v>
      </c>
      <c r="W1025" s="108">
        <f t="shared" si="99"/>
        <v>0</v>
      </c>
      <c r="Y1025" s="92">
        <f t="shared" si="95"/>
        <v>0.3</v>
      </c>
      <c r="Z1025">
        <f t="shared" si="96"/>
        <v>0.3</v>
      </c>
    </row>
    <row r="1026" spans="1:26" hidden="1" x14ac:dyDescent="0.25">
      <c r="A1026" s="171">
        <v>1495</v>
      </c>
      <c r="B1026" s="171" t="s">
        <v>1352</v>
      </c>
      <c r="C1026" s="171" t="s">
        <v>2473</v>
      </c>
      <c r="D1026" s="172">
        <v>44403</v>
      </c>
      <c r="E1026" s="173">
        <v>0.06</v>
      </c>
      <c r="F1026" s="173">
        <v>0.06</v>
      </c>
      <c r="G1026" s="173">
        <v>11.074199999999999</v>
      </c>
      <c r="I1026" s="92">
        <f t="shared" si="97"/>
        <v>0.06</v>
      </c>
      <c r="J1026" t="str">
        <f>IFERROR(VLOOKUP(VLOOKUP(B1026,'Div &amp; NAV PU'!K:N,4,0),$O:$P,2,0),"Debt")</f>
        <v>Debt</v>
      </c>
      <c r="R1026" t="str">
        <f t="shared" si="98"/>
        <v>Y0D6Regular Plan - IDCW</v>
      </c>
      <c r="S1026" t="str">
        <f>+VLOOKUP(B1026,'Div &amp; NAV PU'!K:N,4,0)</f>
        <v>Y0D6</v>
      </c>
      <c r="T1026" t="str">
        <f>+VLOOKUP(B1026,'Div &amp; NAV PU'!K:O,5,0)</f>
        <v>Regular Plan - IDCW</v>
      </c>
      <c r="U1026">
        <f t="shared" ref="U1026:U1089" si="100">+SUMIFS(I:I,R:R,R1026)</f>
        <v>0.36</v>
      </c>
      <c r="V1026">
        <f>+VLOOKUP(T1026,Financials!$C$59:$AN$72,MATCH(S1026,Financials!$1:$1,0)-2,0)</f>
        <v>0.36</v>
      </c>
      <c r="W1026" s="108">
        <f t="shared" si="99"/>
        <v>0</v>
      </c>
      <c r="Y1026" s="92">
        <f t="shared" ref="Y1026:Y1089" si="101">+SUMIFS(E:E,R:R,R1026)</f>
        <v>0.36</v>
      </c>
      <c r="Z1026">
        <f t="shared" ref="Z1026:Z1089" si="102">+SUMIFS(F:F,R:R,R1026)</f>
        <v>0.36</v>
      </c>
    </row>
    <row r="1027" spans="1:26" hidden="1" x14ac:dyDescent="0.25">
      <c r="A1027" s="171">
        <v>1500</v>
      </c>
      <c r="B1027" s="171" t="s">
        <v>1289</v>
      </c>
      <c r="C1027" s="171" t="s">
        <v>2444</v>
      </c>
      <c r="D1027" s="172">
        <v>44403</v>
      </c>
      <c r="E1027" s="173">
        <v>8.6183880000000004E-2</v>
      </c>
      <c r="F1027" s="173">
        <v>8.6183880000000004E-2</v>
      </c>
      <c r="G1027" s="173">
        <v>1023.3</v>
      </c>
      <c r="I1027" s="92">
        <f t="shared" ref="I1027:I1090" si="103">F1027</f>
        <v>8.6183880000000004E-2</v>
      </c>
      <c r="J1027" t="str">
        <f>IFERROR(VLOOKUP(VLOOKUP(B1027,'Div &amp; NAV PU'!K:N,4,0),$O:$P,2,0),"Debt")</f>
        <v>Debt</v>
      </c>
      <c r="R1027" t="str">
        <f t="shared" si="98"/>
        <v>Y0ALRegular Plan - Daily IDCW</v>
      </c>
      <c r="S1027" t="str">
        <f>+VLOOKUP(B1027,'Div &amp; NAV PU'!K:N,4,0)</f>
        <v>Y0AL</v>
      </c>
      <c r="T1027" t="str">
        <f>+VLOOKUP(B1027,'Div &amp; NAV PU'!K:O,5,0)</f>
        <v>Regular Plan - Daily IDCW</v>
      </c>
      <c r="U1027">
        <f t="shared" si="100"/>
        <v>15.581406499999995</v>
      </c>
      <c r="V1027">
        <f>+VLOOKUP(T1027,Financials!$C$59:$AN$72,MATCH(S1027,Financials!$1:$1,0)-2,0)</f>
        <v>15.581406499999995</v>
      </c>
      <c r="W1027" s="108">
        <f t="shared" si="99"/>
        <v>0</v>
      </c>
      <c r="Y1027" s="92">
        <f t="shared" si="101"/>
        <v>15.581406499999995</v>
      </c>
      <c r="Z1027">
        <f t="shared" si="102"/>
        <v>15.581406499999995</v>
      </c>
    </row>
    <row r="1028" spans="1:26" hidden="1" x14ac:dyDescent="0.25">
      <c r="A1028" s="171">
        <v>1502</v>
      </c>
      <c r="B1028" s="171" t="s">
        <v>1296</v>
      </c>
      <c r="C1028" s="171" t="s">
        <v>2461</v>
      </c>
      <c r="D1028" s="172">
        <v>44403</v>
      </c>
      <c r="E1028" s="173">
        <v>6.2496799999999996E-3</v>
      </c>
      <c r="F1028" s="173">
        <v>6.2496799999999996E-3</v>
      </c>
      <c r="G1028" s="173">
        <v>10.8264</v>
      </c>
      <c r="I1028" s="92">
        <f t="shared" si="103"/>
        <v>6.2496799999999996E-3</v>
      </c>
      <c r="J1028" t="str">
        <f>IFERROR(VLOOKUP(VLOOKUP(B1028,'Div &amp; NAV PU'!K:N,4,0),$O:$P,2,0),"Debt")</f>
        <v>Debt</v>
      </c>
      <c r="R1028" t="str">
        <f t="shared" si="98"/>
        <v>Y0AIDirect Plan - Weekly IDCW</v>
      </c>
      <c r="S1028" t="str">
        <f>+VLOOKUP(B1028,'Div &amp; NAV PU'!K:N,4,0)</f>
        <v>Y0AI</v>
      </c>
      <c r="T1028" t="str">
        <f>+VLOOKUP(B1028,'Div &amp; NAV PU'!K:O,5,0)</f>
        <v>Direct Plan - Weekly IDCW</v>
      </c>
      <c r="U1028">
        <f t="shared" si="100"/>
        <v>0.27169967</v>
      </c>
      <c r="V1028">
        <f>+VLOOKUP(T1028,Financials!$C$59:$AN$72,MATCH(S1028,Financials!$1:$1,0)-2,0)</f>
        <v>0.27169967</v>
      </c>
      <c r="W1028" s="108">
        <f t="shared" si="99"/>
        <v>0</v>
      </c>
      <c r="Y1028" s="92">
        <f t="shared" si="101"/>
        <v>0.27169967</v>
      </c>
      <c r="Z1028">
        <f t="shared" si="102"/>
        <v>0.27169967</v>
      </c>
    </row>
    <row r="1029" spans="1:26" hidden="1" x14ac:dyDescent="0.25">
      <c r="A1029" s="171">
        <v>1503</v>
      </c>
      <c r="B1029" s="171" t="s">
        <v>1300</v>
      </c>
      <c r="C1029" s="171" t="s">
        <v>2460</v>
      </c>
      <c r="D1029" s="172">
        <v>44403</v>
      </c>
      <c r="E1029" s="173">
        <v>5.5514099999999997E-3</v>
      </c>
      <c r="F1029" s="173">
        <v>5.5514099999999997E-3</v>
      </c>
      <c r="G1029" s="173">
        <v>10.818199999999999</v>
      </c>
      <c r="I1029" s="92">
        <f t="shared" si="103"/>
        <v>5.5514099999999997E-3</v>
      </c>
      <c r="J1029" t="str">
        <f>IFERROR(VLOOKUP(VLOOKUP(B1029,'Div &amp; NAV PU'!K:N,4,0),$O:$P,2,0),"Debt")</f>
        <v>Debt</v>
      </c>
      <c r="R1029" t="str">
        <f t="shared" ref="R1029:R1076" si="104">+S1029&amp;T1029</f>
        <v>Y0AIRegular Plan - Weekly IDCW</v>
      </c>
      <c r="S1029" t="str">
        <f>+VLOOKUP(B1029,'Div &amp; NAV PU'!K:N,4,0)</f>
        <v>Y0AI</v>
      </c>
      <c r="T1029" t="str">
        <f>+VLOOKUP(B1029,'Div &amp; NAV PU'!K:O,5,0)</f>
        <v>Regular Plan - Weekly IDCW</v>
      </c>
      <c r="U1029">
        <f t="shared" si="100"/>
        <v>0.25746023000000001</v>
      </c>
      <c r="V1029">
        <f>+VLOOKUP(T1029,Financials!$C$59:$AN$72,MATCH(S1029,Financials!$1:$1,0)-2,0)</f>
        <v>0.25746023000000001</v>
      </c>
      <c r="W1029" s="108">
        <f t="shared" ref="W1029:W1076" si="105">+V1029-U1029</f>
        <v>0</v>
      </c>
      <c r="Y1029" s="92">
        <f t="shared" si="101"/>
        <v>0.25746023000000001</v>
      </c>
      <c r="Z1029">
        <f t="shared" si="102"/>
        <v>0.25746023000000001</v>
      </c>
    </row>
    <row r="1030" spans="1:26" hidden="1" x14ac:dyDescent="0.25">
      <c r="A1030" s="171">
        <v>1506</v>
      </c>
      <c r="B1030" s="171" t="s">
        <v>1285</v>
      </c>
      <c r="C1030" s="171" t="s">
        <v>2445</v>
      </c>
      <c r="D1030" s="172">
        <v>44403</v>
      </c>
      <c r="E1030" s="173">
        <v>8.9360980000000007E-2</v>
      </c>
      <c r="F1030" s="173">
        <v>8.9360980000000007E-2</v>
      </c>
      <c r="G1030" s="173">
        <v>1023.3</v>
      </c>
      <c r="I1030" s="92">
        <f t="shared" si="103"/>
        <v>8.9360980000000007E-2</v>
      </c>
      <c r="J1030" t="str">
        <f>IFERROR(VLOOKUP(VLOOKUP(B1030,'Div &amp; NAV PU'!K:N,4,0),$O:$P,2,0),"Debt")</f>
        <v>Debt</v>
      </c>
      <c r="R1030" t="str">
        <f t="shared" si="104"/>
        <v>Y0ALDirect Plan - Daily IDCW</v>
      </c>
      <c r="S1030" t="str">
        <f>+VLOOKUP(B1030,'Div &amp; NAV PU'!K:N,4,0)</f>
        <v>Y0AL</v>
      </c>
      <c r="T1030" t="str">
        <f>+VLOOKUP(B1030,'Div &amp; NAV PU'!K:O,5,0)</f>
        <v>Direct Plan - Daily IDCW</v>
      </c>
      <c r="U1030">
        <f t="shared" si="100"/>
        <v>16.110954460000006</v>
      </c>
      <c r="V1030">
        <f>+VLOOKUP(T1030,Financials!$C$59:$AN$72,MATCH(S1030,Financials!$1:$1,0)-2,0)</f>
        <v>16.110954460000006</v>
      </c>
      <c r="W1030" s="108">
        <f t="shared" si="105"/>
        <v>0</v>
      </c>
      <c r="Y1030" s="92">
        <f t="shared" si="101"/>
        <v>16.110954460000006</v>
      </c>
      <c r="Z1030">
        <f t="shared" si="102"/>
        <v>16.110954460000006</v>
      </c>
    </row>
    <row r="1031" spans="1:26" hidden="1" x14ac:dyDescent="0.25">
      <c r="A1031" s="171">
        <v>1507</v>
      </c>
      <c r="B1031" s="171">
        <v>126</v>
      </c>
      <c r="C1031" s="171" t="s">
        <v>2450</v>
      </c>
      <c r="D1031" s="172">
        <v>44403</v>
      </c>
      <c r="E1031" s="173">
        <v>6.3550899999999999E-3</v>
      </c>
      <c r="F1031" s="173">
        <v>6.3550899999999999E-3</v>
      </c>
      <c r="G1031" s="173">
        <v>13.0543</v>
      </c>
      <c r="I1031" s="92">
        <f t="shared" si="103"/>
        <v>6.3550899999999999E-3</v>
      </c>
      <c r="J1031" t="str">
        <f>IFERROR(VLOOKUP(VLOOKUP(B1031,'Div &amp; NAV PU'!K:N,4,0),$O:$P,2,0),"Debt")</f>
        <v>Debt</v>
      </c>
      <c r="R1031" t="str">
        <f t="shared" si="104"/>
        <v>Y0BLRegular Plan - Weekly IDCW</v>
      </c>
      <c r="S1031" t="str">
        <f>+VLOOKUP(B1031,'Div &amp; NAV PU'!K:N,4,0)</f>
        <v>Y0BL</v>
      </c>
      <c r="T1031" t="str">
        <f>+VLOOKUP(B1031,'Div &amp; NAV PU'!K:O,5,0)</f>
        <v>Regular Plan - Weekly IDCW</v>
      </c>
      <c r="U1031">
        <f t="shared" si="100"/>
        <v>0.15968480999999998</v>
      </c>
      <c r="V1031">
        <f>+VLOOKUP(T1031,Financials!$C$59:$AN$72,MATCH(S1031,Financials!$1:$1,0)-2,0)</f>
        <v>0.15968480999999998</v>
      </c>
      <c r="W1031" s="108">
        <f t="shared" si="105"/>
        <v>0</v>
      </c>
      <c r="Y1031" s="92">
        <f t="shared" si="101"/>
        <v>0.15968480999999998</v>
      </c>
      <c r="Z1031">
        <f t="shared" si="102"/>
        <v>0.15968480999999998</v>
      </c>
    </row>
    <row r="1032" spans="1:26" hidden="1" x14ac:dyDescent="0.25">
      <c r="A1032" s="171">
        <v>1510</v>
      </c>
      <c r="B1032" s="171">
        <v>125</v>
      </c>
      <c r="C1032" s="171" t="s">
        <v>2458</v>
      </c>
      <c r="D1032" s="172">
        <v>44403</v>
      </c>
      <c r="E1032" s="173">
        <v>2.6585699999999999E-3</v>
      </c>
      <c r="F1032" s="173">
        <v>2.6585699999999999E-3</v>
      </c>
      <c r="G1032" s="173">
        <v>10.8591</v>
      </c>
      <c r="I1032" s="92">
        <f t="shared" si="103"/>
        <v>2.6585699999999999E-3</v>
      </c>
      <c r="J1032" t="str">
        <f>IFERROR(VLOOKUP(VLOOKUP(B1032,'Div &amp; NAV PU'!K:N,4,0),$O:$P,2,0),"Debt")</f>
        <v>Debt</v>
      </c>
      <c r="R1032" t="str">
        <f t="shared" si="104"/>
        <v>Y0BLRegular Plan - Daily IDCW</v>
      </c>
      <c r="S1032" t="str">
        <f>+VLOOKUP(B1032,'Div &amp; NAV PU'!K:N,4,0)</f>
        <v>Y0BL</v>
      </c>
      <c r="T1032" t="str">
        <f>+VLOOKUP(B1032,'Div &amp; NAV PU'!K:O,5,0)</f>
        <v>Regular Plan - Daily IDCW</v>
      </c>
      <c r="U1032">
        <f t="shared" si="100"/>
        <v>0.15721088999999988</v>
      </c>
      <c r="V1032">
        <f>+VLOOKUP(T1032,Financials!$C$59:$AN$72,MATCH(S1032,Financials!$1:$1,0)-2,0)</f>
        <v>0.15721088999999988</v>
      </c>
      <c r="W1032" s="108">
        <f t="shared" si="105"/>
        <v>0</v>
      </c>
      <c r="Y1032" s="92">
        <f t="shared" si="101"/>
        <v>0.15721088999999988</v>
      </c>
      <c r="Z1032">
        <f t="shared" si="102"/>
        <v>0.15721088999999988</v>
      </c>
    </row>
    <row r="1033" spans="1:26" hidden="1" x14ac:dyDescent="0.25">
      <c r="A1033" s="171">
        <v>1513</v>
      </c>
      <c r="B1033" s="171" t="s">
        <v>1263</v>
      </c>
      <c r="C1033" s="171" t="s">
        <v>2459</v>
      </c>
      <c r="D1033" s="172">
        <v>44403</v>
      </c>
      <c r="E1033" s="173">
        <v>3.0872600000000001E-3</v>
      </c>
      <c r="F1033" s="173">
        <v>3.0872600000000001E-3</v>
      </c>
      <c r="G1033" s="173">
        <v>10.8591</v>
      </c>
      <c r="I1033" s="92">
        <f t="shared" si="103"/>
        <v>3.0872600000000001E-3</v>
      </c>
      <c r="J1033" t="str">
        <f>IFERROR(VLOOKUP(VLOOKUP(B1033,'Div &amp; NAV PU'!K:N,4,0),$O:$P,2,0),"Debt")</f>
        <v>Debt</v>
      </c>
      <c r="R1033" t="str">
        <f t="shared" si="104"/>
        <v>Y0BLDirect Plan - Daily IDCW</v>
      </c>
      <c r="S1033" t="str">
        <f>+VLOOKUP(B1033,'Div &amp; NAV PU'!K:N,4,0)</f>
        <v>Y0BL</v>
      </c>
      <c r="T1033" t="str">
        <f>+VLOOKUP(B1033,'Div &amp; NAV PU'!K:O,5,0)</f>
        <v>Direct Plan - Daily IDCW</v>
      </c>
      <c r="U1033">
        <f t="shared" si="100"/>
        <v>0.18309809000000002</v>
      </c>
      <c r="V1033">
        <f>+VLOOKUP(T1033,Financials!$C$59:$AN$72,MATCH(S1033,Financials!$1:$1,0)-2,0)</f>
        <v>0.18309809000000002</v>
      </c>
      <c r="W1033" s="108">
        <f t="shared" si="105"/>
        <v>0</v>
      </c>
      <c r="Y1033" s="92">
        <f t="shared" si="101"/>
        <v>0.18309809000000002</v>
      </c>
      <c r="Z1033">
        <f t="shared" si="102"/>
        <v>0.18309809000000002</v>
      </c>
    </row>
    <row r="1034" spans="1:26" hidden="1" x14ac:dyDescent="0.25">
      <c r="A1034" s="171">
        <v>1518</v>
      </c>
      <c r="B1034" s="171" t="s">
        <v>1271</v>
      </c>
      <c r="C1034" s="171" t="s">
        <v>2446</v>
      </c>
      <c r="D1034" s="172">
        <v>44403</v>
      </c>
      <c r="E1034" s="173">
        <v>8.8806339999999998E-2</v>
      </c>
      <c r="F1034" s="173">
        <v>8.8806339999999998E-2</v>
      </c>
      <c r="G1034" s="173">
        <v>1011.7794</v>
      </c>
      <c r="I1034" s="92">
        <f t="shared" si="103"/>
        <v>8.8806339999999998E-2</v>
      </c>
      <c r="J1034" t="str">
        <f>IFERROR(VLOOKUP(VLOOKUP(B1034,'Div &amp; NAV PU'!K:N,4,0),$O:$P,2,0),"Debt")</f>
        <v>Debt</v>
      </c>
      <c r="R1034" t="str">
        <f t="shared" si="104"/>
        <v>Y0BQRegular Plan - Daily IDCW</v>
      </c>
      <c r="S1034" t="str">
        <f>+VLOOKUP(B1034,'Div &amp; NAV PU'!K:N,4,0)</f>
        <v>Y0BQ</v>
      </c>
      <c r="T1034" t="str">
        <f>+VLOOKUP(B1034,'Div &amp; NAV PU'!K:O,5,0)</f>
        <v>Regular Plan - Daily IDCW</v>
      </c>
      <c r="U1034">
        <f t="shared" si="100"/>
        <v>15.994319890000005</v>
      </c>
      <c r="V1034">
        <f>+VLOOKUP(T1034,Financials!$C$59:$AN$72,MATCH(S1034,Financials!$1:$1,0)-2,0)</f>
        <v>15.994319890000005</v>
      </c>
      <c r="W1034" s="108">
        <f t="shared" si="105"/>
        <v>0</v>
      </c>
      <c r="Y1034" s="92">
        <f t="shared" si="101"/>
        <v>15.994319890000005</v>
      </c>
      <c r="Z1034">
        <f t="shared" si="102"/>
        <v>15.994319890000005</v>
      </c>
    </row>
    <row r="1035" spans="1:26" hidden="1" x14ac:dyDescent="0.25">
      <c r="A1035" s="171">
        <v>1520</v>
      </c>
      <c r="B1035" s="171" t="s">
        <v>1268</v>
      </c>
      <c r="C1035" s="171" t="s">
        <v>2447</v>
      </c>
      <c r="D1035" s="172">
        <v>44403</v>
      </c>
      <c r="E1035" s="173">
        <v>9.0727539999999995E-2</v>
      </c>
      <c r="F1035" s="173">
        <v>9.0727539999999995E-2</v>
      </c>
      <c r="G1035" s="173">
        <v>1014.3496</v>
      </c>
      <c r="I1035" s="92">
        <f t="shared" si="103"/>
        <v>9.0727539999999995E-2</v>
      </c>
      <c r="J1035" t="str">
        <f>IFERROR(VLOOKUP(VLOOKUP(B1035,'Div &amp; NAV PU'!K:N,4,0),$O:$P,2,0),"Debt")</f>
        <v>Debt</v>
      </c>
      <c r="R1035" t="str">
        <f t="shared" si="104"/>
        <v>Y0BQDirect Plan - Daily IDCW</v>
      </c>
      <c r="S1035" t="str">
        <f>+VLOOKUP(B1035,'Div &amp; NAV PU'!K:N,4,0)</f>
        <v>Y0BQ</v>
      </c>
      <c r="T1035" t="str">
        <f>+VLOOKUP(B1035,'Div &amp; NAV PU'!K:O,5,0)</f>
        <v>Direct Plan - Daily IDCW</v>
      </c>
      <c r="U1035">
        <f t="shared" si="100"/>
        <v>16.338912069999992</v>
      </c>
      <c r="V1035">
        <f>+VLOOKUP(T1035,Financials!$C$59:$AN$72,MATCH(S1035,Financials!$1:$1,0)-2,0)</f>
        <v>16.338912069999992</v>
      </c>
      <c r="W1035" s="108">
        <f t="shared" si="105"/>
        <v>0</v>
      </c>
      <c r="Y1035" s="92">
        <f t="shared" si="101"/>
        <v>16.338912069999992</v>
      </c>
      <c r="Z1035">
        <f t="shared" si="102"/>
        <v>16.338912069999992</v>
      </c>
    </row>
    <row r="1036" spans="1:26" hidden="1" x14ac:dyDescent="0.25">
      <c r="A1036" s="171">
        <v>1522</v>
      </c>
      <c r="B1036" s="171" t="s">
        <v>1290</v>
      </c>
      <c r="C1036" s="171" t="s">
        <v>2470</v>
      </c>
      <c r="D1036" s="172">
        <v>44403</v>
      </c>
      <c r="E1036" s="173">
        <v>7.0000000000000007E-2</v>
      </c>
      <c r="F1036" s="173">
        <v>7.0000000000000007E-2</v>
      </c>
      <c r="G1036" s="173">
        <v>13.138999999999999</v>
      </c>
      <c r="I1036" s="92">
        <f t="shared" si="103"/>
        <v>7.0000000000000007E-2</v>
      </c>
      <c r="J1036" t="str">
        <f>IFERROR(VLOOKUP(VLOOKUP(B1036,'Div &amp; NAV PU'!K:N,4,0),$O:$P,2,0),"Debt")</f>
        <v>Debt</v>
      </c>
      <c r="R1036" t="str">
        <f t="shared" si="104"/>
        <v>Y0AHDirect Plan - IDCW</v>
      </c>
      <c r="S1036" t="str">
        <f>+VLOOKUP(B1036,'Div &amp; NAV PU'!K:N,4,0)</f>
        <v>Y0AH</v>
      </c>
      <c r="T1036" t="str">
        <f>+VLOOKUP(B1036,'Div &amp; NAV PU'!K:O,5,0)</f>
        <v>Direct Plan - IDCW</v>
      </c>
      <c r="U1036">
        <f t="shared" si="100"/>
        <v>0.42000000000000004</v>
      </c>
      <c r="V1036">
        <f>+VLOOKUP(T1036,Financials!$C$59:$AN$72,MATCH(S1036,Financials!$1:$1,0)-2,0)</f>
        <v>0.42000000000000004</v>
      </c>
      <c r="W1036" s="108">
        <f t="shared" si="105"/>
        <v>0</v>
      </c>
      <c r="Y1036" s="92">
        <f t="shared" si="101"/>
        <v>0.42000000000000004</v>
      </c>
      <c r="Z1036">
        <f t="shared" si="102"/>
        <v>0.42000000000000004</v>
      </c>
    </row>
    <row r="1037" spans="1:26" hidden="1" x14ac:dyDescent="0.25">
      <c r="A1037" s="171">
        <v>1524</v>
      </c>
      <c r="B1037" s="171">
        <v>241</v>
      </c>
      <c r="C1037" s="171" t="s">
        <v>2479</v>
      </c>
      <c r="D1037" s="172">
        <v>44403</v>
      </c>
      <c r="E1037" s="173">
        <v>0.06</v>
      </c>
      <c r="F1037" s="173">
        <v>0.06</v>
      </c>
      <c r="G1037" s="173">
        <v>13.114000000000001</v>
      </c>
      <c r="I1037" s="92">
        <f t="shared" si="103"/>
        <v>0.06</v>
      </c>
      <c r="J1037" t="str">
        <f>IFERROR(VLOOKUP(VLOOKUP(B1037,'Div &amp; NAV PU'!K:N,4,0),$O:$P,2,0),"Debt")</f>
        <v>Equity</v>
      </c>
      <c r="R1037" t="str">
        <f t="shared" si="104"/>
        <v>Y0BJRegular Plan - Monthly IDCW</v>
      </c>
      <c r="S1037" t="str">
        <f>+VLOOKUP(B1037,'Div &amp; NAV PU'!K:N,4,0)</f>
        <v>Y0BJ</v>
      </c>
      <c r="T1037" t="str">
        <f>+VLOOKUP(B1037,'Div &amp; NAV PU'!K:O,5,0)</f>
        <v>Regular Plan - Monthly IDCW</v>
      </c>
      <c r="U1037">
        <f t="shared" si="100"/>
        <v>0.36</v>
      </c>
      <c r="V1037">
        <f>+VLOOKUP(T1037,Financials!$C$59:$AN$72,MATCH(S1037,Financials!$1:$1,0)-2,0)</f>
        <v>0.36</v>
      </c>
      <c r="W1037" s="108">
        <f t="shared" si="105"/>
        <v>0</v>
      </c>
      <c r="Y1037" s="92">
        <f t="shared" si="101"/>
        <v>0.36</v>
      </c>
      <c r="Z1037">
        <f t="shared" si="102"/>
        <v>0.36</v>
      </c>
    </row>
    <row r="1038" spans="1:26" hidden="1" x14ac:dyDescent="0.25">
      <c r="A1038" s="171">
        <v>1527</v>
      </c>
      <c r="B1038" s="171">
        <v>227</v>
      </c>
      <c r="C1038" s="171" t="s">
        <v>2489</v>
      </c>
      <c r="D1038" s="172">
        <v>44403</v>
      </c>
      <c r="E1038" s="173">
        <v>0.05</v>
      </c>
      <c r="F1038" s="173">
        <v>0.05</v>
      </c>
      <c r="G1038" s="173">
        <v>10.217700000000001</v>
      </c>
      <c r="I1038" s="92">
        <f t="shared" si="103"/>
        <v>0.05</v>
      </c>
      <c r="J1038" t="str">
        <f>IFERROR(VLOOKUP(VLOOKUP(B1038,'Div &amp; NAV PU'!K:N,4,0),$O:$P,2,0),"Debt")</f>
        <v>Debt</v>
      </c>
      <c r="R1038" t="str">
        <f t="shared" si="104"/>
        <v>Y0BMRegular Plan - Monthly IDCW</v>
      </c>
      <c r="S1038" t="str">
        <f>+VLOOKUP(B1038,'Div &amp; NAV PU'!K:N,4,0)</f>
        <v>Y0BM</v>
      </c>
      <c r="T1038" t="str">
        <f>+VLOOKUP(B1038,'Div &amp; NAV PU'!K:O,5,0)</f>
        <v>Regular Plan - Monthly IDCW</v>
      </c>
      <c r="U1038">
        <f t="shared" si="100"/>
        <v>0.3</v>
      </c>
      <c r="V1038">
        <f>+VLOOKUP(T1038,Financials!$C$59:$AN$72,MATCH(S1038,Financials!$1:$1,0)-2,0)</f>
        <v>0.3</v>
      </c>
      <c r="W1038" s="108">
        <f t="shared" si="105"/>
        <v>0</v>
      </c>
      <c r="Y1038" s="92">
        <f t="shared" si="101"/>
        <v>0.3</v>
      </c>
      <c r="Z1038">
        <f t="shared" si="102"/>
        <v>0.3</v>
      </c>
    </row>
    <row r="1039" spans="1:26" hidden="1" x14ac:dyDescent="0.25">
      <c r="A1039" s="171">
        <v>1535</v>
      </c>
      <c r="B1039" s="171" t="s">
        <v>1297</v>
      </c>
      <c r="C1039" s="171" t="s">
        <v>2469</v>
      </c>
      <c r="D1039" s="172">
        <v>44403</v>
      </c>
      <c r="E1039" s="173">
        <v>5.7220600000000002E-3</v>
      </c>
      <c r="F1039" s="173">
        <v>5.7220600000000002E-3</v>
      </c>
      <c r="G1039" s="173">
        <v>11.116</v>
      </c>
      <c r="I1039" s="92">
        <f t="shared" si="103"/>
        <v>5.7220600000000002E-3</v>
      </c>
      <c r="J1039" t="str">
        <f>IFERROR(VLOOKUP(VLOOKUP(B1039,'Div &amp; NAV PU'!K:N,4,0),$O:$P,2,0),"Debt")</f>
        <v>Debt</v>
      </c>
      <c r="R1039" t="str">
        <f t="shared" si="104"/>
        <v>Y0AIRegular Plan - Daily IDCW</v>
      </c>
      <c r="S1039" t="str">
        <f>+VLOOKUP(B1039,'Div &amp; NAV PU'!K:N,4,0)</f>
        <v>Y0AI</v>
      </c>
      <c r="T1039" t="str">
        <f>+VLOOKUP(B1039,'Div &amp; NAV PU'!K:O,5,0)</f>
        <v>Regular Plan - Daily IDCW</v>
      </c>
      <c r="U1039">
        <f t="shared" si="100"/>
        <v>0.25393286999999998</v>
      </c>
      <c r="V1039">
        <f>+VLOOKUP(T1039,Financials!$C$59:$AN$72,MATCH(S1039,Financials!$1:$1,0)-2,0)</f>
        <v>0.25393286999999998</v>
      </c>
      <c r="W1039" s="108">
        <f t="shared" si="105"/>
        <v>0</v>
      </c>
      <c r="Y1039" s="92">
        <f t="shared" si="101"/>
        <v>0.25393286999999998</v>
      </c>
      <c r="Z1039">
        <f t="shared" si="102"/>
        <v>0.25393286999999998</v>
      </c>
    </row>
    <row r="1040" spans="1:26" hidden="1" x14ac:dyDescent="0.25">
      <c r="A1040" s="171">
        <v>1539</v>
      </c>
      <c r="B1040" s="171" t="s">
        <v>1524</v>
      </c>
      <c r="C1040" s="171" t="s">
        <v>2462</v>
      </c>
      <c r="D1040" s="172">
        <v>44403</v>
      </c>
      <c r="E1040" s="173">
        <v>6.4625799999999999E-3</v>
      </c>
      <c r="F1040" s="173">
        <v>6.4625799999999999E-3</v>
      </c>
      <c r="G1040" s="173">
        <v>11.1907</v>
      </c>
      <c r="I1040" s="92">
        <f t="shared" si="103"/>
        <v>6.4625799999999999E-3</v>
      </c>
      <c r="J1040" t="str">
        <f>IFERROR(VLOOKUP(VLOOKUP(B1040,'Div &amp; NAV PU'!K:N,4,0),$O:$P,2,0),"Debt")</f>
        <v>Debt</v>
      </c>
      <c r="R1040" t="str">
        <f t="shared" si="104"/>
        <v>Y0AIDirect Plan - Daily IDCW</v>
      </c>
      <c r="S1040" t="str">
        <f>+VLOOKUP(B1040,'Div &amp; NAV PU'!K:N,4,0)</f>
        <v>Y0AI</v>
      </c>
      <c r="T1040" t="str">
        <f>+VLOOKUP(B1040,'Div &amp; NAV PU'!K:O,5,0)</f>
        <v>Direct Plan - Daily IDCW</v>
      </c>
      <c r="U1040">
        <f t="shared" si="100"/>
        <v>0.28590751000000003</v>
      </c>
      <c r="V1040">
        <f>+VLOOKUP(T1040,Financials!$C$59:$AN$72,MATCH(S1040,Financials!$1:$1,0)-2,0)</f>
        <v>0.28590751000000003</v>
      </c>
      <c r="W1040" s="108">
        <f t="shared" si="105"/>
        <v>0</v>
      </c>
      <c r="Y1040" s="92">
        <f t="shared" si="101"/>
        <v>0.28590751000000003</v>
      </c>
      <c r="Z1040">
        <f t="shared" si="102"/>
        <v>0.28590751000000003</v>
      </c>
    </row>
    <row r="1041" spans="1:32" hidden="1" x14ac:dyDescent="0.25">
      <c r="A1041" s="171">
        <v>1553</v>
      </c>
      <c r="B1041" s="171">
        <v>222</v>
      </c>
      <c r="C1041" s="171" t="s">
        <v>2455</v>
      </c>
      <c r="D1041" s="172">
        <v>44404</v>
      </c>
      <c r="E1041" s="173">
        <v>1.2431300000000001E-3</v>
      </c>
      <c r="F1041" s="173">
        <v>1.2431300000000001E-3</v>
      </c>
      <c r="G1041" s="173">
        <v>10.322100000000001</v>
      </c>
      <c r="I1041" s="92">
        <f t="shared" si="103"/>
        <v>1.2431300000000001E-3</v>
      </c>
      <c r="J1041" t="str">
        <f>IFERROR(VLOOKUP(VLOOKUP(B1041,'Div &amp; NAV PU'!K:N,4,0),$O:$P,2,0),"Debt")</f>
        <v>Debt</v>
      </c>
      <c r="R1041" t="str">
        <f t="shared" si="104"/>
        <v>Y0BORegular Plan - Daily IDCW</v>
      </c>
      <c r="S1041" t="str">
        <f>+VLOOKUP(B1041,'Div &amp; NAV PU'!K:N,4,0)</f>
        <v>Y0BO</v>
      </c>
      <c r="T1041" t="str">
        <f>+VLOOKUP(B1041,'Div &amp; NAV PU'!K:O,5,0)</f>
        <v>Regular Plan - Daily IDCW</v>
      </c>
      <c r="U1041">
        <f t="shared" si="100"/>
        <v>0.17107141000000012</v>
      </c>
      <c r="V1041">
        <f>+VLOOKUP(T1041,Financials!$C$59:$AN$72,MATCH(S1041,Financials!$1:$1,0)-2,0)</f>
        <v>0.17107141000000012</v>
      </c>
      <c r="W1041" s="108">
        <f t="shared" si="105"/>
        <v>0</v>
      </c>
      <c r="Y1041" s="92">
        <f t="shared" si="101"/>
        <v>0.17107141000000012</v>
      </c>
      <c r="Z1041">
        <f t="shared" si="102"/>
        <v>0.17107141000000012</v>
      </c>
    </row>
    <row r="1042" spans="1:32" hidden="1" x14ac:dyDescent="0.25">
      <c r="A1042" s="171">
        <v>1554</v>
      </c>
      <c r="B1042" s="171" t="s">
        <v>1259</v>
      </c>
      <c r="C1042" s="171" t="s">
        <v>2457</v>
      </c>
      <c r="D1042" s="172">
        <v>44404</v>
      </c>
      <c r="E1042" s="173">
        <v>1.3117300000000001E-3</v>
      </c>
      <c r="F1042" s="173">
        <v>1.3117300000000001E-3</v>
      </c>
      <c r="G1042" s="173">
        <v>10.5092</v>
      </c>
      <c r="I1042" s="92">
        <f t="shared" si="103"/>
        <v>1.3117300000000001E-3</v>
      </c>
      <c r="J1042" t="str">
        <f>IFERROR(VLOOKUP(VLOOKUP(B1042,'Div &amp; NAV PU'!K:N,4,0),$O:$P,2,0),"Debt")</f>
        <v>Debt</v>
      </c>
      <c r="R1042" t="str">
        <f t="shared" si="104"/>
        <v>Y0BODirect Plan - Daily IDCW</v>
      </c>
      <c r="S1042" t="str">
        <f>+VLOOKUP(B1042,'Div &amp; NAV PU'!K:N,4,0)</f>
        <v>Y0BO</v>
      </c>
      <c r="T1042" t="str">
        <f>+VLOOKUP(B1042,'Div &amp; NAV PU'!K:O,5,0)</f>
        <v>Direct Plan - Daily IDCW</v>
      </c>
      <c r="U1042">
        <f t="shared" si="100"/>
        <v>0.18260394999999999</v>
      </c>
      <c r="V1042">
        <f>+VLOOKUP(T1042,Financials!$C$59:$AN$72,MATCH(S1042,Financials!$1:$1,0)-2,0)</f>
        <v>0.18260394999999999</v>
      </c>
      <c r="W1042" s="108">
        <f t="shared" si="105"/>
        <v>0</v>
      </c>
      <c r="Y1042" s="92">
        <f t="shared" si="101"/>
        <v>0.18260394999999999</v>
      </c>
      <c r="Z1042">
        <f t="shared" si="102"/>
        <v>0.18260394999999999</v>
      </c>
    </row>
    <row r="1043" spans="1:32" hidden="1" x14ac:dyDescent="0.25">
      <c r="A1043" s="171">
        <v>1555</v>
      </c>
      <c r="B1043" s="171" t="s">
        <v>1289</v>
      </c>
      <c r="C1043" s="171" t="s">
        <v>2444</v>
      </c>
      <c r="D1043" s="172">
        <v>44404</v>
      </c>
      <c r="E1043" s="173">
        <v>8.5074040000000004E-2</v>
      </c>
      <c r="F1043" s="173">
        <v>8.5074040000000004E-2</v>
      </c>
      <c r="G1043" s="173">
        <v>1023.3</v>
      </c>
      <c r="I1043" s="92">
        <f t="shared" si="103"/>
        <v>8.5074040000000004E-2</v>
      </c>
      <c r="J1043" t="str">
        <f>IFERROR(VLOOKUP(VLOOKUP(B1043,'Div &amp; NAV PU'!K:N,4,0),$O:$P,2,0),"Debt")</f>
        <v>Debt</v>
      </c>
      <c r="R1043" t="str">
        <f t="shared" si="104"/>
        <v>Y0ALRegular Plan - Daily IDCW</v>
      </c>
      <c r="S1043" t="str">
        <f>+VLOOKUP(B1043,'Div &amp; NAV PU'!K:N,4,0)</f>
        <v>Y0AL</v>
      </c>
      <c r="T1043" t="str">
        <f>+VLOOKUP(B1043,'Div &amp; NAV PU'!K:O,5,0)</f>
        <v>Regular Plan - Daily IDCW</v>
      </c>
      <c r="U1043">
        <f t="shared" si="100"/>
        <v>15.581406499999995</v>
      </c>
      <c r="V1043">
        <f>+VLOOKUP(T1043,Financials!$C$59:$AN$72,MATCH(S1043,Financials!$1:$1,0)-2,0)</f>
        <v>15.581406499999995</v>
      </c>
      <c r="W1043" s="108">
        <f t="shared" si="105"/>
        <v>0</v>
      </c>
      <c r="Y1043" s="92">
        <f t="shared" si="101"/>
        <v>15.581406499999995</v>
      </c>
      <c r="Z1043">
        <f t="shared" si="102"/>
        <v>15.581406499999995</v>
      </c>
    </row>
    <row r="1044" spans="1:32" hidden="1" x14ac:dyDescent="0.25">
      <c r="A1044" s="171">
        <v>1556</v>
      </c>
      <c r="B1044" s="171" t="s">
        <v>1285</v>
      </c>
      <c r="C1044" s="171" t="s">
        <v>2445</v>
      </c>
      <c r="D1044" s="172">
        <v>44404</v>
      </c>
      <c r="E1044" s="173">
        <v>8.7759329999999997E-2</v>
      </c>
      <c r="F1044" s="173">
        <v>8.7759329999999997E-2</v>
      </c>
      <c r="G1044" s="173">
        <v>1023.3</v>
      </c>
      <c r="I1044" s="92">
        <f t="shared" si="103"/>
        <v>8.7759329999999997E-2</v>
      </c>
      <c r="J1044" t="str">
        <f>IFERROR(VLOOKUP(VLOOKUP(B1044,'Div &amp; NAV PU'!K:N,4,0),$O:$P,2,0),"Debt")</f>
        <v>Debt</v>
      </c>
      <c r="R1044" t="str">
        <f t="shared" si="104"/>
        <v>Y0ALDirect Plan - Daily IDCW</v>
      </c>
      <c r="S1044" t="str">
        <f>+VLOOKUP(B1044,'Div &amp; NAV PU'!K:N,4,0)</f>
        <v>Y0AL</v>
      </c>
      <c r="T1044" t="str">
        <f>+VLOOKUP(B1044,'Div &amp; NAV PU'!K:O,5,0)</f>
        <v>Direct Plan - Daily IDCW</v>
      </c>
      <c r="U1044">
        <f t="shared" si="100"/>
        <v>16.110954460000006</v>
      </c>
      <c r="V1044">
        <f>+VLOOKUP(T1044,Financials!$C$59:$AN$72,MATCH(S1044,Financials!$1:$1,0)-2,0)</f>
        <v>16.110954460000006</v>
      </c>
      <c r="W1044" s="108">
        <f t="shared" si="105"/>
        <v>0</v>
      </c>
      <c r="Y1044" s="92">
        <f t="shared" si="101"/>
        <v>16.110954460000006</v>
      </c>
      <c r="Z1044">
        <f t="shared" si="102"/>
        <v>16.110954460000006</v>
      </c>
    </row>
    <row r="1045" spans="1:32" hidden="1" x14ac:dyDescent="0.25">
      <c r="A1045" s="171">
        <v>1557</v>
      </c>
      <c r="B1045" s="171">
        <v>125</v>
      </c>
      <c r="C1045" s="171" t="s">
        <v>2458</v>
      </c>
      <c r="D1045" s="172">
        <v>44404</v>
      </c>
      <c r="E1045" s="173">
        <v>1.6727300000000001E-3</v>
      </c>
      <c r="F1045" s="173">
        <v>1.6727300000000001E-3</v>
      </c>
      <c r="G1045" s="173">
        <v>10.8591</v>
      </c>
      <c r="I1045" s="92">
        <f t="shared" si="103"/>
        <v>1.6727300000000001E-3</v>
      </c>
      <c r="J1045" t="str">
        <f>IFERROR(VLOOKUP(VLOOKUP(B1045,'Div &amp; NAV PU'!K:N,4,0),$O:$P,2,0),"Debt")</f>
        <v>Debt</v>
      </c>
      <c r="R1045" t="str">
        <f t="shared" si="104"/>
        <v>Y0BLRegular Plan - Daily IDCW</v>
      </c>
      <c r="S1045" t="str">
        <f>+VLOOKUP(B1045,'Div &amp; NAV PU'!K:N,4,0)</f>
        <v>Y0BL</v>
      </c>
      <c r="T1045" t="str">
        <f>+VLOOKUP(B1045,'Div &amp; NAV PU'!K:O,5,0)</f>
        <v>Regular Plan - Daily IDCW</v>
      </c>
      <c r="U1045">
        <f t="shared" si="100"/>
        <v>0.15721088999999988</v>
      </c>
      <c r="V1045">
        <f>+VLOOKUP(T1045,Financials!$C$59:$AN$72,MATCH(S1045,Financials!$1:$1,0)-2,0)</f>
        <v>0.15721088999999988</v>
      </c>
      <c r="W1045" s="108">
        <f t="shared" si="105"/>
        <v>0</v>
      </c>
      <c r="Y1045" s="92">
        <f t="shared" si="101"/>
        <v>0.15721088999999988</v>
      </c>
      <c r="Z1045">
        <f t="shared" si="102"/>
        <v>0.15721088999999988</v>
      </c>
    </row>
    <row r="1046" spans="1:32" hidden="1" x14ac:dyDescent="0.25">
      <c r="A1046" s="171">
        <v>1558</v>
      </c>
      <c r="B1046" s="171" t="s">
        <v>1263</v>
      </c>
      <c r="C1046" s="171" t="s">
        <v>2459</v>
      </c>
      <c r="D1046" s="172">
        <v>44404</v>
      </c>
      <c r="E1046" s="173">
        <v>1.8155999999999999E-3</v>
      </c>
      <c r="F1046" s="173">
        <v>1.8155999999999999E-3</v>
      </c>
      <c r="G1046" s="173">
        <v>10.8591</v>
      </c>
      <c r="I1046" s="92">
        <f t="shared" si="103"/>
        <v>1.8155999999999999E-3</v>
      </c>
      <c r="J1046" t="str">
        <f>IFERROR(VLOOKUP(VLOOKUP(B1046,'Div &amp; NAV PU'!K:N,4,0),$O:$P,2,0),"Debt")</f>
        <v>Debt</v>
      </c>
      <c r="R1046" t="str">
        <f t="shared" si="104"/>
        <v>Y0BLDirect Plan - Daily IDCW</v>
      </c>
      <c r="S1046" t="str">
        <f>+VLOOKUP(B1046,'Div &amp; NAV PU'!K:N,4,0)</f>
        <v>Y0BL</v>
      </c>
      <c r="T1046" t="str">
        <f>+VLOOKUP(B1046,'Div &amp; NAV PU'!K:O,5,0)</f>
        <v>Direct Plan - Daily IDCW</v>
      </c>
      <c r="U1046">
        <f t="shared" si="100"/>
        <v>0.18309809000000002</v>
      </c>
      <c r="V1046">
        <f>+VLOOKUP(T1046,Financials!$C$59:$AN$72,MATCH(S1046,Financials!$1:$1,0)-2,0)</f>
        <v>0.18309809000000002</v>
      </c>
      <c r="W1046" s="108">
        <f t="shared" si="105"/>
        <v>0</v>
      </c>
      <c r="Y1046" s="92">
        <f t="shared" si="101"/>
        <v>0.18309809000000002</v>
      </c>
      <c r="Z1046">
        <f t="shared" si="102"/>
        <v>0.18309809000000002</v>
      </c>
    </row>
    <row r="1047" spans="1:32" hidden="1" x14ac:dyDescent="0.25">
      <c r="A1047" s="171">
        <v>1559</v>
      </c>
      <c r="B1047" s="171" t="s">
        <v>1271</v>
      </c>
      <c r="C1047" s="171" t="s">
        <v>2446</v>
      </c>
      <c r="D1047" s="172">
        <v>44404</v>
      </c>
      <c r="E1047" s="173">
        <v>9.1800770000000004E-2</v>
      </c>
      <c r="F1047" s="173">
        <v>9.1800770000000004E-2</v>
      </c>
      <c r="G1047" s="173">
        <v>1011.7794</v>
      </c>
      <c r="I1047" s="92">
        <f t="shared" si="103"/>
        <v>9.1800770000000004E-2</v>
      </c>
      <c r="J1047" t="str">
        <f>IFERROR(VLOOKUP(VLOOKUP(B1047,'Div &amp; NAV PU'!K:N,4,0),$O:$P,2,0),"Debt")</f>
        <v>Debt</v>
      </c>
      <c r="R1047" t="str">
        <f t="shared" si="104"/>
        <v>Y0BQRegular Plan - Daily IDCW</v>
      </c>
      <c r="S1047" t="str">
        <f>+VLOOKUP(B1047,'Div &amp; NAV PU'!K:N,4,0)</f>
        <v>Y0BQ</v>
      </c>
      <c r="T1047" t="str">
        <f>+VLOOKUP(B1047,'Div &amp; NAV PU'!K:O,5,0)</f>
        <v>Regular Plan - Daily IDCW</v>
      </c>
      <c r="U1047">
        <f t="shared" si="100"/>
        <v>15.994319890000005</v>
      </c>
      <c r="V1047">
        <f>+VLOOKUP(T1047,Financials!$C$59:$AN$72,MATCH(S1047,Financials!$1:$1,0)-2,0)</f>
        <v>15.994319890000005</v>
      </c>
      <c r="W1047" s="108">
        <f t="shared" si="105"/>
        <v>0</v>
      </c>
      <c r="Y1047" s="92">
        <f t="shared" si="101"/>
        <v>15.994319890000005</v>
      </c>
      <c r="Z1047">
        <f t="shared" si="102"/>
        <v>15.994319890000005</v>
      </c>
    </row>
    <row r="1048" spans="1:32" hidden="1" x14ac:dyDescent="0.25">
      <c r="A1048" s="171">
        <v>1560</v>
      </c>
      <c r="B1048" s="171" t="s">
        <v>1268</v>
      </c>
      <c r="C1048" s="171" t="s">
        <v>2447</v>
      </c>
      <c r="D1048" s="172">
        <v>44404</v>
      </c>
      <c r="E1048" s="173">
        <v>9.3735449999999998E-2</v>
      </c>
      <c r="F1048" s="173">
        <v>9.3735449999999998E-2</v>
      </c>
      <c r="G1048" s="173">
        <v>1014.3496</v>
      </c>
      <c r="I1048" s="92">
        <f t="shared" si="103"/>
        <v>9.3735449999999998E-2</v>
      </c>
      <c r="J1048" t="str">
        <f>IFERROR(VLOOKUP(VLOOKUP(B1048,'Div &amp; NAV PU'!K:N,4,0),$O:$P,2,0),"Debt")</f>
        <v>Debt</v>
      </c>
      <c r="R1048" t="str">
        <f t="shared" si="104"/>
        <v>Y0BQDirect Plan - Daily IDCW</v>
      </c>
      <c r="S1048" t="str">
        <f>+VLOOKUP(B1048,'Div &amp; NAV PU'!K:N,4,0)</f>
        <v>Y0BQ</v>
      </c>
      <c r="T1048" t="str">
        <f>+VLOOKUP(B1048,'Div &amp; NAV PU'!K:O,5,0)</f>
        <v>Direct Plan - Daily IDCW</v>
      </c>
      <c r="U1048">
        <f t="shared" si="100"/>
        <v>16.338912069999992</v>
      </c>
      <c r="V1048">
        <f>+VLOOKUP(T1048,Financials!$C$59:$AN$72,MATCH(S1048,Financials!$1:$1,0)-2,0)</f>
        <v>16.338912069999992</v>
      </c>
      <c r="W1048" s="108">
        <f t="shared" si="105"/>
        <v>0</v>
      </c>
      <c r="Y1048" s="92">
        <f t="shared" si="101"/>
        <v>16.338912069999992</v>
      </c>
      <c r="Z1048">
        <f t="shared" si="102"/>
        <v>16.338912069999992</v>
      </c>
    </row>
    <row r="1049" spans="1:32" hidden="1" x14ac:dyDescent="0.25">
      <c r="A1049" s="171">
        <v>1561</v>
      </c>
      <c r="B1049" s="171" t="s">
        <v>1297</v>
      </c>
      <c r="C1049" s="171" t="s">
        <v>2469</v>
      </c>
      <c r="D1049" s="172">
        <v>44404</v>
      </c>
      <c r="E1049" s="173">
        <v>3.7150500000000001E-3</v>
      </c>
      <c r="F1049" s="173">
        <v>3.7150500000000001E-3</v>
      </c>
      <c r="G1049" s="173">
        <v>11.116</v>
      </c>
      <c r="I1049" s="92">
        <f t="shared" si="103"/>
        <v>3.7150500000000001E-3</v>
      </c>
      <c r="J1049" t="str">
        <f>IFERROR(VLOOKUP(VLOOKUP(B1049,'Div &amp; NAV PU'!K:N,4,0),$O:$P,2,0),"Debt")</f>
        <v>Debt</v>
      </c>
      <c r="R1049" t="str">
        <f t="shared" si="104"/>
        <v>Y0AIRegular Plan - Daily IDCW</v>
      </c>
      <c r="S1049" t="str">
        <f>+VLOOKUP(B1049,'Div &amp; NAV PU'!K:N,4,0)</f>
        <v>Y0AI</v>
      </c>
      <c r="T1049" t="str">
        <f>+VLOOKUP(B1049,'Div &amp; NAV PU'!K:O,5,0)</f>
        <v>Regular Plan - Daily IDCW</v>
      </c>
      <c r="U1049">
        <f t="shared" si="100"/>
        <v>0.25393286999999998</v>
      </c>
      <c r="V1049">
        <f>+VLOOKUP(T1049,Financials!$C$59:$AN$72,MATCH(S1049,Financials!$1:$1,0)-2,0)</f>
        <v>0.25393286999999998</v>
      </c>
      <c r="W1049" s="108">
        <f t="shared" si="105"/>
        <v>0</v>
      </c>
      <c r="Y1049" s="92">
        <f t="shared" si="101"/>
        <v>0.25393286999999998</v>
      </c>
      <c r="Z1049">
        <f t="shared" si="102"/>
        <v>0.25393286999999998</v>
      </c>
    </row>
    <row r="1050" spans="1:32" hidden="1" x14ac:dyDescent="0.25">
      <c r="A1050" s="171">
        <v>1562</v>
      </c>
      <c r="B1050" s="171" t="s">
        <v>1524</v>
      </c>
      <c r="C1050" s="171" t="s">
        <v>2462</v>
      </c>
      <c r="D1050" s="172">
        <v>44404</v>
      </c>
      <c r="E1050" s="173">
        <v>3.8565299999999999E-3</v>
      </c>
      <c r="F1050" s="173">
        <v>3.8565299999999999E-3</v>
      </c>
      <c r="G1050" s="173">
        <v>11.1907</v>
      </c>
      <c r="I1050" s="92">
        <f t="shared" si="103"/>
        <v>3.8565299999999999E-3</v>
      </c>
      <c r="J1050" t="str">
        <f>IFERROR(VLOOKUP(VLOOKUP(B1050,'Div &amp; NAV PU'!K:N,4,0),$O:$P,2,0),"Debt")</f>
        <v>Debt</v>
      </c>
      <c r="R1050" t="str">
        <f t="shared" si="104"/>
        <v>Y0AIDirect Plan - Daily IDCW</v>
      </c>
      <c r="S1050" t="str">
        <f>+VLOOKUP(B1050,'Div &amp; NAV PU'!K:N,4,0)</f>
        <v>Y0AI</v>
      </c>
      <c r="T1050" t="str">
        <f>+VLOOKUP(B1050,'Div &amp; NAV PU'!K:O,5,0)</f>
        <v>Direct Plan - Daily IDCW</v>
      </c>
      <c r="U1050">
        <f t="shared" si="100"/>
        <v>0.28590751000000003</v>
      </c>
      <c r="V1050">
        <f>+VLOOKUP(T1050,Financials!$C$59:$AN$72,MATCH(S1050,Financials!$1:$1,0)-2,0)</f>
        <v>0.28590751000000003</v>
      </c>
      <c r="W1050" s="108">
        <f t="shared" si="105"/>
        <v>0</v>
      </c>
      <c r="Y1050" s="92">
        <f t="shared" si="101"/>
        <v>0.28590751000000003</v>
      </c>
      <c r="Z1050">
        <f t="shared" si="102"/>
        <v>0.28590751000000003</v>
      </c>
    </row>
    <row r="1051" spans="1:32" hidden="1" x14ac:dyDescent="0.25">
      <c r="A1051" s="171">
        <v>1563</v>
      </c>
      <c r="B1051" s="171">
        <v>222</v>
      </c>
      <c r="C1051" s="171" t="s">
        <v>2455</v>
      </c>
      <c r="D1051" s="172">
        <v>44405</v>
      </c>
      <c r="E1051" s="173">
        <v>1.1001299999999999E-3</v>
      </c>
      <c r="F1051" s="173">
        <v>1.1001299999999999E-3</v>
      </c>
      <c r="G1051" s="173">
        <v>10.322100000000001</v>
      </c>
      <c r="I1051" s="92">
        <f t="shared" si="103"/>
        <v>1.1001299999999999E-3</v>
      </c>
      <c r="J1051" t="str">
        <f>IFERROR(VLOOKUP(VLOOKUP(B1051,'Div &amp; NAV PU'!K:N,4,0),$O:$P,2,0),"Debt")</f>
        <v>Debt</v>
      </c>
      <c r="R1051" t="str">
        <f t="shared" si="104"/>
        <v>Y0BORegular Plan - Daily IDCW</v>
      </c>
      <c r="S1051" t="str">
        <f>+VLOOKUP(B1051,'Div &amp; NAV PU'!K:N,4,0)</f>
        <v>Y0BO</v>
      </c>
      <c r="T1051" t="str">
        <f>+VLOOKUP(B1051,'Div &amp; NAV PU'!K:O,5,0)</f>
        <v>Regular Plan - Daily IDCW</v>
      </c>
      <c r="U1051">
        <f t="shared" si="100"/>
        <v>0.17107141000000012</v>
      </c>
      <c r="V1051">
        <f>+VLOOKUP(T1051,Financials!$C$59:$AN$72,MATCH(S1051,Financials!$1:$1,0)-2,0)</f>
        <v>0.17107141000000012</v>
      </c>
      <c r="W1051" s="108">
        <f t="shared" si="105"/>
        <v>0</v>
      </c>
      <c r="Y1051" s="92">
        <f t="shared" si="101"/>
        <v>0.17107141000000012</v>
      </c>
      <c r="Z1051">
        <f t="shared" si="102"/>
        <v>0.17107141000000012</v>
      </c>
      <c r="AF1051" s="169"/>
    </row>
    <row r="1052" spans="1:32" hidden="1" x14ac:dyDescent="0.25">
      <c r="A1052" s="171">
        <v>1564</v>
      </c>
      <c r="B1052" s="171" t="s">
        <v>1259</v>
      </c>
      <c r="C1052" s="171" t="s">
        <v>2457</v>
      </c>
      <c r="D1052" s="172">
        <v>44405</v>
      </c>
      <c r="E1052" s="173">
        <v>1.1661099999999999E-3</v>
      </c>
      <c r="F1052" s="173">
        <v>1.1661099999999999E-3</v>
      </c>
      <c r="G1052" s="173">
        <v>10.5092</v>
      </c>
      <c r="I1052" s="92">
        <f t="shared" si="103"/>
        <v>1.1661099999999999E-3</v>
      </c>
      <c r="J1052" t="str">
        <f>IFERROR(VLOOKUP(VLOOKUP(B1052,'Div &amp; NAV PU'!K:N,4,0),$O:$P,2,0),"Debt")</f>
        <v>Debt</v>
      </c>
      <c r="R1052" t="str">
        <f t="shared" si="104"/>
        <v>Y0BODirect Plan - Daily IDCW</v>
      </c>
      <c r="S1052" t="str">
        <f>+VLOOKUP(B1052,'Div &amp; NAV PU'!K:N,4,0)</f>
        <v>Y0BO</v>
      </c>
      <c r="T1052" t="str">
        <f>+VLOOKUP(B1052,'Div &amp; NAV PU'!K:O,5,0)</f>
        <v>Direct Plan - Daily IDCW</v>
      </c>
      <c r="U1052">
        <f t="shared" si="100"/>
        <v>0.18260394999999999</v>
      </c>
      <c r="V1052">
        <f>+VLOOKUP(T1052,Financials!$C$59:$AN$72,MATCH(S1052,Financials!$1:$1,0)-2,0)</f>
        <v>0.18260394999999999</v>
      </c>
      <c r="W1052" s="108">
        <f t="shared" si="105"/>
        <v>0</v>
      </c>
      <c r="Y1052" s="92">
        <f t="shared" si="101"/>
        <v>0.18260394999999999</v>
      </c>
      <c r="Z1052">
        <f t="shared" si="102"/>
        <v>0.18260394999999999</v>
      </c>
    </row>
    <row r="1053" spans="1:32" hidden="1" x14ac:dyDescent="0.25">
      <c r="A1053" s="171">
        <v>1565</v>
      </c>
      <c r="B1053" s="171" t="s">
        <v>1289</v>
      </c>
      <c r="C1053" s="171" t="s">
        <v>2444</v>
      </c>
      <c r="D1053" s="172">
        <v>44405</v>
      </c>
      <c r="E1053" s="173">
        <v>8.4882349999999995E-2</v>
      </c>
      <c r="F1053" s="173">
        <v>8.4882349999999995E-2</v>
      </c>
      <c r="G1053" s="173">
        <v>1023.3</v>
      </c>
      <c r="I1053" s="92">
        <f t="shared" si="103"/>
        <v>8.4882349999999995E-2</v>
      </c>
      <c r="J1053" t="str">
        <f>IFERROR(VLOOKUP(VLOOKUP(B1053,'Div &amp; NAV PU'!K:N,4,0),$O:$P,2,0),"Debt")</f>
        <v>Debt</v>
      </c>
      <c r="R1053" t="str">
        <f t="shared" si="104"/>
        <v>Y0ALRegular Plan - Daily IDCW</v>
      </c>
      <c r="S1053" t="str">
        <f>+VLOOKUP(B1053,'Div &amp; NAV PU'!K:N,4,0)</f>
        <v>Y0AL</v>
      </c>
      <c r="T1053" t="str">
        <f>+VLOOKUP(B1053,'Div &amp; NAV PU'!K:O,5,0)</f>
        <v>Regular Plan - Daily IDCW</v>
      </c>
      <c r="U1053">
        <f t="shared" si="100"/>
        <v>15.581406499999995</v>
      </c>
      <c r="V1053">
        <f>+VLOOKUP(T1053,Financials!$C$59:$AN$72,MATCH(S1053,Financials!$1:$1,0)-2,0)</f>
        <v>15.581406499999995</v>
      </c>
      <c r="W1053" s="108">
        <f t="shared" si="105"/>
        <v>0</v>
      </c>
      <c r="Y1053" s="92">
        <f t="shared" si="101"/>
        <v>15.581406499999995</v>
      </c>
      <c r="Z1053">
        <f t="shared" si="102"/>
        <v>15.581406499999995</v>
      </c>
      <c r="AF1053" s="169"/>
    </row>
    <row r="1054" spans="1:32" hidden="1" x14ac:dyDescent="0.25">
      <c r="A1054" s="171">
        <v>1566</v>
      </c>
      <c r="B1054" s="171" t="s">
        <v>1285</v>
      </c>
      <c r="C1054" s="171" t="s">
        <v>2445</v>
      </c>
      <c r="D1054" s="172">
        <v>44405</v>
      </c>
      <c r="E1054" s="173">
        <v>8.7636110000000003E-2</v>
      </c>
      <c r="F1054" s="173">
        <v>8.7636110000000003E-2</v>
      </c>
      <c r="G1054" s="173">
        <v>1023.3</v>
      </c>
      <c r="I1054" s="92">
        <f t="shared" si="103"/>
        <v>8.7636110000000003E-2</v>
      </c>
      <c r="J1054" t="str">
        <f>IFERROR(VLOOKUP(VLOOKUP(B1054,'Div &amp; NAV PU'!K:N,4,0),$O:$P,2,0),"Debt")</f>
        <v>Debt</v>
      </c>
      <c r="R1054" t="str">
        <f t="shared" si="104"/>
        <v>Y0ALDirect Plan - Daily IDCW</v>
      </c>
      <c r="S1054" t="str">
        <f>+VLOOKUP(B1054,'Div &amp; NAV PU'!K:N,4,0)</f>
        <v>Y0AL</v>
      </c>
      <c r="T1054" t="str">
        <f>+VLOOKUP(B1054,'Div &amp; NAV PU'!K:O,5,0)</f>
        <v>Direct Plan - Daily IDCW</v>
      </c>
      <c r="U1054">
        <f t="shared" si="100"/>
        <v>16.110954460000006</v>
      </c>
      <c r="V1054">
        <f>+VLOOKUP(T1054,Financials!$C$59:$AN$72,MATCH(S1054,Financials!$1:$1,0)-2,0)</f>
        <v>16.110954460000006</v>
      </c>
      <c r="W1054" s="108">
        <f t="shared" si="105"/>
        <v>0</v>
      </c>
      <c r="Y1054" s="92">
        <f t="shared" si="101"/>
        <v>16.110954460000006</v>
      </c>
      <c r="Z1054">
        <f t="shared" si="102"/>
        <v>16.110954460000006</v>
      </c>
    </row>
    <row r="1055" spans="1:32" hidden="1" x14ac:dyDescent="0.25">
      <c r="A1055" s="171">
        <v>1567</v>
      </c>
      <c r="B1055" s="171">
        <v>125</v>
      </c>
      <c r="C1055" s="171" t="s">
        <v>2458</v>
      </c>
      <c r="D1055" s="172">
        <v>44405</v>
      </c>
      <c r="E1055" s="173">
        <v>6.9815000000000003E-4</v>
      </c>
      <c r="F1055" s="173">
        <v>6.9815000000000003E-4</v>
      </c>
      <c r="G1055" s="173">
        <v>10.8591</v>
      </c>
      <c r="I1055" s="92">
        <f t="shared" si="103"/>
        <v>6.9815000000000003E-4</v>
      </c>
      <c r="J1055" t="str">
        <f>IFERROR(VLOOKUP(VLOOKUP(B1055,'Div &amp; NAV PU'!K:N,4,0),$O:$P,2,0),"Debt")</f>
        <v>Debt</v>
      </c>
      <c r="R1055" t="str">
        <f t="shared" si="104"/>
        <v>Y0BLRegular Plan - Daily IDCW</v>
      </c>
      <c r="S1055" t="str">
        <f>+VLOOKUP(B1055,'Div &amp; NAV PU'!K:N,4,0)</f>
        <v>Y0BL</v>
      </c>
      <c r="T1055" t="str">
        <f>+VLOOKUP(B1055,'Div &amp; NAV PU'!K:O,5,0)</f>
        <v>Regular Plan - Daily IDCW</v>
      </c>
      <c r="U1055">
        <f t="shared" si="100"/>
        <v>0.15721088999999988</v>
      </c>
      <c r="V1055">
        <f>+VLOOKUP(T1055,Financials!$C$59:$AN$72,MATCH(S1055,Financials!$1:$1,0)-2,0)</f>
        <v>0.15721088999999988</v>
      </c>
      <c r="W1055" s="108">
        <f t="shared" si="105"/>
        <v>0</v>
      </c>
      <c r="Y1055" s="92">
        <f t="shared" si="101"/>
        <v>0.15721088999999988</v>
      </c>
      <c r="Z1055">
        <f t="shared" si="102"/>
        <v>0.15721088999999988</v>
      </c>
    </row>
    <row r="1056" spans="1:32" hidden="1" x14ac:dyDescent="0.25">
      <c r="A1056" s="171">
        <v>1568</v>
      </c>
      <c r="B1056" s="171" t="s">
        <v>1263</v>
      </c>
      <c r="C1056" s="171" t="s">
        <v>2459</v>
      </c>
      <c r="D1056" s="172">
        <v>44405</v>
      </c>
      <c r="E1056" s="173">
        <v>8.4099999999999995E-4</v>
      </c>
      <c r="F1056" s="173">
        <v>8.4099999999999995E-4</v>
      </c>
      <c r="G1056" s="173">
        <v>10.8591</v>
      </c>
      <c r="I1056" s="92">
        <f t="shared" si="103"/>
        <v>8.4099999999999995E-4</v>
      </c>
      <c r="J1056" t="str">
        <f>IFERROR(VLOOKUP(VLOOKUP(B1056,'Div &amp; NAV PU'!K:N,4,0),$O:$P,2,0),"Debt")</f>
        <v>Debt</v>
      </c>
      <c r="R1056" t="str">
        <f t="shared" si="104"/>
        <v>Y0BLDirect Plan - Daily IDCW</v>
      </c>
      <c r="S1056" t="str">
        <f>+VLOOKUP(B1056,'Div &amp; NAV PU'!K:N,4,0)</f>
        <v>Y0BL</v>
      </c>
      <c r="T1056" t="str">
        <f>+VLOOKUP(B1056,'Div &amp; NAV PU'!K:O,5,0)</f>
        <v>Direct Plan - Daily IDCW</v>
      </c>
      <c r="U1056">
        <f t="shared" si="100"/>
        <v>0.18309809000000002</v>
      </c>
      <c r="V1056">
        <f>+VLOOKUP(T1056,Financials!$C$59:$AN$72,MATCH(S1056,Financials!$1:$1,0)-2,0)</f>
        <v>0.18309809000000002</v>
      </c>
      <c r="W1056" s="108">
        <f t="shared" si="105"/>
        <v>0</v>
      </c>
      <c r="Y1056" s="92">
        <f t="shared" si="101"/>
        <v>0.18309809000000002</v>
      </c>
      <c r="Z1056">
        <f t="shared" si="102"/>
        <v>0.18309809000000002</v>
      </c>
    </row>
    <row r="1057" spans="1:26" hidden="1" x14ac:dyDescent="0.25">
      <c r="A1057" s="171">
        <v>1569</v>
      </c>
      <c r="B1057" s="171" t="s">
        <v>1271</v>
      </c>
      <c r="C1057" s="171" t="s">
        <v>2446</v>
      </c>
      <c r="D1057" s="172">
        <v>44405</v>
      </c>
      <c r="E1057" s="173">
        <v>9.2179360000000002E-2</v>
      </c>
      <c r="F1057" s="173">
        <v>9.2179360000000002E-2</v>
      </c>
      <c r="G1057" s="173">
        <v>1011.7794</v>
      </c>
      <c r="I1057" s="92">
        <f t="shared" si="103"/>
        <v>9.2179360000000002E-2</v>
      </c>
      <c r="J1057" t="str">
        <f>IFERROR(VLOOKUP(VLOOKUP(B1057,'Div &amp; NAV PU'!K:N,4,0),$O:$P,2,0),"Debt")</f>
        <v>Debt</v>
      </c>
      <c r="R1057" t="str">
        <f t="shared" si="104"/>
        <v>Y0BQRegular Plan - Daily IDCW</v>
      </c>
      <c r="S1057" t="str">
        <f>+VLOOKUP(B1057,'Div &amp; NAV PU'!K:N,4,0)</f>
        <v>Y0BQ</v>
      </c>
      <c r="T1057" t="str">
        <f>+VLOOKUP(B1057,'Div &amp; NAV PU'!K:O,5,0)</f>
        <v>Regular Plan - Daily IDCW</v>
      </c>
      <c r="U1057">
        <f t="shared" si="100"/>
        <v>15.994319890000005</v>
      </c>
      <c r="V1057">
        <f>+VLOOKUP(T1057,Financials!$C$59:$AN$72,MATCH(S1057,Financials!$1:$1,0)-2,0)</f>
        <v>15.994319890000005</v>
      </c>
      <c r="W1057" s="108">
        <f t="shared" si="105"/>
        <v>0</v>
      </c>
      <c r="Y1057" s="92">
        <f t="shared" si="101"/>
        <v>15.994319890000005</v>
      </c>
      <c r="Z1057">
        <f t="shared" si="102"/>
        <v>15.994319890000005</v>
      </c>
    </row>
    <row r="1058" spans="1:26" hidden="1" x14ac:dyDescent="0.25">
      <c r="A1058" s="171">
        <v>1570</v>
      </c>
      <c r="B1058" s="171" t="s">
        <v>1268</v>
      </c>
      <c r="C1058" s="171" t="s">
        <v>2447</v>
      </c>
      <c r="D1058" s="172">
        <v>44405</v>
      </c>
      <c r="E1058" s="173">
        <v>9.4076439999999997E-2</v>
      </c>
      <c r="F1058" s="173">
        <v>9.4076439999999997E-2</v>
      </c>
      <c r="G1058" s="173">
        <v>1014.3496</v>
      </c>
      <c r="I1058" s="92">
        <f t="shared" si="103"/>
        <v>9.4076439999999997E-2</v>
      </c>
      <c r="J1058" t="str">
        <f>IFERROR(VLOOKUP(VLOOKUP(B1058,'Div &amp; NAV PU'!K:N,4,0),$O:$P,2,0),"Debt")</f>
        <v>Debt</v>
      </c>
      <c r="R1058" t="str">
        <f t="shared" si="104"/>
        <v>Y0BQDirect Plan - Daily IDCW</v>
      </c>
      <c r="S1058" t="str">
        <f>+VLOOKUP(B1058,'Div &amp; NAV PU'!K:N,4,0)</f>
        <v>Y0BQ</v>
      </c>
      <c r="T1058" t="str">
        <f>+VLOOKUP(B1058,'Div &amp; NAV PU'!K:O,5,0)</f>
        <v>Direct Plan - Daily IDCW</v>
      </c>
      <c r="U1058">
        <f t="shared" si="100"/>
        <v>16.338912069999992</v>
      </c>
      <c r="V1058">
        <f>+VLOOKUP(T1058,Financials!$C$59:$AN$72,MATCH(S1058,Financials!$1:$1,0)-2,0)</f>
        <v>16.338912069999992</v>
      </c>
      <c r="W1058" s="108">
        <f t="shared" si="105"/>
        <v>0</v>
      </c>
      <c r="Y1058" s="92">
        <f t="shared" si="101"/>
        <v>16.338912069999992</v>
      </c>
      <c r="Z1058">
        <f t="shared" si="102"/>
        <v>16.338912069999992</v>
      </c>
    </row>
    <row r="1059" spans="1:26" hidden="1" x14ac:dyDescent="0.25">
      <c r="A1059" s="171">
        <v>1571</v>
      </c>
      <c r="B1059" s="171" t="s">
        <v>1297</v>
      </c>
      <c r="C1059" s="171" t="s">
        <v>2469</v>
      </c>
      <c r="D1059" s="172">
        <v>44405</v>
      </c>
      <c r="E1059" s="173">
        <v>3.1788900000000002E-3</v>
      </c>
      <c r="F1059" s="173">
        <v>3.1788900000000002E-3</v>
      </c>
      <c r="G1059" s="173">
        <v>11.116</v>
      </c>
      <c r="I1059" s="92">
        <f t="shared" si="103"/>
        <v>3.1788900000000002E-3</v>
      </c>
      <c r="J1059" t="str">
        <f>IFERROR(VLOOKUP(VLOOKUP(B1059,'Div &amp; NAV PU'!K:N,4,0),$O:$P,2,0),"Debt")</f>
        <v>Debt</v>
      </c>
      <c r="R1059" t="str">
        <f t="shared" si="104"/>
        <v>Y0AIRegular Plan - Daily IDCW</v>
      </c>
      <c r="S1059" t="str">
        <f>+VLOOKUP(B1059,'Div &amp; NAV PU'!K:N,4,0)</f>
        <v>Y0AI</v>
      </c>
      <c r="T1059" t="str">
        <f>+VLOOKUP(B1059,'Div &amp; NAV PU'!K:O,5,0)</f>
        <v>Regular Plan - Daily IDCW</v>
      </c>
      <c r="U1059">
        <f t="shared" si="100"/>
        <v>0.25393286999999998</v>
      </c>
      <c r="V1059">
        <f>+VLOOKUP(T1059,Financials!$C$59:$AN$72,MATCH(S1059,Financials!$1:$1,0)-2,0)</f>
        <v>0.25393286999999998</v>
      </c>
      <c r="W1059" s="108">
        <f t="shared" si="105"/>
        <v>0</v>
      </c>
      <c r="Y1059" s="92">
        <f t="shared" si="101"/>
        <v>0.25393286999999998</v>
      </c>
      <c r="Z1059">
        <f t="shared" si="102"/>
        <v>0.25393286999999998</v>
      </c>
    </row>
    <row r="1060" spans="1:26" hidden="1" x14ac:dyDescent="0.25">
      <c r="A1060" s="171">
        <v>1572</v>
      </c>
      <c r="B1060" s="171" t="s">
        <v>1524</v>
      </c>
      <c r="C1060" s="171" t="s">
        <v>2462</v>
      </c>
      <c r="D1060" s="172">
        <v>44405</v>
      </c>
      <c r="E1060" s="173">
        <v>3.3165299999999998E-3</v>
      </c>
      <c r="F1060" s="173">
        <v>3.3165299999999998E-3</v>
      </c>
      <c r="G1060" s="173">
        <v>11.1907</v>
      </c>
      <c r="I1060" s="92">
        <f t="shared" si="103"/>
        <v>3.3165299999999998E-3</v>
      </c>
      <c r="J1060" t="str">
        <f>IFERROR(VLOOKUP(VLOOKUP(B1060,'Div &amp; NAV PU'!K:N,4,0),$O:$P,2,0),"Debt")</f>
        <v>Debt</v>
      </c>
      <c r="R1060" t="str">
        <f t="shared" si="104"/>
        <v>Y0AIDirect Plan - Daily IDCW</v>
      </c>
      <c r="S1060" t="str">
        <f>+VLOOKUP(B1060,'Div &amp; NAV PU'!K:N,4,0)</f>
        <v>Y0AI</v>
      </c>
      <c r="T1060" t="str">
        <f>+VLOOKUP(B1060,'Div &amp; NAV PU'!K:O,5,0)</f>
        <v>Direct Plan - Daily IDCW</v>
      </c>
      <c r="U1060">
        <f t="shared" si="100"/>
        <v>0.28590751000000003</v>
      </c>
      <c r="V1060">
        <f>+VLOOKUP(T1060,Financials!$C$59:$AN$72,MATCH(S1060,Financials!$1:$1,0)-2,0)</f>
        <v>0.28590751000000003</v>
      </c>
      <c r="W1060" s="108">
        <f t="shared" si="105"/>
        <v>0</v>
      </c>
      <c r="Y1060" s="92">
        <f t="shared" si="101"/>
        <v>0.28590751000000003</v>
      </c>
      <c r="Z1060">
        <f t="shared" si="102"/>
        <v>0.28590751000000003</v>
      </c>
    </row>
    <row r="1061" spans="1:26" hidden="1" x14ac:dyDescent="0.25">
      <c r="A1061" s="171">
        <v>1573</v>
      </c>
      <c r="B1061" s="171">
        <v>222</v>
      </c>
      <c r="C1061" s="171" t="s">
        <v>2455</v>
      </c>
      <c r="D1061" s="172">
        <v>44406</v>
      </c>
      <c r="E1061" s="173">
        <v>1.0353000000000001E-3</v>
      </c>
      <c r="F1061" s="173">
        <v>1.0353000000000001E-3</v>
      </c>
      <c r="G1061" s="173">
        <v>10.322100000000001</v>
      </c>
      <c r="I1061" s="92">
        <f t="shared" si="103"/>
        <v>1.0353000000000001E-3</v>
      </c>
      <c r="J1061" t="str">
        <f>IFERROR(VLOOKUP(VLOOKUP(B1061,'Div &amp; NAV PU'!K:N,4,0),$O:$P,2,0),"Debt")</f>
        <v>Debt</v>
      </c>
      <c r="R1061" t="str">
        <f t="shared" si="104"/>
        <v>Y0BORegular Plan - Daily IDCW</v>
      </c>
      <c r="S1061" t="str">
        <f>+VLOOKUP(B1061,'Div &amp; NAV PU'!K:N,4,0)</f>
        <v>Y0BO</v>
      </c>
      <c r="T1061" t="str">
        <f>+VLOOKUP(B1061,'Div &amp; NAV PU'!K:O,5,0)</f>
        <v>Regular Plan - Daily IDCW</v>
      </c>
      <c r="U1061">
        <f t="shared" si="100"/>
        <v>0.17107141000000012</v>
      </c>
      <c r="V1061">
        <f>+VLOOKUP(T1061,Financials!$C$59:$AN$72,MATCH(S1061,Financials!$1:$1,0)-2,0)</f>
        <v>0.17107141000000012</v>
      </c>
      <c r="W1061" s="108">
        <f t="shared" si="105"/>
        <v>0</v>
      </c>
      <c r="Y1061" s="92">
        <f t="shared" si="101"/>
        <v>0.17107141000000012</v>
      </c>
      <c r="Z1061">
        <f t="shared" si="102"/>
        <v>0.17107141000000012</v>
      </c>
    </row>
    <row r="1062" spans="1:26" hidden="1" x14ac:dyDescent="0.25">
      <c r="A1062" s="171">
        <v>1574</v>
      </c>
      <c r="B1062" s="171" t="s">
        <v>1259</v>
      </c>
      <c r="C1062" s="171" t="s">
        <v>2457</v>
      </c>
      <c r="D1062" s="172">
        <v>44406</v>
      </c>
      <c r="E1062" s="173">
        <v>1.1001800000000001E-3</v>
      </c>
      <c r="F1062" s="173">
        <v>1.1001800000000001E-3</v>
      </c>
      <c r="G1062" s="173">
        <v>10.5092</v>
      </c>
      <c r="I1062" s="92">
        <f t="shared" si="103"/>
        <v>1.1001800000000001E-3</v>
      </c>
      <c r="J1062" t="str">
        <f>IFERROR(VLOOKUP(VLOOKUP(B1062,'Div &amp; NAV PU'!K:N,4,0),$O:$P,2,0),"Debt")</f>
        <v>Debt</v>
      </c>
      <c r="R1062" t="str">
        <f t="shared" si="104"/>
        <v>Y0BODirect Plan - Daily IDCW</v>
      </c>
      <c r="S1062" t="str">
        <f>+VLOOKUP(B1062,'Div &amp; NAV PU'!K:N,4,0)</f>
        <v>Y0BO</v>
      </c>
      <c r="T1062" t="str">
        <f>+VLOOKUP(B1062,'Div &amp; NAV PU'!K:O,5,0)</f>
        <v>Direct Plan - Daily IDCW</v>
      </c>
      <c r="U1062">
        <f t="shared" si="100"/>
        <v>0.18260394999999999</v>
      </c>
      <c r="V1062">
        <f>+VLOOKUP(T1062,Financials!$C$59:$AN$72,MATCH(S1062,Financials!$1:$1,0)-2,0)</f>
        <v>0.18260394999999999</v>
      </c>
      <c r="W1062" s="108">
        <f t="shared" si="105"/>
        <v>0</v>
      </c>
      <c r="Y1062" s="92">
        <f t="shared" si="101"/>
        <v>0.18260394999999999</v>
      </c>
      <c r="Z1062">
        <f t="shared" si="102"/>
        <v>0.18260394999999999</v>
      </c>
    </row>
    <row r="1063" spans="1:26" hidden="1" x14ac:dyDescent="0.25">
      <c r="A1063" s="171">
        <v>1575</v>
      </c>
      <c r="B1063" s="171" t="s">
        <v>1289</v>
      </c>
      <c r="C1063" s="171" t="s">
        <v>2444</v>
      </c>
      <c r="D1063" s="172">
        <v>44406</v>
      </c>
      <c r="E1063" s="173">
        <v>8.402896E-2</v>
      </c>
      <c r="F1063" s="173">
        <v>8.402896E-2</v>
      </c>
      <c r="G1063" s="173">
        <v>1023.3</v>
      </c>
      <c r="I1063" s="92">
        <f t="shared" si="103"/>
        <v>8.402896E-2</v>
      </c>
      <c r="J1063" t="str">
        <f>IFERROR(VLOOKUP(VLOOKUP(B1063,'Div &amp; NAV PU'!K:N,4,0),$O:$P,2,0),"Debt")</f>
        <v>Debt</v>
      </c>
      <c r="R1063" t="str">
        <f t="shared" si="104"/>
        <v>Y0ALRegular Plan - Daily IDCW</v>
      </c>
      <c r="S1063" t="str">
        <f>+VLOOKUP(B1063,'Div &amp; NAV PU'!K:N,4,0)</f>
        <v>Y0AL</v>
      </c>
      <c r="T1063" t="str">
        <f>+VLOOKUP(B1063,'Div &amp; NAV PU'!K:O,5,0)</f>
        <v>Regular Plan - Daily IDCW</v>
      </c>
      <c r="U1063">
        <f t="shared" si="100"/>
        <v>15.581406499999995</v>
      </c>
      <c r="V1063">
        <f>+VLOOKUP(T1063,Financials!$C$59:$AN$72,MATCH(S1063,Financials!$1:$1,0)-2,0)</f>
        <v>15.581406499999995</v>
      </c>
      <c r="W1063" s="108">
        <f t="shared" si="105"/>
        <v>0</v>
      </c>
      <c r="Y1063" s="92">
        <f t="shared" si="101"/>
        <v>15.581406499999995</v>
      </c>
      <c r="Z1063">
        <f t="shared" si="102"/>
        <v>15.581406499999995</v>
      </c>
    </row>
    <row r="1064" spans="1:26" hidden="1" x14ac:dyDescent="0.25">
      <c r="A1064" s="171">
        <v>1576</v>
      </c>
      <c r="B1064" s="171" t="s">
        <v>1285</v>
      </c>
      <c r="C1064" s="171" t="s">
        <v>2445</v>
      </c>
      <c r="D1064" s="172">
        <v>44406</v>
      </c>
      <c r="E1064" s="173">
        <v>8.6748640000000002E-2</v>
      </c>
      <c r="F1064" s="173">
        <v>8.6748640000000002E-2</v>
      </c>
      <c r="G1064" s="173">
        <v>1023.3</v>
      </c>
      <c r="I1064" s="92">
        <f t="shared" si="103"/>
        <v>8.6748640000000002E-2</v>
      </c>
      <c r="J1064" t="str">
        <f>IFERROR(VLOOKUP(VLOOKUP(B1064,'Div &amp; NAV PU'!K:N,4,0),$O:$P,2,0),"Debt")</f>
        <v>Debt</v>
      </c>
      <c r="R1064" t="str">
        <f t="shared" si="104"/>
        <v>Y0ALDirect Plan - Daily IDCW</v>
      </c>
      <c r="S1064" t="str">
        <f>+VLOOKUP(B1064,'Div &amp; NAV PU'!K:N,4,0)</f>
        <v>Y0AL</v>
      </c>
      <c r="T1064" t="str">
        <f>+VLOOKUP(B1064,'Div &amp; NAV PU'!K:O,5,0)</f>
        <v>Direct Plan - Daily IDCW</v>
      </c>
      <c r="U1064">
        <f t="shared" si="100"/>
        <v>16.110954460000006</v>
      </c>
      <c r="V1064">
        <f>+VLOOKUP(T1064,Financials!$C$59:$AN$72,MATCH(S1064,Financials!$1:$1,0)-2,0)</f>
        <v>16.110954460000006</v>
      </c>
      <c r="W1064" s="108">
        <f t="shared" si="105"/>
        <v>0</v>
      </c>
      <c r="Y1064" s="92">
        <f t="shared" si="101"/>
        <v>16.110954460000006</v>
      </c>
      <c r="Z1064">
        <f t="shared" si="102"/>
        <v>16.110954460000006</v>
      </c>
    </row>
    <row r="1065" spans="1:26" hidden="1" x14ac:dyDescent="0.25">
      <c r="A1065" s="171">
        <v>1577</v>
      </c>
      <c r="B1065" s="171">
        <v>125</v>
      </c>
      <c r="C1065" s="171" t="s">
        <v>2458</v>
      </c>
      <c r="D1065" s="172">
        <v>44406</v>
      </c>
      <c r="E1065" s="173">
        <v>1.56259E-3</v>
      </c>
      <c r="F1065" s="173">
        <v>1.56259E-3</v>
      </c>
      <c r="G1065" s="173">
        <v>10.8591</v>
      </c>
      <c r="I1065" s="92">
        <f t="shared" si="103"/>
        <v>1.56259E-3</v>
      </c>
      <c r="J1065" t="str">
        <f>IFERROR(VLOOKUP(VLOOKUP(B1065,'Div &amp; NAV PU'!K:N,4,0),$O:$P,2,0),"Debt")</f>
        <v>Debt</v>
      </c>
      <c r="R1065" t="str">
        <f t="shared" si="104"/>
        <v>Y0BLRegular Plan - Daily IDCW</v>
      </c>
      <c r="S1065" t="str">
        <f>+VLOOKUP(B1065,'Div &amp; NAV PU'!K:N,4,0)</f>
        <v>Y0BL</v>
      </c>
      <c r="T1065" t="str">
        <f>+VLOOKUP(B1065,'Div &amp; NAV PU'!K:O,5,0)</f>
        <v>Regular Plan - Daily IDCW</v>
      </c>
      <c r="U1065">
        <f t="shared" si="100"/>
        <v>0.15721088999999988</v>
      </c>
      <c r="V1065">
        <f>+VLOOKUP(T1065,Financials!$C$59:$AN$72,MATCH(S1065,Financials!$1:$1,0)-2,0)</f>
        <v>0.15721088999999988</v>
      </c>
      <c r="W1065" s="108">
        <f t="shared" si="105"/>
        <v>0</v>
      </c>
      <c r="Y1065" s="92">
        <f t="shared" si="101"/>
        <v>0.15721088999999988</v>
      </c>
      <c r="Z1065">
        <f t="shared" si="102"/>
        <v>0.15721088999999988</v>
      </c>
    </row>
    <row r="1066" spans="1:26" hidden="1" x14ac:dyDescent="0.25">
      <c r="A1066" s="171">
        <v>1578</v>
      </c>
      <c r="B1066" s="171" t="s">
        <v>1263</v>
      </c>
      <c r="C1066" s="171" t="s">
        <v>2459</v>
      </c>
      <c r="D1066" s="172">
        <v>44406</v>
      </c>
      <c r="E1066" s="173">
        <v>1.70538E-3</v>
      </c>
      <c r="F1066" s="173">
        <v>1.70538E-3</v>
      </c>
      <c r="G1066" s="173">
        <v>10.8591</v>
      </c>
      <c r="I1066" s="92">
        <f t="shared" si="103"/>
        <v>1.70538E-3</v>
      </c>
      <c r="J1066" t="str">
        <f>IFERROR(VLOOKUP(VLOOKUP(B1066,'Div &amp; NAV PU'!K:N,4,0),$O:$P,2,0),"Debt")</f>
        <v>Debt</v>
      </c>
      <c r="R1066" t="str">
        <f t="shared" si="104"/>
        <v>Y0BLDirect Plan - Daily IDCW</v>
      </c>
      <c r="S1066" t="str">
        <f>+VLOOKUP(B1066,'Div &amp; NAV PU'!K:N,4,0)</f>
        <v>Y0BL</v>
      </c>
      <c r="T1066" t="str">
        <f>+VLOOKUP(B1066,'Div &amp; NAV PU'!K:O,5,0)</f>
        <v>Direct Plan - Daily IDCW</v>
      </c>
      <c r="U1066">
        <f t="shared" si="100"/>
        <v>0.18309809000000002</v>
      </c>
      <c r="V1066">
        <f>+VLOOKUP(T1066,Financials!$C$59:$AN$72,MATCH(S1066,Financials!$1:$1,0)-2,0)</f>
        <v>0.18309809000000002</v>
      </c>
      <c r="W1066" s="108">
        <f t="shared" si="105"/>
        <v>0</v>
      </c>
      <c r="Y1066" s="92">
        <f t="shared" si="101"/>
        <v>0.18309809000000002</v>
      </c>
      <c r="Z1066">
        <f t="shared" si="102"/>
        <v>0.18309809000000002</v>
      </c>
    </row>
    <row r="1067" spans="1:26" hidden="1" x14ac:dyDescent="0.25">
      <c r="A1067" s="171">
        <v>1579</v>
      </c>
      <c r="B1067" s="171" t="s">
        <v>1271</v>
      </c>
      <c r="C1067" s="171" t="s">
        <v>2446</v>
      </c>
      <c r="D1067" s="172">
        <v>44406</v>
      </c>
      <c r="E1067" s="173">
        <v>8.7553580000000006E-2</v>
      </c>
      <c r="F1067" s="173">
        <v>8.7553580000000006E-2</v>
      </c>
      <c r="G1067" s="173">
        <v>1011.7794</v>
      </c>
      <c r="I1067" s="92">
        <f t="shared" si="103"/>
        <v>8.7553580000000006E-2</v>
      </c>
      <c r="J1067" t="str">
        <f>IFERROR(VLOOKUP(VLOOKUP(B1067,'Div &amp; NAV PU'!K:N,4,0),$O:$P,2,0),"Debt")</f>
        <v>Debt</v>
      </c>
      <c r="R1067" t="str">
        <f t="shared" si="104"/>
        <v>Y0BQRegular Plan - Daily IDCW</v>
      </c>
      <c r="S1067" t="str">
        <f>+VLOOKUP(B1067,'Div &amp; NAV PU'!K:N,4,0)</f>
        <v>Y0BQ</v>
      </c>
      <c r="T1067" t="str">
        <f>+VLOOKUP(B1067,'Div &amp; NAV PU'!K:O,5,0)</f>
        <v>Regular Plan - Daily IDCW</v>
      </c>
      <c r="U1067">
        <f t="shared" si="100"/>
        <v>15.994319890000005</v>
      </c>
      <c r="V1067">
        <f>+VLOOKUP(T1067,Financials!$C$59:$AN$72,MATCH(S1067,Financials!$1:$1,0)-2,0)</f>
        <v>15.994319890000005</v>
      </c>
      <c r="W1067" s="108">
        <f t="shared" si="105"/>
        <v>0</v>
      </c>
      <c r="Y1067" s="92">
        <f t="shared" si="101"/>
        <v>15.994319890000005</v>
      </c>
      <c r="Z1067">
        <f t="shared" si="102"/>
        <v>15.994319890000005</v>
      </c>
    </row>
    <row r="1068" spans="1:26" hidden="1" x14ac:dyDescent="0.25">
      <c r="A1068" s="171">
        <v>1580</v>
      </c>
      <c r="B1068" s="171" t="s">
        <v>1268</v>
      </c>
      <c r="C1068" s="171" t="s">
        <v>2447</v>
      </c>
      <c r="D1068" s="172">
        <v>44406</v>
      </c>
      <c r="E1068" s="173">
        <v>8.9440080000000005E-2</v>
      </c>
      <c r="F1068" s="173">
        <v>8.9440080000000005E-2</v>
      </c>
      <c r="G1068" s="173">
        <v>1014.3496</v>
      </c>
      <c r="I1068" s="92">
        <f t="shared" si="103"/>
        <v>8.9440080000000005E-2</v>
      </c>
      <c r="J1068" t="str">
        <f>IFERROR(VLOOKUP(VLOOKUP(B1068,'Div &amp; NAV PU'!K:N,4,0),$O:$P,2,0),"Debt")</f>
        <v>Debt</v>
      </c>
      <c r="R1068" t="str">
        <f t="shared" si="104"/>
        <v>Y0BQDirect Plan - Daily IDCW</v>
      </c>
      <c r="S1068" t="str">
        <f>+VLOOKUP(B1068,'Div &amp; NAV PU'!K:N,4,0)</f>
        <v>Y0BQ</v>
      </c>
      <c r="T1068" t="str">
        <f>+VLOOKUP(B1068,'Div &amp; NAV PU'!K:O,5,0)</f>
        <v>Direct Plan - Daily IDCW</v>
      </c>
      <c r="U1068">
        <f t="shared" si="100"/>
        <v>16.338912069999992</v>
      </c>
      <c r="V1068">
        <f>+VLOOKUP(T1068,Financials!$C$59:$AN$72,MATCH(S1068,Financials!$1:$1,0)-2,0)</f>
        <v>16.338912069999992</v>
      </c>
      <c r="W1068" s="108">
        <f t="shared" si="105"/>
        <v>0</v>
      </c>
      <c r="Y1068" s="92">
        <f t="shared" si="101"/>
        <v>16.338912069999992</v>
      </c>
      <c r="Z1068">
        <f t="shared" si="102"/>
        <v>16.338912069999992</v>
      </c>
    </row>
    <row r="1069" spans="1:26" hidden="1" x14ac:dyDescent="0.25">
      <c r="A1069" s="171">
        <v>1581</v>
      </c>
      <c r="B1069" s="171" t="s">
        <v>1297</v>
      </c>
      <c r="C1069" s="171" t="s">
        <v>2469</v>
      </c>
      <c r="D1069" s="172">
        <v>44406</v>
      </c>
      <c r="E1069" s="173">
        <v>1.4941799999999999E-3</v>
      </c>
      <c r="F1069" s="173">
        <v>1.4941799999999999E-3</v>
      </c>
      <c r="G1069" s="173">
        <v>11.116</v>
      </c>
      <c r="I1069" s="92">
        <f t="shared" si="103"/>
        <v>1.4941799999999999E-3</v>
      </c>
      <c r="J1069" t="str">
        <f>IFERROR(VLOOKUP(VLOOKUP(B1069,'Div &amp; NAV PU'!K:N,4,0),$O:$P,2,0),"Debt")</f>
        <v>Debt</v>
      </c>
      <c r="R1069" t="str">
        <f t="shared" si="104"/>
        <v>Y0AIRegular Plan - Daily IDCW</v>
      </c>
      <c r="S1069" t="str">
        <f>+VLOOKUP(B1069,'Div &amp; NAV PU'!K:N,4,0)</f>
        <v>Y0AI</v>
      </c>
      <c r="T1069" t="str">
        <f>+VLOOKUP(B1069,'Div &amp; NAV PU'!K:O,5,0)</f>
        <v>Regular Plan - Daily IDCW</v>
      </c>
      <c r="U1069">
        <f t="shared" si="100"/>
        <v>0.25393286999999998</v>
      </c>
      <c r="V1069">
        <f>+VLOOKUP(T1069,Financials!$C$59:$AN$72,MATCH(S1069,Financials!$1:$1,0)-2,0)</f>
        <v>0.25393286999999998</v>
      </c>
      <c r="W1069" s="108">
        <f t="shared" si="105"/>
        <v>0</v>
      </c>
      <c r="Y1069" s="92">
        <f t="shared" si="101"/>
        <v>0.25393286999999998</v>
      </c>
      <c r="Z1069">
        <f t="shared" si="102"/>
        <v>0.25393286999999998</v>
      </c>
    </row>
    <row r="1070" spans="1:26" hidden="1" x14ac:dyDescent="0.25">
      <c r="A1070" s="171">
        <v>1582</v>
      </c>
      <c r="B1070" s="171" t="s">
        <v>1524</v>
      </c>
      <c r="C1070" s="171" t="s">
        <v>2462</v>
      </c>
      <c r="D1070" s="172">
        <v>44406</v>
      </c>
      <c r="E1070" s="173">
        <v>1.6203700000000001E-3</v>
      </c>
      <c r="F1070" s="173">
        <v>1.6203700000000001E-3</v>
      </c>
      <c r="G1070" s="173">
        <v>11.1907</v>
      </c>
      <c r="I1070" s="92">
        <f t="shared" si="103"/>
        <v>1.6203700000000001E-3</v>
      </c>
      <c r="J1070" t="str">
        <f>IFERROR(VLOOKUP(VLOOKUP(B1070,'Div &amp; NAV PU'!K:N,4,0),$O:$P,2,0),"Debt")</f>
        <v>Debt</v>
      </c>
      <c r="R1070" t="str">
        <f t="shared" si="104"/>
        <v>Y0AIDirect Plan - Daily IDCW</v>
      </c>
      <c r="S1070" t="str">
        <f>+VLOOKUP(B1070,'Div &amp; NAV PU'!K:N,4,0)</f>
        <v>Y0AI</v>
      </c>
      <c r="T1070" t="str">
        <f>+VLOOKUP(B1070,'Div &amp; NAV PU'!K:O,5,0)</f>
        <v>Direct Plan - Daily IDCW</v>
      </c>
      <c r="U1070">
        <f t="shared" si="100"/>
        <v>0.28590751000000003</v>
      </c>
      <c r="V1070">
        <f>+VLOOKUP(T1070,Financials!$C$59:$AN$72,MATCH(S1070,Financials!$1:$1,0)-2,0)</f>
        <v>0.28590751000000003</v>
      </c>
      <c r="W1070" s="108">
        <f t="shared" si="105"/>
        <v>0</v>
      </c>
      <c r="Y1070" s="92">
        <f t="shared" si="101"/>
        <v>0.28590751000000003</v>
      </c>
      <c r="Z1070">
        <f t="shared" si="102"/>
        <v>0.28590751000000003</v>
      </c>
    </row>
    <row r="1071" spans="1:26" hidden="1" x14ac:dyDescent="0.25">
      <c r="A1071" s="171">
        <v>1584</v>
      </c>
      <c r="B1071" s="171" t="s">
        <v>1343</v>
      </c>
      <c r="C1071" s="171" t="s">
        <v>2494</v>
      </c>
      <c r="D1071" s="172">
        <v>44407</v>
      </c>
      <c r="E1071" s="173">
        <v>0.05</v>
      </c>
      <c r="F1071" s="173">
        <v>0.05</v>
      </c>
      <c r="G1071" s="173">
        <v>10.456</v>
      </c>
      <c r="I1071" s="92">
        <f t="shared" si="103"/>
        <v>0.05</v>
      </c>
      <c r="J1071" t="str">
        <f>IFERROR(VLOOKUP(VLOOKUP(B1071,'Div &amp; NAV PU'!K:N,4,0),$O:$P,2,0),"Debt")</f>
        <v>Equity</v>
      </c>
      <c r="R1071" t="str">
        <f t="shared" si="104"/>
        <v>Y0D3Direct Plan - Monthly IDCW</v>
      </c>
      <c r="S1071" t="str">
        <f>+VLOOKUP(B1071,'Div &amp; NAV PU'!K:N,4,0)</f>
        <v>Y0D3</v>
      </c>
      <c r="T1071" t="str">
        <f>+VLOOKUP(B1071,'Div &amp; NAV PU'!K:O,5,0)</f>
        <v>Direct Plan - Monthly IDCW</v>
      </c>
      <c r="U1071">
        <f t="shared" si="100"/>
        <v>0.22</v>
      </c>
      <c r="V1071">
        <f>+VLOOKUP(T1071,Financials!$C$59:$AN$72,MATCH(S1071,Financials!$1:$1,0)-2,0)</f>
        <v>0.22</v>
      </c>
      <c r="W1071" s="108">
        <f t="shared" si="105"/>
        <v>0</v>
      </c>
      <c r="Y1071" s="92">
        <f t="shared" si="101"/>
        <v>0.22</v>
      </c>
      <c r="Z1071">
        <f t="shared" si="102"/>
        <v>0.22</v>
      </c>
    </row>
    <row r="1072" spans="1:26" hidden="1" x14ac:dyDescent="0.25">
      <c r="A1072" s="171">
        <v>1585</v>
      </c>
      <c r="B1072" s="171">
        <v>222</v>
      </c>
      <c r="C1072" s="171" t="s">
        <v>2455</v>
      </c>
      <c r="D1072" s="172">
        <v>44407</v>
      </c>
      <c r="E1072" s="173">
        <v>8.6697E-4</v>
      </c>
      <c r="F1072" s="173">
        <v>8.6697E-4</v>
      </c>
      <c r="G1072" s="173">
        <v>10.322100000000001</v>
      </c>
      <c r="I1072" s="92">
        <f t="shared" si="103"/>
        <v>8.6697E-4</v>
      </c>
      <c r="J1072" t="str">
        <f>IFERROR(VLOOKUP(VLOOKUP(B1072,'Div &amp; NAV PU'!K:N,4,0),$O:$P,2,0),"Debt")</f>
        <v>Debt</v>
      </c>
      <c r="R1072" t="str">
        <f t="shared" si="104"/>
        <v>Y0BORegular Plan - Daily IDCW</v>
      </c>
      <c r="S1072" t="str">
        <f>+VLOOKUP(B1072,'Div &amp; NAV PU'!K:N,4,0)</f>
        <v>Y0BO</v>
      </c>
      <c r="T1072" t="str">
        <f>+VLOOKUP(B1072,'Div &amp; NAV PU'!K:O,5,0)</f>
        <v>Regular Plan - Daily IDCW</v>
      </c>
      <c r="U1072">
        <f t="shared" si="100"/>
        <v>0.17107141000000012</v>
      </c>
      <c r="V1072">
        <f>+VLOOKUP(T1072,Financials!$C$59:$AN$72,MATCH(S1072,Financials!$1:$1,0)-2,0)</f>
        <v>0.17107141000000012</v>
      </c>
      <c r="W1072" s="108">
        <f t="shared" si="105"/>
        <v>0</v>
      </c>
      <c r="Y1072" s="92">
        <f t="shared" si="101"/>
        <v>0.17107141000000012</v>
      </c>
      <c r="Z1072">
        <f t="shared" si="102"/>
        <v>0.17107141000000012</v>
      </c>
    </row>
    <row r="1073" spans="1:32" hidden="1" x14ac:dyDescent="0.25">
      <c r="A1073" s="171">
        <v>1586</v>
      </c>
      <c r="B1073" s="171" t="s">
        <v>1259</v>
      </c>
      <c r="C1073" s="171" t="s">
        <v>2457</v>
      </c>
      <c r="D1073" s="172">
        <v>44407</v>
      </c>
      <c r="E1073" s="173">
        <v>9.2876000000000005E-4</v>
      </c>
      <c r="F1073" s="173">
        <v>9.2876000000000005E-4</v>
      </c>
      <c r="G1073" s="173">
        <v>10.5092</v>
      </c>
      <c r="I1073" s="92">
        <f t="shared" si="103"/>
        <v>9.2876000000000005E-4</v>
      </c>
      <c r="J1073" t="str">
        <f>IFERROR(VLOOKUP(VLOOKUP(B1073,'Div &amp; NAV PU'!K:N,4,0),$O:$P,2,0),"Debt")</f>
        <v>Debt</v>
      </c>
      <c r="R1073" t="str">
        <f t="shared" si="104"/>
        <v>Y0BODirect Plan - Daily IDCW</v>
      </c>
      <c r="S1073" t="str">
        <f>+VLOOKUP(B1073,'Div &amp; NAV PU'!K:N,4,0)</f>
        <v>Y0BO</v>
      </c>
      <c r="T1073" t="str">
        <f>+VLOOKUP(B1073,'Div &amp; NAV PU'!K:O,5,0)</f>
        <v>Direct Plan - Daily IDCW</v>
      </c>
      <c r="U1073">
        <f t="shared" si="100"/>
        <v>0.18260394999999999</v>
      </c>
      <c r="V1073">
        <f>+VLOOKUP(T1073,Financials!$C$59:$AN$72,MATCH(S1073,Financials!$1:$1,0)-2,0)</f>
        <v>0.18260394999999999</v>
      </c>
      <c r="W1073" s="108">
        <f t="shared" si="105"/>
        <v>0</v>
      </c>
      <c r="Y1073" s="92">
        <f t="shared" si="101"/>
        <v>0.18260394999999999</v>
      </c>
      <c r="Z1073">
        <f t="shared" si="102"/>
        <v>0.18260394999999999</v>
      </c>
    </row>
    <row r="1074" spans="1:32" hidden="1" x14ac:dyDescent="0.25">
      <c r="A1074" s="171">
        <v>1587</v>
      </c>
      <c r="B1074" s="171" t="s">
        <v>1289</v>
      </c>
      <c r="C1074" s="171" t="s">
        <v>2444</v>
      </c>
      <c r="D1074" s="172">
        <v>44407</v>
      </c>
      <c r="E1074" s="173">
        <v>8.5572040000000002E-2</v>
      </c>
      <c r="F1074" s="173">
        <v>8.5572040000000002E-2</v>
      </c>
      <c r="G1074" s="173">
        <v>1023.3</v>
      </c>
      <c r="I1074" s="92">
        <f t="shared" si="103"/>
        <v>8.5572040000000002E-2</v>
      </c>
      <c r="J1074" t="str">
        <f>IFERROR(VLOOKUP(VLOOKUP(B1074,'Div &amp; NAV PU'!K:N,4,0),$O:$P,2,0),"Debt")</f>
        <v>Debt</v>
      </c>
      <c r="R1074" t="str">
        <f t="shared" si="104"/>
        <v>Y0ALRegular Plan - Daily IDCW</v>
      </c>
      <c r="S1074" t="str">
        <f>+VLOOKUP(B1074,'Div &amp; NAV PU'!K:N,4,0)</f>
        <v>Y0AL</v>
      </c>
      <c r="T1074" t="str">
        <f>+VLOOKUP(B1074,'Div &amp; NAV PU'!K:O,5,0)</f>
        <v>Regular Plan - Daily IDCW</v>
      </c>
      <c r="U1074">
        <f t="shared" si="100"/>
        <v>15.581406499999995</v>
      </c>
      <c r="V1074">
        <f>+VLOOKUP(T1074,Financials!$C$59:$AN$72,MATCH(S1074,Financials!$1:$1,0)-2,0)</f>
        <v>15.581406499999995</v>
      </c>
      <c r="W1074" s="108">
        <f t="shared" si="105"/>
        <v>0</v>
      </c>
      <c r="Y1074" s="92">
        <f t="shared" si="101"/>
        <v>15.581406499999995</v>
      </c>
      <c r="Z1074">
        <f t="shared" si="102"/>
        <v>15.581406499999995</v>
      </c>
    </row>
    <row r="1075" spans="1:32" hidden="1" x14ac:dyDescent="0.25">
      <c r="A1075" s="171">
        <v>1589</v>
      </c>
      <c r="B1075" s="171" t="s">
        <v>1285</v>
      </c>
      <c r="C1075" s="171" t="s">
        <v>2445</v>
      </c>
      <c r="D1075" s="172">
        <v>44407</v>
      </c>
      <c r="E1075" s="173">
        <v>8.8501850000000007E-2</v>
      </c>
      <c r="F1075" s="173">
        <v>8.8501850000000007E-2</v>
      </c>
      <c r="G1075" s="173">
        <v>1023.3</v>
      </c>
      <c r="I1075" s="92">
        <f t="shared" si="103"/>
        <v>8.8501850000000007E-2</v>
      </c>
      <c r="J1075" t="str">
        <f>IFERROR(VLOOKUP(VLOOKUP(B1075,'Div &amp; NAV PU'!K:N,4,0),$O:$P,2,0),"Debt")</f>
        <v>Debt</v>
      </c>
      <c r="R1075" t="str">
        <f t="shared" si="104"/>
        <v>Y0ALDirect Plan - Daily IDCW</v>
      </c>
      <c r="S1075" t="str">
        <f>+VLOOKUP(B1075,'Div &amp; NAV PU'!K:N,4,0)</f>
        <v>Y0AL</v>
      </c>
      <c r="T1075" t="str">
        <f>+VLOOKUP(B1075,'Div &amp; NAV PU'!K:O,5,0)</f>
        <v>Direct Plan - Daily IDCW</v>
      </c>
      <c r="U1075">
        <f t="shared" si="100"/>
        <v>16.110954460000006</v>
      </c>
      <c r="V1075">
        <f>+VLOOKUP(T1075,Financials!$C$59:$AN$72,MATCH(S1075,Financials!$1:$1,0)-2,0)</f>
        <v>16.110954460000006</v>
      </c>
      <c r="W1075" s="108">
        <f t="shared" si="105"/>
        <v>0</v>
      </c>
      <c r="Y1075" s="92">
        <f t="shared" si="101"/>
        <v>16.110954460000006</v>
      </c>
      <c r="Z1075">
        <f t="shared" si="102"/>
        <v>16.110954460000006</v>
      </c>
    </row>
    <row r="1076" spans="1:32" hidden="1" x14ac:dyDescent="0.25">
      <c r="A1076" s="171">
        <v>1590</v>
      </c>
      <c r="B1076" s="171">
        <v>125</v>
      </c>
      <c r="C1076" s="171" t="s">
        <v>2458</v>
      </c>
      <c r="D1076" s="172">
        <v>44407</v>
      </c>
      <c r="E1076" s="173">
        <v>9.6272000000000003E-4</v>
      </c>
      <c r="F1076" s="173">
        <v>9.6272000000000003E-4</v>
      </c>
      <c r="G1076" s="173">
        <v>10.8591</v>
      </c>
      <c r="I1076" s="92">
        <f t="shared" si="103"/>
        <v>9.6272000000000003E-4</v>
      </c>
      <c r="J1076" t="str">
        <f>IFERROR(VLOOKUP(VLOOKUP(B1076,'Div &amp; NAV PU'!K:N,4,0),$O:$P,2,0),"Debt")</f>
        <v>Debt</v>
      </c>
      <c r="R1076" t="str">
        <f t="shared" si="104"/>
        <v>Y0BLRegular Plan - Daily IDCW</v>
      </c>
      <c r="S1076" t="str">
        <f>+VLOOKUP(B1076,'Div &amp; NAV PU'!K:N,4,0)</f>
        <v>Y0BL</v>
      </c>
      <c r="T1076" t="str">
        <f>+VLOOKUP(B1076,'Div &amp; NAV PU'!K:O,5,0)</f>
        <v>Regular Plan - Daily IDCW</v>
      </c>
      <c r="U1076">
        <f t="shared" si="100"/>
        <v>0.15721088999999988</v>
      </c>
      <c r="V1076">
        <f>+VLOOKUP(T1076,Financials!$C$59:$AN$72,MATCH(S1076,Financials!$1:$1,0)-2,0)</f>
        <v>0.15721088999999988</v>
      </c>
      <c r="W1076" s="108">
        <f t="shared" si="105"/>
        <v>0</v>
      </c>
      <c r="Y1076" s="92">
        <f t="shared" si="101"/>
        <v>0.15721088999999988</v>
      </c>
      <c r="Z1076">
        <f t="shared" si="102"/>
        <v>0.15721088999999988</v>
      </c>
    </row>
    <row r="1077" spans="1:32" hidden="1" x14ac:dyDescent="0.25">
      <c r="A1077" s="171">
        <v>1591</v>
      </c>
      <c r="B1077" s="171" t="s">
        <v>1263</v>
      </c>
      <c r="C1077" s="171" t="s">
        <v>2459</v>
      </c>
      <c r="D1077" s="172">
        <v>44407</v>
      </c>
      <c r="E1077" s="173">
        <v>1.10545E-3</v>
      </c>
      <c r="F1077" s="173">
        <v>1.10545E-3</v>
      </c>
      <c r="G1077" s="173">
        <v>10.8591</v>
      </c>
      <c r="I1077" s="92">
        <f t="shared" si="103"/>
        <v>1.10545E-3</v>
      </c>
      <c r="J1077" t="str">
        <f>IFERROR(VLOOKUP(VLOOKUP(B1077,'Div &amp; NAV PU'!K:N,4,0),$O:$P,2,0),"Debt")</f>
        <v>Debt</v>
      </c>
      <c r="R1077" t="str">
        <f t="shared" ref="R1077:R1131" si="106">+S1077&amp;T1077</f>
        <v>Y0BLDirect Plan - Daily IDCW</v>
      </c>
      <c r="S1077" t="str">
        <f>+VLOOKUP(B1077,'Div &amp; NAV PU'!K:N,4,0)</f>
        <v>Y0BL</v>
      </c>
      <c r="T1077" t="str">
        <f>+VLOOKUP(B1077,'Div &amp; NAV PU'!K:O,5,0)</f>
        <v>Direct Plan - Daily IDCW</v>
      </c>
      <c r="U1077">
        <f t="shared" si="100"/>
        <v>0.18309809000000002</v>
      </c>
      <c r="V1077">
        <f>+VLOOKUP(T1077,Financials!$C$59:$AN$72,MATCH(S1077,Financials!$1:$1,0)-2,0)</f>
        <v>0.18309809000000002</v>
      </c>
      <c r="W1077" s="108">
        <f t="shared" ref="W1077:W1131" si="107">+V1077-U1077</f>
        <v>0</v>
      </c>
      <c r="Y1077" s="92">
        <f t="shared" si="101"/>
        <v>0.18309809000000002</v>
      </c>
      <c r="Z1077">
        <f t="shared" si="102"/>
        <v>0.18309809000000002</v>
      </c>
    </row>
    <row r="1078" spans="1:32" hidden="1" x14ac:dyDescent="0.25">
      <c r="A1078" s="171">
        <v>1592</v>
      </c>
      <c r="B1078" s="171" t="s">
        <v>1271</v>
      </c>
      <c r="C1078" s="171" t="s">
        <v>2446</v>
      </c>
      <c r="D1078" s="172">
        <v>44407</v>
      </c>
      <c r="E1078" s="173">
        <v>8.7379730000000003E-2</v>
      </c>
      <c r="F1078" s="173">
        <v>8.7379730000000003E-2</v>
      </c>
      <c r="G1078" s="173">
        <v>1011.7794</v>
      </c>
      <c r="I1078" s="92">
        <f t="shared" si="103"/>
        <v>8.7379730000000003E-2</v>
      </c>
      <c r="J1078" t="str">
        <f>IFERROR(VLOOKUP(VLOOKUP(B1078,'Div &amp; NAV PU'!K:N,4,0),$O:$P,2,0),"Debt")</f>
        <v>Debt</v>
      </c>
      <c r="R1078" t="str">
        <f t="shared" si="106"/>
        <v>Y0BQRegular Plan - Daily IDCW</v>
      </c>
      <c r="S1078" t="str">
        <f>+VLOOKUP(B1078,'Div &amp; NAV PU'!K:N,4,0)</f>
        <v>Y0BQ</v>
      </c>
      <c r="T1078" t="str">
        <f>+VLOOKUP(B1078,'Div &amp; NAV PU'!K:O,5,0)</f>
        <v>Regular Plan - Daily IDCW</v>
      </c>
      <c r="U1078">
        <f t="shared" si="100"/>
        <v>15.994319890000005</v>
      </c>
      <c r="V1078">
        <f>+VLOOKUP(T1078,Financials!$C$59:$AN$72,MATCH(S1078,Financials!$1:$1,0)-2,0)</f>
        <v>15.994319890000005</v>
      </c>
      <c r="W1078" s="108">
        <f t="shared" si="107"/>
        <v>0</v>
      </c>
      <c r="Y1078" s="92">
        <f t="shared" si="101"/>
        <v>15.994319890000005</v>
      </c>
      <c r="Z1078">
        <f t="shared" si="102"/>
        <v>15.994319890000005</v>
      </c>
    </row>
    <row r="1079" spans="1:32" hidden="1" x14ac:dyDescent="0.25">
      <c r="A1079" s="171">
        <v>1593</v>
      </c>
      <c r="B1079" s="171" t="s">
        <v>1268</v>
      </c>
      <c r="C1079" s="171" t="s">
        <v>2447</v>
      </c>
      <c r="D1079" s="172">
        <v>44407</v>
      </c>
      <c r="E1079" s="173">
        <v>8.9256269999999999E-2</v>
      </c>
      <c r="F1079" s="173">
        <v>8.9256269999999999E-2</v>
      </c>
      <c r="G1079" s="173">
        <v>1014.3496</v>
      </c>
      <c r="I1079" s="92">
        <f t="shared" si="103"/>
        <v>8.9256269999999999E-2</v>
      </c>
      <c r="J1079" t="str">
        <f>IFERROR(VLOOKUP(VLOOKUP(B1079,'Div &amp; NAV PU'!K:N,4,0),$O:$P,2,0),"Debt")</f>
        <v>Debt</v>
      </c>
      <c r="R1079" t="str">
        <f t="shared" si="106"/>
        <v>Y0BQDirect Plan - Daily IDCW</v>
      </c>
      <c r="S1079" t="str">
        <f>+VLOOKUP(B1079,'Div &amp; NAV PU'!K:N,4,0)</f>
        <v>Y0BQ</v>
      </c>
      <c r="T1079" t="str">
        <f>+VLOOKUP(B1079,'Div &amp; NAV PU'!K:O,5,0)</f>
        <v>Direct Plan - Daily IDCW</v>
      </c>
      <c r="U1079">
        <f t="shared" si="100"/>
        <v>16.338912069999992</v>
      </c>
      <c r="V1079">
        <f>+VLOOKUP(T1079,Financials!$C$59:$AN$72,MATCH(S1079,Financials!$1:$1,0)-2,0)</f>
        <v>16.338912069999992</v>
      </c>
      <c r="W1079" s="108">
        <f t="shared" si="107"/>
        <v>0</v>
      </c>
      <c r="Y1079" s="92">
        <f t="shared" si="101"/>
        <v>16.338912069999992</v>
      </c>
      <c r="Z1079">
        <f t="shared" si="102"/>
        <v>16.338912069999992</v>
      </c>
    </row>
    <row r="1080" spans="1:32" hidden="1" x14ac:dyDescent="0.25">
      <c r="A1080" s="171">
        <v>1594</v>
      </c>
      <c r="B1080" s="171" t="s">
        <v>1297</v>
      </c>
      <c r="C1080" s="171" t="s">
        <v>2469</v>
      </c>
      <c r="D1080" s="172">
        <v>44407</v>
      </c>
      <c r="E1080" s="173">
        <v>3.7047199999999999E-3</v>
      </c>
      <c r="F1080" s="173">
        <v>3.7047199999999999E-3</v>
      </c>
      <c r="G1080" s="173">
        <v>11.116</v>
      </c>
      <c r="I1080" s="92">
        <f t="shared" si="103"/>
        <v>3.7047199999999999E-3</v>
      </c>
      <c r="J1080" t="str">
        <f>IFERROR(VLOOKUP(VLOOKUP(B1080,'Div &amp; NAV PU'!K:N,4,0),$O:$P,2,0),"Debt")</f>
        <v>Debt</v>
      </c>
      <c r="R1080" t="str">
        <f t="shared" si="106"/>
        <v>Y0AIRegular Plan - Daily IDCW</v>
      </c>
      <c r="S1080" t="str">
        <f>+VLOOKUP(B1080,'Div &amp; NAV PU'!K:N,4,0)</f>
        <v>Y0AI</v>
      </c>
      <c r="T1080" t="str">
        <f>+VLOOKUP(B1080,'Div &amp; NAV PU'!K:O,5,0)</f>
        <v>Regular Plan - Daily IDCW</v>
      </c>
      <c r="U1080">
        <f t="shared" si="100"/>
        <v>0.25393286999999998</v>
      </c>
      <c r="V1080">
        <f>+VLOOKUP(T1080,Financials!$C$59:$AN$72,MATCH(S1080,Financials!$1:$1,0)-2,0)</f>
        <v>0.25393286999999998</v>
      </c>
      <c r="W1080" s="108">
        <f t="shared" si="107"/>
        <v>0</v>
      </c>
      <c r="Y1080" s="92">
        <f t="shared" si="101"/>
        <v>0.25393286999999998</v>
      </c>
      <c r="Z1080">
        <f t="shared" si="102"/>
        <v>0.25393286999999998</v>
      </c>
    </row>
    <row r="1081" spans="1:32" hidden="1" x14ac:dyDescent="0.25">
      <c r="A1081" s="171">
        <v>1595</v>
      </c>
      <c r="B1081" s="171" t="s">
        <v>1524</v>
      </c>
      <c r="C1081" s="171" t="s">
        <v>2462</v>
      </c>
      <c r="D1081" s="172">
        <v>44407</v>
      </c>
      <c r="E1081" s="173">
        <v>3.8458199999999998E-3</v>
      </c>
      <c r="F1081" s="173">
        <v>3.8458199999999998E-3</v>
      </c>
      <c r="G1081" s="173">
        <v>11.1907</v>
      </c>
      <c r="I1081" s="92">
        <f t="shared" si="103"/>
        <v>3.8458199999999998E-3</v>
      </c>
      <c r="J1081" t="str">
        <f>IFERROR(VLOOKUP(VLOOKUP(B1081,'Div &amp; NAV PU'!K:N,4,0),$O:$P,2,0),"Debt")</f>
        <v>Debt</v>
      </c>
      <c r="R1081" t="str">
        <f t="shared" si="106"/>
        <v>Y0AIDirect Plan - Daily IDCW</v>
      </c>
      <c r="S1081" t="str">
        <f>+VLOOKUP(B1081,'Div &amp; NAV PU'!K:N,4,0)</f>
        <v>Y0AI</v>
      </c>
      <c r="T1081" t="str">
        <f>+VLOOKUP(B1081,'Div &amp; NAV PU'!K:O,5,0)</f>
        <v>Direct Plan - Daily IDCW</v>
      </c>
      <c r="U1081">
        <f t="shared" si="100"/>
        <v>0.28590751000000003</v>
      </c>
      <c r="V1081">
        <f>+VLOOKUP(T1081,Financials!$C$59:$AN$72,MATCH(S1081,Financials!$1:$1,0)-2,0)</f>
        <v>0.28590751000000003</v>
      </c>
      <c r="W1081" s="108">
        <f t="shared" si="107"/>
        <v>0</v>
      </c>
      <c r="Y1081" s="92">
        <f t="shared" si="101"/>
        <v>0.28590751000000003</v>
      </c>
      <c r="Z1081">
        <f t="shared" si="102"/>
        <v>0.28590751000000003</v>
      </c>
    </row>
    <row r="1082" spans="1:32" hidden="1" x14ac:dyDescent="0.25">
      <c r="A1082" s="171">
        <v>1596</v>
      </c>
      <c r="B1082" s="171" t="s">
        <v>1346</v>
      </c>
      <c r="C1082" s="171" t="s">
        <v>2495</v>
      </c>
      <c r="D1082" s="172">
        <v>44407</v>
      </c>
      <c r="E1082" s="173">
        <v>0.04</v>
      </c>
      <c r="F1082" s="173">
        <v>0.04</v>
      </c>
      <c r="G1082" s="173">
        <v>10.209</v>
      </c>
      <c r="I1082" s="92">
        <f t="shared" si="103"/>
        <v>0.04</v>
      </c>
      <c r="J1082" t="str">
        <f>IFERROR(VLOOKUP(VLOOKUP(B1082,'Div &amp; NAV PU'!K:N,4,0),$O:$P,2,0),"Debt")</f>
        <v>Equity</v>
      </c>
      <c r="R1082" t="str">
        <f t="shared" si="106"/>
        <v>Y0D3Regular Plan - Monthly IDCW</v>
      </c>
      <c r="S1082" t="str">
        <f>+VLOOKUP(B1082,'Div &amp; NAV PU'!K:N,4,0)</f>
        <v>Y0D3</v>
      </c>
      <c r="T1082" t="str">
        <f>+VLOOKUP(B1082,'Div &amp; NAV PU'!K:O,5,0)</f>
        <v>Regular Plan - Monthly IDCW</v>
      </c>
      <c r="U1082">
        <f t="shared" si="100"/>
        <v>0.18000000000000002</v>
      </c>
      <c r="V1082">
        <f>+VLOOKUP(T1082,Financials!$C$59:$AN$72,MATCH(S1082,Financials!$1:$1,0)-2,0)</f>
        <v>0.18000000000000002</v>
      </c>
      <c r="W1082" s="108">
        <f t="shared" si="107"/>
        <v>0</v>
      </c>
      <c r="Y1082" s="92">
        <f t="shared" si="101"/>
        <v>0.18000000000000002</v>
      </c>
      <c r="Z1082">
        <f t="shared" si="102"/>
        <v>0.18000000000000002</v>
      </c>
    </row>
    <row r="1083" spans="1:32" hidden="1" x14ac:dyDescent="0.25">
      <c r="A1083" s="171">
        <v>1601</v>
      </c>
      <c r="B1083" s="171" t="s">
        <v>1289</v>
      </c>
      <c r="C1083" s="171" t="s">
        <v>2444</v>
      </c>
      <c r="D1083" s="172">
        <v>44409</v>
      </c>
      <c r="E1083" s="173">
        <v>0.1714483</v>
      </c>
      <c r="F1083" s="173">
        <v>0.1714483</v>
      </c>
      <c r="G1083" s="173">
        <v>1023.3</v>
      </c>
      <c r="I1083" s="92">
        <f t="shared" si="103"/>
        <v>0.1714483</v>
      </c>
      <c r="J1083" t="str">
        <f>IFERROR(VLOOKUP(VLOOKUP(B1083,'Div &amp; NAV PU'!K:N,4,0),$O:$P,2,0),"Debt")</f>
        <v>Debt</v>
      </c>
      <c r="R1083" t="str">
        <f t="shared" si="106"/>
        <v>Y0ALRegular Plan - Daily IDCW</v>
      </c>
      <c r="S1083" t="str">
        <f>+VLOOKUP(B1083,'Div &amp; NAV PU'!K:N,4,0)</f>
        <v>Y0AL</v>
      </c>
      <c r="T1083" t="str">
        <f>+VLOOKUP(B1083,'Div &amp; NAV PU'!K:O,5,0)</f>
        <v>Regular Plan - Daily IDCW</v>
      </c>
      <c r="U1083">
        <f t="shared" si="100"/>
        <v>15.581406499999995</v>
      </c>
      <c r="V1083">
        <f>+VLOOKUP(T1083,Financials!$C$59:$AN$72,MATCH(S1083,Financials!$1:$1,0)-2,0)</f>
        <v>15.581406499999995</v>
      </c>
      <c r="W1083" s="108">
        <f t="shared" si="107"/>
        <v>0</v>
      </c>
      <c r="Y1083" s="92">
        <f t="shared" si="101"/>
        <v>15.581406499999995</v>
      </c>
      <c r="Z1083">
        <f t="shared" si="102"/>
        <v>15.581406499999995</v>
      </c>
      <c r="AF1083" s="169"/>
    </row>
    <row r="1084" spans="1:32" hidden="1" x14ac:dyDescent="0.25">
      <c r="A1084" s="171">
        <v>1602</v>
      </c>
      <c r="B1084" s="171" t="s">
        <v>1285</v>
      </c>
      <c r="C1084" s="171" t="s">
        <v>2445</v>
      </c>
      <c r="D1084" s="172">
        <v>44409</v>
      </c>
      <c r="E1084" s="173">
        <v>0.17732311000000001</v>
      </c>
      <c r="F1084" s="173">
        <v>0.17732311000000001</v>
      </c>
      <c r="G1084" s="173">
        <v>1023.3</v>
      </c>
      <c r="I1084" s="92">
        <f t="shared" si="103"/>
        <v>0.17732311000000001</v>
      </c>
      <c r="J1084" t="str">
        <f>IFERROR(VLOOKUP(VLOOKUP(B1084,'Div &amp; NAV PU'!K:N,4,0),$O:$P,2,0),"Debt")</f>
        <v>Debt</v>
      </c>
      <c r="R1084" t="str">
        <f t="shared" si="106"/>
        <v>Y0ALDirect Plan - Daily IDCW</v>
      </c>
      <c r="S1084" t="str">
        <f>+VLOOKUP(B1084,'Div &amp; NAV PU'!K:N,4,0)</f>
        <v>Y0AL</v>
      </c>
      <c r="T1084" t="str">
        <f>+VLOOKUP(B1084,'Div &amp; NAV PU'!K:O,5,0)</f>
        <v>Direct Plan - Daily IDCW</v>
      </c>
      <c r="U1084">
        <f t="shared" si="100"/>
        <v>16.110954460000006</v>
      </c>
      <c r="V1084">
        <f>+VLOOKUP(T1084,Financials!$C$59:$AN$72,MATCH(S1084,Financials!$1:$1,0)-2,0)</f>
        <v>16.110954460000006</v>
      </c>
      <c r="W1084" s="108">
        <f t="shared" si="107"/>
        <v>0</v>
      </c>
      <c r="Y1084" s="92">
        <f t="shared" si="101"/>
        <v>16.110954460000006</v>
      </c>
      <c r="Z1084">
        <f t="shared" si="102"/>
        <v>16.110954460000006</v>
      </c>
    </row>
    <row r="1085" spans="1:32" hidden="1" x14ac:dyDescent="0.25">
      <c r="A1085" s="171">
        <v>1603</v>
      </c>
      <c r="B1085" s="171" t="s">
        <v>1271</v>
      </c>
      <c r="C1085" s="171" t="s">
        <v>2446</v>
      </c>
      <c r="D1085" s="172">
        <v>44409</v>
      </c>
      <c r="E1085" s="173">
        <v>0.17735923000000001</v>
      </c>
      <c r="F1085" s="173">
        <v>0.17735923000000001</v>
      </c>
      <c r="G1085" s="173">
        <v>1011.7794</v>
      </c>
      <c r="I1085" s="92">
        <f t="shared" si="103"/>
        <v>0.17735923000000001</v>
      </c>
      <c r="J1085" t="str">
        <f>IFERROR(VLOOKUP(VLOOKUP(B1085,'Div &amp; NAV PU'!K:N,4,0),$O:$P,2,0),"Debt")</f>
        <v>Debt</v>
      </c>
      <c r="R1085" t="str">
        <f t="shared" si="106"/>
        <v>Y0BQRegular Plan - Daily IDCW</v>
      </c>
      <c r="S1085" t="str">
        <f>+VLOOKUP(B1085,'Div &amp; NAV PU'!K:N,4,0)</f>
        <v>Y0BQ</v>
      </c>
      <c r="T1085" t="str">
        <f>+VLOOKUP(B1085,'Div &amp; NAV PU'!K:O,5,0)</f>
        <v>Regular Plan - Daily IDCW</v>
      </c>
      <c r="U1085">
        <f t="shared" si="100"/>
        <v>15.994319890000005</v>
      </c>
      <c r="V1085">
        <f>+VLOOKUP(T1085,Financials!$C$59:$AN$72,MATCH(S1085,Financials!$1:$1,0)-2,0)</f>
        <v>15.994319890000005</v>
      </c>
      <c r="W1085" s="108">
        <f t="shared" si="107"/>
        <v>0</v>
      </c>
      <c r="Y1085" s="92">
        <f t="shared" si="101"/>
        <v>15.994319890000005</v>
      </c>
      <c r="Z1085">
        <f t="shared" si="102"/>
        <v>15.994319890000005</v>
      </c>
    </row>
    <row r="1086" spans="1:32" hidden="1" x14ac:dyDescent="0.25">
      <c r="A1086" s="171">
        <v>1604</v>
      </c>
      <c r="B1086" s="171" t="s">
        <v>1268</v>
      </c>
      <c r="C1086" s="171" t="s">
        <v>2447</v>
      </c>
      <c r="D1086" s="172">
        <v>44409</v>
      </c>
      <c r="E1086" s="173">
        <v>0.18114836000000001</v>
      </c>
      <c r="F1086" s="173">
        <v>0.18114836000000001</v>
      </c>
      <c r="G1086" s="173">
        <v>1014.3496</v>
      </c>
      <c r="I1086" s="92">
        <f t="shared" si="103"/>
        <v>0.18114836000000001</v>
      </c>
      <c r="J1086" t="str">
        <f>IFERROR(VLOOKUP(VLOOKUP(B1086,'Div &amp; NAV PU'!K:N,4,0),$O:$P,2,0),"Debt")</f>
        <v>Debt</v>
      </c>
      <c r="R1086" t="str">
        <f t="shared" si="106"/>
        <v>Y0BQDirect Plan - Daily IDCW</v>
      </c>
      <c r="S1086" t="str">
        <f>+VLOOKUP(B1086,'Div &amp; NAV PU'!K:N,4,0)</f>
        <v>Y0BQ</v>
      </c>
      <c r="T1086" t="str">
        <f>+VLOOKUP(B1086,'Div &amp; NAV PU'!K:O,5,0)</f>
        <v>Direct Plan - Daily IDCW</v>
      </c>
      <c r="U1086">
        <f t="shared" si="100"/>
        <v>16.338912069999992</v>
      </c>
      <c r="V1086">
        <f>+VLOOKUP(T1086,Financials!$C$59:$AN$72,MATCH(S1086,Financials!$1:$1,0)-2,0)</f>
        <v>16.338912069999992</v>
      </c>
      <c r="W1086" s="108">
        <f t="shared" si="107"/>
        <v>0</v>
      </c>
      <c r="Y1086" s="92">
        <f t="shared" si="101"/>
        <v>16.338912069999992</v>
      </c>
      <c r="Z1086">
        <f t="shared" si="102"/>
        <v>16.338912069999992</v>
      </c>
      <c r="AF1086" s="169"/>
    </row>
    <row r="1087" spans="1:32" hidden="1" x14ac:dyDescent="0.25">
      <c r="A1087" s="171">
        <v>1606</v>
      </c>
      <c r="B1087" s="171">
        <v>126</v>
      </c>
      <c r="C1087" s="171" t="s">
        <v>2450</v>
      </c>
      <c r="D1087" s="172">
        <v>44410</v>
      </c>
      <c r="E1087" s="173">
        <v>6.2704800000000002E-3</v>
      </c>
      <c r="F1087" s="173">
        <v>6.2704800000000002E-3</v>
      </c>
      <c r="G1087" s="173">
        <v>13.049899999999999</v>
      </c>
      <c r="I1087" s="92">
        <f t="shared" si="103"/>
        <v>6.2704800000000002E-3</v>
      </c>
      <c r="J1087" t="str">
        <f>IFERROR(VLOOKUP(VLOOKUP(B1087,'Div &amp; NAV PU'!K:N,4,0),$O:$P,2,0),"Debt")</f>
        <v>Debt</v>
      </c>
      <c r="R1087" t="str">
        <f t="shared" si="106"/>
        <v>Y0BLRegular Plan - Weekly IDCW</v>
      </c>
      <c r="S1087" t="str">
        <f>+VLOOKUP(B1087,'Div &amp; NAV PU'!K:N,4,0)</f>
        <v>Y0BL</v>
      </c>
      <c r="T1087" t="str">
        <f>+VLOOKUP(B1087,'Div &amp; NAV PU'!K:O,5,0)</f>
        <v>Regular Plan - Weekly IDCW</v>
      </c>
      <c r="U1087">
        <f t="shared" si="100"/>
        <v>0.15968480999999998</v>
      </c>
      <c r="V1087">
        <f>+VLOOKUP(T1087,Financials!$C$59:$AN$72,MATCH(S1087,Financials!$1:$1,0)-2,0)</f>
        <v>0.15968480999999998</v>
      </c>
      <c r="W1087" s="108">
        <f t="shared" si="107"/>
        <v>0</v>
      </c>
      <c r="Y1087" s="92">
        <f t="shared" si="101"/>
        <v>0.15968480999999998</v>
      </c>
      <c r="Z1087">
        <f t="shared" si="102"/>
        <v>0.15968480999999998</v>
      </c>
    </row>
    <row r="1088" spans="1:32" hidden="1" x14ac:dyDescent="0.25">
      <c r="A1088" s="171">
        <v>1607</v>
      </c>
      <c r="B1088" s="171" t="s">
        <v>1270</v>
      </c>
      <c r="C1088" s="171" t="s">
        <v>2452</v>
      </c>
      <c r="D1088" s="172">
        <v>44410</v>
      </c>
      <c r="E1088" s="173">
        <v>0.62678334999999996</v>
      </c>
      <c r="F1088" s="173">
        <v>0.62678334999999996</v>
      </c>
      <c r="G1088" s="173">
        <v>1000.9308</v>
      </c>
      <c r="I1088" s="92">
        <f t="shared" si="103"/>
        <v>0.62678334999999996</v>
      </c>
      <c r="J1088" t="str">
        <f>IFERROR(VLOOKUP(VLOOKUP(B1088,'Div &amp; NAV PU'!K:N,4,0),$O:$P,2,0),"Debt")</f>
        <v>Debt</v>
      </c>
      <c r="R1088" t="str">
        <f t="shared" si="106"/>
        <v>Y0BQDirect Plan - Weekly IDCW</v>
      </c>
      <c r="S1088" t="str">
        <f>+VLOOKUP(B1088,'Div &amp; NAV PU'!K:N,4,0)</f>
        <v>Y0BQ</v>
      </c>
      <c r="T1088" t="str">
        <f>+VLOOKUP(B1088,'Div &amp; NAV PU'!K:O,5,0)</f>
        <v>Direct Plan - Weekly IDCW</v>
      </c>
      <c r="U1088">
        <f t="shared" si="100"/>
        <v>16.12514651</v>
      </c>
      <c r="V1088">
        <f>+VLOOKUP(T1088,Financials!$C$59:$AN$72,MATCH(S1088,Financials!$1:$1,0)-2,0)</f>
        <v>16.12514651</v>
      </c>
      <c r="W1088" s="108">
        <f t="shared" si="107"/>
        <v>0</v>
      </c>
      <c r="Y1088" s="92">
        <f t="shared" si="101"/>
        <v>16.12514651</v>
      </c>
      <c r="Z1088">
        <f t="shared" si="102"/>
        <v>16.12514651</v>
      </c>
    </row>
    <row r="1089" spans="1:26" hidden="1" x14ac:dyDescent="0.25">
      <c r="A1089" s="171">
        <v>1608</v>
      </c>
      <c r="B1089" s="171" t="s">
        <v>1339</v>
      </c>
      <c r="C1089" s="171" t="s">
        <v>2453</v>
      </c>
      <c r="D1089" s="172">
        <v>44410</v>
      </c>
      <c r="E1089" s="173">
        <v>0.58412834000000002</v>
      </c>
      <c r="F1089" s="173">
        <v>0.58412834000000002</v>
      </c>
      <c r="G1089" s="173">
        <v>1000.0318</v>
      </c>
      <c r="I1089" s="92">
        <f t="shared" si="103"/>
        <v>0.58412834000000002</v>
      </c>
      <c r="J1089" t="str">
        <f>IFERROR(VLOOKUP(VLOOKUP(B1089,'Div &amp; NAV PU'!K:N,4,0),$O:$P,2,0),"Debt")</f>
        <v>Debt</v>
      </c>
      <c r="R1089" t="str">
        <f t="shared" si="106"/>
        <v>Y0ALRegular Plan - Weekly IDCW</v>
      </c>
      <c r="S1089" t="str">
        <f>+VLOOKUP(B1089,'Div &amp; NAV PU'!K:N,4,0)</f>
        <v>Y0AL</v>
      </c>
      <c r="T1089" t="str">
        <f>+VLOOKUP(B1089,'Div &amp; NAV PU'!K:O,5,0)</f>
        <v>Regular Plan - Weekly IDCW</v>
      </c>
      <c r="U1089">
        <f t="shared" si="100"/>
        <v>15.152052740000002</v>
      </c>
      <c r="V1089">
        <f>+VLOOKUP(T1089,Financials!$C$59:$AN$72,MATCH(S1089,Financials!$1:$1,0)-2,0)</f>
        <v>15.152052740000002</v>
      </c>
      <c r="W1089" s="108">
        <f t="shared" si="107"/>
        <v>0</v>
      </c>
      <c r="Y1089" s="92">
        <f t="shared" si="101"/>
        <v>15.152052740000002</v>
      </c>
      <c r="Z1089">
        <f t="shared" si="102"/>
        <v>15.152052740000002</v>
      </c>
    </row>
    <row r="1090" spans="1:26" hidden="1" x14ac:dyDescent="0.25">
      <c r="A1090" s="171">
        <v>1609</v>
      </c>
      <c r="B1090" s="171" t="s">
        <v>1267</v>
      </c>
      <c r="C1090" s="171" t="s">
        <v>2451</v>
      </c>
      <c r="D1090" s="172">
        <v>44410</v>
      </c>
      <c r="E1090" s="173">
        <v>7.3255500000000001E-3</v>
      </c>
      <c r="F1090" s="173">
        <v>7.3255500000000001E-3</v>
      </c>
      <c r="G1090" s="173">
        <v>13.1229</v>
      </c>
      <c r="I1090" s="92">
        <f t="shared" si="103"/>
        <v>7.3255500000000001E-3</v>
      </c>
      <c r="J1090" t="str">
        <f>IFERROR(VLOOKUP(VLOOKUP(B1090,'Div &amp; NAV PU'!K:N,4,0),$O:$P,2,0),"Debt")</f>
        <v>Debt</v>
      </c>
      <c r="R1090" t="str">
        <f t="shared" si="106"/>
        <v>Y0BLDirect Plan - Weekly IDCW</v>
      </c>
      <c r="S1090" t="str">
        <f>+VLOOKUP(B1090,'Div &amp; NAV PU'!K:N,4,0)</f>
        <v>Y0BL</v>
      </c>
      <c r="T1090" t="str">
        <f>+VLOOKUP(B1090,'Div &amp; NAV PU'!K:O,5,0)</f>
        <v>Direct Plan - Weekly IDCW</v>
      </c>
      <c r="U1090">
        <f t="shared" ref="U1090:U1153" si="108">+SUMIFS(I:I,R:R,R1090)</f>
        <v>0.18718277999999999</v>
      </c>
      <c r="V1090">
        <f>+VLOOKUP(T1090,Financials!$C$59:$AN$72,MATCH(S1090,Financials!$1:$1,0)-2,0)</f>
        <v>0.18718277999999999</v>
      </c>
      <c r="W1090" s="108">
        <f t="shared" si="107"/>
        <v>0</v>
      </c>
      <c r="Y1090" s="92">
        <f t="shared" ref="Y1090:Y1153" si="109">+SUMIFS(E:E,R:R,R1090)</f>
        <v>0.18718277999999999</v>
      </c>
      <c r="Z1090">
        <f t="shared" ref="Z1090:Z1153" si="110">+SUMIFS(F:F,R:R,R1090)</f>
        <v>0.18718277999999999</v>
      </c>
    </row>
    <row r="1091" spans="1:26" hidden="1" x14ac:dyDescent="0.25">
      <c r="A1091" s="171">
        <v>1611</v>
      </c>
      <c r="B1091" s="171" t="s">
        <v>1262</v>
      </c>
      <c r="C1091" s="171" t="s">
        <v>2456</v>
      </c>
      <c r="D1091" s="172">
        <v>44410</v>
      </c>
      <c r="E1091" s="173">
        <v>6.3934999999999999E-3</v>
      </c>
      <c r="F1091" s="173">
        <v>6.3934999999999999E-3</v>
      </c>
      <c r="G1091" s="173">
        <v>11.303599999999999</v>
      </c>
      <c r="I1091" s="92">
        <f t="shared" ref="I1091:I1154" si="111">F1091</f>
        <v>6.3934999999999999E-3</v>
      </c>
      <c r="J1091" t="str">
        <f>IFERROR(VLOOKUP(VLOOKUP(B1091,'Div &amp; NAV PU'!K:N,4,0),$O:$P,2,0),"Debt")</f>
        <v>Debt</v>
      </c>
      <c r="R1091" t="str">
        <f t="shared" si="106"/>
        <v>Y0BODirect Plan - Weekly IDCW</v>
      </c>
      <c r="S1091" t="str">
        <f>+VLOOKUP(B1091,'Div &amp; NAV PU'!K:N,4,0)</f>
        <v>Y0BO</v>
      </c>
      <c r="T1091" t="str">
        <f>+VLOOKUP(B1091,'Div &amp; NAV PU'!K:O,5,0)</f>
        <v>Direct Plan - Weekly IDCW</v>
      </c>
      <c r="U1091">
        <f t="shared" si="108"/>
        <v>0.16732176999999998</v>
      </c>
      <c r="V1091">
        <f>+VLOOKUP(T1091,Financials!$C$59:$AN$72,MATCH(S1091,Financials!$1:$1,0)-2,0)</f>
        <v>0.16732176999999998</v>
      </c>
      <c r="W1091" s="108">
        <f t="shared" si="107"/>
        <v>0</v>
      </c>
      <c r="Y1091" s="92">
        <f t="shared" si="109"/>
        <v>0.16732176999999998</v>
      </c>
      <c r="Z1091">
        <f t="shared" si="110"/>
        <v>0.16732176999999998</v>
      </c>
    </row>
    <row r="1092" spans="1:26" hidden="1" x14ac:dyDescent="0.25">
      <c r="A1092" s="171">
        <v>1612</v>
      </c>
      <c r="B1092" s="171">
        <v>221</v>
      </c>
      <c r="C1092" s="171" t="s">
        <v>2454</v>
      </c>
      <c r="D1092" s="172">
        <v>44410</v>
      </c>
      <c r="E1092" s="173">
        <v>6.0284500000000003E-3</v>
      </c>
      <c r="F1092" s="173">
        <v>6.0284500000000003E-3</v>
      </c>
      <c r="G1092" s="173">
        <v>11.121600000000001</v>
      </c>
      <c r="I1092" s="92">
        <f t="shared" si="111"/>
        <v>6.0284500000000003E-3</v>
      </c>
      <c r="J1092" t="str">
        <f>IFERROR(VLOOKUP(VLOOKUP(B1092,'Div &amp; NAV PU'!K:N,4,0),$O:$P,2,0),"Debt")</f>
        <v>Debt</v>
      </c>
      <c r="R1092" t="str">
        <f t="shared" si="106"/>
        <v>Y0BORegular Plan - Weekly IDCW</v>
      </c>
      <c r="S1092" t="str">
        <f>+VLOOKUP(B1092,'Div &amp; NAV PU'!K:N,4,0)</f>
        <v>Y0BO</v>
      </c>
      <c r="T1092" t="str">
        <f>+VLOOKUP(B1092,'Div &amp; NAV PU'!K:O,5,0)</f>
        <v>Regular Plan - Weekly IDCW</v>
      </c>
      <c r="U1092">
        <f t="shared" si="108"/>
        <v>0.15691073999999997</v>
      </c>
      <c r="V1092">
        <f>+VLOOKUP(T1092,Financials!$C$59:$AN$72,MATCH(S1092,Financials!$1:$1,0)-2,0)</f>
        <v>0.15691073999999997</v>
      </c>
      <c r="W1092" s="108">
        <f t="shared" si="107"/>
        <v>0</v>
      </c>
      <c r="Y1092" s="92">
        <f t="shared" si="109"/>
        <v>0.15691073999999997</v>
      </c>
      <c r="Z1092">
        <f t="shared" si="110"/>
        <v>0.15691073999999997</v>
      </c>
    </row>
    <row r="1093" spans="1:26" hidden="1" x14ac:dyDescent="0.25">
      <c r="A1093" s="171">
        <v>1613</v>
      </c>
      <c r="B1093" s="171" t="s">
        <v>1296</v>
      </c>
      <c r="C1093" s="171" t="s">
        <v>2461</v>
      </c>
      <c r="D1093" s="172">
        <v>44410</v>
      </c>
      <c r="E1093" s="173">
        <v>1.240026E-2</v>
      </c>
      <c r="F1093" s="173">
        <v>1.240026E-2</v>
      </c>
      <c r="G1093" s="173">
        <v>10.8301</v>
      </c>
      <c r="I1093" s="92">
        <f t="shared" si="111"/>
        <v>1.240026E-2</v>
      </c>
      <c r="J1093" t="str">
        <f>IFERROR(VLOOKUP(VLOOKUP(B1093,'Div &amp; NAV PU'!K:N,4,0),$O:$P,2,0),"Debt")</f>
        <v>Debt</v>
      </c>
      <c r="R1093" t="str">
        <f t="shared" si="106"/>
        <v>Y0AIDirect Plan - Weekly IDCW</v>
      </c>
      <c r="S1093" t="str">
        <f>+VLOOKUP(B1093,'Div &amp; NAV PU'!K:N,4,0)</f>
        <v>Y0AI</v>
      </c>
      <c r="T1093" t="str">
        <f>+VLOOKUP(B1093,'Div &amp; NAV PU'!K:O,5,0)</f>
        <v>Direct Plan - Weekly IDCW</v>
      </c>
      <c r="U1093">
        <f t="shared" si="108"/>
        <v>0.27169967</v>
      </c>
      <c r="V1093">
        <f>+VLOOKUP(T1093,Financials!$C$59:$AN$72,MATCH(S1093,Financials!$1:$1,0)-2,0)</f>
        <v>0.27169967</v>
      </c>
      <c r="W1093" s="108">
        <f t="shared" si="107"/>
        <v>0</v>
      </c>
      <c r="Y1093" s="92">
        <f t="shared" si="109"/>
        <v>0.27169967</v>
      </c>
      <c r="Z1093">
        <f t="shared" si="110"/>
        <v>0.27169967</v>
      </c>
    </row>
    <row r="1094" spans="1:26" hidden="1" x14ac:dyDescent="0.25">
      <c r="A1094" s="171">
        <v>1614</v>
      </c>
      <c r="B1094" s="171" t="s">
        <v>1300</v>
      </c>
      <c r="C1094" s="171" t="s">
        <v>2460</v>
      </c>
      <c r="D1094" s="172">
        <v>44410</v>
      </c>
      <c r="E1094" s="173">
        <v>1.1697330000000001E-2</v>
      </c>
      <c r="F1094" s="173">
        <v>1.1697330000000001E-2</v>
      </c>
      <c r="G1094" s="173">
        <v>10.8218</v>
      </c>
      <c r="I1094" s="92">
        <f t="shared" si="111"/>
        <v>1.1697330000000001E-2</v>
      </c>
      <c r="J1094" t="str">
        <f>IFERROR(VLOOKUP(VLOOKUP(B1094,'Div &amp; NAV PU'!K:N,4,0),$O:$P,2,0),"Debt")</f>
        <v>Debt</v>
      </c>
      <c r="R1094" t="str">
        <f t="shared" si="106"/>
        <v>Y0AIRegular Plan - Weekly IDCW</v>
      </c>
      <c r="S1094" t="str">
        <f>+VLOOKUP(B1094,'Div &amp; NAV PU'!K:N,4,0)</f>
        <v>Y0AI</v>
      </c>
      <c r="T1094" t="str">
        <f>+VLOOKUP(B1094,'Div &amp; NAV PU'!K:O,5,0)</f>
        <v>Regular Plan - Weekly IDCW</v>
      </c>
      <c r="U1094">
        <f t="shared" si="108"/>
        <v>0.25746023000000001</v>
      </c>
      <c r="V1094">
        <f>+VLOOKUP(T1094,Financials!$C$59:$AN$72,MATCH(S1094,Financials!$1:$1,0)-2,0)</f>
        <v>0.25746023000000001</v>
      </c>
      <c r="W1094" s="108">
        <f t="shared" si="107"/>
        <v>0</v>
      </c>
      <c r="Y1094" s="92">
        <f t="shared" si="109"/>
        <v>0.25746023000000001</v>
      </c>
      <c r="Z1094">
        <f t="shared" si="110"/>
        <v>0.25746023000000001</v>
      </c>
    </row>
    <row r="1095" spans="1:26" hidden="1" x14ac:dyDescent="0.25">
      <c r="A1095" s="171">
        <v>1615</v>
      </c>
      <c r="B1095" s="171" t="s">
        <v>1273</v>
      </c>
      <c r="C1095" s="171" t="s">
        <v>2448</v>
      </c>
      <c r="D1095" s="172">
        <v>44410</v>
      </c>
      <c r="E1095" s="173">
        <v>0.61633994999999997</v>
      </c>
      <c r="F1095" s="173">
        <v>0.61633994999999997</v>
      </c>
      <c r="G1095" s="173">
        <v>1002.7005</v>
      </c>
      <c r="I1095" s="92">
        <f t="shared" si="111"/>
        <v>0.61633994999999997</v>
      </c>
      <c r="J1095" t="str">
        <f>IFERROR(VLOOKUP(VLOOKUP(B1095,'Div &amp; NAV PU'!K:N,4,0),$O:$P,2,0),"Debt")</f>
        <v>Debt</v>
      </c>
      <c r="R1095" t="str">
        <f t="shared" si="106"/>
        <v>Y0BQRegular Plan - Weekly IDCW</v>
      </c>
      <c r="S1095" t="str">
        <f>+VLOOKUP(B1095,'Div &amp; NAV PU'!K:N,4,0)</f>
        <v>Y0BQ</v>
      </c>
      <c r="T1095" t="str">
        <f>+VLOOKUP(B1095,'Div &amp; NAV PU'!K:O,5,0)</f>
        <v>Regular Plan - Weekly IDCW</v>
      </c>
      <c r="U1095">
        <f t="shared" si="108"/>
        <v>15.883562729999998</v>
      </c>
      <c r="V1095">
        <f>+VLOOKUP(T1095,Financials!$C$59:$AN$72,MATCH(S1095,Financials!$1:$1,0)-2,0)</f>
        <v>15.883562729999998</v>
      </c>
      <c r="W1095" s="108">
        <f t="shared" si="107"/>
        <v>0</v>
      </c>
      <c r="Y1095" s="92">
        <f t="shared" si="109"/>
        <v>15.883562729999998</v>
      </c>
      <c r="Z1095">
        <f t="shared" si="110"/>
        <v>15.883562729999998</v>
      </c>
    </row>
    <row r="1096" spans="1:26" hidden="1" x14ac:dyDescent="0.25">
      <c r="A1096" s="171">
        <v>1616</v>
      </c>
      <c r="B1096" s="171" t="s">
        <v>1288</v>
      </c>
      <c r="C1096" s="171" t="s">
        <v>2449</v>
      </c>
      <c r="D1096" s="172">
        <v>44410</v>
      </c>
      <c r="E1096" s="173">
        <v>0.60160418000000004</v>
      </c>
      <c r="F1096" s="173">
        <v>0.60160418000000004</v>
      </c>
      <c r="G1096" s="173">
        <v>1001.4242</v>
      </c>
      <c r="I1096" s="92">
        <f t="shared" si="111"/>
        <v>0.60160418000000004</v>
      </c>
      <c r="J1096" t="str">
        <f>IFERROR(VLOOKUP(VLOOKUP(B1096,'Div &amp; NAV PU'!K:N,4,0),$O:$P,2,0),"Debt")</f>
        <v>Debt</v>
      </c>
      <c r="R1096" t="str">
        <f t="shared" si="106"/>
        <v>Y0ALDirect Plan - Weekly IDCW</v>
      </c>
      <c r="S1096" t="str">
        <f>+VLOOKUP(B1096,'Div &amp; NAV PU'!K:N,4,0)</f>
        <v>Y0AL</v>
      </c>
      <c r="T1096" t="str">
        <f>+VLOOKUP(B1096,'Div &amp; NAV PU'!K:O,5,0)</f>
        <v>Direct Plan - Weekly IDCW</v>
      </c>
      <c r="U1096">
        <f t="shared" si="108"/>
        <v>15.663855589999999</v>
      </c>
      <c r="V1096">
        <f>+VLOOKUP(T1096,Financials!$C$59:$AN$72,MATCH(S1096,Financials!$1:$1,0)-2,0)</f>
        <v>15.663855589999999</v>
      </c>
      <c r="W1096" s="108">
        <f t="shared" si="107"/>
        <v>0</v>
      </c>
      <c r="Y1096" s="92">
        <f t="shared" si="109"/>
        <v>15.663855589999999</v>
      </c>
      <c r="Z1096">
        <f t="shared" si="110"/>
        <v>15.663855589999999</v>
      </c>
    </row>
    <row r="1097" spans="1:26" hidden="1" x14ac:dyDescent="0.25">
      <c r="A1097" s="171">
        <v>1619</v>
      </c>
      <c r="B1097" s="171">
        <v>222</v>
      </c>
      <c r="C1097" s="171" t="s">
        <v>2455</v>
      </c>
      <c r="D1097" s="172">
        <v>44410</v>
      </c>
      <c r="E1097" s="173">
        <v>2.5526500000000001E-3</v>
      </c>
      <c r="F1097" s="173">
        <v>2.5526500000000001E-3</v>
      </c>
      <c r="G1097" s="173">
        <v>10.322100000000001</v>
      </c>
      <c r="I1097" s="92">
        <f t="shared" si="111"/>
        <v>2.5526500000000001E-3</v>
      </c>
      <c r="J1097" t="str">
        <f>IFERROR(VLOOKUP(VLOOKUP(B1097,'Div &amp; NAV PU'!K:N,4,0),$O:$P,2,0),"Debt")</f>
        <v>Debt</v>
      </c>
      <c r="R1097" t="str">
        <f t="shared" si="106"/>
        <v>Y0BORegular Plan - Daily IDCW</v>
      </c>
      <c r="S1097" t="str">
        <f>+VLOOKUP(B1097,'Div &amp; NAV PU'!K:N,4,0)</f>
        <v>Y0BO</v>
      </c>
      <c r="T1097" t="str">
        <f>+VLOOKUP(B1097,'Div &amp; NAV PU'!K:O,5,0)</f>
        <v>Regular Plan - Daily IDCW</v>
      </c>
      <c r="U1097">
        <f t="shared" si="108"/>
        <v>0.17107141000000012</v>
      </c>
      <c r="V1097">
        <f>+VLOOKUP(T1097,Financials!$C$59:$AN$72,MATCH(S1097,Financials!$1:$1,0)-2,0)</f>
        <v>0.17107141000000012</v>
      </c>
      <c r="W1097" s="108">
        <f t="shared" si="107"/>
        <v>0</v>
      </c>
      <c r="Y1097" s="92">
        <f t="shared" si="109"/>
        <v>0.17107141000000012</v>
      </c>
      <c r="Z1097">
        <f t="shared" si="110"/>
        <v>0.17107141000000012</v>
      </c>
    </row>
    <row r="1098" spans="1:26" hidden="1" x14ac:dyDescent="0.25">
      <c r="A1098" s="171">
        <v>1622</v>
      </c>
      <c r="B1098" s="171" t="s">
        <v>1259</v>
      </c>
      <c r="C1098" s="171" t="s">
        <v>2457</v>
      </c>
      <c r="D1098" s="172">
        <v>44410</v>
      </c>
      <c r="E1098" s="173">
        <v>2.7371700000000001E-3</v>
      </c>
      <c r="F1098" s="173">
        <v>2.7371700000000001E-3</v>
      </c>
      <c r="G1098" s="173">
        <v>10.5092</v>
      </c>
      <c r="I1098" s="92">
        <f t="shared" si="111"/>
        <v>2.7371700000000001E-3</v>
      </c>
      <c r="J1098" t="str">
        <f>IFERROR(VLOOKUP(VLOOKUP(B1098,'Div &amp; NAV PU'!K:N,4,0),$O:$P,2,0),"Debt")</f>
        <v>Debt</v>
      </c>
      <c r="R1098" t="str">
        <f t="shared" si="106"/>
        <v>Y0BODirect Plan - Daily IDCW</v>
      </c>
      <c r="S1098" t="str">
        <f>+VLOOKUP(B1098,'Div &amp; NAV PU'!K:N,4,0)</f>
        <v>Y0BO</v>
      </c>
      <c r="T1098" t="str">
        <f>+VLOOKUP(B1098,'Div &amp; NAV PU'!K:O,5,0)</f>
        <v>Direct Plan - Daily IDCW</v>
      </c>
      <c r="U1098">
        <f t="shared" si="108"/>
        <v>0.18260394999999999</v>
      </c>
      <c r="V1098">
        <f>+VLOOKUP(T1098,Financials!$C$59:$AN$72,MATCH(S1098,Financials!$1:$1,0)-2,0)</f>
        <v>0.18260394999999999</v>
      </c>
      <c r="W1098" s="108">
        <f t="shared" si="107"/>
        <v>0</v>
      </c>
      <c r="Y1098" s="92">
        <f t="shared" si="109"/>
        <v>0.18260394999999999</v>
      </c>
      <c r="Z1098">
        <f t="shared" si="110"/>
        <v>0.18260394999999999</v>
      </c>
    </row>
    <row r="1099" spans="1:26" hidden="1" x14ac:dyDescent="0.25">
      <c r="A1099" s="171">
        <v>1624</v>
      </c>
      <c r="B1099" s="171" t="s">
        <v>1289</v>
      </c>
      <c r="C1099" s="171" t="s">
        <v>2444</v>
      </c>
      <c r="D1099" s="172">
        <v>44410</v>
      </c>
      <c r="E1099" s="173">
        <v>8.5807809999999998E-2</v>
      </c>
      <c r="F1099" s="173">
        <v>8.5807809999999998E-2</v>
      </c>
      <c r="G1099" s="173">
        <v>1023.3</v>
      </c>
      <c r="I1099" s="92">
        <f t="shared" si="111"/>
        <v>8.5807809999999998E-2</v>
      </c>
      <c r="J1099" t="str">
        <f>IFERROR(VLOOKUP(VLOOKUP(B1099,'Div &amp; NAV PU'!K:N,4,0),$O:$P,2,0),"Debt")</f>
        <v>Debt</v>
      </c>
      <c r="R1099" t="str">
        <f t="shared" si="106"/>
        <v>Y0ALRegular Plan - Daily IDCW</v>
      </c>
      <c r="S1099" t="str">
        <f>+VLOOKUP(B1099,'Div &amp; NAV PU'!K:N,4,0)</f>
        <v>Y0AL</v>
      </c>
      <c r="T1099" t="str">
        <f>+VLOOKUP(B1099,'Div &amp; NAV PU'!K:O,5,0)</f>
        <v>Regular Plan - Daily IDCW</v>
      </c>
      <c r="U1099">
        <f t="shared" si="108"/>
        <v>15.581406499999995</v>
      </c>
      <c r="V1099">
        <f>+VLOOKUP(T1099,Financials!$C$59:$AN$72,MATCH(S1099,Financials!$1:$1,0)-2,0)</f>
        <v>15.581406499999995</v>
      </c>
      <c r="W1099" s="108">
        <f t="shared" si="107"/>
        <v>0</v>
      </c>
      <c r="Y1099" s="92">
        <f t="shared" si="109"/>
        <v>15.581406499999995</v>
      </c>
      <c r="Z1099">
        <f t="shared" si="110"/>
        <v>15.581406499999995</v>
      </c>
    </row>
    <row r="1100" spans="1:26" hidden="1" x14ac:dyDescent="0.25">
      <c r="A1100" s="171">
        <v>1626</v>
      </c>
      <c r="B1100" s="171" t="s">
        <v>1285</v>
      </c>
      <c r="C1100" s="171" t="s">
        <v>2445</v>
      </c>
      <c r="D1100" s="172">
        <v>44410</v>
      </c>
      <c r="E1100" s="173">
        <v>8.8729699999999995E-2</v>
      </c>
      <c r="F1100" s="173">
        <v>8.8729699999999995E-2</v>
      </c>
      <c r="G1100" s="173">
        <v>1023.3</v>
      </c>
      <c r="I1100" s="92">
        <f t="shared" si="111"/>
        <v>8.8729699999999995E-2</v>
      </c>
      <c r="J1100" t="str">
        <f>IFERROR(VLOOKUP(VLOOKUP(B1100,'Div &amp; NAV PU'!K:N,4,0),$O:$P,2,0),"Debt")</f>
        <v>Debt</v>
      </c>
      <c r="R1100" t="str">
        <f t="shared" si="106"/>
        <v>Y0ALDirect Plan - Daily IDCW</v>
      </c>
      <c r="S1100" t="str">
        <f>+VLOOKUP(B1100,'Div &amp; NAV PU'!K:N,4,0)</f>
        <v>Y0AL</v>
      </c>
      <c r="T1100" t="str">
        <f>+VLOOKUP(B1100,'Div &amp; NAV PU'!K:O,5,0)</f>
        <v>Direct Plan - Daily IDCW</v>
      </c>
      <c r="U1100">
        <f t="shared" si="108"/>
        <v>16.110954460000006</v>
      </c>
      <c r="V1100">
        <f>+VLOOKUP(T1100,Financials!$C$59:$AN$72,MATCH(S1100,Financials!$1:$1,0)-2,0)</f>
        <v>16.110954460000006</v>
      </c>
      <c r="W1100" s="108">
        <f t="shared" si="107"/>
        <v>0</v>
      </c>
      <c r="Y1100" s="92">
        <f t="shared" si="109"/>
        <v>16.110954460000006</v>
      </c>
      <c r="Z1100">
        <f t="shared" si="110"/>
        <v>16.110954460000006</v>
      </c>
    </row>
    <row r="1101" spans="1:26" hidden="1" x14ac:dyDescent="0.25">
      <c r="A1101" s="171">
        <v>1628</v>
      </c>
      <c r="B1101" s="171">
        <v>125</v>
      </c>
      <c r="C1101" s="171" t="s">
        <v>2458</v>
      </c>
      <c r="D1101" s="172">
        <v>44410</v>
      </c>
      <c r="E1101" s="173">
        <v>1.9843899999999999E-3</v>
      </c>
      <c r="F1101" s="173">
        <v>1.9843899999999999E-3</v>
      </c>
      <c r="G1101" s="173">
        <v>10.8591</v>
      </c>
      <c r="I1101" s="92">
        <f t="shared" si="111"/>
        <v>1.9843899999999999E-3</v>
      </c>
      <c r="J1101" t="str">
        <f>IFERROR(VLOOKUP(VLOOKUP(B1101,'Div &amp; NAV PU'!K:N,4,0),$O:$P,2,0),"Debt")</f>
        <v>Debt</v>
      </c>
      <c r="R1101" t="str">
        <f t="shared" si="106"/>
        <v>Y0BLRegular Plan - Daily IDCW</v>
      </c>
      <c r="S1101" t="str">
        <f>+VLOOKUP(B1101,'Div &amp; NAV PU'!K:N,4,0)</f>
        <v>Y0BL</v>
      </c>
      <c r="T1101" t="str">
        <f>+VLOOKUP(B1101,'Div &amp; NAV PU'!K:O,5,0)</f>
        <v>Regular Plan - Daily IDCW</v>
      </c>
      <c r="U1101">
        <f t="shared" si="108"/>
        <v>0.15721088999999988</v>
      </c>
      <c r="V1101">
        <f>+VLOOKUP(T1101,Financials!$C$59:$AN$72,MATCH(S1101,Financials!$1:$1,0)-2,0)</f>
        <v>0.15721088999999988</v>
      </c>
      <c r="W1101" s="108">
        <f t="shared" si="107"/>
        <v>0</v>
      </c>
      <c r="Y1101" s="92">
        <f t="shared" si="109"/>
        <v>0.15721088999999988</v>
      </c>
      <c r="Z1101">
        <f t="shared" si="110"/>
        <v>0.15721088999999988</v>
      </c>
    </row>
    <row r="1102" spans="1:26" hidden="1" x14ac:dyDescent="0.25">
      <c r="A1102" s="171">
        <v>1630</v>
      </c>
      <c r="B1102" s="171" t="s">
        <v>1263</v>
      </c>
      <c r="C1102" s="171" t="s">
        <v>2459</v>
      </c>
      <c r="D1102" s="172">
        <v>44410</v>
      </c>
      <c r="E1102" s="173">
        <v>2.4125100000000001E-3</v>
      </c>
      <c r="F1102" s="173">
        <v>2.4125100000000001E-3</v>
      </c>
      <c r="G1102" s="173">
        <v>10.8591</v>
      </c>
      <c r="I1102" s="92">
        <f t="shared" si="111"/>
        <v>2.4125100000000001E-3</v>
      </c>
      <c r="J1102" t="str">
        <f>IFERROR(VLOOKUP(VLOOKUP(B1102,'Div &amp; NAV PU'!K:N,4,0),$O:$P,2,0),"Debt")</f>
        <v>Debt</v>
      </c>
      <c r="R1102" t="str">
        <f t="shared" si="106"/>
        <v>Y0BLDirect Plan - Daily IDCW</v>
      </c>
      <c r="S1102" t="str">
        <f>+VLOOKUP(B1102,'Div &amp; NAV PU'!K:N,4,0)</f>
        <v>Y0BL</v>
      </c>
      <c r="T1102" t="str">
        <f>+VLOOKUP(B1102,'Div &amp; NAV PU'!K:O,5,0)</f>
        <v>Direct Plan - Daily IDCW</v>
      </c>
      <c r="U1102">
        <f t="shared" si="108"/>
        <v>0.18309809000000002</v>
      </c>
      <c r="V1102">
        <f>+VLOOKUP(T1102,Financials!$C$59:$AN$72,MATCH(S1102,Financials!$1:$1,0)-2,0)</f>
        <v>0.18309809000000002</v>
      </c>
      <c r="W1102" s="108">
        <f t="shared" si="107"/>
        <v>0</v>
      </c>
      <c r="Y1102" s="92">
        <f t="shared" si="109"/>
        <v>0.18309809000000002</v>
      </c>
      <c r="Z1102">
        <f t="shared" si="110"/>
        <v>0.18309809000000002</v>
      </c>
    </row>
    <row r="1103" spans="1:26" hidden="1" x14ac:dyDescent="0.25">
      <c r="A1103" s="171">
        <v>1632</v>
      </c>
      <c r="B1103" s="171" t="s">
        <v>1271</v>
      </c>
      <c r="C1103" s="171" t="s">
        <v>2446</v>
      </c>
      <c r="D1103" s="172">
        <v>44410</v>
      </c>
      <c r="E1103" s="173">
        <v>8.5439810000000005E-2</v>
      </c>
      <c r="F1103" s="173">
        <v>8.5439810000000005E-2</v>
      </c>
      <c r="G1103" s="173">
        <v>1011.7794</v>
      </c>
      <c r="I1103" s="92">
        <f t="shared" si="111"/>
        <v>8.5439810000000005E-2</v>
      </c>
      <c r="J1103" t="str">
        <f>IFERROR(VLOOKUP(VLOOKUP(B1103,'Div &amp; NAV PU'!K:N,4,0),$O:$P,2,0),"Debt")</f>
        <v>Debt</v>
      </c>
      <c r="R1103" t="str">
        <f t="shared" si="106"/>
        <v>Y0BQRegular Plan - Daily IDCW</v>
      </c>
      <c r="S1103" t="str">
        <f>+VLOOKUP(B1103,'Div &amp; NAV PU'!K:N,4,0)</f>
        <v>Y0BQ</v>
      </c>
      <c r="T1103" t="str">
        <f>+VLOOKUP(B1103,'Div &amp; NAV PU'!K:O,5,0)</f>
        <v>Regular Plan - Daily IDCW</v>
      </c>
      <c r="U1103">
        <f t="shared" si="108"/>
        <v>15.994319890000005</v>
      </c>
      <c r="V1103">
        <f>+VLOOKUP(T1103,Financials!$C$59:$AN$72,MATCH(S1103,Financials!$1:$1,0)-2,0)</f>
        <v>15.994319890000005</v>
      </c>
      <c r="W1103" s="108">
        <f t="shared" si="107"/>
        <v>0</v>
      </c>
      <c r="Y1103" s="92">
        <f t="shared" si="109"/>
        <v>15.994319890000005</v>
      </c>
      <c r="Z1103">
        <f t="shared" si="110"/>
        <v>15.994319890000005</v>
      </c>
    </row>
    <row r="1104" spans="1:26" hidden="1" x14ac:dyDescent="0.25">
      <c r="A1104" s="171">
        <v>1634</v>
      </c>
      <c r="B1104" s="171" t="s">
        <v>1268</v>
      </c>
      <c r="C1104" s="171" t="s">
        <v>2447</v>
      </c>
      <c r="D1104" s="172">
        <v>44410</v>
      </c>
      <c r="E1104" s="173">
        <v>8.7336239999999996E-2</v>
      </c>
      <c r="F1104" s="173">
        <v>8.7336239999999996E-2</v>
      </c>
      <c r="G1104" s="173">
        <v>1014.3496</v>
      </c>
      <c r="I1104" s="92">
        <f t="shared" si="111"/>
        <v>8.7336239999999996E-2</v>
      </c>
      <c r="J1104" t="str">
        <f>IFERROR(VLOOKUP(VLOOKUP(B1104,'Div &amp; NAV PU'!K:N,4,0),$O:$P,2,0),"Debt")</f>
        <v>Debt</v>
      </c>
      <c r="R1104" t="str">
        <f t="shared" si="106"/>
        <v>Y0BQDirect Plan - Daily IDCW</v>
      </c>
      <c r="S1104" t="str">
        <f>+VLOOKUP(B1104,'Div &amp; NAV PU'!K:N,4,0)</f>
        <v>Y0BQ</v>
      </c>
      <c r="T1104" t="str">
        <f>+VLOOKUP(B1104,'Div &amp; NAV PU'!K:O,5,0)</f>
        <v>Direct Plan - Daily IDCW</v>
      </c>
      <c r="U1104">
        <f t="shared" si="108"/>
        <v>16.338912069999992</v>
      </c>
      <c r="V1104">
        <f>+VLOOKUP(T1104,Financials!$C$59:$AN$72,MATCH(S1104,Financials!$1:$1,0)-2,0)</f>
        <v>16.338912069999992</v>
      </c>
      <c r="W1104" s="108">
        <f t="shared" si="107"/>
        <v>0</v>
      </c>
      <c r="Y1104" s="92">
        <f t="shared" si="109"/>
        <v>16.338912069999992</v>
      </c>
      <c r="Z1104">
        <f t="shared" si="110"/>
        <v>16.338912069999992</v>
      </c>
    </row>
    <row r="1105" spans="1:26" hidden="1" x14ac:dyDescent="0.25">
      <c r="A1105" s="171">
        <v>1636</v>
      </c>
      <c r="B1105" s="171" t="s">
        <v>1297</v>
      </c>
      <c r="C1105" s="171" t="s">
        <v>2469</v>
      </c>
      <c r="D1105" s="172">
        <v>44410</v>
      </c>
      <c r="E1105" s="173">
        <v>3.6161800000000001E-3</v>
      </c>
      <c r="F1105" s="173">
        <v>3.6161800000000001E-3</v>
      </c>
      <c r="G1105" s="173">
        <v>11.116</v>
      </c>
      <c r="I1105" s="92">
        <f t="shared" si="111"/>
        <v>3.6161800000000001E-3</v>
      </c>
      <c r="J1105" t="str">
        <f>IFERROR(VLOOKUP(VLOOKUP(B1105,'Div &amp; NAV PU'!K:N,4,0),$O:$P,2,0),"Debt")</f>
        <v>Debt</v>
      </c>
      <c r="R1105" t="str">
        <f t="shared" si="106"/>
        <v>Y0AIRegular Plan - Daily IDCW</v>
      </c>
      <c r="S1105" t="str">
        <f>+VLOOKUP(B1105,'Div &amp; NAV PU'!K:N,4,0)</f>
        <v>Y0AI</v>
      </c>
      <c r="T1105" t="str">
        <f>+VLOOKUP(B1105,'Div &amp; NAV PU'!K:O,5,0)</f>
        <v>Regular Plan - Daily IDCW</v>
      </c>
      <c r="U1105">
        <f t="shared" si="108"/>
        <v>0.25393286999999998</v>
      </c>
      <c r="V1105">
        <f>+VLOOKUP(T1105,Financials!$C$59:$AN$72,MATCH(S1105,Financials!$1:$1,0)-2,0)</f>
        <v>0.25393286999999998</v>
      </c>
      <c r="W1105" s="108">
        <f t="shared" si="107"/>
        <v>0</v>
      </c>
      <c r="Y1105" s="92">
        <f t="shared" si="109"/>
        <v>0.25393286999999998</v>
      </c>
      <c r="Z1105">
        <f t="shared" si="110"/>
        <v>0.25393286999999998</v>
      </c>
    </row>
    <row r="1106" spans="1:26" hidden="1" x14ac:dyDescent="0.25">
      <c r="A1106" s="171">
        <v>1638</v>
      </c>
      <c r="B1106" s="171" t="s">
        <v>1524</v>
      </c>
      <c r="C1106" s="171" t="s">
        <v>2462</v>
      </c>
      <c r="D1106" s="172">
        <v>44410</v>
      </c>
      <c r="E1106" s="173">
        <v>3.99096E-3</v>
      </c>
      <c r="F1106" s="173">
        <v>3.99096E-3</v>
      </c>
      <c r="G1106" s="173">
        <v>11.1907</v>
      </c>
      <c r="I1106" s="92">
        <f t="shared" si="111"/>
        <v>3.99096E-3</v>
      </c>
      <c r="J1106" t="str">
        <f>IFERROR(VLOOKUP(VLOOKUP(B1106,'Div &amp; NAV PU'!K:N,4,0),$O:$P,2,0),"Debt")</f>
        <v>Debt</v>
      </c>
      <c r="R1106" t="str">
        <f t="shared" si="106"/>
        <v>Y0AIDirect Plan - Daily IDCW</v>
      </c>
      <c r="S1106" t="str">
        <f>+VLOOKUP(B1106,'Div &amp; NAV PU'!K:N,4,0)</f>
        <v>Y0AI</v>
      </c>
      <c r="T1106" t="str">
        <f>+VLOOKUP(B1106,'Div &amp; NAV PU'!K:O,5,0)</f>
        <v>Direct Plan - Daily IDCW</v>
      </c>
      <c r="U1106">
        <f t="shared" si="108"/>
        <v>0.28590751000000003</v>
      </c>
      <c r="V1106">
        <f>+VLOOKUP(T1106,Financials!$C$59:$AN$72,MATCH(S1106,Financials!$1:$1,0)-2,0)</f>
        <v>0.28590751000000003</v>
      </c>
      <c r="W1106" s="108">
        <f t="shared" si="107"/>
        <v>0</v>
      </c>
      <c r="Y1106" s="92">
        <f t="shared" si="109"/>
        <v>0.28590751000000003</v>
      </c>
      <c r="Z1106">
        <f t="shared" si="110"/>
        <v>0.28590751000000003</v>
      </c>
    </row>
    <row r="1107" spans="1:26" hidden="1" x14ac:dyDescent="0.25">
      <c r="A1107" s="171">
        <v>1639</v>
      </c>
      <c r="B1107" s="171">
        <v>222</v>
      </c>
      <c r="C1107" s="171" t="s">
        <v>2455</v>
      </c>
      <c r="D1107" s="172">
        <v>44411</v>
      </c>
      <c r="E1107" s="173">
        <v>7.0925999999999997E-4</v>
      </c>
      <c r="F1107" s="173">
        <v>7.0925999999999997E-4</v>
      </c>
      <c r="G1107" s="173">
        <v>10.322100000000001</v>
      </c>
      <c r="I1107" s="92">
        <f t="shared" si="111"/>
        <v>7.0925999999999997E-4</v>
      </c>
      <c r="J1107" t="str">
        <f>IFERROR(VLOOKUP(VLOOKUP(B1107,'Div &amp; NAV PU'!K:N,4,0),$O:$P,2,0),"Debt")</f>
        <v>Debt</v>
      </c>
      <c r="R1107" t="str">
        <f t="shared" si="106"/>
        <v>Y0BORegular Plan - Daily IDCW</v>
      </c>
      <c r="S1107" t="str">
        <f>+VLOOKUP(B1107,'Div &amp; NAV PU'!K:N,4,0)</f>
        <v>Y0BO</v>
      </c>
      <c r="T1107" t="str">
        <f>+VLOOKUP(B1107,'Div &amp; NAV PU'!K:O,5,0)</f>
        <v>Regular Plan - Daily IDCW</v>
      </c>
      <c r="U1107">
        <f t="shared" si="108"/>
        <v>0.17107141000000012</v>
      </c>
      <c r="V1107">
        <f>+VLOOKUP(T1107,Financials!$C$59:$AN$72,MATCH(S1107,Financials!$1:$1,0)-2,0)</f>
        <v>0.17107141000000012</v>
      </c>
      <c r="W1107" s="108">
        <f t="shared" si="107"/>
        <v>0</v>
      </c>
      <c r="Y1107" s="92">
        <f t="shared" si="109"/>
        <v>0.17107141000000012</v>
      </c>
      <c r="Z1107">
        <f t="shared" si="110"/>
        <v>0.17107141000000012</v>
      </c>
    </row>
    <row r="1108" spans="1:26" hidden="1" x14ac:dyDescent="0.25">
      <c r="A1108" s="171">
        <v>1640</v>
      </c>
      <c r="B1108" s="171" t="s">
        <v>1259</v>
      </c>
      <c r="C1108" s="171" t="s">
        <v>2457</v>
      </c>
      <c r="D1108" s="172">
        <v>44411</v>
      </c>
      <c r="E1108" s="173">
        <v>7.6820999999999996E-4</v>
      </c>
      <c r="F1108" s="173">
        <v>7.6820999999999996E-4</v>
      </c>
      <c r="G1108" s="173">
        <v>10.5092</v>
      </c>
      <c r="I1108" s="92">
        <f t="shared" si="111"/>
        <v>7.6820999999999996E-4</v>
      </c>
      <c r="J1108" t="str">
        <f>IFERROR(VLOOKUP(VLOOKUP(B1108,'Div &amp; NAV PU'!K:N,4,0),$O:$P,2,0),"Debt")</f>
        <v>Debt</v>
      </c>
      <c r="R1108" t="str">
        <f t="shared" si="106"/>
        <v>Y0BODirect Plan - Daily IDCW</v>
      </c>
      <c r="S1108" t="str">
        <f>+VLOOKUP(B1108,'Div &amp; NAV PU'!K:N,4,0)</f>
        <v>Y0BO</v>
      </c>
      <c r="T1108" t="str">
        <f>+VLOOKUP(B1108,'Div &amp; NAV PU'!K:O,5,0)</f>
        <v>Direct Plan - Daily IDCW</v>
      </c>
      <c r="U1108">
        <f t="shared" si="108"/>
        <v>0.18260394999999999</v>
      </c>
      <c r="V1108">
        <f>+VLOOKUP(T1108,Financials!$C$59:$AN$72,MATCH(S1108,Financials!$1:$1,0)-2,0)</f>
        <v>0.18260394999999999</v>
      </c>
      <c r="W1108" s="108">
        <f t="shared" si="107"/>
        <v>0</v>
      </c>
      <c r="Y1108" s="92">
        <f t="shared" si="109"/>
        <v>0.18260394999999999</v>
      </c>
      <c r="Z1108">
        <f t="shared" si="110"/>
        <v>0.18260394999999999</v>
      </c>
    </row>
    <row r="1109" spans="1:26" hidden="1" x14ac:dyDescent="0.25">
      <c r="A1109" s="171">
        <v>1641</v>
      </c>
      <c r="B1109" s="171" t="s">
        <v>1289</v>
      </c>
      <c r="C1109" s="171" t="s">
        <v>2444</v>
      </c>
      <c r="D1109" s="172">
        <v>44411</v>
      </c>
      <c r="E1109" s="173">
        <v>8.4770100000000001E-2</v>
      </c>
      <c r="F1109" s="173">
        <v>8.4770100000000001E-2</v>
      </c>
      <c r="G1109" s="173">
        <v>1023.3</v>
      </c>
      <c r="I1109" s="92">
        <f t="shared" si="111"/>
        <v>8.4770100000000001E-2</v>
      </c>
      <c r="J1109" t="str">
        <f>IFERROR(VLOOKUP(VLOOKUP(B1109,'Div &amp; NAV PU'!K:N,4,0),$O:$P,2,0),"Debt")</f>
        <v>Debt</v>
      </c>
      <c r="R1109" t="str">
        <f t="shared" si="106"/>
        <v>Y0ALRegular Plan - Daily IDCW</v>
      </c>
      <c r="S1109" t="str">
        <f>+VLOOKUP(B1109,'Div &amp; NAV PU'!K:N,4,0)</f>
        <v>Y0AL</v>
      </c>
      <c r="T1109" t="str">
        <f>+VLOOKUP(B1109,'Div &amp; NAV PU'!K:O,5,0)</f>
        <v>Regular Plan - Daily IDCW</v>
      </c>
      <c r="U1109">
        <f t="shared" si="108"/>
        <v>15.581406499999995</v>
      </c>
      <c r="V1109">
        <f>+VLOOKUP(T1109,Financials!$C$59:$AN$72,MATCH(S1109,Financials!$1:$1,0)-2,0)</f>
        <v>15.581406499999995</v>
      </c>
      <c r="W1109" s="108">
        <f t="shared" si="107"/>
        <v>0</v>
      </c>
      <c r="Y1109" s="92">
        <f t="shared" si="109"/>
        <v>15.581406499999995</v>
      </c>
      <c r="Z1109">
        <f t="shared" si="110"/>
        <v>15.581406499999995</v>
      </c>
    </row>
    <row r="1110" spans="1:26" hidden="1" x14ac:dyDescent="0.25">
      <c r="A1110" s="171">
        <v>1642</v>
      </c>
      <c r="B1110" s="171" t="s">
        <v>1285</v>
      </c>
      <c r="C1110" s="171" t="s">
        <v>2445</v>
      </c>
      <c r="D1110" s="172">
        <v>44411</v>
      </c>
      <c r="E1110" s="173">
        <v>8.749266E-2</v>
      </c>
      <c r="F1110" s="173">
        <v>8.749266E-2</v>
      </c>
      <c r="G1110" s="173">
        <v>1023.3</v>
      </c>
      <c r="I1110" s="92">
        <f t="shared" si="111"/>
        <v>8.749266E-2</v>
      </c>
      <c r="J1110" t="str">
        <f>IFERROR(VLOOKUP(VLOOKUP(B1110,'Div &amp; NAV PU'!K:N,4,0),$O:$P,2,0),"Debt")</f>
        <v>Debt</v>
      </c>
      <c r="R1110" t="str">
        <f t="shared" si="106"/>
        <v>Y0ALDirect Plan - Daily IDCW</v>
      </c>
      <c r="S1110" t="str">
        <f>+VLOOKUP(B1110,'Div &amp; NAV PU'!K:N,4,0)</f>
        <v>Y0AL</v>
      </c>
      <c r="T1110" t="str">
        <f>+VLOOKUP(B1110,'Div &amp; NAV PU'!K:O,5,0)</f>
        <v>Direct Plan - Daily IDCW</v>
      </c>
      <c r="U1110">
        <f t="shared" si="108"/>
        <v>16.110954460000006</v>
      </c>
      <c r="V1110">
        <f>+VLOOKUP(T1110,Financials!$C$59:$AN$72,MATCH(S1110,Financials!$1:$1,0)-2,0)</f>
        <v>16.110954460000006</v>
      </c>
      <c r="W1110" s="108">
        <f t="shared" si="107"/>
        <v>0</v>
      </c>
      <c r="Y1110" s="92">
        <f t="shared" si="109"/>
        <v>16.110954460000006</v>
      </c>
      <c r="Z1110">
        <f t="shared" si="110"/>
        <v>16.110954460000006</v>
      </c>
    </row>
    <row r="1111" spans="1:26" hidden="1" x14ac:dyDescent="0.25">
      <c r="A1111" s="171">
        <v>1643</v>
      </c>
      <c r="B1111" s="171">
        <v>125</v>
      </c>
      <c r="C1111" s="171" t="s">
        <v>2458</v>
      </c>
      <c r="D1111" s="172">
        <v>44411</v>
      </c>
      <c r="E1111" s="173">
        <v>1.2130400000000001E-3</v>
      </c>
      <c r="F1111" s="173">
        <v>1.2130400000000001E-3</v>
      </c>
      <c r="G1111" s="173">
        <v>10.8591</v>
      </c>
      <c r="I1111" s="92">
        <f t="shared" si="111"/>
        <v>1.2130400000000001E-3</v>
      </c>
      <c r="J1111" t="str">
        <f>IFERROR(VLOOKUP(VLOOKUP(B1111,'Div &amp; NAV PU'!K:N,4,0),$O:$P,2,0),"Debt")</f>
        <v>Debt</v>
      </c>
      <c r="R1111" t="str">
        <f t="shared" si="106"/>
        <v>Y0BLRegular Plan - Daily IDCW</v>
      </c>
      <c r="S1111" t="str">
        <f>+VLOOKUP(B1111,'Div &amp; NAV PU'!K:N,4,0)</f>
        <v>Y0BL</v>
      </c>
      <c r="T1111" t="str">
        <f>+VLOOKUP(B1111,'Div &amp; NAV PU'!K:O,5,0)</f>
        <v>Regular Plan - Daily IDCW</v>
      </c>
      <c r="U1111">
        <f t="shared" si="108"/>
        <v>0.15721088999999988</v>
      </c>
      <c r="V1111">
        <f>+VLOOKUP(T1111,Financials!$C$59:$AN$72,MATCH(S1111,Financials!$1:$1,0)-2,0)</f>
        <v>0.15721088999999988</v>
      </c>
      <c r="W1111" s="108">
        <f t="shared" si="107"/>
        <v>0</v>
      </c>
      <c r="Y1111" s="92">
        <f t="shared" si="109"/>
        <v>0.15721088999999988</v>
      </c>
      <c r="Z1111">
        <f t="shared" si="110"/>
        <v>0.15721088999999988</v>
      </c>
    </row>
    <row r="1112" spans="1:26" hidden="1" x14ac:dyDescent="0.25">
      <c r="A1112" s="171">
        <v>1644</v>
      </c>
      <c r="B1112" s="171" t="s">
        <v>1263</v>
      </c>
      <c r="C1112" s="171" t="s">
        <v>2459</v>
      </c>
      <c r="D1112" s="172">
        <v>44411</v>
      </c>
      <c r="E1112" s="173">
        <v>1.3556600000000001E-3</v>
      </c>
      <c r="F1112" s="173">
        <v>1.3556600000000001E-3</v>
      </c>
      <c r="G1112" s="173">
        <v>10.8591</v>
      </c>
      <c r="I1112" s="92">
        <f t="shared" si="111"/>
        <v>1.3556600000000001E-3</v>
      </c>
      <c r="J1112" t="str">
        <f>IFERROR(VLOOKUP(VLOOKUP(B1112,'Div &amp; NAV PU'!K:N,4,0),$O:$P,2,0),"Debt")</f>
        <v>Debt</v>
      </c>
      <c r="R1112" t="str">
        <f t="shared" si="106"/>
        <v>Y0BLDirect Plan - Daily IDCW</v>
      </c>
      <c r="S1112" t="str">
        <f>+VLOOKUP(B1112,'Div &amp; NAV PU'!K:N,4,0)</f>
        <v>Y0BL</v>
      </c>
      <c r="T1112" t="str">
        <f>+VLOOKUP(B1112,'Div &amp; NAV PU'!K:O,5,0)</f>
        <v>Direct Plan - Daily IDCW</v>
      </c>
      <c r="U1112">
        <f t="shared" si="108"/>
        <v>0.18309809000000002</v>
      </c>
      <c r="V1112">
        <f>+VLOOKUP(T1112,Financials!$C$59:$AN$72,MATCH(S1112,Financials!$1:$1,0)-2,0)</f>
        <v>0.18309809000000002</v>
      </c>
      <c r="W1112" s="108">
        <f t="shared" si="107"/>
        <v>0</v>
      </c>
      <c r="Y1112" s="92">
        <f t="shared" si="109"/>
        <v>0.18309809000000002</v>
      </c>
      <c r="Z1112">
        <f t="shared" si="110"/>
        <v>0.18309809000000002</v>
      </c>
    </row>
    <row r="1113" spans="1:26" hidden="1" x14ac:dyDescent="0.25">
      <c r="A1113" s="171">
        <v>1645</v>
      </c>
      <c r="B1113" s="171" t="s">
        <v>1271</v>
      </c>
      <c r="C1113" s="171" t="s">
        <v>2446</v>
      </c>
      <c r="D1113" s="172">
        <v>44411</v>
      </c>
      <c r="E1113" s="173">
        <v>8.6419099999999999E-2</v>
      </c>
      <c r="F1113" s="173">
        <v>8.6419099999999999E-2</v>
      </c>
      <c r="G1113" s="173">
        <v>1011.7794</v>
      </c>
      <c r="I1113" s="92">
        <f t="shared" si="111"/>
        <v>8.6419099999999999E-2</v>
      </c>
      <c r="J1113" t="str">
        <f>IFERROR(VLOOKUP(VLOOKUP(B1113,'Div &amp; NAV PU'!K:N,4,0),$O:$P,2,0),"Debt")</f>
        <v>Debt</v>
      </c>
      <c r="R1113" t="str">
        <f t="shared" si="106"/>
        <v>Y0BQRegular Plan - Daily IDCW</v>
      </c>
      <c r="S1113" t="str">
        <f>+VLOOKUP(B1113,'Div &amp; NAV PU'!K:N,4,0)</f>
        <v>Y0BQ</v>
      </c>
      <c r="T1113" t="str">
        <f>+VLOOKUP(B1113,'Div &amp; NAV PU'!K:O,5,0)</f>
        <v>Regular Plan - Daily IDCW</v>
      </c>
      <c r="U1113">
        <f t="shared" si="108"/>
        <v>15.994319890000005</v>
      </c>
      <c r="V1113">
        <f>+VLOOKUP(T1113,Financials!$C$59:$AN$72,MATCH(S1113,Financials!$1:$1,0)-2,0)</f>
        <v>15.994319890000005</v>
      </c>
      <c r="W1113" s="108">
        <f t="shared" si="107"/>
        <v>0</v>
      </c>
      <c r="Y1113" s="92">
        <f t="shared" si="109"/>
        <v>15.994319890000005</v>
      </c>
      <c r="Z1113">
        <f t="shared" si="110"/>
        <v>15.994319890000005</v>
      </c>
    </row>
    <row r="1114" spans="1:26" hidden="1" x14ac:dyDescent="0.25">
      <c r="A1114" s="171">
        <v>1646</v>
      </c>
      <c r="B1114" s="171" t="s">
        <v>1268</v>
      </c>
      <c r="C1114" s="171" t="s">
        <v>2447</v>
      </c>
      <c r="D1114" s="172">
        <v>44411</v>
      </c>
      <c r="E1114" s="173">
        <v>8.8298520000000005E-2</v>
      </c>
      <c r="F1114" s="173">
        <v>8.8298520000000005E-2</v>
      </c>
      <c r="G1114" s="173">
        <v>1014.3496</v>
      </c>
      <c r="I1114" s="92">
        <f t="shared" si="111"/>
        <v>8.8298520000000005E-2</v>
      </c>
      <c r="J1114" t="str">
        <f>IFERROR(VLOOKUP(VLOOKUP(B1114,'Div &amp; NAV PU'!K:N,4,0),$O:$P,2,0),"Debt")</f>
        <v>Debt</v>
      </c>
      <c r="R1114" t="str">
        <f t="shared" si="106"/>
        <v>Y0BQDirect Plan - Daily IDCW</v>
      </c>
      <c r="S1114" t="str">
        <f>+VLOOKUP(B1114,'Div &amp; NAV PU'!K:N,4,0)</f>
        <v>Y0BQ</v>
      </c>
      <c r="T1114" t="str">
        <f>+VLOOKUP(B1114,'Div &amp; NAV PU'!K:O,5,0)</f>
        <v>Direct Plan - Daily IDCW</v>
      </c>
      <c r="U1114">
        <f t="shared" si="108"/>
        <v>16.338912069999992</v>
      </c>
      <c r="V1114">
        <f>+VLOOKUP(T1114,Financials!$C$59:$AN$72,MATCH(S1114,Financials!$1:$1,0)-2,0)</f>
        <v>16.338912069999992</v>
      </c>
      <c r="W1114" s="108">
        <f t="shared" si="107"/>
        <v>0</v>
      </c>
      <c r="Y1114" s="92">
        <f t="shared" si="109"/>
        <v>16.338912069999992</v>
      </c>
      <c r="Z1114">
        <f t="shared" si="110"/>
        <v>16.338912069999992</v>
      </c>
    </row>
    <row r="1115" spans="1:26" hidden="1" x14ac:dyDescent="0.25">
      <c r="A1115" s="171">
        <v>1647</v>
      </c>
      <c r="B1115" s="171" t="s">
        <v>1297</v>
      </c>
      <c r="C1115" s="171" t="s">
        <v>2469</v>
      </c>
      <c r="D1115" s="172">
        <v>44411</v>
      </c>
      <c r="E1115" s="173">
        <v>5.1791299999999997E-3</v>
      </c>
      <c r="F1115" s="173">
        <v>5.1791299999999997E-3</v>
      </c>
      <c r="G1115" s="173">
        <v>11.116</v>
      </c>
      <c r="I1115" s="92">
        <f t="shared" si="111"/>
        <v>5.1791299999999997E-3</v>
      </c>
      <c r="J1115" t="str">
        <f>IFERROR(VLOOKUP(VLOOKUP(B1115,'Div &amp; NAV PU'!K:N,4,0),$O:$P,2,0),"Debt")</f>
        <v>Debt</v>
      </c>
      <c r="R1115" t="str">
        <f t="shared" si="106"/>
        <v>Y0AIRegular Plan - Daily IDCW</v>
      </c>
      <c r="S1115" t="str">
        <f>+VLOOKUP(B1115,'Div &amp; NAV PU'!K:N,4,0)</f>
        <v>Y0AI</v>
      </c>
      <c r="T1115" t="str">
        <f>+VLOOKUP(B1115,'Div &amp; NAV PU'!K:O,5,0)</f>
        <v>Regular Plan - Daily IDCW</v>
      </c>
      <c r="U1115">
        <f t="shared" si="108"/>
        <v>0.25393286999999998</v>
      </c>
      <c r="V1115">
        <f>+VLOOKUP(T1115,Financials!$C$59:$AN$72,MATCH(S1115,Financials!$1:$1,0)-2,0)</f>
        <v>0.25393286999999998</v>
      </c>
      <c r="W1115" s="108">
        <f t="shared" si="107"/>
        <v>0</v>
      </c>
      <c r="Y1115" s="92">
        <f t="shared" si="109"/>
        <v>0.25393286999999998</v>
      </c>
      <c r="Z1115">
        <f t="shared" si="110"/>
        <v>0.25393286999999998</v>
      </c>
    </row>
    <row r="1116" spans="1:26" hidden="1" x14ac:dyDescent="0.25">
      <c r="A1116" s="171">
        <v>1648</v>
      </c>
      <c r="B1116" s="171" t="s">
        <v>1524</v>
      </c>
      <c r="C1116" s="171" t="s">
        <v>2462</v>
      </c>
      <c r="D1116" s="172">
        <v>44411</v>
      </c>
      <c r="E1116" s="173">
        <v>5.33155E-3</v>
      </c>
      <c r="F1116" s="173">
        <v>5.33155E-3</v>
      </c>
      <c r="G1116" s="173">
        <v>11.1907</v>
      </c>
      <c r="I1116" s="92">
        <f t="shared" si="111"/>
        <v>5.33155E-3</v>
      </c>
      <c r="J1116" t="str">
        <f>IFERROR(VLOOKUP(VLOOKUP(B1116,'Div &amp; NAV PU'!K:N,4,0),$O:$P,2,0),"Debt")</f>
        <v>Debt</v>
      </c>
      <c r="R1116" t="str">
        <f t="shared" si="106"/>
        <v>Y0AIDirect Plan - Daily IDCW</v>
      </c>
      <c r="S1116" t="str">
        <f>+VLOOKUP(B1116,'Div &amp; NAV PU'!K:N,4,0)</f>
        <v>Y0AI</v>
      </c>
      <c r="T1116" t="str">
        <f>+VLOOKUP(B1116,'Div &amp; NAV PU'!K:O,5,0)</f>
        <v>Direct Plan - Daily IDCW</v>
      </c>
      <c r="U1116">
        <f t="shared" si="108"/>
        <v>0.28590751000000003</v>
      </c>
      <c r="V1116">
        <f>+VLOOKUP(T1116,Financials!$C$59:$AN$72,MATCH(S1116,Financials!$1:$1,0)-2,0)</f>
        <v>0.28590751000000003</v>
      </c>
      <c r="W1116" s="108">
        <f t="shared" si="107"/>
        <v>0</v>
      </c>
      <c r="Y1116" s="92">
        <f t="shared" si="109"/>
        <v>0.28590751000000003</v>
      </c>
      <c r="Z1116">
        <f t="shared" si="110"/>
        <v>0.28590751000000003</v>
      </c>
    </row>
    <row r="1117" spans="1:26" hidden="1" x14ac:dyDescent="0.25">
      <c r="A1117" s="171">
        <v>1649</v>
      </c>
      <c r="B1117" s="171">
        <v>222</v>
      </c>
      <c r="C1117" s="171" t="s">
        <v>2455</v>
      </c>
      <c r="D1117" s="172">
        <v>44412</v>
      </c>
      <c r="E1117" s="173">
        <v>1.37747E-3</v>
      </c>
      <c r="F1117" s="173">
        <v>1.37747E-3</v>
      </c>
      <c r="G1117" s="173">
        <v>10.322100000000001</v>
      </c>
      <c r="I1117" s="92">
        <f t="shared" si="111"/>
        <v>1.37747E-3</v>
      </c>
      <c r="J1117" t="str">
        <f>IFERROR(VLOOKUP(VLOOKUP(B1117,'Div &amp; NAV PU'!K:N,4,0),$O:$P,2,0),"Debt")</f>
        <v>Debt</v>
      </c>
      <c r="R1117" t="str">
        <f t="shared" si="106"/>
        <v>Y0BORegular Plan - Daily IDCW</v>
      </c>
      <c r="S1117" t="str">
        <f>+VLOOKUP(B1117,'Div &amp; NAV PU'!K:N,4,0)</f>
        <v>Y0BO</v>
      </c>
      <c r="T1117" t="str">
        <f>+VLOOKUP(B1117,'Div &amp; NAV PU'!K:O,5,0)</f>
        <v>Regular Plan - Daily IDCW</v>
      </c>
      <c r="U1117">
        <f t="shared" si="108"/>
        <v>0.17107141000000012</v>
      </c>
      <c r="V1117">
        <f>+VLOOKUP(T1117,Financials!$C$59:$AN$72,MATCH(S1117,Financials!$1:$1,0)-2,0)</f>
        <v>0.17107141000000012</v>
      </c>
      <c r="W1117" s="108">
        <f t="shared" si="107"/>
        <v>0</v>
      </c>
      <c r="Y1117" s="92">
        <f t="shared" si="109"/>
        <v>0.17107141000000012</v>
      </c>
      <c r="Z1117">
        <f t="shared" si="110"/>
        <v>0.17107141000000012</v>
      </c>
    </row>
    <row r="1118" spans="1:26" hidden="1" x14ac:dyDescent="0.25">
      <c r="A1118" s="171">
        <v>1650</v>
      </c>
      <c r="B1118" s="171" t="s">
        <v>1259</v>
      </c>
      <c r="C1118" s="171" t="s">
        <v>2457</v>
      </c>
      <c r="D1118" s="172">
        <v>44412</v>
      </c>
      <c r="E1118" s="173">
        <v>1.44845E-3</v>
      </c>
      <c r="F1118" s="173">
        <v>1.44845E-3</v>
      </c>
      <c r="G1118" s="173">
        <v>10.5092</v>
      </c>
      <c r="I1118" s="92">
        <f t="shared" si="111"/>
        <v>1.44845E-3</v>
      </c>
      <c r="J1118" t="str">
        <f>IFERROR(VLOOKUP(VLOOKUP(B1118,'Div &amp; NAV PU'!K:N,4,0),$O:$P,2,0),"Debt")</f>
        <v>Debt</v>
      </c>
      <c r="R1118" t="str">
        <f t="shared" si="106"/>
        <v>Y0BODirect Plan - Daily IDCW</v>
      </c>
      <c r="S1118" t="str">
        <f>+VLOOKUP(B1118,'Div &amp; NAV PU'!K:N,4,0)</f>
        <v>Y0BO</v>
      </c>
      <c r="T1118" t="str">
        <f>+VLOOKUP(B1118,'Div &amp; NAV PU'!K:O,5,0)</f>
        <v>Direct Plan - Daily IDCW</v>
      </c>
      <c r="U1118">
        <f t="shared" si="108"/>
        <v>0.18260394999999999</v>
      </c>
      <c r="V1118">
        <f>+VLOOKUP(T1118,Financials!$C$59:$AN$72,MATCH(S1118,Financials!$1:$1,0)-2,0)</f>
        <v>0.18260394999999999</v>
      </c>
      <c r="W1118" s="108">
        <f t="shared" si="107"/>
        <v>0</v>
      </c>
      <c r="Y1118" s="92">
        <f t="shared" si="109"/>
        <v>0.18260394999999999</v>
      </c>
      <c r="Z1118">
        <f t="shared" si="110"/>
        <v>0.18260394999999999</v>
      </c>
    </row>
    <row r="1119" spans="1:26" hidden="1" x14ac:dyDescent="0.25">
      <c r="A1119" s="171">
        <v>1651</v>
      </c>
      <c r="B1119" s="171" t="s">
        <v>1289</v>
      </c>
      <c r="C1119" s="171" t="s">
        <v>2444</v>
      </c>
      <c r="D1119" s="172">
        <v>44412</v>
      </c>
      <c r="E1119" s="173">
        <v>8.4015549999999994E-2</v>
      </c>
      <c r="F1119" s="173">
        <v>8.4015549999999994E-2</v>
      </c>
      <c r="G1119" s="173">
        <v>1023.3</v>
      </c>
      <c r="I1119" s="92">
        <f t="shared" si="111"/>
        <v>8.4015549999999994E-2</v>
      </c>
      <c r="J1119" t="str">
        <f>IFERROR(VLOOKUP(VLOOKUP(B1119,'Div &amp; NAV PU'!K:N,4,0),$O:$P,2,0),"Debt")</f>
        <v>Debt</v>
      </c>
      <c r="R1119" t="str">
        <f t="shared" si="106"/>
        <v>Y0ALRegular Plan - Daily IDCW</v>
      </c>
      <c r="S1119" t="str">
        <f>+VLOOKUP(B1119,'Div &amp; NAV PU'!K:N,4,0)</f>
        <v>Y0AL</v>
      </c>
      <c r="T1119" t="str">
        <f>+VLOOKUP(B1119,'Div &amp; NAV PU'!K:O,5,0)</f>
        <v>Regular Plan - Daily IDCW</v>
      </c>
      <c r="U1119">
        <f t="shared" si="108"/>
        <v>15.581406499999995</v>
      </c>
      <c r="V1119">
        <f>+VLOOKUP(T1119,Financials!$C$59:$AN$72,MATCH(S1119,Financials!$1:$1,0)-2,0)</f>
        <v>15.581406499999995</v>
      </c>
      <c r="W1119" s="108">
        <f t="shared" si="107"/>
        <v>0</v>
      </c>
      <c r="Y1119" s="92">
        <f t="shared" si="109"/>
        <v>15.581406499999995</v>
      </c>
      <c r="Z1119">
        <f t="shared" si="110"/>
        <v>15.581406499999995</v>
      </c>
    </row>
    <row r="1120" spans="1:26" hidden="1" x14ac:dyDescent="0.25">
      <c r="A1120" s="171">
        <v>1652</v>
      </c>
      <c r="B1120" s="171" t="s">
        <v>1285</v>
      </c>
      <c r="C1120" s="171" t="s">
        <v>2445</v>
      </c>
      <c r="D1120" s="172">
        <v>44412</v>
      </c>
      <c r="E1120" s="173">
        <v>8.688266E-2</v>
      </c>
      <c r="F1120" s="173">
        <v>8.688266E-2</v>
      </c>
      <c r="G1120" s="173">
        <v>1023.3</v>
      </c>
      <c r="I1120" s="92">
        <f t="shared" si="111"/>
        <v>8.688266E-2</v>
      </c>
      <c r="J1120" t="str">
        <f>IFERROR(VLOOKUP(VLOOKUP(B1120,'Div &amp; NAV PU'!K:N,4,0),$O:$P,2,0),"Debt")</f>
        <v>Debt</v>
      </c>
      <c r="R1120" t="str">
        <f t="shared" si="106"/>
        <v>Y0ALDirect Plan - Daily IDCW</v>
      </c>
      <c r="S1120" t="str">
        <f>+VLOOKUP(B1120,'Div &amp; NAV PU'!K:N,4,0)</f>
        <v>Y0AL</v>
      </c>
      <c r="T1120" t="str">
        <f>+VLOOKUP(B1120,'Div &amp; NAV PU'!K:O,5,0)</f>
        <v>Direct Plan - Daily IDCW</v>
      </c>
      <c r="U1120">
        <f t="shared" si="108"/>
        <v>16.110954460000006</v>
      </c>
      <c r="V1120">
        <f>+VLOOKUP(T1120,Financials!$C$59:$AN$72,MATCH(S1120,Financials!$1:$1,0)-2,0)</f>
        <v>16.110954460000006</v>
      </c>
      <c r="W1120" s="108">
        <f t="shared" si="107"/>
        <v>0</v>
      </c>
      <c r="Y1120" s="92">
        <f t="shared" si="109"/>
        <v>16.110954460000006</v>
      </c>
      <c r="Z1120">
        <f t="shared" si="110"/>
        <v>16.110954460000006</v>
      </c>
    </row>
    <row r="1121" spans="1:26" hidden="1" x14ac:dyDescent="0.25">
      <c r="A1121" s="171">
        <v>1653</v>
      </c>
      <c r="B1121" s="171">
        <v>125</v>
      </c>
      <c r="C1121" s="171" t="s">
        <v>2458</v>
      </c>
      <c r="D1121" s="172">
        <v>44412</v>
      </c>
      <c r="E1121" s="173">
        <v>9.6933000000000002E-4</v>
      </c>
      <c r="F1121" s="173">
        <v>9.6933000000000002E-4</v>
      </c>
      <c r="G1121" s="173">
        <v>10.8591</v>
      </c>
      <c r="I1121" s="92">
        <f t="shared" si="111"/>
        <v>9.6933000000000002E-4</v>
      </c>
      <c r="J1121" t="str">
        <f>IFERROR(VLOOKUP(VLOOKUP(B1121,'Div &amp; NAV PU'!K:N,4,0),$O:$P,2,0),"Debt")</f>
        <v>Debt</v>
      </c>
      <c r="R1121" t="str">
        <f t="shared" si="106"/>
        <v>Y0BLRegular Plan - Daily IDCW</v>
      </c>
      <c r="S1121" t="str">
        <f>+VLOOKUP(B1121,'Div &amp; NAV PU'!K:N,4,0)</f>
        <v>Y0BL</v>
      </c>
      <c r="T1121" t="str">
        <f>+VLOOKUP(B1121,'Div &amp; NAV PU'!K:O,5,0)</f>
        <v>Regular Plan - Daily IDCW</v>
      </c>
      <c r="U1121">
        <f t="shared" si="108"/>
        <v>0.15721088999999988</v>
      </c>
      <c r="V1121">
        <f>+VLOOKUP(T1121,Financials!$C$59:$AN$72,MATCH(S1121,Financials!$1:$1,0)-2,0)</f>
        <v>0.15721088999999988</v>
      </c>
      <c r="W1121" s="108">
        <f t="shared" si="107"/>
        <v>0</v>
      </c>
      <c r="Y1121" s="92">
        <f t="shared" si="109"/>
        <v>0.15721088999999988</v>
      </c>
      <c r="Z1121">
        <f t="shared" si="110"/>
        <v>0.15721088999999988</v>
      </c>
    </row>
    <row r="1122" spans="1:26" hidden="1" x14ac:dyDescent="0.25">
      <c r="A1122" s="171">
        <v>1654</v>
      </c>
      <c r="B1122" s="171" t="s">
        <v>1263</v>
      </c>
      <c r="C1122" s="171" t="s">
        <v>2459</v>
      </c>
      <c r="D1122" s="172">
        <v>44412</v>
      </c>
      <c r="E1122" s="173">
        <v>1.1121499999999999E-3</v>
      </c>
      <c r="F1122" s="173">
        <v>1.1121499999999999E-3</v>
      </c>
      <c r="G1122" s="173">
        <v>10.8591</v>
      </c>
      <c r="I1122" s="92">
        <f t="shared" si="111"/>
        <v>1.1121499999999999E-3</v>
      </c>
      <c r="J1122" t="str">
        <f>IFERROR(VLOOKUP(VLOOKUP(B1122,'Div &amp; NAV PU'!K:N,4,0),$O:$P,2,0),"Debt")</f>
        <v>Debt</v>
      </c>
      <c r="R1122" t="str">
        <f t="shared" si="106"/>
        <v>Y0BLDirect Plan - Daily IDCW</v>
      </c>
      <c r="S1122" t="str">
        <f>+VLOOKUP(B1122,'Div &amp; NAV PU'!K:N,4,0)</f>
        <v>Y0BL</v>
      </c>
      <c r="T1122" t="str">
        <f>+VLOOKUP(B1122,'Div &amp; NAV PU'!K:O,5,0)</f>
        <v>Direct Plan - Daily IDCW</v>
      </c>
      <c r="U1122">
        <f t="shared" si="108"/>
        <v>0.18309809000000002</v>
      </c>
      <c r="V1122">
        <f>+VLOOKUP(T1122,Financials!$C$59:$AN$72,MATCH(S1122,Financials!$1:$1,0)-2,0)</f>
        <v>0.18309809000000002</v>
      </c>
      <c r="W1122" s="108">
        <f t="shared" si="107"/>
        <v>0</v>
      </c>
      <c r="Y1122" s="92">
        <f t="shared" si="109"/>
        <v>0.18309809000000002</v>
      </c>
      <c r="Z1122">
        <f t="shared" si="110"/>
        <v>0.18309809000000002</v>
      </c>
    </row>
    <row r="1123" spans="1:26" hidden="1" x14ac:dyDescent="0.25">
      <c r="A1123" s="171">
        <v>1655</v>
      </c>
      <c r="B1123" s="171" t="s">
        <v>1271</v>
      </c>
      <c r="C1123" s="171" t="s">
        <v>2446</v>
      </c>
      <c r="D1123" s="172">
        <v>44412</v>
      </c>
      <c r="E1123" s="173">
        <v>7.8763570000000005E-2</v>
      </c>
      <c r="F1123" s="173">
        <v>7.8763570000000005E-2</v>
      </c>
      <c r="G1123" s="173">
        <v>1011.7794</v>
      </c>
      <c r="I1123" s="92">
        <f t="shared" si="111"/>
        <v>7.8763570000000005E-2</v>
      </c>
      <c r="J1123" t="str">
        <f>IFERROR(VLOOKUP(VLOOKUP(B1123,'Div &amp; NAV PU'!K:N,4,0),$O:$P,2,0),"Debt")</f>
        <v>Debt</v>
      </c>
      <c r="R1123" t="str">
        <f t="shared" si="106"/>
        <v>Y0BQRegular Plan - Daily IDCW</v>
      </c>
      <c r="S1123" t="str">
        <f>+VLOOKUP(B1123,'Div &amp; NAV PU'!K:N,4,0)</f>
        <v>Y0BQ</v>
      </c>
      <c r="T1123" t="str">
        <f>+VLOOKUP(B1123,'Div &amp; NAV PU'!K:O,5,0)</f>
        <v>Regular Plan - Daily IDCW</v>
      </c>
      <c r="U1123">
        <f t="shared" si="108"/>
        <v>15.994319890000005</v>
      </c>
      <c r="V1123">
        <f>+VLOOKUP(T1123,Financials!$C$59:$AN$72,MATCH(S1123,Financials!$1:$1,0)-2,0)</f>
        <v>15.994319890000005</v>
      </c>
      <c r="W1123" s="108">
        <f t="shared" si="107"/>
        <v>0</v>
      </c>
      <c r="Y1123" s="92">
        <f t="shared" si="109"/>
        <v>15.994319890000005</v>
      </c>
      <c r="Z1123">
        <f t="shared" si="110"/>
        <v>15.994319890000005</v>
      </c>
    </row>
    <row r="1124" spans="1:26" hidden="1" x14ac:dyDescent="0.25">
      <c r="A1124" s="171">
        <v>1656</v>
      </c>
      <c r="B1124" s="171" t="s">
        <v>1268</v>
      </c>
      <c r="C1124" s="171" t="s">
        <v>2447</v>
      </c>
      <c r="D1124" s="172">
        <v>44412</v>
      </c>
      <c r="E1124" s="173">
        <v>8.0641519999999994E-2</v>
      </c>
      <c r="F1124" s="173">
        <v>8.0641519999999994E-2</v>
      </c>
      <c r="G1124" s="173">
        <v>1014.3496</v>
      </c>
      <c r="I1124" s="92">
        <f t="shared" si="111"/>
        <v>8.0641519999999994E-2</v>
      </c>
      <c r="J1124" t="str">
        <f>IFERROR(VLOOKUP(VLOOKUP(B1124,'Div &amp; NAV PU'!K:N,4,0),$O:$P,2,0),"Debt")</f>
        <v>Debt</v>
      </c>
      <c r="R1124" t="str">
        <f t="shared" si="106"/>
        <v>Y0BQDirect Plan - Daily IDCW</v>
      </c>
      <c r="S1124" t="str">
        <f>+VLOOKUP(B1124,'Div &amp; NAV PU'!K:N,4,0)</f>
        <v>Y0BQ</v>
      </c>
      <c r="T1124" t="str">
        <f>+VLOOKUP(B1124,'Div &amp; NAV PU'!K:O,5,0)</f>
        <v>Direct Plan - Daily IDCW</v>
      </c>
      <c r="U1124">
        <f t="shared" si="108"/>
        <v>16.338912069999992</v>
      </c>
      <c r="V1124">
        <f>+VLOOKUP(T1124,Financials!$C$59:$AN$72,MATCH(S1124,Financials!$1:$1,0)-2,0)</f>
        <v>16.338912069999992</v>
      </c>
      <c r="W1124" s="108">
        <f t="shared" si="107"/>
        <v>0</v>
      </c>
      <c r="Y1124" s="92">
        <f t="shared" si="109"/>
        <v>16.338912069999992</v>
      </c>
      <c r="Z1124">
        <f t="shared" si="110"/>
        <v>16.338912069999992</v>
      </c>
    </row>
    <row r="1125" spans="1:26" hidden="1" x14ac:dyDescent="0.25">
      <c r="A1125" s="171">
        <v>1657</v>
      </c>
      <c r="B1125" s="171" t="s">
        <v>1297</v>
      </c>
      <c r="C1125" s="171" t="s">
        <v>2469</v>
      </c>
      <c r="D1125" s="172">
        <v>44412</v>
      </c>
      <c r="E1125" s="173">
        <v>4.8685100000000004E-3</v>
      </c>
      <c r="F1125" s="173">
        <v>4.8685100000000004E-3</v>
      </c>
      <c r="G1125" s="173">
        <v>11.116</v>
      </c>
      <c r="I1125" s="92">
        <f t="shared" si="111"/>
        <v>4.8685100000000004E-3</v>
      </c>
      <c r="J1125" t="str">
        <f>IFERROR(VLOOKUP(VLOOKUP(B1125,'Div &amp; NAV PU'!K:N,4,0),$O:$P,2,0),"Debt")</f>
        <v>Debt</v>
      </c>
      <c r="R1125" t="str">
        <f t="shared" si="106"/>
        <v>Y0AIRegular Plan - Daily IDCW</v>
      </c>
      <c r="S1125" t="str">
        <f>+VLOOKUP(B1125,'Div &amp; NAV PU'!K:N,4,0)</f>
        <v>Y0AI</v>
      </c>
      <c r="T1125" t="str">
        <f>+VLOOKUP(B1125,'Div &amp; NAV PU'!K:O,5,0)</f>
        <v>Regular Plan - Daily IDCW</v>
      </c>
      <c r="U1125">
        <f t="shared" si="108"/>
        <v>0.25393286999999998</v>
      </c>
      <c r="V1125">
        <f>+VLOOKUP(T1125,Financials!$C$59:$AN$72,MATCH(S1125,Financials!$1:$1,0)-2,0)</f>
        <v>0.25393286999999998</v>
      </c>
      <c r="W1125" s="108">
        <f t="shared" si="107"/>
        <v>0</v>
      </c>
      <c r="Y1125" s="92">
        <f t="shared" si="109"/>
        <v>0.25393286999999998</v>
      </c>
      <c r="Z1125">
        <f t="shared" si="110"/>
        <v>0.25393286999999998</v>
      </c>
    </row>
    <row r="1126" spans="1:26" hidden="1" x14ac:dyDescent="0.25">
      <c r="A1126" s="171">
        <v>1658</v>
      </c>
      <c r="B1126" s="171" t="s">
        <v>1524</v>
      </c>
      <c r="C1126" s="171" t="s">
        <v>2462</v>
      </c>
      <c r="D1126" s="172">
        <v>44412</v>
      </c>
      <c r="E1126" s="173">
        <v>5.0177399999999997E-3</v>
      </c>
      <c r="F1126" s="173">
        <v>5.0177399999999997E-3</v>
      </c>
      <c r="G1126" s="173">
        <v>11.1907</v>
      </c>
      <c r="I1126" s="92">
        <f t="shared" si="111"/>
        <v>5.0177399999999997E-3</v>
      </c>
      <c r="J1126" t="str">
        <f>IFERROR(VLOOKUP(VLOOKUP(B1126,'Div &amp; NAV PU'!K:N,4,0),$O:$P,2,0),"Debt")</f>
        <v>Debt</v>
      </c>
      <c r="R1126" t="str">
        <f t="shared" si="106"/>
        <v>Y0AIDirect Plan - Daily IDCW</v>
      </c>
      <c r="S1126" t="str">
        <f>+VLOOKUP(B1126,'Div &amp; NAV PU'!K:N,4,0)</f>
        <v>Y0AI</v>
      </c>
      <c r="T1126" t="str">
        <f>+VLOOKUP(B1126,'Div &amp; NAV PU'!K:O,5,0)</f>
        <v>Direct Plan - Daily IDCW</v>
      </c>
      <c r="U1126">
        <f t="shared" si="108"/>
        <v>0.28590751000000003</v>
      </c>
      <c r="V1126">
        <f>+VLOOKUP(T1126,Financials!$C$59:$AN$72,MATCH(S1126,Financials!$1:$1,0)-2,0)</f>
        <v>0.28590751000000003</v>
      </c>
      <c r="W1126" s="108">
        <f t="shared" si="107"/>
        <v>0</v>
      </c>
      <c r="Y1126" s="92">
        <f t="shared" si="109"/>
        <v>0.28590751000000003</v>
      </c>
      <c r="Z1126">
        <f t="shared" si="110"/>
        <v>0.28590751000000003</v>
      </c>
    </row>
    <row r="1127" spans="1:26" hidden="1" x14ac:dyDescent="0.25">
      <c r="A1127" s="171">
        <v>1659</v>
      </c>
      <c r="B1127" s="171" t="s">
        <v>1297</v>
      </c>
      <c r="C1127" s="171" t="s">
        <v>2469</v>
      </c>
      <c r="D1127" s="172">
        <v>44413</v>
      </c>
      <c r="E1127" s="173">
        <v>2.2814300000000001E-3</v>
      </c>
      <c r="F1127" s="173">
        <v>2.2814300000000001E-3</v>
      </c>
      <c r="G1127" s="173">
        <v>11.116</v>
      </c>
      <c r="I1127" s="92">
        <f t="shared" si="111"/>
        <v>2.2814300000000001E-3</v>
      </c>
      <c r="J1127" t="str">
        <f>IFERROR(VLOOKUP(VLOOKUP(B1127,'Div &amp; NAV PU'!K:N,4,0),$O:$P,2,0),"Debt")</f>
        <v>Debt</v>
      </c>
      <c r="R1127" t="str">
        <f t="shared" si="106"/>
        <v>Y0AIRegular Plan - Daily IDCW</v>
      </c>
      <c r="S1127" t="str">
        <f>+VLOOKUP(B1127,'Div &amp; NAV PU'!K:N,4,0)</f>
        <v>Y0AI</v>
      </c>
      <c r="T1127" t="str">
        <f>+VLOOKUP(B1127,'Div &amp; NAV PU'!K:O,5,0)</f>
        <v>Regular Plan - Daily IDCW</v>
      </c>
      <c r="U1127">
        <f t="shared" si="108"/>
        <v>0.25393286999999998</v>
      </c>
      <c r="V1127">
        <f>+VLOOKUP(T1127,Financials!$C$59:$AN$72,MATCH(S1127,Financials!$1:$1,0)-2,0)</f>
        <v>0.25393286999999998</v>
      </c>
      <c r="W1127" s="108">
        <f t="shared" si="107"/>
        <v>0</v>
      </c>
      <c r="Y1127" s="92">
        <f t="shared" si="109"/>
        <v>0.25393286999999998</v>
      </c>
      <c r="Z1127">
        <f t="shared" si="110"/>
        <v>0.25393286999999998</v>
      </c>
    </row>
    <row r="1128" spans="1:26" hidden="1" x14ac:dyDescent="0.25">
      <c r="A1128" s="171">
        <v>1660</v>
      </c>
      <c r="B1128" s="171" t="s">
        <v>1524</v>
      </c>
      <c r="C1128" s="171" t="s">
        <v>2462</v>
      </c>
      <c r="D1128" s="172">
        <v>44413</v>
      </c>
      <c r="E1128" s="173">
        <v>2.4134E-3</v>
      </c>
      <c r="F1128" s="173">
        <v>2.4134E-3</v>
      </c>
      <c r="G1128" s="173">
        <v>11.1907</v>
      </c>
      <c r="I1128" s="92">
        <f t="shared" si="111"/>
        <v>2.4134E-3</v>
      </c>
      <c r="J1128" t="str">
        <f>IFERROR(VLOOKUP(VLOOKUP(B1128,'Div &amp; NAV PU'!K:N,4,0),$O:$P,2,0),"Debt")</f>
        <v>Debt</v>
      </c>
      <c r="R1128" t="str">
        <f t="shared" si="106"/>
        <v>Y0AIDirect Plan - Daily IDCW</v>
      </c>
      <c r="S1128" t="str">
        <f>+VLOOKUP(B1128,'Div &amp; NAV PU'!K:N,4,0)</f>
        <v>Y0AI</v>
      </c>
      <c r="T1128" t="str">
        <f>+VLOOKUP(B1128,'Div &amp; NAV PU'!K:O,5,0)</f>
        <v>Direct Plan - Daily IDCW</v>
      </c>
      <c r="U1128">
        <f t="shared" si="108"/>
        <v>0.28590751000000003</v>
      </c>
      <c r="V1128">
        <f>+VLOOKUP(T1128,Financials!$C$59:$AN$72,MATCH(S1128,Financials!$1:$1,0)-2,0)</f>
        <v>0.28590751000000003</v>
      </c>
      <c r="W1128" s="108">
        <f t="shared" si="107"/>
        <v>0</v>
      </c>
      <c r="Y1128" s="92">
        <f t="shared" si="109"/>
        <v>0.28590751000000003</v>
      </c>
      <c r="Z1128">
        <f t="shared" si="110"/>
        <v>0.28590751000000003</v>
      </c>
    </row>
    <row r="1129" spans="1:26" hidden="1" x14ac:dyDescent="0.25">
      <c r="A1129" s="171">
        <v>1661</v>
      </c>
      <c r="B1129" s="171">
        <v>222</v>
      </c>
      <c r="C1129" s="171" t="s">
        <v>2455</v>
      </c>
      <c r="D1129" s="172">
        <v>44413</v>
      </c>
      <c r="E1129" s="173">
        <v>9.3320999999999996E-4</v>
      </c>
      <c r="F1129" s="173">
        <v>9.3320999999999996E-4</v>
      </c>
      <c r="G1129" s="173">
        <v>10.322100000000001</v>
      </c>
      <c r="I1129" s="92">
        <f t="shared" si="111"/>
        <v>9.3320999999999996E-4</v>
      </c>
      <c r="J1129" t="str">
        <f>IFERROR(VLOOKUP(VLOOKUP(B1129,'Div &amp; NAV PU'!K:N,4,0),$O:$P,2,0),"Debt")</f>
        <v>Debt</v>
      </c>
      <c r="R1129" t="str">
        <f t="shared" si="106"/>
        <v>Y0BORegular Plan - Daily IDCW</v>
      </c>
      <c r="S1129" t="str">
        <f>+VLOOKUP(B1129,'Div &amp; NAV PU'!K:N,4,0)</f>
        <v>Y0BO</v>
      </c>
      <c r="T1129" t="str">
        <f>+VLOOKUP(B1129,'Div &amp; NAV PU'!K:O,5,0)</f>
        <v>Regular Plan - Daily IDCW</v>
      </c>
      <c r="U1129">
        <f t="shared" si="108"/>
        <v>0.17107141000000012</v>
      </c>
      <c r="V1129">
        <f>+VLOOKUP(T1129,Financials!$C$59:$AN$72,MATCH(S1129,Financials!$1:$1,0)-2,0)</f>
        <v>0.17107141000000012</v>
      </c>
      <c r="W1129" s="108">
        <f t="shared" si="107"/>
        <v>0</v>
      </c>
      <c r="Y1129" s="92">
        <f t="shared" si="109"/>
        <v>0.17107141000000012</v>
      </c>
      <c r="Z1129">
        <f t="shared" si="110"/>
        <v>0.17107141000000012</v>
      </c>
    </row>
    <row r="1130" spans="1:26" hidden="1" x14ac:dyDescent="0.25">
      <c r="A1130" s="171">
        <v>1662</v>
      </c>
      <c r="B1130" s="171" t="s">
        <v>1259</v>
      </c>
      <c r="C1130" s="171" t="s">
        <v>2457</v>
      </c>
      <c r="D1130" s="172">
        <v>44413</v>
      </c>
      <c r="E1130" s="173">
        <v>9.961499999999999E-4</v>
      </c>
      <c r="F1130" s="173">
        <v>9.961499999999999E-4</v>
      </c>
      <c r="G1130" s="173">
        <v>10.5092</v>
      </c>
      <c r="I1130" s="92">
        <f t="shared" si="111"/>
        <v>9.961499999999999E-4</v>
      </c>
      <c r="J1130" t="str">
        <f>IFERROR(VLOOKUP(VLOOKUP(B1130,'Div &amp; NAV PU'!K:N,4,0),$O:$P,2,0),"Debt")</f>
        <v>Debt</v>
      </c>
      <c r="R1130" t="str">
        <f t="shared" si="106"/>
        <v>Y0BODirect Plan - Daily IDCW</v>
      </c>
      <c r="S1130" t="str">
        <f>+VLOOKUP(B1130,'Div &amp; NAV PU'!K:N,4,0)</f>
        <v>Y0BO</v>
      </c>
      <c r="T1130" t="str">
        <f>+VLOOKUP(B1130,'Div &amp; NAV PU'!K:O,5,0)</f>
        <v>Direct Plan - Daily IDCW</v>
      </c>
      <c r="U1130">
        <f t="shared" si="108"/>
        <v>0.18260394999999999</v>
      </c>
      <c r="V1130">
        <f>+VLOOKUP(T1130,Financials!$C$59:$AN$72,MATCH(S1130,Financials!$1:$1,0)-2,0)</f>
        <v>0.18260394999999999</v>
      </c>
      <c r="W1130" s="108">
        <f t="shared" si="107"/>
        <v>0</v>
      </c>
      <c r="Y1130" s="92">
        <f t="shared" si="109"/>
        <v>0.18260394999999999</v>
      </c>
      <c r="Z1130">
        <f t="shared" si="110"/>
        <v>0.18260394999999999</v>
      </c>
    </row>
    <row r="1131" spans="1:26" hidden="1" x14ac:dyDescent="0.25">
      <c r="A1131" s="171">
        <v>1663</v>
      </c>
      <c r="B1131" s="171" t="s">
        <v>1289</v>
      </c>
      <c r="C1131" s="171" t="s">
        <v>2444</v>
      </c>
      <c r="D1131" s="172">
        <v>44413</v>
      </c>
      <c r="E1131" s="173">
        <v>8.1532939999999998E-2</v>
      </c>
      <c r="F1131" s="173">
        <v>8.1532939999999998E-2</v>
      </c>
      <c r="G1131" s="173">
        <v>1023.3</v>
      </c>
      <c r="I1131" s="92">
        <f t="shared" si="111"/>
        <v>8.1532939999999998E-2</v>
      </c>
      <c r="J1131" t="str">
        <f>IFERROR(VLOOKUP(VLOOKUP(B1131,'Div &amp; NAV PU'!K:N,4,0),$O:$P,2,0),"Debt")</f>
        <v>Debt</v>
      </c>
      <c r="R1131" t="str">
        <f t="shared" si="106"/>
        <v>Y0ALRegular Plan - Daily IDCW</v>
      </c>
      <c r="S1131" t="str">
        <f>+VLOOKUP(B1131,'Div &amp; NAV PU'!K:N,4,0)</f>
        <v>Y0AL</v>
      </c>
      <c r="T1131" t="str">
        <f>+VLOOKUP(B1131,'Div &amp; NAV PU'!K:O,5,0)</f>
        <v>Regular Plan - Daily IDCW</v>
      </c>
      <c r="U1131">
        <f t="shared" si="108"/>
        <v>15.581406499999995</v>
      </c>
      <c r="V1131">
        <f>+VLOOKUP(T1131,Financials!$C$59:$AN$72,MATCH(S1131,Financials!$1:$1,0)-2,0)</f>
        <v>15.581406499999995</v>
      </c>
      <c r="W1131" s="108">
        <f t="shared" si="107"/>
        <v>0</v>
      </c>
      <c r="Y1131" s="92">
        <f t="shared" si="109"/>
        <v>15.581406499999995</v>
      </c>
      <c r="Z1131">
        <f t="shared" si="110"/>
        <v>15.581406499999995</v>
      </c>
    </row>
    <row r="1132" spans="1:26" hidden="1" x14ac:dyDescent="0.25">
      <c r="A1132" s="171">
        <v>1664</v>
      </c>
      <c r="B1132" s="171" t="s">
        <v>1285</v>
      </c>
      <c r="C1132" s="171" t="s">
        <v>2445</v>
      </c>
      <c r="D1132" s="172">
        <v>44413</v>
      </c>
      <c r="E1132" s="173">
        <v>8.4577280000000005E-2</v>
      </c>
      <c r="F1132" s="173">
        <v>8.4577280000000005E-2</v>
      </c>
      <c r="G1132" s="173">
        <v>1023.3</v>
      </c>
      <c r="I1132" s="92">
        <f t="shared" si="111"/>
        <v>8.4577280000000005E-2</v>
      </c>
      <c r="J1132" t="str">
        <f>IFERROR(VLOOKUP(VLOOKUP(B1132,'Div &amp; NAV PU'!K:N,4,0),$O:$P,2,0),"Debt")</f>
        <v>Debt</v>
      </c>
      <c r="R1132" t="str">
        <f t="shared" ref="R1132:R1193" si="112">+S1132&amp;T1132</f>
        <v>Y0ALDirect Plan - Daily IDCW</v>
      </c>
      <c r="S1132" t="str">
        <f>+VLOOKUP(B1132,'Div &amp; NAV PU'!K:N,4,0)</f>
        <v>Y0AL</v>
      </c>
      <c r="T1132" t="str">
        <f>+VLOOKUP(B1132,'Div &amp; NAV PU'!K:O,5,0)</f>
        <v>Direct Plan - Daily IDCW</v>
      </c>
      <c r="U1132">
        <f t="shared" si="108"/>
        <v>16.110954460000006</v>
      </c>
      <c r="V1132">
        <f>+VLOOKUP(T1132,Financials!$C$59:$AN$72,MATCH(S1132,Financials!$1:$1,0)-2,0)</f>
        <v>16.110954460000006</v>
      </c>
      <c r="W1132" s="108">
        <f t="shared" ref="W1132:W1193" si="113">+V1132-U1132</f>
        <v>0</v>
      </c>
      <c r="Y1132" s="92">
        <f t="shared" si="109"/>
        <v>16.110954460000006</v>
      </c>
      <c r="Z1132">
        <f t="shared" si="110"/>
        <v>16.110954460000006</v>
      </c>
    </row>
    <row r="1133" spans="1:26" hidden="1" x14ac:dyDescent="0.25">
      <c r="A1133" s="171">
        <v>1665</v>
      </c>
      <c r="B1133" s="171">
        <v>125</v>
      </c>
      <c r="C1133" s="171" t="s">
        <v>2458</v>
      </c>
      <c r="D1133" s="172">
        <v>44413</v>
      </c>
      <c r="E1133" s="173">
        <v>8.1112000000000003E-4</v>
      </c>
      <c r="F1133" s="173">
        <v>8.1112000000000003E-4</v>
      </c>
      <c r="G1133" s="173">
        <v>10.8591</v>
      </c>
      <c r="I1133" s="92">
        <f t="shared" si="111"/>
        <v>8.1112000000000003E-4</v>
      </c>
      <c r="J1133" t="str">
        <f>IFERROR(VLOOKUP(VLOOKUP(B1133,'Div &amp; NAV PU'!K:N,4,0),$O:$P,2,0),"Debt")</f>
        <v>Debt</v>
      </c>
      <c r="R1133" t="str">
        <f t="shared" si="112"/>
        <v>Y0BLRegular Plan - Daily IDCW</v>
      </c>
      <c r="S1133" t="str">
        <f>+VLOOKUP(B1133,'Div &amp; NAV PU'!K:N,4,0)</f>
        <v>Y0BL</v>
      </c>
      <c r="T1133" t="str">
        <f>+VLOOKUP(B1133,'Div &amp; NAV PU'!K:O,5,0)</f>
        <v>Regular Plan - Daily IDCW</v>
      </c>
      <c r="U1133">
        <f t="shared" si="108"/>
        <v>0.15721088999999988</v>
      </c>
      <c r="V1133">
        <f>+VLOOKUP(T1133,Financials!$C$59:$AN$72,MATCH(S1133,Financials!$1:$1,0)-2,0)</f>
        <v>0.15721088999999988</v>
      </c>
      <c r="W1133" s="108">
        <f t="shared" si="113"/>
        <v>0</v>
      </c>
      <c r="Y1133" s="92">
        <f t="shared" si="109"/>
        <v>0.15721088999999988</v>
      </c>
      <c r="Z1133">
        <f t="shared" si="110"/>
        <v>0.15721088999999988</v>
      </c>
    </row>
    <row r="1134" spans="1:26" hidden="1" x14ac:dyDescent="0.25">
      <c r="A1134" s="171">
        <v>1666</v>
      </c>
      <c r="B1134" s="171" t="s">
        <v>1263</v>
      </c>
      <c r="C1134" s="171" t="s">
        <v>2459</v>
      </c>
      <c r="D1134" s="172">
        <v>44413</v>
      </c>
      <c r="E1134" s="173">
        <v>9.5374000000000001E-4</v>
      </c>
      <c r="F1134" s="173">
        <v>9.5374000000000001E-4</v>
      </c>
      <c r="G1134" s="173">
        <v>10.8591</v>
      </c>
      <c r="I1134" s="92">
        <f t="shared" si="111"/>
        <v>9.5374000000000001E-4</v>
      </c>
      <c r="J1134" t="str">
        <f>IFERROR(VLOOKUP(VLOOKUP(B1134,'Div &amp; NAV PU'!K:N,4,0),$O:$P,2,0),"Debt")</f>
        <v>Debt</v>
      </c>
      <c r="R1134" t="str">
        <f t="shared" si="112"/>
        <v>Y0BLDirect Plan - Daily IDCW</v>
      </c>
      <c r="S1134" t="str">
        <f>+VLOOKUP(B1134,'Div &amp; NAV PU'!K:N,4,0)</f>
        <v>Y0BL</v>
      </c>
      <c r="T1134" t="str">
        <f>+VLOOKUP(B1134,'Div &amp; NAV PU'!K:O,5,0)</f>
        <v>Direct Plan - Daily IDCW</v>
      </c>
      <c r="U1134">
        <f t="shared" si="108"/>
        <v>0.18309809000000002</v>
      </c>
      <c r="V1134">
        <f>+VLOOKUP(T1134,Financials!$C$59:$AN$72,MATCH(S1134,Financials!$1:$1,0)-2,0)</f>
        <v>0.18309809000000002</v>
      </c>
      <c r="W1134" s="108">
        <f t="shared" si="113"/>
        <v>0</v>
      </c>
      <c r="Y1134" s="92">
        <f t="shared" si="109"/>
        <v>0.18309809000000002</v>
      </c>
      <c r="Z1134">
        <f t="shared" si="110"/>
        <v>0.18309809000000002</v>
      </c>
    </row>
    <row r="1135" spans="1:26" hidden="1" x14ac:dyDescent="0.25">
      <c r="A1135" s="171">
        <v>1667</v>
      </c>
      <c r="B1135" s="171" t="s">
        <v>1271</v>
      </c>
      <c r="C1135" s="171" t="s">
        <v>2446</v>
      </c>
      <c r="D1135" s="172">
        <v>44413</v>
      </c>
      <c r="E1135" s="173">
        <v>8.5714689999999996E-2</v>
      </c>
      <c r="F1135" s="173">
        <v>8.5714689999999996E-2</v>
      </c>
      <c r="G1135" s="173">
        <v>1011.7794</v>
      </c>
      <c r="I1135" s="92">
        <f t="shared" si="111"/>
        <v>8.5714689999999996E-2</v>
      </c>
      <c r="J1135" t="str">
        <f>IFERROR(VLOOKUP(VLOOKUP(B1135,'Div &amp; NAV PU'!K:N,4,0),$O:$P,2,0),"Debt")</f>
        <v>Debt</v>
      </c>
      <c r="R1135" t="str">
        <f t="shared" si="112"/>
        <v>Y0BQRegular Plan - Daily IDCW</v>
      </c>
      <c r="S1135" t="str">
        <f>+VLOOKUP(B1135,'Div &amp; NAV PU'!K:N,4,0)</f>
        <v>Y0BQ</v>
      </c>
      <c r="T1135" t="str">
        <f>+VLOOKUP(B1135,'Div &amp; NAV PU'!K:O,5,0)</f>
        <v>Regular Plan - Daily IDCW</v>
      </c>
      <c r="U1135">
        <f t="shared" si="108"/>
        <v>15.994319890000005</v>
      </c>
      <c r="V1135">
        <f>+VLOOKUP(T1135,Financials!$C$59:$AN$72,MATCH(S1135,Financials!$1:$1,0)-2,0)</f>
        <v>15.994319890000005</v>
      </c>
      <c r="W1135" s="108">
        <f t="shared" si="113"/>
        <v>0</v>
      </c>
      <c r="Y1135" s="92">
        <f t="shared" si="109"/>
        <v>15.994319890000005</v>
      </c>
      <c r="Z1135">
        <f t="shared" si="110"/>
        <v>15.994319890000005</v>
      </c>
    </row>
    <row r="1136" spans="1:26" hidden="1" x14ac:dyDescent="0.25">
      <c r="A1136" s="171">
        <v>1668</v>
      </c>
      <c r="B1136" s="171" t="s">
        <v>1268</v>
      </c>
      <c r="C1136" s="171" t="s">
        <v>2447</v>
      </c>
      <c r="D1136" s="172">
        <v>44413</v>
      </c>
      <c r="E1136" s="173">
        <v>8.7621000000000004E-2</v>
      </c>
      <c r="F1136" s="173">
        <v>8.7621000000000004E-2</v>
      </c>
      <c r="G1136" s="173">
        <v>1014.3496</v>
      </c>
      <c r="I1136" s="92">
        <f t="shared" si="111"/>
        <v>8.7621000000000004E-2</v>
      </c>
      <c r="J1136" t="str">
        <f>IFERROR(VLOOKUP(VLOOKUP(B1136,'Div &amp; NAV PU'!K:N,4,0),$O:$P,2,0),"Debt")</f>
        <v>Debt</v>
      </c>
      <c r="R1136" t="str">
        <f t="shared" si="112"/>
        <v>Y0BQDirect Plan - Daily IDCW</v>
      </c>
      <c r="S1136" t="str">
        <f>+VLOOKUP(B1136,'Div &amp; NAV PU'!K:N,4,0)</f>
        <v>Y0BQ</v>
      </c>
      <c r="T1136" t="str">
        <f>+VLOOKUP(B1136,'Div &amp; NAV PU'!K:O,5,0)</f>
        <v>Direct Plan - Daily IDCW</v>
      </c>
      <c r="U1136">
        <f t="shared" si="108"/>
        <v>16.338912069999992</v>
      </c>
      <c r="V1136">
        <f>+VLOOKUP(T1136,Financials!$C$59:$AN$72,MATCH(S1136,Financials!$1:$1,0)-2,0)</f>
        <v>16.338912069999992</v>
      </c>
      <c r="W1136" s="108">
        <f t="shared" si="113"/>
        <v>0</v>
      </c>
      <c r="Y1136" s="92">
        <f t="shared" si="109"/>
        <v>16.338912069999992</v>
      </c>
      <c r="Z1136">
        <f t="shared" si="110"/>
        <v>16.338912069999992</v>
      </c>
    </row>
    <row r="1137" spans="1:32" hidden="1" x14ac:dyDescent="0.25">
      <c r="A1137" s="171">
        <v>1669</v>
      </c>
      <c r="B1137" s="171">
        <v>222</v>
      </c>
      <c r="C1137" s="171" t="s">
        <v>2455</v>
      </c>
      <c r="D1137" s="172">
        <v>44414</v>
      </c>
      <c r="E1137" s="173">
        <v>2.2321E-4</v>
      </c>
      <c r="F1137" s="173">
        <v>2.2321E-4</v>
      </c>
      <c r="G1137" s="173">
        <v>10.322100000000001</v>
      </c>
      <c r="I1137" s="92">
        <f t="shared" si="111"/>
        <v>2.2321E-4</v>
      </c>
      <c r="J1137" t="str">
        <f>IFERROR(VLOOKUP(VLOOKUP(B1137,'Div &amp; NAV PU'!K:N,4,0),$O:$P,2,0),"Debt")</f>
        <v>Debt</v>
      </c>
      <c r="R1137" t="str">
        <f t="shared" si="112"/>
        <v>Y0BORegular Plan - Daily IDCW</v>
      </c>
      <c r="S1137" t="str">
        <f>+VLOOKUP(B1137,'Div &amp; NAV PU'!K:N,4,0)</f>
        <v>Y0BO</v>
      </c>
      <c r="T1137" t="str">
        <f>+VLOOKUP(B1137,'Div &amp; NAV PU'!K:O,5,0)</f>
        <v>Regular Plan - Daily IDCW</v>
      </c>
      <c r="U1137">
        <f t="shared" si="108"/>
        <v>0.17107141000000012</v>
      </c>
      <c r="V1137">
        <f>+VLOOKUP(T1137,Financials!$C$59:$AN$72,MATCH(S1137,Financials!$1:$1,0)-2,0)</f>
        <v>0.17107141000000012</v>
      </c>
      <c r="W1137" s="108">
        <f t="shared" si="113"/>
        <v>0</v>
      </c>
      <c r="Y1137" s="92">
        <f t="shared" si="109"/>
        <v>0.17107141000000012</v>
      </c>
      <c r="Z1137">
        <f t="shared" si="110"/>
        <v>0.17107141000000012</v>
      </c>
    </row>
    <row r="1138" spans="1:32" hidden="1" x14ac:dyDescent="0.25">
      <c r="A1138" s="171">
        <v>1670</v>
      </c>
      <c r="B1138" s="171" t="s">
        <v>1259</v>
      </c>
      <c r="C1138" s="171" t="s">
        <v>2457</v>
      </c>
      <c r="D1138" s="172">
        <v>44414</v>
      </c>
      <c r="E1138" s="173">
        <v>2.7331000000000002E-4</v>
      </c>
      <c r="F1138" s="173">
        <v>2.7331000000000002E-4</v>
      </c>
      <c r="G1138" s="173">
        <v>10.5092</v>
      </c>
      <c r="I1138" s="92">
        <f t="shared" si="111"/>
        <v>2.7331000000000002E-4</v>
      </c>
      <c r="J1138" t="str">
        <f>IFERROR(VLOOKUP(VLOOKUP(B1138,'Div &amp; NAV PU'!K:N,4,0),$O:$P,2,0),"Debt")</f>
        <v>Debt</v>
      </c>
      <c r="R1138" t="str">
        <f t="shared" si="112"/>
        <v>Y0BODirect Plan - Daily IDCW</v>
      </c>
      <c r="S1138" t="str">
        <f>+VLOOKUP(B1138,'Div &amp; NAV PU'!K:N,4,0)</f>
        <v>Y0BO</v>
      </c>
      <c r="T1138" t="str">
        <f>+VLOOKUP(B1138,'Div &amp; NAV PU'!K:O,5,0)</f>
        <v>Direct Plan - Daily IDCW</v>
      </c>
      <c r="U1138">
        <f t="shared" si="108"/>
        <v>0.18260394999999999</v>
      </c>
      <c r="V1138">
        <f>+VLOOKUP(T1138,Financials!$C$59:$AN$72,MATCH(S1138,Financials!$1:$1,0)-2,0)</f>
        <v>0.18260394999999999</v>
      </c>
      <c r="W1138" s="108">
        <f t="shared" si="113"/>
        <v>0</v>
      </c>
      <c r="Y1138" s="92">
        <f t="shared" si="109"/>
        <v>0.18260394999999999</v>
      </c>
      <c r="Z1138">
        <f t="shared" si="110"/>
        <v>0.18260394999999999</v>
      </c>
    </row>
    <row r="1139" spans="1:32" hidden="1" x14ac:dyDescent="0.25">
      <c r="A1139" s="171">
        <v>1671</v>
      </c>
      <c r="B1139" s="171" t="s">
        <v>1289</v>
      </c>
      <c r="C1139" s="171" t="s">
        <v>2444</v>
      </c>
      <c r="D1139" s="172">
        <v>44414</v>
      </c>
      <c r="E1139" s="173">
        <v>8.4124939999999995E-2</v>
      </c>
      <c r="F1139" s="173">
        <v>8.4124939999999995E-2</v>
      </c>
      <c r="G1139" s="173">
        <v>1023.3</v>
      </c>
      <c r="I1139" s="92">
        <f t="shared" si="111"/>
        <v>8.4124939999999995E-2</v>
      </c>
      <c r="J1139" t="str">
        <f>IFERROR(VLOOKUP(VLOOKUP(B1139,'Div &amp; NAV PU'!K:N,4,0),$O:$P,2,0),"Debt")</f>
        <v>Debt</v>
      </c>
      <c r="R1139" t="str">
        <f t="shared" si="112"/>
        <v>Y0ALRegular Plan - Daily IDCW</v>
      </c>
      <c r="S1139" t="str">
        <f>+VLOOKUP(B1139,'Div &amp; NAV PU'!K:N,4,0)</f>
        <v>Y0AL</v>
      </c>
      <c r="T1139" t="str">
        <f>+VLOOKUP(B1139,'Div &amp; NAV PU'!K:O,5,0)</f>
        <v>Regular Plan - Daily IDCW</v>
      </c>
      <c r="U1139">
        <f t="shared" si="108"/>
        <v>15.581406499999995</v>
      </c>
      <c r="V1139">
        <f>+VLOOKUP(T1139,Financials!$C$59:$AN$72,MATCH(S1139,Financials!$1:$1,0)-2,0)</f>
        <v>15.581406499999995</v>
      </c>
      <c r="W1139" s="108">
        <f t="shared" si="113"/>
        <v>0</v>
      </c>
      <c r="Y1139" s="92">
        <f t="shared" si="109"/>
        <v>15.581406499999995</v>
      </c>
      <c r="Z1139">
        <f t="shared" si="110"/>
        <v>15.581406499999995</v>
      </c>
    </row>
    <row r="1140" spans="1:32" hidden="1" x14ac:dyDescent="0.25">
      <c r="A1140" s="171">
        <v>1672</v>
      </c>
      <c r="B1140" s="171" t="s">
        <v>1285</v>
      </c>
      <c r="C1140" s="171" t="s">
        <v>2445</v>
      </c>
      <c r="D1140" s="172">
        <v>44414</v>
      </c>
      <c r="E1140" s="173">
        <v>8.6958610000000006E-2</v>
      </c>
      <c r="F1140" s="173">
        <v>8.6958610000000006E-2</v>
      </c>
      <c r="G1140" s="173">
        <v>1023.3</v>
      </c>
      <c r="I1140" s="92">
        <f t="shared" si="111"/>
        <v>8.6958610000000006E-2</v>
      </c>
      <c r="J1140" t="str">
        <f>IFERROR(VLOOKUP(VLOOKUP(B1140,'Div &amp; NAV PU'!K:N,4,0),$O:$P,2,0),"Debt")</f>
        <v>Debt</v>
      </c>
      <c r="R1140" t="str">
        <f t="shared" si="112"/>
        <v>Y0ALDirect Plan - Daily IDCW</v>
      </c>
      <c r="S1140" t="str">
        <f>+VLOOKUP(B1140,'Div &amp; NAV PU'!K:N,4,0)</f>
        <v>Y0AL</v>
      </c>
      <c r="T1140" t="str">
        <f>+VLOOKUP(B1140,'Div &amp; NAV PU'!K:O,5,0)</f>
        <v>Direct Plan - Daily IDCW</v>
      </c>
      <c r="U1140">
        <f t="shared" si="108"/>
        <v>16.110954460000006</v>
      </c>
      <c r="V1140">
        <f>+VLOOKUP(T1140,Financials!$C$59:$AN$72,MATCH(S1140,Financials!$1:$1,0)-2,0)</f>
        <v>16.110954460000006</v>
      </c>
      <c r="W1140" s="108">
        <f t="shared" si="113"/>
        <v>0</v>
      </c>
      <c r="Y1140" s="92">
        <f t="shared" si="109"/>
        <v>16.110954460000006</v>
      </c>
      <c r="Z1140">
        <f t="shared" si="110"/>
        <v>16.110954460000006</v>
      </c>
    </row>
    <row r="1141" spans="1:32" hidden="1" x14ac:dyDescent="0.25">
      <c r="A1141" s="171">
        <v>1673</v>
      </c>
      <c r="B1141" s="171">
        <v>125</v>
      </c>
      <c r="C1141" s="171" t="s">
        <v>2458</v>
      </c>
      <c r="D1141" s="172">
        <v>44414</v>
      </c>
      <c r="E1141" s="173">
        <v>1.394E-5</v>
      </c>
      <c r="F1141" s="173">
        <v>1.394E-5</v>
      </c>
      <c r="G1141" s="173">
        <v>10.8591</v>
      </c>
      <c r="I1141" s="92">
        <f t="shared" si="111"/>
        <v>1.394E-5</v>
      </c>
      <c r="J1141" t="str">
        <f>IFERROR(VLOOKUP(VLOOKUP(B1141,'Div &amp; NAV PU'!K:N,4,0),$O:$P,2,0),"Debt")</f>
        <v>Debt</v>
      </c>
      <c r="R1141" t="str">
        <f t="shared" si="112"/>
        <v>Y0BLRegular Plan - Daily IDCW</v>
      </c>
      <c r="S1141" t="str">
        <f>+VLOOKUP(B1141,'Div &amp; NAV PU'!K:N,4,0)</f>
        <v>Y0BL</v>
      </c>
      <c r="T1141" t="str">
        <f>+VLOOKUP(B1141,'Div &amp; NAV PU'!K:O,5,0)</f>
        <v>Regular Plan - Daily IDCW</v>
      </c>
      <c r="U1141">
        <f t="shared" si="108"/>
        <v>0.15721088999999988</v>
      </c>
      <c r="V1141">
        <f>+VLOOKUP(T1141,Financials!$C$59:$AN$72,MATCH(S1141,Financials!$1:$1,0)-2,0)</f>
        <v>0.15721088999999988</v>
      </c>
      <c r="W1141" s="108">
        <f t="shared" si="113"/>
        <v>0</v>
      </c>
      <c r="Y1141" s="92">
        <f t="shared" si="109"/>
        <v>0.15721088999999988</v>
      </c>
      <c r="Z1141">
        <f t="shared" si="110"/>
        <v>0.15721088999999988</v>
      </c>
    </row>
    <row r="1142" spans="1:32" hidden="1" x14ac:dyDescent="0.25">
      <c r="A1142" s="171">
        <v>1674</v>
      </c>
      <c r="B1142" s="171" t="s">
        <v>1263</v>
      </c>
      <c r="C1142" s="171" t="s">
        <v>2459</v>
      </c>
      <c r="D1142" s="172">
        <v>44414</v>
      </c>
      <c r="E1142" s="173">
        <v>1.5673E-4</v>
      </c>
      <c r="F1142" s="173">
        <v>1.5673E-4</v>
      </c>
      <c r="G1142" s="173">
        <v>10.8591</v>
      </c>
      <c r="I1142" s="92">
        <f t="shared" si="111"/>
        <v>1.5673E-4</v>
      </c>
      <c r="J1142" t="str">
        <f>IFERROR(VLOOKUP(VLOOKUP(B1142,'Div &amp; NAV PU'!K:N,4,0),$O:$P,2,0),"Debt")</f>
        <v>Debt</v>
      </c>
      <c r="R1142" t="str">
        <f t="shared" si="112"/>
        <v>Y0BLDirect Plan - Daily IDCW</v>
      </c>
      <c r="S1142" t="str">
        <f>+VLOOKUP(B1142,'Div &amp; NAV PU'!K:N,4,0)</f>
        <v>Y0BL</v>
      </c>
      <c r="T1142" t="str">
        <f>+VLOOKUP(B1142,'Div &amp; NAV PU'!K:O,5,0)</f>
        <v>Direct Plan - Daily IDCW</v>
      </c>
      <c r="U1142">
        <f t="shared" si="108"/>
        <v>0.18309809000000002</v>
      </c>
      <c r="V1142">
        <f>+VLOOKUP(T1142,Financials!$C$59:$AN$72,MATCH(S1142,Financials!$1:$1,0)-2,0)</f>
        <v>0.18309809000000002</v>
      </c>
      <c r="W1142" s="108">
        <f t="shared" si="113"/>
        <v>0</v>
      </c>
      <c r="Y1142" s="92">
        <f t="shared" si="109"/>
        <v>0.18309809000000002</v>
      </c>
      <c r="Z1142">
        <f t="shared" si="110"/>
        <v>0.18309809000000002</v>
      </c>
    </row>
    <row r="1143" spans="1:32" hidden="1" x14ac:dyDescent="0.25">
      <c r="A1143" s="171">
        <v>1675</v>
      </c>
      <c r="B1143" s="171" t="s">
        <v>1271</v>
      </c>
      <c r="C1143" s="171" t="s">
        <v>2446</v>
      </c>
      <c r="D1143" s="172">
        <v>44414</v>
      </c>
      <c r="E1143" s="173">
        <v>8.8682929999999993E-2</v>
      </c>
      <c r="F1143" s="173">
        <v>8.8682929999999993E-2</v>
      </c>
      <c r="G1143" s="173">
        <v>1011.7794</v>
      </c>
      <c r="I1143" s="92">
        <f t="shared" si="111"/>
        <v>8.8682929999999993E-2</v>
      </c>
      <c r="J1143" t="str">
        <f>IFERROR(VLOOKUP(VLOOKUP(B1143,'Div &amp; NAV PU'!K:N,4,0),$O:$P,2,0),"Debt")</f>
        <v>Debt</v>
      </c>
      <c r="R1143" t="str">
        <f t="shared" si="112"/>
        <v>Y0BQRegular Plan - Daily IDCW</v>
      </c>
      <c r="S1143" t="str">
        <f>+VLOOKUP(B1143,'Div &amp; NAV PU'!K:N,4,0)</f>
        <v>Y0BQ</v>
      </c>
      <c r="T1143" t="str">
        <f>+VLOOKUP(B1143,'Div &amp; NAV PU'!K:O,5,0)</f>
        <v>Regular Plan - Daily IDCW</v>
      </c>
      <c r="U1143">
        <f t="shared" si="108"/>
        <v>15.994319890000005</v>
      </c>
      <c r="V1143">
        <f>+VLOOKUP(T1143,Financials!$C$59:$AN$72,MATCH(S1143,Financials!$1:$1,0)-2,0)</f>
        <v>15.994319890000005</v>
      </c>
      <c r="W1143" s="108">
        <f t="shared" si="113"/>
        <v>0</v>
      </c>
      <c r="Y1143" s="92">
        <f t="shared" si="109"/>
        <v>15.994319890000005</v>
      </c>
      <c r="Z1143">
        <f t="shared" si="110"/>
        <v>15.994319890000005</v>
      </c>
      <c r="AF1143" s="169"/>
    </row>
    <row r="1144" spans="1:32" hidden="1" x14ac:dyDescent="0.25">
      <c r="A1144" s="171">
        <v>1676</v>
      </c>
      <c r="B1144" s="171" t="s">
        <v>1268</v>
      </c>
      <c r="C1144" s="171" t="s">
        <v>2447</v>
      </c>
      <c r="D1144" s="172">
        <v>44414</v>
      </c>
      <c r="E1144" s="173">
        <v>9.0585349999999995E-2</v>
      </c>
      <c r="F1144" s="173">
        <v>9.0585349999999995E-2</v>
      </c>
      <c r="G1144" s="173">
        <v>1014.3496</v>
      </c>
      <c r="I1144" s="92">
        <f t="shared" si="111"/>
        <v>9.0585349999999995E-2</v>
      </c>
      <c r="J1144" t="str">
        <f>IFERROR(VLOOKUP(VLOOKUP(B1144,'Div &amp; NAV PU'!K:N,4,0),$O:$P,2,0),"Debt")</f>
        <v>Debt</v>
      </c>
      <c r="R1144" t="str">
        <f t="shared" si="112"/>
        <v>Y0BQDirect Plan - Daily IDCW</v>
      </c>
      <c r="S1144" t="str">
        <f>+VLOOKUP(B1144,'Div &amp; NAV PU'!K:N,4,0)</f>
        <v>Y0BQ</v>
      </c>
      <c r="T1144" t="str">
        <f>+VLOOKUP(B1144,'Div &amp; NAV PU'!K:O,5,0)</f>
        <v>Direct Plan - Daily IDCW</v>
      </c>
      <c r="U1144">
        <f t="shared" si="108"/>
        <v>16.338912069999992</v>
      </c>
      <c r="V1144">
        <f>+VLOOKUP(T1144,Financials!$C$59:$AN$72,MATCH(S1144,Financials!$1:$1,0)-2,0)</f>
        <v>16.338912069999992</v>
      </c>
      <c r="W1144" s="108">
        <f t="shared" si="113"/>
        <v>0</v>
      </c>
      <c r="Y1144" s="92">
        <f t="shared" si="109"/>
        <v>16.338912069999992</v>
      </c>
      <c r="Z1144">
        <f t="shared" si="110"/>
        <v>16.338912069999992</v>
      </c>
    </row>
    <row r="1145" spans="1:32" hidden="1" x14ac:dyDescent="0.25">
      <c r="A1145" s="171">
        <v>1677</v>
      </c>
      <c r="B1145" s="171" t="s">
        <v>1289</v>
      </c>
      <c r="C1145" s="171" t="s">
        <v>2444</v>
      </c>
      <c r="D1145" s="172">
        <v>44416</v>
      </c>
      <c r="E1145" s="173">
        <v>0.16838407999999999</v>
      </c>
      <c r="F1145" s="173">
        <v>0.16838407999999999</v>
      </c>
      <c r="G1145" s="173">
        <v>1023.3</v>
      </c>
      <c r="I1145" s="92">
        <f t="shared" si="111"/>
        <v>0.16838407999999999</v>
      </c>
      <c r="J1145" t="str">
        <f>IFERROR(VLOOKUP(VLOOKUP(B1145,'Div &amp; NAV PU'!K:N,4,0),$O:$P,2,0),"Debt")</f>
        <v>Debt</v>
      </c>
      <c r="R1145" t="str">
        <f t="shared" si="112"/>
        <v>Y0ALRegular Plan - Daily IDCW</v>
      </c>
      <c r="S1145" t="str">
        <f>+VLOOKUP(B1145,'Div &amp; NAV PU'!K:N,4,0)</f>
        <v>Y0AL</v>
      </c>
      <c r="T1145" t="str">
        <f>+VLOOKUP(B1145,'Div &amp; NAV PU'!K:O,5,0)</f>
        <v>Regular Plan - Daily IDCW</v>
      </c>
      <c r="U1145">
        <f t="shared" si="108"/>
        <v>15.581406499999995</v>
      </c>
      <c r="V1145">
        <f>+VLOOKUP(T1145,Financials!$C$59:$AN$72,MATCH(S1145,Financials!$1:$1,0)-2,0)</f>
        <v>15.581406499999995</v>
      </c>
      <c r="W1145" s="108">
        <f t="shared" si="113"/>
        <v>0</v>
      </c>
      <c r="Y1145" s="92">
        <f t="shared" si="109"/>
        <v>15.581406499999995</v>
      </c>
      <c r="Z1145">
        <f t="shared" si="110"/>
        <v>15.581406499999995</v>
      </c>
    </row>
    <row r="1146" spans="1:32" hidden="1" x14ac:dyDescent="0.25">
      <c r="A1146" s="171">
        <v>1678</v>
      </c>
      <c r="B1146" s="171" t="s">
        <v>1285</v>
      </c>
      <c r="C1146" s="171" t="s">
        <v>2445</v>
      </c>
      <c r="D1146" s="172">
        <v>44416</v>
      </c>
      <c r="E1146" s="173">
        <v>0.17351459999999999</v>
      </c>
      <c r="F1146" s="173">
        <v>0.17351459999999999</v>
      </c>
      <c r="G1146" s="173">
        <v>1023.3</v>
      </c>
      <c r="I1146" s="92">
        <f t="shared" si="111"/>
        <v>0.17351459999999999</v>
      </c>
      <c r="J1146" t="str">
        <f>IFERROR(VLOOKUP(VLOOKUP(B1146,'Div &amp; NAV PU'!K:N,4,0),$O:$P,2,0),"Debt")</f>
        <v>Debt</v>
      </c>
      <c r="R1146" t="str">
        <f t="shared" si="112"/>
        <v>Y0ALDirect Plan - Daily IDCW</v>
      </c>
      <c r="S1146" t="str">
        <f>+VLOOKUP(B1146,'Div &amp; NAV PU'!K:N,4,0)</f>
        <v>Y0AL</v>
      </c>
      <c r="T1146" t="str">
        <f>+VLOOKUP(B1146,'Div &amp; NAV PU'!K:O,5,0)</f>
        <v>Direct Plan - Daily IDCW</v>
      </c>
      <c r="U1146">
        <f t="shared" si="108"/>
        <v>16.110954460000006</v>
      </c>
      <c r="V1146">
        <f>+VLOOKUP(T1146,Financials!$C$59:$AN$72,MATCH(S1146,Financials!$1:$1,0)-2,0)</f>
        <v>16.110954460000006</v>
      </c>
      <c r="W1146" s="108">
        <f t="shared" si="113"/>
        <v>0</v>
      </c>
      <c r="Y1146" s="92">
        <f t="shared" si="109"/>
        <v>16.110954460000006</v>
      </c>
      <c r="Z1146">
        <f t="shared" si="110"/>
        <v>16.110954460000006</v>
      </c>
      <c r="AF1146" s="169"/>
    </row>
    <row r="1147" spans="1:32" hidden="1" x14ac:dyDescent="0.25">
      <c r="A1147" s="171">
        <v>1679</v>
      </c>
      <c r="B1147" s="171" t="s">
        <v>1271</v>
      </c>
      <c r="C1147" s="171" t="s">
        <v>2446</v>
      </c>
      <c r="D1147" s="172">
        <v>44416</v>
      </c>
      <c r="E1147" s="173">
        <v>0.18037428</v>
      </c>
      <c r="F1147" s="173">
        <v>0.18037428</v>
      </c>
      <c r="G1147" s="173">
        <v>1011.7794</v>
      </c>
      <c r="I1147" s="92">
        <f t="shared" si="111"/>
        <v>0.18037428</v>
      </c>
      <c r="J1147" t="str">
        <f>IFERROR(VLOOKUP(VLOOKUP(B1147,'Div &amp; NAV PU'!K:N,4,0),$O:$P,2,0),"Debt")</f>
        <v>Debt</v>
      </c>
      <c r="R1147" t="str">
        <f t="shared" si="112"/>
        <v>Y0BQRegular Plan - Daily IDCW</v>
      </c>
      <c r="S1147" t="str">
        <f>+VLOOKUP(B1147,'Div &amp; NAV PU'!K:N,4,0)</f>
        <v>Y0BQ</v>
      </c>
      <c r="T1147" t="str">
        <f>+VLOOKUP(B1147,'Div &amp; NAV PU'!K:O,5,0)</f>
        <v>Regular Plan - Daily IDCW</v>
      </c>
      <c r="U1147">
        <f t="shared" si="108"/>
        <v>15.994319890000005</v>
      </c>
      <c r="V1147">
        <f>+VLOOKUP(T1147,Financials!$C$59:$AN$72,MATCH(S1147,Financials!$1:$1,0)-2,0)</f>
        <v>15.994319890000005</v>
      </c>
      <c r="W1147" s="108">
        <f t="shared" si="113"/>
        <v>0</v>
      </c>
      <c r="Y1147" s="92">
        <f t="shared" si="109"/>
        <v>15.994319890000005</v>
      </c>
      <c r="Z1147">
        <f t="shared" si="110"/>
        <v>15.994319890000005</v>
      </c>
    </row>
    <row r="1148" spans="1:32" hidden="1" x14ac:dyDescent="0.25">
      <c r="A1148" s="171">
        <v>1680</v>
      </c>
      <c r="B1148" s="171" t="s">
        <v>1268</v>
      </c>
      <c r="C1148" s="171" t="s">
        <v>2447</v>
      </c>
      <c r="D1148" s="172">
        <v>44416</v>
      </c>
      <c r="E1148" s="173">
        <v>0.18417496999999999</v>
      </c>
      <c r="F1148" s="173">
        <v>0.18417496999999999</v>
      </c>
      <c r="G1148" s="173">
        <v>1014.3496</v>
      </c>
      <c r="I1148" s="92">
        <f t="shared" si="111"/>
        <v>0.18417496999999999</v>
      </c>
      <c r="J1148" t="str">
        <f>IFERROR(VLOOKUP(VLOOKUP(B1148,'Div &amp; NAV PU'!K:N,4,0),$O:$P,2,0),"Debt")</f>
        <v>Debt</v>
      </c>
      <c r="R1148" t="str">
        <f t="shared" si="112"/>
        <v>Y0BQDirect Plan - Daily IDCW</v>
      </c>
      <c r="S1148" t="str">
        <f>+VLOOKUP(B1148,'Div &amp; NAV PU'!K:N,4,0)</f>
        <v>Y0BQ</v>
      </c>
      <c r="T1148" t="str">
        <f>+VLOOKUP(B1148,'Div &amp; NAV PU'!K:O,5,0)</f>
        <v>Direct Plan - Daily IDCW</v>
      </c>
      <c r="U1148">
        <f t="shared" si="108"/>
        <v>16.338912069999992</v>
      </c>
      <c r="V1148">
        <f>+VLOOKUP(T1148,Financials!$C$59:$AN$72,MATCH(S1148,Financials!$1:$1,0)-2,0)</f>
        <v>16.338912069999992</v>
      </c>
      <c r="W1148" s="108">
        <f t="shared" si="113"/>
        <v>0</v>
      </c>
      <c r="Y1148" s="92">
        <f t="shared" si="109"/>
        <v>16.338912069999992</v>
      </c>
      <c r="Z1148">
        <f t="shared" si="110"/>
        <v>16.338912069999992</v>
      </c>
    </row>
    <row r="1149" spans="1:32" hidden="1" x14ac:dyDescent="0.25">
      <c r="A1149" s="171">
        <v>1681</v>
      </c>
      <c r="B1149" s="171" t="s">
        <v>1267</v>
      </c>
      <c r="C1149" s="171" t="s">
        <v>2451</v>
      </c>
      <c r="D1149" s="172">
        <v>44417</v>
      </c>
      <c r="E1149" s="173">
        <v>6.7673200000000003E-3</v>
      </c>
      <c r="F1149" s="173">
        <v>6.7673200000000003E-3</v>
      </c>
      <c r="G1149" s="173">
        <v>13.124499999999999</v>
      </c>
      <c r="I1149" s="92">
        <f t="shared" si="111"/>
        <v>6.7673200000000003E-3</v>
      </c>
      <c r="J1149" t="str">
        <f>IFERROR(VLOOKUP(VLOOKUP(B1149,'Div &amp; NAV PU'!K:N,4,0),$O:$P,2,0),"Debt")</f>
        <v>Debt</v>
      </c>
      <c r="R1149" t="str">
        <f t="shared" si="112"/>
        <v>Y0BLDirect Plan - Weekly IDCW</v>
      </c>
      <c r="S1149" t="str">
        <f>+VLOOKUP(B1149,'Div &amp; NAV PU'!K:N,4,0)</f>
        <v>Y0BL</v>
      </c>
      <c r="T1149" t="str">
        <f>+VLOOKUP(B1149,'Div &amp; NAV PU'!K:O,5,0)</f>
        <v>Direct Plan - Weekly IDCW</v>
      </c>
      <c r="U1149">
        <f t="shared" si="108"/>
        <v>0.18718277999999999</v>
      </c>
      <c r="V1149">
        <f>+VLOOKUP(T1149,Financials!$C$59:$AN$72,MATCH(S1149,Financials!$1:$1,0)-2,0)</f>
        <v>0.18718277999999999</v>
      </c>
      <c r="W1149" s="108">
        <f t="shared" si="113"/>
        <v>0</v>
      </c>
      <c r="Y1149" s="92">
        <f t="shared" si="109"/>
        <v>0.18718277999999999</v>
      </c>
      <c r="Z1149">
        <f t="shared" si="110"/>
        <v>0.18718277999999999</v>
      </c>
    </row>
    <row r="1150" spans="1:32" hidden="1" x14ac:dyDescent="0.25">
      <c r="A1150" s="171">
        <v>1683</v>
      </c>
      <c r="B1150" s="171">
        <v>126</v>
      </c>
      <c r="C1150" s="171" t="s">
        <v>2450</v>
      </c>
      <c r="D1150" s="172">
        <v>44417</v>
      </c>
      <c r="E1150" s="173">
        <v>5.6185499999999999E-3</v>
      </c>
      <c r="F1150" s="173">
        <v>5.6185499999999999E-3</v>
      </c>
      <c r="G1150" s="173">
        <v>13.051399999999999</v>
      </c>
      <c r="I1150" s="92">
        <f t="shared" si="111"/>
        <v>5.6185499999999999E-3</v>
      </c>
      <c r="J1150" t="str">
        <f>IFERROR(VLOOKUP(VLOOKUP(B1150,'Div &amp; NAV PU'!K:N,4,0),$O:$P,2,0),"Debt")</f>
        <v>Debt</v>
      </c>
      <c r="R1150" t="str">
        <f t="shared" si="112"/>
        <v>Y0BLRegular Plan - Weekly IDCW</v>
      </c>
      <c r="S1150" t="str">
        <f>+VLOOKUP(B1150,'Div &amp; NAV PU'!K:N,4,0)</f>
        <v>Y0BL</v>
      </c>
      <c r="T1150" t="str">
        <f>+VLOOKUP(B1150,'Div &amp; NAV PU'!K:O,5,0)</f>
        <v>Regular Plan - Weekly IDCW</v>
      </c>
      <c r="U1150">
        <f t="shared" si="108"/>
        <v>0.15968480999999998</v>
      </c>
      <c r="V1150">
        <f>+VLOOKUP(T1150,Financials!$C$59:$AN$72,MATCH(S1150,Financials!$1:$1,0)-2,0)</f>
        <v>0.15968480999999998</v>
      </c>
      <c r="W1150" s="108">
        <f t="shared" si="113"/>
        <v>0</v>
      </c>
      <c r="Y1150" s="92">
        <f t="shared" si="109"/>
        <v>0.15968480999999998</v>
      </c>
      <c r="Z1150">
        <f t="shared" si="110"/>
        <v>0.15968480999999998</v>
      </c>
    </row>
    <row r="1151" spans="1:32" hidden="1" x14ac:dyDescent="0.25">
      <c r="A1151" s="171">
        <v>1684</v>
      </c>
      <c r="B1151" s="171" t="s">
        <v>1262</v>
      </c>
      <c r="C1151" s="171" t="s">
        <v>2456</v>
      </c>
      <c r="D1151" s="172">
        <v>44417</v>
      </c>
      <c r="E1151" s="173">
        <v>5.9102900000000003E-3</v>
      </c>
      <c r="F1151" s="173">
        <v>5.9102900000000003E-3</v>
      </c>
      <c r="G1151" s="173">
        <v>11.304399999999999</v>
      </c>
      <c r="I1151" s="92">
        <f t="shared" si="111"/>
        <v>5.9102900000000003E-3</v>
      </c>
      <c r="J1151" t="str">
        <f>IFERROR(VLOOKUP(VLOOKUP(B1151,'Div &amp; NAV PU'!K:N,4,0),$O:$P,2,0),"Debt")</f>
        <v>Debt</v>
      </c>
      <c r="R1151" t="str">
        <f t="shared" si="112"/>
        <v>Y0BODirect Plan - Weekly IDCW</v>
      </c>
      <c r="S1151" t="str">
        <f>+VLOOKUP(B1151,'Div &amp; NAV PU'!K:N,4,0)</f>
        <v>Y0BO</v>
      </c>
      <c r="T1151" t="str">
        <f>+VLOOKUP(B1151,'Div &amp; NAV PU'!K:O,5,0)</f>
        <v>Direct Plan - Weekly IDCW</v>
      </c>
      <c r="U1151">
        <f t="shared" si="108"/>
        <v>0.16732176999999998</v>
      </c>
      <c r="V1151">
        <f>+VLOOKUP(T1151,Financials!$C$59:$AN$72,MATCH(S1151,Financials!$1:$1,0)-2,0)</f>
        <v>0.16732176999999998</v>
      </c>
      <c r="W1151" s="108">
        <f t="shared" si="113"/>
        <v>0</v>
      </c>
      <c r="Y1151" s="92">
        <f t="shared" si="109"/>
        <v>0.16732176999999998</v>
      </c>
      <c r="Z1151">
        <f t="shared" si="110"/>
        <v>0.16732176999999998</v>
      </c>
    </row>
    <row r="1152" spans="1:32" hidden="1" x14ac:dyDescent="0.25">
      <c r="A1152" s="171">
        <v>1685</v>
      </c>
      <c r="B1152" s="171">
        <v>221</v>
      </c>
      <c r="C1152" s="171" t="s">
        <v>2454</v>
      </c>
      <c r="D1152" s="172">
        <v>44417</v>
      </c>
      <c r="E1152" s="173">
        <v>5.4603999999999998E-3</v>
      </c>
      <c r="F1152" s="173">
        <v>5.4603999999999998E-3</v>
      </c>
      <c r="G1152" s="173">
        <v>11.122400000000001</v>
      </c>
      <c r="I1152" s="92">
        <f t="shared" si="111"/>
        <v>5.4603999999999998E-3</v>
      </c>
      <c r="J1152" t="str">
        <f>IFERROR(VLOOKUP(VLOOKUP(B1152,'Div &amp; NAV PU'!K:N,4,0),$O:$P,2,0),"Debt")</f>
        <v>Debt</v>
      </c>
      <c r="R1152" t="str">
        <f t="shared" si="112"/>
        <v>Y0BORegular Plan - Weekly IDCW</v>
      </c>
      <c r="S1152" t="str">
        <f>+VLOOKUP(B1152,'Div &amp; NAV PU'!K:N,4,0)</f>
        <v>Y0BO</v>
      </c>
      <c r="T1152" t="str">
        <f>+VLOOKUP(B1152,'Div &amp; NAV PU'!K:O,5,0)</f>
        <v>Regular Plan - Weekly IDCW</v>
      </c>
      <c r="U1152">
        <f t="shared" si="108"/>
        <v>0.15691073999999997</v>
      </c>
      <c r="V1152">
        <f>+VLOOKUP(T1152,Financials!$C$59:$AN$72,MATCH(S1152,Financials!$1:$1,0)-2,0)</f>
        <v>0.15691073999999997</v>
      </c>
      <c r="W1152" s="108">
        <f t="shared" si="113"/>
        <v>0</v>
      </c>
      <c r="Y1152" s="92">
        <f t="shared" si="109"/>
        <v>0.15691073999999997</v>
      </c>
      <c r="Z1152">
        <f t="shared" si="110"/>
        <v>0.15691073999999997</v>
      </c>
    </row>
    <row r="1153" spans="1:32" hidden="1" x14ac:dyDescent="0.25">
      <c r="A1153" s="171">
        <v>1686</v>
      </c>
      <c r="B1153" s="171" t="s">
        <v>1296</v>
      </c>
      <c r="C1153" s="171" t="s">
        <v>2461</v>
      </c>
      <c r="D1153" s="172">
        <v>44417</v>
      </c>
      <c r="E1153" s="173">
        <v>6.8278000000000002E-4</v>
      </c>
      <c r="F1153" s="173">
        <v>6.8278000000000002E-4</v>
      </c>
      <c r="G1153" s="173">
        <v>10.8353</v>
      </c>
      <c r="I1153" s="92">
        <f t="shared" si="111"/>
        <v>6.8278000000000002E-4</v>
      </c>
      <c r="J1153" t="str">
        <f>IFERROR(VLOOKUP(VLOOKUP(B1153,'Div &amp; NAV PU'!K:N,4,0),$O:$P,2,0),"Debt")</f>
        <v>Debt</v>
      </c>
      <c r="R1153" t="str">
        <f t="shared" si="112"/>
        <v>Y0AIDirect Plan - Weekly IDCW</v>
      </c>
      <c r="S1153" t="str">
        <f>+VLOOKUP(B1153,'Div &amp; NAV PU'!K:N,4,0)</f>
        <v>Y0AI</v>
      </c>
      <c r="T1153" t="str">
        <f>+VLOOKUP(B1153,'Div &amp; NAV PU'!K:O,5,0)</f>
        <v>Direct Plan - Weekly IDCW</v>
      </c>
      <c r="U1153">
        <f t="shared" si="108"/>
        <v>0.27169967</v>
      </c>
      <c r="V1153">
        <f>+VLOOKUP(T1153,Financials!$C$59:$AN$72,MATCH(S1153,Financials!$1:$1,0)-2,0)</f>
        <v>0.27169967</v>
      </c>
      <c r="W1153" s="108">
        <f t="shared" si="113"/>
        <v>0</v>
      </c>
      <c r="Y1153" s="92">
        <f t="shared" si="109"/>
        <v>0.27169967</v>
      </c>
      <c r="Z1153">
        <f t="shared" si="110"/>
        <v>0.27169967</v>
      </c>
    </row>
    <row r="1154" spans="1:32" hidden="1" x14ac:dyDescent="0.25">
      <c r="A1154" s="171">
        <v>1687</v>
      </c>
      <c r="B1154" s="171" t="s">
        <v>1300</v>
      </c>
      <c r="C1154" s="171" t="s">
        <v>2460</v>
      </c>
      <c r="D1154" s="172">
        <v>44417</v>
      </c>
      <c r="E1154" s="173">
        <v>8.8949999999999994E-5</v>
      </c>
      <c r="F1154" s="173">
        <v>8.8949999999999994E-5</v>
      </c>
      <c r="G1154" s="173">
        <v>10.8268</v>
      </c>
      <c r="I1154" s="92">
        <f t="shared" si="111"/>
        <v>8.8949999999999994E-5</v>
      </c>
      <c r="J1154" t="str">
        <f>IFERROR(VLOOKUP(VLOOKUP(B1154,'Div &amp; NAV PU'!K:N,4,0),$O:$P,2,0),"Debt")</f>
        <v>Debt</v>
      </c>
      <c r="R1154" t="str">
        <f t="shared" si="112"/>
        <v>Y0AIRegular Plan - Weekly IDCW</v>
      </c>
      <c r="S1154" t="str">
        <f>+VLOOKUP(B1154,'Div &amp; NAV PU'!K:N,4,0)</f>
        <v>Y0AI</v>
      </c>
      <c r="T1154" t="str">
        <f>+VLOOKUP(B1154,'Div &amp; NAV PU'!K:O,5,0)</f>
        <v>Regular Plan - Weekly IDCW</v>
      </c>
      <c r="U1154">
        <f t="shared" ref="U1154:U1217" si="114">+SUMIFS(I:I,R:R,R1154)</f>
        <v>0.25746023000000001</v>
      </c>
      <c r="V1154">
        <f>+VLOOKUP(T1154,Financials!$C$59:$AN$72,MATCH(S1154,Financials!$1:$1,0)-2,0)</f>
        <v>0.25746023000000001</v>
      </c>
      <c r="W1154" s="108">
        <f t="shared" si="113"/>
        <v>0</v>
      </c>
      <c r="Y1154" s="92">
        <f t="shared" ref="Y1154:Y1217" si="115">+SUMIFS(E:E,R:R,R1154)</f>
        <v>0.25746023000000001</v>
      </c>
      <c r="Z1154">
        <f t="shared" ref="Z1154:Z1217" si="116">+SUMIFS(F:F,R:R,R1154)</f>
        <v>0.25746023000000001</v>
      </c>
    </row>
    <row r="1155" spans="1:32" hidden="1" x14ac:dyDescent="0.25">
      <c r="A1155" s="171">
        <v>1689</v>
      </c>
      <c r="B1155" s="171" t="s">
        <v>1273</v>
      </c>
      <c r="C1155" s="171" t="s">
        <v>2448</v>
      </c>
      <c r="D1155" s="172">
        <v>44417</v>
      </c>
      <c r="E1155" s="173">
        <v>0.61382619000000005</v>
      </c>
      <c r="F1155" s="173">
        <v>0.61382619000000005</v>
      </c>
      <c r="G1155" s="173">
        <v>1002.7005</v>
      </c>
      <c r="I1155" s="92">
        <f t="shared" ref="I1155:I1218" si="117">F1155</f>
        <v>0.61382619000000005</v>
      </c>
      <c r="J1155" t="str">
        <f>IFERROR(VLOOKUP(VLOOKUP(B1155,'Div &amp; NAV PU'!K:N,4,0),$O:$P,2,0),"Debt")</f>
        <v>Debt</v>
      </c>
      <c r="R1155" t="str">
        <f t="shared" si="112"/>
        <v>Y0BQRegular Plan - Weekly IDCW</v>
      </c>
      <c r="S1155" t="str">
        <f>+VLOOKUP(B1155,'Div &amp; NAV PU'!K:N,4,0)</f>
        <v>Y0BQ</v>
      </c>
      <c r="T1155" t="str">
        <f>+VLOOKUP(B1155,'Div &amp; NAV PU'!K:O,5,0)</f>
        <v>Regular Plan - Weekly IDCW</v>
      </c>
      <c r="U1155">
        <f t="shared" si="114"/>
        <v>15.883562729999998</v>
      </c>
      <c r="V1155">
        <f>+VLOOKUP(T1155,Financials!$C$59:$AN$72,MATCH(S1155,Financials!$1:$1,0)-2,0)</f>
        <v>15.883562729999998</v>
      </c>
      <c r="W1155" s="108">
        <f t="shared" si="113"/>
        <v>0</v>
      </c>
      <c r="Y1155" s="92">
        <f t="shared" si="115"/>
        <v>15.883562729999998</v>
      </c>
      <c r="Z1155">
        <f t="shared" si="116"/>
        <v>15.883562729999998</v>
      </c>
    </row>
    <row r="1156" spans="1:32" hidden="1" x14ac:dyDescent="0.25">
      <c r="A1156" s="171">
        <v>1690</v>
      </c>
      <c r="B1156" s="171" t="s">
        <v>1288</v>
      </c>
      <c r="C1156" s="171" t="s">
        <v>2449</v>
      </c>
      <c r="D1156" s="172">
        <v>44417</v>
      </c>
      <c r="E1156" s="173">
        <v>0.59077429999999997</v>
      </c>
      <c r="F1156" s="173">
        <v>0.59077429999999997</v>
      </c>
      <c r="G1156" s="173">
        <v>1001.4242</v>
      </c>
      <c r="I1156" s="92">
        <f t="shared" si="117"/>
        <v>0.59077429999999997</v>
      </c>
      <c r="J1156" t="str">
        <f>IFERROR(VLOOKUP(VLOOKUP(B1156,'Div &amp; NAV PU'!K:N,4,0),$O:$P,2,0),"Debt")</f>
        <v>Debt</v>
      </c>
      <c r="R1156" t="str">
        <f t="shared" si="112"/>
        <v>Y0ALDirect Plan - Weekly IDCW</v>
      </c>
      <c r="S1156" t="str">
        <f>+VLOOKUP(B1156,'Div &amp; NAV PU'!K:N,4,0)</f>
        <v>Y0AL</v>
      </c>
      <c r="T1156" t="str">
        <f>+VLOOKUP(B1156,'Div &amp; NAV PU'!K:O,5,0)</f>
        <v>Direct Plan - Weekly IDCW</v>
      </c>
      <c r="U1156">
        <f t="shared" si="114"/>
        <v>15.663855589999999</v>
      </c>
      <c r="V1156">
        <f>+VLOOKUP(T1156,Financials!$C$59:$AN$72,MATCH(S1156,Financials!$1:$1,0)-2,0)</f>
        <v>15.663855589999999</v>
      </c>
      <c r="W1156" s="108">
        <f t="shared" si="113"/>
        <v>0</v>
      </c>
      <c r="Y1156" s="92">
        <f t="shared" si="115"/>
        <v>15.663855589999999</v>
      </c>
      <c r="Z1156">
        <f t="shared" si="116"/>
        <v>15.663855589999999</v>
      </c>
    </row>
    <row r="1157" spans="1:32" hidden="1" x14ac:dyDescent="0.25">
      <c r="A1157" s="171">
        <v>1693</v>
      </c>
      <c r="B1157" s="171">
        <v>222</v>
      </c>
      <c r="C1157" s="171" t="s">
        <v>2455</v>
      </c>
      <c r="D1157" s="172">
        <v>44417</v>
      </c>
      <c r="E1157" s="173">
        <v>2.5658999999999999E-3</v>
      </c>
      <c r="F1157" s="173">
        <v>2.5658999999999999E-3</v>
      </c>
      <c r="G1157" s="173">
        <v>10.322100000000001</v>
      </c>
      <c r="I1157" s="92">
        <f t="shared" si="117"/>
        <v>2.5658999999999999E-3</v>
      </c>
      <c r="J1157" t="str">
        <f>IFERROR(VLOOKUP(VLOOKUP(B1157,'Div &amp; NAV PU'!K:N,4,0),$O:$P,2,0),"Debt")</f>
        <v>Debt</v>
      </c>
      <c r="R1157" t="str">
        <f t="shared" si="112"/>
        <v>Y0BORegular Plan - Daily IDCW</v>
      </c>
      <c r="S1157" t="str">
        <f>+VLOOKUP(B1157,'Div &amp; NAV PU'!K:N,4,0)</f>
        <v>Y0BO</v>
      </c>
      <c r="T1157" t="str">
        <f>+VLOOKUP(B1157,'Div &amp; NAV PU'!K:O,5,0)</f>
        <v>Regular Plan - Daily IDCW</v>
      </c>
      <c r="U1157">
        <f t="shared" si="114"/>
        <v>0.17107141000000012</v>
      </c>
      <c r="V1157">
        <f>+VLOOKUP(T1157,Financials!$C$59:$AN$72,MATCH(S1157,Financials!$1:$1,0)-2,0)</f>
        <v>0.17107141000000012</v>
      </c>
      <c r="W1157" s="108">
        <f t="shared" si="113"/>
        <v>0</v>
      </c>
      <c r="Y1157" s="92">
        <f t="shared" si="115"/>
        <v>0.17107141000000012</v>
      </c>
      <c r="Z1157">
        <f t="shared" si="116"/>
        <v>0.17107141000000012</v>
      </c>
    </row>
    <row r="1158" spans="1:32" hidden="1" x14ac:dyDescent="0.25">
      <c r="A1158" s="171">
        <v>1696</v>
      </c>
      <c r="B1158" s="171" t="s">
        <v>1259</v>
      </c>
      <c r="C1158" s="171" t="s">
        <v>2457</v>
      </c>
      <c r="D1158" s="172">
        <v>44417</v>
      </c>
      <c r="E1158" s="173">
        <v>2.75063E-3</v>
      </c>
      <c r="F1158" s="173">
        <v>2.75063E-3</v>
      </c>
      <c r="G1158" s="173">
        <v>10.5092</v>
      </c>
      <c r="I1158" s="92">
        <f t="shared" si="117"/>
        <v>2.75063E-3</v>
      </c>
      <c r="J1158" t="str">
        <f>IFERROR(VLOOKUP(VLOOKUP(B1158,'Div &amp; NAV PU'!K:N,4,0),$O:$P,2,0),"Debt")</f>
        <v>Debt</v>
      </c>
      <c r="R1158" t="str">
        <f t="shared" si="112"/>
        <v>Y0BODirect Plan - Daily IDCW</v>
      </c>
      <c r="S1158" t="str">
        <f>+VLOOKUP(B1158,'Div &amp; NAV PU'!K:N,4,0)</f>
        <v>Y0BO</v>
      </c>
      <c r="T1158" t="str">
        <f>+VLOOKUP(B1158,'Div &amp; NAV PU'!K:O,5,0)</f>
        <v>Direct Plan - Daily IDCW</v>
      </c>
      <c r="U1158">
        <f t="shared" si="114"/>
        <v>0.18260394999999999</v>
      </c>
      <c r="V1158">
        <f>+VLOOKUP(T1158,Financials!$C$59:$AN$72,MATCH(S1158,Financials!$1:$1,0)-2,0)</f>
        <v>0.18260394999999999</v>
      </c>
      <c r="W1158" s="108">
        <f t="shared" si="113"/>
        <v>0</v>
      </c>
      <c r="Y1158" s="92">
        <f t="shared" si="115"/>
        <v>0.18260394999999999</v>
      </c>
      <c r="Z1158">
        <f t="shared" si="116"/>
        <v>0.18260394999999999</v>
      </c>
    </row>
    <row r="1159" spans="1:32" hidden="1" x14ac:dyDescent="0.25">
      <c r="A1159" s="171">
        <v>1697</v>
      </c>
      <c r="B1159" s="171" t="s">
        <v>1339</v>
      </c>
      <c r="C1159" s="171" t="s">
        <v>2453</v>
      </c>
      <c r="D1159" s="172">
        <v>44417</v>
      </c>
      <c r="E1159" s="173">
        <v>0.57169928999999997</v>
      </c>
      <c r="F1159" s="173">
        <v>0.57169928999999997</v>
      </c>
      <c r="G1159" s="173">
        <v>1000.0318</v>
      </c>
      <c r="I1159" s="92">
        <f t="shared" si="117"/>
        <v>0.57169928999999997</v>
      </c>
      <c r="J1159" t="str">
        <f>IFERROR(VLOOKUP(VLOOKUP(B1159,'Div &amp; NAV PU'!K:N,4,0),$O:$P,2,0),"Debt")</f>
        <v>Debt</v>
      </c>
      <c r="R1159" t="str">
        <f t="shared" si="112"/>
        <v>Y0ALRegular Plan - Weekly IDCW</v>
      </c>
      <c r="S1159" t="str">
        <f>+VLOOKUP(B1159,'Div &amp; NAV PU'!K:N,4,0)</f>
        <v>Y0AL</v>
      </c>
      <c r="T1159" t="str">
        <f>+VLOOKUP(B1159,'Div &amp; NAV PU'!K:O,5,0)</f>
        <v>Regular Plan - Weekly IDCW</v>
      </c>
      <c r="U1159">
        <f t="shared" si="114"/>
        <v>15.152052740000002</v>
      </c>
      <c r="V1159">
        <f>+VLOOKUP(T1159,Financials!$C$59:$AN$72,MATCH(S1159,Financials!$1:$1,0)-2,0)</f>
        <v>15.152052740000002</v>
      </c>
      <c r="W1159" s="108">
        <f t="shared" si="113"/>
        <v>0</v>
      </c>
      <c r="Y1159" s="92">
        <f t="shared" si="115"/>
        <v>15.152052740000002</v>
      </c>
      <c r="Z1159">
        <f t="shared" si="116"/>
        <v>15.152052740000002</v>
      </c>
    </row>
    <row r="1160" spans="1:32" hidden="1" x14ac:dyDescent="0.25">
      <c r="A1160" s="171">
        <v>1698</v>
      </c>
      <c r="B1160" s="171" t="s">
        <v>1289</v>
      </c>
      <c r="C1160" s="171" t="s">
        <v>2444</v>
      </c>
      <c r="D1160" s="172">
        <v>44417</v>
      </c>
      <c r="E1160" s="173">
        <v>8.1197149999999996E-2</v>
      </c>
      <c r="F1160" s="173">
        <v>8.1197149999999996E-2</v>
      </c>
      <c r="G1160" s="173">
        <v>1023.3</v>
      </c>
      <c r="I1160" s="92">
        <f t="shared" si="117"/>
        <v>8.1197149999999996E-2</v>
      </c>
      <c r="J1160" t="str">
        <f>IFERROR(VLOOKUP(VLOOKUP(B1160,'Div &amp; NAV PU'!K:N,4,0),$O:$P,2,0),"Debt")</f>
        <v>Debt</v>
      </c>
      <c r="R1160" t="str">
        <f t="shared" si="112"/>
        <v>Y0ALRegular Plan - Daily IDCW</v>
      </c>
      <c r="S1160" t="str">
        <f>+VLOOKUP(B1160,'Div &amp; NAV PU'!K:N,4,0)</f>
        <v>Y0AL</v>
      </c>
      <c r="T1160" t="str">
        <f>+VLOOKUP(B1160,'Div &amp; NAV PU'!K:O,5,0)</f>
        <v>Regular Plan - Daily IDCW</v>
      </c>
      <c r="U1160">
        <f t="shared" si="114"/>
        <v>15.581406499999995</v>
      </c>
      <c r="V1160">
        <f>+VLOOKUP(T1160,Financials!$C$59:$AN$72,MATCH(S1160,Financials!$1:$1,0)-2,0)</f>
        <v>15.581406499999995</v>
      </c>
      <c r="W1160" s="108">
        <f t="shared" si="113"/>
        <v>0</v>
      </c>
      <c r="Y1160" s="92">
        <f t="shared" si="115"/>
        <v>15.581406499999995</v>
      </c>
      <c r="Z1160">
        <f t="shared" si="116"/>
        <v>15.581406499999995</v>
      </c>
    </row>
    <row r="1161" spans="1:32" hidden="1" x14ac:dyDescent="0.25">
      <c r="A1161" s="171">
        <v>1700</v>
      </c>
      <c r="B1161" s="171" t="s">
        <v>1285</v>
      </c>
      <c r="C1161" s="171" t="s">
        <v>2445</v>
      </c>
      <c r="D1161" s="172">
        <v>44417</v>
      </c>
      <c r="E1161" s="173">
        <v>8.4000329999999998E-2</v>
      </c>
      <c r="F1161" s="173">
        <v>8.4000329999999998E-2</v>
      </c>
      <c r="G1161" s="173">
        <v>1023.3</v>
      </c>
      <c r="I1161" s="92">
        <f t="shared" si="117"/>
        <v>8.4000329999999998E-2</v>
      </c>
      <c r="J1161" t="str">
        <f>IFERROR(VLOOKUP(VLOOKUP(B1161,'Div &amp; NAV PU'!K:N,4,0),$O:$P,2,0),"Debt")</f>
        <v>Debt</v>
      </c>
      <c r="R1161" t="str">
        <f t="shared" si="112"/>
        <v>Y0ALDirect Plan - Daily IDCW</v>
      </c>
      <c r="S1161" t="str">
        <f>+VLOOKUP(B1161,'Div &amp; NAV PU'!K:N,4,0)</f>
        <v>Y0AL</v>
      </c>
      <c r="T1161" t="str">
        <f>+VLOOKUP(B1161,'Div &amp; NAV PU'!K:O,5,0)</f>
        <v>Direct Plan - Daily IDCW</v>
      </c>
      <c r="U1161">
        <f t="shared" si="114"/>
        <v>16.110954460000006</v>
      </c>
      <c r="V1161">
        <f>+VLOOKUP(T1161,Financials!$C$59:$AN$72,MATCH(S1161,Financials!$1:$1,0)-2,0)</f>
        <v>16.110954460000006</v>
      </c>
      <c r="W1161" s="108">
        <f t="shared" si="113"/>
        <v>0</v>
      </c>
      <c r="Y1161" s="92">
        <f t="shared" si="115"/>
        <v>16.110954460000006</v>
      </c>
      <c r="Z1161">
        <f t="shared" si="116"/>
        <v>16.110954460000006</v>
      </c>
    </row>
    <row r="1162" spans="1:32" hidden="1" x14ac:dyDescent="0.25">
      <c r="A1162" s="171">
        <v>1702</v>
      </c>
      <c r="B1162" s="171">
        <v>125</v>
      </c>
      <c r="C1162" s="171" t="s">
        <v>2458</v>
      </c>
      <c r="D1162" s="172">
        <v>44417</v>
      </c>
      <c r="E1162" s="173">
        <v>2.91442E-3</v>
      </c>
      <c r="F1162" s="173">
        <v>2.91442E-3</v>
      </c>
      <c r="G1162" s="173">
        <v>10.8591</v>
      </c>
      <c r="I1162" s="92">
        <f t="shared" si="117"/>
        <v>2.91442E-3</v>
      </c>
      <c r="J1162" t="str">
        <f>IFERROR(VLOOKUP(VLOOKUP(B1162,'Div &amp; NAV PU'!K:N,4,0),$O:$P,2,0),"Debt")</f>
        <v>Debt</v>
      </c>
      <c r="R1162" t="str">
        <f t="shared" si="112"/>
        <v>Y0BLRegular Plan - Daily IDCW</v>
      </c>
      <c r="S1162" t="str">
        <f>+VLOOKUP(B1162,'Div &amp; NAV PU'!K:N,4,0)</f>
        <v>Y0BL</v>
      </c>
      <c r="T1162" t="str">
        <f>+VLOOKUP(B1162,'Div &amp; NAV PU'!K:O,5,0)</f>
        <v>Regular Plan - Daily IDCW</v>
      </c>
      <c r="U1162">
        <f t="shared" si="114"/>
        <v>0.15721088999999988</v>
      </c>
      <c r="V1162">
        <f>+VLOOKUP(T1162,Financials!$C$59:$AN$72,MATCH(S1162,Financials!$1:$1,0)-2,0)</f>
        <v>0.15721088999999988</v>
      </c>
      <c r="W1162" s="108">
        <f t="shared" si="113"/>
        <v>0</v>
      </c>
      <c r="Y1162" s="92">
        <f t="shared" si="115"/>
        <v>0.15721088999999988</v>
      </c>
      <c r="Z1162">
        <f t="shared" si="116"/>
        <v>0.15721088999999988</v>
      </c>
    </row>
    <row r="1163" spans="1:32" hidden="1" x14ac:dyDescent="0.25">
      <c r="A1163" s="171">
        <v>1704</v>
      </c>
      <c r="B1163" s="171" t="s">
        <v>1263</v>
      </c>
      <c r="C1163" s="171" t="s">
        <v>2459</v>
      </c>
      <c r="D1163" s="172">
        <v>44417</v>
      </c>
      <c r="E1163" s="173">
        <v>3.3431400000000001E-3</v>
      </c>
      <c r="F1163" s="173">
        <v>3.3431400000000001E-3</v>
      </c>
      <c r="G1163" s="173">
        <v>10.8591</v>
      </c>
      <c r="I1163" s="92">
        <f t="shared" si="117"/>
        <v>3.3431400000000001E-3</v>
      </c>
      <c r="J1163" t="str">
        <f>IFERROR(VLOOKUP(VLOOKUP(B1163,'Div &amp; NAV PU'!K:N,4,0),$O:$P,2,0),"Debt")</f>
        <v>Debt</v>
      </c>
      <c r="R1163" t="str">
        <f t="shared" si="112"/>
        <v>Y0BLDirect Plan - Daily IDCW</v>
      </c>
      <c r="S1163" t="str">
        <f>+VLOOKUP(B1163,'Div &amp; NAV PU'!K:N,4,0)</f>
        <v>Y0BL</v>
      </c>
      <c r="T1163" t="str">
        <f>+VLOOKUP(B1163,'Div &amp; NAV PU'!K:O,5,0)</f>
        <v>Direct Plan - Daily IDCW</v>
      </c>
      <c r="U1163">
        <f t="shared" si="114"/>
        <v>0.18309809000000002</v>
      </c>
      <c r="V1163">
        <f>+VLOOKUP(T1163,Financials!$C$59:$AN$72,MATCH(S1163,Financials!$1:$1,0)-2,0)</f>
        <v>0.18309809000000002</v>
      </c>
      <c r="W1163" s="108">
        <f t="shared" si="113"/>
        <v>0</v>
      </c>
      <c r="Y1163" s="92">
        <f t="shared" si="115"/>
        <v>0.18309809000000002</v>
      </c>
      <c r="Z1163">
        <f t="shared" si="116"/>
        <v>0.18309809000000002</v>
      </c>
      <c r="AF1163" s="169"/>
    </row>
    <row r="1164" spans="1:32" hidden="1" x14ac:dyDescent="0.25">
      <c r="A1164" s="171">
        <v>1706</v>
      </c>
      <c r="B1164" s="171" t="s">
        <v>1271</v>
      </c>
      <c r="C1164" s="171" t="s">
        <v>2446</v>
      </c>
      <c r="D1164" s="172">
        <v>44417</v>
      </c>
      <c r="E1164" s="173">
        <v>9.9198670000000003E-2</v>
      </c>
      <c r="F1164" s="173">
        <v>9.9198670000000003E-2</v>
      </c>
      <c r="G1164" s="173">
        <v>1011.7794</v>
      </c>
      <c r="I1164" s="92">
        <f t="shared" si="117"/>
        <v>9.9198670000000003E-2</v>
      </c>
      <c r="J1164" t="str">
        <f>IFERROR(VLOOKUP(VLOOKUP(B1164,'Div &amp; NAV PU'!K:N,4,0),$O:$P,2,0),"Debt")</f>
        <v>Debt</v>
      </c>
      <c r="R1164" t="str">
        <f t="shared" si="112"/>
        <v>Y0BQRegular Plan - Daily IDCW</v>
      </c>
      <c r="S1164" t="str">
        <f>+VLOOKUP(B1164,'Div &amp; NAV PU'!K:N,4,0)</f>
        <v>Y0BQ</v>
      </c>
      <c r="T1164" t="str">
        <f>+VLOOKUP(B1164,'Div &amp; NAV PU'!K:O,5,0)</f>
        <v>Regular Plan - Daily IDCW</v>
      </c>
      <c r="U1164">
        <f t="shared" si="114"/>
        <v>15.994319890000005</v>
      </c>
      <c r="V1164">
        <f>+VLOOKUP(T1164,Financials!$C$59:$AN$72,MATCH(S1164,Financials!$1:$1,0)-2,0)</f>
        <v>15.994319890000005</v>
      </c>
      <c r="W1164" s="108">
        <f t="shared" si="113"/>
        <v>0</v>
      </c>
      <c r="Y1164" s="92">
        <f t="shared" si="115"/>
        <v>15.994319890000005</v>
      </c>
      <c r="Z1164">
        <f t="shared" si="116"/>
        <v>15.994319890000005</v>
      </c>
    </row>
    <row r="1165" spans="1:32" hidden="1" x14ac:dyDescent="0.25">
      <c r="A1165" s="171">
        <v>1707</v>
      </c>
      <c r="B1165" s="171" t="s">
        <v>1270</v>
      </c>
      <c r="C1165" s="171" t="s">
        <v>2452</v>
      </c>
      <c r="D1165" s="172">
        <v>44417</v>
      </c>
      <c r="E1165" s="173">
        <v>0.62429995000000005</v>
      </c>
      <c r="F1165" s="173">
        <v>0.62429995000000005</v>
      </c>
      <c r="G1165" s="173">
        <v>1000.9308</v>
      </c>
      <c r="I1165" s="92">
        <f t="shared" si="117"/>
        <v>0.62429995000000005</v>
      </c>
      <c r="J1165" t="str">
        <f>IFERROR(VLOOKUP(VLOOKUP(B1165,'Div &amp; NAV PU'!K:N,4,0),$O:$P,2,0),"Debt")</f>
        <v>Debt</v>
      </c>
      <c r="R1165" t="str">
        <f t="shared" si="112"/>
        <v>Y0BQDirect Plan - Weekly IDCW</v>
      </c>
      <c r="S1165" t="str">
        <f>+VLOOKUP(B1165,'Div &amp; NAV PU'!K:N,4,0)</f>
        <v>Y0BQ</v>
      </c>
      <c r="T1165" t="str">
        <f>+VLOOKUP(B1165,'Div &amp; NAV PU'!K:O,5,0)</f>
        <v>Direct Plan - Weekly IDCW</v>
      </c>
      <c r="U1165">
        <f t="shared" si="114"/>
        <v>16.12514651</v>
      </c>
      <c r="V1165">
        <f>+VLOOKUP(T1165,Financials!$C$59:$AN$72,MATCH(S1165,Financials!$1:$1,0)-2,0)</f>
        <v>16.12514651</v>
      </c>
      <c r="W1165" s="108">
        <f t="shared" si="113"/>
        <v>0</v>
      </c>
      <c r="Y1165" s="92">
        <f t="shared" si="115"/>
        <v>16.12514651</v>
      </c>
      <c r="Z1165">
        <f t="shared" si="116"/>
        <v>16.12514651</v>
      </c>
      <c r="AF1165" s="169"/>
    </row>
    <row r="1166" spans="1:32" hidden="1" x14ac:dyDescent="0.25">
      <c r="A1166" s="171">
        <v>1708</v>
      </c>
      <c r="B1166" s="171" t="s">
        <v>1268</v>
      </c>
      <c r="C1166" s="171" t="s">
        <v>2447</v>
      </c>
      <c r="D1166" s="172">
        <v>44417</v>
      </c>
      <c r="E1166" s="173">
        <v>0.1010998</v>
      </c>
      <c r="F1166" s="173">
        <v>0.1010998</v>
      </c>
      <c r="G1166" s="173">
        <v>1014.3496</v>
      </c>
      <c r="I1166" s="92">
        <f t="shared" si="117"/>
        <v>0.1010998</v>
      </c>
      <c r="J1166" t="str">
        <f>IFERROR(VLOOKUP(VLOOKUP(B1166,'Div &amp; NAV PU'!K:N,4,0),$O:$P,2,0),"Debt")</f>
        <v>Debt</v>
      </c>
      <c r="R1166" t="str">
        <f t="shared" si="112"/>
        <v>Y0BQDirect Plan - Daily IDCW</v>
      </c>
      <c r="S1166" t="str">
        <f>+VLOOKUP(B1166,'Div &amp; NAV PU'!K:N,4,0)</f>
        <v>Y0BQ</v>
      </c>
      <c r="T1166" t="str">
        <f>+VLOOKUP(B1166,'Div &amp; NAV PU'!K:O,5,0)</f>
        <v>Direct Plan - Daily IDCW</v>
      </c>
      <c r="U1166">
        <f t="shared" si="114"/>
        <v>16.338912069999992</v>
      </c>
      <c r="V1166">
        <f>+VLOOKUP(T1166,Financials!$C$59:$AN$72,MATCH(S1166,Financials!$1:$1,0)-2,0)</f>
        <v>16.338912069999992</v>
      </c>
      <c r="W1166" s="108">
        <f t="shared" si="113"/>
        <v>0</v>
      </c>
      <c r="Y1166" s="92">
        <f t="shared" si="115"/>
        <v>16.338912069999992</v>
      </c>
      <c r="Z1166">
        <f t="shared" si="116"/>
        <v>16.338912069999992</v>
      </c>
    </row>
    <row r="1167" spans="1:32" hidden="1" x14ac:dyDescent="0.25">
      <c r="A1167" s="171">
        <v>1713</v>
      </c>
      <c r="B1167" s="171">
        <v>222</v>
      </c>
      <c r="C1167" s="171" t="s">
        <v>2455</v>
      </c>
      <c r="D1167" s="172">
        <v>44418</v>
      </c>
      <c r="E1167" s="173">
        <v>1.45367E-3</v>
      </c>
      <c r="F1167" s="173">
        <v>1.45367E-3</v>
      </c>
      <c r="G1167" s="173">
        <v>10.322100000000001</v>
      </c>
      <c r="I1167" s="92">
        <f t="shared" si="117"/>
        <v>1.45367E-3</v>
      </c>
      <c r="J1167" t="str">
        <f>IFERROR(VLOOKUP(VLOOKUP(B1167,'Div &amp; NAV PU'!K:N,4,0),$O:$P,2,0),"Debt")</f>
        <v>Debt</v>
      </c>
      <c r="R1167" t="str">
        <f t="shared" si="112"/>
        <v>Y0BORegular Plan - Daily IDCW</v>
      </c>
      <c r="S1167" t="str">
        <f>+VLOOKUP(B1167,'Div &amp; NAV PU'!K:N,4,0)</f>
        <v>Y0BO</v>
      </c>
      <c r="T1167" t="str">
        <f>+VLOOKUP(B1167,'Div &amp; NAV PU'!K:O,5,0)</f>
        <v>Regular Plan - Daily IDCW</v>
      </c>
      <c r="U1167">
        <f t="shared" si="114"/>
        <v>0.17107141000000012</v>
      </c>
      <c r="V1167">
        <f>+VLOOKUP(T1167,Financials!$C$59:$AN$72,MATCH(S1167,Financials!$1:$1,0)-2,0)</f>
        <v>0.17107141000000012</v>
      </c>
      <c r="W1167" s="108">
        <f t="shared" si="113"/>
        <v>0</v>
      </c>
      <c r="Y1167" s="92">
        <f t="shared" si="115"/>
        <v>0.17107141000000012</v>
      </c>
      <c r="Z1167">
        <f t="shared" si="116"/>
        <v>0.17107141000000012</v>
      </c>
    </row>
    <row r="1168" spans="1:32" hidden="1" x14ac:dyDescent="0.25">
      <c r="A1168" s="171">
        <v>1714</v>
      </c>
      <c r="B1168" s="171" t="s">
        <v>1259</v>
      </c>
      <c r="C1168" s="171" t="s">
        <v>2457</v>
      </c>
      <c r="D1168" s="172">
        <v>44418</v>
      </c>
      <c r="E1168" s="173">
        <v>1.5261000000000001E-3</v>
      </c>
      <c r="F1168" s="173">
        <v>1.5261000000000001E-3</v>
      </c>
      <c r="G1168" s="173">
        <v>10.5092</v>
      </c>
      <c r="I1168" s="92">
        <f t="shared" si="117"/>
        <v>1.5261000000000001E-3</v>
      </c>
      <c r="J1168" t="str">
        <f>IFERROR(VLOOKUP(VLOOKUP(B1168,'Div &amp; NAV PU'!K:N,4,0),$O:$P,2,0),"Debt")</f>
        <v>Debt</v>
      </c>
      <c r="R1168" t="str">
        <f t="shared" si="112"/>
        <v>Y0BODirect Plan - Daily IDCW</v>
      </c>
      <c r="S1168" t="str">
        <f>+VLOOKUP(B1168,'Div &amp; NAV PU'!K:N,4,0)</f>
        <v>Y0BO</v>
      </c>
      <c r="T1168" t="str">
        <f>+VLOOKUP(B1168,'Div &amp; NAV PU'!K:O,5,0)</f>
        <v>Direct Plan - Daily IDCW</v>
      </c>
      <c r="U1168">
        <f t="shared" si="114"/>
        <v>0.18260394999999999</v>
      </c>
      <c r="V1168">
        <f>+VLOOKUP(T1168,Financials!$C$59:$AN$72,MATCH(S1168,Financials!$1:$1,0)-2,0)</f>
        <v>0.18260394999999999</v>
      </c>
      <c r="W1168" s="108">
        <f t="shared" si="113"/>
        <v>0</v>
      </c>
      <c r="Y1168" s="92">
        <f t="shared" si="115"/>
        <v>0.18260394999999999</v>
      </c>
      <c r="Z1168">
        <f t="shared" si="116"/>
        <v>0.18260394999999999</v>
      </c>
    </row>
    <row r="1169" spans="1:26" hidden="1" x14ac:dyDescent="0.25">
      <c r="A1169" s="171">
        <v>1715</v>
      </c>
      <c r="B1169" s="171" t="s">
        <v>1289</v>
      </c>
      <c r="C1169" s="171" t="s">
        <v>2444</v>
      </c>
      <c r="D1169" s="172">
        <v>44418</v>
      </c>
      <c r="E1169" s="173">
        <v>8.1658480000000006E-2</v>
      </c>
      <c r="F1169" s="173">
        <v>8.1658480000000006E-2</v>
      </c>
      <c r="G1169" s="173">
        <v>1023.3</v>
      </c>
      <c r="I1169" s="92">
        <f t="shared" si="117"/>
        <v>8.1658480000000006E-2</v>
      </c>
      <c r="J1169" t="str">
        <f>IFERROR(VLOOKUP(VLOOKUP(B1169,'Div &amp; NAV PU'!K:N,4,0),$O:$P,2,0),"Debt")</f>
        <v>Debt</v>
      </c>
      <c r="R1169" t="str">
        <f t="shared" si="112"/>
        <v>Y0ALRegular Plan - Daily IDCW</v>
      </c>
      <c r="S1169" t="str">
        <f>+VLOOKUP(B1169,'Div &amp; NAV PU'!K:N,4,0)</f>
        <v>Y0AL</v>
      </c>
      <c r="T1169" t="str">
        <f>+VLOOKUP(B1169,'Div &amp; NAV PU'!K:O,5,0)</f>
        <v>Regular Plan - Daily IDCW</v>
      </c>
      <c r="U1169">
        <f t="shared" si="114"/>
        <v>15.581406499999995</v>
      </c>
      <c r="V1169">
        <f>+VLOOKUP(T1169,Financials!$C$59:$AN$72,MATCH(S1169,Financials!$1:$1,0)-2,0)</f>
        <v>15.581406499999995</v>
      </c>
      <c r="W1169" s="108">
        <f t="shared" si="113"/>
        <v>0</v>
      </c>
      <c r="Y1169" s="92">
        <f t="shared" si="115"/>
        <v>15.581406499999995</v>
      </c>
      <c r="Z1169">
        <f t="shared" si="116"/>
        <v>15.581406499999995</v>
      </c>
    </row>
    <row r="1170" spans="1:26" hidden="1" x14ac:dyDescent="0.25">
      <c r="A1170" s="171">
        <v>1716</v>
      </c>
      <c r="B1170" s="171" t="s">
        <v>1285</v>
      </c>
      <c r="C1170" s="171" t="s">
        <v>2445</v>
      </c>
      <c r="D1170" s="172">
        <v>44418</v>
      </c>
      <c r="E1170" s="173">
        <v>8.4587969999999998E-2</v>
      </c>
      <c r="F1170" s="173">
        <v>8.4587969999999998E-2</v>
      </c>
      <c r="G1170" s="173">
        <v>1023.3</v>
      </c>
      <c r="I1170" s="92">
        <f t="shared" si="117"/>
        <v>8.4587969999999998E-2</v>
      </c>
      <c r="J1170" t="str">
        <f>IFERROR(VLOOKUP(VLOOKUP(B1170,'Div &amp; NAV PU'!K:N,4,0),$O:$P,2,0),"Debt")</f>
        <v>Debt</v>
      </c>
      <c r="R1170" t="str">
        <f t="shared" si="112"/>
        <v>Y0ALDirect Plan - Daily IDCW</v>
      </c>
      <c r="S1170" t="str">
        <f>+VLOOKUP(B1170,'Div &amp; NAV PU'!K:N,4,0)</f>
        <v>Y0AL</v>
      </c>
      <c r="T1170" t="str">
        <f>+VLOOKUP(B1170,'Div &amp; NAV PU'!K:O,5,0)</f>
        <v>Direct Plan - Daily IDCW</v>
      </c>
      <c r="U1170">
        <f t="shared" si="114"/>
        <v>16.110954460000006</v>
      </c>
      <c r="V1170">
        <f>+VLOOKUP(T1170,Financials!$C$59:$AN$72,MATCH(S1170,Financials!$1:$1,0)-2,0)</f>
        <v>16.110954460000006</v>
      </c>
      <c r="W1170" s="108">
        <f t="shared" si="113"/>
        <v>0</v>
      </c>
      <c r="Y1170" s="92">
        <f t="shared" si="115"/>
        <v>16.110954460000006</v>
      </c>
      <c r="Z1170">
        <f t="shared" si="116"/>
        <v>16.110954460000006</v>
      </c>
    </row>
    <row r="1171" spans="1:26" hidden="1" x14ac:dyDescent="0.25">
      <c r="A1171" s="171">
        <v>1717</v>
      </c>
      <c r="B1171" s="171">
        <v>125</v>
      </c>
      <c r="C1171" s="171" t="s">
        <v>2458</v>
      </c>
      <c r="D1171" s="172">
        <v>44418</v>
      </c>
      <c r="E1171" s="173">
        <v>1.1559700000000001E-3</v>
      </c>
      <c r="F1171" s="173">
        <v>1.1559700000000001E-3</v>
      </c>
      <c r="G1171" s="173">
        <v>10.8591</v>
      </c>
      <c r="I1171" s="92">
        <f t="shared" si="117"/>
        <v>1.1559700000000001E-3</v>
      </c>
      <c r="J1171" t="str">
        <f>IFERROR(VLOOKUP(VLOOKUP(B1171,'Div &amp; NAV PU'!K:N,4,0),$O:$P,2,0),"Debt")</f>
        <v>Debt</v>
      </c>
      <c r="R1171" t="str">
        <f t="shared" si="112"/>
        <v>Y0BLRegular Plan - Daily IDCW</v>
      </c>
      <c r="S1171" t="str">
        <f>+VLOOKUP(B1171,'Div &amp; NAV PU'!K:N,4,0)</f>
        <v>Y0BL</v>
      </c>
      <c r="T1171" t="str">
        <f>+VLOOKUP(B1171,'Div &amp; NAV PU'!K:O,5,0)</f>
        <v>Regular Plan - Daily IDCW</v>
      </c>
      <c r="U1171">
        <f t="shared" si="114"/>
        <v>0.15721088999999988</v>
      </c>
      <c r="V1171">
        <f>+VLOOKUP(T1171,Financials!$C$59:$AN$72,MATCH(S1171,Financials!$1:$1,0)-2,0)</f>
        <v>0.15721088999999988</v>
      </c>
      <c r="W1171" s="108">
        <f t="shared" si="113"/>
        <v>0</v>
      </c>
      <c r="Y1171" s="92">
        <f t="shared" si="115"/>
        <v>0.15721088999999988</v>
      </c>
      <c r="Z1171">
        <f t="shared" si="116"/>
        <v>0.15721088999999988</v>
      </c>
    </row>
    <row r="1172" spans="1:26" hidden="1" x14ac:dyDescent="0.25">
      <c r="A1172" s="171">
        <v>1718</v>
      </c>
      <c r="B1172" s="171" t="s">
        <v>1263</v>
      </c>
      <c r="C1172" s="171" t="s">
        <v>2459</v>
      </c>
      <c r="D1172" s="172">
        <v>44418</v>
      </c>
      <c r="E1172" s="173">
        <v>1.2987000000000001E-3</v>
      </c>
      <c r="F1172" s="173">
        <v>1.2987000000000001E-3</v>
      </c>
      <c r="G1172" s="173">
        <v>10.8591</v>
      </c>
      <c r="I1172" s="92">
        <f t="shared" si="117"/>
        <v>1.2987000000000001E-3</v>
      </c>
      <c r="J1172" t="str">
        <f>IFERROR(VLOOKUP(VLOOKUP(B1172,'Div &amp; NAV PU'!K:N,4,0),$O:$P,2,0),"Debt")</f>
        <v>Debt</v>
      </c>
      <c r="R1172" t="str">
        <f t="shared" si="112"/>
        <v>Y0BLDirect Plan - Daily IDCW</v>
      </c>
      <c r="S1172" t="str">
        <f>+VLOOKUP(B1172,'Div &amp; NAV PU'!K:N,4,0)</f>
        <v>Y0BL</v>
      </c>
      <c r="T1172" t="str">
        <f>+VLOOKUP(B1172,'Div &amp; NAV PU'!K:O,5,0)</f>
        <v>Direct Plan - Daily IDCW</v>
      </c>
      <c r="U1172">
        <f t="shared" si="114"/>
        <v>0.18309809000000002</v>
      </c>
      <c r="V1172">
        <f>+VLOOKUP(T1172,Financials!$C$59:$AN$72,MATCH(S1172,Financials!$1:$1,0)-2,0)</f>
        <v>0.18309809000000002</v>
      </c>
      <c r="W1172" s="108">
        <f t="shared" si="113"/>
        <v>0</v>
      </c>
      <c r="Y1172" s="92">
        <f t="shared" si="115"/>
        <v>0.18309809000000002</v>
      </c>
      <c r="Z1172">
        <f t="shared" si="116"/>
        <v>0.18309809000000002</v>
      </c>
    </row>
    <row r="1173" spans="1:26" hidden="1" x14ac:dyDescent="0.25">
      <c r="A1173" s="171">
        <v>1719</v>
      </c>
      <c r="B1173" s="171" t="s">
        <v>1271</v>
      </c>
      <c r="C1173" s="171" t="s">
        <v>2446</v>
      </c>
      <c r="D1173" s="172">
        <v>44418</v>
      </c>
      <c r="E1173" s="173">
        <v>0.10310429</v>
      </c>
      <c r="F1173" s="173">
        <v>0.10310429</v>
      </c>
      <c r="G1173" s="173">
        <v>1011.7794</v>
      </c>
      <c r="I1173" s="92">
        <f t="shared" si="117"/>
        <v>0.10310429</v>
      </c>
      <c r="J1173" t="str">
        <f>IFERROR(VLOOKUP(VLOOKUP(B1173,'Div &amp; NAV PU'!K:N,4,0),$O:$P,2,0),"Debt")</f>
        <v>Debt</v>
      </c>
      <c r="R1173" t="str">
        <f t="shared" si="112"/>
        <v>Y0BQRegular Plan - Daily IDCW</v>
      </c>
      <c r="S1173" t="str">
        <f>+VLOOKUP(B1173,'Div &amp; NAV PU'!K:N,4,0)</f>
        <v>Y0BQ</v>
      </c>
      <c r="T1173" t="str">
        <f>+VLOOKUP(B1173,'Div &amp; NAV PU'!K:O,5,0)</f>
        <v>Regular Plan - Daily IDCW</v>
      </c>
      <c r="U1173">
        <f t="shared" si="114"/>
        <v>15.994319890000005</v>
      </c>
      <c r="V1173">
        <f>+VLOOKUP(T1173,Financials!$C$59:$AN$72,MATCH(S1173,Financials!$1:$1,0)-2,0)</f>
        <v>15.994319890000005</v>
      </c>
      <c r="W1173" s="108">
        <f t="shared" si="113"/>
        <v>0</v>
      </c>
      <c r="Y1173" s="92">
        <f t="shared" si="115"/>
        <v>15.994319890000005</v>
      </c>
      <c r="Z1173">
        <f t="shared" si="116"/>
        <v>15.994319890000005</v>
      </c>
    </row>
    <row r="1174" spans="1:26" hidden="1" x14ac:dyDescent="0.25">
      <c r="A1174" s="171">
        <v>1720</v>
      </c>
      <c r="B1174" s="171" t="s">
        <v>1268</v>
      </c>
      <c r="C1174" s="171" t="s">
        <v>2447</v>
      </c>
      <c r="D1174" s="172">
        <v>44418</v>
      </c>
      <c r="E1174" s="173">
        <v>0.10504947000000001</v>
      </c>
      <c r="F1174" s="173">
        <v>0.10504947000000001</v>
      </c>
      <c r="G1174" s="173">
        <v>1014.3496</v>
      </c>
      <c r="I1174" s="92">
        <f t="shared" si="117"/>
        <v>0.10504947000000001</v>
      </c>
      <c r="J1174" t="str">
        <f>IFERROR(VLOOKUP(VLOOKUP(B1174,'Div &amp; NAV PU'!K:N,4,0),$O:$P,2,0),"Debt")</f>
        <v>Debt</v>
      </c>
      <c r="R1174" t="str">
        <f t="shared" si="112"/>
        <v>Y0BQDirect Plan - Daily IDCW</v>
      </c>
      <c r="S1174" t="str">
        <f>+VLOOKUP(B1174,'Div &amp; NAV PU'!K:N,4,0)</f>
        <v>Y0BQ</v>
      </c>
      <c r="T1174" t="str">
        <f>+VLOOKUP(B1174,'Div &amp; NAV PU'!K:O,5,0)</f>
        <v>Direct Plan - Daily IDCW</v>
      </c>
      <c r="U1174">
        <f t="shared" si="114"/>
        <v>16.338912069999992</v>
      </c>
      <c r="V1174">
        <f>+VLOOKUP(T1174,Financials!$C$59:$AN$72,MATCH(S1174,Financials!$1:$1,0)-2,0)</f>
        <v>16.338912069999992</v>
      </c>
      <c r="W1174" s="108">
        <f t="shared" si="113"/>
        <v>0</v>
      </c>
      <c r="Y1174" s="92">
        <f t="shared" si="115"/>
        <v>16.338912069999992</v>
      </c>
      <c r="Z1174">
        <f t="shared" si="116"/>
        <v>16.338912069999992</v>
      </c>
    </row>
    <row r="1175" spans="1:26" hidden="1" x14ac:dyDescent="0.25">
      <c r="A1175" s="171">
        <v>1721</v>
      </c>
      <c r="B1175" s="171" t="s">
        <v>1524</v>
      </c>
      <c r="C1175" s="171" t="s">
        <v>2462</v>
      </c>
      <c r="D1175" s="172">
        <v>44418</v>
      </c>
      <c r="E1175" s="173">
        <v>2.1164E-4</v>
      </c>
      <c r="F1175" s="173">
        <v>2.1164E-4</v>
      </c>
      <c r="G1175" s="173">
        <v>11.1907</v>
      </c>
      <c r="I1175" s="92">
        <f t="shared" si="117"/>
        <v>2.1164E-4</v>
      </c>
      <c r="J1175" t="str">
        <f>IFERROR(VLOOKUP(VLOOKUP(B1175,'Div &amp; NAV PU'!K:N,4,0),$O:$P,2,0),"Debt")</f>
        <v>Debt</v>
      </c>
      <c r="R1175" t="str">
        <f t="shared" si="112"/>
        <v>Y0AIDirect Plan - Daily IDCW</v>
      </c>
      <c r="S1175" t="str">
        <f>+VLOOKUP(B1175,'Div &amp; NAV PU'!K:N,4,0)</f>
        <v>Y0AI</v>
      </c>
      <c r="T1175" t="str">
        <f>+VLOOKUP(B1175,'Div &amp; NAV PU'!K:O,5,0)</f>
        <v>Direct Plan - Daily IDCW</v>
      </c>
      <c r="U1175">
        <f t="shared" si="114"/>
        <v>0.28590751000000003</v>
      </c>
      <c r="V1175">
        <f>+VLOOKUP(T1175,Financials!$C$59:$AN$72,MATCH(S1175,Financials!$1:$1,0)-2,0)</f>
        <v>0.28590751000000003</v>
      </c>
      <c r="W1175" s="108">
        <f t="shared" si="113"/>
        <v>0</v>
      </c>
      <c r="Y1175" s="92">
        <f t="shared" si="115"/>
        <v>0.28590751000000003</v>
      </c>
      <c r="Z1175">
        <f t="shared" si="116"/>
        <v>0.28590751000000003</v>
      </c>
    </row>
    <row r="1176" spans="1:26" hidden="1" x14ac:dyDescent="0.25">
      <c r="A1176" s="171">
        <v>1722</v>
      </c>
      <c r="B1176" s="171">
        <v>222</v>
      </c>
      <c r="C1176" s="171" t="s">
        <v>2455</v>
      </c>
      <c r="D1176" s="172">
        <v>44419</v>
      </c>
      <c r="E1176" s="173">
        <v>1.49292E-3</v>
      </c>
      <c r="F1176" s="173">
        <v>1.49292E-3</v>
      </c>
      <c r="G1176" s="173">
        <v>10.322100000000001</v>
      </c>
      <c r="I1176" s="92">
        <f t="shared" si="117"/>
        <v>1.49292E-3</v>
      </c>
      <c r="J1176" t="str">
        <f>IFERROR(VLOOKUP(VLOOKUP(B1176,'Div &amp; NAV PU'!K:N,4,0),$O:$P,2,0),"Debt")</f>
        <v>Debt</v>
      </c>
      <c r="R1176" t="str">
        <f t="shared" si="112"/>
        <v>Y0BORegular Plan - Daily IDCW</v>
      </c>
      <c r="S1176" t="str">
        <f>+VLOOKUP(B1176,'Div &amp; NAV PU'!K:N,4,0)</f>
        <v>Y0BO</v>
      </c>
      <c r="T1176" t="str">
        <f>+VLOOKUP(B1176,'Div &amp; NAV PU'!K:O,5,0)</f>
        <v>Regular Plan - Daily IDCW</v>
      </c>
      <c r="U1176">
        <f t="shared" si="114"/>
        <v>0.17107141000000012</v>
      </c>
      <c r="V1176">
        <f>+VLOOKUP(T1176,Financials!$C$59:$AN$72,MATCH(S1176,Financials!$1:$1,0)-2,0)</f>
        <v>0.17107141000000012</v>
      </c>
      <c r="W1176" s="108">
        <f t="shared" si="113"/>
        <v>0</v>
      </c>
      <c r="Y1176" s="92">
        <f t="shared" si="115"/>
        <v>0.17107141000000012</v>
      </c>
      <c r="Z1176">
        <f t="shared" si="116"/>
        <v>0.17107141000000012</v>
      </c>
    </row>
    <row r="1177" spans="1:26" hidden="1" x14ac:dyDescent="0.25">
      <c r="A1177" s="171">
        <v>1723</v>
      </c>
      <c r="B1177" s="171" t="s">
        <v>1259</v>
      </c>
      <c r="C1177" s="171" t="s">
        <v>2457</v>
      </c>
      <c r="D1177" s="172">
        <v>44419</v>
      </c>
      <c r="E1177" s="173">
        <v>1.56605E-3</v>
      </c>
      <c r="F1177" s="173">
        <v>1.56605E-3</v>
      </c>
      <c r="G1177" s="173">
        <v>10.5092</v>
      </c>
      <c r="I1177" s="92">
        <f t="shared" si="117"/>
        <v>1.56605E-3</v>
      </c>
      <c r="J1177" t="str">
        <f>IFERROR(VLOOKUP(VLOOKUP(B1177,'Div &amp; NAV PU'!K:N,4,0),$O:$P,2,0),"Debt")</f>
        <v>Debt</v>
      </c>
      <c r="R1177" t="str">
        <f t="shared" si="112"/>
        <v>Y0BODirect Plan - Daily IDCW</v>
      </c>
      <c r="S1177" t="str">
        <f>+VLOOKUP(B1177,'Div &amp; NAV PU'!K:N,4,0)</f>
        <v>Y0BO</v>
      </c>
      <c r="T1177" t="str">
        <f>+VLOOKUP(B1177,'Div &amp; NAV PU'!K:O,5,0)</f>
        <v>Direct Plan - Daily IDCW</v>
      </c>
      <c r="U1177">
        <f t="shared" si="114"/>
        <v>0.18260394999999999</v>
      </c>
      <c r="V1177">
        <f>+VLOOKUP(T1177,Financials!$C$59:$AN$72,MATCH(S1177,Financials!$1:$1,0)-2,0)</f>
        <v>0.18260394999999999</v>
      </c>
      <c r="W1177" s="108">
        <f t="shared" si="113"/>
        <v>0</v>
      </c>
      <c r="Y1177" s="92">
        <f t="shared" si="115"/>
        <v>0.18260394999999999</v>
      </c>
      <c r="Z1177">
        <f t="shared" si="116"/>
        <v>0.18260394999999999</v>
      </c>
    </row>
    <row r="1178" spans="1:26" hidden="1" x14ac:dyDescent="0.25">
      <c r="A1178" s="171">
        <v>1724</v>
      </c>
      <c r="B1178" s="171" t="s">
        <v>1289</v>
      </c>
      <c r="C1178" s="171" t="s">
        <v>2444</v>
      </c>
      <c r="D1178" s="172">
        <v>44419</v>
      </c>
      <c r="E1178" s="173">
        <v>7.9132670000000002E-2</v>
      </c>
      <c r="F1178" s="173">
        <v>7.9132670000000002E-2</v>
      </c>
      <c r="G1178" s="173">
        <v>1023.3</v>
      </c>
      <c r="I1178" s="92">
        <f t="shared" si="117"/>
        <v>7.9132670000000002E-2</v>
      </c>
      <c r="J1178" t="str">
        <f>IFERROR(VLOOKUP(VLOOKUP(B1178,'Div &amp; NAV PU'!K:N,4,0),$O:$P,2,0),"Debt")</f>
        <v>Debt</v>
      </c>
      <c r="R1178" t="str">
        <f t="shared" si="112"/>
        <v>Y0ALRegular Plan - Daily IDCW</v>
      </c>
      <c r="S1178" t="str">
        <f>+VLOOKUP(B1178,'Div &amp; NAV PU'!K:N,4,0)</f>
        <v>Y0AL</v>
      </c>
      <c r="T1178" t="str">
        <f>+VLOOKUP(B1178,'Div &amp; NAV PU'!K:O,5,0)</f>
        <v>Regular Plan - Daily IDCW</v>
      </c>
      <c r="U1178">
        <f t="shared" si="114"/>
        <v>15.581406499999995</v>
      </c>
      <c r="V1178">
        <f>+VLOOKUP(T1178,Financials!$C$59:$AN$72,MATCH(S1178,Financials!$1:$1,0)-2,0)</f>
        <v>15.581406499999995</v>
      </c>
      <c r="W1178" s="108">
        <f t="shared" si="113"/>
        <v>0</v>
      </c>
      <c r="Y1178" s="92">
        <f t="shared" si="115"/>
        <v>15.581406499999995</v>
      </c>
      <c r="Z1178">
        <f t="shared" si="116"/>
        <v>15.581406499999995</v>
      </c>
    </row>
    <row r="1179" spans="1:26" hidden="1" x14ac:dyDescent="0.25">
      <c r="A1179" s="171">
        <v>1725</v>
      </c>
      <c r="B1179" s="171" t="s">
        <v>1285</v>
      </c>
      <c r="C1179" s="171" t="s">
        <v>2445</v>
      </c>
      <c r="D1179" s="172">
        <v>44419</v>
      </c>
      <c r="E1179" s="173">
        <v>8.2066550000000002E-2</v>
      </c>
      <c r="F1179" s="173">
        <v>8.2066550000000002E-2</v>
      </c>
      <c r="G1179" s="173">
        <v>1023.3</v>
      </c>
      <c r="I1179" s="92">
        <f t="shared" si="117"/>
        <v>8.2066550000000002E-2</v>
      </c>
      <c r="J1179" t="str">
        <f>IFERROR(VLOOKUP(VLOOKUP(B1179,'Div &amp; NAV PU'!K:N,4,0),$O:$P,2,0),"Debt")</f>
        <v>Debt</v>
      </c>
      <c r="R1179" t="str">
        <f t="shared" si="112"/>
        <v>Y0ALDirect Plan - Daily IDCW</v>
      </c>
      <c r="S1179" t="str">
        <f>+VLOOKUP(B1179,'Div &amp; NAV PU'!K:N,4,0)</f>
        <v>Y0AL</v>
      </c>
      <c r="T1179" t="str">
        <f>+VLOOKUP(B1179,'Div &amp; NAV PU'!K:O,5,0)</f>
        <v>Direct Plan - Daily IDCW</v>
      </c>
      <c r="U1179">
        <f t="shared" si="114"/>
        <v>16.110954460000006</v>
      </c>
      <c r="V1179">
        <f>+VLOOKUP(T1179,Financials!$C$59:$AN$72,MATCH(S1179,Financials!$1:$1,0)-2,0)</f>
        <v>16.110954460000006</v>
      </c>
      <c r="W1179" s="108">
        <f t="shared" si="113"/>
        <v>0</v>
      </c>
      <c r="Y1179" s="92">
        <f t="shared" si="115"/>
        <v>16.110954460000006</v>
      </c>
      <c r="Z1179">
        <f t="shared" si="116"/>
        <v>16.110954460000006</v>
      </c>
    </row>
    <row r="1180" spans="1:26" hidden="1" x14ac:dyDescent="0.25">
      <c r="A1180" s="171">
        <v>1726</v>
      </c>
      <c r="B1180" s="171">
        <v>125</v>
      </c>
      <c r="C1180" s="171" t="s">
        <v>2458</v>
      </c>
      <c r="D1180" s="172">
        <v>44419</v>
      </c>
      <c r="E1180" s="173">
        <v>1.3099800000000001E-3</v>
      </c>
      <c r="F1180" s="173">
        <v>1.3099800000000001E-3</v>
      </c>
      <c r="G1180" s="173">
        <v>10.8591</v>
      </c>
      <c r="I1180" s="92">
        <f t="shared" si="117"/>
        <v>1.3099800000000001E-3</v>
      </c>
      <c r="J1180" t="str">
        <f>IFERROR(VLOOKUP(VLOOKUP(B1180,'Div &amp; NAV PU'!K:N,4,0),$O:$P,2,0),"Debt")</f>
        <v>Debt</v>
      </c>
      <c r="R1180" t="str">
        <f t="shared" si="112"/>
        <v>Y0BLRegular Plan - Daily IDCW</v>
      </c>
      <c r="S1180" t="str">
        <f>+VLOOKUP(B1180,'Div &amp; NAV PU'!K:N,4,0)</f>
        <v>Y0BL</v>
      </c>
      <c r="T1180" t="str">
        <f>+VLOOKUP(B1180,'Div &amp; NAV PU'!K:O,5,0)</f>
        <v>Regular Plan - Daily IDCW</v>
      </c>
      <c r="U1180">
        <f t="shared" si="114"/>
        <v>0.15721088999999988</v>
      </c>
      <c r="V1180">
        <f>+VLOOKUP(T1180,Financials!$C$59:$AN$72,MATCH(S1180,Financials!$1:$1,0)-2,0)</f>
        <v>0.15721088999999988</v>
      </c>
      <c r="W1180" s="108">
        <f t="shared" si="113"/>
        <v>0</v>
      </c>
      <c r="Y1180" s="92">
        <f t="shared" si="115"/>
        <v>0.15721088999999988</v>
      </c>
      <c r="Z1180">
        <f t="shared" si="116"/>
        <v>0.15721088999999988</v>
      </c>
    </row>
    <row r="1181" spans="1:26" hidden="1" x14ac:dyDescent="0.25">
      <c r="A1181" s="171">
        <v>1727</v>
      </c>
      <c r="B1181" s="171" t="s">
        <v>1263</v>
      </c>
      <c r="C1181" s="171" t="s">
        <v>2459</v>
      </c>
      <c r="D1181" s="172">
        <v>44419</v>
      </c>
      <c r="E1181" s="173">
        <v>1.4528500000000001E-3</v>
      </c>
      <c r="F1181" s="173">
        <v>1.4528500000000001E-3</v>
      </c>
      <c r="G1181" s="173">
        <v>10.8591</v>
      </c>
      <c r="I1181" s="92">
        <f t="shared" si="117"/>
        <v>1.4528500000000001E-3</v>
      </c>
      <c r="J1181" t="str">
        <f>IFERROR(VLOOKUP(VLOOKUP(B1181,'Div &amp; NAV PU'!K:N,4,0),$O:$P,2,0),"Debt")</f>
        <v>Debt</v>
      </c>
      <c r="R1181" t="str">
        <f t="shared" si="112"/>
        <v>Y0BLDirect Plan - Daily IDCW</v>
      </c>
      <c r="S1181" t="str">
        <f>+VLOOKUP(B1181,'Div &amp; NAV PU'!K:N,4,0)</f>
        <v>Y0BL</v>
      </c>
      <c r="T1181" t="str">
        <f>+VLOOKUP(B1181,'Div &amp; NAV PU'!K:O,5,0)</f>
        <v>Direct Plan - Daily IDCW</v>
      </c>
      <c r="U1181">
        <f t="shared" si="114"/>
        <v>0.18309809000000002</v>
      </c>
      <c r="V1181">
        <f>+VLOOKUP(T1181,Financials!$C$59:$AN$72,MATCH(S1181,Financials!$1:$1,0)-2,0)</f>
        <v>0.18309809000000002</v>
      </c>
      <c r="W1181" s="108">
        <f t="shared" si="113"/>
        <v>0</v>
      </c>
      <c r="Y1181" s="92">
        <f t="shared" si="115"/>
        <v>0.18309809000000002</v>
      </c>
      <c r="Z1181">
        <f t="shared" si="116"/>
        <v>0.18309809000000002</v>
      </c>
    </row>
    <row r="1182" spans="1:26" hidden="1" x14ac:dyDescent="0.25">
      <c r="A1182" s="171">
        <v>1728</v>
      </c>
      <c r="B1182" s="171" t="s">
        <v>1271</v>
      </c>
      <c r="C1182" s="171" t="s">
        <v>2446</v>
      </c>
      <c r="D1182" s="172">
        <v>44419</v>
      </c>
      <c r="E1182" s="173">
        <v>9.0392479999999997E-2</v>
      </c>
      <c r="F1182" s="173">
        <v>9.0392479999999997E-2</v>
      </c>
      <c r="G1182" s="173">
        <v>1011.7794</v>
      </c>
      <c r="I1182" s="92">
        <f t="shared" si="117"/>
        <v>9.0392479999999997E-2</v>
      </c>
      <c r="J1182" t="str">
        <f>IFERROR(VLOOKUP(VLOOKUP(B1182,'Div &amp; NAV PU'!K:N,4,0),$O:$P,2,0),"Debt")</f>
        <v>Debt</v>
      </c>
      <c r="R1182" t="str">
        <f t="shared" si="112"/>
        <v>Y0BQRegular Plan - Daily IDCW</v>
      </c>
      <c r="S1182" t="str">
        <f>+VLOOKUP(B1182,'Div &amp; NAV PU'!K:N,4,0)</f>
        <v>Y0BQ</v>
      </c>
      <c r="T1182" t="str">
        <f>+VLOOKUP(B1182,'Div &amp; NAV PU'!K:O,5,0)</f>
        <v>Regular Plan - Daily IDCW</v>
      </c>
      <c r="U1182">
        <f t="shared" si="114"/>
        <v>15.994319890000005</v>
      </c>
      <c r="V1182">
        <f>+VLOOKUP(T1182,Financials!$C$59:$AN$72,MATCH(S1182,Financials!$1:$1,0)-2,0)</f>
        <v>15.994319890000005</v>
      </c>
      <c r="W1182" s="108">
        <f t="shared" si="113"/>
        <v>0</v>
      </c>
      <c r="Y1182" s="92">
        <f t="shared" si="115"/>
        <v>15.994319890000005</v>
      </c>
      <c r="Z1182">
        <f t="shared" si="116"/>
        <v>15.994319890000005</v>
      </c>
    </row>
    <row r="1183" spans="1:26" hidden="1" x14ac:dyDescent="0.25">
      <c r="A1183" s="171">
        <v>1729</v>
      </c>
      <c r="B1183" s="171" t="s">
        <v>1268</v>
      </c>
      <c r="C1183" s="171" t="s">
        <v>2447</v>
      </c>
      <c r="D1183" s="172">
        <v>44419</v>
      </c>
      <c r="E1183" s="173">
        <v>9.2270240000000003E-2</v>
      </c>
      <c r="F1183" s="173">
        <v>9.2270240000000003E-2</v>
      </c>
      <c r="G1183" s="173">
        <v>1014.3496</v>
      </c>
      <c r="I1183" s="92">
        <f t="shared" si="117"/>
        <v>9.2270240000000003E-2</v>
      </c>
      <c r="J1183" t="str">
        <f>IFERROR(VLOOKUP(VLOOKUP(B1183,'Div &amp; NAV PU'!K:N,4,0),$O:$P,2,0),"Debt")</f>
        <v>Debt</v>
      </c>
      <c r="R1183" t="str">
        <f t="shared" si="112"/>
        <v>Y0BQDirect Plan - Daily IDCW</v>
      </c>
      <c r="S1183" t="str">
        <f>+VLOOKUP(B1183,'Div &amp; NAV PU'!K:N,4,0)</f>
        <v>Y0BQ</v>
      </c>
      <c r="T1183" t="str">
        <f>+VLOOKUP(B1183,'Div &amp; NAV PU'!K:O,5,0)</f>
        <v>Direct Plan - Daily IDCW</v>
      </c>
      <c r="U1183">
        <f t="shared" si="114"/>
        <v>16.338912069999992</v>
      </c>
      <c r="V1183">
        <f>+VLOOKUP(T1183,Financials!$C$59:$AN$72,MATCH(S1183,Financials!$1:$1,0)-2,0)</f>
        <v>16.338912069999992</v>
      </c>
      <c r="W1183" s="108">
        <f t="shared" si="113"/>
        <v>0</v>
      </c>
      <c r="Y1183" s="92">
        <f t="shared" si="115"/>
        <v>16.338912069999992</v>
      </c>
      <c r="Z1183">
        <f t="shared" si="116"/>
        <v>16.338912069999992</v>
      </c>
    </row>
    <row r="1184" spans="1:26" hidden="1" x14ac:dyDescent="0.25">
      <c r="A1184" s="171">
        <v>1730</v>
      </c>
      <c r="B1184" s="171" t="s">
        <v>1297</v>
      </c>
      <c r="C1184" s="171" t="s">
        <v>2469</v>
      </c>
      <c r="D1184" s="172">
        <v>44419</v>
      </c>
      <c r="E1184" s="173">
        <v>2.3051199999999999E-3</v>
      </c>
      <c r="F1184" s="173">
        <v>2.3051199999999999E-3</v>
      </c>
      <c r="G1184" s="173">
        <v>11.116</v>
      </c>
      <c r="I1184" s="92">
        <f t="shared" si="117"/>
        <v>2.3051199999999999E-3</v>
      </c>
      <c r="J1184" t="str">
        <f>IFERROR(VLOOKUP(VLOOKUP(B1184,'Div &amp; NAV PU'!K:N,4,0),$O:$P,2,0),"Debt")</f>
        <v>Debt</v>
      </c>
      <c r="R1184" t="str">
        <f t="shared" si="112"/>
        <v>Y0AIRegular Plan - Daily IDCW</v>
      </c>
      <c r="S1184" t="str">
        <f>+VLOOKUP(B1184,'Div &amp; NAV PU'!K:N,4,0)</f>
        <v>Y0AI</v>
      </c>
      <c r="T1184" t="str">
        <f>+VLOOKUP(B1184,'Div &amp; NAV PU'!K:O,5,0)</f>
        <v>Regular Plan - Daily IDCW</v>
      </c>
      <c r="U1184">
        <f t="shared" si="114"/>
        <v>0.25393286999999998</v>
      </c>
      <c r="V1184">
        <f>+VLOOKUP(T1184,Financials!$C$59:$AN$72,MATCH(S1184,Financials!$1:$1,0)-2,0)</f>
        <v>0.25393286999999998</v>
      </c>
      <c r="W1184" s="108">
        <f t="shared" si="113"/>
        <v>0</v>
      </c>
      <c r="Y1184" s="92">
        <f t="shared" si="115"/>
        <v>0.25393286999999998</v>
      </c>
      <c r="Z1184">
        <f t="shared" si="116"/>
        <v>0.25393286999999998</v>
      </c>
    </row>
    <row r="1185" spans="1:26" hidden="1" x14ac:dyDescent="0.25">
      <c r="A1185" s="171">
        <v>1731</v>
      </c>
      <c r="B1185" s="171" t="s">
        <v>1524</v>
      </c>
      <c r="C1185" s="171" t="s">
        <v>2462</v>
      </c>
      <c r="D1185" s="172">
        <v>44419</v>
      </c>
      <c r="E1185" s="173">
        <v>2.8094399999999999E-3</v>
      </c>
      <c r="F1185" s="173">
        <v>2.8094399999999999E-3</v>
      </c>
      <c r="G1185" s="173">
        <v>11.1907</v>
      </c>
      <c r="I1185" s="92">
        <f t="shared" si="117"/>
        <v>2.8094399999999999E-3</v>
      </c>
      <c r="J1185" t="str">
        <f>IFERROR(VLOOKUP(VLOOKUP(B1185,'Div &amp; NAV PU'!K:N,4,0),$O:$P,2,0),"Debt")</f>
        <v>Debt</v>
      </c>
      <c r="R1185" t="str">
        <f t="shared" si="112"/>
        <v>Y0AIDirect Plan - Daily IDCW</v>
      </c>
      <c r="S1185" t="str">
        <f>+VLOOKUP(B1185,'Div &amp; NAV PU'!K:N,4,0)</f>
        <v>Y0AI</v>
      </c>
      <c r="T1185" t="str">
        <f>+VLOOKUP(B1185,'Div &amp; NAV PU'!K:O,5,0)</f>
        <v>Direct Plan - Daily IDCW</v>
      </c>
      <c r="U1185">
        <f t="shared" si="114"/>
        <v>0.28590751000000003</v>
      </c>
      <c r="V1185">
        <f>+VLOOKUP(T1185,Financials!$C$59:$AN$72,MATCH(S1185,Financials!$1:$1,0)-2,0)</f>
        <v>0.28590751000000003</v>
      </c>
      <c r="W1185" s="108">
        <f t="shared" si="113"/>
        <v>0</v>
      </c>
      <c r="Y1185" s="92">
        <f t="shared" si="115"/>
        <v>0.28590751000000003</v>
      </c>
      <c r="Z1185">
        <f t="shared" si="116"/>
        <v>0.28590751000000003</v>
      </c>
    </row>
    <row r="1186" spans="1:26" hidden="1" x14ac:dyDescent="0.25">
      <c r="A1186" s="171">
        <v>1732</v>
      </c>
      <c r="B1186" s="171">
        <v>222</v>
      </c>
      <c r="C1186" s="171" t="s">
        <v>2455</v>
      </c>
      <c r="D1186" s="172">
        <v>44420</v>
      </c>
      <c r="E1186" s="173">
        <v>1.7094300000000001E-3</v>
      </c>
      <c r="F1186" s="173">
        <v>1.7094300000000001E-3</v>
      </c>
      <c r="G1186" s="173">
        <v>10.322100000000001</v>
      </c>
      <c r="I1186" s="92">
        <f t="shared" si="117"/>
        <v>1.7094300000000001E-3</v>
      </c>
      <c r="J1186" t="str">
        <f>IFERROR(VLOOKUP(VLOOKUP(B1186,'Div &amp; NAV PU'!K:N,4,0),$O:$P,2,0),"Debt")</f>
        <v>Debt</v>
      </c>
      <c r="R1186" t="str">
        <f t="shared" si="112"/>
        <v>Y0BORegular Plan - Daily IDCW</v>
      </c>
      <c r="S1186" t="str">
        <f>+VLOOKUP(B1186,'Div &amp; NAV PU'!K:N,4,0)</f>
        <v>Y0BO</v>
      </c>
      <c r="T1186" t="str">
        <f>+VLOOKUP(B1186,'Div &amp; NAV PU'!K:O,5,0)</f>
        <v>Regular Plan - Daily IDCW</v>
      </c>
      <c r="U1186">
        <f t="shared" si="114"/>
        <v>0.17107141000000012</v>
      </c>
      <c r="V1186">
        <f>+VLOOKUP(T1186,Financials!$C$59:$AN$72,MATCH(S1186,Financials!$1:$1,0)-2,0)</f>
        <v>0.17107141000000012</v>
      </c>
      <c r="W1186" s="108">
        <f t="shared" si="113"/>
        <v>0</v>
      </c>
      <c r="Y1186" s="92">
        <f t="shared" si="115"/>
        <v>0.17107141000000012</v>
      </c>
      <c r="Z1186">
        <f t="shared" si="116"/>
        <v>0.17107141000000012</v>
      </c>
    </row>
    <row r="1187" spans="1:26" hidden="1" x14ac:dyDescent="0.25">
      <c r="A1187" s="171">
        <v>1733</v>
      </c>
      <c r="B1187" s="171" t="s">
        <v>1259</v>
      </c>
      <c r="C1187" s="171" t="s">
        <v>2457</v>
      </c>
      <c r="D1187" s="172">
        <v>44420</v>
      </c>
      <c r="E1187" s="173">
        <v>1.7864999999999999E-3</v>
      </c>
      <c r="F1187" s="173">
        <v>1.7864999999999999E-3</v>
      </c>
      <c r="G1187" s="173">
        <v>10.5092</v>
      </c>
      <c r="I1187" s="92">
        <f t="shared" si="117"/>
        <v>1.7864999999999999E-3</v>
      </c>
      <c r="J1187" t="str">
        <f>IFERROR(VLOOKUP(VLOOKUP(B1187,'Div &amp; NAV PU'!K:N,4,0),$O:$P,2,0),"Debt")</f>
        <v>Debt</v>
      </c>
      <c r="R1187" t="str">
        <f t="shared" si="112"/>
        <v>Y0BODirect Plan - Daily IDCW</v>
      </c>
      <c r="S1187" t="str">
        <f>+VLOOKUP(B1187,'Div &amp; NAV PU'!K:N,4,0)</f>
        <v>Y0BO</v>
      </c>
      <c r="T1187" t="str">
        <f>+VLOOKUP(B1187,'Div &amp; NAV PU'!K:O,5,0)</f>
        <v>Direct Plan - Daily IDCW</v>
      </c>
      <c r="U1187">
        <f t="shared" si="114"/>
        <v>0.18260394999999999</v>
      </c>
      <c r="V1187">
        <f>+VLOOKUP(T1187,Financials!$C$59:$AN$72,MATCH(S1187,Financials!$1:$1,0)-2,0)</f>
        <v>0.18260394999999999</v>
      </c>
      <c r="W1187" s="108">
        <f t="shared" si="113"/>
        <v>0</v>
      </c>
      <c r="Y1187" s="92">
        <f t="shared" si="115"/>
        <v>0.18260394999999999</v>
      </c>
      <c r="Z1187">
        <f t="shared" si="116"/>
        <v>0.18260394999999999</v>
      </c>
    </row>
    <row r="1188" spans="1:26" hidden="1" x14ac:dyDescent="0.25">
      <c r="A1188" s="171">
        <v>1734</v>
      </c>
      <c r="B1188" s="171" t="s">
        <v>1289</v>
      </c>
      <c r="C1188" s="171" t="s">
        <v>2444</v>
      </c>
      <c r="D1188" s="172">
        <v>44420</v>
      </c>
      <c r="E1188" s="173">
        <v>7.8865130000000006E-2</v>
      </c>
      <c r="F1188" s="173">
        <v>7.8865130000000006E-2</v>
      </c>
      <c r="G1188" s="173">
        <v>1023.3</v>
      </c>
      <c r="I1188" s="92">
        <f t="shared" si="117"/>
        <v>7.8865130000000006E-2</v>
      </c>
      <c r="J1188" t="str">
        <f>IFERROR(VLOOKUP(VLOOKUP(B1188,'Div &amp; NAV PU'!K:N,4,0),$O:$P,2,0),"Debt")</f>
        <v>Debt</v>
      </c>
      <c r="R1188" t="str">
        <f t="shared" si="112"/>
        <v>Y0ALRegular Plan - Daily IDCW</v>
      </c>
      <c r="S1188" t="str">
        <f>+VLOOKUP(B1188,'Div &amp; NAV PU'!K:N,4,0)</f>
        <v>Y0AL</v>
      </c>
      <c r="T1188" t="str">
        <f>+VLOOKUP(B1188,'Div &amp; NAV PU'!K:O,5,0)</f>
        <v>Regular Plan - Daily IDCW</v>
      </c>
      <c r="U1188">
        <f t="shared" si="114"/>
        <v>15.581406499999995</v>
      </c>
      <c r="V1188">
        <f>+VLOOKUP(T1188,Financials!$C$59:$AN$72,MATCH(S1188,Financials!$1:$1,0)-2,0)</f>
        <v>15.581406499999995</v>
      </c>
      <c r="W1188" s="108">
        <f t="shared" si="113"/>
        <v>0</v>
      </c>
      <c r="Y1188" s="92">
        <f t="shared" si="115"/>
        <v>15.581406499999995</v>
      </c>
      <c r="Z1188">
        <f t="shared" si="116"/>
        <v>15.581406499999995</v>
      </c>
    </row>
    <row r="1189" spans="1:26" hidden="1" x14ac:dyDescent="0.25">
      <c r="A1189" s="171">
        <v>1735</v>
      </c>
      <c r="B1189" s="171" t="s">
        <v>1285</v>
      </c>
      <c r="C1189" s="171" t="s">
        <v>2445</v>
      </c>
      <c r="D1189" s="172">
        <v>44420</v>
      </c>
      <c r="E1189" s="173">
        <v>8.1312670000000004E-2</v>
      </c>
      <c r="F1189" s="173">
        <v>8.1312670000000004E-2</v>
      </c>
      <c r="G1189" s="173">
        <v>1023.3</v>
      </c>
      <c r="I1189" s="92">
        <f t="shared" si="117"/>
        <v>8.1312670000000004E-2</v>
      </c>
      <c r="J1189" t="str">
        <f>IFERROR(VLOOKUP(VLOOKUP(B1189,'Div &amp; NAV PU'!K:N,4,0),$O:$P,2,0),"Debt")</f>
        <v>Debt</v>
      </c>
      <c r="R1189" t="str">
        <f t="shared" si="112"/>
        <v>Y0ALDirect Plan - Daily IDCW</v>
      </c>
      <c r="S1189" t="str">
        <f>+VLOOKUP(B1189,'Div &amp; NAV PU'!K:N,4,0)</f>
        <v>Y0AL</v>
      </c>
      <c r="T1189" t="str">
        <f>+VLOOKUP(B1189,'Div &amp; NAV PU'!K:O,5,0)</f>
        <v>Direct Plan - Daily IDCW</v>
      </c>
      <c r="U1189">
        <f t="shared" si="114"/>
        <v>16.110954460000006</v>
      </c>
      <c r="V1189">
        <f>+VLOOKUP(T1189,Financials!$C$59:$AN$72,MATCH(S1189,Financials!$1:$1,0)-2,0)</f>
        <v>16.110954460000006</v>
      </c>
      <c r="W1189" s="108">
        <f t="shared" si="113"/>
        <v>0</v>
      </c>
      <c r="Y1189" s="92">
        <f t="shared" si="115"/>
        <v>16.110954460000006</v>
      </c>
      <c r="Z1189">
        <f t="shared" si="116"/>
        <v>16.110954460000006</v>
      </c>
    </row>
    <row r="1190" spans="1:26" hidden="1" x14ac:dyDescent="0.25">
      <c r="A1190" s="171">
        <v>1736</v>
      </c>
      <c r="B1190" s="171">
        <v>125</v>
      </c>
      <c r="C1190" s="171" t="s">
        <v>2458</v>
      </c>
      <c r="D1190" s="172">
        <v>44420</v>
      </c>
      <c r="E1190" s="173">
        <v>1.7480200000000001E-3</v>
      </c>
      <c r="F1190" s="173">
        <v>1.7480200000000001E-3</v>
      </c>
      <c r="G1190" s="173">
        <v>10.8591</v>
      </c>
      <c r="I1190" s="92">
        <f t="shared" si="117"/>
        <v>1.7480200000000001E-3</v>
      </c>
      <c r="J1190" t="str">
        <f>IFERROR(VLOOKUP(VLOOKUP(B1190,'Div &amp; NAV PU'!K:N,4,0),$O:$P,2,0),"Debt")</f>
        <v>Debt</v>
      </c>
      <c r="R1190" t="str">
        <f t="shared" si="112"/>
        <v>Y0BLRegular Plan - Daily IDCW</v>
      </c>
      <c r="S1190" t="str">
        <f>+VLOOKUP(B1190,'Div &amp; NAV PU'!K:N,4,0)</f>
        <v>Y0BL</v>
      </c>
      <c r="T1190" t="str">
        <f>+VLOOKUP(B1190,'Div &amp; NAV PU'!K:O,5,0)</f>
        <v>Regular Plan - Daily IDCW</v>
      </c>
      <c r="U1190">
        <f t="shared" si="114"/>
        <v>0.15721088999999988</v>
      </c>
      <c r="V1190">
        <f>+VLOOKUP(T1190,Financials!$C$59:$AN$72,MATCH(S1190,Financials!$1:$1,0)-2,0)</f>
        <v>0.15721088999999988</v>
      </c>
      <c r="W1190" s="108">
        <f t="shared" si="113"/>
        <v>0</v>
      </c>
      <c r="Y1190" s="92">
        <f t="shared" si="115"/>
        <v>0.15721088999999988</v>
      </c>
      <c r="Z1190">
        <f t="shared" si="116"/>
        <v>0.15721088999999988</v>
      </c>
    </row>
    <row r="1191" spans="1:26" hidden="1" x14ac:dyDescent="0.25">
      <c r="A1191" s="171">
        <v>1737</v>
      </c>
      <c r="B1191" s="171" t="s">
        <v>1263</v>
      </c>
      <c r="C1191" s="171" t="s">
        <v>2459</v>
      </c>
      <c r="D1191" s="172">
        <v>44420</v>
      </c>
      <c r="E1191" s="173">
        <v>1.89079E-3</v>
      </c>
      <c r="F1191" s="173">
        <v>1.89079E-3</v>
      </c>
      <c r="G1191" s="173">
        <v>10.8591</v>
      </c>
      <c r="I1191" s="92">
        <f t="shared" si="117"/>
        <v>1.89079E-3</v>
      </c>
      <c r="J1191" t="str">
        <f>IFERROR(VLOOKUP(VLOOKUP(B1191,'Div &amp; NAV PU'!K:N,4,0),$O:$P,2,0),"Debt")</f>
        <v>Debt</v>
      </c>
      <c r="R1191" t="str">
        <f t="shared" si="112"/>
        <v>Y0BLDirect Plan - Daily IDCW</v>
      </c>
      <c r="S1191" t="str">
        <f>+VLOOKUP(B1191,'Div &amp; NAV PU'!K:N,4,0)</f>
        <v>Y0BL</v>
      </c>
      <c r="T1191" t="str">
        <f>+VLOOKUP(B1191,'Div &amp; NAV PU'!K:O,5,0)</f>
        <v>Direct Plan - Daily IDCW</v>
      </c>
      <c r="U1191">
        <f t="shared" si="114"/>
        <v>0.18309809000000002</v>
      </c>
      <c r="V1191">
        <f>+VLOOKUP(T1191,Financials!$C$59:$AN$72,MATCH(S1191,Financials!$1:$1,0)-2,0)</f>
        <v>0.18309809000000002</v>
      </c>
      <c r="W1191" s="108">
        <f t="shared" si="113"/>
        <v>0</v>
      </c>
      <c r="Y1191" s="92">
        <f t="shared" si="115"/>
        <v>0.18309809000000002</v>
      </c>
      <c r="Z1191">
        <f t="shared" si="116"/>
        <v>0.18309809000000002</v>
      </c>
    </row>
    <row r="1192" spans="1:26" hidden="1" x14ac:dyDescent="0.25">
      <c r="A1192" s="171">
        <v>1738</v>
      </c>
      <c r="B1192" s="171" t="s">
        <v>1271</v>
      </c>
      <c r="C1192" s="171" t="s">
        <v>2446</v>
      </c>
      <c r="D1192" s="172">
        <v>44420</v>
      </c>
      <c r="E1192" s="173">
        <v>0.12341778</v>
      </c>
      <c r="F1192" s="173">
        <v>0.12341778</v>
      </c>
      <c r="G1192" s="173">
        <v>1011.7794</v>
      </c>
      <c r="I1192" s="92">
        <f t="shared" si="117"/>
        <v>0.12341778</v>
      </c>
      <c r="J1192" t="str">
        <f>IFERROR(VLOOKUP(VLOOKUP(B1192,'Div &amp; NAV PU'!K:N,4,0),$O:$P,2,0),"Debt")</f>
        <v>Debt</v>
      </c>
      <c r="R1192" t="str">
        <f t="shared" si="112"/>
        <v>Y0BQRegular Plan - Daily IDCW</v>
      </c>
      <c r="S1192" t="str">
        <f>+VLOOKUP(B1192,'Div &amp; NAV PU'!K:N,4,0)</f>
        <v>Y0BQ</v>
      </c>
      <c r="T1192" t="str">
        <f>+VLOOKUP(B1192,'Div &amp; NAV PU'!K:O,5,0)</f>
        <v>Regular Plan - Daily IDCW</v>
      </c>
      <c r="U1192">
        <f t="shared" si="114"/>
        <v>15.994319890000005</v>
      </c>
      <c r="V1192">
        <f>+VLOOKUP(T1192,Financials!$C$59:$AN$72,MATCH(S1192,Financials!$1:$1,0)-2,0)</f>
        <v>15.994319890000005</v>
      </c>
      <c r="W1192" s="108">
        <f t="shared" si="113"/>
        <v>0</v>
      </c>
      <c r="Y1192" s="92">
        <f t="shared" si="115"/>
        <v>15.994319890000005</v>
      </c>
      <c r="Z1192">
        <f t="shared" si="116"/>
        <v>15.994319890000005</v>
      </c>
    </row>
    <row r="1193" spans="1:26" hidden="1" x14ac:dyDescent="0.25">
      <c r="A1193" s="171">
        <v>1739</v>
      </c>
      <c r="B1193" s="171" t="s">
        <v>1268</v>
      </c>
      <c r="C1193" s="171" t="s">
        <v>2447</v>
      </c>
      <c r="D1193" s="172">
        <v>44420</v>
      </c>
      <c r="E1193" s="173">
        <v>0.12540698</v>
      </c>
      <c r="F1193" s="173">
        <v>0.12540698</v>
      </c>
      <c r="G1193" s="173">
        <v>1014.3496</v>
      </c>
      <c r="I1193" s="92">
        <f t="shared" si="117"/>
        <v>0.12540698</v>
      </c>
      <c r="J1193" t="str">
        <f>IFERROR(VLOOKUP(VLOOKUP(B1193,'Div &amp; NAV PU'!K:N,4,0),$O:$P,2,0),"Debt")</f>
        <v>Debt</v>
      </c>
      <c r="R1193" t="str">
        <f t="shared" si="112"/>
        <v>Y0BQDirect Plan - Daily IDCW</v>
      </c>
      <c r="S1193" t="str">
        <f>+VLOOKUP(B1193,'Div &amp; NAV PU'!K:N,4,0)</f>
        <v>Y0BQ</v>
      </c>
      <c r="T1193" t="str">
        <f>+VLOOKUP(B1193,'Div &amp; NAV PU'!K:O,5,0)</f>
        <v>Direct Plan - Daily IDCW</v>
      </c>
      <c r="U1193">
        <f t="shared" si="114"/>
        <v>16.338912069999992</v>
      </c>
      <c r="V1193">
        <f>+VLOOKUP(T1193,Financials!$C$59:$AN$72,MATCH(S1193,Financials!$1:$1,0)-2,0)</f>
        <v>16.338912069999992</v>
      </c>
      <c r="W1193" s="108">
        <f t="shared" si="113"/>
        <v>0</v>
      </c>
      <c r="Y1193" s="92">
        <f t="shared" si="115"/>
        <v>16.338912069999992</v>
      </c>
      <c r="Z1193">
        <f t="shared" si="116"/>
        <v>16.338912069999992</v>
      </c>
    </row>
    <row r="1194" spans="1:26" hidden="1" x14ac:dyDescent="0.25">
      <c r="A1194" s="171">
        <v>1740</v>
      </c>
      <c r="B1194" s="171" t="s">
        <v>1297</v>
      </c>
      <c r="C1194" s="171" t="s">
        <v>2469</v>
      </c>
      <c r="D1194" s="172">
        <v>44420</v>
      </c>
      <c r="E1194" s="173">
        <v>2.9421999999999999E-3</v>
      </c>
      <c r="F1194" s="173">
        <v>2.9421999999999999E-3</v>
      </c>
      <c r="G1194" s="173">
        <v>11.116</v>
      </c>
      <c r="I1194" s="92">
        <f t="shared" si="117"/>
        <v>2.9421999999999999E-3</v>
      </c>
      <c r="J1194" t="str">
        <f>IFERROR(VLOOKUP(VLOOKUP(B1194,'Div &amp; NAV PU'!K:N,4,0),$O:$P,2,0),"Debt")</f>
        <v>Debt</v>
      </c>
      <c r="R1194" t="str">
        <f t="shared" ref="R1194:R1255" si="118">+S1194&amp;T1194</f>
        <v>Y0AIRegular Plan - Daily IDCW</v>
      </c>
      <c r="S1194" t="str">
        <f>+VLOOKUP(B1194,'Div &amp; NAV PU'!K:N,4,0)</f>
        <v>Y0AI</v>
      </c>
      <c r="T1194" t="str">
        <f>+VLOOKUP(B1194,'Div &amp; NAV PU'!K:O,5,0)</f>
        <v>Regular Plan - Daily IDCW</v>
      </c>
      <c r="U1194">
        <f t="shared" si="114"/>
        <v>0.25393286999999998</v>
      </c>
      <c r="V1194">
        <f>+VLOOKUP(T1194,Financials!$C$59:$AN$72,MATCH(S1194,Financials!$1:$1,0)-2,0)</f>
        <v>0.25393286999999998</v>
      </c>
      <c r="W1194" s="108">
        <f t="shared" ref="W1194:W1255" si="119">+V1194-U1194</f>
        <v>0</v>
      </c>
      <c r="Y1194" s="92">
        <f t="shared" si="115"/>
        <v>0.25393286999999998</v>
      </c>
      <c r="Z1194">
        <f t="shared" si="116"/>
        <v>0.25393286999999998</v>
      </c>
    </row>
    <row r="1195" spans="1:26" hidden="1" x14ac:dyDescent="0.25">
      <c r="A1195" s="171">
        <v>1741</v>
      </c>
      <c r="B1195" s="171" t="s">
        <v>1524</v>
      </c>
      <c r="C1195" s="171" t="s">
        <v>2462</v>
      </c>
      <c r="D1195" s="172">
        <v>44420</v>
      </c>
      <c r="E1195" s="173">
        <v>3.0788600000000001E-3</v>
      </c>
      <c r="F1195" s="173">
        <v>3.0788600000000001E-3</v>
      </c>
      <c r="G1195" s="173">
        <v>11.1907</v>
      </c>
      <c r="I1195" s="92">
        <f t="shared" si="117"/>
        <v>3.0788600000000001E-3</v>
      </c>
      <c r="J1195" t="str">
        <f>IFERROR(VLOOKUP(VLOOKUP(B1195,'Div &amp; NAV PU'!K:N,4,0),$O:$P,2,0),"Debt")</f>
        <v>Debt</v>
      </c>
      <c r="R1195" t="str">
        <f t="shared" si="118"/>
        <v>Y0AIDirect Plan - Daily IDCW</v>
      </c>
      <c r="S1195" t="str">
        <f>+VLOOKUP(B1195,'Div &amp; NAV PU'!K:N,4,0)</f>
        <v>Y0AI</v>
      </c>
      <c r="T1195" t="str">
        <f>+VLOOKUP(B1195,'Div &amp; NAV PU'!K:O,5,0)</f>
        <v>Direct Plan - Daily IDCW</v>
      </c>
      <c r="U1195">
        <f t="shared" si="114"/>
        <v>0.28590751000000003</v>
      </c>
      <c r="V1195">
        <f>+VLOOKUP(T1195,Financials!$C$59:$AN$72,MATCH(S1195,Financials!$1:$1,0)-2,0)</f>
        <v>0.28590751000000003</v>
      </c>
      <c r="W1195" s="108">
        <f t="shared" si="119"/>
        <v>0</v>
      </c>
      <c r="Y1195" s="92">
        <f t="shared" si="115"/>
        <v>0.28590751000000003</v>
      </c>
      <c r="Z1195">
        <f t="shared" si="116"/>
        <v>0.28590751000000003</v>
      </c>
    </row>
    <row r="1196" spans="1:26" hidden="1" x14ac:dyDescent="0.25">
      <c r="A1196" s="171">
        <v>1742</v>
      </c>
      <c r="B1196" s="171">
        <v>222</v>
      </c>
      <c r="C1196" s="171" t="s">
        <v>2455</v>
      </c>
      <c r="D1196" s="172">
        <v>44421</v>
      </c>
      <c r="E1196" s="173">
        <v>1.4851899999999999E-3</v>
      </c>
      <c r="F1196" s="173">
        <v>1.4851899999999999E-3</v>
      </c>
      <c r="G1196" s="173">
        <v>10.322100000000001</v>
      </c>
      <c r="I1196" s="92">
        <f t="shared" si="117"/>
        <v>1.4851899999999999E-3</v>
      </c>
      <c r="J1196" t="str">
        <f>IFERROR(VLOOKUP(VLOOKUP(B1196,'Div &amp; NAV PU'!K:N,4,0),$O:$P,2,0),"Debt")</f>
        <v>Debt</v>
      </c>
      <c r="R1196" t="str">
        <f t="shared" si="118"/>
        <v>Y0BORegular Plan - Daily IDCW</v>
      </c>
      <c r="S1196" t="str">
        <f>+VLOOKUP(B1196,'Div &amp; NAV PU'!K:N,4,0)</f>
        <v>Y0BO</v>
      </c>
      <c r="T1196" t="str">
        <f>+VLOOKUP(B1196,'Div &amp; NAV PU'!K:O,5,0)</f>
        <v>Regular Plan - Daily IDCW</v>
      </c>
      <c r="U1196">
        <f t="shared" si="114"/>
        <v>0.17107141000000012</v>
      </c>
      <c r="V1196">
        <f>+VLOOKUP(T1196,Financials!$C$59:$AN$72,MATCH(S1196,Financials!$1:$1,0)-2,0)</f>
        <v>0.17107141000000012</v>
      </c>
      <c r="W1196" s="108">
        <f t="shared" si="119"/>
        <v>0</v>
      </c>
      <c r="Y1196" s="92">
        <f t="shared" si="115"/>
        <v>0.17107141000000012</v>
      </c>
      <c r="Z1196">
        <f t="shared" si="116"/>
        <v>0.17107141000000012</v>
      </c>
    </row>
    <row r="1197" spans="1:26" hidden="1" x14ac:dyDescent="0.25">
      <c r="A1197" s="171">
        <v>1743</v>
      </c>
      <c r="B1197" s="171" t="s">
        <v>1259</v>
      </c>
      <c r="C1197" s="171" t="s">
        <v>2457</v>
      </c>
      <c r="D1197" s="172">
        <v>44421</v>
      </c>
      <c r="E1197" s="173">
        <v>1.5581499999999999E-3</v>
      </c>
      <c r="F1197" s="173">
        <v>1.5581499999999999E-3</v>
      </c>
      <c r="G1197" s="173">
        <v>10.5092</v>
      </c>
      <c r="I1197" s="92">
        <f t="shared" si="117"/>
        <v>1.5581499999999999E-3</v>
      </c>
      <c r="J1197" t="str">
        <f>IFERROR(VLOOKUP(VLOOKUP(B1197,'Div &amp; NAV PU'!K:N,4,0),$O:$P,2,0),"Debt")</f>
        <v>Debt</v>
      </c>
      <c r="R1197" t="str">
        <f t="shared" si="118"/>
        <v>Y0BODirect Plan - Daily IDCW</v>
      </c>
      <c r="S1197" t="str">
        <f>+VLOOKUP(B1197,'Div &amp; NAV PU'!K:N,4,0)</f>
        <v>Y0BO</v>
      </c>
      <c r="T1197" t="str">
        <f>+VLOOKUP(B1197,'Div &amp; NAV PU'!K:O,5,0)</f>
        <v>Direct Plan - Daily IDCW</v>
      </c>
      <c r="U1197">
        <f t="shared" si="114"/>
        <v>0.18260394999999999</v>
      </c>
      <c r="V1197">
        <f>+VLOOKUP(T1197,Financials!$C$59:$AN$72,MATCH(S1197,Financials!$1:$1,0)-2,0)</f>
        <v>0.18260394999999999</v>
      </c>
      <c r="W1197" s="108">
        <f t="shared" si="119"/>
        <v>0</v>
      </c>
      <c r="Y1197" s="92">
        <f t="shared" si="115"/>
        <v>0.18260394999999999</v>
      </c>
      <c r="Z1197">
        <f t="shared" si="116"/>
        <v>0.18260394999999999</v>
      </c>
    </row>
    <row r="1198" spans="1:26" hidden="1" x14ac:dyDescent="0.25">
      <c r="A1198" s="171">
        <v>1744</v>
      </c>
      <c r="B1198" s="171" t="s">
        <v>1289</v>
      </c>
      <c r="C1198" s="171" t="s">
        <v>2444</v>
      </c>
      <c r="D1198" s="172">
        <v>44421</v>
      </c>
      <c r="E1198" s="173">
        <v>8.245632E-2</v>
      </c>
      <c r="F1198" s="173">
        <v>8.245632E-2</v>
      </c>
      <c r="G1198" s="173">
        <v>1023.3</v>
      </c>
      <c r="I1198" s="92">
        <f t="shared" si="117"/>
        <v>8.245632E-2</v>
      </c>
      <c r="J1198" t="str">
        <f>IFERROR(VLOOKUP(VLOOKUP(B1198,'Div &amp; NAV PU'!K:N,4,0),$O:$P,2,0),"Debt")</f>
        <v>Debt</v>
      </c>
      <c r="R1198" t="str">
        <f t="shared" si="118"/>
        <v>Y0ALRegular Plan - Daily IDCW</v>
      </c>
      <c r="S1198" t="str">
        <f>+VLOOKUP(B1198,'Div &amp; NAV PU'!K:N,4,0)</f>
        <v>Y0AL</v>
      </c>
      <c r="T1198" t="str">
        <f>+VLOOKUP(B1198,'Div &amp; NAV PU'!K:O,5,0)</f>
        <v>Regular Plan - Daily IDCW</v>
      </c>
      <c r="U1198">
        <f t="shared" si="114"/>
        <v>15.581406499999995</v>
      </c>
      <c r="V1198">
        <f>+VLOOKUP(T1198,Financials!$C$59:$AN$72,MATCH(S1198,Financials!$1:$1,0)-2,0)</f>
        <v>15.581406499999995</v>
      </c>
      <c r="W1198" s="108">
        <f t="shared" si="119"/>
        <v>0</v>
      </c>
      <c r="Y1198" s="92">
        <f t="shared" si="115"/>
        <v>15.581406499999995</v>
      </c>
      <c r="Z1198">
        <f t="shared" si="116"/>
        <v>15.581406499999995</v>
      </c>
    </row>
    <row r="1199" spans="1:26" hidden="1" x14ac:dyDescent="0.25">
      <c r="A1199" s="171">
        <v>1745</v>
      </c>
      <c r="B1199" s="171" t="s">
        <v>1285</v>
      </c>
      <c r="C1199" s="171" t="s">
        <v>2445</v>
      </c>
      <c r="D1199" s="172">
        <v>44421</v>
      </c>
      <c r="E1199" s="173">
        <v>8.490847E-2</v>
      </c>
      <c r="F1199" s="173">
        <v>8.490847E-2</v>
      </c>
      <c r="G1199" s="173">
        <v>1023.3</v>
      </c>
      <c r="I1199" s="92">
        <f t="shared" si="117"/>
        <v>8.490847E-2</v>
      </c>
      <c r="J1199" t="str">
        <f>IFERROR(VLOOKUP(VLOOKUP(B1199,'Div &amp; NAV PU'!K:N,4,0),$O:$P,2,0),"Debt")</f>
        <v>Debt</v>
      </c>
      <c r="R1199" t="str">
        <f t="shared" si="118"/>
        <v>Y0ALDirect Plan - Daily IDCW</v>
      </c>
      <c r="S1199" t="str">
        <f>+VLOOKUP(B1199,'Div &amp; NAV PU'!K:N,4,0)</f>
        <v>Y0AL</v>
      </c>
      <c r="T1199" t="str">
        <f>+VLOOKUP(B1199,'Div &amp; NAV PU'!K:O,5,0)</f>
        <v>Direct Plan - Daily IDCW</v>
      </c>
      <c r="U1199">
        <f t="shared" si="114"/>
        <v>16.110954460000006</v>
      </c>
      <c r="V1199">
        <f>+VLOOKUP(T1199,Financials!$C$59:$AN$72,MATCH(S1199,Financials!$1:$1,0)-2,0)</f>
        <v>16.110954460000006</v>
      </c>
      <c r="W1199" s="108">
        <f t="shared" si="119"/>
        <v>0</v>
      </c>
      <c r="Y1199" s="92">
        <f t="shared" si="115"/>
        <v>16.110954460000006</v>
      </c>
      <c r="Z1199">
        <f t="shared" si="116"/>
        <v>16.110954460000006</v>
      </c>
    </row>
    <row r="1200" spans="1:26" hidden="1" x14ac:dyDescent="0.25">
      <c r="A1200" s="171">
        <v>1746</v>
      </c>
      <c r="B1200" s="171">
        <v>125</v>
      </c>
      <c r="C1200" s="171" t="s">
        <v>2458</v>
      </c>
      <c r="D1200" s="172">
        <v>44421</v>
      </c>
      <c r="E1200" s="173">
        <v>1.47343E-3</v>
      </c>
      <c r="F1200" s="173">
        <v>1.47343E-3</v>
      </c>
      <c r="G1200" s="173">
        <v>10.8591</v>
      </c>
      <c r="I1200" s="92">
        <f t="shared" si="117"/>
        <v>1.47343E-3</v>
      </c>
      <c r="J1200" t="str">
        <f>IFERROR(VLOOKUP(VLOOKUP(B1200,'Div &amp; NAV PU'!K:N,4,0),$O:$P,2,0),"Debt")</f>
        <v>Debt</v>
      </c>
      <c r="R1200" t="str">
        <f t="shared" si="118"/>
        <v>Y0BLRegular Plan - Daily IDCW</v>
      </c>
      <c r="S1200" t="str">
        <f>+VLOOKUP(B1200,'Div &amp; NAV PU'!K:N,4,0)</f>
        <v>Y0BL</v>
      </c>
      <c r="T1200" t="str">
        <f>+VLOOKUP(B1200,'Div &amp; NAV PU'!K:O,5,0)</f>
        <v>Regular Plan - Daily IDCW</v>
      </c>
      <c r="U1200">
        <f t="shared" si="114"/>
        <v>0.15721088999999988</v>
      </c>
      <c r="V1200">
        <f>+VLOOKUP(T1200,Financials!$C$59:$AN$72,MATCH(S1200,Financials!$1:$1,0)-2,0)</f>
        <v>0.15721088999999988</v>
      </c>
      <c r="W1200" s="108">
        <f t="shared" si="119"/>
        <v>0</v>
      </c>
      <c r="Y1200" s="92">
        <f t="shared" si="115"/>
        <v>0.15721088999999988</v>
      </c>
      <c r="Z1200">
        <f t="shared" si="116"/>
        <v>0.15721088999999988</v>
      </c>
    </row>
    <row r="1201" spans="1:32" hidden="1" x14ac:dyDescent="0.25">
      <c r="A1201" s="171">
        <v>1747</v>
      </c>
      <c r="B1201" s="171" t="s">
        <v>1263</v>
      </c>
      <c r="C1201" s="171" t="s">
        <v>2459</v>
      </c>
      <c r="D1201" s="172">
        <v>44421</v>
      </c>
      <c r="E1201" s="173">
        <v>1.61629E-3</v>
      </c>
      <c r="F1201" s="173">
        <v>1.61629E-3</v>
      </c>
      <c r="G1201" s="173">
        <v>10.8591</v>
      </c>
      <c r="I1201" s="92">
        <f t="shared" si="117"/>
        <v>1.61629E-3</v>
      </c>
      <c r="J1201" t="str">
        <f>IFERROR(VLOOKUP(VLOOKUP(B1201,'Div &amp; NAV PU'!K:N,4,0),$O:$P,2,0),"Debt")</f>
        <v>Debt</v>
      </c>
      <c r="R1201" t="str">
        <f t="shared" si="118"/>
        <v>Y0BLDirect Plan - Daily IDCW</v>
      </c>
      <c r="S1201" t="str">
        <f>+VLOOKUP(B1201,'Div &amp; NAV PU'!K:N,4,0)</f>
        <v>Y0BL</v>
      </c>
      <c r="T1201" t="str">
        <f>+VLOOKUP(B1201,'Div &amp; NAV PU'!K:O,5,0)</f>
        <v>Direct Plan - Daily IDCW</v>
      </c>
      <c r="U1201">
        <f t="shared" si="114"/>
        <v>0.18309809000000002</v>
      </c>
      <c r="V1201">
        <f>+VLOOKUP(T1201,Financials!$C$59:$AN$72,MATCH(S1201,Financials!$1:$1,0)-2,0)</f>
        <v>0.18309809000000002</v>
      </c>
      <c r="W1201" s="108">
        <f t="shared" si="119"/>
        <v>0</v>
      </c>
      <c r="Y1201" s="92">
        <f t="shared" si="115"/>
        <v>0.18309809000000002</v>
      </c>
      <c r="Z1201">
        <f t="shared" si="116"/>
        <v>0.18309809000000002</v>
      </c>
    </row>
    <row r="1202" spans="1:32" hidden="1" x14ac:dyDescent="0.25">
      <c r="A1202" s="171">
        <v>1748</v>
      </c>
      <c r="B1202" s="171" t="s">
        <v>1271</v>
      </c>
      <c r="C1202" s="171" t="s">
        <v>2446</v>
      </c>
      <c r="D1202" s="172">
        <v>44421</v>
      </c>
      <c r="E1202" s="173">
        <v>9.8684460000000002E-2</v>
      </c>
      <c r="F1202" s="173">
        <v>9.8684460000000002E-2</v>
      </c>
      <c r="G1202" s="173">
        <v>1011.7794</v>
      </c>
      <c r="I1202" s="92">
        <f t="shared" si="117"/>
        <v>9.8684460000000002E-2</v>
      </c>
      <c r="J1202" t="str">
        <f>IFERROR(VLOOKUP(VLOOKUP(B1202,'Div &amp; NAV PU'!K:N,4,0),$O:$P,2,0),"Debt")</f>
        <v>Debt</v>
      </c>
      <c r="R1202" t="str">
        <f t="shared" si="118"/>
        <v>Y0BQRegular Plan - Daily IDCW</v>
      </c>
      <c r="S1202" t="str">
        <f>+VLOOKUP(B1202,'Div &amp; NAV PU'!K:N,4,0)</f>
        <v>Y0BQ</v>
      </c>
      <c r="T1202" t="str">
        <f>+VLOOKUP(B1202,'Div &amp; NAV PU'!K:O,5,0)</f>
        <v>Regular Plan - Daily IDCW</v>
      </c>
      <c r="U1202">
        <f t="shared" si="114"/>
        <v>15.994319890000005</v>
      </c>
      <c r="V1202">
        <f>+VLOOKUP(T1202,Financials!$C$59:$AN$72,MATCH(S1202,Financials!$1:$1,0)-2,0)</f>
        <v>15.994319890000005</v>
      </c>
      <c r="W1202" s="108">
        <f t="shared" si="119"/>
        <v>0</v>
      </c>
      <c r="Y1202" s="92">
        <f t="shared" si="115"/>
        <v>15.994319890000005</v>
      </c>
      <c r="Z1202">
        <f t="shared" si="116"/>
        <v>15.994319890000005</v>
      </c>
    </row>
    <row r="1203" spans="1:32" hidden="1" x14ac:dyDescent="0.25">
      <c r="A1203" s="171">
        <v>1749</v>
      </c>
      <c r="B1203" s="171" t="s">
        <v>1268</v>
      </c>
      <c r="C1203" s="171" t="s">
        <v>2447</v>
      </c>
      <c r="D1203" s="172">
        <v>44421</v>
      </c>
      <c r="E1203" s="173">
        <v>0.10064645999999999</v>
      </c>
      <c r="F1203" s="173">
        <v>0.10064645999999999</v>
      </c>
      <c r="G1203" s="173">
        <v>1014.3496</v>
      </c>
      <c r="I1203" s="92">
        <f t="shared" si="117"/>
        <v>0.10064645999999999</v>
      </c>
      <c r="J1203" t="str">
        <f>IFERROR(VLOOKUP(VLOOKUP(B1203,'Div &amp; NAV PU'!K:N,4,0),$O:$P,2,0),"Debt")</f>
        <v>Debt</v>
      </c>
      <c r="R1203" t="str">
        <f t="shared" si="118"/>
        <v>Y0BQDirect Plan - Daily IDCW</v>
      </c>
      <c r="S1203" t="str">
        <f>+VLOOKUP(B1203,'Div &amp; NAV PU'!K:N,4,0)</f>
        <v>Y0BQ</v>
      </c>
      <c r="T1203" t="str">
        <f>+VLOOKUP(B1203,'Div &amp; NAV PU'!K:O,5,0)</f>
        <v>Direct Plan - Daily IDCW</v>
      </c>
      <c r="U1203">
        <f t="shared" si="114"/>
        <v>16.338912069999992</v>
      </c>
      <c r="V1203">
        <f>+VLOOKUP(T1203,Financials!$C$59:$AN$72,MATCH(S1203,Financials!$1:$1,0)-2,0)</f>
        <v>16.338912069999992</v>
      </c>
      <c r="W1203" s="108">
        <f t="shared" si="119"/>
        <v>0</v>
      </c>
      <c r="Y1203" s="92">
        <f t="shared" si="115"/>
        <v>16.338912069999992</v>
      </c>
      <c r="Z1203">
        <f t="shared" si="116"/>
        <v>16.338912069999992</v>
      </c>
    </row>
    <row r="1204" spans="1:32" hidden="1" x14ac:dyDescent="0.25">
      <c r="A1204" s="171">
        <v>1750</v>
      </c>
      <c r="B1204" s="171" t="s">
        <v>1297</v>
      </c>
      <c r="C1204" s="171" t="s">
        <v>2469</v>
      </c>
      <c r="D1204" s="172">
        <v>44421</v>
      </c>
      <c r="E1204" s="173">
        <v>1.0766410000000001E-2</v>
      </c>
      <c r="F1204" s="173">
        <v>1.0766410000000001E-2</v>
      </c>
      <c r="G1204" s="173">
        <v>11.116</v>
      </c>
      <c r="I1204" s="92">
        <f t="shared" si="117"/>
        <v>1.0766410000000001E-2</v>
      </c>
      <c r="J1204" t="str">
        <f>IFERROR(VLOOKUP(VLOOKUP(B1204,'Div &amp; NAV PU'!K:N,4,0),$O:$P,2,0),"Debt")</f>
        <v>Debt</v>
      </c>
      <c r="R1204" t="str">
        <f t="shared" si="118"/>
        <v>Y0AIRegular Plan - Daily IDCW</v>
      </c>
      <c r="S1204" t="str">
        <f>+VLOOKUP(B1204,'Div &amp; NAV PU'!K:N,4,0)</f>
        <v>Y0AI</v>
      </c>
      <c r="T1204" t="str">
        <f>+VLOOKUP(B1204,'Div &amp; NAV PU'!K:O,5,0)</f>
        <v>Regular Plan - Daily IDCW</v>
      </c>
      <c r="U1204">
        <f t="shared" si="114"/>
        <v>0.25393286999999998</v>
      </c>
      <c r="V1204">
        <f>+VLOOKUP(T1204,Financials!$C$59:$AN$72,MATCH(S1204,Financials!$1:$1,0)-2,0)</f>
        <v>0.25393286999999998</v>
      </c>
      <c r="W1204" s="108">
        <f t="shared" si="119"/>
        <v>0</v>
      </c>
      <c r="Y1204" s="92">
        <f t="shared" si="115"/>
        <v>0.25393286999999998</v>
      </c>
      <c r="Z1204">
        <f t="shared" si="116"/>
        <v>0.25393286999999998</v>
      </c>
    </row>
    <row r="1205" spans="1:32" hidden="1" x14ac:dyDescent="0.25">
      <c r="A1205" s="171">
        <v>1751</v>
      </c>
      <c r="B1205" s="171" t="s">
        <v>1524</v>
      </c>
      <c r="C1205" s="171" t="s">
        <v>2462</v>
      </c>
      <c r="D1205" s="172">
        <v>44421</v>
      </c>
      <c r="E1205" s="173">
        <v>1.095171E-2</v>
      </c>
      <c r="F1205" s="173">
        <v>1.095171E-2</v>
      </c>
      <c r="G1205" s="173">
        <v>11.1907</v>
      </c>
      <c r="I1205" s="92">
        <f t="shared" si="117"/>
        <v>1.095171E-2</v>
      </c>
      <c r="J1205" t="str">
        <f>IFERROR(VLOOKUP(VLOOKUP(B1205,'Div &amp; NAV PU'!K:N,4,0),$O:$P,2,0),"Debt")</f>
        <v>Debt</v>
      </c>
      <c r="R1205" t="str">
        <f t="shared" si="118"/>
        <v>Y0AIDirect Plan - Daily IDCW</v>
      </c>
      <c r="S1205" t="str">
        <f>+VLOOKUP(B1205,'Div &amp; NAV PU'!K:N,4,0)</f>
        <v>Y0AI</v>
      </c>
      <c r="T1205" t="str">
        <f>+VLOOKUP(B1205,'Div &amp; NAV PU'!K:O,5,0)</f>
        <v>Direct Plan - Daily IDCW</v>
      </c>
      <c r="U1205">
        <f t="shared" si="114"/>
        <v>0.28590751000000003</v>
      </c>
      <c r="V1205">
        <f>+VLOOKUP(T1205,Financials!$C$59:$AN$72,MATCH(S1205,Financials!$1:$1,0)-2,0)</f>
        <v>0.28590751000000003</v>
      </c>
      <c r="W1205" s="108">
        <f t="shared" si="119"/>
        <v>0</v>
      </c>
      <c r="Y1205" s="92">
        <f t="shared" si="115"/>
        <v>0.28590751000000003</v>
      </c>
      <c r="Z1205">
        <f t="shared" si="116"/>
        <v>0.28590751000000003</v>
      </c>
    </row>
    <row r="1206" spans="1:32" hidden="1" x14ac:dyDescent="0.25">
      <c r="A1206" s="171">
        <v>1752</v>
      </c>
      <c r="B1206" s="171" t="s">
        <v>1339</v>
      </c>
      <c r="C1206" s="171" t="s">
        <v>2453</v>
      </c>
      <c r="D1206" s="172">
        <v>44424</v>
      </c>
      <c r="E1206" s="173">
        <v>0.55770737999999997</v>
      </c>
      <c r="F1206" s="173">
        <v>0.55770737999999997</v>
      </c>
      <c r="G1206" s="173">
        <v>1000.0318</v>
      </c>
      <c r="I1206" s="92">
        <f t="shared" si="117"/>
        <v>0.55770737999999997</v>
      </c>
      <c r="J1206" t="str">
        <f>IFERROR(VLOOKUP(VLOOKUP(B1206,'Div &amp; NAV PU'!K:N,4,0),$O:$P,2,0),"Debt")</f>
        <v>Debt</v>
      </c>
      <c r="R1206" t="str">
        <f t="shared" si="118"/>
        <v>Y0ALRegular Plan - Weekly IDCW</v>
      </c>
      <c r="S1206" t="str">
        <f>+VLOOKUP(B1206,'Div &amp; NAV PU'!K:N,4,0)</f>
        <v>Y0AL</v>
      </c>
      <c r="T1206" t="str">
        <f>+VLOOKUP(B1206,'Div &amp; NAV PU'!K:O,5,0)</f>
        <v>Regular Plan - Weekly IDCW</v>
      </c>
      <c r="U1206">
        <f t="shared" si="114"/>
        <v>15.152052740000002</v>
      </c>
      <c r="V1206">
        <f>+VLOOKUP(T1206,Financials!$C$59:$AN$72,MATCH(S1206,Financials!$1:$1,0)-2,0)</f>
        <v>15.152052740000002</v>
      </c>
      <c r="W1206" s="108">
        <f t="shared" si="119"/>
        <v>0</v>
      </c>
      <c r="Y1206" s="92">
        <f t="shared" si="115"/>
        <v>15.152052740000002</v>
      </c>
      <c r="Z1206">
        <f t="shared" si="116"/>
        <v>15.152052740000002</v>
      </c>
    </row>
    <row r="1207" spans="1:32" hidden="1" x14ac:dyDescent="0.25">
      <c r="A1207" s="171">
        <v>1753</v>
      </c>
      <c r="B1207" s="171" t="s">
        <v>1289</v>
      </c>
      <c r="C1207" s="171" t="s">
        <v>2444</v>
      </c>
      <c r="D1207" s="172">
        <v>44424</v>
      </c>
      <c r="E1207" s="173">
        <v>0.24800085999999999</v>
      </c>
      <c r="F1207" s="173">
        <v>0.24800085999999999</v>
      </c>
      <c r="G1207" s="173">
        <v>1023.3</v>
      </c>
      <c r="I1207" s="92">
        <f t="shared" si="117"/>
        <v>0.24800085999999999</v>
      </c>
      <c r="J1207" t="str">
        <f>IFERROR(VLOOKUP(VLOOKUP(B1207,'Div &amp; NAV PU'!K:N,4,0),$O:$P,2,0),"Debt")</f>
        <v>Debt</v>
      </c>
      <c r="R1207" t="str">
        <f t="shared" si="118"/>
        <v>Y0ALRegular Plan - Daily IDCW</v>
      </c>
      <c r="S1207" t="str">
        <f>+VLOOKUP(B1207,'Div &amp; NAV PU'!K:N,4,0)</f>
        <v>Y0AL</v>
      </c>
      <c r="T1207" t="str">
        <f>+VLOOKUP(B1207,'Div &amp; NAV PU'!K:O,5,0)</f>
        <v>Regular Plan - Daily IDCW</v>
      </c>
      <c r="U1207">
        <f t="shared" si="114"/>
        <v>15.581406499999995</v>
      </c>
      <c r="V1207">
        <f>+VLOOKUP(T1207,Financials!$C$59:$AN$72,MATCH(S1207,Financials!$1:$1,0)-2,0)</f>
        <v>15.581406499999995</v>
      </c>
      <c r="W1207" s="108">
        <f t="shared" si="119"/>
        <v>0</v>
      </c>
      <c r="Y1207" s="92">
        <f t="shared" si="115"/>
        <v>15.581406499999995</v>
      </c>
      <c r="Z1207">
        <f t="shared" si="116"/>
        <v>15.581406499999995</v>
      </c>
    </row>
    <row r="1208" spans="1:32" hidden="1" x14ac:dyDescent="0.25">
      <c r="A1208" s="171">
        <v>1754</v>
      </c>
      <c r="B1208" s="171" t="s">
        <v>1288</v>
      </c>
      <c r="C1208" s="171" t="s">
        <v>2449</v>
      </c>
      <c r="D1208" s="172">
        <v>44424</v>
      </c>
      <c r="E1208" s="173">
        <v>0.57700773999999999</v>
      </c>
      <c r="F1208" s="173">
        <v>0.57700773999999999</v>
      </c>
      <c r="G1208" s="173">
        <v>1001.4242</v>
      </c>
      <c r="I1208" s="92">
        <f t="shared" si="117"/>
        <v>0.57700773999999999</v>
      </c>
      <c r="J1208" t="str">
        <f>IFERROR(VLOOKUP(VLOOKUP(B1208,'Div &amp; NAV PU'!K:N,4,0),$O:$P,2,0),"Debt")</f>
        <v>Debt</v>
      </c>
      <c r="R1208" t="str">
        <f t="shared" si="118"/>
        <v>Y0ALDirect Plan - Weekly IDCW</v>
      </c>
      <c r="S1208" t="str">
        <f>+VLOOKUP(B1208,'Div &amp; NAV PU'!K:N,4,0)</f>
        <v>Y0AL</v>
      </c>
      <c r="T1208" t="str">
        <f>+VLOOKUP(B1208,'Div &amp; NAV PU'!K:O,5,0)</f>
        <v>Direct Plan - Weekly IDCW</v>
      </c>
      <c r="U1208">
        <f t="shared" si="114"/>
        <v>15.663855589999999</v>
      </c>
      <c r="V1208">
        <f>+VLOOKUP(T1208,Financials!$C$59:$AN$72,MATCH(S1208,Financials!$1:$1,0)-2,0)</f>
        <v>15.663855589999999</v>
      </c>
      <c r="W1208" s="108">
        <f t="shared" si="119"/>
        <v>0</v>
      </c>
      <c r="Y1208" s="92">
        <f t="shared" si="115"/>
        <v>15.663855589999999</v>
      </c>
      <c r="Z1208">
        <f t="shared" si="116"/>
        <v>15.663855589999999</v>
      </c>
    </row>
    <row r="1209" spans="1:32" hidden="1" x14ac:dyDescent="0.25">
      <c r="A1209" s="171">
        <v>1755</v>
      </c>
      <c r="B1209" s="171" t="s">
        <v>1285</v>
      </c>
      <c r="C1209" s="171" t="s">
        <v>2445</v>
      </c>
      <c r="D1209" s="172">
        <v>44424</v>
      </c>
      <c r="E1209" s="173">
        <v>0.25677439000000002</v>
      </c>
      <c r="F1209" s="173">
        <v>0.25677439000000002</v>
      </c>
      <c r="G1209" s="173">
        <v>1023.3</v>
      </c>
      <c r="I1209" s="92">
        <f t="shared" si="117"/>
        <v>0.25677439000000002</v>
      </c>
      <c r="J1209" t="str">
        <f>IFERROR(VLOOKUP(VLOOKUP(B1209,'Div &amp; NAV PU'!K:N,4,0),$O:$P,2,0),"Debt")</f>
        <v>Debt</v>
      </c>
      <c r="R1209" t="str">
        <f t="shared" si="118"/>
        <v>Y0ALDirect Plan - Daily IDCW</v>
      </c>
      <c r="S1209" t="str">
        <f>+VLOOKUP(B1209,'Div &amp; NAV PU'!K:N,4,0)</f>
        <v>Y0AL</v>
      </c>
      <c r="T1209" t="str">
        <f>+VLOOKUP(B1209,'Div &amp; NAV PU'!K:O,5,0)</f>
        <v>Direct Plan - Daily IDCW</v>
      </c>
      <c r="U1209">
        <f t="shared" si="114"/>
        <v>16.110954460000006</v>
      </c>
      <c r="V1209">
        <f>+VLOOKUP(T1209,Financials!$C$59:$AN$72,MATCH(S1209,Financials!$1:$1,0)-2,0)</f>
        <v>16.110954460000006</v>
      </c>
      <c r="W1209" s="108">
        <f t="shared" si="119"/>
        <v>0</v>
      </c>
      <c r="Y1209" s="92">
        <f t="shared" si="115"/>
        <v>16.110954460000006</v>
      </c>
      <c r="Z1209">
        <f t="shared" si="116"/>
        <v>16.110954460000006</v>
      </c>
      <c r="AF1209" s="169"/>
    </row>
    <row r="1210" spans="1:32" hidden="1" x14ac:dyDescent="0.25">
      <c r="A1210" s="171">
        <v>1756</v>
      </c>
      <c r="B1210" s="171" t="s">
        <v>1273</v>
      </c>
      <c r="C1210" s="171" t="s">
        <v>2448</v>
      </c>
      <c r="D1210" s="172">
        <v>44424</v>
      </c>
      <c r="E1210" s="173">
        <v>0.66592269999999998</v>
      </c>
      <c r="F1210" s="173">
        <v>0.66592269999999998</v>
      </c>
      <c r="G1210" s="173">
        <v>1002.7005</v>
      </c>
      <c r="I1210" s="92">
        <f t="shared" si="117"/>
        <v>0.66592269999999998</v>
      </c>
      <c r="J1210" t="str">
        <f>IFERROR(VLOOKUP(VLOOKUP(B1210,'Div &amp; NAV PU'!K:N,4,0),$O:$P,2,0),"Debt")</f>
        <v>Debt</v>
      </c>
      <c r="R1210" t="str">
        <f t="shared" si="118"/>
        <v>Y0BQRegular Plan - Weekly IDCW</v>
      </c>
      <c r="S1210" t="str">
        <f>+VLOOKUP(B1210,'Div &amp; NAV PU'!K:N,4,0)</f>
        <v>Y0BQ</v>
      </c>
      <c r="T1210" t="str">
        <f>+VLOOKUP(B1210,'Div &amp; NAV PU'!K:O,5,0)</f>
        <v>Regular Plan - Weekly IDCW</v>
      </c>
      <c r="U1210">
        <f t="shared" si="114"/>
        <v>15.883562729999998</v>
      </c>
      <c r="V1210">
        <f>+VLOOKUP(T1210,Financials!$C$59:$AN$72,MATCH(S1210,Financials!$1:$1,0)-2,0)</f>
        <v>15.883562729999998</v>
      </c>
      <c r="W1210" s="108">
        <f t="shared" si="119"/>
        <v>0</v>
      </c>
      <c r="Y1210" s="92">
        <f t="shared" si="115"/>
        <v>15.883562729999998</v>
      </c>
      <c r="Z1210">
        <f t="shared" si="116"/>
        <v>15.883562729999998</v>
      </c>
    </row>
    <row r="1211" spans="1:32" hidden="1" x14ac:dyDescent="0.25">
      <c r="A1211" s="171">
        <v>1757</v>
      </c>
      <c r="B1211" s="171" t="s">
        <v>1271</v>
      </c>
      <c r="C1211" s="171" t="s">
        <v>2446</v>
      </c>
      <c r="D1211" s="172">
        <v>44424</v>
      </c>
      <c r="E1211" s="173">
        <v>0.25615766000000001</v>
      </c>
      <c r="F1211" s="173">
        <v>0.25615766000000001</v>
      </c>
      <c r="G1211" s="173">
        <v>1011.7794</v>
      </c>
      <c r="I1211" s="92">
        <f t="shared" si="117"/>
        <v>0.25615766000000001</v>
      </c>
      <c r="J1211" t="str">
        <f>IFERROR(VLOOKUP(VLOOKUP(B1211,'Div &amp; NAV PU'!K:N,4,0),$O:$P,2,0),"Debt")</f>
        <v>Debt</v>
      </c>
      <c r="R1211" t="str">
        <f t="shared" si="118"/>
        <v>Y0BQRegular Plan - Daily IDCW</v>
      </c>
      <c r="S1211" t="str">
        <f>+VLOOKUP(B1211,'Div &amp; NAV PU'!K:N,4,0)</f>
        <v>Y0BQ</v>
      </c>
      <c r="T1211" t="str">
        <f>+VLOOKUP(B1211,'Div &amp; NAV PU'!K:O,5,0)</f>
        <v>Regular Plan - Daily IDCW</v>
      </c>
      <c r="U1211">
        <f t="shared" si="114"/>
        <v>15.994319890000005</v>
      </c>
      <c r="V1211">
        <f>+VLOOKUP(T1211,Financials!$C$59:$AN$72,MATCH(S1211,Financials!$1:$1,0)-2,0)</f>
        <v>15.994319890000005</v>
      </c>
      <c r="W1211" s="108">
        <f t="shared" si="119"/>
        <v>0</v>
      </c>
      <c r="Y1211" s="92">
        <f t="shared" si="115"/>
        <v>15.994319890000005</v>
      </c>
      <c r="Z1211">
        <f t="shared" si="116"/>
        <v>15.994319890000005</v>
      </c>
    </row>
    <row r="1212" spans="1:32" hidden="1" x14ac:dyDescent="0.25">
      <c r="A1212" s="171">
        <v>1758</v>
      </c>
      <c r="B1212" s="171" t="s">
        <v>1270</v>
      </c>
      <c r="C1212" s="171" t="s">
        <v>2452</v>
      </c>
      <c r="D1212" s="172">
        <v>44424</v>
      </c>
      <c r="E1212" s="173">
        <v>0.67640263</v>
      </c>
      <c r="F1212" s="173">
        <v>0.67640263</v>
      </c>
      <c r="G1212" s="173">
        <v>1000.9308</v>
      </c>
      <c r="I1212" s="92">
        <f t="shared" si="117"/>
        <v>0.67640263</v>
      </c>
      <c r="J1212" t="str">
        <f>IFERROR(VLOOKUP(VLOOKUP(B1212,'Div &amp; NAV PU'!K:N,4,0),$O:$P,2,0),"Debt")</f>
        <v>Debt</v>
      </c>
      <c r="R1212" t="str">
        <f t="shared" si="118"/>
        <v>Y0BQDirect Plan - Weekly IDCW</v>
      </c>
      <c r="S1212" t="str">
        <f>+VLOOKUP(B1212,'Div &amp; NAV PU'!K:N,4,0)</f>
        <v>Y0BQ</v>
      </c>
      <c r="T1212" t="str">
        <f>+VLOOKUP(B1212,'Div &amp; NAV PU'!K:O,5,0)</f>
        <v>Direct Plan - Weekly IDCW</v>
      </c>
      <c r="U1212">
        <f t="shared" si="114"/>
        <v>16.12514651</v>
      </c>
      <c r="V1212">
        <f>+VLOOKUP(T1212,Financials!$C$59:$AN$72,MATCH(S1212,Financials!$1:$1,0)-2,0)</f>
        <v>16.12514651</v>
      </c>
      <c r="W1212" s="108">
        <f t="shared" si="119"/>
        <v>0</v>
      </c>
      <c r="Y1212" s="92">
        <f t="shared" si="115"/>
        <v>16.12514651</v>
      </c>
      <c r="Z1212">
        <f t="shared" si="116"/>
        <v>16.12514651</v>
      </c>
    </row>
    <row r="1213" spans="1:32" hidden="1" x14ac:dyDescent="0.25">
      <c r="A1213" s="171">
        <v>1759</v>
      </c>
      <c r="B1213" s="171" t="s">
        <v>1268</v>
      </c>
      <c r="C1213" s="171" t="s">
        <v>2447</v>
      </c>
      <c r="D1213" s="172">
        <v>44424</v>
      </c>
      <c r="E1213" s="173">
        <v>0.26183057999999998</v>
      </c>
      <c r="F1213" s="173">
        <v>0.26183057999999998</v>
      </c>
      <c r="G1213" s="173">
        <v>1014.3496</v>
      </c>
      <c r="I1213" s="92">
        <f t="shared" si="117"/>
        <v>0.26183057999999998</v>
      </c>
      <c r="J1213" t="str">
        <f>IFERROR(VLOOKUP(VLOOKUP(B1213,'Div &amp; NAV PU'!K:N,4,0),$O:$P,2,0),"Debt")</f>
        <v>Debt</v>
      </c>
      <c r="R1213" t="str">
        <f t="shared" si="118"/>
        <v>Y0BQDirect Plan - Daily IDCW</v>
      </c>
      <c r="S1213" t="str">
        <f>+VLOOKUP(B1213,'Div &amp; NAV PU'!K:N,4,0)</f>
        <v>Y0BQ</v>
      </c>
      <c r="T1213" t="str">
        <f>+VLOOKUP(B1213,'Div &amp; NAV PU'!K:O,5,0)</f>
        <v>Direct Plan - Daily IDCW</v>
      </c>
      <c r="U1213">
        <f t="shared" si="114"/>
        <v>16.338912069999992</v>
      </c>
      <c r="V1213">
        <f>+VLOOKUP(T1213,Financials!$C$59:$AN$72,MATCH(S1213,Financials!$1:$1,0)-2,0)</f>
        <v>16.338912069999992</v>
      </c>
      <c r="W1213" s="108">
        <f t="shared" si="119"/>
        <v>0</v>
      </c>
      <c r="Y1213" s="92">
        <f t="shared" si="115"/>
        <v>16.338912069999992</v>
      </c>
      <c r="Z1213">
        <f t="shared" si="116"/>
        <v>16.338912069999992</v>
      </c>
    </row>
    <row r="1214" spans="1:32" hidden="1" x14ac:dyDescent="0.25">
      <c r="A1214" s="171">
        <v>1764</v>
      </c>
      <c r="B1214" s="171">
        <v>126</v>
      </c>
      <c r="C1214" s="171" t="s">
        <v>2450</v>
      </c>
      <c r="D1214" s="172">
        <v>44425</v>
      </c>
      <c r="E1214" s="173">
        <v>1.087747E-2</v>
      </c>
      <c r="F1214" s="173">
        <v>1.087747E-2</v>
      </c>
      <c r="G1214" s="173">
        <v>13.0528</v>
      </c>
      <c r="I1214" s="92">
        <f t="shared" si="117"/>
        <v>1.087747E-2</v>
      </c>
      <c r="J1214" t="str">
        <f>IFERROR(VLOOKUP(VLOOKUP(B1214,'Div &amp; NAV PU'!K:N,4,0),$O:$P,2,0),"Debt")</f>
        <v>Debt</v>
      </c>
      <c r="R1214" t="str">
        <f t="shared" si="118"/>
        <v>Y0BLRegular Plan - Weekly IDCW</v>
      </c>
      <c r="S1214" t="str">
        <f>+VLOOKUP(B1214,'Div &amp; NAV PU'!K:N,4,0)</f>
        <v>Y0BL</v>
      </c>
      <c r="T1214" t="str">
        <f>+VLOOKUP(B1214,'Div &amp; NAV PU'!K:O,5,0)</f>
        <v>Regular Plan - Weekly IDCW</v>
      </c>
      <c r="U1214">
        <f t="shared" si="114"/>
        <v>0.15968480999999998</v>
      </c>
      <c r="V1214">
        <f>+VLOOKUP(T1214,Financials!$C$59:$AN$72,MATCH(S1214,Financials!$1:$1,0)-2,0)</f>
        <v>0.15968480999999998</v>
      </c>
      <c r="W1214" s="108">
        <f t="shared" si="119"/>
        <v>0</v>
      </c>
      <c r="Y1214" s="92">
        <f t="shared" si="115"/>
        <v>0.15968480999999998</v>
      </c>
      <c r="Z1214">
        <f t="shared" si="116"/>
        <v>0.15968480999999998</v>
      </c>
      <c r="AF1214" s="169"/>
    </row>
    <row r="1215" spans="1:32" hidden="1" x14ac:dyDescent="0.25">
      <c r="A1215" s="171">
        <v>1765</v>
      </c>
      <c r="B1215" s="171" t="s">
        <v>1262</v>
      </c>
      <c r="C1215" s="171" t="s">
        <v>2456</v>
      </c>
      <c r="D1215" s="172">
        <v>44425</v>
      </c>
      <c r="E1215" s="173">
        <v>1.002396E-2</v>
      </c>
      <c r="F1215" s="173">
        <v>1.002396E-2</v>
      </c>
      <c r="G1215" s="173">
        <v>11.305999999999999</v>
      </c>
      <c r="I1215" s="92">
        <f t="shared" si="117"/>
        <v>1.002396E-2</v>
      </c>
      <c r="J1215" t="str">
        <f>IFERROR(VLOOKUP(VLOOKUP(B1215,'Div &amp; NAV PU'!K:N,4,0),$O:$P,2,0),"Debt")</f>
        <v>Debt</v>
      </c>
      <c r="R1215" t="str">
        <f t="shared" si="118"/>
        <v>Y0BODirect Plan - Weekly IDCW</v>
      </c>
      <c r="S1215" t="str">
        <f>+VLOOKUP(B1215,'Div &amp; NAV PU'!K:N,4,0)</f>
        <v>Y0BO</v>
      </c>
      <c r="T1215" t="str">
        <f>+VLOOKUP(B1215,'Div &amp; NAV PU'!K:O,5,0)</f>
        <v>Direct Plan - Weekly IDCW</v>
      </c>
      <c r="U1215">
        <f t="shared" si="114"/>
        <v>0.16732176999999998</v>
      </c>
      <c r="V1215">
        <f>+VLOOKUP(T1215,Financials!$C$59:$AN$72,MATCH(S1215,Financials!$1:$1,0)-2,0)</f>
        <v>0.16732176999999998</v>
      </c>
      <c r="W1215" s="108">
        <f t="shared" si="119"/>
        <v>0</v>
      </c>
      <c r="Y1215" s="92">
        <f t="shared" si="115"/>
        <v>0.16732176999999998</v>
      </c>
      <c r="Z1215">
        <f t="shared" si="116"/>
        <v>0.16732176999999998</v>
      </c>
    </row>
    <row r="1216" spans="1:32" hidden="1" x14ac:dyDescent="0.25">
      <c r="A1216" s="171">
        <v>1767</v>
      </c>
      <c r="B1216" s="171">
        <v>221</v>
      </c>
      <c r="C1216" s="171" t="s">
        <v>2454</v>
      </c>
      <c r="D1216" s="172">
        <v>44425</v>
      </c>
      <c r="E1216" s="173">
        <v>9.4462599999999997E-3</v>
      </c>
      <c r="F1216" s="173">
        <v>9.4462599999999997E-3</v>
      </c>
      <c r="G1216" s="173">
        <v>11.124000000000001</v>
      </c>
      <c r="I1216" s="92">
        <f t="shared" si="117"/>
        <v>9.4462599999999997E-3</v>
      </c>
      <c r="J1216" t="str">
        <f>IFERROR(VLOOKUP(VLOOKUP(B1216,'Div &amp; NAV PU'!K:N,4,0),$O:$P,2,0),"Debt")</f>
        <v>Debt</v>
      </c>
      <c r="R1216" t="str">
        <f t="shared" si="118"/>
        <v>Y0BORegular Plan - Weekly IDCW</v>
      </c>
      <c r="S1216" t="str">
        <f>+VLOOKUP(B1216,'Div &amp; NAV PU'!K:N,4,0)</f>
        <v>Y0BO</v>
      </c>
      <c r="T1216" t="str">
        <f>+VLOOKUP(B1216,'Div &amp; NAV PU'!K:O,5,0)</f>
        <v>Regular Plan - Weekly IDCW</v>
      </c>
      <c r="U1216">
        <f t="shared" si="114"/>
        <v>0.15691073999999997</v>
      </c>
      <c r="V1216">
        <f>+VLOOKUP(T1216,Financials!$C$59:$AN$72,MATCH(S1216,Financials!$1:$1,0)-2,0)</f>
        <v>0.15691073999999997</v>
      </c>
      <c r="W1216" s="108">
        <f t="shared" si="119"/>
        <v>0</v>
      </c>
      <c r="Y1216" s="92">
        <f t="shared" si="115"/>
        <v>0.15691073999999997</v>
      </c>
      <c r="Z1216">
        <f t="shared" si="116"/>
        <v>0.15691073999999997</v>
      </c>
    </row>
    <row r="1217" spans="1:32" hidden="1" x14ac:dyDescent="0.25">
      <c r="A1217" s="171">
        <v>1769</v>
      </c>
      <c r="B1217" s="171" t="s">
        <v>1296</v>
      </c>
      <c r="C1217" s="171" t="s">
        <v>2461</v>
      </c>
      <c r="D1217" s="172">
        <v>44425</v>
      </c>
      <c r="E1217" s="173">
        <v>2.6585319999999999E-2</v>
      </c>
      <c r="F1217" s="173">
        <v>2.6585319999999999E-2</v>
      </c>
      <c r="G1217" s="173">
        <v>10.842000000000001</v>
      </c>
      <c r="I1217" s="92">
        <f t="shared" si="117"/>
        <v>2.6585319999999999E-2</v>
      </c>
      <c r="J1217" t="str">
        <f>IFERROR(VLOOKUP(VLOOKUP(B1217,'Div &amp; NAV PU'!K:N,4,0),$O:$P,2,0),"Debt")</f>
        <v>Debt</v>
      </c>
      <c r="R1217" t="str">
        <f t="shared" si="118"/>
        <v>Y0AIDirect Plan - Weekly IDCW</v>
      </c>
      <c r="S1217" t="str">
        <f>+VLOOKUP(B1217,'Div &amp; NAV PU'!K:N,4,0)</f>
        <v>Y0AI</v>
      </c>
      <c r="T1217" t="str">
        <f>+VLOOKUP(B1217,'Div &amp; NAV PU'!K:O,5,0)</f>
        <v>Direct Plan - Weekly IDCW</v>
      </c>
      <c r="U1217">
        <f t="shared" si="114"/>
        <v>0.27169967</v>
      </c>
      <c r="V1217">
        <f>+VLOOKUP(T1217,Financials!$C$59:$AN$72,MATCH(S1217,Financials!$1:$1,0)-2,0)</f>
        <v>0.27169967</v>
      </c>
      <c r="W1217" s="108">
        <f t="shared" si="119"/>
        <v>0</v>
      </c>
      <c r="Y1217" s="92">
        <f t="shared" si="115"/>
        <v>0.27169967</v>
      </c>
      <c r="Z1217">
        <f t="shared" si="116"/>
        <v>0.27169967</v>
      </c>
      <c r="AF1217" s="169"/>
    </row>
    <row r="1218" spans="1:32" hidden="1" x14ac:dyDescent="0.25">
      <c r="A1218" s="171">
        <v>1770</v>
      </c>
      <c r="B1218" s="171" t="s">
        <v>1267</v>
      </c>
      <c r="C1218" s="171" t="s">
        <v>2451</v>
      </c>
      <c r="D1218" s="172">
        <v>44425</v>
      </c>
      <c r="E1218" s="173">
        <v>1.2128730000000001E-2</v>
      </c>
      <c r="F1218" s="173">
        <v>1.2128730000000001E-2</v>
      </c>
      <c r="G1218" s="173">
        <v>13.126099999999999</v>
      </c>
      <c r="I1218" s="92">
        <f t="shared" si="117"/>
        <v>1.2128730000000001E-2</v>
      </c>
      <c r="J1218" t="str">
        <f>IFERROR(VLOOKUP(VLOOKUP(B1218,'Div &amp; NAV PU'!K:N,4,0),$O:$P,2,0),"Debt")</f>
        <v>Debt</v>
      </c>
      <c r="R1218" t="str">
        <f t="shared" si="118"/>
        <v>Y0BLDirect Plan - Weekly IDCW</v>
      </c>
      <c r="S1218" t="str">
        <f>+VLOOKUP(B1218,'Div &amp; NAV PU'!K:N,4,0)</f>
        <v>Y0BL</v>
      </c>
      <c r="T1218" t="str">
        <f>+VLOOKUP(B1218,'Div &amp; NAV PU'!K:O,5,0)</f>
        <v>Direct Plan - Weekly IDCW</v>
      </c>
      <c r="U1218">
        <f t="shared" ref="U1218:U1281" si="120">+SUMIFS(I:I,R:R,R1218)</f>
        <v>0.18718277999999999</v>
      </c>
      <c r="V1218">
        <f>+VLOOKUP(T1218,Financials!$C$59:$AN$72,MATCH(S1218,Financials!$1:$1,0)-2,0)</f>
        <v>0.18718277999999999</v>
      </c>
      <c r="W1218" s="108">
        <f t="shared" si="119"/>
        <v>0</v>
      </c>
      <c r="Y1218" s="92">
        <f t="shared" ref="Y1218:Y1281" si="121">+SUMIFS(E:E,R:R,R1218)</f>
        <v>0.18718277999999999</v>
      </c>
      <c r="Z1218">
        <f t="shared" ref="Z1218:Z1281" si="122">+SUMIFS(F:F,R:R,R1218)</f>
        <v>0.18718277999999999</v>
      </c>
    </row>
    <row r="1219" spans="1:32" hidden="1" x14ac:dyDescent="0.25">
      <c r="A1219" s="171">
        <v>1771</v>
      </c>
      <c r="B1219" s="171" t="s">
        <v>1300</v>
      </c>
      <c r="C1219" s="171" t="s">
        <v>2460</v>
      </c>
      <c r="D1219" s="172">
        <v>44425</v>
      </c>
      <c r="E1219" s="173">
        <v>2.5755090000000001E-2</v>
      </c>
      <c r="F1219" s="173">
        <v>2.5755090000000001E-2</v>
      </c>
      <c r="G1219" s="173">
        <v>10.833399999999999</v>
      </c>
      <c r="I1219" s="92">
        <f t="shared" ref="I1219:I1282" si="123">F1219</f>
        <v>2.5755090000000001E-2</v>
      </c>
      <c r="J1219" t="str">
        <f>IFERROR(VLOOKUP(VLOOKUP(B1219,'Div &amp; NAV PU'!K:N,4,0),$O:$P,2,0),"Debt")</f>
        <v>Debt</v>
      </c>
      <c r="R1219" t="str">
        <f t="shared" si="118"/>
        <v>Y0AIRegular Plan - Weekly IDCW</v>
      </c>
      <c r="S1219" t="str">
        <f>+VLOOKUP(B1219,'Div &amp; NAV PU'!K:N,4,0)</f>
        <v>Y0AI</v>
      </c>
      <c r="T1219" t="str">
        <f>+VLOOKUP(B1219,'Div &amp; NAV PU'!K:O,5,0)</f>
        <v>Regular Plan - Weekly IDCW</v>
      </c>
      <c r="U1219">
        <f t="shared" si="120"/>
        <v>0.25746023000000001</v>
      </c>
      <c r="V1219">
        <f>+VLOOKUP(T1219,Financials!$C$59:$AN$72,MATCH(S1219,Financials!$1:$1,0)-2,0)</f>
        <v>0.25746023000000001</v>
      </c>
      <c r="W1219" s="108">
        <f t="shared" si="119"/>
        <v>0</v>
      </c>
      <c r="Y1219" s="92">
        <f t="shared" si="121"/>
        <v>0.25746023000000001</v>
      </c>
      <c r="Z1219">
        <f t="shared" si="122"/>
        <v>0.25746023000000001</v>
      </c>
    </row>
    <row r="1220" spans="1:32" hidden="1" x14ac:dyDescent="0.25">
      <c r="A1220" s="171">
        <v>1774</v>
      </c>
      <c r="B1220" s="171">
        <v>222</v>
      </c>
      <c r="C1220" s="171" t="s">
        <v>2455</v>
      </c>
      <c r="D1220" s="172">
        <v>44425</v>
      </c>
      <c r="E1220" s="173">
        <v>4.1057000000000003E-3</v>
      </c>
      <c r="F1220" s="173">
        <v>4.1057000000000003E-3</v>
      </c>
      <c r="G1220" s="173">
        <v>10.322100000000001</v>
      </c>
      <c r="I1220" s="92">
        <f t="shared" si="123"/>
        <v>4.1057000000000003E-3</v>
      </c>
      <c r="J1220" t="str">
        <f>IFERROR(VLOOKUP(VLOOKUP(B1220,'Div &amp; NAV PU'!K:N,4,0),$O:$P,2,0),"Debt")</f>
        <v>Debt</v>
      </c>
      <c r="R1220" t="str">
        <f t="shared" si="118"/>
        <v>Y0BORegular Plan - Daily IDCW</v>
      </c>
      <c r="S1220" t="str">
        <f>+VLOOKUP(B1220,'Div &amp; NAV PU'!K:N,4,0)</f>
        <v>Y0BO</v>
      </c>
      <c r="T1220" t="str">
        <f>+VLOOKUP(B1220,'Div &amp; NAV PU'!K:O,5,0)</f>
        <v>Regular Plan - Daily IDCW</v>
      </c>
      <c r="U1220">
        <f t="shared" si="120"/>
        <v>0.17107141000000012</v>
      </c>
      <c r="V1220">
        <f>+VLOOKUP(T1220,Financials!$C$59:$AN$72,MATCH(S1220,Financials!$1:$1,0)-2,0)</f>
        <v>0.17107141000000012</v>
      </c>
      <c r="W1220" s="108">
        <f t="shared" si="119"/>
        <v>0</v>
      </c>
      <c r="Y1220" s="92">
        <f t="shared" si="121"/>
        <v>0.17107141000000012</v>
      </c>
      <c r="Z1220">
        <f t="shared" si="122"/>
        <v>0.17107141000000012</v>
      </c>
      <c r="AF1220" s="169"/>
    </row>
    <row r="1221" spans="1:32" hidden="1" x14ac:dyDescent="0.25">
      <c r="A1221" s="171">
        <v>1777</v>
      </c>
      <c r="B1221" s="171" t="s">
        <v>1259</v>
      </c>
      <c r="C1221" s="171" t="s">
        <v>2457</v>
      </c>
      <c r="D1221" s="172">
        <v>44425</v>
      </c>
      <c r="E1221" s="173">
        <v>4.3645000000000003E-3</v>
      </c>
      <c r="F1221" s="173">
        <v>4.3645000000000003E-3</v>
      </c>
      <c r="G1221" s="173">
        <v>10.5092</v>
      </c>
      <c r="I1221" s="92">
        <f t="shared" si="123"/>
        <v>4.3645000000000003E-3</v>
      </c>
      <c r="J1221" t="str">
        <f>IFERROR(VLOOKUP(VLOOKUP(B1221,'Div &amp; NAV PU'!K:N,4,0),$O:$P,2,0),"Debt")</f>
        <v>Debt</v>
      </c>
      <c r="R1221" t="str">
        <f t="shared" si="118"/>
        <v>Y0BODirect Plan - Daily IDCW</v>
      </c>
      <c r="S1221" t="str">
        <f>+VLOOKUP(B1221,'Div &amp; NAV PU'!K:N,4,0)</f>
        <v>Y0BO</v>
      </c>
      <c r="T1221" t="str">
        <f>+VLOOKUP(B1221,'Div &amp; NAV PU'!K:O,5,0)</f>
        <v>Direct Plan - Daily IDCW</v>
      </c>
      <c r="U1221">
        <f t="shared" si="120"/>
        <v>0.18260394999999999</v>
      </c>
      <c r="V1221">
        <f>+VLOOKUP(T1221,Financials!$C$59:$AN$72,MATCH(S1221,Financials!$1:$1,0)-2,0)</f>
        <v>0.18260394999999999</v>
      </c>
      <c r="W1221" s="108">
        <f t="shared" si="119"/>
        <v>0</v>
      </c>
      <c r="Y1221" s="92">
        <f t="shared" si="121"/>
        <v>0.18260394999999999</v>
      </c>
      <c r="Z1221">
        <f t="shared" si="122"/>
        <v>0.18260394999999999</v>
      </c>
    </row>
    <row r="1222" spans="1:32" hidden="1" x14ac:dyDescent="0.25">
      <c r="A1222" s="171">
        <v>1778</v>
      </c>
      <c r="B1222" s="171" t="s">
        <v>1289</v>
      </c>
      <c r="C1222" s="171" t="s">
        <v>2444</v>
      </c>
      <c r="D1222" s="172">
        <v>44425</v>
      </c>
      <c r="E1222" s="173">
        <v>8.0202850000000006E-2</v>
      </c>
      <c r="F1222" s="173">
        <v>8.0202850000000006E-2</v>
      </c>
      <c r="G1222" s="173">
        <v>1023.3</v>
      </c>
      <c r="I1222" s="92">
        <f t="shared" si="123"/>
        <v>8.0202850000000006E-2</v>
      </c>
      <c r="J1222" t="str">
        <f>IFERROR(VLOOKUP(VLOOKUP(B1222,'Div &amp; NAV PU'!K:N,4,0),$O:$P,2,0),"Debt")</f>
        <v>Debt</v>
      </c>
      <c r="R1222" t="str">
        <f t="shared" si="118"/>
        <v>Y0ALRegular Plan - Daily IDCW</v>
      </c>
      <c r="S1222" t="str">
        <f>+VLOOKUP(B1222,'Div &amp; NAV PU'!K:N,4,0)</f>
        <v>Y0AL</v>
      </c>
      <c r="T1222" t="str">
        <f>+VLOOKUP(B1222,'Div &amp; NAV PU'!K:O,5,0)</f>
        <v>Regular Plan - Daily IDCW</v>
      </c>
      <c r="U1222">
        <f t="shared" si="120"/>
        <v>15.581406499999995</v>
      </c>
      <c r="V1222">
        <f>+VLOOKUP(T1222,Financials!$C$59:$AN$72,MATCH(S1222,Financials!$1:$1,0)-2,0)</f>
        <v>15.581406499999995</v>
      </c>
      <c r="W1222" s="108">
        <f t="shared" si="119"/>
        <v>0</v>
      </c>
      <c r="Y1222" s="92">
        <f t="shared" si="121"/>
        <v>15.581406499999995</v>
      </c>
      <c r="Z1222">
        <f t="shared" si="122"/>
        <v>15.581406499999995</v>
      </c>
    </row>
    <row r="1223" spans="1:32" hidden="1" x14ac:dyDescent="0.25">
      <c r="A1223" s="171">
        <v>1779</v>
      </c>
      <c r="B1223" s="171" t="s">
        <v>1285</v>
      </c>
      <c r="C1223" s="171" t="s">
        <v>2445</v>
      </c>
      <c r="D1223" s="172">
        <v>44425</v>
      </c>
      <c r="E1223" s="173">
        <v>8.3077280000000003E-2</v>
      </c>
      <c r="F1223" s="173">
        <v>8.3077280000000003E-2</v>
      </c>
      <c r="G1223" s="173">
        <v>1023.3</v>
      </c>
      <c r="I1223" s="92">
        <f t="shared" si="123"/>
        <v>8.3077280000000003E-2</v>
      </c>
      <c r="J1223" t="str">
        <f>IFERROR(VLOOKUP(VLOOKUP(B1223,'Div &amp; NAV PU'!K:N,4,0),$O:$P,2,0),"Debt")</f>
        <v>Debt</v>
      </c>
      <c r="R1223" t="str">
        <f t="shared" si="118"/>
        <v>Y0ALDirect Plan - Daily IDCW</v>
      </c>
      <c r="S1223" t="str">
        <f>+VLOOKUP(B1223,'Div &amp; NAV PU'!K:N,4,0)</f>
        <v>Y0AL</v>
      </c>
      <c r="T1223" t="str">
        <f>+VLOOKUP(B1223,'Div &amp; NAV PU'!K:O,5,0)</f>
        <v>Direct Plan - Daily IDCW</v>
      </c>
      <c r="U1223">
        <f t="shared" si="120"/>
        <v>16.110954460000006</v>
      </c>
      <c r="V1223">
        <f>+VLOOKUP(T1223,Financials!$C$59:$AN$72,MATCH(S1223,Financials!$1:$1,0)-2,0)</f>
        <v>16.110954460000006</v>
      </c>
      <c r="W1223" s="108">
        <f t="shared" si="119"/>
        <v>0</v>
      </c>
      <c r="Y1223" s="92">
        <f t="shared" si="121"/>
        <v>16.110954460000006</v>
      </c>
      <c r="Z1223">
        <f t="shared" si="122"/>
        <v>16.110954460000006</v>
      </c>
    </row>
    <row r="1224" spans="1:32" hidden="1" x14ac:dyDescent="0.25">
      <c r="A1224" s="171">
        <v>1781</v>
      </c>
      <c r="B1224" s="171">
        <v>125</v>
      </c>
      <c r="C1224" s="171" t="s">
        <v>2458</v>
      </c>
      <c r="D1224" s="172">
        <v>44425</v>
      </c>
      <c r="E1224" s="173">
        <v>4.5238800000000001E-3</v>
      </c>
      <c r="F1224" s="173">
        <v>4.5238800000000001E-3</v>
      </c>
      <c r="G1224" s="173">
        <v>10.8591</v>
      </c>
      <c r="I1224" s="92">
        <f t="shared" si="123"/>
        <v>4.5238800000000001E-3</v>
      </c>
      <c r="J1224" t="str">
        <f>IFERROR(VLOOKUP(VLOOKUP(B1224,'Div &amp; NAV PU'!K:N,4,0),$O:$P,2,0),"Debt")</f>
        <v>Debt</v>
      </c>
      <c r="R1224" t="str">
        <f t="shared" si="118"/>
        <v>Y0BLRegular Plan - Daily IDCW</v>
      </c>
      <c r="S1224" t="str">
        <f>+VLOOKUP(B1224,'Div &amp; NAV PU'!K:N,4,0)</f>
        <v>Y0BL</v>
      </c>
      <c r="T1224" t="str">
        <f>+VLOOKUP(B1224,'Div &amp; NAV PU'!K:O,5,0)</f>
        <v>Regular Plan - Daily IDCW</v>
      </c>
      <c r="U1224">
        <f t="shared" si="120"/>
        <v>0.15721088999999988</v>
      </c>
      <c r="V1224">
        <f>+VLOOKUP(T1224,Financials!$C$59:$AN$72,MATCH(S1224,Financials!$1:$1,0)-2,0)</f>
        <v>0.15721088999999988</v>
      </c>
      <c r="W1224" s="108">
        <f t="shared" si="119"/>
        <v>0</v>
      </c>
      <c r="Y1224" s="92">
        <f t="shared" si="121"/>
        <v>0.15721088999999988</v>
      </c>
      <c r="Z1224">
        <f t="shared" si="122"/>
        <v>0.15721088999999988</v>
      </c>
    </row>
    <row r="1225" spans="1:32" hidden="1" x14ac:dyDescent="0.25">
      <c r="A1225" s="171">
        <v>1783</v>
      </c>
      <c r="B1225" s="171" t="s">
        <v>1263</v>
      </c>
      <c r="C1225" s="171" t="s">
        <v>2459</v>
      </c>
      <c r="D1225" s="172">
        <v>44425</v>
      </c>
      <c r="E1225" s="173">
        <v>5.0954299999999998E-3</v>
      </c>
      <c r="F1225" s="173">
        <v>5.0954299999999998E-3</v>
      </c>
      <c r="G1225" s="173">
        <v>10.8591</v>
      </c>
      <c r="I1225" s="92">
        <f t="shared" si="123"/>
        <v>5.0954299999999998E-3</v>
      </c>
      <c r="J1225" t="str">
        <f>IFERROR(VLOOKUP(VLOOKUP(B1225,'Div &amp; NAV PU'!K:N,4,0),$O:$P,2,0),"Debt")</f>
        <v>Debt</v>
      </c>
      <c r="R1225" t="str">
        <f t="shared" si="118"/>
        <v>Y0BLDirect Plan - Daily IDCW</v>
      </c>
      <c r="S1225" t="str">
        <f>+VLOOKUP(B1225,'Div &amp; NAV PU'!K:N,4,0)</f>
        <v>Y0BL</v>
      </c>
      <c r="T1225" t="str">
        <f>+VLOOKUP(B1225,'Div &amp; NAV PU'!K:O,5,0)</f>
        <v>Direct Plan - Daily IDCW</v>
      </c>
      <c r="U1225">
        <f t="shared" si="120"/>
        <v>0.18309809000000002</v>
      </c>
      <c r="V1225">
        <f>+VLOOKUP(T1225,Financials!$C$59:$AN$72,MATCH(S1225,Financials!$1:$1,0)-2,0)</f>
        <v>0.18309809000000002</v>
      </c>
      <c r="W1225" s="108">
        <f t="shared" si="119"/>
        <v>0</v>
      </c>
      <c r="Y1225" s="92">
        <f t="shared" si="121"/>
        <v>0.18309809000000002</v>
      </c>
      <c r="Z1225">
        <f t="shared" si="122"/>
        <v>0.18309809000000002</v>
      </c>
    </row>
    <row r="1226" spans="1:32" hidden="1" x14ac:dyDescent="0.25">
      <c r="A1226" s="171">
        <v>1784</v>
      </c>
      <c r="B1226" s="171" t="s">
        <v>1271</v>
      </c>
      <c r="C1226" s="171" t="s">
        <v>2446</v>
      </c>
      <c r="D1226" s="172">
        <v>44425</v>
      </c>
      <c r="E1226" s="173">
        <v>0.10004992</v>
      </c>
      <c r="F1226" s="173">
        <v>0.10004992</v>
      </c>
      <c r="G1226" s="173">
        <v>1011.7794</v>
      </c>
      <c r="I1226" s="92">
        <f t="shared" si="123"/>
        <v>0.10004992</v>
      </c>
      <c r="J1226" t="str">
        <f>IFERROR(VLOOKUP(VLOOKUP(B1226,'Div &amp; NAV PU'!K:N,4,0),$O:$P,2,0),"Debt")</f>
        <v>Debt</v>
      </c>
      <c r="R1226" t="str">
        <f t="shared" si="118"/>
        <v>Y0BQRegular Plan - Daily IDCW</v>
      </c>
      <c r="S1226" t="str">
        <f>+VLOOKUP(B1226,'Div &amp; NAV PU'!K:N,4,0)</f>
        <v>Y0BQ</v>
      </c>
      <c r="T1226" t="str">
        <f>+VLOOKUP(B1226,'Div &amp; NAV PU'!K:O,5,0)</f>
        <v>Regular Plan - Daily IDCW</v>
      </c>
      <c r="U1226">
        <f t="shared" si="120"/>
        <v>15.994319890000005</v>
      </c>
      <c r="V1226">
        <f>+VLOOKUP(T1226,Financials!$C$59:$AN$72,MATCH(S1226,Financials!$1:$1,0)-2,0)</f>
        <v>15.994319890000005</v>
      </c>
      <c r="W1226" s="108">
        <f t="shared" si="119"/>
        <v>0</v>
      </c>
      <c r="Y1226" s="92">
        <f t="shared" si="121"/>
        <v>15.994319890000005</v>
      </c>
      <c r="Z1226">
        <f t="shared" si="122"/>
        <v>15.994319890000005</v>
      </c>
    </row>
    <row r="1227" spans="1:32" hidden="1" x14ac:dyDescent="0.25">
      <c r="A1227" s="171">
        <v>1785</v>
      </c>
      <c r="B1227" s="171" t="s">
        <v>1268</v>
      </c>
      <c r="C1227" s="171" t="s">
        <v>2447</v>
      </c>
      <c r="D1227" s="172">
        <v>44425</v>
      </c>
      <c r="E1227" s="173">
        <v>0.10197537</v>
      </c>
      <c r="F1227" s="173">
        <v>0.10197537</v>
      </c>
      <c r="G1227" s="173">
        <v>1014.3496</v>
      </c>
      <c r="I1227" s="92">
        <f t="shared" si="123"/>
        <v>0.10197537</v>
      </c>
      <c r="J1227" t="str">
        <f>IFERROR(VLOOKUP(VLOOKUP(B1227,'Div &amp; NAV PU'!K:N,4,0),$O:$P,2,0),"Debt")</f>
        <v>Debt</v>
      </c>
      <c r="R1227" t="str">
        <f t="shared" si="118"/>
        <v>Y0BQDirect Plan - Daily IDCW</v>
      </c>
      <c r="S1227" t="str">
        <f>+VLOOKUP(B1227,'Div &amp; NAV PU'!K:N,4,0)</f>
        <v>Y0BQ</v>
      </c>
      <c r="T1227" t="str">
        <f>+VLOOKUP(B1227,'Div &amp; NAV PU'!K:O,5,0)</f>
        <v>Direct Plan - Daily IDCW</v>
      </c>
      <c r="U1227">
        <f t="shared" si="120"/>
        <v>16.338912069999992</v>
      </c>
      <c r="V1227">
        <f>+VLOOKUP(T1227,Financials!$C$59:$AN$72,MATCH(S1227,Financials!$1:$1,0)-2,0)</f>
        <v>16.338912069999992</v>
      </c>
      <c r="W1227" s="108">
        <f t="shared" si="119"/>
        <v>0</v>
      </c>
      <c r="Y1227" s="92">
        <f t="shared" si="121"/>
        <v>16.338912069999992</v>
      </c>
      <c r="Z1227">
        <f t="shared" si="122"/>
        <v>16.338912069999992</v>
      </c>
    </row>
    <row r="1228" spans="1:32" hidden="1" x14ac:dyDescent="0.25">
      <c r="A1228" s="171">
        <v>1787</v>
      </c>
      <c r="B1228" s="171" t="s">
        <v>1297</v>
      </c>
      <c r="C1228" s="171" t="s">
        <v>2469</v>
      </c>
      <c r="D1228" s="172">
        <v>44425</v>
      </c>
      <c r="E1228" s="173">
        <v>1.006402E-2</v>
      </c>
      <c r="F1228" s="173">
        <v>1.006402E-2</v>
      </c>
      <c r="G1228" s="173">
        <v>11.116</v>
      </c>
      <c r="I1228" s="92">
        <f t="shared" si="123"/>
        <v>1.006402E-2</v>
      </c>
      <c r="J1228" t="str">
        <f>IFERROR(VLOOKUP(VLOOKUP(B1228,'Div &amp; NAV PU'!K:N,4,0),$O:$P,2,0),"Debt")</f>
        <v>Debt</v>
      </c>
      <c r="R1228" t="str">
        <f t="shared" si="118"/>
        <v>Y0AIRegular Plan - Daily IDCW</v>
      </c>
      <c r="S1228" t="str">
        <f>+VLOOKUP(B1228,'Div &amp; NAV PU'!K:N,4,0)</f>
        <v>Y0AI</v>
      </c>
      <c r="T1228" t="str">
        <f>+VLOOKUP(B1228,'Div &amp; NAV PU'!K:O,5,0)</f>
        <v>Regular Plan - Daily IDCW</v>
      </c>
      <c r="U1228">
        <f t="shared" si="120"/>
        <v>0.25393286999999998</v>
      </c>
      <c r="V1228">
        <f>+VLOOKUP(T1228,Financials!$C$59:$AN$72,MATCH(S1228,Financials!$1:$1,0)-2,0)</f>
        <v>0.25393286999999998</v>
      </c>
      <c r="W1228" s="108">
        <f t="shared" si="119"/>
        <v>0</v>
      </c>
      <c r="Y1228" s="92">
        <f t="shared" si="121"/>
        <v>0.25393286999999998</v>
      </c>
      <c r="Z1228">
        <f t="shared" si="122"/>
        <v>0.25393286999999998</v>
      </c>
    </row>
    <row r="1229" spans="1:32" hidden="1" x14ac:dyDescent="0.25">
      <c r="A1229" s="171">
        <v>1789</v>
      </c>
      <c r="B1229" s="171" t="s">
        <v>1524</v>
      </c>
      <c r="C1229" s="171" t="s">
        <v>2462</v>
      </c>
      <c r="D1229" s="172">
        <v>44425</v>
      </c>
      <c r="E1229" s="173">
        <v>1.060008E-2</v>
      </c>
      <c r="F1229" s="173">
        <v>1.060008E-2</v>
      </c>
      <c r="G1229" s="173">
        <v>11.1907</v>
      </c>
      <c r="I1229" s="92">
        <f t="shared" si="123"/>
        <v>1.060008E-2</v>
      </c>
      <c r="J1229" t="str">
        <f>IFERROR(VLOOKUP(VLOOKUP(B1229,'Div &amp; NAV PU'!K:N,4,0),$O:$P,2,0),"Debt")</f>
        <v>Debt</v>
      </c>
      <c r="R1229" t="str">
        <f t="shared" si="118"/>
        <v>Y0AIDirect Plan - Daily IDCW</v>
      </c>
      <c r="S1229" t="str">
        <f>+VLOOKUP(B1229,'Div &amp; NAV PU'!K:N,4,0)</f>
        <v>Y0AI</v>
      </c>
      <c r="T1229" t="str">
        <f>+VLOOKUP(B1229,'Div &amp; NAV PU'!K:O,5,0)</f>
        <v>Direct Plan - Daily IDCW</v>
      </c>
      <c r="U1229">
        <f t="shared" si="120"/>
        <v>0.28590751000000003</v>
      </c>
      <c r="V1229">
        <f>+VLOOKUP(T1229,Financials!$C$59:$AN$72,MATCH(S1229,Financials!$1:$1,0)-2,0)</f>
        <v>0.28590751000000003</v>
      </c>
      <c r="W1229" s="108">
        <f t="shared" si="119"/>
        <v>0</v>
      </c>
      <c r="Y1229" s="92">
        <f t="shared" si="121"/>
        <v>0.28590751000000003</v>
      </c>
      <c r="Z1229">
        <f t="shared" si="122"/>
        <v>0.28590751000000003</v>
      </c>
    </row>
    <row r="1230" spans="1:32" hidden="1" x14ac:dyDescent="0.25">
      <c r="A1230" s="171">
        <v>1790</v>
      </c>
      <c r="B1230" s="171">
        <v>222</v>
      </c>
      <c r="C1230" s="171" t="s">
        <v>2455</v>
      </c>
      <c r="D1230" s="172">
        <v>44426</v>
      </c>
      <c r="E1230" s="173">
        <v>1.48624E-3</v>
      </c>
      <c r="F1230" s="173">
        <v>1.48624E-3</v>
      </c>
      <c r="G1230" s="173">
        <v>10.322100000000001</v>
      </c>
      <c r="I1230" s="92">
        <f t="shared" si="123"/>
        <v>1.48624E-3</v>
      </c>
      <c r="J1230" t="str">
        <f>IFERROR(VLOOKUP(VLOOKUP(B1230,'Div &amp; NAV PU'!K:N,4,0),$O:$P,2,0),"Debt")</f>
        <v>Debt</v>
      </c>
      <c r="R1230" t="str">
        <f t="shared" si="118"/>
        <v>Y0BORegular Plan - Daily IDCW</v>
      </c>
      <c r="S1230" t="str">
        <f>+VLOOKUP(B1230,'Div &amp; NAV PU'!K:N,4,0)</f>
        <v>Y0BO</v>
      </c>
      <c r="T1230" t="str">
        <f>+VLOOKUP(B1230,'Div &amp; NAV PU'!K:O,5,0)</f>
        <v>Regular Plan - Daily IDCW</v>
      </c>
      <c r="U1230">
        <f t="shared" si="120"/>
        <v>0.17107141000000012</v>
      </c>
      <c r="V1230">
        <f>+VLOOKUP(T1230,Financials!$C$59:$AN$72,MATCH(S1230,Financials!$1:$1,0)-2,0)</f>
        <v>0.17107141000000012</v>
      </c>
      <c r="W1230" s="108">
        <f t="shared" si="119"/>
        <v>0</v>
      </c>
      <c r="Y1230" s="92">
        <f t="shared" si="121"/>
        <v>0.17107141000000012</v>
      </c>
      <c r="Z1230">
        <f t="shared" si="122"/>
        <v>0.17107141000000012</v>
      </c>
    </row>
    <row r="1231" spans="1:32" hidden="1" x14ac:dyDescent="0.25">
      <c r="A1231" s="171">
        <v>1791</v>
      </c>
      <c r="B1231" s="171" t="s">
        <v>1259</v>
      </c>
      <c r="C1231" s="171" t="s">
        <v>2457</v>
      </c>
      <c r="D1231" s="172">
        <v>44426</v>
      </c>
      <c r="E1231" s="173">
        <v>1.5592799999999999E-3</v>
      </c>
      <c r="F1231" s="173">
        <v>1.5592799999999999E-3</v>
      </c>
      <c r="G1231" s="173">
        <v>10.5092</v>
      </c>
      <c r="I1231" s="92">
        <f t="shared" si="123"/>
        <v>1.5592799999999999E-3</v>
      </c>
      <c r="J1231" t="str">
        <f>IFERROR(VLOOKUP(VLOOKUP(B1231,'Div &amp; NAV PU'!K:N,4,0),$O:$P,2,0),"Debt")</f>
        <v>Debt</v>
      </c>
      <c r="R1231" t="str">
        <f t="shared" si="118"/>
        <v>Y0BODirect Plan - Daily IDCW</v>
      </c>
      <c r="S1231" t="str">
        <f>+VLOOKUP(B1231,'Div &amp; NAV PU'!K:N,4,0)</f>
        <v>Y0BO</v>
      </c>
      <c r="T1231" t="str">
        <f>+VLOOKUP(B1231,'Div &amp; NAV PU'!K:O,5,0)</f>
        <v>Direct Plan - Daily IDCW</v>
      </c>
      <c r="U1231">
        <f t="shared" si="120"/>
        <v>0.18260394999999999</v>
      </c>
      <c r="V1231">
        <f>+VLOOKUP(T1231,Financials!$C$59:$AN$72,MATCH(S1231,Financials!$1:$1,0)-2,0)</f>
        <v>0.18260394999999999</v>
      </c>
      <c r="W1231" s="108">
        <f t="shared" si="119"/>
        <v>0</v>
      </c>
      <c r="Y1231" s="92">
        <f t="shared" si="121"/>
        <v>0.18260394999999999</v>
      </c>
      <c r="Z1231">
        <f t="shared" si="122"/>
        <v>0.18260394999999999</v>
      </c>
    </row>
    <row r="1232" spans="1:32" hidden="1" x14ac:dyDescent="0.25">
      <c r="A1232" s="171">
        <v>1792</v>
      </c>
      <c r="B1232" s="171" t="s">
        <v>1289</v>
      </c>
      <c r="C1232" s="171" t="s">
        <v>2444</v>
      </c>
      <c r="D1232" s="172">
        <v>44426</v>
      </c>
      <c r="E1232" s="173">
        <v>8.1294850000000002E-2</v>
      </c>
      <c r="F1232" s="173">
        <v>8.1294850000000002E-2</v>
      </c>
      <c r="G1232" s="173">
        <v>1023.3</v>
      </c>
      <c r="I1232" s="92">
        <f t="shared" si="123"/>
        <v>8.1294850000000002E-2</v>
      </c>
      <c r="J1232" t="str">
        <f>IFERROR(VLOOKUP(VLOOKUP(B1232,'Div &amp; NAV PU'!K:N,4,0),$O:$P,2,0),"Debt")</f>
        <v>Debt</v>
      </c>
      <c r="R1232" t="str">
        <f t="shared" si="118"/>
        <v>Y0ALRegular Plan - Daily IDCW</v>
      </c>
      <c r="S1232" t="str">
        <f>+VLOOKUP(B1232,'Div &amp; NAV PU'!K:N,4,0)</f>
        <v>Y0AL</v>
      </c>
      <c r="T1232" t="str">
        <f>+VLOOKUP(B1232,'Div &amp; NAV PU'!K:O,5,0)</f>
        <v>Regular Plan - Daily IDCW</v>
      </c>
      <c r="U1232">
        <f t="shared" si="120"/>
        <v>15.581406499999995</v>
      </c>
      <c r="V1232">
        <f>+VLOOKUP(T1232,Financials!$C$59:$AN$72,MATCH(S1232,Financials!$1:$1,0)-2,0)</f>
        <v>15.581406499999995</v>
      </c>
      <c r="W1232" s="108">
        <f t="shared" si="119"/>
        <v>0</v>
      </c>
      <c r="Y1232" s="92">
        <f t="shared" si="121"/>
        <v>15.581406499999995</v>
      </c>
      <c r="Z1232">
        <f t="shared" si="122"/>
        <v>15.581406499999995</v>
      </c>
    </row>
    <row r="1233" spans="1:26" hidden="1" x14ac:dyDescent="0.25">
      <c r="A1233" s="171">
        <v>1793</v>
      </c>
      <c r="B1233" s="171" t="s">
        <v>1285</v>
      </c>
      <c r="C1233" s="171" t="s">
        <v>2445</v>
      </c>
      <c r="D1233" s="172">
        <v>44426</v>
      </c>
      <c r="E1233" s="173">
        <v>8.4129599999999999E-2</v>
      </c>
      <c r="F1233" s="173">
        <v>8.4129599999999999E-2</v>
      </c>
      <c r="G1233" s="173">
        <v>1023.3</v>
      </c>
      <c r="I1233" s="92">
        <f t="shared" si="123"/>
        <v>8.4129599999999999E-2</v>
      </c>
      <c r="J1233" t="str">
        <f>IFERROR(VLOOKUP(VLOOKUP(B1233,'Div &amp; NAV PU'!K:N,4,0),$O:$P,2,0),"Debt")</f>
        <v>Debt</v>
      </c>
      <c r="R1233" t="str">
        <f t="shared" si="118"/>
        <v>Y0ALDirect Plan - Daily IDCW</v>
      </c>
      <c r="S1233" t="str">
        <f>+VLOOKUP(B1233,'Div &amp; NAV PU'!K:N,4,0)</f>
        <v>Y0AL</v>
      </c>
      <c r="T1233" t="str">
        <f>+VLOOKUP(B1233,'Div &amp; NAV PU'!K:O,5,0)</f>
        <v>Direct Plan - Daily IDCW</v>
      </c>
      <c r="U1233">
        <f t="shared" si="120"/>
        <v>16.110954460000006</v>
      </c>
      <c r="V1233">
        <f>+VLOOKUP(T1233,Financials!$C$59:$AN$72,MATCH(S1233,Financials!$1:$1,0)-2,0)</f>
        <v>16.110954460000006</v>
      </c>
      <c r="W1233" s="108">
        <f t="shared" si="119"/>
        <v>0</v>
      </c>
      <c r="Y1233" s="92">
        <f t="shared" si="121"/>
        <v>16.110954460000006</v>
      </c>
      <c r="Z1233">
        <f t="shared" si="122"/>
        <v>16.110954460000006</v>
      </c>
    </row>
    <row r="1234" spans="1:26" hidden="1" x14ac:dyDescent="0.25">
      <c r="A1234" s="171">
        <v>1794</v>
      </c>
      <c r="B1234" s="171">
        <v>125</v>
      </c>
      <c r="C1234" s="171" t="s">
        <v>2458</v>
      </c>
      <c r="D1234" s="172">
        <v>44426</v>
      </c>
      <c r="E1234" s="173">
        <v>1.3742100000000001E-3</v>
      </c>
      <c r="F1234" s="173">
        <v>1.3742100000000001E-3</v>
      </c>
      <c r="G1234" s="173">
        <v>10.8591</v>
      </c>
      <c r="I1234" s="92">
        <f t="shared" si="123"/>
        <v>1.3742100000000001E-3</v>
      </c>
      <c r="J1234" t="str">
        <f>IFERROR(VLOOKUP(VLOOKUP(B1234,'Div &amp; NAV PU'!K:N,4,0),$O:$P,2,0),"Debt")</f>
        <v>Debt</v>
      </c>
      <c r="R1234" t="str">
        <f t="shared" si="118"/>
        <v>Y0BLRegular Plan - Daily IDCW</v>
      </c>
      <c r="S1234" t="str">
        <f>+VLOOKUP(B1234,'Div &amp; NAV PU'!K:N,4,0)</f>
        <v>Y0BL</v>
      </c>
      <c r="T1234" t="str">
        <f>+VLOOKUP(B1234,'Div &amp; NAV PU'!K:O,5,0)</f>
        <v>Regular Plan - Daily IDCW</v>
      </c>
      <c r="U1234">
        <f t="shared" si="120"/>
        <v>0.15721088999999988</v>
      </c>
      <c r="V1234">
        <f>+VLOOKUP(T1234,Financials!$C$59:$AN$72,MATCH(S1234,Financials!$1:$1,0)-2,0)</f>
        <v>0.15721088999999988</v>
      </c>
      <c r="W1234" s="108">
        <f t="shared" si="119"/>
        <v>0</v>
      </c>
      <c r="Y1234" s="92">
        <f t="shared" si="121"/>
        <v>0.15721088999999988</v>
      </c>
      <c r="Z1234">
        <f t="shared" si="122"/>
        <v>0.15721088999999988</v>
      </c>
    </row>
    <row r="1235" spans="1:26" hidden="1" x14ac:dyDescent="0.25">
      <c r="A1235" s="171">
        <v>1795</v>
      </c>
      <c r="B1235" s="171" t="s">
        <v>1263</v>
      </c>
      <c r="C1235" s="171" t="s">
        <v>2459</v>
      </c>
      <c r="D1235" s="172">
        <v>44426</v>
      </c>
      <c r="E1235" s="173">
        <v>1.5171799999999999E-3</v>
      </c>
      <c r="F1235" s="173">
        <v>1.5171799999999999E-3</v>
      </c>
      <c r="G1235" s="173">
        <v>10.8591</v>
      </c>
      <c r="I1235" s="92">
        <f t="shared" si="123"/>
        <v>1.5171799999999999E-3</v>
      </c>
      <c r="J1235" t="str">
        <f>IFERROR(VLOOKUP(VLOOKUP(B1235,'Div &amp; NAV PU'!K:N,4,0),$O:$P,2,0),"Debt")</f>
        <v>Debt</v>
      </c>
      <c r="R1235" t="str">
        <f t="shared" si="118"/>
        <v>Y0BLDirect Plan - Daily IDCW</v>
      </c>
      <c r="S1235" t="str">
        <f>+VLOOKUP(B1235,'Div &amp; NAV PU'!K:N,4,0)</f>
        <v>Y0BL</v>
      </c>
      <c r="T1235" t="str">
        <f>+VLOOKUP(B1235,'Div &amp; NAV PU'!K:O,5,0)</f>
        <v>Direct Plan - Daily IDCW</v>
      </c>
      <c r="U1235">
        <f t="shared" si="120"/>
        <v>0.18309809000000002</v>
      </c>
      <c r="V1235">
        <f>+VLOOKUP(T1235,Financials!$C$59:$AN$72,MATCH(S1235,Financials!$1:$1,0)-2,0)</f>
        <v>0.18309809000000002</v>
      </c>
      <c r="W1235" s="108">
        <f t="shared" si="119"/>
        <v>0</v>
      </c>
      <c r="Y1235" s="92">
        <f t="shared" si="121"/>
        <v>0.18309809000000002</v>
      </c>
      <c r="Z1235">
        <f t="shared" si="122"/>
        <v>0.18309809000000002</v>
      </c>
    </row>
    <row r="1236" spans="1:26" hidden="1" x14ac:dyDescent="0.25">
      <c r="A1236" s="171">
        <v>1796</v>
      </c>
      <c r="B1236" s="171" t="s">
        <v>1271</v>
      </c>
      <c r="C1236" s="171" t="s">
        <v>2446</v>
      </c>
      <c r="D1236" s="172">
        <v>44426</v>
      </c>
      <c r="E1236" s="173">
        <v>0.10331129</v>
      </c>
      <c r="F1236" s="173">
        <v>0.10331129</v>
      </c>
      <c r="G1236" s="173">
        <v>1011.7794</v>
      </c>
      <c r="I1236" s="92">
        <f t="shared" si="123"/>
        <v>0.10331129</v>
      </c>
      <c r="J1236" t="str">
        <f>IFERROR(VLOOKUP(VLOOKUP(B1236,'Div &amp; NAV PU'!K:N,4,0),$O:$P,2,0),"Debt")</f>
        <v>Debt</v>
      </c>
      <c r="R1236" t="str">
        <f t="shared" si="118"/>
        <v>Y0BQRegular Plan - Daily IDCW</v>
      </c>
      <c r="S1236" t="str">
        <f>+VLOOKUP(B1236,'Div &amp; NAV PU'!K:N,4,0)</f>
        <v>Y0BQ</v>
      </c>
      <c r="T1236" t="str">
        <f>+VLOOKUP(B1236,'Div &amp; NAV PU'!K:O,5,0)</f>
        <v>Regular Plan - Daily IDCW</v>
      </c>
      <c r="U1236">
        <f t="shared" si="120"/>
        <v>15.994319890000005</v>
      </c>
      <c r="V1236">
        <f>+VLOOKUP(T1236,Financials!$C$59:$AN$72,MATCH(S1236,Financials!$1:$1,0)-2,0)</f>
        <v>15.994319890000005</v>
      </c>
      <c r="W1236" s="108">
        <f t="shared" si="119"/>
        <v>0</v>
      </c>
      <c r="Y1236" s="92">
        <f t="shared" si="121"/>
        <v>15.994319890000005</v>
      </c>
      <c r="Z1236">
        <f t="shared" si="122"/>
        <v>15.994319890000005</v>
      </c>
    </row>
    <row r="1237" spans="1:26" hidden="1" x14ac:dyDescent="0.25">
      <c r="A1237" s="171">
        <v>1797</v>
      </c>
      <c r="B1237" s="171" t="s">
        <v>1268</v>
      </c>
      <c r="C1237" s="171" t="s">
        <v>2447</v>
      </c>
      <c r="D1237" s="172">
        <v>44426</v>
      </c>
      <c r="E1237" s="173">
        <v>0.10524828999999999</v>
      </c>
      <c r="F1237" s="173">
        <v>0.10524828999999999</v>
      </c>
      <c r="G1237" s="173">
        <v>1014.3496</v>
      </c>
      <c r="I1237" s="92">
        <f t="shared" si="123"/>
        <v>0.10524828999999999</v>
      </c>
      <c r="J1237" t="str">
        <f>IFERROR(VLOOKUP(VLOOKUP(B1237,'Div &amp; NAV PU'!K:N,4,0),$O:$P,2,0),"Debt")</f>
        <v>Debt</v>
      </c>
      <c r="R1237" t="str">
        <f t="shared" si="118"/>
        <v>Y0BQDirect Plan - Daily IDCW</v>
      </c>
      <c r="S1237" t="str">
        <f>+VLOOKUP(B1237,'Div &amp; NAV PU'!K:N,4,0)</f>
        <v>Y0BQ</v>
      </c>
      <c r="T1237" t="str">
        <f>+VLOOKUP(B1237,'Div &amp; NAV PU'!K:O,5,0)</f>
        <v>Direct Plan - Daily IDCW</v>
      </c>
      <c r="U1237">
        <f t="shared" si="120"/>
        <v>16.338912069999992</v>
      </c>
      <c r="V1237">
        <f>+VLOOKUP(T1237,Financials!$C$59:$AN$72,MATCH(S1237,Financials!$1:$1,0)-2,0)</f>
        <v>16.338912069999992</v>
      </c>
      <c r="W1237" s="108">
        <f t="shared" si="119"/>
        <v>0</v>
      </c>
      <c r="Y1237" s="92">
        <f t="shared" si="121"/>
        <v>16.338912069999992</v>
      </c>
      <c r="Z1237">
        <f t="shared" si="122"/>
        <v>16.338912069999992</v>
      </c>
    </row>
    <row r="1238" spans="1:26" hidden="1" x14ac:dyDescent="0.25">
      <c r="A1238" s="171">
        <v>1798</v>
      </c>
      <c r="B1238" s="171" t="s">
        <v>1297</v>
      </c>
      <c r="C1238" s="171" t="s">
        <v>2469</v>
      </c>
      <c r="D1238" s="172">
        <v>44426</v>
      </c>
      <c r="E1238" s="173">
        <v>6.0658700000000001E-3</v>
      </c>
      <c r="F1238" s="173">
        <v>6.0658700000000001E-3</v>
      </c>
      <c r="G1238" s="173">
        <v>11.116</v>
      </c>
      <c r="I1238" s="92">
        <f t="shared" si="123"/>
        <v>6.0658700000000001E-3</v>
      </c>
      <c r="J1238" t="str">
        <f>IFERROR(VLOOKUP(VLOOKUP(B1238,'Div &amp; NAV PU'!K:N,4,0),$O:$P,2,0),"Debt")</f>
        <v>Debt</v>
      </c>
      <c r="R1238" t="str">
        <f t="shared" si="118"/>
        <v>Y0AIRegular Plan - Daily IDCW</v>
      </c>
      <c r="S1238" t="str">
        <f>+VLOOKUP(B1238,'Div &amp; NAV PU'!K:N,4,0)</f>
        <v>Y0AI</v>
      </c>
      <c r="T1238" t="str">
        <f>+VLOOKUP(B1238,'Div &amp; NAV PU'!K:O,5,0)</f>
        <v>Regular Plan - Daily IDCW</v>
      </c>
      <c r="U1238">
        <f t="shared" si="120"/>
        <v>0.25393286999999998</v>
      </c>
      <c r="V1238">
        <f>+VLOOKUP(T1238,Financials!$C$59:$AN$72,MATCH(S1238,Financials!$1:$1,0)-2,0)</f>
        <v>0.25393286999999998</v>
      </c>
      <c r="W1238" s="108">
        <f t="shared" si="119"/>
        <v>0</v>
      </c>
      <c r="Y1238" s="92">
        <f t="shared" si="121"/>
        <v>0.25393286999999998</v>
      </c>
      <c r="Z1238">
        <f t="shared" si="122"/>
        <v>0.25393286999999998</v>
      </c>
    </row>
    <row r="1239" spans="1:26" hidden="1" x14ac:dyDescent="0.25">
      <c r="A1239" s="171">
        <v>1799</v>
      </c>
      <c r="B1239" s="171" t="s">
        <v>1524</v>
      </c>
      <c r="C1239" s="171" t="s">
        <v>2462</v>
      </c>
      <c r="D1239" s="172">
        <v>44426</v>
      </c>
      <c r="E1239" s="173">
        <v>6.2235399999999996E-3</v>
      </c>
      <c r="F1239" s="173">
        <v>6.2235399999999996E-3</v>
      </c>
      <c r="G1239" s="173">
        <v>11.1907</v>
      </c>
      <c r="I1239" s="92">
        <f t="shared" si="123"/>
        <v>6.2235399999999996E-3</v>
      </c>
      <c r="J1239" t="str">
        <f>IFERROR(VLOOKUP(VLOOKUP(B1239,'Div &amp; NAV PU'!K:N,4,0),$O:$P,2,0),"Debt")</f>
        <v>Debt</v>
      </c>
      <c r="R1239" t="str">
        <f t="shared" si="118"/>
        <v>Y0AIDirect Plan - Daily IDCW</v>
      </c>
      <c r="S1239" t="str">
        <f>+VLOOKUP(B1239,'Div &amp; NAV PU'!K:N,4,0)</f>
        <v>Y0AI</v>
      </c>
      <c r="T1239" t="str">
        <f>+VLOOKUP(B1239,'Div &amp; NAV PU'!K:O,5,0)</f>
        <v>Direct Plan - Daily IDCW</v>
      </c>
      <c r="U1239">
        <f t="shared" si="120"/>
        <v>0.28590751000000003</v>
      </c>
      <c r="V1239">
        <f>+VLOOKUP(T1239,Financials!$C$59:$AN$72,MATCH(S1239,Financials!$1:$1,0)-2,0)</f>
        <v>0.28590751000000003</v>
      </c>
      <c r="W1239" s="108">
        <f t="shared" si="119"/>
        <v>0</v>
      </c>
      <c r="Y1239" s="92">
        <f t="shared" si="121"/>
        <v>0.28590751000000003</v>
      </c>
      <c r="Z1239">
        <f t="shared" si="122"/>
        <v>0.28590751000000003</v>
      </c>
    </row>
    <row r="1240" spans="1:26" hidden="1" x14ac:dyDescent="0.25">
      <c r="A1240" s="171">
        <v>1800</v>
      </c>
      <c r="B1240" s="171" t="s">
        <v>1289</v>
      </c>
      <c r="C1240" s="171" t="s">
        <v>2444</v>
      </c>
      <c r="D1240" s="172">
        <v>44427</v>
      </c>
      <c r="E1240" s="173">
        <v>8.1335240000000003E-2</v>
      </c>
      <c r="F1240" s="173">
        <v>8.1335240000000003E-2</v>
      </c>
      <c r="G1240" s="173">
        <v>1023.3</v>
      </c>
      <c r="I1240" s="92">
        <f t="shared" si="123"/>
        <v>8.1335240000000003E-2</v>
      </c>
      <c r="J1240" t="str">
        <f>IFERROR(VLOOKUP(VLOOKUP(B1240,'Div &amp; NAV PU'!K:N,4,0),$O:$P,2,0),"Debt")</f>
        <v>Debt</v>
      </c>
      <c r="R1240" t="str">
        <f t="shared" si="118"/>
        <v>Y0ALRegular Plan - Daily IDCW</v>
      </c>
      <c r="S1240" t="str">
        <f>+VLOOKUP(B1240,'Div &amp; NAV PU'!K:N,4,0)</f>
        <v>Y0AL</v>
      </c>
      <c r="T1240" t="str">
        <f>+VLOOKUP(B1240,'Div &amp; NAV PU'!K:O,5,0)</f>
        <v>Regular Plan - Daily IDCW</v>
      </c>
      <c r="U1240">
        <f t="shared" si="120"/>
        <v>15.581406499999995</v>
      </c>
      <c r="V1240">
        <f>+VLOOKUP(T1240,Financials!$C$59:$AN$72,MATCH(S1240,Financials!$1:$1,0)-2,0)</f>
        <v>15.581406499999995</v>
      </c>
      <c r="W1240" s="108">
        <f t="shared" si="119"/>
        <v>0</v>
      </c>
      <c r="Y1240" s="92">
        <f t="shared" si="121"/>
        <v>15.581406499999995</v>
      </c>
      <c r="Z1240">
        <f t="shared" si="122"/>
        <v>15.581406499999995</v>
      </c>
    </row>
    <row r="1241" spans="1:26" hidden="1" x14ac:dyDescent="0.25">
      <c r="A1241" s="171">
        <v>1801</v>
      </c>
      <c r="B1241" s="171" t="s">
        <v>1285</v>
      </c>
      <c r="C1241" s="171" t="s">
        <v>2445</v>
      </c>
      <c r="D1241" s="172">
        <v>44427</v>
      </c>
      <c r="E1241" s="173">
        <v>8.4471539999999998E-2</v>
      </c>
      <c r="F1241" s="173">
        <v>8.4471539999999998E-2</v>
      </c>
      <c r="G1241" s="173">
        <v>1023.3</v>
      </c>
      <c r="I1241" s="92">
        <f t="shared" si="123"/>
        <v>8.4471539999999998E-2</v>
      </c>
      <c r="J1241" t="str">
        <f>IFERROR(VLOOKUP(VLOOKUP(B1241,'Div &amp; NAV PU'!K:N,4,0),$O:$P,2,0),"Debt")</f>
        <v>Debt</v>
      </c>
      <c r="R1241" t="str">
        <f t="shared" si="118"/>
        <v>Y0ALDirect Plan - Daily IDCW</v>
      </c>
      <c r="S1241" t="str">
        <f>+VLOOKUP(B1241,'Div &amp; NAV PU'!K:N,4,0)</f>
        <v>Y0AL</v>
      </c>
      <c r="T1241" t="str">
        <f>+VLOOKUP(B1241,'Div &amp; NAV PU'!K:O,5,0)</f>
        <v>Direct Plan - Daily IDCW</v>
      </c>
      <c r="U1241">
        <f t="shared" si="120"/>
        <v>16.110954460000006</v>
      </c>
      <c r="V1241">
        <f>+VLOOKUP(T1241,Financials!$C$59:$AN$72,MATCH(S1241,Financials!$1:$1,0)-2,0)</f>
        <v>16.110954460000006</v>
      </c>
      <c r="W1241" s="108">
        <f t="shared" si="119"/>
        <v>0</v>
      </c>
      <c r="Y1241" s="92">
        <f t="shared" si="121"/>
        <v>16.110954460000006</v>
      </c>
      <c r="Z1241">
        <f t="shared" si="122"/>
        <v>16.110954460000006</v>
      </c>
    </row>
    <row r="1242" spans="1:26" hidden="1" x14ac:dyDescent="0.25">
      <c r="A1242" s="171">
        <v>1802</v>
      </c>
      <c r="B1242" s="171" t="s">
        <v>1271</v>
      </c>
      <c r="C1242" s="171" t="s">
        <v>2446</v>
      </c>
      <c r="D1242" s="172">
        <v>44427</v>
      </c>
      <c r="E1242" s="173">
        <v>8.3621329999999994E-2</v>
      </c>
      <c r="F1242" s="173">
        <v>8.3621329999999994E-2</v>
      </c>
      <c r="G1242" s="173">
        <v>1011.7794</v>
      </c>
      <c r="I1242" s="92">
        <f t="shared" si="123"/>
        <v>8.3621329999999994E-2</v>
      </c>
      <c r="J1242" t="str">
        <f>IFERROR(VLOOKUP(VLOOKUP(B1242,'Div &amp; NAV PU'!K:N,4,0),$O:$P,2,0),"Debt")</f>
        <v>Debt</v>
      </c>
      <c r="R1242" t="str">
        <f t="shared" si="118"/>
        <v>Y0BQRegular Plan - Daily IDCW</v>
      </c>
      <c r="S1242" t="str">
        <f>+VLOOKUP(B1242,'Div &amp; NAV PU'!K:N,4,0)</f>
        <v>Y0BQ</v>
      </c>
      <c r="T1242" t="str">
        <f>+VLOOKUP(B1242,'Div &amp; NAV PU'!K:O,5,0)</f>
        <v>Regular Plan - Daily IDCW</v>
      </c>
      <c r="U1242">
        <f t="shared" si="120"/>
        <v>15.994319890000005</v>
      </c>
      <c r="V1242">
        <f>+VLOOKUP(T1242,Financials!$C$59:$AN$72,MATCH(S1242,Financials!$1:$1,0)-2,0)</f>
        <v>15.994319890000005</v>
      </c>
      <c r="W1242" s="108">
        <f t="shared" si="119"/>
        <v>0</v>
      </c>
      <c r="Y1242" s="92">
        <f t="shared" si="121"/>
        <v>15.994319890000005</v>
      </c>
      <c r="Z1242">
        <f t="shared" si="122"/>
        <v>15.994319890000005</v>
      </c>
    </row>
    <row r="1243" spans="1:26" hidden="1" x14ac:dyDescent="0.25">
      <c r="A1243" s="171">
        <v>1803</v>
      </c>
      <c r="B1243" s="171" t="s">
        <v>1268</v>
      </c>
      <c r="C1243" s="171" t="s">
        <v>2447</v>
      </c>
      <c r="D1243" s="172">
        <v>44427</v>
      </c>
      <c r="E1243" s="173">
        <v>8.5497240000000002E-2</v>
      </c>
      <c r="F1243" s="173">
        <v>8.5497240000000002E-2</v>
      </c>
      <c r="G1243" s="173">
        <v>1014.3496</v>
      </c>
      <c r="I1243" s="92">
        <f t="shared" si="123"/>
        <v>8.5497240000000002E-2</v>
      </c>
      <c r="J1243" t="str">
        <f>IFERROR(VLOOKUP(VLOOKUP(B1243,'Div &amp; NAV PU'!K:N,4,0),$O:$P,2,0),"Debt")</f>
        <v>Debt</v>
      </c>
      <c r="R1243" t="str">
        <f t="shared" si="118"/>
        <v>Y0BQDirect Plan - Daily IDCW</v>
      </c>
      <c r="S1243" t="str">
        <f>+VLOOKUP(B1243,'Div &amp; NAV PU'!K:N,4,0)</f>
        <v>Y0BQ</v>
      </c>
      <c r="T1243" t="str">
        <f>+VLOOKUP(B1243,'Div &amp; NAV PU'!K:O,5,0)</f>
        <v>Direct Plan - Daily IDCW</v>
      </c>
      <c r="U1243">
        <f t="shared" si="120"/>
        <v>16.338912069999992</v>
      </c>
      <c r="V1243">
        <f>+VLOOKUP(T1243,Financials!$C$59:$AN$72,MATCH(S1243,Financials!$1:$1,0)-2,0)</f>
        <v>16.338912069999992</v>
      </c>
      <c r="W1243" s="108">
        <f t="shared" si="119"/>
        <v>0</v>
      </c>
      <c r="Y1243" s="92">
        <f t="shared" si="121"/>
        <v>16.338912069999992</v>
      </c>
      <c r="Z1243">
        <f t="shared" si="122"/>
        <v>16.338912069999992</v>
      </c>
    </row>
    <row r="1244" spans="1:26" hidden="1" x14ac:dyDescent="0.25">
      <c r="A1244" s="171">
        <v>1804</v>
      </c>
      <c r="B1244" s="171" t="s">
        <v>1297</v>
      </c>
      <c r="C1244" s="171" t="s">
        <v>2469</v>
      </c>
      <c r="D1244" s="172">
        <v>44428</v>
      </c>
      <c r="E1244" s="173">
        <v>2.6873399999999999E-3</v>
      </c>
      <c r="F1244" s="173">
        <v>2.6873399999999999E-3</v>
      </c>
      <c r="G1244" s="173">
        <v>11.116</v>
      </c>
      <c r="I1244" s="92">
        <f t="shared" si="123"/>
        <v>2.6873399999999999E-3</v>
      </c>
      <c r="J1244" t="str">
        <f>IFERROR(VLOOKUP(VLOOKUP(B1244,'Div &amp; NAV PU'!K:N,4,0),$O:$P,2,0),"Debt")</f>
        <v>Debt</v>
      </c>
      <c r="R1244" t="str">
        <f t="shared" si="118"/>
        <v>Y0AIRegular Plan - Daily IDCW</v>
      </c>
      <c r="S1244" t="str">
        <f>+VLOOKUP(B1244,'Div &amp; NAV PU'!K:N,4,0)</f>
        <v>Y0AI</v>
      </c>
      <c r="T1244" t="str">
        <f>+VLOOKUP(B1244,'Div &amp; NAV PU'!K:O,5,0)</f>
        <v>Regular Plan - Daily IDCW</v>
      </c>
      <c r="U1244">
        <f t="shared" si="120"/>
        <v>0.25393286999999998</v>
      </c>
      <c r="V1244">
        <f>+VLOOKUP(T1244,Financials!$C$59:$AN$72,MATCH(S1244,Financials!$1:$1,0)-2,0)</f>
        <v>0.25393286999999998</v>
      </c>
      <c r="W1244" s="108">
        <f t="shared" si="119"/>
        <v>0</v>
      </c>
      <c r="Y1244" s="92">
        <f t="shared" si="121"/>
        <v>0.25393286999999998</v>
      </c>
      <c r="Z1244">
        <f t="shared" si="122"/>
        <v>0.25393286999999998</v>
      </c>
    </row>
    <row r="1245" spans="1:26" hidden="1" x14ac:dyDescent="0.25">
      <c r="A1245" s="171">
        <v>1805</v>
      </c>
      <c r="B1245" s="171" t="s">
        <v>1524</v>
      </c>
      <c r="C1245" s="171" t="s">
        <v>2462</v>
      </c>
      <c r="D1245" s="172">
        <v>44428</v>
      </c>
      <c r="E1245" s="173">
        <v>2.9378300000000002E-3</v>
      </c>
      <c r="F1245" s="173">
        <v>2.9378300000000002E-3</v>
      </c>
      <c r="G1245" s="173">
        <v>11.1907</v>
      </c>
      <c r="I1245" s="92">
        <f t="shared" si="123"/>
        <v>2.9378300000000002E-3</v>
      </c>
      <c r="J1245" t="str">
        <f>IFERROR(VLOOKUP(VLOOKUP(B1245,'Div &amp; NAV PU'!K:N,4,0),$O:$P,2,0),"Debt")</f>
        <v>Debt</v>
      </c>
      <c r="R1245" t="str">
        <f t="shared" si="118"/>
        <v>Y0AIDirect Plan - Daily IDCW</v>
      </c>
      <c r="S1245" t="str">
        <f>+VLOOKUP(B1245,'Div &amp; NAV PU'!K:N,4,0)</f>
        <v>Y0AI</v>
      </c>
      <c r="T1245" t="str">
        <f>+VLOOKUP(B1245,'Div &amp; NAV PU'!K:O,5,0)</f>
        <v>Direct Plan - Daily IDCW</v>
      </c>
      <c r="U1245">
        <f t="shared" si="120"/>
        <v>0.28590751000000003</v>
      </c>
      <c r="V1245">
        <f>+VLOOKUP(T1245,Financials!$C$59:$AN$72,MATCH(S1245,Financials!$1:$1,0)-2,0)</f>
        <v>0.28590751000000003</v>
      </c>
      <c r="W1245" s="108">
        <f t="shared" si="119"/>
        <v>0</v>
      </c>
      <c r="Y1245" s="92">
        <f t="shared" si="121"/>
        <v>0.28590751000000003</v>
      </c>
      <c r="Z1245">
        <f t="shared" si="122"/>
        <v>0.28590751000000003</v>
      </c>
    </row>
    <row r="1246" spans="1:26" hidden="1" x14ac:dyDescent="0.25">
      <c r="A1246" s="171">
        <v>1806</v>
      </c>
      <c r="B1246" s="171">
        <v>222</v>
      </c>
      <c r="C1246" s="171" t="s">
        <v>2455</v>
      </c>
      <c r="D1246" s="172">
        <v>44428</v>
      </c>
      <c r="E1246" s="173">
        <v>2.2600400000000001E-3</v>
      </c>
      <c r="F1246" s="173">
        <v>2.2600400000000001E-3</v>
      </c>
      <c r="G1246" s="173">
        <v>10.322100000000001</v>
      </c>
      <c r="I1246" s="92">
        <f t="shared" si="123"/>
        <v>2.2600400000000001E-3</v>
      </c>
      <c r="J1246" t="str">
        <f>IFERROR(VLOOKUP(VLOOKUP(B1246,'Div &amp; NAV PU'!K:N,4,0),$O:$P,2,0),"Debt")</f>
        <v>Debt</v>
      </c>
      <c r="R1246" t="str">
        <f t="shared" si="118"/>
        <v>Y0BORegular Plan - Daily IDCW</v>
      </c>
      <c r="S1246" t="str">
        <f>+VLOOKUP(B1246,'Div &amp; NAV PU'!K:N,4,0)</f>
        <v>Y0BO</v>
      </c>
      <c r="T1246" t="str">
        <f>+VLOOKUP(B1246,'Div &amp; NAV PU'!K:O,5,0)</f>
        <v>Regular Plan - Daily IDCW</v>
      </c>
      <c r="U1246">
        <f t="shared" si="120"/>
        <v>0.17107141000000012</v>
      </c>
      <c r="V1246">
        <f>+VLOOKUP(T1246,Financials!$C$59:$AN$72,MATCH(S1246,Financials!$1:$1,0)-2,0)</f>
        <v>0.17107141000000012</v>
      </c>
      <c r="W1246" s="108">
        <f t="shared" si="119"/>
        <v>0</v>
      </c>
      <c r="Y1246" s="92">
        <f t="shared" si="121"/>
        <v>0.17107141000000012</v>
      </c>
      <c r="Z1246">
        <f t="shared" si="122"/>
        <v>0.17107141000000012</v>
      </c>
    </row>
    <row r="1247" spans="1:26" hidden="1" x14ac:dyDescent="0.25">
      <c r="A1247" s="171">
        <v>1807</v>
      </c>
      <c r="B1247" s="171" t="s">
        <v>1259</v>
      </c>
      <c r="C1247" s="171" t="s">
        <v>2457</v>
      </c>
      <c r="D1247" s="172">
        <v>44428</v>
      </c>
      <c r="E1247" s="173">
        <v>2.3931999999999998E-3</v>
      </c>
      <c r="F1247" s="173">
        <v>2.3931999999999998E-3</v>
      </c>
      <c r="G1247" s="173">
        <v>10.5092</v>
      </c>
      <c r="I1247" s="92">
        <f t="shared" si="123"/>
        <v>2.3931999999999998E-3</v>
      </c>
      <c r="J1247" t="str">
        <f>IFERROR(VLOOKUP(VLOOKUP(B1247,'Div &amp; NAV PU'!K:N,4,0),$O:$P,2,0),"Debt")</f>
        <v>Debt</v>
      </c>
      <c r="R1247" t="str">
        <f t="shared" si="118"/>
        <v>Y0BODirect Plan - Daily IDCW</v>
      </c>
      <c r="S1247" t="str">
        <f>+VLOOKUP(B1247,'Div &amp; NAV PU'!K:N,4,0)</f>
        <v>Y0BO</v>
      </c>
      <c r="T1247" t="str">
        <f>+VLOOKUP(B1247,'Div &amp; NAV PU'!K:O,5,0)</f>
        <v>Direct Plan - Daily IDCW</v>
      </c>
      <c r="U1247">
        <f t="shared" si="120"/>
        <v>0.18260394999999999</v>
      </c>
      <c r="V1247">
        <f>+VLOOKUP(T1247,Financials!$C$59:$AN$72,MATCH(S1247,Financials!$1:$1,0)-2,0)</f>
        <v>0.18260394999999999</v>
      </c>
      <c r="W1247" s="108">
        <f t="shared" si="119"/>
        <v>0</v>
      </c>
      <c r="Y1247" s="92">
        <f t="shared" si="121"/>
        <v>0.18260394999999999</v>
      </c>
      <c r="Z1247">
        <f t="shared" si="122"/>
        <v>0.18260394999999999</v>
      </c>
    </row>
    <row r="1248" spans="1:26" hidden="1" x14ac:dyDescent="0.25">
      <c r="A1248" s="171">
        <v>1808</v>
      </c>
      <c r="B1248" s="171" t="s">
        <v>1289</v>
      </c>
      <c r="C1248" s="171" t="s">
        <v>2444</v>
      </c>
      <c r="D1248" s="172">
        <v>44428</v>
      </c>
      <c r="E1248" s="173">
        <v>8.1891729999999996E-2</v>
      </c>
      <c r="F1248" s="173">
        <v>8.1891729999999996E-2</v>
      </c>
      <c r="G1248" s="173">
        <v>1023.3</v>
      </c>
      <c r="I1248" s="92">
        <f t="shared" si="123"/>
        <v>8.1891729999999996E-2</v>
      </c>
      <c r="J1248" t="str">
        <f>IFERROR(VLOOKUP(VLOOKUP(B1248,'Div &amp; NAV PU'!K:N,4,0),$O:$P,2,0),"Debt")</f>
        <v>Debt</v>
      </c>
      <c r="R1248" t="str">
        <f t="shared" si="118"/>
        <v>Y0ALRegular Plan - Daily IDCW</v>
      </c>
      <c r="S1248" t="str">
        <f>+VLOOKUP(B1248,'Div &amp; NAV PU'!K:N,4,0)</f>
        <v>Y0AL</v>
      </c>
      <c r="T1248" t="str">
        <f>+VLOOKUP(B1248,'Div &amp; NAV PU'!K:O,5,0)</f>
        <v>Regular Plan - Daily IDCW</v>
      </c>
      <c r="U1248">
        <f t="shared" si="120"/>
        <v>15.581406499999995</v>
      </c>
      <c r="V1248">
        <f>+VLOOKUP(T1248,Financials!$C$59:$AN$72,MATCH(S1248,Financials!$1:$1,0)-2,0)</f>
        <v>15.581406499999995</v>
      </c>
      <c r="W1248" s="108">
        <f t="shared" si="119"/>
        <v>0</v>
      </c>
      <c r="Y1248" s="92">
        <f t="shared" si="121"/>
        <v>15.581406499999995</v>
      </c>
      <c r="Z1248">
        <f t="shared" si="122"/>
        <v>15.581406499999995</v>
      </c>
    </row>
    <row r="1249" spans="1:26" hidden="1" x14ac:dyDescent="0.25">
      <c r="A1249" s="171">
        <v>1809</v>
      </c>
      <c r="B1249" s="171" t="s">
        <v>1285</v>
      </c>
      <c r="C1249" s="171" t="s">
        <v>2445</v>
      </c>
      <c r="D1249" s="172">
        <v>44428</v>
      </c>
      <c r="E1249" s="173">
        <v>8.4670899999999993E-2</v>
      </c>
      <c r="F1249" s="173">
        <v>8.4670899999999993E-2</v>
      </c>
      <c r="G1249" s="173">
        <v>1023.3</v>
      </c>
      <c r="I1249" s="92">
        <f t="shared" si="123"/>
        <v>8.4670899999999993E-2</v>
      </c>
      <c r="J1249" t="str">
        <f>IFERROR(VLOOKUP(VLOOKUP(B1249,'Div &amp; NAV PU'!K:N,4,0),$O:$P,2,0),"Debt")</f>
        <v>Debt</v>
      </c>
      <c r="R1249" t="str">
        <f t="shared" si="118"/>
        <v>Y0ALDirect Plan - Daily IDCW</v>
      </c>
      <c r="S1249" t="str">
        <f>+VLOOKUP(B1249,'Div &amp; NAV PU'!K:N,4,0)</f>
        <v>Y0AL</v>
      </c>
      <c r="T1249" t="str">
        <f>+VLOOKUP(B1249,'Div &amp; NAV PU'!K:O,5,0)</f>
        <v>Direct Plan - Daily IDCW</v>
      </c>
      <c r="U1249">
        <f t="shared" si="120"/>
        <v>16.110954460000006</v>
      </c>
      <c r="V1249">
        <f>+VLOOKUP(T1249,Financials!$C$59:$AN$72,MATCH(S1249,Financials!$1:$1,0)-2,0)</f>
        <v>16.110954460000006</v>
      </c>
      <c r="W1249" s="108">
        <f t="shared" si="119"/>
        <v>0</v>
      </c>
      <c r="Y1249" s="92">
        <f t="shared" si="121"/>
        <v>16.110954460000006</v>
      </c>
      <c r="Z1249">
        <f t="shared" si="122"/>
        <v>16.110954460000006</v>
      </c>
    </row>
    <row r="1250" spans="1:26" hidden="1" x14ac:dyDescent="0.25">
      <c r="A1250" s="171">
        <v>1810</v>
      </c>
      <c r="B1250" s="171">
        <v>125</v>
      </c>
      <c r="C1250" s="171" t="s">
        <v>2458</v>
      </c>
      <c r="D1250" s="172">
        <v>44428</v>
      </c>
      <c r="E1250" s="173">
        <v>2.4562099999999999E-3</v>
      </c>
      <c r="F1250" s="173">
        <v>2.4562099999999999E-3</v>
      </c>
      <c r="G1250" s="173">
        <v>10.8591</v>
      </c>
      <c r="I1250" s="92">
        <f t="shared" si="123"/>
        <v>2.4562099999999999E-3</v>
      </c>
      <c r="J1250" t="str">
        <f>IFERROR(VLOOKUP(VLOOKUP(B1250,'Div &amp; NAV PU'!K:N,4,0),$O:$P,2,0),"Debt")</f>
        <v>Debt</v>
      </c>
      <c r="R1250" t="str">
        <f t="shared" si="118"/>
        <v>Y0BLRegular Plan - Daily IDCW</v>
      </c>
      <c r="S1250" t="str">
        <f>+VLOOKUP(B1250,'Div &amp; NAV PU'!K:N,4,0)</f>
        <v>Y0BL</v>
      </c>
      <c r="T1250" t="str">
        <f>+VLOOKUP(B1250,'Div &amp; NAV PU'!K:O,5,0)</f>
        <v>Regular Plan - Daily IDCW</v>
      </c>
      <c r="U1250">
        <f t="shared" si="120"/>
        <v>0.15721088999999988</v>
      </c>
      <c r="V1250">
        <f>+VLOOKUP(T1250,Financials!$C$59:$AN$72,MATCH(S1250,Financials!$1:$1,0)-2,0)</f>
        <v>0.15721088999999988</v>
      </c>
      <c r="W1250" s="108">
        <f t="shared" si="119"/>
        <v>0</v>
      </c>
      <c r="Y1250" s="92">
        <f t="shared" si="121"/>
        <v>0.15721088999999988</v>
      </c>
      <c r="Z1250">
        <f t="shared" si="122"/>
        <v>0.15721088999999988</v>
      </c>
    </row>
    <row r="1251" spans="1:26" hidden="1" x14ac:dyDescent="0.25">
      <c r="A1251" s="171">
        <v>1811</v>
      </c>
      <c r="B1251" s="171" t="s">
        <v>1263</v>
      </c>
      <c r="C1251" s="171" t="s">
        <v>2459</v>
      </c>
      <c r="D1251" s="172">
        <v>44428</v>
      </c>
      <c r="E1251" s="173">
        <v>2.7421400000000001E-3</v>
      </c>
      <c r="F1251" s="173">
        <v>2.7421400000000001E-3</v>
      </c>
      <c r="G1251" s="173">
        <v>10.8591</v>
      </c>
      <c r="I1251" s="92">
        <f t="shared" si="123"/>
        <v>2.7421400000000001E-3</v>
      </c>
      <c r="J1251" t="str">
        <f>IFERROR(VLOOKUP(VLOOKUP(B1251,'Div &amp; NAV PU'!K:N,4,0),$O:$P,2,0),"Debt")</f>
        <v>Debt</v>
      </c>
      <c r="R1251" t="str">
        <f t="shared" si="118"/>
        <v>Y0BLDirect Plan - Daily IDCW</v>
      </c>
      <c r="S1251" t="str">
        <f>+VLOOKUP(B1251,'Div &amp; NAV PU'!K:N,4,0)</f>
        <v>Y0BL</v>
      </c>
      <c r="T1251" t="str">
        <f>+VLOOKUP(B1251,'Div &amp; NAV PU'!K:O,5,0)</f>
        <v>Direct Plan - Daily IDCW</v>
      </c>
      <c r="U1251">
        <f t="shared" si="120"/>
        <v>0.18309809000000002</v>
      </c>
      <c r="V1251">
        <f>+VLOOKUP(T1251,Financials!$C$59:$AN$72,MATCH(S1251,Financials!$1:$1,0)-2,0)</f>
        <v>0.18309809000000002</v>
      </c>
      <c r="W1251" s="108">
        <f t="shared" si="119"/>
        <v>0</v>
      </c>
      <c r="Y1251" s="92">
        <f t="shared" si="121"/>
        <v>0.18309809000000002</v>
      </c>
      <c r="Z1251">
        <f t="shared" si="122"/>
        <v>0.18309809000000002</v>
      </c>
    </row>
    <row r="1252" spans="1:26" hidden="1" x14ac:dyDescent="0.25">
      <c r="A1252" s="171">
        <v>1812</v>
      </c>
      <c r="B1252" s="171" t="s">
        <v>1271</v>
      </c>
      <c r="C1252" s="171" t="s">
        <v>2446</v>
      </c>
      <c r="D1252" s="172">
        <v>44428</v>
      </c>
      <c r="E1252" s="173">
        <v>8.6302779999999996E-2</v>
      </c>
      <c r="F1252" s="173">
        <v>8.6302779999999996E-2</v>
      </c>
      <c r="G1252" s="173">
        <v>1011.7794</v>
      </c>
      <c r="I1252" s="92">
        <f t="shared" si="123"/>
        <v>8.6302779999999996E-2</v>
      </c>
      <c r="J1252" t="str">
        <f>IFERROR(VLOOKUP(VLOOKUP(B1252,'Div &amp; NAV PU'!K:N,4,0),$O:$P,2,0),"Debt")</f>
        <v>Debt</v>
      </c>
      <c r="R1252" t="str">
        <f t="shared" si="118"/>
        <v>Y0BQRegular Plan - Daily IDCW</v>
      </c>
      <c r="S1252" t="str">
        <f>+VLOOKUP(B1252,'Div &amp; NAV PU'!K:N,4,0)</f>
        <v>Y0BQ</v>
      </c>
      <c r="T1252" t="str">
        <f>+VLOOKUP(B1252,'Div &amp; NAV PU'!K:O,5,0)</f>
        <v>Regular Plan - Daily IDCW</v>
      </c>
      <c r="U1252">
        <f t="shared" si="120"/>
        <v>15.994319890000005</v>
      </c>
      <c r="V1252">
        <f>+VLOOKUP(T1252,Financials!$C$59:$AN$72,MATCH(S1252,Financials!$1:$1,0)-2,0)</f>
        <v>15.994319890000005</v>
      </c>
      <c r="W1252" s="108">
        <f t="shared" si="119"/>
        <v>0</v>
      </c>
      <c r="Y1252" s="92">
        <f t="shared" si="121"/>
        <v>15.994319890000005</v>
      </c>
      <c r="Z1252">
        <f t="shared" si="122"/>
        <v>15.994319890000005</v>
      </c>
    </row>
    <row r="1253" spans="1:26" hidden="1" x14ac:dyDescent="0.25">
      <c r="A1253" s="171">
        <v>1813</v>
      </c>
      <c r="B1253" s="171" t="s">
        <v>1268</v>
      </c>
      <c r="C1253" s="171" t="s">
        <v>2447</v>
      </c>
      <c r="D1253" s="172">
        <v>44428</v>
      </c>
      <c r="E1253" s="173">
        <v>8.8208659999999994E-2</v>
      </c>
      <c r="F1253" s="173">
        <v>8.8208659999999994E-2</v>
      </c>
      <c r="G1253" s="173">
        <v>1014.3496</v>
      </c>
      <c r="I1253" s="92">
        <f t="shared" si="123"/>
        <v>8.8208659999999994E-2</v>
      </c>
      <c r="J1253" t="str">
        <f>IFERROR(VLOOKUP(VLOOKUP(B1253,'Div &amp; NAV PU'!K:N,4,0),$O:$P,2,0),"Debt")</f>
        <v>Debt</v>
      </c>
      <c r="R1253" t="str">
        <f t="shared" si="118"/>
        <v>Y0BQDirect Plan - Daily IDCW</v>
      </c>
      <c r="S1253" t="str">
        <f>+VLOOKUP(B1253,'Div &amp; NAV PU'!K:N,4,0)</f>
        <v>Y0BQ</v>
      </c>
      <c r="T1253" t="str">
        <f>+VLOOKUP(B1253,'Div &amp; NAV PU'!K:O,5,0)</f>
        <v>Direct Plan - Daily IDCW</v>
      </c>
      <c r="U1253">
        <f t="shared" si="120"/>
        <v>16.338912069999992</v>
      </c>
      <c r="V1253">
        <f>+VLOOKUP(T1253,Financials!$C$59:$AN$72,MATCH(S1253,Financials!$1:$1,0)-2,0)</f>
        <v>16.338912069999992</v>
      </c>
      <c r="W1253" s="108">
        <f t="shared" si="119"/>
        <v>0</v>
      </c>
      <c r="Y1253" s="92">
        <f t="shared" si="121"/>
        <v>16.338912069999992</v>
      </c>
      <c r="Z1253">
        <f t="shared" si="122"/>
        <v>16.338912069999992</v>
      </c>
    </row>
    <row r="1254" spans="1:26" hidden="1" x14ac:dyDescent="0.25">
      <c r="A1254" s="171">
        <v>1814</v>
      </c>
      <c r="B1254" s="171" t="s">
        <v>1289</v>
      </c>
      <c r="C1254" s="171" t="s">
        <v>2444</v>
      </c>
      <c r="D1254" s="172">
        <v>44430</v>
      </c>
      <c r="E1254" s="173">
        <v>0.16385859</v>
      </c>
      <c r="F1254" s="173">
        <v>0.16385859</v>
      </c>
      <c r="G1254" s="173">
        <v>1023.3</v>
      </c>
      <c r="I1254" s="92">
        <f t="shared" si="123"/>
        <v>0.16385859</v>
      </c>
      <c r="J1254" t="str">
        <f>IFERROR(VLOOKUP(VLOOKUP(B1254,'Div &amp; NAV PU'!K:N,4,0),$O:$P,2,0),"Debt")</f>
        <v>Debt</v>
      </c>
      <c r="R1254" t="str">
        <f t="shared" si="118"/>
        <v>Y0ALRegular Plan - Daily IDCW</v>
      </c>
      <c r="S1254" t="str">
        <f>+VLOOKUP(B1254,'Div &amp; NAV PU'!K:N,4,0)</f>
        <v>Y0AL</v>
      </c>
      <c r="T1254" t="str">
        <f>+VLOOKUP(B1254,'Div &amp; NAV PU'!K:O,5,0)</f>
        <v>Regular Plan - Daily IDCW</v>
      </c>
      <c r="U1254">
        <f t="shared" si="120"/>
        <v>15.581406499999995</v>
      </c>
      <c r="V1254">
        <f>+VLOOKUP(T1254,Financials!$C$59:$AN$72,MATCH(S1254,Financials!$1:$1,0)-2,0)</f>
        <v>15.581406499999995</v>
      </c>
      <c r="W1254" s="108">
        <f t="shared" si="119"/>
        <v>0</v>
      </c>
      <c r="Y1254" s="92">
        <f t="shared" si="121"/>
        <v>15.581406499999995</v>
      </c>
      <c r="Z1254">
        <f t="shared" si="122"/>
        <v>15.581406499999995</v>
      </c>
    </row>
    <row r="1255" spans="1:26" hidden="1" x14ac:dyDescent="0.25">
      <c r="A1255" s="171">
        <v>1815</v>
      </c>
      <c r="B1255" s="171" t="s">
        <v>1285</v>
      </c>
      <c r="C1255" s="171" t="s">
        <v>2445</v>
      </c>
      <c r="D1255" s="172">
        <v>44430</v>
      </c>
      <c r="E1255" s="173">
        <v>0.16967347999999999</v>
      </c>
      <c r="F1255" s="173">
        <v>0.16967347999999999</v>
      </c>
      <c r="G1255" s="173">
        <v>1023.3</v>
      </c>
      <c r="I1255" s="92">
        <f t="shared" si="123"/>
        <v>0.16967347999999999</v>
      </c>
      <c r="J1255" t="str">
        <f>IFERROR(VLOOKUP(VLOOKUP(B1255,'Div &amp; NAV PU'!K:N,4,0),$O:$P,2,0),"Debt")</f>
        <v>Debt</v>
      </c>
      <c r="R1255" t="str">
        <f t="shared" si="118"/>
        <v>Y0ALDirect Plan - Daily IDCW</v>
      </c>
      <c r="S1255" t="str">
        <f>+VLOOKUP(B1255,'Div &amp; NAV PU'!K:N,4,0)</f>
        <v>Y0AL</v>
      </c>
      <c r="T1255" t="str">
        <f>+VLOOKUP(B1255,'Div &amp; NAV PU'!K:O,5,0)</f>
        <v>Direct Plan - Daily IDCW</v>
      </c>
      <c r="U1255">
        <f t="shared" si="120"/>
        <v>16.110954460000006</v>
      </c>
      <c r="V1255">
        <f>+VLOOKUP(T1255,Financials!$C$59:$AN$72,MATCH(S1255,Financials!$1:$1,0)-2,0)</f>
        <v>16.110954460000006</v>
      </c>
      <c r="W1255" s="108">
        <f t="shared" si="119"/>
        <v>0</v>
      </c>
      <c r="Y1255" s="92">
        <f t="shared" si="121"/>
        <v>16.110954460000006</v>
      </c>
      <c r="Z1255">
        <f t="shared" si="122"/>
        <v>16.110954460000006</v>
      </c>
    </row>
    <row r="1256" spans="1:26" hidden="1" x14ac:dyDescent="0.25">
      <c r="A1256" s="171">
        <v>1816</v>
      </c>
      <c r="B1256" s="171" t="s">
        <v>1271</v>
      </c>
      <c r="C1256" s="171" t="s">
        <v>2446</v>
      </c>
      <c r="D1256" s="172">
        <v>44430</v>
      </c>
      <c r="E1256" s="173">
        <v>0.17218380999999999</v>
      </c>
      <c r="F1256" s="173">
        <v>0.17218380999999999</v>
      </c>
      <c r="G1256" s="173">
        <v>1011.7794</v>
      </c>
      <c r="I1256" s="92">
        <f t="shared" si="123"/>
        <v>0.17218380999999999</v>
      </c>
      <c r="J1256" t="str">
        <f>IFERROR(VLOOKUP(VLOOKUP(B1256,'Div &amp; NAV PU'!K:N,4,0),$O:$P,2,0),"Debt")</f>
        <v>Debt</v>
      </c>
      <c r="R1256" t="str">
        <f t="shared" ref="R1256:R1313" si="124">+S1256&amp;T1256</f>
        <v>Y0BQRegular Plan - Daily IDCW</v>
      </c>
      <c r="S1256" t="str">
        <f>+VLOOKUP(B1256,'Div &amp; NAV PU'!K:N,4,0)</f>
        <v>Y0BQ</v>
      </c>
      <c r="T1256" t="str">
        <f>+VLOOKUP(B1256,'Div &amp; NAV PU'!K:O,5,0)</f>
        <v>Regular Plan - Daily IDCW</v>
      </c>
      <c r="U1256">
        <f t="shared" si="120"/>
        <v>15.994319890000005</v>
      </c>
      <c r="V1256">
        <f>+VLOOKUP(T1256,Financials!$C$59:$AN$72,MATCH(S1256,Financials!$1:$1,0)-2,0)</f>
        <v>15.994319890000005</v>
      </c>
      <c r="W1256" s="108">
        <f t="shared" ref="W1256:W1313" si="125">+V1256-U1256</f>
        <v>0</v>
      </c>
      <c r="Y1256" s="92">
        <f t="shared" si="121"/>
        <v>15.994319890000005</v>
      </c>
      <c r="Z1256">
        <f t="shared" si="122"/>
        <v>15.994319890000005</v>
      </c>
    </row>
    <row r="1257" spans="1:26" hidden="1" x14ac:dyDescent="0.25">
      <c r="A1257" s="171">
        <v>1817</v>
      </c>
      <c r="B1257" s="171" t="s">
        <v>1268</v>
      </c>
      <c r="C1257" s="171" t="s">
        <v>2447</v>
      </c>
      <c r="D1257" s="172">
        <v>44430</v>
      </c>
      <c r="E1257" s="173">
        <v>0.17595353</v>
      </c>
      <c r="F1257" s="173">
        <v>0.17595353</v>
      </c>
      <c r="G1257" s="173">
        <v>1014.3496</v>
      </c>
      <c r="I1257" s="92">
        <f t="shared" si="123"/>
        <v>0.17595353</v>
      </c>
      <c r="J1257" t="str">
        <f>IFERROR(VLOOKUP(VLOOKUP(B1257,'Div &amp; NAV PU'!K:N,4,0),$O:$P,2,0),"Debt")</f>
        <v>Debt</v>
      </c>
      <c r="R1257" t="str">
        <f t="shared" si="124"/>
        <v>Y0BQDirect Plan - Daily IDCW</v>
      </c>
      <c r="S1257" t="str">
        <f>+VLOOKUP(B1257,'Div &amp; NAV PU'!K:N,4,0)</f>
        <v>Y0BQ</v>
      </c>
      <c r="T1257" t="str">
        <f>+VLOOKUP(B1257,'Div &amp; NAV PU'!K:O,5,0)</f>
        <v>Direct Plan - Daily IDCW</v>
      </c>
      <c r="U1257">
        <f t="shared" si="120"/>
        <v>16.338912069999992</v>
      </c>
      <c r="V1257">
        <f>+VLOOKUP(T1257,Financials!$C$59:$AN$72,MATCH(S1257,Financials!$1:$1,0)-2,0)</f>
        <v>16.338912069999992</v>
      </c>
      <c r="W1257" s="108">
        <f t="shared" si="125"/>
        <v>0</v>
      </c>
      <c r="Y1257" s="92">
        <f t="shared" si="121"/>
        <v>16.338912069999992</v>
      </c>
      <c r="Z1257">
        <f t="shared" si="122"/>
        <v>16.338912069999992</v>
      </c>
    </row>
    <row r="1258" spans="1:26" hidden="1" x14ac:dyDescent="0.25">
      <c r="A1258" s="171">
        <v>1818</v>
      </c>
      <c r="B1258" s="171" t="s">
        <v>1242</v>
      </c>
      <c r="C1258" s="171" t="s">
        <v>2468</v>
      </c>
      <c r="D1258" s="172">
        <v>44431</v>
      </c>
      <c r="E1258" s="173">
        <v>0.13</v>
      </c>
      <c r="F1258" s="173">
        <v>0.13</v>
      </c>
      <c r="G1258" s="173">
        <v>24.64</v>
      </c>
      <c r="I1258" s="92">
        <f t="shared" si="123"/>
        <v>0.13</v>
      </c>
      <c r="J1258" t="str">
        <f>IFERROR(VLOOKUP(VLOOKUP(B1258,'Div &amp; NAV PU'!K:N,4,0),$O:$P,2,0),"Debt")</f>
        <v>Equity</v>
      </c>
      <c r="R1258" t="str">
        <f t="shared" si="124"/>
        <v>Y0ASRegular Plan - IDCW</v>
      </c>
      <c r="S1258" t="str">
        <f>+VLOOKUP(B1258,'Div &amp; NAV PU'!K:N,4,0)</f>
        <v>Y0AS</v>
      </c>
      <c r="T1258" t="str">
        <f>+VLOOKUP(B1258,'Div &amp; NAV PU'!K:O,5,0)</f>
        <v>Regular Plan - IDCW</v>
      </c>
      <c r="U1258">
        <f t="shared" si="120"/>
        <v>0.76</v>
      </c>
      <c r="V1258">
        <f>+VLOOKUP(T1258,Financials!$C$59:$AN$72,MATCH(S1258,Financials!$1:$1,0)-2,0)</f>
        <v>0.76</v>
      </c>
      <c r="W1258" s="108">
        <f t="shared" si="125"/>
        <v>0</v>
      </c>
      <c r="Y1258" s="92">
        <f t="shared" si="121"/>
        <v>0.76</v>
      </c>
      <c r="Z1258">
        <f t="shared" si="122"/>
        <v>0.76</v>
      </c>
    </row>
    <row r="1259" spans="1:26" hidden="1" x14ac:dyDescent="0.25">
      <c r="A1259" s="171">
        <v>1820</v>
      </c>
      <c r="B1259" s="171" t="s">
        <v>1240</v>
      </c>
      <c r="C1259" s="171" t="s">
        <v>2463</v>
      </c>
      <c r="D1259" s="172">
        <v>44431</v>
      </c>
      <c r="E1259" s="173">
        <v>0.15</v>
      </c>
      <c r="F1259" s="173">
        <v>0.15</v>
      </c>
      <c r="G1259" s="173">
        <v>27.974</v>
      </c>
      <c r="I1259" s="92">
        <f t="shared" si="123"/>
        <v>0.15</v>
      </c>
      <c r="J1259" t="str">
        <f>IFERROR(VLOOKUP(VLOOKUP(B1259,'Div &amp; NAV PU'!K:N,4,0),$O:$P,2,0),"Debt")</f>
        <v>Equity</v>
      </c>
      <c r="R1259" t="str">
        <f t="shared" si="124"/>
        <v>Y0ASDirect Plan - IDCW</v>
      </c>
      <c r="S1259" t="str">
        <f>+VLOOKUP(B1259,'Div &amp; NAV PU'!K:N,4,0)</f>
        <v>Y0AS</v>
      </c>
      <c r="T1259" t="str">
        <f>+VLOOKUP(B1259,'Div &amp; NAV PU'!K:O,5,0)</f>
        <v>Direct Plan - IDCW</v>
      </c>
      <c r="U1259">
        <f t="shared" si="120"/>
        <v>0.88000000000000012</v>
      </c>
      <c r="V1259">
        <f>+VLOOKUP(T1259,Financials!$C$59:$AN$72,MATCH(S1259,Financials!$1:$1,0)-2,0)</f>
        <v>0.88000000000000012</v>
      </c>
      <c r="W1259" s="108">
        <f t="shared" si="125"/>
        <v>0</v>
      </c>
      <c r="Y1259" s="92">
        <f t="shared" si="121"/>
        <v>0.88000000000000012</v>
      </c>
      <c r="Z1259">
        <f t="shared" si="122"/>
        <v>0.88000000000000012</v>
      </c>
    </row>
    <row r="1260" spans="1:26" hidden="1" x14ac:dyDescent="0.25">
      <c r="A1260" s="171">
        <v>1821</v>
      </c>
      <c r="B1260" s="171" t="s">
        <v>1300</v>
      </c>
      <c r="C1260" s="171" t="s">
        <v>2460</v>
      </c>
      <c r="D1260" s="172">
        <v>44431</v>
      </c>
      <c r="E1260" s="173">
        <v>1.40898E-3</v>
      </c>
      <c r="F1260" s="173">
        <v>1.40898E-3</v>
      </c>
      <c r="G1260" s="173">
        <v>10.8407</v>
      </c>
      <c r="I1260" s="92">
        <f t="shared" si="123"/>
        <v>1.40898E-3</v>
      </c>
      <c r="J1260" t="str">
        <f>IFERROR(VLOOKUP(VLOOKUP(B1260,'Div &amp; NAV PU'!K:N,4,0),$O:$P,2,0),"Debt")</f>
        <v>Debt</v>
      </c>
      <c r="R1260" t="str">
        <f t="shared" si="124"/>
        <v>Y0AIRegular Plan - Weekly IDCW</v>
      </c>
      <c r="S1260" t="str">
        <f>+VLOOKUP(B1260,'Div &amp; NAV PU'!K:N,4,0)</f>
        <v>Y0AI</v>
      </c>
      <c r="T1260" t="str">
        <f>+VLOOKUP(B1260,'Div &amp; NAV PU'!K:O,5,0)</f>
        <v>Regular Plan - Weekly IDCW</v>
      </c>
      <c r="U1260">
        <f t="shared" si="120"/>
        <v>0.25746023000000001</v>
      </c>
      <c r="V1260">
        <f>+VLOOKUP(T1260,Financials!$C$59:$AN$72,MATCH(S1260,Financials!$1:$1,0)-2,0)</f>
        <v>0.25746023000000001</v>
      </c>
      <c r="W1260" s="108">
        <f t="shared" si="125"/>
        <v>0</v>
      </c>
      <c r="Y1260" s="92">
        <f t="shared" si="121"/>
        <v>0.25746023000000001</v>
      </c>
      <c r="Z1260">
        <f t="shared" si="122"/>
        <v>0.25746023000000001</v>
      </c>
    </row>
    <row r="1261" spans="1:26" hidden="1" x14ac:dyDescent="0.25">
      <c r="A1261" s="171">
        <v>1822</v>
      </c>
      <c r="B1261" s="171" t="s">
        <v>1296</v>
      </c>
      <c r="C1261" s="171" t="s">
        <v>2461</v>
      </c>
      <c r="D1261" s="172">
        <v>44431</v>
      </c>
      <c r="E1261" s="173">
        <v>1.99337E-3</v>
      </c>
      <c r="F1261" s="173">
        <v>1.99337E-3</v>
      </c>
      <c r="G1261" s="173">
        <v>10.85</v>
      </c>
      <c r="I1261" s="92">
        <f t="shared" si="123"/>
        <v>1.99337E-3</v>
      </c>
      <c r="J1261" t="str">
        <f>IFERROR(VLOOKUP(VLOOKUP(B1261,'Div &amp; NAV PU'!K:N,4,0),$O:$P,2,0),"Debt")</f>
        <v>Debt</v>
      </c>
      <c r="R1261" t="str">
        <f t="shared" si="124"/>
        <v>Y0AIDirect Plan - Weekly IDCW</v>
      </c>
      <c r="S1261" t="str">
        <f>+VLOOKUP(B1261,'Div &amp; NAV PU'!K:N,4,0)</f>
        <v>Y0AI</v>
      </c>
      <c r="T1261" t="str">
        <f>+VLOOKUP(B1261,'Div &amp; NAV PU'!K:O,5,0)</f>
        <v>Direct Plan - Weekly IDCW</v>
      </c>
      <c r="U1261">
        <f t="shared" si="120"/>
        <v>0.27169967</v>
      </c>
      <c r="V1261">
        <f>+VLOOKUP(T1261,Financials!$C$59:$AN$72,MATCH(S1261,Financials!$1:$1,0)-2,0)</f>
        <v>0.27169967</v>
      </c>
      <c r="W1261" s="108">
        <f t="shared" si="125"/>
        <v>0</v>
      </c>
      <c r="Y1261" s="92">
        <f t="shared" si="121"/>
        <v>0.27169967</v>
      </c>
      <c r="Z1261">
        <f t="shared" si="122"/>
        <v>0.27169967</v>
      </c>
    </row>
    <row r="1262" spans="1:26" hidden="1" x14ac:dyDescent="0.25">
      <c r="A1262" s="171">
        <v>1824</v>
      </c>
      <c r="B1262" s="171" t="s">
        <v>1248</v>
      </c>
      <c r="C1262" s="171" t="s">
        <v>2466</v>
      </c>
      <c r="D1262" s="172">
        <v>44431</v>
      </c>
      <c r="E1262" s="173">
        <v>0.09</v>
      </c>
      <c r="F1262" s="173">
        <v>0.09</v>
      </c>
      <c r="G1262" s="173">
        <v>18.196999999999999</v>
      </c>
      <c r="I1262" s="92">
        <f t="shared" si="123"/>
        <v>0.09</v>
      </c>
      <c r="J1262" t="str">
        <f>IFERROR(VLOOKUP(VLOOKUP(B1262,'Div &amp; NAV PU'!K:N,4,0),$O:$P,2,0),"Debt")</f>
        <v>Equity</v>
      </c>
      <c r="R1262" t="str">
        <f t="shared" si="124"/>
        <v>Y0ATRegular Plan - IDCW</v>
      </c>
      <c r="S1262" t="str">
        <f>+VLOOKUP(B1262,'Div &amp; NAV PU'!K:N,4,0)</f>
        <v>Y0AT</v>
      </c>
      <c r="T1262" t="str">
        <f>+VLOOKUP(B1262,'Div &amp; NAV PU'!K:O,5,0)</f>
        <v>Regular Plan - IDCW</v>
      </c>
      <c r="U1262">
        <f t="shared" si="120"/>
        <v>0.57999999999999996</v>
      </c>
      <c r="V1262">
        <f>+VLOOKUP(T1262,Financials!$C$59:$AN$72,MATCH(S1262,Financials!$1:$1,0)-2,0)</f>
        <v>0.57999999999999996</v>
      </c>
      <c r="W1262" s="108">
        <f t="shared" si="125"/>
        <v>0</v>
      </c>
      <c r="Y1262" s="92">
        <f t="shared" si="121"/>
        <v>0.57999999999999996</v>
      </c>
      <c r="Z1262">
        <f t="shared" si="122"/>
        <v>0.57999999999999996</v>
      </c>
    </row>
    <row r="1263" spans="1:26" hidden="1" x14ac:dyDescent="0.25">
      <c r="A1263" s="171">
        <v>1825</v>
      </c>
      <c r="B1263" s="171" t="s">
        <v>1246</v>
      </c>
      <c r="C1263" s="171" t="s">
        <v>2465</v>
      </c>
      <c r="D1263" s="172">
        <v>44431</v>
      </c>
      <c r="E1263" s="173">
        <v>0.1</v>
      </c>
      <c r="F1263" s="173">
        <v>0.1</v>
      </c>
      <c r="G1263" s="173">
        <v>20.344999999999999</v>
      </c>
      <c r="I1263" s="92">
        <f t="shared" si="123"/>
        <v>0.1</v>
      </c>
      <c r="J1263" t="str">
        <f>IFERROR(VLOOKUP(VLOOKUP(B1263,'Div &amp; NAV PU'!K:N,4,0),$O:$P,2,0),"Debt")</f>
        <v>Equity</v>
      </c>
      <c r="R1263" t="str">
        <f t="shared" si="124"/>
        <v>Y0ATDirect Plan - IDCW</v>
      </c>
      <c r="S1263" t="str">
        <f>+VLOOKUP(B1263,'Div &amp; NAV PU'!K:N,4,0)</f>
        <v>Y0AT</v>
      </c>
      <c r="T1263" t="str">
        <f>+VLOOKUP(B1263,'Div &amp; NAV PU'!K:O,5,0)</f>
        <v>Direct Plan - IDCW</v>
      </c>
      <c r="U1263">
        <f t="shared" si="120"/>
        <v>0.64</v>
      </c>
      <c r="V1263">
        <f>+VLOOKUP(T1263,Financials!$C$59:$AN$72,MATCH(S1263,Financials!$1:$1,0)-2,0)</f>
        <v>0.64</v>
      </c>
      <c r="W1263" s="108">
        <f t="shared" si="125"/>
        <v>0</v>
      </c>
      <c r="Y1263" s="92">
        <f t="shared" si="121"/>
        <v>0.64</v>
      </c>
      <c r="Z1263">
        <f t="shared" si="122"/>
        <v>0.64</v>
      </c>
    </row>
    <row r="1264" spans="1:26" hidden="1" x14ac:dyDescent="0.25">
      <c r="A1264" s="171">
        <v>1828</v>
      </c>
      <c r="B1264" s="171" t="s">
        <v>1267</v>
      </c>
      <c r="C1264" s="171" t="s">
        <v>2451</v>
      </c>
      <c r="D1264" s="172">
        <v>44431</v>
      </c>
      <c r="E1264" s="173">
        <v>7.3496799999999999E-3</v>
      </c>
      <c r="F1264" s="173">
        <v>7.3496799999999999E-3</v>
      </c>
      <c r="G1264" s="173">
        <v>13.1279</v>
      </c>
      <c r="I1264" s="92">
        <f t="shared" si="123"/>
        <v>7.3496799999999999E-3</v>
      </c>
      <c r="J1264" t="str">
        <f>IFERROR(VLOOKUP(VLOOKUP(B1264,'Div &amp; NAV PU'!K:N,4,0),$O:$P,2,0),"Debt")</f>
        <v>Debt</v>
      </c>
      <c r="R1264" t="str">
        <f t="shared" si="124"/>
        <v>Y0BLDirect Plan - Weekly IDCW</v>
      </c>
      <c r="S1264" t="str">
        <f>+VLOOKUP(B1264,'Div &amp; NAV PU'!K:N,4,0)</f>
        <v>Y0BL</v>
      </c>
      <c r="T1264" t="str">
        <f>+VLOOKUP(B1264,'Div &amp; NAV PU'!K:O,5,0)</f>
        <v>Direct Plan - Weekly IDCW</v>
      </c>
      <c r="U1264">
        <f t="shared" si="120"/>
        <v>0.18718277999999999</v>
      </c>
      <c r="V1264">
        <f>+VLOOKUP(T1264,Financials!$C$59:$AN$72,MATCH(S1264,Financials!$1:$1,0)-2,0)</f>
        <v>0.18718277999999999</v>
      </c>
      <c r="W1264" s="108">
        <f t="shared" si="125"/>
        <v>0</v>
      </c>
      <c r="Y1264" s="92">
        <f t="shared" si="121"/>
        <v>0.18718277999999999</v>
      </c>
      <c r="Z1264">
        <f t="shared" si="122"/>
        <v>0.18718277999999999</v>
      </c>
    </row>
    <row r="1265" spans="1:32" hidden="1" x14ac:dyDescent="0.25">
      <c r="A1265" s="171">
        <v>1829</v>
      </c>
      <c r="B1265" s="171" t="s">
        <v>1273</v>
      </c>
      <c r="C1265" s="171" t="s">
        <v>2448</v>
      </c>
      <c r="D1265" s="172">
        <v>44431</v>
      </c>
      <c r="E1265" s="173">
        <v>0.63029278</v>
      </c>
      <c r="F1265" s="173">
        <v>0.63029278</v>
      </c>
      <c r="G1265" s="173">
        <v>1002.7005</v>
      </c>
      <c r="I1265" s="92">
        <f t="shared" si="123"/>
        <v>0.63029278</v>
      </c>
      <c r="J1265" t="str">
        <f>IFERROR(VLOOKUP(VLOOKUP(B1265,'Div &amp; NAV PU'!K:N,4,0),$O:$P,2,0),"Debt")</f>
        <v>Debt</v>
      </c>
      <c r="R1265" t="str">
        <f t="shared" si="124"/>
        <v>Y0BQRegular Plan - Weekly IDCW</v>
      </c>
      <c r="S1265" t="str">
        <f>+VLOOKUP(B1265,'Div &amp; NAV PU'!K:N,4,0)</f>
        <v>Y0BQ</v>
      </c>
      <c r="T1265" t="str">
        <f>+VLOOKUP(B1265,'Div &amp; NAV PU'!K:O,5,0)</f>
        <v>Regular Plan - Weekly IDCW</v>
      </c>
      <c r="U1265">
        <f t="shared" si="120"/>
        <v>15.883562729999998</v>
      </c>
      <c r="V1265">
        <f>+VLOOKUP(T1265,Financials!$C$59:$AN$72,MATCH(S1265,Financials!$1:$1,0)-2,0)</f>
        <v>15.883562729999998</v>
      </c>
      <c r="W1265" s="108">
        <f t="shared" si="125"/>
        <v>0</v>
      </c>
      <c r="Y1265" s="92">
        <f t="shared" si="121"/>
        <v>15.883562729999998</v>
      </c>
      <c r="Z1265">
        <f t="shared" si="122"/>
        <v>15.883562729999998</v>
      </c>
    </row>
    <row r="1266" spans="1:32" hidden="1" x14ac:dyDescent="0.25">
      <c r="A1266" s="171">
        <v>1830</v>
      </c>
      <c r="B1266" s="171" t="s">
        <v>1288</v>
      </c>
      <c r="C1266" s="171" t="s">
        <v>2449</v>
      </c>
      <c r="D1266" s="172">
        <v>44431</v>
      </c>
      <c r="E1266" s="173">
        <v>0.57773154000000004</v>
      </c>
      <c r="F1266" s="173">
        <v>0.57773154000000004</v>
      </c>
      <c r="G1266" s="173">
        <v>1001.4242</v>
      </c>
      <c r="I1266" s="92">
        <f t="shared" si="123"/>
        <v>0.57773154000000004</v>
      </c>
      <c r="J1266" t="str">
        <f>IFERROR(VLOOKUP(VLOOKUP(B1266,'Div &amp; NAV PU'!K:N,4,0),$O:$P,2,0),"Debt")</f>
        <v>Debt</v>
      </c>
      <c r="R1266" t="str">
        <f t="shared" si="124"/>
        <v>Y0ALDirect Plan - Weekly IDCW</v>
      </c>
      <c r="S1266" t="str">
        <f>+VLOOKUP(B1266,'Div &amp; NAV PU'!K:N,4,0)</f>
        <v>Y0AL</v>
      </c>
      <c r="T1266" t="str">
        <f>+VLOOKUP(B1266,'Div &amp; NAV PU'!K:O,5,0)</f>
        <v>Direct Plan - Weekly IDCW</v>
      </c>
      <c r="U1266">
        <f t="shared" si="120"/>
        <v>15.663855589999999</v>
      </c>
      <c r="V1266">
        <f>+VLOOKUP(T1266,Financials!$C$59:$AN$72,MATCH(S1266,Financials!$1:$1,0)-2,0)</f>
        <v>15.663855589999999</v>
      </c>
      <c r="W1266" s="108">
        <f t="shared" si="125"/>
        <v>0</v>
      </c>
      <c r="Y1266" s="92">
        <f t="shared" si="121"/>
        <v>15.663855589999999</v>
      </c>
      <c r="Z1266">
        <f t="shared" si="122"/>
        <v>15.663855589999999</v>
      </c>
    </row>
    <row r="1267" spans="1:32" hidden="1" x14ac:dyDescent="0.25">
      <c r="A1267" s="171">
        <v>1831</v>
      </c>
      <c r="B1267" s="171" t="s">
        <v>1339</v>
      </c>
      <c r="C1267" s="171" t="s">
        <v>2453</v>
      </c>
      <c r="D1267" s="172">
        <v>44431</v>
      </c>
      <c r="E1267" s="173">
        <v>0.55811986999999996</v>
      </c>
      <c r="F1267" s="173">
        <v>0.55811986999999996</v>
      </c>
      <c r="G1267" s="173">
        <v>1000.0318</v>
      </c>
      <c r="I1267" s="92">
        <f t="shared" si="123"/>
        <v>0.55811986999999996</v>
      </c>
      <c r="J1267" t="str">
        <f>IFERROR(VLOOKUP(VLOOKUP(B1267,'Div &amp; NAV PU'!K:N,4,0),$O:$P,2,0),"Debt")</f>
        <v>Debt</v>
      </c>
      <c r="R1267" t="str">
        <f t="shared" si="124"/>
        <v>Y0ALRegular Plan - Weekly IDCW</v>
      </c>
      <c r="S1267" t="str">
        <f>+VLOOKUP(B1267,'Div &amp; NAV PU'!K:N,4,0)</f>
        <v>Y0AL</v>
      </c>
      <c r="T1267" t="str">
        <f>+VLOOKUP(B1267,'Div &amp; NAV PU'!K:O,5,0)</f>
        <v>Regular Plan - Weekly IDCW</v>
      </c>
      <c r="U1267">
        <f t="shared" si="120"/>
        <v>15.152052740000002</v>
      </c>
      <c r="V1267">
        <f>+VLOOKUP(T1267,Financials!$C$59:$AN$72,MATCH(S1267,Financials!$1:$1,0)-2,0)</f>
        <v>15.152052740000002</v>
      </c>
      <c r="W1267" s="108">
        <f t="shared" si="125"/>
        <v>0</v>
      </c>
      <c r="Y1267" s="92">
        <f t="shared" si="121"/>
        <v>15.152052740000002</v>
      </c>
      <c r="Z1267">
        <f t="shared" si="122"/>
        <v>15.152052740000002</v>
      </c>
    </row>
    <row r="1268" spans="1:32" hidden="1" x14ac:dyDescent="0.25">
      <c r="A1268" s="171">
        <v>1832</v>
      </c>
      <c r="B1268" s="171" t="s">
        <v>1270</v>
      </c>
      <c r="C1268" s="171" t="s">
        <v>2452</v>
      </c>
      <c r="D1268" s="172">
        <v>44431</v>
      </c>
      <c r="E1268" s="173">
        <v>0.64073789999999997</v>
      </c>
      <c r="F1268" s="173">
        <v>0.64073789999999997</v>
      </c>
      <c r="G1268" s="173">
        <v>1000.9308</v>
      </c>
      <c r="I1268" s="92">
        <f t="shared" si="123"/>
        <v>0.64073789999999997</v>
      </c>
      <c r="J1268" t="str">
        <f>IFERROR(VLOOKUP(VLOOKUP(B1268,'Div &amp; NAV PU'!K:N,4,0),$O:$P,2,0),"Debt")</f>
        <v>Debt</v>
      </c>
      <c r="R1268" t="str">
        <f t="shared" si="124"/>
        <v>Y0BQDirect Plan - Weekly IDCW</v>
      </c>
      <c r="S1268" t="str">
        <f>+VLOOKUP(B1268,'Div &amp; NAV PU'!K:N,4,0)</f>
        <v>Y0BQ</v>
      </c>
      <c r="T1268" t="str">
        <f>+VLOOKUP(B1268,'Div &amp; NAV PU'!K:O,5,0)</f>
        <v>Direct Plan - Weekly IDCW</v>
      </c>
      <c r="U1268">
        <f t="shared" si="120"/>
        <v>16.12514651</v>
      </c>
      <c r="V1268">
        <f>+VLOOKUP(T1268,Financials!$C$59:$AN$72,MATCH(S1268,Financials!$1:$1,0)-2,0)</f>
        <v>16.12514651</v>
      </c>
      <c r="W1268" s="108">
        <f t="shared" si="125"/>
        <v>0</v>
      </c>
      <c r="Y1268" s="92">
        <f t="shared" si="121"/>
        <v>16.12514651</v>
      </c>
      <c r="Z1268">
        <f t="shared" si="122"/>
        <v>16.12514651</v>
      </c>
    </row>
    <row r="1269" spans="1:32" hidden="1" x14ac:dyDescent="0.25">
      <c r="A1269" s="171">
        <v>1834</v>
      </c>
      <c r="B1269" s="171" t="s">
        <v>1262</v>
      </c>
      <c r="C1269" s="171" t="s">
        <v>2456</v>
      </c>
      <c r="D1269" s="172">
        <v>44431</v>
      </c>
      <c r="E1269" s="173">
        <v>5.89574E-3</v>
      </c>
      <c r="F1269" s="173">
        <v>5.89574E-3</v>
      </c>
      <c r="G1269" s="173">
        <v>11.307700000000001</v>
      </c>
      <c r="I1269" s="92">
        <f t="shared" si="123"/>
        <v>5.89574E-3</v>
      </c>
      <c r="J1269" t="str">
        <f>IFERROR(VLOOKUP(VLOOKUP(B1269,'Div &amp; NAV PU'!K:N,4,0),$O:$P,2,0),"Debt")</f>
        <v>Debt</v>
      </c>
      <c r="R1269" t="str">
        <f t="shared" si="124"/>
        <v>Y0BODirect Plan - Weekly IDCW</v>
      </c>
      <c r="S1269" t="str">
        <f>+VLOOKUP(B1269,'Div &amp; NAV PU'!K:N,4,0)</f>
        <v>Y0BO</v>
      </c>
      <c r="T1269" t="str">
        <f>+VLOOKUP(B1269,'Div &amp; NAV PU'!K:O,5,0)</f>
        <v>Direct Plan - Weekly IDCW</v>
      </c>
      <c r="U1269">
        <f t="shared" si="120"/>
        <v>0.16732176999999998</v>
      </c>
      <c r="V1269">
        <f>+VLOOKUP(T1269,Financials!$C$59:$AN$72,MATCH(S1269,Financials!$1:$1,0)-2,0)</f>
        <v>0.16732176999999998</v>
      </c>
      <c r="W1269" s="108">
        <f t="shared" si="125"/>
        <v>0</v>
      </c>
      <c r="Y1269" s="92">
        <f t="shared" si="121"/>
        <v>0.16732176999999998</v>
      </c>
      <c r="Z1269">
        <f t="shared" si="122"/>
        <v>0.16732176999999998</v>
      </c>
      <c r="AF1269" s="169"/>
    </row>
    <row r="1270" spans="1:32" hidden="1" x14ac:dyDescent="0.25">
      <c r="A1270" s="171">
        <v>1836</v>
      </c>
      <c r="B1270" s="171">
        <v>221</v>
      </c>
      <c r="C1270" s="171" t="s">
        <v>2454</v>
      </c>
      <c r="D1270" s="172">
        <v>44431</v>
      </c>
      <c r="E1270" s="173">
        <v>5.5807499999999998E-3</v>
      </c>
      <c r="F1270" s="173">
        <v>5.5807499999999998E-3</v>
      </c>
      <c r="G1270" s="173">
        <v>11.1256</v>
      </c>
      <c r="I1270" s="92">
        <f t="shared" si="123"/>
        <v>5.5807499999999998E-3</v>
      </c>
      <c r="J1270" t="str">
        <f>IFERROR(VLOOKUP(VLOOKUP(B1270,'Div &amp; NAV PU'!K:N,4,0),$O:$P,2,0),"Debt")</f>
        <v>Debt</v>
      </c>
      <c r="R1270" t="str">
        <f t="shared" si="124"/>
        <v>Y0BORegular Plan - Weekly IDCW</v>
      </c>
      <c r="S1270" t="str">
        <f>+VLOOKUP(B1270,'Div &amp; NAV PU'!K:N,4,0)</f>
        <v>Y0BO</v>
      </c>
      <c r="T1270" t="str">
        <f>+VLOOKUP(B1270,'Div &amp; NAV PU'!K:O,5,0)</f>
        <v>Regular Plan - Weekly IDCW</v>
      </c>
      <c r="U1270">
        <f t="shared" si="120"/>
        <v>0.15691073999999997</v>
      </c>
      <c r="V1270">
        <f>+VLOOKUP(T1270,Financials!$C$59:$AN$72,MATCH(S1270,Financials!$1:$1,0)-2,0)</f>
        <v>0.15691073999999997</v>
      </c>
      <c r="W1270" s="108">
        <f t="shared" si="125"/>
        <v>0</v>
      </c>
      <c r="Y1270" s="92">
        <f t="shared" si="121"/>
        <v>0.15691073999999997</v>
      </c>
      <c r="Z1270">
        <f t="shared" si="122"/>
        <v>0.15691073999999997</v>
      </c>
      <c r="AF1270" s="169"/>
    </row>
    <row r="1271" spans="1:32" hidden="1" x14ac:dyDescent="0.25">
      <c r="A1271" s="171">
        <v>1839</v>
      </c>
      <c r="B1271" s="171">
        <v>222</v>
      </c>
      <c r="C1271" s="171" t="s">
        <v>2455</v>
      </c>
      <c r="D1271" s="172">
        <v>44431</v>
      </c>
      <c r="E1271" s="173">
        <v>2.9140400000000001E-3</v>
      </c>
      <c r="F1271" s="173">
        <v>2.9140400000000001E-3</v>
      </c>
      <c r="G1271" s="173">
        <v>10.322100000000001</v>
      </c>
      <c r="I1271" s="92">
        <f t="shared" si="123"/>
        <v>2.9140400000000001E-3</v>
      </c>
      <c r="J1271" t="str">
        <f>IFERROR(VLOOKUP(VLOOKUP(B1271,'Div &amp; NAV PU'!K:N,4,0),$O:$P,2,0),"Debt")</f>
        <v>Debt</v>
      </c>
      <c r="R1271" t="str">
        <f t="shared" si="124"/>
        <v>Y0BORegular Plan - Daily IDCW</v>
      </c>
      <c r="S1271" t="str">
        <f>+VLOOKUP(B1271,'Div &amp; NAV PU'!K:N,4,0)</f>
        <v>Y0BO</v>
      </c>
      <c r="T1271" t="str">
        <f>+VLOOKUP(B1271,'Div &amp; NAV PU'!K:O,5,0)</f>
        <v>Regular Plan - Daily IDCW</v>
      </c>
      <c r="U1271">
        <f t="shared" si="120"/>
        <v>0.17107141000000012</v>
      </c>
      <c r="V1271">
        <f>+VLOOKUP(T1271,Financials!$C$59:$AN$72,MATCH(S1271,Financials!$1:$1,0)-2,0)</f>
        <v>0.17107141000000012</v>
      </c>
      <c r="W1271" s="108">
        <f t="shared" si="125"/>
        <v>0</v>
      </c>
      <c r="Y1271" s="92">
        <f t="shared" si="121"/>
        <v>0.17107141000000012</v>
      </c>
      <c r="Z1271">
        <f t="shared" si="122"/>
        <v>0.17107141000000012</v>
      </c>
    </row>
    <row r="1272" spans="1:32" hidden="1" x14ac:dyDescent="0.25">
      <c r="A1272" s="171">
        <v>1842</v>
      </c>
      <c r="B1272" s="171" t="s">
        <v>1259</v>
      </c>
      <c r="C1272" s="171" t="s">
        <v>2457</v>
      </c>
      <c r="D1272" s="172">
        <v>44431</v>
      </c>
      <c r="E1272" s="173">
        <v>3.1050100000000001E-3</v>
      </c>
      <c r="F1272" s="173">
        <v>3.1050100000000001E-3</v>
      </c>
      <c r="G1272" s="173">
        <v>10.5092</v>
      </c>
      <c r="I1272" s="92">
        <f t="shared" si="123"/>
        <v>3.1050100000000001E-3</v>
      </c>
      <c r="J1272" t="str">
        <f>IFERROR(VLOOKUP(VLOOKUP(B1272,'Div &amp; NAV PU'!K:N,4,0),$O:$P,2,0),"Debt")</f>
        <v>Debt</v>
      </c>
      <c r="R1272" t="str">
        <f t="shared" si="124"/>
        <v>Y0BODirect Plan - Daily IDCW</v>
      </c>
      <c r="S1272" t="str">
        <f>+VLOOKUP(B1272,'Div &amp; NAV PU'!K:N,4,0)</f>
        <v>Y0BO</v>
      </c>
      <c r="T1272" t="str">
        <f>+VLOOKUP(B1272,'Div &amp; NAV PU'!K:O,5,0)</f>
        <v>Direct Plan - Daily IDCW</v>
      </c>
      <c r="U1272">
        <f t="shared" si="120"/>
        <v>0.18260394999999999</v>
      </c>
      <c r="V1272">
        <f>+VLOOKUP(T1272,Financials!$C$59:$AN$72,MATCH(S1272,Financials!$1:$1,0)-2,0)</f>
        <v>0.18260394999999999</v>
      </c>
      <c r="W1272" s="108">
        <f t="shared" si="125"/>
        <v>0</v>
      </c>
      <c r="Y1272" s="92">
        <f t="shared" si="121"/>
        <v>0.18260394999999999</v>
      </c>
      <c r="Z1272">
        <f t="shared" si="122"/>
        <v>0.18260394999999999</v>
      </c>
    </row>
    <row r="1273" spans="1:32" hidden="1" x14ac:dyDescent="0.25">
      <c r="A1273" s="171">
        <v>1844</v>
      </c>
      <c r="B1273" s="171" t="s">
        <v>1289</v>
      </c>
      <c r="C1273" s="171" t="s">
        <v>2444</v>
      </c>
      <c r="D1273" s="172">
        <v>44431</v>
      </c>
      <c r="E1273" s="173">
        <v>8.1854109999999994E-2</v>
      </c>
      <c r="F1273" s="173">
        <v>8.1854109999999994E-2</v>
      </c>
      <c r="G1273" s="173">
        <v>1023.3</v>
      </c>
      <c r="I1273" s="92">
        <f t="shared" si="123"/>
        <v>8.1854109999999994E-2</v>
      </c>
      <c r="J1273" t="str">
        <f>IFERROR(VLOOKUP(VLOOKUP(B1273,'Div &amp; NAV PU'!K:N,4,0),$O:$P,2,0),"Debt")</f>
        <v>Debt</v>
      </c>
      <c r="R1273" t="str">
        <f t="shared" si="124"/>
        <v>Y0ALRegular Plan - Daily IDCW</v>
      </c>
      <c r="S1273" t="str">
        <f>+VLOOKUP(B1273,'Div &amp; NAV PU'!K:N,4,0)</f>
        <v>Y0AL</v>
      </c>
      <c r="T1273" t="str">
        <f>+VLOOKUP(B1273,'Div &amp; NAV PU'!K:O,5,0)</f>
        <v>Regular Plan - Daily IDCW</v>
      </c>
      <c r="U1273">
        <f t="shared" si="120"/>
        <v>15.581406499999995</v>
      </c>
      <c r="V1273">
        <f>+VLOOKUP(T1273,Financials!$C$59:$AN$72,MATCH(S1273,Financials!$1:$1,0)-2,0)</f>
        <v>15.581406499999995</v>
      </c>
      <c r="W1273" s="108">
        <f t="shared" si="125"/>
        <v>0</v>
      </c>
      <c r="Y1273" s="92">
        <f t="shared" si="121"/>
        <v>15.581406499999995</v>
      </c>
      <c r="Z1273">
        <f t="shared" si="122"/>
        <v>15.581406499999995</v>
      </c>
      <c r="AF1273" s="169"/>
    </row>
    <row r="1274" spans="1:32" hidden="1" x14ac:dyDescent="0.25">
      <c r="A1274" s="171">
        <v>1846</v>
      </c>
      <c r="B1274" s="171" t="s">
        <v>1285</v>
      </c>
      <c r="C1274" s="171" t="s">
        <v>2445</v>
      </c>
      <c r="D1274" s="172">
        <v>44431</v>
      </c>
      <c r="E1274" s="173">
        <v>8.4771139999999995E-2</v>
      </c>
      <c r="F1274" s="173">
        <v>8.4771139999999995E-2</v>
      </c>
      <c r="G1274" s="173">
        <v>1023.3</v>
      </c>
      <c r="I1274" s="92">
        <f t="shared" si="123"/>
        <v>8.4771139999999995E-2</v>
      </c>
      <c r="J1274" t="str">
        <f>IFERROR(VLOOKUP(VLOOKUP(B1274,'Div &amp; NAV PU'!K:N,4,0),$O:$P,2,0),"Debt")</f>
        <v>Debt</v>
      </c>
      <c r="R1274" t="str">
        <f t="shared" si="124"/>
        <v>Y0ALDirect Plan - Daily IDCW</v>
      </c>
      <c r="S1274" t="str">
        <f>+VLOOKUP(B1274,'Div &amp; NAV PU'!K:N,4,0)</f>
        <v>Y0AL</v>
      </c>
      <c r="T1274" t="str">
        <f>+VLOOKUP(B1274,'Div &amp; NAV PU'!K:O,5,0)</f>
        <v>Direct Plan - Daily IDCW</v>
      </c>
      <c r="U1274">
        <f t="shared" si="120"/>
        <v>16.110954460000006</v>
      </c>
      <c r="V1274">
        <f>+VLOOKUP(T1274,Financials!$C$59:$AN$72,MATCH(S1274,Financials!$1:$1,0)-2,0)</f>
        <v>16.110954460000006</v>
      </c>
      <c r="W1274" s="108">
        <f t="shared" si="125"/>
        <v>0</v>
      </c>
      <c r="Y1274" s="92">
        <f t="shared" si="121"/>
        <v>16.110954460000006</v>
      </c>
      <c r="Z1274">
        <f t="shared" si="122"/>
        <v>16.110954460000006</v>
      </c>
    </row>
    <row r="1275" spans="1:32" hidden="1" x14ac:dyDescent="0.25">
      <c r="A1275" s="171">
        <v>1847</v>
      </c>
      <c r="B1275" s="171">
        <v>126</v>
      </c>
      <c r="C1275" s="171" t="s">
        <v>2450</v>
      </c>
      <c r="D1275" s="172">
        <v>44431</v>
      </c>
      <c r="E1275" s="173">
        <v>6.5404599999999997E-3</v>
      </c>
      <c r="F1275" s="173">
        <v>6.5404599999999997E-3</v>
      </c>
      <c r="G1275" s="173">
        <v>13.061</v>
      </c>
      <c r="I1275" s="92">
        <f t="shared" si="123"/>
        <v>6.5404599999999997E-3</v>
      </c>
      <c r="J1275" t="str">
        <f>IFERROR(VLOOKUP(VLOOKUP(B1275,'Div &amp; NAV PU'!K:N,4,0),$O:$P,2,0),"Debt")</f>
        <v>Debt</v>
      </c>
      <c r="R1275" t="str">
        <f t="shared" si="124"/>
        <v>Y0BLRegular Plan - Weekly IDCW</v>
      </c>
      <c r="S1275" t="str">
        <f>+VLOOKUP(B1275,'Div &amp; NAV PU'!K:N,4,0)</f>
        <v>Y0BL</v>
      </c>
      <c r="T1275" t="str">
        <f>+VLOOKUP(B1275,'Div &amp; NAV PU'!K:O,5,0)</f>
        <v>Regular Plan - Weekly IDCW</v>
      </c>
      <c r="U1275">
        <f t="shared" si="120"/>
        <v>0.15968480999999998</v>
      </c>
      <c r="V1275">
        <f>+VLOOKUP(T1275,Financials!$C$59:$AN$72,MATCH(S1275,Financials!$1:$1,0)-2,0)</f>
        <v>0.15968480999999998</v>
      </c>
      <c r="W1275" s="108">
        <f t="shared" si="125"/>
        <v>0</v>
      </c>
      <c r="Y1275" s="92">
        <f t="shared" si="121"/>
        <v>0.15968480999999998</v>
      </c>
      <c r="Z1275">
        <f t="shared" si="122"/>
        <v>0.15968480999999998</v>
      </c>
    </row>
    <row r="1276" spans="1:32" hidden="1" x14ac:dyDescent="0.25">
      <c r="A1276" s="171">
        <v>1848</v>
      </c>
      <c r="B1276" s="171">
        <v>125</v>
      </c>
      <c r="C1276" s="171" t="s">
        <v>2458</v>
      </c>
      <c r="D1276" s="172">
        <v>44431</v>
      </c>
      <c r="E1276" s="173">
        <v>3.0224399999999999E-3</v>
      </c>
      <c r="F1276" s="173">
        <v>3.0224399999999999E-3</v>
      </c>
      <c r="G1276" s="173">
        <v>10.8591</v>
      </c>
      <c r="I1276" s="92">
        <f t="shared" si="123"/>
        <v>3.0224399999999999E-3</v>
      </c>
      <c r="J1276" t="str">
        <f>IFERROR(VLOOKUP(VLOOKUP(B1276,'Div &amp; NAV PU'!K:N,4,0),$O:$P,2,0),"Debt")</f>
        <v>Debt</v>
      </c>
      <c r="R1276" t="str">
        <f t="shared" si="124"/>
        <v>Y0BLRegular Plan - Daily IDCW</v>
      </c>
      <c r="S1276" t="str">
        <f>+VLOOKUP(B1276,'Div &amp; NAV PU'!K:N,4,0)</f>
        <v>Y0BL</v>
      </c>
      <c r="T1276" t="str">
        <f>+VLOOKUP(B1276,'Div &amp; NAV PU'!K:O,5,0)</f>
        <v>Regular Plan - Daily IDCW</v>
      </c>
      <c r="U1276">
        <f t="shared" si="120"/>
        <v>0.15721088999999988</v>
      </c>
      <c r="V1276">
        <f>+VLOOKUP(T1276,Financials!$C$59:$AN$72,MATCH(S1276,Financials!$1:$1,0)-2,0)</f>
        <v>0.15721088999999988</v>
      </c>
      <c r="W1276" s="108">
        <f t="shared" si="125"/>
        <v>0</v>
      </c>
      <c r="Y1276" s="92">
        <f t="shared" si="121"/>
        <v>0.15721088999999988</v>
      </c>
      <c r="Z1276">
        <f t="shared" si="122"/>
        <v>0.15721088999999988</v>
      </c>
    </row>
    <row r="1277" spans="1:32" hidden="1" x14ac:dyDescent="0.25">
      <c r="A1277" s="171">
        <v>1850</v>
      </c>
      <c r="B1277" s="171" t="s">
        <v>1263</v>
      </c>
      <c r="C1277" s="171" t="s">
        <v>2459</v>
      </c>
      <c r="D1277" s="172">
        <v>44431</v>
      </c>
      <c r="E1277" s="173">
        <v>3.4507800000000001E-3</v>
      </c>
      <c r="F1277" s="173">
        <v>3.4507800000000001E-3</v>
      </c>
      <c r="G1277" s="173">
        <v>10.8591</v>
      </c>
      <c r="I1277" s="92">
        <f t="shared" si="123"/>
        <v>3.4507800000000001E-3</v>
      </c>
      <c r="J1277" t="str">
        <f>IFERROR(VLOOKUP(VLOOKUP(B1277,'Div &amp; NAV PU'!K:N,4,0),$O:$P,2,0),"Debt")</f>
        <v>Debt</v>
      </c>
      <c r="R1277" t="str">
        <f t="shared" si="124"/>
        <v>Y0BLDirect Plan - Daily IDCW</v>
      </c>
      <c r="S1277" t="str">
        <f>+VLOOKUP(B1277,'Div &amp; NAV PU'!K:N,4,0)</f>
        <v>Y0BL</v>
      </c>
      <c r="T1277" t="str">
        <f>+VLOOKUP(B1277,'Div &amp; NAV PU'!K:O,5,0)</f>
        <v>Direct Plan - Daily IDCW</v>
      </c>
      <c r="U1277">
        <f t="shared" si="120"/>
        <v>0.18309809000000002</v>
      </c>
      <c r="V1277">
        <f>+VLOOKUP(T1277,Financials!$C$59:$AN$72,MATCH(S1277,Financials!$1:$1,0)-2,0)</f>
        <v>0.18309809000000002</v>
      </c>
      <c r="W1277" s="108">
        <f t="shared" si="125"/>
        <v>0</v>
      </c>
      <c r="Y1277" s="92">
        <f t="shared" si="121"/>
        <v>0.18309809000000002</v>
      </c>
      <c r="Z1277">
        <f t="shared" si="122"/>
        <v>0.18309809000000002</v>
      </c>
    </row>
    <row r="1278" spans="1:32" hidden="1" x14ac:dyDescent="0.25">
      <c r="A1278" s="171">
        <v>1852</v>
      </c>
      <c r="B1278" s="171" t="s">
        <v>1271</v>
      </c>
      <c r="C1278" s="171" t="s">
        <v>2446</v>
      </c>
      <c r="D1278" s="172">
        <v>44431</v>
      </c>
      <c r="E1278" s="173">
        <v>9.02974E-2</v>
      </c>
      <c r="F1278" s="173">
        <v>9.02974E-2</v>
      </c>
      <c r="G1278" s="173">
        <v>1011.7794</v>
      </c>
      <c r="I1278" s="92">
        <f t="shared" si="123"/>
        <v>9.02974E-2</v>
      </c>
      <c r="J1278" t="str">
        <f>IFERROR(VLOOKUP(VLOOKUP(B1278,'Div &amp; NAV PU'!K:N,4,0),$O:$P,2,0),"Debt")</f>
        <v>Debt</v>
      </c>
      <c r="R1278" t="str">
        <f t="shared" si="124"/>
        <v>Y0BQRegular Plan - Daily IDCW</v>
      </c>
      <c r="S1278" t="str">
        <f>+VLOOKUP(B1278,'Div &amp; NAV PU'!K:N,4,0)</f>
        <v>Y0BQ</v>
      </c>
      <c r="T1278" t="str">
        <f>+VLOOKUP(B1278,'Div &amp; NAV PU'!K:O,5,0)</f>
        <v>Regular Plan - Daily IDCW</v>
      </c>
      <c r="U1278">
        <f t="shared" si="120"/>
        <v>15.994319890000005</v>
      </c>
      <c r="V1278">
        <f>+VLOOKUP(T1278,Financials!$C$59:$AN$72,MATCH(S1278,Financials!$1:$1,0)-2,0)</f>
        <v>15.994319890000005</v>
      </c>
      <c r="W1278" s="108">
        <f t="shared" si="125"/>
        <v>0</v>
      </c>
      <c r="Y1278" s="92">
        <f t="shared" si="121"/>
        <v>15.994319890000005</v>
      </c>
      <c r="Z1278">
        <f t="shared" si="122"/>
        <v>15.994319890000005</v>
      </c>
    </row>
    <row r="1279" spans="1:32" hidden="1" x14ac:dyDescent="0.25">
      <c r="A1279" s="171">
        <v>1854</v>
      </c>
      <c r="B1279" s="171" t="s">
        <v>1268</v>
      </c>
      <c r="C1279" s="171" t="s">
        <v>2447</v>
      </c>
      <c r="D1279" s="172">
        <v>44431</v>
      </c>
      <c r="E1279" s="173">
        <v>9.2186749999999998E-2</v>
      </c>
      <c r="F1279" s="173">
        <v>9.2186749999999998E-2</v>
      </c>
      <c r="G1279" s="173">
        <v>1014.3496</v>
      </c>
      <c r="I1279" s="92">
        <f t="shared" si="123"/>
        <v>9.2186749999999998E-2</v>
      </c>
      <c r="J1279" t="str">
        <f>IFERROR(VLOOKUP(VLOOKUP(B1279,'Div &amp; NAV PU'!K:N,4,0),$O:$P,2,0),"Debt")</f>
        <v>Debt</v>
      </c>
      <c r="R1279" t="str">
        <f t="shared" si="124"/>
        <v>Y0BQDirect Plan - Daily IDCW</v>
      </c>
      <c r="S1279" t="str">
        <f>+VLOOKUP(B1279,'Div &amp; NAV PU'!K:N,4,0)</f>
        <v>Y0BQ</v>
      </c>
      <c r="T1279" t="str">
        <f>+VLOOKUP(B1279,'Div &amp; NAV PU'!K:O,5,0)</f>
        <v>Direct Plan - Daily IDCW</v>
      </c>
      <c r="U1279">
        <f t="shared" si="120"/>
        <v>16.338912069999992</v>
      </c>
      <c r="V1279">
        <f>+VLOOKUP(T1279,Financials!$C$59:$AN$72,MATCH(S1279,Financials!$1:$1,0)-2,0)</f>
        <v>16.338912069999992</v>
      </c>
      <c r="W1279" s="108">
        <f t="shared" si="125"/>
        <v>0</v>
      </c>
      <c r="Y1279" s="92">
        <f t="shared" si="121"/>
        <v>16.338912069999992</v>
      </c>
      <c r="Z1279">
        <f t="shared" si="122"/>
        <v>16.338912069999992</v>
      </c>
    </row>
    <row r="1280" spans="1:32" hidden="1" x14ac:dyDescent="0.25">
      <c r="A1280" s="171">
        <v>1856</v>
      </c>
      <c r="B1280" s="171" t="s">
        <v>1234</v>
      </c>
      <c r="C1280" s="171" t="s">
        <v>2464</v>
      </c>
      <c r="D1280" s="172">
        <v>44431</v>
      </c>
      <c r="E1280" s="173">
        <v>0.16</v>
      </c>
      <c r="F1280" s="173">
        <v>0.16</v>
      </c>
      <c r="G1280" s="173">
        <v>29.503</v>
      </c>
      <c r="I1280" s="92">
        <f t="shared" si="123"/>
        <v>0.16</v>
      </c>
      <c r="J1280" t="str">
        <f>IFERROR(VLOOKUP(VLOOKUP(B1280,'Div &amp; NAV PU'!K:N,4,0),$O:$P,2,0),"Debt")</f>
        <v>Equity</v>
      </c>
      <c r="R1280" t="str">
        <f t="shared" si="124"/>
        <v>Y0AGRegular Plan - IDCW</v>
      </c>
      <c r="S1280" t="str">
        <f>+VLOOKUP(B1280,'Div &amp; NAV PU'!K:N,4,0)</f>
        <v>Y0AG</v>
      </c>
      <c r="T1280" t="str">
        <f>+VLOOKUP(B1280,'Div &amp; NAV PU'!K:O,5,0)</f>
        <v>Regular Plan - IDCW</v>
      </c>
      <c r="U1280">
        <f t="shared" si="120"/>
        <v>1</v>
      </c>
      <c r="V1280">
        <f>+VLOOKUP(T1280,Financials!$C$59:$AN$72,MATCH(S1280,Financials!$1:$1,0)-2,0)</f>
        <v>1</v>
      </c>
      <c r="W1280" s="108">
        <f t="shared" si="125"/>
        <v>0</v>
      </c>
      <c r="Y1280" s="92">
        <f t="shared" si="121"/>
        <v>1</v>
      </c>
      <c r="Z1280">
        <f t="shared" si="122"/>
        <v>1</v>
      </c>
    </row>
    <row r="1281" spans="1:32" hidden="1" x14ac:dyDescent="0.25">
      <c r="A1281" s="171">
        <v>1858</v>
      </c>
      <c r="B1281" s="171" t="s">
        <v>1232</v>
      </c>
      <c r="C1281" s="171" t="s">
        <v>2467</v>
      </c>
      <c r="D1281" s="172">
        <v>44431</v>
      </c>
      <c r="E1281" s="173">
        <v>0.19</v>
      </c>
      <c r="F1281" s="173">
        <v>0.19</v>
      </c>
      <c r="G1281" s="173">
        <v>33.756</v>
      </c>
      <c r="I1281" s="92">
        <f t="shared" si="123"/>
        <v>0.19</v>
      </c>
      <c r="J1281" t="str">
        <f>IFERROR(VLOOKUP(VLOOKUP(B1281,'Div &amp; NAV PU'!K:N,4,0),$O:$P,2,0),"Debt")</f>
        <v>Equity</v>
      </c>
      <c r="R1281" t="str">
        <f t="shared" si="124"/>
        <v>Y0AGDirect Plan - IDCW</v>
      </c>
      <c r="S1281" t="str">
        <f>+VLOOKUP(B1281,'Div &amp; NAV PU'!K:N,4,0)</f>
        <v>Y0AG</v>
      </c>
      <c r="T1281" t="str">
        <f>+VLOOKUP(B1281,'Div &amp; NAV PU'!K:O,5,0)</f>
        <v>Direct Plan - IDCW</v>
      </c>
      <c r="U1281">
        <f t="shared" si="120"/>
        <v>1.1399999999999999</v>
      </c>
      <c r="V1281">
        <f>+VLOOKUP(T1281,Financials!$C$59:$AN$72,MATCH(S1281,Financials!$1:$1,0)-2,0)</f>
        <v>1.1399999999999999</v>
      </c>
      <c r="W1281" s="108">
        <f t="shared" si="125"/>
        <v>0</v>
      </c>
      <c r="Y1281" s="92">
        <f t="shared" si="121"/>
        <v>1.1399999999999999</v>
      </c>
      <c r="Z1281">
        <f t="shared" si="122"/>
        <v>1.1399999999999999</v>
      </c>
    </row>
    <row r="1282" spans="1:32" hidden="1" x14ac:dyDescent="0.25">
      <c r="A1282" s="171">
        <v>1872</v>
      </c>
      <c r="B1282" s="171">
        <v>222</v>
      </c>
      <c r="C1282" s="171" t="s">
        <v>2455</v>
      </c>
      <c r="D1282" s="172">
        <v>44432</v>
      </c>
      <c r="E1282" s="173">
        <v>6.0214000000000003E-4</v>
      </c>
      <c r="F1282" s="173">
        <v>6.0214000000000003E-4</v>
      </c>
      <c r="G1282" s="173">
        <v>10.322100000000001</v>
      </c>
      <c r="I1282" s="92">
        <f t="shared" si="123"/>
        <v>6.0214000000000003E-4</v>
      </c>
      <c r="J1282" t="str">
        <f>IFERROR(VLOOKUP(VLOOKUP(B1282,'Div &amp; NAV PU'!K:N,4,0),$O:$P,2,0),"Debt")</f>
        <v>Debt</v>
      </c>
      <c r="R1282" t="str">
        <f t="shared" si="124"/>
        <v>Y0BORegular Plan - Daily IDCW</v>
      </c>
      <c r="S1282" t="str">
        <f>+VLOOKUP(B1282,'Div &amp; NAV PU'!K:N,4,0)</f>
        <v>Y0BO</v>
      </c>
      <c r="T1282" t="str">
        <f>+VLOOKUP(B1282,'Div &amp; NAV PU'!K:O,5,0)</f>
        <v>Regular Plan - Daily IDCW</v>
      </c>
      <c r="U1282">
        <f t="shared" ref="U1282:U1345" si="126">+SUMIFS(I:I,R:R,R1282)</f>
        <v>0.17107141000000012</v>
      </c>
      <c r="V1282">
        <f>+VLOOKUP(T1282,Financials!$C$59:$AN$72,MATCH(S1282,Financials!$1:$1,0)-2,0)</f>
        <v>0.17107141000000012</v>
      </c>
      <c r="W1282" s="108">
        <f t="shared" si="125"/>
        <v>0</v>
      </c>
      <c r="Y1282" s="92">
        <f t="shared" ref="Y1282:Y1339" si="127">+SUMIFS(E:E,R:R,R1282)</f>
        <v>0.17107141000000012</v>
      </c>
      <c r="Z1282">
        <f t="shared" ref="Z1282:Z1339" si="128">+SUMIFS(F:F,R:R,R1282)</f>
        <v>0.17107141000000012</v>
      </c>
    </row>
    <row r="1283" spans="1:32" hidden="1" x14ac:dyDescent="0.25">
      <c r="A1283" s="171">
        <v>1873</v>
      </c>
      <c r="B1283" s="171" t="s">
        <v>1259</v>
      </c>
      <c r="C1283" s="171" t="s">
        <v>2457</v>
      </c>
      <c r="D1283" s="172">
        <v>44432</v>
      </c>
      <c r="E1283" s="173">
        <v>6.5917000000000005E-4</v>
      </c>
      <c r="F1283" s="173">
        <v>6.5917000000000005E-4</v>
      </c>
      <c r="G1283" s="173">
        <v>10.5092</v>
      </c>
      <c r="I1283" s="92">
        <f t="shared" ref="I1283:I1346" si="129">F1283</f>
        <v>6.5917000000000005E-4</v>
      </c>
      <c r="J1283" t="str">
        <f>IFERROR(VLOOKUP(VLOOKUP(B1283,'Div &amp; NAV PU'!K:N,4,0),$O:$P,2,0),"Debt")</f>
        <v>Debt</v>
      </c>
      <c r="R1283" t="str">
        <f t="shared" si="124"/>
        <v>Y0BODirect Plan - Daily IDCW</v>
      </c>
      <c r="S1283" t="str">
        <f>+VLOOKUP(B1283,'Div &amp; NAV PU'!K:N,4,0)</f>
        <v>Y0BO</v>
      </c>
      <c r="T1283" t="str">
        <f>+VLOOKUP(B1283,'Div &amp; NAV PU'!K:O,5,0)</f>
        <v>Direct Plan - Daily IDCW</v>
      </c>
      <c r="U1283">
        <f t="shared" si="126"/>
        <v>0.18260394999999999</v>
      </c>
      <c r="V1283">
        <f>+VLOOKUP(T1283,Financials!$C$59:$AN$72,MATCH(S1283,Financials!$1:$1,0)-2,0)</f>
        <v>0.18260394999999999</v>
      </c>
      <c r="W1283" s="108">
        <f t="shared" si="125"/>
        <v>0</v>
      </c>
      <c r="Y1283" s="92">
        <f t="shared" si="127"/>
        <v>0.18260394999999999</v>
      </c>
      <c r="Z1283">
        <f t="shared" si="128"/>
        <v>0.18260394999999999</v>
      </c>
    </row>
    <row r="1284" spans="1:32" hidden="1" x14ac:dyDescent="0.25">
      <c r="A1284" s="171">
        <v>1874</v>
      </c>
      <c r="B1284" s="171" t="s">
        <v>1289</v>
      </c>
      <c r="C1284" s="171" t="s">
        <v>2444</v>
      </c>
      <c r="D1284" s="172">
        <v>44432</v>
      </c>
      <c r="E1284" s="173">
        <v>8.2277470000000005E-2</v>
      </c>
      <c r="F1284" s="173">
        <v>8.2277470000000005E-2</v>
      </c>
      <c r="G1284" s="173">
        <v>1023.3</v>
      </c>
      <c r="I1284" s="92">
        <f t="shared" si="129"/>
        <v>8.2277470000000005E-2</v>
      </c>
      <c r="J1284" t="str">
        <f>IFERROR(VLOOKUP(VLOOKUP(B1284,'Div &amp; NAV PU'!K:N,4,0),$O:$P,2,0),"Debt")</f>
        <v>Debt</v>
      </c>
      <c r="R1284" t="str">
        <f t="shared" si="124"/>
        <v>Y0ALRegular Plan - Daily IDCW</v>
      </c>
      <c r="S1284" t="str">
        <f>+VLOOKUP(B1284,'Div &amp; NAV PU'!K:N,4,0)</f>
        <v>Y0AL</v>
      </c>
      <c r="T1284" t="str">
        <f>+VLOOKUP(B1284,'Div &amp; NAV PU'!K:O,5,0)</f>
        <v>Regular Plan - Daily IDCW</v>
      </c>
      <c r="U1284">
        <f t="shared" si="126"/>
        <v>15.581406499999995</v>
      </c>
      <c r="V1284">
        <f>+VLOOKUP(T1284,Financials!$C$59:$AN$72,MATCH(S1284,Financials!$1:$1,0)-2,0)</f>
        <v>15.581406499999995</v>
      </c>
      <c r="W1284" s="108">
        <f t="shared" si="125"/>
        <v>0</v>
      </c>
      <c r="Y1284" s="92">
        <f t="shared" si="127"/>
        <v>15.581406499999995</v>
      </c>
      <c r="Z1284">
        <f t="shared" si="128"/>
        <v>15.581406499999995</v>
      </c>
    </row>
    <row r="1285" spans="1:32" hidden="1" x14ac:dyDescent="0.25">
      <c r="A1285" s="171">
        <v>1875</v>
      </c>
      <c r="B1285" s="171" t="s">
        <v>1285</v>
      </c>
      <c r="C1285" s="171" t="s">
        <v>2445</v>
      </c>
      <c r="D1285" s="172">
        <v>44432</v>
      </c>
      <c r="E1285" s="173">
        <v>8.5495349999999998E-2</v>
      </c>
      <c r="F1285" s="173">
        <v>8.5495349999999998E-2</v>
      </c>
      <c r="G1285" s="173">
        <v>1023.3</v>
      </c>
      <c r="I1285" s="92">
        <f t="shared" si="129"/>
        <v>8.5495349999999998E-2</v>
      </c>
      <c r="J1285" t="str">
        <f>IFERROR(VLOOKUP(VLOOKUP(B1285,'Div &amp; NAV PU'!K:N,4,0),$O:$P,2,0),"Debt")</f>
        <v>Debt</v>
      </c>
      <c r="R1285" t="str">
        <f t="shared" si="124"/>
        <v>Y0ALDirect Plan - Daily IDCW</v>
      </c>
      <c r="S1285" t="str">
        <f>+VLOOKUP(B1285,'Div &amp; NAV PU'!K:N,4,0)</f>
        <v>Y0AL</v>
      </c>
      <c r="T1285" t="str">
        <f>+VLOOKUP(B1285,'Div &amp; NAV PU'!K:O,5,0)</f>
        <v>Direct Plan - Daily IDCW</v>
      </c>
      <c r="U1285">
        <f t="shared" si="126"/>
        <v>16.110954460000006</v>
      </c>
      <c r="V1285">
        <f>+VLOOKUP(T1285,Financials!$C$59:$AN$72,MATCH(S1285,Financials!$1:$1,0)-2,0)</f>
        <v>16.110954460000006</v>
      </c>
      <c r="W1285" s="108">
        <f t="shared" si="125"/>
        <v>0</v>
      </c>
      <c r="Y1285" s="92">
        <f t="shared" si="127"/>
        <v>16.110954460000006</v>
      </c>
      <c r="Z1285">
        <f t="shared" si="128"/>
        <v>16.110954460000006</v>
      </c>
    </row>
    <row r="1286" spans="1:32" hidden="1" x14ac:dyDescent="0.25">
      <c r="A1286" s="171">
        <v>1876</v>
      </c>
      <c r="B1286" s="171">
        <v>125</v>
      </c>
      <c r="C1286" s="171" t="s">
        <v>2458</v>
      </c>
      <c r="D1286" s="172">
        <v>44432</v>
      </c>
      <c r="E1286" s="173">
        <v>1.6631700000000001E-3</v>
      </c>
      <c r="F1286" s="173">
        <v>1.6631700000000001E-3</v>
      </c>
      <c r="G1286" s="173">
        <v>10.8591</v>
      </c>
      <c r="I1286" s="92">
        <f t="shared" si="129"/>
        <v>1.6631700000000001E-3</v>
      </c>
      <c r="J1286" t="str">
        <f>IFERROR(VLOOKUP(VLOOKUP(B1286,'Div &amp; NAV PU'!K:N,4,0),$O:$P,2,0),"Debt")</f>
        <v>Debt</v>
      </c>
      <c r="R1286" t="str">
        <f t="shared" si="124"/>
        <v>Y0BLRegular Plan - Daily IDCW</v>
      </c>
      <c r="S1286" t="str">
        <f>+VLOOKUP(B1286,'Div &amp; NAV PU'!K:N,4,0)</f>
        <v>Y0BL</v>
      </c>
      <c r="T1286" t="str">
        <f>+VLOOKUP(B1286,'Div &amp; NAV PU'!K:O,5,0)</f>
        <v>Regular Plan - Daily IDCW</v>
      </c>
      <c r="U1286">
        <f t="shared" si="126"/>
        <v>0.15721088999999988</v>
      </c>
      <c r="V1286">
        <f>+VLOOKUP(T1286,Financials!$C$59:$AN$72,MATCH(S1286,Financials!$1:$1,0)-2,0)</f>
        <v>0.15721088999999988</v>
      </c>
      <c r="W1286" s="108">
        <f t="shared" si="125"/>
        <v>0</v>
      </c>
      <c r="Y1286" s="92">
        <f t="shared" si="127"/>
        <v>0.15721088999999988</v>
      </c>
      <c r="Z1286">
        <f t="shared" si="128"/>
        <v>0.15721088999999988</v>
      </c>
    </row>
    <row r="1287" spans="1:32" hidden="1" x14ac:dyDescent="0.25">
      <c r="A1287" s="171">
        <v>1877</v>
      </c>
      <c r="B1287" s="171" t="s">
        <v>1263</v>
      </c>
      <c r="C1287" s="171" t="s">
        <v>2459</v>
      </c>
      <c r="D1287" s="172">
        <v>44432</v>
      </c>
      <c r="E1287" s="173">
        <v>1.80594E-3</v>
      </c>
      <c r="F1287" s="173">
        <v>1.80594E-3</v>
      </c>
      <c r="G1287" s="173">
        <v>10.8591</v>
      </c>
      <c r="I1287" s="92">
        <f t="shared" si="129"/>
        <v>1.80594E-3</v>
      </c>
      <c r="J1287" t="str">
        <f>IFERROR(VLOOKUP(VLOOKUP(B1287,'Div &amp; NAV PU'!K:N,4,0),$O:$P,2,0),"Debt")</f>
        <v>Debt</v>
      </c>
      <c r="R1287" t="str">
        <f t="shared" si="124"/>
        <v>Y0BLDirect Plan - Daily IDCW</v>
      </c>
      <c r="S1287" t="str">
        <f>+VLOOKUP(B1287,'Div &amp; NAV PU'!K:N,4,0)</f>
        <v>Y0BL</v>
      </c>
      <c r="T1287" t="str">
        <f>+VLOOKUP(B1287,'Div &amp; NAV PU'!K:O,5,0)</f>
        <v>Direct Plan - Daily IDCW</v>
      </c>
      <c r="U1287">
        <f t="shared" si="126"/>
        <v>0.18309809000000002</v>
      </c>
      <c r="V1287">
        <f>+VLOOKUP(T1287,Financials!$C$59:$AN$72,MATCH(S1287,Financials!$1:$1,0)-2,0)</f>
        <v>0.18309809000000002</v>
      </c>
      <c r="W1287" s="108">
        <f t="shared" si="125"/>
        <v>0</v>
      </c>
      <c r="Y1287" s="92">
        <f t="shared" si="127"/>
        <v>0.18309809000000002</v>
      </c>
      <c r="Z1287">
        <f t="shared" si="128"/>
        <v>0.18309809000000002</v>
      </c>
    </row>
    <row r="1288" spans="1:32" hidden="1" x14ac:dyDescent="0.25">
      <c r="A1288" s="171">
        <v>1878</v>
      </c>
      <c r="B1288" s="171" t="s">
        <v>1271</v>
      </c>
      <c r="C1288" s="171" t="s">
        <v>2446</v>
      </c>
      <c r="D1288" s="172">
        <v>44432</v>
      </c>
      <c r="E1288" s="173">
        <v>8.723098E-2</v>
      </c>
      <c r="F1288" s="173">
        <v>8.723098E-2</v>
      </c>
      <c r="G1288" s="173">
        <v>1011.7794</v>
      </c>
      <c r="I1288" s="92">
        <f t="shared" si="129"/>
        <v>8.723098E-2</v>
      </c>
      <c r="J1288" t="str">
        <f>IFERROR(VLOOKUP(VLOOKUP(B1288,'Div &amp; NAV PU'!K:N,4,0),$O:$P,2,0),"Debt")</f>
        <v>Debt</v>
      </c>
      <c r="R1288" t="str">
        <f t="shared" si="124"/>
        <v>Y0BQRegular Plan - Daily IDCW</v>
      </c>
      <c r="S1288" t="str">
        <f>+VLOOKUP(B1288,'Div &amp; NAV PU'!K:N,4,0)</f>
        <v>Y0BQ</v>
      </c>
      <c r="T1288" t="str">
        <f>+VLOOKUP(B1288,'Div &amp; NAV PU'!K:O,5,0)</f>
        <v>Regular Plan - Daily IDCW</v>
      </c>
      <c r="U1288">
        <f t="shared" si="126"/>
        <v>15.994319890000005</v>
      </c>
      <c r="V1288">
        <f>+VLOOKUP(T1288,Financials!$C$59:$AN$72,MATCH(S1288,Financials!$1:$1,0)-2,0)</f>
        <v>15.994319890000005</v>
      </c>
      <c r="W1288" s="108">
        <f t="shared" si="125"/>
        <v>0</v>
      </c>
      <c r="Y1288" s="92">
        <f t="shared" si="127"/>
        <v>15.994319890000005</v>
      </c>
      <c r="Z1288">
        <f t="shared" si="128"/>
        <v>15.994319890000005</v>
      </c>
    </row>
    <row r="1289" spans="1:32" hidden="1" x14ac:dyDescent="0.25">
      <c r="A1289" s="171">
        <v>1879</v>
      </c>
      <c r="B1289" s="171" t="s">
        <v>1268</v>
      </c>
      <c r="C1289" s="171" t="s">
        <v>2447</v>
      </c>
      <c r="D1289" s="172">
        <v>44432</v>
      </c>
      <c r="E1289" s="173">
        <v>8.9146450000000002E-2</v>
      </c>
      <c r="F1289" s="173">
        <v>8.9146450000000002E-2</v>
      </c>
      <c r="G1289" s="173">
        <v>1014.3496</v>
      </c>
      <c r="I1289" s="92">
        <f t="shared" si="129"/>
        <v>8.9146450000000002E-2</v>
      </c>
      <c r="J1289" t="str">
        <f>IFERROR(VLOOKUP(VLOOKUP(B1289,'Div &amp; NAV PU'!K:N,4,0),$O:$P,2,0),"Debt")</f>
        <v>Debt</v>
      </c>
      <c r="R1289" t="str">
        <f t="shared" si="124"/>
        <v>Y0BQDirect Plan - Daily IDCW</v>
      </c>
      <c r="S1289" t="str">
        <f>+VLOOKUP(B1289,'Div &amp; NAV PU'!K:N,4,0)</f>
        <v>Y0BQ</v>
      </c>
      <c r="T1289" t="str">
        <f>+VLOOKUP(B1289,'Div &amp; NAV PU'!K:O,5,0)</f>
        <v>Direct Plan - Daily IDCW</v>
      </c>
      <c r="U1289">
        <f t="shared" si="126"/>
        <v>16.338912069999992</v>
      </c>
      <c r="V1289">
        <f>+VLOOKUP(T1289,Financials!$C$59:$AN$72,MATCH(S1289,Financials!$1:$1,0)-2,0)</f>
        <v>16.338912069999992</v>
      </c>
      <c r="W1289" s="108">
        <f t="shared" si="125"/>
        <v>0</v>
      </c>
      <c r="Y1289" s="92">
        <f t="shared" si="127"/>
        <v>16.338912069999992</v>
      </c>
      <c r="Z1289">
        <f t="shared" si="128"/>
        <v>16.338912069999992</v>
      </c>
    </row>
    <row r="1290" spans="1:32" hidden="1" x14ac:dyDescent="0.25">
      <c r="A1290" s="171">
        <v>1880</v>
      </c>
      <c r="B1290" s="171" t="s">
        <v>1524</v>
      </c>
      <c r="C1290" s="171" t="s">
        <v>2462</v>
      </c>
      <c r="D1290" s="172">
        <v>44432</v>
      </c>
      <c r="E1290" s="173">
        <v>4.3074999999999998E-4</v>
      </c>
      <c r="F1290" s="173">
        <v>4.3074999999999998E-4</v>
      </c>
      <c r="G1290" s="173">
        <v>11.1907</v>
      </c>
      <c r="I1290" s="92">
        <f t="shared" si="129"/>
        <v>4.3074999999999998E-4</v>
      </c>
      <c r="J1290" t="str">
        <f>IFERROR(VLOOKUP(VLOOKUP(B1290,'Div &amp; NAV PU'!K:N,4,0),$O:$P,2,0),"Debt")</f>
        <v>Debt</v>
      </c>
      <c r="R1290" t="str">
        <f t="shared" si="124"/>
        <v>Y0AIDirect Plan - Daily IDCW</v>
      </c>
      <c r="S1290" t="str">
        <f>+VLOOKUP(B1290,'Div &amp; NAV PU'!K:N,4,0)</f>
        <v>Y0AI</v>
      </c>
      <c r="T1290" t="str">
        <f>+VLOOKUP(B1290,'Div &amp; NAV PU'!K:O,5,0)</f>
        <v>Direct Plan - Daily IDCW</v>
      </c>
      <c r="U1290">
        <f t="shared" si="126"/>
        <v>0.28590751000000003</v>
      </c>
      <c r="V1290">
        <f>+VLOOKUP(T1290,Financials!$C$59:$AN$72,MATCH(S1290,Financials!$1:$1,0)-2,0)</f>
        <v>0.28590751000000003</v>
      </c>
      <c r="W1290" s="108">
        <f t="shared" si="125"/>
        <v>0</v>
      </c>
      <c r="Y1290" s="92">
        <f t="shared" si="127"/>
        <v>0.28590751000000003</v>
      </c>
      <c r="Z1290">
        <f t="shared" si="128"/>
        <v>0.28590751000000003</v>
      </c>
    </row>
    <row r="1291" spans="1:32" hidden="1" x14ac:dyDescent="0.25">
      <c r="A1291" s="171">
        <v>1881</v>
      </c>
      <c r="B1291" s="171" t="s">
        <v>1338</v>
      </c>
      <c r="C1291" s="171" t="s">
        <v>2477</v>
      </c>
      <c r="D1291" s="172">
        <v>44433</v>
      </c>
      <c r="E1291" s="173">
        <v>2.2000000000000002</v>
      </c>
      <c r="F1291" s="173">
        <v>2.2000000000000002</v>
      </c>
      <c r="G1291" s="173">
        <v>1006.9358999999999</v>
      </c>
      <c r="I1291" s="92">
        <f t="shared" si="129"/>
        <v>2.2000000000000002</v>
      </c>
      <c r="J1291" t="str">
        <f>IFERROR(VLOOKUP(VLOOKUP(B1291,'Div &amp; NAV PU'!K:N,4,0),$O:$P,2,0),"Debt")</f>
        <v>Debt</v>
      </c>
      <c r="R1291" t="str">
        <f t="shared" si="124"/>
        <v>Y0ALRegular Plan - Monthly IDCW</v>
      </c>
      <c r="S1291" t="str">
        <f>+VLOOKUP(B1291,'Div &amp; NAV PU'!K:N,4,0)</f>
        <v>Y0AL</v>
      </c>
      <c r="T1291" t="str">
        <f>+VLOOKUP(B1291,'Div &amp; NAV PU'!K:O,5,0)</f>
        <v>Regular Plan - Monthly IDCW</v>
      </c>
      <c r="U1291">
        <f t="shared" si="126"/>
        <v>13.100000000000001</v>
      </c>
      <c r="V1291">
        <f>+VLOOKUP(T1291,Financials!$C$59:$AN$72,MATCH(S1291,Financials!$1:$1,0)-2,0)</f>
        <v>13.100000000000001</v>
      </c>
      <c r="W1291" s="108">
        <f t="shared" si="125"/>
        <v>0</v>
      </c>
      <c r="Y1291" s="92">
        <f t="shared" si="127"/>
        <v>13.100000000000001</v>
      </c>
      <c r="Z1291">
        <f t="shared" si="128"/>
        <v>13.100000000000001</v>
      </c>
    </row>
    <row r="1292" spans="1:32" hidden="1" x14ac:dyDescent="0.25">
      <c r="A1292" s="171">
        <v>1884</v>
      </c>
      <c r="B1292" s="171" t="s">
        <v>1354</v>
      </c>
      <c r="C1292" s="171" t="s">
        <v>2474</v>
      </c>
      <c r="D1292" s="172">
        <v>44433</v>
      </c>
      <c r="E1292" s="173">
        <v>0.06</v>
      </c>
      <c r="F1292" s="173">
        <v>0.06</v>
      </c>
      <c r="G1292" s="173">
        <v>11.668699999999999</v>
      </c>
      <c r="I1292" s="92">
        <f t="shared" si="129"/>
        <v>0.06</v>
      </c>
      <c r="J1292" t="str">
        <f>IFERROR(VLOOKUP(VLOOKUP(B1292,'Div &amp; NAV PU'!K:N,4,0),$O:$P,2,0),"Debt")</f>
        <v>Debt</v>
      </c>
      <c r="R1292" t="str">
        <f t="shared" si="124"/>
        <v>Y0D6Direct Plan - IDCW</v>
      </c>
      <c r="S1292" t="str">
        <f>+VLOOKUP(B1292,'Div &amp; NAV PU'!K:N,4,0)</f>
        <v>Y0D6</v>
      </c>
      <c r="T1292" t="str">
        <f>+VLOOKUP(B1292,'Div &amp; NAV PU'!K:O,5,0)</f>
        <v>Direct Plan - IDCW</v>
      </c>
      <c r="U1292">
        <f t="shared" si="126"/>
        <v>0.36</v>
      </c>
      <c r="V1292">
        <f>+VLOOKUP(T1292,Financials!$C$59:$AN$72,MATCH(S1292,Financials!$1:$1,0)-2,0)</f>
        <v>0.36</v>
      </c>
      <c r="W1292" s="108">
        <f t="shared" si="125"/>
        <v>0</v>
      </c>
      <c r="Y1292" s="92">
        <f t="shared" si="127"/>
        <v>0.36</v>
      </c>
      <c r="Z1292">
        <f t="shared" si="128"/>
        <v>0.36</v>
      </c>
    </row>
    <row r="1293" spans="1:32" hidden="1" x14ac:dyDescent="0.25">
      <c r="A1293" s="171">
        <v>1885</v>
      </c>
      <c r="B1293" s="171">
        <v>127</v>
      </c>
      <c r="C1293" s="171" t="s">
        <v>2475</v>
      </c>
      <c r="D1293" s="172">
        <v>44433</v>
      </c>
      <c r="E1293" s="173">
        <v>0.03</v>
      </c>
      <c r="F1293" s="173">
        <v>0.03</v>
      </c>
      <c r="G1293" s="173">
        <v>11.5008</v>
      </c>
      <c r="I1293" s="92">
        <f t="shared" si="129"/>
        <v>0.03</v>
      </c>
      <c r="J1293" t="str">
        <f>IFERROR(VLOOKUP(VLOOKUP(B1293,'Div &amp; NAV PU'!K:N,4,0),$O:$P,2,0),"Debt")</f>
        <v>Debt</v>
      </c>
      <c r="R1293" t="str">
        <f t="shared" si="124"/>
        <v>Y0BLRegular Plan - Monthly IDCW</v>
      </c>
      <c r="S1293" t="str">
        <f>+VLOOKUP(B1293,'Div &amp; NAV PU'!K:N,4,0)</f>
        <v>Y0BL</v>
      </c>
      <c r="T1293" t="str">
        <f>+VLOOKUP(B1293,'Div &amp; NAV PU'!K:O,5,0)</f>
        <v>Regular Plan - Monthly IDCW</v>
      </c>
      <c r="U1293">
        <f t="shared" si="126"/>
        <v>0.21</v>
      </c>
      <c r="V1293">
        <f>+VLOOKUP(T1293,Financials!$C$59:$AN$72,MATCH(S1293,Financials!$1:$1,0)-2,0)</f>
        <v>0.21</v>
      </c>
      <c r="W1293" s="108">
        <f t="shared" si="125"/>
        <v>0</v>
      </c>
      <c r="Y1293" s="92">
        <f t="shared" si="127"/>
        <v>0.21</v>
      </c>
      <c r="Z1293">
        <f t="shared" si="128"/>
        <v>0.21</v>
      </c>
    </row>
    <row r="1294" spans="1:32" hidden="1" x14ac:dyDescent="0.25">
      <c r="A1294" s="171">
        <v>1887</v>
      </c>
      <c r="B1294" s="171">
        <v>121</v>
      </c>
      <c r="C1294" s="171" t="s">
        <v>2476</v>
      </c>
      <c r="D1294" s="172">
        <v>44433</v>
      </c>
      <c r="E1294" s="173">
        <v>0.04</v>
      </c>
      <c r="F1294" s="173">
        <v>0.04</v>
      </c>
      <c r="G1294" s="173">
        <v>12.725199999999999</v>
      </c>
      <c r="I1294" s="92">
        <f t="shared" si="129"/>
        <v>0.04</v>
      </c>
      <c r="J1294" t="str">
        <f>IFERROR(VLOOKUP(VLOOKUP(B1294,'Div &amp; NAV PU'!K:N,4,0),$O:$P,2,0),"Debt")</f>
        <v>Debt</v>
      </c>
      <c r="R1294" t="str">
        <f t="shared" si="124"/>
        <v>Y0BORegular Plan - Monthly IDCW</v>
      </c>
      <c r="S1294" t="str">
        <f>+VLOOKUP(B1294,'Div &amp; NAV PU'!K:N,4,0)</f>
        <v>Y0BO</v>
      </c>
      <c r="T1294" t="str">
        <f>+VLOOKUP(B1294,'Div &amp; NAV PU'!K:O,5,0)</f>
        <v>Regular Plan - Monthly IDCW</v>
      </c>
      <c r="U1294">
        <f t="shared" si="126"/>
        <v>0.24000000000000002</v>
      </c>
      <c r="V1294">
        <f>+VLOOKUP(T1294,Financials!$C$59:$AN$72,MATCH(S1294,Financials!$1:$1,0)-2,0)</f>
        <v>0.24000000000000002</v>
      </c>
      <c r="W1294" s="108">
        <f t="shared" si="125"/>
        <v>0</v>
      </c>
      <c r="Y1294" s="92">
        <f t="shared" si="127"/>
        <v>0.24000000000000002</v>
      </c>
      <c r="Z1294">
        <f t="shared" si="128"/>
        <v>0.24000000000000002</v>
      </c>
    </row>
    <row r="1295" spans="1:32" hidden="1" x14ac:dyDescent="0.25">
      <c r="A1295" s="171">
        <v>1889</v>
      </c>
      <c r="B1295" s="171">
        <v>227</v>
      </c>
      <c r="C1295" s="171" t="s">
        <v>2489</v>
      </c>
      <c r="D1295" s="172">
        <v>44433</v>
      </c>
      <c r="E1295" s="173">
        <v>0.05</v>
      </c>
      <c r="F1295" s="173">
        <v>0.05</v>
      </c>
      <c r="G1295" s="173">
        <v>10.169</v>
      </c>
      <c r="I1295" s="92">
        <f t="shared" si="129"/>
        <v>0.05</v>
      </c>
      <c r="J1295" t="str">
        <f>IFERROR(VLOOKUP(VLOOKUP(B1295,'Div &amp; NAV PU'!K:N,4,0),$O:$P,2,0),"Debt")</f>
        <v>Debt</v>
      </c>
      <c r="R1295" t="str">
        <f t="shared" si="124"/>
        <v>Y0BMRegular Plan - Monthly IDCW</v>
      </c>
      <c r="S1295" t="str">
        <f>+VLOOKUP(B1295,'Div &amp; NAV PU'!K:N,4,0)</f>
        <v>Y0BM</v>
      </c>
      <c r="T1295" t="str">
        <f>+VLOOKUP(B1295,'Div &amp; NAV PU'!K:O,5,0)</f>
        <v>Regular Plan - Monthly IDCW</v>
      </c>
      <c r="U1295">
        <f t="shared" si="126"/>
        <v>0.3</v>
      </c>
      <c r="V1295">
        <f>+VLOOKUP(T1295,Financials!$C$59:$AN$72,MATCH(S1295,Financials!$1:$1,0)-2,0)</f>
        <v>0.3</v>
      </c>
      <c r="W1295" s="108">
        <f t="shared" si="125"/>
        <v>0</v>
      </c>
      <c r="Y1295" s="92">
        <f t="shared" si="127"/>
        <v>0.3</v>
      </c>
      <c r="Z1295">
        <f t="shared" si="128"/>
        <v>0.3</v>
      </c>
    </row>
    <row r="1296" spans="1:32" hidden="1" x14ac:dyDescent="0.25">
      <c r="A1296" s="171">
        <v>1891</v>
      </c>
      <c r="B1296" s="171">
        <v>131</v>
      </c>
      <c r="C1296" s="171" t="s">
        <v>2480</v>
      </c>
      <c r="D1296" s="172">
        <v>44433</v>
      </c>
      <c r="E1296" s="173">
        <v>0.05</v>
      </c>
      <c r="F1296" s="173">
        <v>0.05</v>
      </c>
      <c r="G1296" s="173">
        <v>11.3439</v>
      </c>
      <c r="I1296" s="92">
        <f t="shared" si="129"/>
        <v>0.05</v>
      </c>
      <c r="J1296" t="str">
        <f>IFERROR(VLOOKUP(VLOOKUP(B1296,'Div &amp; NAV PU'!K:N,4,0),$O:$P,2,0),"Debt")</f>
        <v>Debt</v>
      </c>
      <c r="R1296" t="str">
        <f t="shared" si="124"/>
        <v>Y0BNRegular Plan - Monthly IDCW</v>
      </c>
      <c r="S1296" t="str">
        <f>+VLOOKUP(B1296,'Div &amp; NAV PU'!K:N,4,0)</f>
        <v>Y0BN</v>
      </c>
      <c r="T1296" t="str">
        <f>+VLOOKUP(B1296,'Div &amp; NAV PU'!K:O,5,0)</f>
        <v>Regular Plan - Monthly IDCW</v>
      </c>
      <c r="U1296">
        <f t="shared" si="126"/>
        <v>0.3</v>
      </c>
      <c r="V1296">
        <f>+VLOOKUP(T1296,Financials!$C$59:$AN$72,MATCH(S1296,Financials!$1:$1,0)-2,0)</f>
        <v>0.3</v>
      </c>
      <c r="W1296" s="108">
        <f t="shared" si="125"/>
        <v>0</v>
      </c>
      <c r="Y1296" s="92">
        <f t="shared" si="127"/>
        <v>0.3</v>
      </c>
      <c r="Z1296">
        <f t="shared" si="128"/>
        <v>0.3</v>
      </c>
      <c r="AF1296" s="169"/>
    </row>
    <row r="1297" spans="1:26" hidden="1" x14ac:dyDescent="0.25">
      <c r="A1297" s="171">
        <v>1894</v>
      </c>
      <c r="B1297" s="171" t="s">
        <v>1290</v>
      </c>
      <c r="C1297" s="171" t="s">
        <v>2470</v>
      </c>
      <c r="D1297" s="172">
        <v>44433</v>
      </c>
      <c r="E1297" s="173">
        <v>7.0000000000000007E-2</v>
      </c>
      <c r="F1297" s="173">
        <v>7.0000000000000007E-2</v>
      </c>
      <c r="G1297" s="173">
        <v>13.067600000000001</v>
      </c>
      <c r="I1297" s="92">
        <f t="shared" si="129"/>
        <v>7.0000000000000007E-2</v>
      </c>
      <c r="J1297" t="str">
        <f>IFERROR(VLOOKUP(VLOOKUP(B1297,'Div &amp; NAV PU'!K:N,4,0),$O:$P,2,0),"Debt")</f>
        <v>Debt</v>
      </c>
      <c r="R1297" t="str">
        <f t="shared" si="124"/>
        <v>Y0AHDirect Plan - IDCW</v>
      </c>
      <c r="S1297" t="str">
        <f>+VLOOKUP(B1297,'Div &amp; NAV PU'!K:N,4,0)</f>
        <v>Y0AH</v>
      </c>
      <c r="T1297" t="str">
        <f>+VLOOKUP(B1297,'Div &amp; NAV PU'!K:O,5,0)</f>
        <v>Direct Plan - IDCW</v>
      </c>
      <c r="U1297">
        <f t="shared" si="126"/>
        <v>0.42000000000000004</v>
      </c>
      <c r="V1297">
        <f>+VLOOKUP(T1297,Financials!$C$59:$AN$72,MATCH(S1297,Financials!$1:$1,0)-2,0)</f>
        <v>0.42000000000000004</v>
      </c>
      <c r="W1297" s="108">
        <f t="shared" si="125"/>
        <v>0</v>
      </c>
      <c r="Y1297" s="92">
        <f t="shared" si="127"/>
        <v>0.42000000000000004</v>
      </c>
      <c r="Z1297">
        <f t="shared" si="128"/>
        <v>0.42000000000000004</v>
      </c>
    </row>
    <row r="1298" spans="1:26" hidden="1" x14ac:dyDescent="0.25">
      <c r="A1298" s="171">
        <v>1896</v>
      </c>
      <c r="B1298" s="171" t="s">
        <v>1265</v>
      </c>
      <c r="C1298" s="171" t="s">
        <v>2485</v>
      </c>
      <c r="D1298" s="172">
        <v>44433</v>
      </c>
      <c r="E1298" s="173">
        <v>0.03</v>
      </c>
      <c r="F1298" s="173">
        <v>0.03</v>
      </c>
      <c r="G1298" s="173">
        <v>12.053900000000001</v>
      </c>
      <c r="I1298" s="92">
        <f t="shared" si="129"/>
        <v>0.03</v>
      </c>
      <c r="J1298" t="str">
        <f>IFERROR(VLOOKUP(VLOOKUP(B1298,'Div &amp; NAV PU'!K:N,4,0),$O:$P,2,0),"Debt")</f>
        <v>Debt</v>
      </c>
      <c r="R1298" t="str">
        <f t="shared" si="124"/>
        <v>Y0BLDirect Plan - Monthly IDCW</v>
      </c>
      <c r="S1298" t="str">
        <f>+VLOOKUP(B1298,'Div &amp; NAV PU'!K:N,4,0)</f>
        <v>Y0BL</v>
      </c>
      <c r="T1298" t="str">
        <f>+VLOOKUP(B1298,'Div &amp; NAV PU'!K:O,5,0)</f>
        <v>Direct Plan - Monthly IDCW</v>
      </c>
      <c r="U1298">
        <f t="shared" si="126"/>
        <v>0.21</v>
      </c>
      <c r="V1298">
        <f>+VLOOKUP(T1298,Financials!$C$59:$AN$72,MATCH(S1298,Financials!$1:$1,0)-2,0)</f>
        <v>0.21</v>
      </c>
      <c r="W1298" s="108">
        <f t="shared" si="125"/>
        <v>0</v>
      </c>
      <c r="Y1298" s="92">
        <f t="shared" si="127"/>
        <v>0.21</v>
      </c>
      <c r="Z1298">
        <f t="shared" si="128"/>
        <v>0.21</v>
      </c>
    </row>
    <row r="1299" spans="1:26" hidden="1" x14ac:dyDescent="0.25">
      <c r="A1299" s="171">
        <v>1897</v>
      </c>
      <c r="B1299" s="171" t="s">
        <v>1278</v>
      </c>
      <c r="C1299" s="171" t="s">
        <v>2484</v>
      </c>
      <c r="D1299" s="172">
        <v>44433</v>
      </c>
      <c r="E1299" s="173">
        <v>0.05</v>
      </c>
      <c r="F1299" s="173">
        <v>0.05</v>
      </c>
      <c r="G1299" s="173">
        <v>10.741400000000001</v>
      </c>
      <c r="I1299" s="92">
        <f t="shared" si="129"/>
        <v>0.05</v>
      </c>
      <c r="J1299" t="str">
        <f>IFERROR(VLOOKUP(VLOOKUP(B1299,'Div &amp; NAV PU'!K:N,4,0),$O:$P,2,0),"Debt")</f>
        <v>Debt</v>
      </c>
      <c r="R1299" t="str">
        <f t="shared" si="124"/>
        <v>Y0BMDirect Plan - IDCW</v>
      </c>
      <c r="S1299" t="str">
        <f>+VLOOKUP(B1299,'Div &amp; NAV PU'!K:N,4,0)</f>
        <v>Y0BM</v>
      </c>
      <c r="T1299" t="str">
        <f>+VLOOKUP(B1299,'Div &amp; NAV PU'!K:O,5,0)</f>
        <v>Direct Plan - IDCW</v>
      </c>
      <c r="U1299">
        <f t="shared" si="126"/>
        <v>0.3</v>
      </c>
      <c r="V1299">
        <f>+VLOOKUP(T1299,Financials!$C$59:$AN$72,MATCH(S1299,Financials!$1:$1,0)-2,0)</f>
        <v>0.3</v>
      </c>
      <c r="W1299" s="108">
        <f t="shared" si="125"/>
        <v>0</v>
      </c>
      <c r="Y1299" s="92">
        <f t="shared" si="127"/>
        <v>0.3</v>
      </c>
      <c r="Z1299">
        <f t="shared" si="128"/>
        <v>0.3</v>
      </c>
    </row>
    <row r="1300" spans="1:26" hidden="1" x14ac:dyDescent="0.25">
      <c r="A1300" s="171">
        <v>1898</v>
      </c>
      <c r="B1300" s="171" t="s">
        <v>1287</v>
      </c>
      <c r="C1300" s="171" t="s">
        <v>2486</v>
      </c>
      <c r="D1300" s="172">
        <v>44433</v>
      </c>
      <c r="E1300" s="173">
        <v>2.2999999999999998</v>
      </c>
      <c r="F1300" s="173">
        <v>2.2999999999999998</v>
      </c>
      <c r="G1300" s="173">
        <v>1062.2434000000001</v>
      </c>
      <c r="I1300" s="92">
        <f t="shared" si="129"/>
        <v>2.2999999999999998</v>
      </c>
      <c r="J1300" t="str">
        <f>IFERROR(VLOOKUP(VLOOKUP(B1300,'Div &amp; NAV PU'!K:N,4,0),$O:$P,2,0),"Debt")</f>
        <v>Debt</v>
      </c>
      <c r="R1300" t="str">
        <f t="shared" si="124"/>
        <v>Y0ALDirect Plan - Monthly IDCW</v>
      </c>
      <c r="S1300" t="str">
        <f>+VLOOKUP(B1300,'Div &amp; NAV PU'!K:N,4,0)</f>
        <v>Y0AL</v>
      </c>
      <c r="T1300" t="str">
        <f>+VLOOKUP(B1300,'Div &amp; NAV PU'!K:O,5,0)</f>
        <v>Direct Plan - Monthly IDCW</v>
      </c>
      <c r="U1300">
        <f t="shared" si="126"/>
        <v>13.700000000000001</v>
      </c>
      <c r="V1300">
        <f>+VLOOKUP(T1300,Financials!$C$59:$AN$72,MATCH(S1300,Financials!$1:$1,0)-2,0)</f>
        <v>13.700000000000001</v>
      </c>
      <c r="W1300" s="108">
        <f t="shared" si="125"/>
        <v>0</v>
      </c>
      <c r="Y1300" s="92">
        <f t="shared" si="127"/>
        <v>13.700000000000001</v>
      </c>
      <c r="Z1300">
        <f t="shared" si="128"/>
        <v>13.700000000000001</v>
      </c>
    </row>
    <row r="1301" spans="1:26" hidden="1" x14ac:dyDescent="0.25">
      <c r="A1301" s="171">
        <v>1899</v>
      </c>
      <c r="B1301" s="171" t="s">
        <v>1307</v>
      </c>
      <c r="C1301" s="171" t="s">
        <v>2488</v>
      </c>
      <c r="D1301" s="172">
        <v>44433</v>
      </c>
      <c r="E1301" s="173">
        <v>7.0000000000000007E-2</v>
      </c>
      <c r="F1301" s="173">
        <v>7.0000000000000007E-2</v>
      </c>
      <c r="G1301" s="173">
        <v>14.432</v>
      </c>
      <c r="I1301" s="92">
        <f t="shared" si="129"/>
        <v>7.0000000000000007E-2</v>
      </c>
      <c r="J1301" t="str">
        <f>IFERROR(VLOOKUP(VLOOKUP(B1301,'Div &amp; NAV PU'!K:N,4,0),$O:$P,2,0),"Debt")</f>
        <v>Equity</v>
      </c>
      <c r="R1301" t="str">
        <f t="shared" si="124"/>
        <v>Y0BJDirect Plan - Monthly IDCW</v>
      </c>
      <c r="S1301" t="str">
        <f>+VLOOKUP(B1301,'Div &amp; NAV PU'!K:N,4,0)</f>
        <v>Y0BJ</v>
      </c>
      <c r="T1301" t="str">
        <f>+VLOOKUP(B1301,'Div &amp; NAV PU'!K:O,5,0)</f>
        <v>Direct Plan - Monthly IDCW</v>
      </c>
      <c r="U1301">
        <f t="shared" si="126"/>
        <v>0.39</v>
      </c>
      <c r="V1301">
        <f>+VLOOKUP(T1301,Financials!$C$59:$AN$72,MATCH(S1301,Financials!$1:$1,0)-2,0)</f>
        <v>0.39</v>
      </c>
      <c r="W1301" s="108">
        <f t="shared" si="125"/>
        <v>0</v>
      </c>
      <c r="Y1301" s="92">
        <f t="shared" si="127"/>
        <v>0.39</v>
      </c>
      <c r="Z1301">
        <f t="shared" si="128"/>
        <v>0.39</v>
      </c>
    </row>
    <row r="1302" spans="1:26" hidden="1" x14ac:dyDescent="0.25">
      <c r="A1302" s="171">
        <v>1900</v>
      </c>
      <c r="B1302" s="171" t="s">
        <v>1281</v>
      </c>
      <c r="C1302" s="171" t="s">
        <v>2483</v>
      </c>
      <c r="D1302" s="172">
        <v>44433</v>
      </c>
      <c r="E1302" s="173">
        <v>0.05</v>
      </c>
      <c r="F1302" s="173">
        <v>0.05</v>
      </c>
      <c r="G1302" s="173">
        <v>11.9251</v>
      </c>
      <c r="I1302" s="92">
        <f t="shared" si="129"/>
        <v>0.05</v>
      </c>
      <c r="J1302" t="str">
        <f>IFERROR(VLOOKUP(VLOOKUP(B1302,'Div &amp; NAV PU'!K:N,4,0),$O:$P,2,0),"Debt")</f>
        <v>Debt</v>
      </c>
      <c r="R1302" t="str">
        <f t="shared" si="124"/>
        <v>Y0BNDirect Plan - Monthly IDCW</v>
      </c>
      <c r="S1302" t="str">
        <f>+VLOOKUP(B1302,'Div &amp; NAV PU'!K:N,4,0)</f>
        <v>Y0BN</v>
      </c>
      <c r="T1302" t="str">
        <f>+VLOOKUP(B1302,'Div &amp; NAV PU'!K:O,5,0)</f>
        <v>Direct Plan - Monthly IDCW</v>
      </c>
      <c r="U1302">
        <f t="shared" si="126"/>
        <v>0.3</v>
      </c>
      <c r="V1302">
        <f>+VLOOKUP(T1302,Financials!$C$59:$AN$72,MATCH(S1302,Financials!$1:$1,0)-2,0)</f>
        <v>0.3</v>
      </c>
      <c r="W1302" s="108">
        <f t="shared" si="125"/>
        <v>0</v>
      </c>
      <c r="Y1302" s="92">
        <f t="shared" si="127"/>
        <v>0.3</v>
      </c>
      <c r="Z1302">
        <f t="shared" si="128"/>
        <v>0.3</v>
      </c>
    </row>
    <row r="1303" spans="1:26" hidden="1" x14ac:dyDescent="0.25">
      <c r="A1303" s="171">
        <v>1902</v>
      </c>
      <c r="B1303" s="171" t="s">
        <v>1352</v>
      </c>
      <c r="C1303" s="171" t="s">
        <v>2473</v>
      </c>
      <c r="D1303" s="172">
        <v>44433</v>
      </c>
      <c r="E1303" s="173">
        <v>0.06</v>
      </c>
      <c r="F1303" s="173">
        <v>0.06</v>
      </c>
      <c r="G1303" s="173">
        <v>11.0326</v>
      </c>
      <c r="I1303" s="92">
        <f t="shared" si="129"/>
        <v>0.06</v>
      </c>
      <c r="J1303" t="str">
        <f>IFERROR(VLOOKUP(VLOOKUP(B1303,'Div &amp; NAV PU'!K:N,4,0),$O:$P,2,0),"Debt")</f>
        <v>Debt</v>
      </c>
      <c r="R1303" t="str">
        <f t="shared" si="124"/>
        <v>Y0D6Regular Plan - IDCW</v>
      </c>
      <c r="S1303" t="str">
        <f>+VLOOKUP(B1303,'Div &amp; NAV PU'!K:N,4,0)</f>
        <v>Y0D6</v>
      </c>
      <c r="T1303" t="str">
        <f>+VLOOKUP(B1303,'Div &amp; NAV PU'!K:O,5,0)</f>
        <v>Regular Plan - IDCW</v>
      </c>
      <c r="U1303">
        <f t="shared" si="126"/>
        <v>0.36</v>
      </c>
      <c r="V1303">
        <f>+VLOOKUP(T1303,Financials!$C$59:$AN$72,MATCH(S1303,Financials!$1:$1,0)-2,0)</f>
        <v>0.36</v>
      </c>
      <c r="W1303" s="108">
        <f t="shared" si="125"/>
        <v>0</v>
      </c>
      <c r="Y1303" s="92">
        <f t="shared" si="127"/>
        <v>0.36</v>
      </c>
      <c r="Z1303">
        <f t="shared" si="128"/>
        <v>0.36</v>
      </c>
    </row>
    <row r="1304" spans="1:26" hidden="1" x14ac:dyDescent="0.25">
      <c r="A1304" s="171">
        <v>1903</v>
      </c>
      <c r="B1304" s="171" t="s">
        <v>1292</v>
      </c>
      <c r="C1304" s="171" t="s">
        <v>2471</v>
      </c>
      <c r="D1304" s="172">
        <v>44433</v>
      </c>
      <c r="E1304" s="173">
        <v>0.06</v>
      </c>
      <c r="F1304" s="173">
        <v>0.06</v>
      </c>
      <c r="G1304" s="173">
        <v>11.051</v>
      </c>
      <c r="I1304" s="92">
        <f t="shared" si="129"/>
        <v>0.06</v>
      </c>
      <c r="J1304" t="str">
        <f>IFERROR(VLOOKUP(VLOOKUP(B1304,'Div &amp; NAV PU'!K:N,4,0),$O:$P,2,0),"Debt")</f>
        <v>Debt</v>
      </c>
      <c r="R1304" t="str">
        <f t="shared" si="124"/>
        <v>Y0AHRegular Plan - IDCW</v>
      </c>
      <c r="S1304" t="str">
        <f>+VLOOKUP(B1304,'Div &amp; NAV PU'!K:N,4,0)</f>
        <v>Y0AH</v>
      </c>
      <c r="T1304" t="str">
        <f>+VLOOKUP(B1304,'Div &amp; NAV PU'!K:O,5,0)</f>
        <v>Regular Plan - IDCW</v>
      </c>
      <c r="U1304">
        <f t="shared" si="126"/>
        <v>0.36</v>
      </c>
      <c r="V1304">
        <f>+VLOOKUP(T1304,Financials!$C$59:$AN$72,MATCH(S1304,Financials!$1:$1,0)-2,0)</f>
        <v>0.36</v>
      </c>
      <c r="W1304" s="108">
        <f t="shared" si="125"/>
        <v>0</v>
      </c>
      <c r="Y1304" s="92">
        <f t="shared" si="127"/>
        <v>0.36</v>
      </c>
      <c r="Z1304">
        <f t="shared" si="128"/>
        <v>0.36</v>
      </c>
    </row>
    <row r="1305" spans="1:26" hidden="1" x14ac:dyDescent="0.25">
      <c r="A1305" s="171">
        <v>1907</v>
      </c>
      <c r="B1305" s="171">
        <v>125</v>
      </c>
      <c r="C1305" s="171" t="s">
        <v>2458</v>
      </c>
      <c r="D1305" s="172">
        <v>44433</v>
      </c>
      <c r="E1305" s="173">
        <v>1.18593E-3</v>
      </c>
      <c r="F1305" s="173">
        <v>1.18593E-3</v>
      </c>
      <c r="G1305" s="173">
        <v>10.8591</v>
      </c>
      <c r="I1305" s="92">
        <f t="shared" si="129"/>
        <v>1.18593E-3</v>
      </c>
      <c r="J1305" t="str">
        <f>IFERROR(VLOOKUP(VLOOKUP(B1305,'Div &amp; NAV PU'!K:N,4,0),$O:$P,2,0),"Debt")</f>
        <v>Debt</v>
      </c>
      <c r="R1305" t="str">
        <f t="shared" si="124"/>
        <v>Y0BLRegular Plan - Daily IDCW</v>
      </c>
      <c r="S1305" t="str">
        <f>+VLOOKUP(B1305,'Div &amp; NAV PU'!K:N,4,0)</f>
        <v>Y0BL</v>
      </c>
      <c r="T1305" t="str">
        <f>+VLOOKUP(B1305,'Div &amp; NAV PU'!K:O,5,0)</f>
        <v>Regular Plan - Daily IDCW</v>
      </c>
      <c r="U1305">
        <f t="shared" si="126"/>
        <v>0.15721088999999988</v>
      </c>
      <c r="V1305">
        <f>+VLOOKUP(T1305,Financials!$C$59:$AN$72,MATCH(S1305,Financials!$1:$1,0)-2,0)</f>
        <v>0.15721088999999988</v>
      </c>
      <c r="W1305" s="108">
        <f t="shared" si="125"/>
        <v>0</v>
      </c>
      <c r="Y1305" s="92">
        <f t="shared" si="127"/>
        <v>0.15721088999999988</v>
      </c>
      <c r="Z1305">
        <f t="shared" si="128"/>
        <v>0.15721088999999988</v>
      </c>
    </row>
    <row r="1306" spans="1:26" hidden="1" x14ac:dyDescent="0.25">
      <c r="A1306" s="171">
        <v>1909</v>
      </c>
      <c r="B1306" s="171" t="s">
        <v>1263</v>
      </c>
      <c r="C1306" s="171" t="s">
        <v>2459</v>
      </c>
      <c r="D1306" s="172">
        <v>44433</v>
      </c>
      <c r="E1306" s="173">
        <v>1.3287799999999999E-3</v>
      </c>
      <c r="F1306" s="173">
        <v>1.3287799999999999E-3</v>
      </c>
      <c r="G1306" s="173">
        <v>10.8591</v>
      </c>
      <c r="I1306" s="92">
        <f t="shared" si="129"/>
        <v>1.3287799999999999E-3</v>
      </c>
      <c r="J1306" t="str">
        <f>IFERROR(VLOOKUP(VLOOKUP(B1306,'Div &amp; NAV PU'!K:N,4,0),$O:$P,2,0),"Debt")</f>
        <v>Debt</v>
      </c>
      <c r="R1306" t="str">
        <f t="shared" si="124"/>
        <v>Y0BLDirect Plan - Daily IDCW</v>
      </c>
      <c r="S1306" t="str">
        <f>+VLOOKUP(B1306,'Div &amp; NAV PU'!K:N,4,0)</f>
        <v>Y0BL</v>
      </c>
      <c r="T1306" t="str">
        <f>+VLOOKUP(B1306,'Div &amp; NAV PU'!K:O,5,0)</f>
        <v>Direct Plan - Daily IDCW</v>
      </c>
      <c r="U1306">
        <f t="shared" si="126"/>
        <v>0.18309809000000002</v>
      </c>
      <c r="V1306">
        <f>+VLOOKUP(T1306,Financials!$C$59:$AN$72,MATCH(S1306,Financials!$1:$1,0)-2,0)</f>
        <v>0.18309809000000002</v>
      </c>
      <c r="W1306" s="108">
        <f t="shared" si="125"/>
        <v>0</v>
      </c>
      <c r="Y1306" s="92">
        <f t="shared" si="127"/>
        <v>0.18309809000000002</v>
      </c>
      <c r="Z1306">
        <f t="shared" si="128"/>
        <v>0.18309809000000002</v>
      </c>
    </row>
    <row r="1307" spans="1:26" hidden="1" x14ac:dyDescent="0.25">
      <c r="A1307" s="171">
        <v>1910</v>
      </c>
      <c r="B1307" s="171" t="s">
        <v>1311</v>
      </c>
      <c r="C1307" s="171" t="s">
        <v>2487</v>
      </c>
      <c r="D1307" s="172">
        <v>44433</v>
      </c>
      <c r="E1307" s="173">
        <v>0.04</v>
      </c>
      <c r="F1307" s="173">
        <v>0.04</v>
      </c>
      <c r="G1307" s="173">
        <v>10.549799999999999</v>
      </c>
      <c r="I1307" s="92">
        <f t="shared" si="129"/>
        <v>0.04</v>
      </c>
      <c r="J1307" t="str">
        <f>IFERROR(VLOOKUP(VLOOKUP(B1307,'Div &amp; NAV PU'!K:N,4,0),$O:$P,2,0),"Debt")</f>
        <v>Debt</v>
      </c>
      <c r="R1307" t="str">
        <f t="shared" si="124"/>
        <v>Y0AKRegular Plan - IDCW</v>
      </c>
      <c r="S1307" t="str">
        <f>+VLOOKUP(B1307,'Div &amp; NAV PU'!K:N,4,0)</f>
        <v>Y0AK</v>
      </c>
      <c r="T1307" t="str">
        <f>+VLOOKUP(B1307,'Div &amp; NAV PU'!K:O,5,0)</f>
        <v>Regular Plan - IDCW</v>
      </c>
      <c r="U1307">
        <f t="shared" si="126"/>
        <v>0.24000000000000002</v>
      </c>
      <c r="V1307">
        <f>+VLOOKUP(T1307,Financials!$C$59:$AN$72,MATCH(S1307,Financials!$1:$1,0)-2,0)</f>
        <v>0.24000000000000002</v>
      </c>
      <c r="W1307" s="108">
        <f t="shared" si="125"/>
        <v>0</v>
      </c>
      <c r="Y1307" s="92">
        <f t="shared" si="127"/>
        <v>0.24000000000000002</v>
      </c>
      <c r="Z1307">
        <f t="shared" si="128"/>
        <v>0.24000000000000002</v>
      </c>
    </row>
    <row r="1308" spans="1:26" hidden="1" x14ac:dyDescent="0.25">
      <c r="A1308" s="171">
        <v>1912</v>
      </c>
      <c r="B1308" s="171" t="s">
        <v>1309</v>
      </c>
      <c r="C1308" s="171" t="s">
        <v>2472</v>
      </c>
      <c r="D1308" s="172">
        <v>44433</v>
      </c>
      <c r="E1308" s="173">
        <v>0.04</v>
      </c>
      <c r="F1308" s="173">
        <v>0.04</v>
      </c>
      <c r="G1308" s="173">
        <v>11.1454</v>
      </c>
      <c r="I1308" s="92">
        <f t="shared" si="129"/>
        <v>0.04</v>
      </c>
      <c r="J1308" t="str">
        <f>IFERROR(VLOOKUP(VLOOKUP(B1308,'Div &amp; NAV PU'!K:N,4,0),$O:$P,2,0),"Debt")</f>
        <v>Debt</v>
      </c>
      <c r="R1308" t="str">
        <f t="shared" si="124"/>
        <v>Y0AKDirect Plan - IDCW</v>
      </c>
      <c r="S1308" t="str">
        <f>+VLOOKUP(B1308,'Div &amp; NAV PU'!K:N,4,0)</f>
        <v>Y0AK</v>
      </c>
      <c r="T1308" t="str">
        <f>+VLOOKUP(B1308,'Div &amp; NAV PU'!K:O,5,0)</f>
        <v>Direct Plan - IDCW</v>
      </c>
      <c r="U1308">
        <f t="shared" si="126"/>
        <v>0.24000000000000002</v>
      </c>
      <c r="V1308">
        <f>+VLOOKUP(T1308,Financials!$C$59:$AN$72,MATCH(S1308,Financials!$1:$1,0)-2,0)</f>
        <v>0.24000000000000002</v>
      </c>
      <c r="W1308" s="108">
        <f t="shared" si="125"/>
        <v>0</v>
      </c>
      <c r="Y1308" s="92">
        <f t="shared" si="127"/>
        <v>0.24000000000000002</v>
      </c>
      <c r="Z1308">
        <f t="shared" si="128"/>
        <v>0.24000000000000002</v>
      </c>
    </row>
    <row r="1309" spans="1:26" hidden="1" x14ac:dyDescent="0.25">
      <c r="A1309" s="171">
        <v>1913</v>
      </c>
      <c r="B1309" s="171" t="s">
        <v>1271</v>
      </c>
      <c r="C1309" s="171" t="s">
        <v>2446</v>
      </c>
      <c r="D1309" s="172">
        <v>44433</v>
      </c>
      <c r="E1309" s="173">
        <v>8.7984709999999994E-2</v>
      </c>
      <c r="F1309" s="173">
        <v>8.7984709999999994E-2</v>
      </c>
      <c r="G1309" s="173">
        <v>1011.7794</v>
      </c>
      <c r="I1309" s="92">
        <f t="shared" si="129"/>
        <v>8.7984709999999994E-2</v>
      </c>
      <c r="J1309" t="str">
        <f>IFERROR(VLOOKUP(VLOOKUP(B1309,'Div &amp; NAV PU'!K:N,4,0),$O:$P,2,0),"Debt")</f>
        <v>Debt</v>
      </c>
      <c r="R1309" t="str">
        <f t="shared" si="124"/>
        <v>Y0BQRegular Plan - Daily IDCW</v>
      </c>
      <c r="S1309" t="str">
        <f>+VLOOKUP(B1309,'Div &amp; NAV PU'!K:N,4,0)</f>
        <v>Y0BQ</v>
      </c>
      <c r="T1309" t="str">
        <f>+VLOOKUP(B1309,'Div &amp; NAV PU'!K:O,5,0)</f>
        <v>Regular Plan - Daily IDCW</v>
      </c>
      <c r="U1309">
        <f t="shared" si="126"/>
        <v>15.994319890000005</v>
      </c>
      <c r="V1309">
        <f>+VLOOKUP(T1309,Financials!$C$59:$AN$72,MATCH(S1309,Financials!$1:$1,0)-2,0)</f>
        <v>15.994319890000005</v>
      </c>
      <c r="W1309" s="108">
        <f t="shared" si="125"/>
        <v>0</v>
      </c>
      <c r="Y1309" s="92">
        <f t="shared" si="127"/>
        <v>15.994319890000005</v>
      </c>
      <c r="Z1309">
        <f t="shared" si="128"/>
        <v>15.994319890000005</v>
      </c>
    </row>
    <row r="1310" spans="1:26" hidden="1" x14ac:dyDescent="0.25">
      <c r="A1310" s="171">
        <v>1914</v>
      </c>
      <c r="B1310" s="171" t="s">
        <v>1268</v>
      </c>
      <c r="C1310" s="171" t="s">
        <v>2447</v>
      </c>
      <c r="D1310" s="172">
        <v>44433</v>
      </c>
      <c r="E1310" s="173">
        <v>8.9862230000000001E-2</v>
      </c>
      <c r="F1310" s="173">
        <v>8.9862230000000001E-2</v>
      </c>
      <c r="G1310" s="173">
        <v>1014.3496</v>
      </c>
      <c r="I1310" s="92">
        <f t="shared" si="129"/>
        <v>8.9862230000000001E-2</v>
      </c>
      <c r="J1310" t="str">
        <f>IFERROR(VLOOKUP(VLOOKUP(B1310,'Div &amp; NAV PU'!K:N,4,0),$O:$P,2,0),"Debt")</f>
        <v>Debt</v>
      </c>
      <c r="R1310" t="str">
        <f t="shared" si="124"/>
        <v>Y0BQDirect Plan - Daily IDCW</v>
      </c>
      <c r="S1310" t="str">
        <f>+VLOOKUP(B1310,'Div &amp; NAV PU'!K:N,4,0)</f>
        <v>Y0BQ</v>
      </c>
      <c r="T1310" t="str">
        <f>+VLOOKUP(B1310,'Div &amp; NAV PU'!K:O,5,0)</f>
        <v>Direct Plan - Daily IDCW</v>
      </c>
      <c r="U1310">
        <f t="shared" si="126"/>
        <v>16.338912069999992</v>
      </c>
      <c r="V1310">
        <f>+VLOOKUP(T1310,Financials!$C$59:$AN$72,MATCH(S1310,Financials!$1:$1,0)-2,0)</f>
        <v>16.338912069999992</v>
      </c>
      <c r="W1310" s="108">
        <f t="shared" si="125"/>
        <v>0</v>
      </c>
      <c r="Y1310" s="92">
        <f t="shared" si="127"/>
        <v>16.338912069999992</v>
      </c>
      <c r="Z1310">
        <f t="shared" si="128"/>
        <v>16.338912069999992</v>
      </c>
    </row>
    <row r="1311" spans="1:26" hidden="1" x14ac:dyDescent="0.25">
      <c r="A1311" s="171">
        <v>1918</v>
      </c>
      <c r="B1311" s="171">
        <v>241</v>
      </c>
      <c r="C1311" s="171" t="s">
        <v>2479</v>
      </c>
      <c r="D1311" s="172">
        <v>44433</v>
      </c>
      <c r="E1311" s="173">
        <v>0.06</v>
      </c>
      <c r="F1311" s="173">
        <v>0.06</v>
      </c>
      <c r="G1311" s="173">
        <v>13.162000000000001</v>
      </c>
      <c r="I1311" s="92">
        <f t="shared" si="129"/>
        <v>0.06</v>
      </c>
      <c r="J1311" t="str">
        <f>IFERROR(VLOOKUP(VLOOKUP(B1311,'Div &amp; NAV PU'!K:N,4,0),$O:$P,2,0),"Debt")</f>
        <v>Equity</v>
      </c>
      <c r="R1311" t="str">
        <f t="shared" si="124"/>
        <v>Y0BJRegular Plan - Monthly IDCW</v>
      </c>
      <c r="S1311" t="str">
        <f>+VLOOKUP(B1311,'Div &amp; NAV PU'!K:N,4,0)</f>
        <v>Y0BJ</v>
      </c>
      <c r="T1311" t="str">
        <f>+VLOOKUP(B1311,'Div &amp; NAV PU'!K:O,5,0)</f>
        <v>Regular Plan - Monthly IDCW</v>
      </c>
      <c r="U1311">
        <f t="shared" si="126"/>
        <v>0.36</v>
      </c>
      <c r="V1311">
        <f>+VLOOKUP(T1311,Financials!$C$59:$AN$72,MATCH(S1311,Financials!$1:$1,0)-2,0)</f>
        <v>0.36</v>
      </c>
      <c r="W1311" s="108">
        <f t="shared" si="125"/>
        <v>0</v>
      </c>
      <c r="Y1311" s="92">
        <f t="shared" si="127"/>
        <v>0.36</v>
      </c>
      <c r="Z1311">
        <f t="shared" si="128"/>
        <v>0.36</v>
      </c>
    </row>
    <row r="1312" spans="1:26" hidden="1" x14ac:dyDescent="0.25">
      <c r="A1312" s="171">
        <v>1923</v>
      </c>
      <c r="B1312" s="171">
        <v>201</v>
      </c>
      <c r="C1312" s="171" t="s">
        <v>2478</v>
      </c>
      <c r="D1312" s="172">
        <v>44433</v>
      </c>
      <c r="E1312" s="173">
        <v>0.05</v>
      </c>
      <c r="F1312" s="173">
        <v>0.05</v>
      </c>
      <c r="G1312" s="173">
        <v>11.4221</v>
      </c>
      <c r="I1312" s="92">
        <f t="shared" si="129"/>
        <v>0.05</v>
      </c>
      <c r="J1312" t="str">
        <f>IFERROR(VLOOKUP(VLOOKUP(B1312,'Div &amp; NAV PU'!K:N,4,0),$O:$P,2,0),"Debt")</f>
        <v>Debt</v>
      </c>
      <c r="R1312" t="str">
        <f t="shared" si="124"/>
        <v>Y0BKRegular Plan - Monthly IDCW</v>
      </c>
      <c r="S1312" t="str">
        <f>+VLOOKUP(B1312,'Div &amp; NAV PU'!K:N,4,0)</f>
        <v>Y0BK</v>
      </c>
      <c r="T1312" t="str">
        <f>+VLOOKUP(B1312,'Div &amp; NAV PU'!K:O,5,0)</f>
        <v>Regular Plan - Monthly IDCW</v>
      </c>
      <c r="U1312">
        <f t="shared" si="126"/>
        <v>0.3</v>
      </c>
      <c r="V1312">
        <f>+VLOOKUP(T1312,Financials!$C$59:$AN$72,MATCH(S1312,Financials!$1:$1,0)-2,0)</f>
        <v>0.3</v>
      </c>
      <c r="W1312" s="108">
        <f t="shared" si="125"/>
        <v>0</v>
      </c>
      <c r="Y1312" s="92">
        <f t="shared" si="127"/>
        <v>0.3</v>
      </c>
      <c r="Z1312">
        <f t="shared" si="128"/>
        <v>0.3</v>
      </c>
    </row>
    <row r="1313" spans="1:26" hidden="1" x14ac:dyDescent="0.25">
      <c r="A1313" s="171">
        <v>1925</v>
      </c>
      <c r="B1313" s="171" t="s">
        <v>1304</v>
      </c>
      <c r="C1313" s="171" t="s">
        <v>2490</v>
      </c>
      <c r="D1313" s="172">
        <v>44433</v>
      </c>
      <c r="E1313" s="173">
        <v>0.06</v>
      </c>
      <c r="F1313" s="173">
        <v>0.06</v>
      </c>
      <c r="G1313" s="173">
        <v>12.2501</v>
      </c>
      <c r="I1313" s="92">
        <f t="shared" si="129"/>
        <v>0.06</v>
      </c>
      <c r="J1313" t="str">
        <f>IFERROR(VLOOKUP(VLOOKUP(B1313,'Div &amp; NAV PU'!K:N,4,0),$O:$P,2,0),"Debt")</f>
        <v>Debt</v>
      </c>
      <c r="R1313" t="str">
        <f t="shared" si="124"/>
        <v>Y0BKDirect Plan - Monthly IDCW</v>
      </c>
      <c r="S1313" t="str">
        <f>+VLOOKUP(B1313,'Div &amp; NAV PU'!K:N,4,0)</f>
        <v>Y0BK</v>
      </c>
      <c r="T1313" t="str">
        <f>+VLOOKUP(B1313,'Div &amp; NAV PU'!K:O,5,0)</f>
        <v>Direct Plan - Monthly IDCW</v>
      </c>
      <c r="U1313">
        <f t="shared" si="126"/>
        <v>0.36</v>
      </c>
      <c r="V1313">
        <f>+VLOOKUP(T1313,Financials!$C$59:$AN$72,MATCH(S1313,Financials!$1:$1,0)-2,0)</f>
        <v>0.36</v>
      </c>
      <c r="W1313" s="108">
        <f t="shared" si="125"/>
        <v>0</v>
      </c>
      <c r="Y1313" s="92">
        <f t="shared" si="127"/>
        <v>0.36</v>
      </c>
      <c r="Z1313">
        <f t="shared" si="128"/>
        <v>0.36</v>
      </c>
    </row>
    <row r="1314" spans="1:26" hidden="1" x14ac:dyDescent="0.25">
      <c r="A1314" s="171">
        <v>1927</v>
      </c>
      <c r="B1314" s="171" t="s">
        <v>1297</v>
      </c>
      <c r="C1314" s="171" t="s">
        <v>2469</v>
      </c>
      <c r="D1314" s="172">
        <v>44433</v>
      </c>
      <c r="E1314" s="173">
        <v>9.0945999999999996E-4</v>
      </c>
      <c r="F1314" s="173">
        <v>9.0945999999999996E-4</v>
      </c>
      <c r="G1314" s="173">
        <v>11.116</v>
      </c>
      <c r="I1314" s="92">
        <f t="shared" si="129"/>
        <v>9.0945999999999996E-4</v>
      </c>
      <c r="J1314" t="str">
        <f>IFERROR(VLOOKUP(VLOOKUP(B1314,'Div &amp; NAV PU'!K:N,4,0),$O:$P,2,0),"Debt")</f>
        <v>Debt</v>
      </c>
      <c r="R1314" t="str">
        <f t="shared" ref="R1314:R1339" si="130">+S1314&amp;T1314</f>
        <v>Y0AIRegular Plan - Daily IDCW</v>
      </c>
      <c r="S1314" t="str">
        <f>+VLOOKUP(B1314,'Div &amp; NAV PU'!K:N,4,0)</f>
        <v>Y0AI</v>
      </c>
      <c r="T1314" t="str">
        <f>+VLOOKUP(B1314,'Div &amp; NAV PU'!K:O,5,0)</f>
        <v>Regular Plan - Daily IDCW</v>
      </c>
      <c r="U1314">
        <f t="shared" si="126"/>
        <v>0.25393286999999998</v>
      </c>
      <c r="V1314">
        <f>+VLOOKUP(T1314,Financials!$C$59:$AN$72,MATCH(S1314,Financials!$1:$1,0)-2,0)</f>
        <v>0.25393286999999998</v>
      </c>
      <c r="W1314" s="108">
        <f t="shared" ref="W1314:W1339" si="131">+V1314-U1314</f>
        <v>0</v>
      </c>
      <c r="Y1314" s="92">
        <f t="shared" si="127"/>
        <v>0.25393286999999998</v>
      </c>
      <c r="Z1314">
        <f t="shared" si="128"/>
        <v>0.25393286999999998</v>
      </c>
    </row>
    <row r="1315" spans="1:26" hidden="1" x14ac:dyDescent="0.25">
      <c r="A1315" s="171">
        <v>1928</v>
      </c>
      <c r="B1315" s="171" t="s">
        <v>1295</v>
      </c>
      <c r="C1315" s="171" t="s">
        <v>2491</v>
      </c>
      <c r="D1315" s="172">
        <v>44433</v>
      </c>
      <c r="E1315" s="173">
        <v>0.05</v>
      </c>
      <c r="F1315" s="173">
        <v>0.05</v>
      </c>
      <c r="G1315" s="173">
        <v>11.7963</v>
      </c>
      <c r="I1315" s="92">
        <f t="shared" si="129"/>
        <v>0.05</v>
      </c>
      <c r="J1315" t="str">
        <f>IFERROR(VLOOKUP(VLOOKUP(B1315,'Div &amp; NAV PU'!K:N,4,0),$O:$P,2,0),"Debt")</f>
        <v>Debt</v>
      </c>
      <c r="R1315" t="str">
        <f t="shared" si="130"/>
        <v>Y0AIDirect Plan - Monthly IDCW</v>
      </c>
      <c r="S1315" t="str">
        <f>+VLOOKUP(B1315,'Div &amp; NAV PU'!K:N,4,0)</f>
        <v>Y0AI</v>
      </c>
      <c r="T1315" t="str">
        <f>+VLOOKUP(B1315,'Div &amp; NAV PU'!K:O,5,0)</f>
        <v>Direct Plan - Monthly IDCW</v>
      </c>
      <c r="U1315">
        <f t="shared" si="126"/>
        <v>0.3</v>
      </c>
      <c r="V1315">
        <f>+VLOOKUP(T1315,Financials!$C$59:$AN$72,MATCH(S1315,Financials!$1:$1,0)-2,0)</f>
        <v>0.3</v>
      </c>
      <c r="W1315" s="108">
        <f t="shared" si="131"/>
        <v>0</v>
      </c>
      <c r="Y1315" s="92">
        <f t="shared" si="127"/>
        <v>0.3</v>
      </c>
      <c r="Z1315">
        <f t="shared" si="128"/>
        <v>0.3</v>
      </c>
    </row>
    <row r="1316" spans="1:26" hidden="1" x14ac:dyDescent="0.25">
      <c r="A1316" s="171">
        <v>1930</v>
      </c>
      <c r="B1316" s="171" t="s">
        <v>1524</v>
      </c>
      <c r="C1316" s="171" t="s">
        <v>2462</v>
      </c>
      <c r="D1316" s="172">
        <v>44433</v>
      </c>
      <c r="E1316" s="173">
        <v>1.06492E-3</v>
      </c>
      <c r="F1316" s="173">
        <v>1.06492E-3</v>
      </c>
      <c r="G1316" s="173">
        <v>11.1907</v>
      </c>
      <c r="I1316" s="92">
        <f t="shared" si="129"/>
        <v>1.06492E-3</v>
      </c>
      <c r="J1316" t="str">
        <f>IFERROR(VLOOKUP(VLOOKUP(B1316,'Div &amp; NAV PU'!K:N,4,0),$O:$P,2,0),"Debt")</f>
        <v>Debt</v>
      </c>
      <c r="R1316" t="str">
        <f t="shared" si="130"/>
        <v>Y0AIDirect Plan - Daily IDCW</v>
      </c>
      <c r="S1316" t="str">
        <f>+VLOOKUP(B1316,'Div &amp; NAV PU'!K:N,4,0)</f>
        <v>Y0AI</v>
      </c>
      <c r="T1316" t="str">
        <f>+VLOOKUP(B1316,'Div &amp; NAV PU'!K:O,5,0)</f>
        <v>Direct Plan - Daily IDCW</v>
      </c>
      <c r="U1316">
        <f t="shared" si="126"/>
        <v>0.28590751000000003</v>
      </c>
      <c r="V1316">
        <f>+VLOOKUP(T1316,Financials!$C$59:$AN$72,MATCH(S1316,Financials!$1:$1,0)-2,0)</f>
        <v>0.28590751000000003</v>
      </c>
      <c r="W1316" s="108">
        <f t="shared" si="131"/>
        <v>0</v>
      </c>
      <c r="Y1316" s="92">
        <f t="shared" si="127"/>
        <v>0.28590751000000003</v>
      </c>
      <c r="Z1316">
        <f t="shared" si="128"/>
        <v>0.28590751000000003</v>
      </c>
    </row>
    <row r="1317" spans="1:26" hidden="1" x14ac:dyDescent="0.25">
      <c r="A1317" s="171">
        <v>1935</v>
      </c>
      <c r="B1317" s="171" t="s">
        <v>1299</v>
      </c>
      <c r="C1317" s="171" t="s">
        <v>2481</v>
      </c>
      <c r="D1317" s="172">
        <v>44433</v>
      </c>
      <c r="E1317" s="173">
        <v>0.05</v>
      </c>
      <c r="F1317" s="173">
        <v>0.05</v>
      </c>
      <c r="G1317" s="173">
        <v>11.3062</v>
      </c>
      <c r="I1317" s="92">
        <f t="shared" si="129"/>
        <v>0.05</v>
      </c>
      <c r="J1317" t="str">
        <f>IFERROR(VLOOKUP(VLOOKUP(B1317,'Div &amp; NAV PU'!K:N,4,0),$O:$P,2,0),"Debt")</f>
        <v>Debt</v>
      </c>
      <c r="R1317" t="str">
        <f t="shared" si="130"/>
        <v>Y0AIRegular Plan - Monthly IDCW</v>
      </c>
      <c r="S1317" t="str">
        <f>+VLOOKUP(B1317,'Div &amp; NAV PU'!K:N,4,0)</f>
        <v>Y0AI</v>
      </c>
      <c r="T1317" t="str">
        <f>+VLOOKUP(B1317,'Div &amp; NAV PU'!K:O,5,0)</f>
        <v>Regular Plan - Monthly IDCW</v>
      </c>
      <c r="U1317">
        <f t="shared" si="126"/>
        <v>0.3</v>
      </c>
      <c r="V1317">
        <f>+VLOOKUP(T1317,Financials!$C$59:$AN$72,MATCH(S1317,Financials!$1:$1,0)-2,0)</f>
        <v>0.3</v>
      </c>
      <c r="W1317" s="108">
        <f t="shared" si="131"/>
        <v>0</v>
      </c>
      <c r="Y1317" s="92">
        <f t="shared" si="127"/>
        <v>0.3</v>
      </c>
      <c r="Z1317">
        <f t="shared" si="128"/>
        <v>0.3</v>
      </c>
    </row>
    <row r="1318" spans="1:26" hidden="1" x14ac:dyDescent="0.25">
      <c r="A1318" s="171">
        <v>1945</v>
      </c>
      <c r="B1318" s="171">
        <v>222</v>
      </c>
      <c r="C1318" s="171" t="s">
        <v>2455</v>
      </c>
      <c r="D1318" s="172">
        <v>44433</v>
      </c>
      <c r="E1318" s="173">
        <v>1.2452299999999999E-3</v>
      </c>
      <c r="F1318" s="173">
        <v>1.2452299999999999E-3</v>
      </c>
      <c r="G1318" s="173">
        <v>10.322100000000001</v>
      </c>
      <c r="I1318" s="92">
        <f t="shared" si="129"/>
        <v>1.2452299999999999E-3</v>
      </c>
      <c r="J1318" t="str">
        <f>IFERROR(VLOOKUP(VLOOKUP(B1318,'Div &amp; NAV PU'!K:N,4,0),$O:$P,2,0),"Debt")</f>
        <v>Debt</v>
      </c>
      <c r="R1318" t="str">
        <f t="shared" si="130"/>
        <v>Y0BORegular Plan - Daily IDCW</v>
      </c>
      <c r="S1318" t="str">
        <f>+VLOOKUP(B1318,'Div &amp; NAV PU'!K:N,4,0)</f>
        <v>Y0BO</v>
      </c>
      <c r="T1318" t="str">
        <f>+VLOOKUP(B1318,'Div &amp; NAV PU'!K:O,5,0)</f>
        <v>Regular Plan - Daily IDCW</v>
      </c>
      <c r="U1318">
        <f t="shared" si="126"/>
        <v>0.17107141000000012</v>
      </c>
      <c r="V1318">
        <f>+VLOOKUP(T1318,Financials!$C$59:$AN$72,MATCH(S1318,Financials!$1:$1,0)-2,0)</f>
        <v>0.17107141000000012</v>
      </c>
      <c r="W1318" s="108">
        <f t="shared" si="131"/>
        <v>0</v>
      </c>
      <c r="Y1318" s="92">
        <f t="shared" si="127"/>
        <v>0.17107141000000012</v>
      </c>
      <c r="Z1318">
        <f t="shared" si="128"/>
        <v>0.17107141000000012</v>
      </c>
    </row>
    <row r="1319" spans="1:26" hidden="1" x14ac:dyDescent="0.25">
      <c r="A1319" s="171">
        <v>1947</v>
      </c>
      <c r="B1319" s="171" t="s">
        <v>1261</v>
      </c>
      <c r="C1319" s="171" t="s">
        <v>2482</v>
      </c>
      <c r="D1319" s="172">
        <v>44433</v>
      </c>
      <c r="E1319" s="173">
        <v>0.04</v>
      </c>
      <c r="F1319" s="173">
        <v>0.04</v>
      </c>
      <c r="G1319" s="173">
        <v>13.0762</v>
      </c>
      <c r="I1319" s="92">
        <f t="shared" si="129"/>
        <v>0.04</v>
      </c>
      <c r="J1319" t="str">
        <f>IFERROR(VLOOKUP(VLOOKUP(B1319,'Div &amp; NAV PU'!K:N,4,0),$O:$P,2,0),"Debt")</f>
        <v>Debt</v>
      </c>
      <c r="R1319" t="str">
        <f t="shared" si="130"/>
        <v>Y0BODirect Plan - Monthly IDCW</v>
      </c>
      <c r="S1319" t="str">
        <f>+VLOOKUP(B1319,'Div &amp; NAV PU'!K:N,4,0)</f>
        <v>Y0BO</v>
      </c>
      <c r="T1319" t="str">
        <f>+VLOOKUP(B1319,'Div &amp; NAV PU'!K:O,5,0)</f>
        <v>Direct Plan - Monthly IDCW</v>
      </c>
      <c r="U1319">
        <f t="shared" si="126"/>
        <v>0.24000000000000002</v>
      </c>
      <c r="V1319">
        <f>+VLOOKUP(T1319,Financials!$C$59:$AN$72,MATCH(S1319,Financials!$1:$1,0)-2,0)</f>
        <v>0.24000000000000002</v>
      </c>
      <c r="W1319" s="108">
        <f t="shared" si="131"/>
        <v>0</v>
      </c>
      <c r="Y1319" s="92">
        <f t="shared" si="127"/>
        <v>0.24000000000000002</v>
      </c>
      <c r="Z1319">
        <f t="shared" si="128"/>
        <v>0.24000000000000002</v>
      </c>
    </row>
    <row r="1320" spans="1:26" hidden="1" x14ac:dyDescent="0.25">
      <c r="A1320" s="171">
        <v>1948</v>
      </c>
      <c r="B1320" s="171" t="s">
        <v>1259</v>
      </c>
      <c r="C1320" s="171" t="s">
        <v>2457</v>
      </c>
      <c r="D1320" s="172">
        <v>44433</v>
      </c>
      <c r="E1320" s="173">
        <v>1.31386E-3</v>
      </c>
      <c r="F1320" s="173">
        <v>1.31386E-3</v>
      </c>
      <c r="G1320" s="173">
        <v>10.5092</v>
      </c>
      <c r="I1320" s="92">
        <f t="shared" si="129"/>
        <v>1.31386E-3</v>
      </c>
      <c r="J1320" t="str">
        <f>IFERROR(VLOOKUP(VLOOKUP(B1320,'Div &amp; NAV PU'!K:N,4,0),$O:$P,2,0),"Debt")</f>
        <v>Debt</v>
      </c>
      <c r="R1320" t="str">
        <f t="shared" si="130"/>
        <v>Y0BODirect Plan - Daily IDCW</v>
      </c>
      <c r="S1320" t="str">
        <f>+VLOOKUP(B1320,'Div &amp; NAV PU'!K:N,4,0)</f>
        <v>Y0BO</v>
      </c>
      <c r="T1320" t="str">
        <f>+VLOOKUP(B1320,'Div &amp; NAV PU'!K:O,5,0)</f>
        <v>Direct Plan - Daily IDCW</v>
      </c>
      <c r="U1320">
        <f t="shared" si="126"/>
        <v>0.18260394999999999</v>
      </c>
      <c r="V1320">
        <f>+VLOOKUP(T1320,Financials!$C$59:$AN$72,MATCH(S1320,Financials!$1:$1,0)-2,0)</f>
        <v>0.18260394999999999</v>
      </c>
      <c r="W1320" s="108">
        <f t="shared" si="131"/>
        <v>0</v>
      </c>
      <c r="Y1320" s="92">
        <f t="shared" si="127"/>
        <v>0.18260394999999999</v>
      </c>
      <c r="Z1320">
        <f t="shared" si="128"/>
        <v>0.18260394999999999</v>
      </c>
    </row>
    <row r="1321" spans="1:26" hidden="1" x14ac:dyDescent="0.25">
      <c r="A1321" s="171">
        <v>1957</v>
      </c>
      <c r="B1321" s="171" t="s">
        <v>1289</v>
      </c>
      <c r="C1321" s="171" t="s">
        <v>2444</v>
      </c>
      <c r="D1321" s="172">
        <v>44433</v>
      </c>
      <c r="E1321" s="173">
        <v>8.2152790000000003E-2</v>
      </c>
      <c r="F1321" s="173">
        <v>8.2152790000000003E-2</v>
      </c>
      <c r="G1321" s="173">
        <v>1023.3</v>
      </c>
      <c r="I1321" s="92">
        <f t="shared" si="129"/>
        <v>8.2152790000000003E-2</v>
      </c>
      <c r="J1321" t="str">
        <f>IFERROR(VLOOKUP(VLOOKUP(B1321,'Div &amp; NAV PU'!K:N,4,0),$O:$P,2,0),"Debt")</f>
        <v>Debt</v>
      </c>
      <c r="R1321" t="str">
        <f t="shared" si="130"/>
        <v>Y0ALRegular Plan - Daily IDCW</v>
      </c>
      <c r="S1321" t="str">
        <f>+VLOOKUP(B1321,'Div &amp; NAV PU'!K:N,4,0)</f>
        <v>Y0AL</v>
      </c>
      <c r="T1321" t="str">
        <f>+VLOOKUP(B1321,'Div &amp; NAV PU'!K:O,5,0)</f>
        <v>Regular Plan - Daily IDCW</v>
      </c>
      <c r="U1321">
        <f t="shared" si="126"/>
        <v>15.581406499999995</v>
      </c>
      <c r="V1321">
        <f>+VLOOKUP(T1321,Financials!$C$59:$AN$72,MATCH(S1321,Financials!$1:$1,0)-2,0)</f>
        <v>15.581406499999995</v>
      </c>
      <c r="W1321" s="108">
        <f t="shared" si="131"/>
        <v>0</v>
      </c>
      <c r="Y1321" s="92">
        <f t="shared" si="127"/>
        <v>15.581406499999995</v>
      </c>
      <c r="Z1321">
        <f t="shared" si="128"/>
        <v>15.581406499999995</v>
      </c>
    </row>
    <row r="1322" spans="1:26" hidden="1" x14ac:dyDescent="0.25">
      <c r="A1322" s="171">
        <v>1959</v>
      </c>
      <c r="B1322" s="171" t="s">
        <v>1285</v>
      </c>
      <c r="C1322" s="171" t="s">
        <v>2445</v>
      </c>
      <c r="D1322" s="172">
        <v>44433</v>
      </c>
      <c r="E1322" s="173">
        <v>8.5356029999999999E-2</v>
      </c>
      <c r="F1322" s="173">
        <v>8.5356029999999999E-2</v>
      </c>
      <c r="G1322" s="173">
        <v>1023.3</v>
      </c>
      <c r="I1322" s="92">
        <f t="shared" si="129"/>
        <v>8.5356029999999999E-2</v>
      </c>
      <c r="J1322" t="str">
        <f>IFERROR(VLOOKUP(VLOOKUP(B1322,'Div &amp; NAV PU'!K:N,4,0),$O:$P,2,0),"Debt")</f>
        <v>Debt</v>
      </c>
      <c r="R1322" t="str">
        <f t="shared" si="130"/>
        <v>Y0ALDirect Plan - Daily IDCW</v>
      </c>
      <c r="S1322" t="str">
        <f>+VLOOKUP(B1322,'Div &amp; NAV PU'!K:N,4,0)</f>
        <v>Y0AL</v>
      </c>
      <c r="T1322" t="str">
        <f>+VLOOKUP(B1322,'Div &amp; NAV PU'!K:O,5,0)</f>
        <v>Direct Plan - Daily IDCW</v>
      </c>
      <c r="U1322">
        <f t="shared" si="126"/>
        <v>16.110954460000006</v>
      </c>
      <c r="V1322">
        <f>+VLOOKUP(T1322,Financials!$C$59:$AN$72,MATCH(S1322,Financials!$1:$1,0)-2,0)</f>
        <v>16.110954460000006</v>
      </c>
      <c r="W1322" s="108">
        <f t="shared" si="131"/>
        <v>0</v>
      </c>
      <c r="Y1322" s="92">
        <f t="shared" si="127"/>
        <v>16.110954460000006</v>
      </c>
      <c r="Z1322">
        <f t="shared" si="128"/>
        <v>16.110954460000006</v>
      </c>
    </row>
    <row r="1323" spans="1:26" hidden="1" x14ac:dyDescent="0.25">
      <c r="A1323" s="171">
        <v>1969</v>
      </c>
      <c r="B1323" s="171">
        <v>16</v>
      </c>
      <c r="C1323" s="171" t="s">
        <v>2510</v>
      </c>
      <c r="D1323" s="172">
        <v>44434</v>
      </c>
      <c r="E1323" s="173">
        <v>3.5</v>
      </c>
      <c r="F1323" s="173">
        <v>3.5</v>
      </c>
      <c r="G1323" s="173">
        <v>51.59</v>
      </c>
      <c r="I1323" s="92">
        <f t="shared" si="129"/>
        <v>3.5</v>
      </c>
      <c r="J1323" t="str">
        <f>IFERROR(VLOOKUP(VLOOKUP(B1323,'Div &amp; NAV PU'!K:N,4,0),$O:$P,2,0),"Debt")</f>
        <v>Equity</v>
      </c>
      <c r="R1323" t="str">
        <f t="shared" si="130"/>
        <v>Y0BBRegular Plan - IDCW</v>
      </c>
      <c r="S1323" t="str">
        <f>+VLOOKUP(B1323,'Div &amp; NAV PU'!K:N,4,0)</f>
        <v>Y0BB</v>
      </c>
      <c r="T1323" t="str">
        <f>+VLOOKUP(B1323,'Div &amp; NAV PU'!K:O,5,0)</f>
        <v>Regular Plan - IDCW</v>
      </c>
      <c r="U1323">
        <f t="shared" si="126"/>
        <v>3.5</v>
      </c>
      <c r="V1323">
        <f>+VLOOKUP(T1323,Financials!$C$59:$AN$72,MATCH(S1323,Financials!$1:$1,0)-2,0)</f>
        <v>3.5</v>
      </c>
      <c r="W1323" s="108">
        <f t="shared" si="131"/>
        <v>0</v>
      </c>
      <c r="Y1323" s="92">
        <f t="shared" si="127"/>
        <v>3.5</v>
      </c>
      <c r="Z1323">
        <f t="shared" si="128"/>
        <v>3.5</v>
      </c>
    </row>
    <row r="1324" spans="1:26" hidden="1" x14ac:dyDescent="0.25">
      <c r="A1324" s="171">
        <v>1970</v>
      </c>
      <c r="B1324" s="171" t="s">
        <v>1285</v>
      </c>
      <c r="C1324" s="171" t="s">
        <v>2445</v>
      </c>
      <c r="D1324" s="172">
        <v>44434</v>
      </c>
      <c r="E1324" s="173">
        <v>8.4691730000000007E-2</v>
      </c>
      <c r="F1324" s="173">
        <v>8.4691730000000007E-2</v>
      </c>
      <c r="G1324" s="173">
        <v>1023.3</v>
      </c>
      <c r="I1324" s="92">
        <f t="shared" si="129"/>
        <v>8.4691730000000007E-2</v>
      </c>
      <c r="J1324" t="str">
        <f>IFERROR(VLOOKUP(VLOOKUP(B1324,'Div &amp; NAV PU'!K:N,4,0),$O:$P,2,0),"Debt")</f>
        <v>Debt</v>
      </c>
      <c r="R1324" t="str">
        <f t="shared" si="130"/>
        <v>Y0ALDirect Plan - Daily IDCW</v>
      </c>
      <c r="S1324" t="str">
        <f>+VLOOKUP(B1324,'Div &amp; NAV PU'!K:N,4,0)</f>
        <v>Y0AL</v>
      </c>
      <c r="T1324" t="str">
        <f>+VLOOKUP(B1324,'Div &amp; NAV PU'!K:O,5,0)</f>
        <v>Direct Plan - Daily IDCW</v>
      </c>
      <c r="U1324">
        <f t="shared" si="126"/>
        <v>16.110954460000006</v>
      </c>
      <c r="V1324">
        <f>+VLOOKUP(T1324,Financials!$C$59:$AN$72,MATCH(S1324,Financials!$1:$1,0)-2,0)</f>
        <v>16.110954460000006</v>
      </c>
      <c r="W1324" s="108">
        <f t="shared" si="131"/>
        <v>0</v>
      </c>
      <c r="Y1324" s="92">
        <f t="shared" si="127"/>
        <v>16.110954460000006</v>
      </c>
      <c r="Z1324">
        <f t="shared" si="128"/>
        <v>16.110954460000006</v>
      </c>
    </row>
    <row r="1325" spans="1:26" hidden="1" x14ac:dyDescent="0.25">
      <c r="A1325" s="171">
        <v>1971</v>
      </c>
      <c r="B1325" s="171">
        <v>125</v>
      </c>
      <c r="C1325" s="171" t="s">
        <v>2458</v>
      </c>
      <c r="D1325" s="172">
        <v>44434</v>
      </c>
      <c r="E1325" s="173">
        <v>9.1533999999999995E-4</v>
      </c>
      <c r="F1325" s="173">
        <v>9.1533999999999995E-4</v>
      </c>
      <c r="G1325" s="173">
        <v>10.8591</v>
      </c>
      <c r="I1325" s="92">
        <f t="shared" si="129"/>
        <v>9.1533999999999995E-4</v>
      </c>
      <c r="J1325" t="str">
        <f>IFERROR(VLOOKUP(VLOOKUP(B1325,'Div &amp; NAV PU'!K:N,4,0),$O:$P,2,0),"Debt")</f>
        <v>Debt</v>
      </c>
      <c r="R1325" t="str">
        <f t="shared" si="130"/>
        <v>Y0BLRegular Plan - Daily IDCW</v>
      </c>
      <c r="S1325" t="str">
        <f>+VLOOKUP(B1325,'Div &amp; NAV PU'!K:N,4,0)</f>
        <v>Y0BL</v>
      </c>
      <c r="T1325" t="str">
        <f>+VLOOKUP(B1325,'Div &amp; NAV PU'!K:O,5,0)</f>
        <v>Regular Plan - Daily IDCW</v>
      </c>
      <c r="U1325">
        <f t="shared" si="126"/>
        <v>0.15721088999999988</v>
      </c>
      <c r="V1325">
        <f>+VLOOKUP(T1325,Financials!$C$59:$AN$72,MATCH(S1325,Financials!$1:$1,0)-2,0)</f>
        <v>0.15721088999999988</v>
      </c>
      <c r="W1325" s="108">
        <f t="shared" si="131"/>
        <v>0</v>
      </c>
      <c r="Y1325" s="92">
        <f t="shared" si="127"/>
        <v>0.15721088999999988</v>
      </c>
      <c r="Z1325">
        <f t="shared" si="128"/>
        <v>0.15721088999999988</v>
      </c>
    </row>
    <row r="1326" spans="1:26" hidden="1" x14ac:dyDescent="0.25">
      <c r="A1326" s="171">
        <v>1972</v>
      </c>
      <c r="B1326" s="171" t="s">
        <v>1263</v>
      </c>
      <c r="C1326" s="171" t="s">
        <v>2459</v>
      </c>
      <c r="D1326" s="172">
        <v>44434</v>
      </c>
      <c r="E1326" s="173">
        <v>1.05809E-3</v>
      </c>
      <c r="F1326" s="173">
        <v>1.05809E-3</v>
      </c>
      <c r="G1326" s="173">
        <v>10.8591</v>
      </c>
      <c r="I1326" s="92">
        <f t="shared" si="129"/>
        <v>1.05809E-3</v>
      </c>
      <c r="J1326" t="str">
        <f>IFERROR(VLOOKUP(VLOOKUP(B1326,'Div &amp; NAV PU'!K:N,4,0),$O:$P,2,0),"Debt")</f>
        <v>Debt</v>
      </c>
      <c r="R1326" t="str">
        <f t="shared" si="130"/>
        <v>Y0BLDirect Plan - Daily IDCW</v>
      </c>
      <c r="S1326" t="str">
        <f>+VLOOKUP(B1326,'Div &amp; NAV PU'!K:N,4,0)</f>
        <v>Y0BL</v>
      </c>
      <c r="T1326" t="str">
        <f>+VLOOKUP(B1326,'Div &amp; NAV PU'!K:O,5,0)</f>
        <v>Direct Plan - Daily IDCW</v>
      </c>
      <c r="U1326">
        <f t="shared" si="126"/>
        <v>0.18309809000000002</v>
      </c>
      <c r="V1326">
        <f>+VLOOKUP(T1326,Financials!$C$59:$AN$72,MATCH(S1326,Financials!$1:$1,0)-2,0)</f>
        <v>0.18309809000000002</v>
      </c>
      <c r="W1326" s="108">
        <f t="shared" si="131"/>
        <v>0</v>
      </c>
      <c r="Y1326" s="92">
        <f t="shared" si="127"/>
        <v>0.18309809000000002</v>
      </c>
      <c r="Z1326">
        <f t="shared" si="128"/>
        <v>0.18309809000000002</v>
      </c>
    </row>
    <row r="1327" spans="1:26" hidden="1" x14ac:dyDescent="0.25">
      <c r="A1327" s="171">
        <v>1975</v>
      </c>
      <c r="B1327" s="171" t="s">
        <v>1226</v>
      </c>
      <c r="C1327" s="171" t="s">
        <v>2511</v>
      </c>
      <c r="D1327" s="172">
        <v>44434</v>
      </c>
      <c r="E1327" s="173">
        <v>3.75</v>
      </c>
      <c r="F1327" s="173">
        <v>3.75</v>
      </c>
      <c r="G1327" s="173">
        <v>59.81</v>
      </c>
      <c r="I1327" s="92">
        <f t="shared" si="129"/>
        <v>3.75</v>
      </c>
      <c r="J1327" t="str">
        <f>IFERROR(VLOOKUP(VLOOKUP(B1327,'Div &amp; NAV PU'!K:N,4,0),$O:$P,2,0),"Debt")</f>
        <v>Equity</v>
      </c>
      <c r="R1327" t="str">
        <f t="shared" si="130"/>
        <v>Y0BBDirect Plan - IDCW</v>
      </c>
      <c r="S1327" t="str">
        <f>+VLOOKUP(B1327,'Div &amp; NAV PU'!K:N,4,0)</f>
        <v>Y0BB</v>
      </c>
      <c r="T1327" t="str">
        <f>+VLOOKUP(B1327,'Div &amp; NAV PU'!K:O,5,0)</f>
        <v>Direct Plan - IDCW</v>
      </c>
      <c r="U1327">
        <f t="shared" si="126"/>
        <v>3.75</v>
      </c>
      <c r="V1327">
        <f>+VLOOKUP(T1327,Financials!$C$59:$AN$72,MATCH(S1327,Financials!$1:$1,0)-2,0)</f>
        <v>3.75</v>
      </c>
      <c r="W1327" s="108">
        <f t="shared" si="131"/>
        <v>0</v>
      </c>
      <c r="Y1327" s="92">
        <f t="shared" si="127"/>
        <v>3.75</v>
      </c>
      <c r="Z1327">
        <f t="shared" si="128"/>
        <v>3.75</v>
      </c>
    </row>
    <row r="1328" spans="1:26" hidden="1" x14ac:dyDescent="0.25">
      <c r="A1328" s="171">
        <v>1977</v>
      </c>
      <c r="B1328" s="171" t="s">
        <v>1271</v>
      </c>
      <c r="C1328" s="171" t="s">
        <v>2446</v>
      </c>
      <c r="D1328" s="172">
        <v>44434</v>
      </c>
      <c r="E1328" s="173">
        <v>8.7075479999999997E-2</v>
      </c>
      <c r="F1328" s="173">
        <v>8.7075479999999997E-2</v>
      </c>
      <c r="G1328" s="173">
        <v>1011.7794</v>
      </c>
      <c r="I1328" s="92">
        <f t="shared" si="129"/>
        <v>8.7075479999999997E-2</v>
      </c>
      <c r="J1328" t="str">
        <f>IFERROR(VLOOKUP(VLOOKUP(B1328,'Div &amp; NAV PU'!K:N,4,0),$O:$P,2,0),"Debt")</f>
        <v>Debt</v>
      </c>
      <c r="R1328" t="str">
        <f t="shared" si="130"/>
        <v>Y0BQRegular Plan - Daily IDCW</v>
      </c>
      <c r="S1328" t="str">
        <f>+VLOOKUP(B1328,'Div &amp; NAV PU'!K:N,4,0)</f>
        <v>Y0BQ</v>
      </c>
      <c r="T1328" t="str">
        <f>+VLOOKUP(B1328,'Div &amp; NAV PU'!K:O,5,0)</f>
        <v>Regular Plan - Daily IDCW</v>
      </c>
      <c r="U1328">
        <f t="shared" si="126"/>
        <v>15.994319890000005</v>
      </c>
      <c r="V1328">
        <f>+VLOOKUP(T1328,Financials!$C$59:$AN$72,MATCH(S1328,Financials!$1:$1,0)-2,0)</f>
        <v>15.994319890000005</v>
      </c>
      <c r="W1328" s="108">
        <f t="shared" si="131"/>
        <v>0</v>
      </c>
      <c r="Y1328" s="92">
        <f t="shared" si="127"/>
        <v>15.994319890000005</v>
      </c>
      <c r="Z1328">
        <f t="shared" si="128"/>
        <v>15.994319890000005</v>
      </c>
    </row>
    <row r="1329" spans="1:26" hidden="1" x14ac:dyDescent="0.25">
      <c r="A1329" s="171">
        <v>1978</v>
      </c>
      <c r="B1329" s="171" t="s">
        <v>1268</v>
      </c>
      <c r="C1329" s="171" t="s">
        <v>2447</v>
      </c>
      <c r="D1329" s="172">
        <v>44434</v>
      </c>
      <c r="E1329" s="173">
        <v>8.8940989999999998E-2</v>
      </c>
      <c r="F1329" s="173">
        <v>8.8940989999999998E-2</v>
      </c>
      <c r="G1329" s="173">
        <v>1014.3496</v>
      </c>
      <c r="I1329" s="92">
        <f t="shared" si="129"/>
        <v>8.8940989999999998E-2</v>
      </c>
      <c r="J1329" t="str">
        <f>IFERROR(VLOOKUP(VLOOKUP(B1329,'Div &amp; NAV PU'!K:N,4,0),$O:$P,2,0),"Debt")</f>
        <v>Debt</v>
      </c>
      <c r="R1329" t="str">
        <f t="shared" si="130"/>
        <v>Y0BQDirect Plan - Daily IDCW</v>
      </c>
      <c r="S1329" t="str">
        <f>+VLOOKUP(B1329,'Div &amp; NAV PU'!K:N,4,0)</f>
        <v>Y0BQ</v>
      </c>
      <c r="T1329" t="str">
        <f>+VLOOKUP(B1329,'Div &amp; NAV PU'!K:O,5,0)</f>
        <v>Direct Plan - Daily IDCW</v>
      </c>
      <c r="U1329">
        <f t="shared" si="126"/>
        <v>16.338912069999992</v>
      </c>
      <c r="V1329">
        <f>+VLOOKUP(T1329,Financials!$C$59:$AN$72,MATCH(S1329,Financials!$1:$1,0)-2,0)</f>
        <v>16.338912069999992</v>
      </c>
      <c r="W1329" s="108">
        <f t="shared" si="131"/>
        <v>0</v>
      </c>
      <c r="Y1329" s="92">
        <f t="shared" si="127"/>
        <v>16.338912069999992</v>
      </c>
      <c r="Z1329">
        <f t="shared" si="128"/>
        <v>16.338912069999992</v>
      </c>
    </row>
    <row r="1330" spans="1:26" hidden="1" x14ac:dyDescent="0.25">
      <c r="A1330" s="171">
        <v>1981</v>
      </c>
      <c r="B1330" s="171">
        <v>222</v>
      </c>
      <c r="C1330" s="171" t="s">
        <v>2455</v>
      </c>
      <c r="D1330" s="172">
        <v>44434</v>
      </c>
      <c r="E1330" s="173">
        <v>6.4504999999999999E-4</v>
      </c>
      <c r="F1330" s="173">
        <v>6.4504999999999999E-4</v>
      </c>
      <c r="G1330" s="173">
        <v>10.322100000000001</v>
      </c>
      <c r="I1330" s="92">
        <f t="shared" si="129"/>
        <v>6.4504999999999999E-4</v>
      </c>
      <c r="J1330" t="str">
        <f>IFERROR(VLOOKUP(VLOOKUP(B1330,'Div &amp; NAV PU'!K:N,4,0),$O:$P,2,0),"Debt")</f>
        <v>Debt</v>
      </c>
      <c r="R1330" t="str">
        <f t="shared" si="130"/>
        <v>Y0BORegular Plan - Daily IDCW</v>
      </c>
      <c r="S1330" t="str">
        <f>+VLOOKUP(B1330,'Div &amp; NAV PU'!K:N,4,0)</f>
        <v>Y0BO</v>
      </c>
      <c r="T1330" t="str">
        <f>+VLOOKUP(B1330,'Div &amp; NAV PU'!K:O,5,0)</f>
        <v>Regular Plan - Daily IDCW</v>
      </c>
      <c r="U1330">
        <f t="shared" si="126"/>
        <v>0.17107141000000012</v>
      </c>
      <c r="V1330">
        <f>+VLOOKUP(T1330,Financials!$C$59:$AN$72,MATCH(S1330,Financials!$1:$1,0)-2,0)</f>
        <v>0.17107141000000012</v>
      </c>
      <c r="W1330" s="108">
        <f t="shared" si="131"/>
        <v>0</v>
      </c>
      <c r="Y1330" s="92">
        <f t="shared" si="127"/>
        <v>0.17107141000000012</v>
      </c>
      <c r="Z1330">
        <f t="shared" si="128"/>
        <v>0.17107141000000012</v>
      </c>
    </row>
    <row r="1331" spans="1:26" hidden="1" x14ac:dyDescent="0.25">
      <c r="A1331" s="171">
        <v>1982</v>
      </c>
      <c r="B1331" s="171" t="s">
        <v>1259</v>
      </c>
      <c r="C1331" s="171" t="s">
        <v>2457</v>
      </c>
      <c r="D1331" s="172">
        <v>44434</v>
      </c>
      <c r="E1331" s="173">
        <v>7.0279999999999995E-4</v>
      </c>
      <c r="F1331" s="173">
        <v>7.0279999999999995E-4</v>
      </c>
      <c r="G1331" s="173">
        <v>10.5092</v>
      </c>
      <c r="I1331" s="92">
        <f t="shared" si="129"/>
        <v>7.0279999999999995E-4</v>
      </c>
      <c r="J1331" t="str">
        <f>IFERROR(VLOOKUP(VLOOKUP(B1331,'Div &amp; NAV PU'!K:N,4,0),$O:$P,2,0),"Debt")</f>
        <v>Debt</v>
      </c>
      <c r="R1331" t="str">
        <f t="shared" si="130"/>
        <v>Y0BODirect Plan - Daily IDCW</v>
      </c>
      <c r="S1331" t="str">
        <f>+VLOOKUP(B1331,'Div &amp; NAV PU'!K:N,4,0)</f>
        <v>Y0BO</v>
      </c>
      <c r="T1331" t="str">
        <f>+VLOOKUP(B1331,'Div &amp; NAV PU'!K:O,5,0)</f>
        <v>Direct Plan - Daily IDCW</v>
      </c>
      <c r="U1331">
        <f t="shared" si="126"/>
        <v>0.18260394999999999</v>
      </c>
      <c r="V1331">
        <f>+VLOOKUP(T1331,Financials!$C$59:$AN$72,MATCH(S1331,Financials!$1:$1,0)-2,0)</f>
        <v>0.18260394999999999</v>
      </c>
      <c r="W1331" s="108">
        <f t="shared" si="131"/>
        <v>0</v>
      </c>
      <c r="Y1331" s="92">
        <f t="shared" si="127"/>
        <v>0.18260394999999999</v>
      </c>
      <c r="Z1331">
        <f t="shared" si="128"/>
        <v>0.18260394999999999</v>
      </c>
    </row>
    <row r="1332" spans="1:26" hidden="1" x14ac:dyDescent="0.25">
      <c r="A1332" s="171">
        <v>1983</v>
      </c>
      <c r="B1332" s="171" t="s">
        <v>1289</v>
      </c>
      <c r="C1332" s="171" t="s">
        <v>2444</v>
      </c>
      <c r="D1332" s="172">
        <v>44434</v>
      </c>
      <c r="E1332" s="173">
        <v>8.1641859999999997E-2</v>
      </c>
      <c r="F1332" s="173">
        <v>8.1641859999999997E-2</v>
      </c>
      <c r="G1332" s="173">
        <v>1023.3</v>
      </c>
      <c r="I1332" s="92">
        <f t="shared" si="129"/>
        <v>8.1641859999999997E-2</v>
      </c>
      <c r="J1332" t="str">
        <f>IFERROR(VLOOKUP(VLOOKUP(B1332,'Div &amp; NAV PU'!K:N,4,0),$O:$P,2,0),"Debt")</f>
        <v>Debt</v>
      </c>
      <c r="R1332" t="str">
        <f t="shared" si="130"/>
        <v>Y0ALRegular Plan - Daily IDCW</v>
      </c>
      <c r="S1332" t="str">
        <f>+VLOOKUP(B1332,'Div &amp; NAV PU'!K:N,4,0)</f>
        <v>Y0AL</v>
      </c>
      <c r="T1332" t="str">
        <f>+VLOOKUP(B1332,'Div &amp; NAV PU'!K:O,5,0)</f>
        <v>Regular Plan - Daily IDCW</v>
      </c>
      <c r="U1332">
        <f t="shared" si="126"/>
        <v>15.581406499999995</v>
      </c>
      <c r="V1332">
        <f>+VLOOKUP(T1332,Financials!$C$59:$AN$72,MATCH(S1332,Financials!$1:$1,0)-2,0)</f>
        <v>15.581406499999995</v>
      </c>
      <c r="W1332" s="108">
        <f t="shared" si="131"/>
        <v>0</v>
      </c>
      <c r="Y1332" s="92">
        <f t="shared" si="127"/>
        <v>15.581406499999995</v>
      </c>
      <c r="Z1332">
        <f t="shared" si="128"/>
        <v>15.581406499999995</v>
      </c>
    </row>
    <row r="1333" spans="1:26" hidden="1" x14ac:dyDescent="0.25">
      <c r="A1333" s="171">
        <v>1985</v>
      </c>
      <c r="B1333" s="171" t="s">
        <v>1343</v>
      </c>
      <c r="C1333" s="171" t="s">
        <v>2494</v>
      </c>
      <c r="D1333" s="172">
        <v>44435</v>
      </c>
      <c r="E1333" s="173">
        <v>0.04</v>
      </c>
      <c r="F1333" s="173">
        <v>0.04</v>
      </c>
      <c r="G1333" s="173">
        <v>10.45</v>
      </c>
      <c r="I1333" s="92">
        <f t="shared" si="129"/>
        <v>0.04</v>
      </c>
      <c r="J1333" t="str">
        <f>IFERROR(VLOOKUP(VLOOKUP(B1333,'Div &amp; NAV PU'!K:N,4,0),$O:$P,2,0),"Debt")</f>
        <v>Equity</v>
      </c>
      <c r="R1333" t="str">
        <f t="shared" si="130"/>
        <v>Y0D3Direct Plan - Monthly IDCW</v>
      </c>
      <c r="S1333" t="str">
        <f>+VLOOKUP(B1333,'Div &amp; NAV PU'!K:N,4,0)</f>
        <v>Y0D3</v>
      </c>
      <c r="T1333" t="str">
        <f>+VLOOKUP(B1333,'Div &amp; NAV PU'!K:O,5,0)</f>
        <v>Direct Plan - Monthly IDCW</v>
      </c>
      <c r="U1333">
        <f t="shared" si="126"/>
        <v>0.22</v>
      </c>
      <c r="V1333">
        <f>+VLOOKUP(T1333,Financials!$C$59:$AN$72,MATCH(S1333,Financials!$1:$1,0)-2,0)</f>
        <v>0.22</v>
      </c>
      <c r="W1333" s="108">
        <f t="shared" si="131"/>
        <v>0</v>
      </c>
      <c r="Y1333" s="92">
        <f t="shared" si="127"/>
        <v>0.22</v>
      </c>
      <c r="Z1333">
        <f t="shared" si="128"/>
        <v>0.22</v>
      </c>
    </row>
    <row r="1334" spans="1:26" hidden="1" x14ac:dyDescent="0.25">
      <c r="A1334" s="171">
        <v>1987</v>
      </c>
      <c r="B1334" s="171" t="s">
        <v>1346</v>
      </c>
      <c r="C1334" s="171" t="s">
        <v>2495</v>
      </c>
      <c r="D1334" s="172">
        <v>44435</v>
      </c>
      <c r="E1334" s="173">
        <v>0.03</v>
      </c>
      <c r="F1334" s="173">
        <v>0.03</v>
      </c>
      <c r="G1334" s="173">
        <v>10.167</v>
      </c>
      <c r="I1334" s="92">
        <f t="shared" si="129"/>
        <v>0.03</v>
      </c>
      <c r="J1334" t="str">
        <f>IFERROR(VLOOKUP(VLOOKUP(B1334,'Div &amp; NAV PU'!K:N,4,0),$O:$P,2,0),"Debt")</f>
        <v>Equity</v>
      </c>
      <c r="R1334" t="str">
        <f t="shared" si="130"/>
        <v>Y0D3Regular Plan - Monthly IDCW</v>
      </c>
      <c r="S1334" t="str">
        <f>+VLOOKUP(B1334,'Div &amp; NAV PU'!K:N,4,0)</f>
        <v>Y0D3</v>
      </c>
      <c r="T1334" t="str">
        <f>+VLOOKUP(B1334,'Div &amp; NAV PU'!K:O,5,0)</f>
        <v>Regular Plan - Monthly IDCW</v>
      </c>
      <c r="U1334">
        <f t="shared" si="126"/>
        <v>0.18000000000000002</v>
      </c>
      <c r="V1334">
        <f>+VLOOKUP(T1334,Financials!$C$59:$AN$72,MATCH(S1334,Financials!$1:$1,0)-2,0)</f>
        <v>0.18000000000000002</v>
      </c>
      <c r="W1334" s="108">
        <f t="shared" si="131"/>
        <v>0</v>
      </c>
      <c r="Y1334" s="92">
        <f t="shared" si="127"/>
        <v>0.18000000000000002</v>
      </c>
      <c r="Z1334">
        <f t="shared" si="128"/>
        <v>0.18000000000000002</v>
      </c>
    </row>
    <row r="1335" spans="1:26" hidden="1" x14ac:dyDescent="0.25">
      <c r="A1335" s="171">
        <v>1991</v>
      </c>
      <c r="B1335" s="171">
        <v>222</v>
      </c>
      <c r="C1335" s="171" t="s">
        <v>2455</v>
      </c>
      <c r="D1335" s="172">
        <v>44435</v>
      </c>
      <c r="E1335" s="173">
        <v>1.01991E-3</v>
      </c>
      <c r="F1335" s="173">
        <v>1.01991E-3</v>
      </c>
      <c r="G1335" s="173">
        <v>10.322100000000001</v>
      </c>
      <c r="I1335" s="92">
        <f t="shared" si="129"/>
        <v>1.01991E-3</v>
      </c>
      <c r="J1335" t="str">
        <f>IFERROR(VLOOKUP(VLOOKUP(B1335,'Div &amp; NAV PU'!K:N,4,0),$O:$P,2,0),"Debt")</f>
        <v>Debt</v>
      </c>
      <c r="R1335" t="str">
        <f t="shared" si="130"/>
        <v>Y0BORegular Plan - Daily IDCW</v>
      </c>
      <c r="S1335" t="str">
        <f>+VLOOKUP(B1335,'Div &amp; NAV PU'!K:N,4,0)</f>
        <v>Y0BO</v>
      </c>
      <c r="T1335" t="str">
        <f>+VLOOKUP(B1335,'Div &amp; NAV PU'!K:O,5,0)</f>
        <v>Regular Plan - Daily IDCW</v>
      </c>
      <c r="U1335">
        <f t="shared" si="126"/>
        <v>0.17107141000000012</v>
      </c>
      <c r="V1335">
        <f>+VLOOKUP(T1335,Financials!$C$59:$AN$72,MATCH(S1335,Financials!$1:$1,0)-2,0)</f>
        <v>0.17107141000000012</v>
      </c>
      <c r="W1335" s="108">
        <f t="shared" si="131"/>
        <v>0</v>
      </c>
      <c r="Y1335" s="92">
        <f t="shared" si="127"/>
        <v>0.17107141000000012</v>
      </c>
      <c r="Z1335">
        <f t="shared" si="128"/>
        <v>0.17107141000000012</v>
      </c>
    </row>
    <row r="1336" spans="1:26" hidden="1" x14ac:dyDescent="0.25">
      <c r="A1336" s="171">
        <v>1992</v>
      </c>
      <c r="B1336" s="171" t="s">
        <v>1259</v>
      </c>
      <c r="C1336" s="171" t="s">
        <v>2457</v>
      </c>
      <c r="D1336" s="172">
        <v>44435</v>
      </c>
      <c r="E1336" s="173">
        <v>1.08449E-3</v>
      </c>
      <c r="F1336" s="173">
        <v>1.08449E-3</v>
      </c>
      <c r="G1336" s="173">
        <v>10.5092</v>
      </c>
      <c r="I1336" s="92">
        <f t="shared" si="129"/>
        <v>1.08449E-3</v>
      </c>
      <c r="J1336" t="str">
        <f>IFERROR(VLOOKUP(VLOOKUP(B1336,'Div &amp; NAV PU'!K:N,4,0),$O:$P,2,0),"Debt")</f>
        <v>Debt</v>
      </c>
      <c r="R1336" t="str">
        <f t="shared" si="130"/>
        <v>Y0BODirect Plan - Daily IDCW</v>
      </c>
      <c r="S1336" t="str">
        <f>+VLOOKUP(B1336,'Div &amp; NAV PU'!K:N,4,0)</f>
        <v>Y0BO</v>
      </c>
      <c r="T1336" t="str">
        <f>+VLOOKUP(B1336,'Div &amp; NAV PU'!K:O,5,0)</f>
        <v>Direct Plan - Daily IDCW</v>
      </c>
      <c r="U1336">
        <f t="shared" si="126"/>
        <v>0.18260394999999999</v>
      </c>
      <c r="V1336">
        <f>+VLOOKUP(T1336,Financials!$C$59:$AN$72,MATCH(S1336,Financials!$1:$1,0)-2,0)</f>
        <v>0.18260394999999999</v>
      </c>
      <c r="W1336" s="108">
        <f t="shared" si="131"/>
        <v>0</v>
      </c>
      <c r="Y1336" s="92">
        <f t="shared" si="127"/>
        <v>0.18260394999999999</v>
      </c>
      <c r="Z1336">
        <f t="shared" si="128"/>
        <v>0.18260394999999999</v>
      </c>
    </row>
    <row r="1337" spans="1:26" hidden="1" x14ac:dyDescent="0.25">
      <c r="A1337" s="171">
        <v>1993</v>
      </c>
      <c r="B1337" s="171" t="s">
        <v>1289</v>
      </c>
      <c r="C1337" s="171" t="s">
        <v>2444</v>
      </c>
      <c r="D1337" s="172">
        <v>44435</v>
      </c>
      <c r="E1337" s="173">
        <v>8.208733E-2</v>
      </c>
      <c r="F1337" s="173">
        <v>8.208733E-2</v>
      </c>
      <c r="G1337" s="173">
        <v>1023.3</v>
      </c>
      <c r="I1337" s="92">
        <f t="shared" si="129"/>
        <v>8.208733E-2</v>
      </c>
      <c r="J1337" t="str">
        <f>IFERROR(VLOOKUP(VLOOKUP(B1337,'Div &amp; NAV PU'!K:N,4,0),$O:$P,2,0),"Debt")</f>
        <v>Debt</v>
      </c>
      <c r="R1337" t="str">
        <f t="shared" si="130"/>
        <v>Y0ALRegular Plan - Daily IDCW</v>
      </c>
      <c r="S1337" t="str">
        <f>+VLOOKUP(B1337,'Div &amp; NAV PU'!K:N,4,0)</f>
        <v>Y0AL</v>
      </c>
      <c r="T1337" t="str">
        <f>+VLOOKUP(B1337,'Div &amp; NAV PU'!K:O,5,0)</f>
        <v>Regular Plan - Daily IDCW</v>
      </c>
      <c r="U1337">
        <f t="shared" si="126"/>
        <v>15.581406499999995</v>
      </c>
      <c r="V1337">
        <f>+VLOOKUP(T1337,Financials!$C$59:$AN$72,MATCH(S1337,Financials!$1:$1,0)-2,0)</f>
        <v>15.581406499999995</v>
      </c>
      <c r="W1337" s="108">
        <f t="shared" si="131"/>
        <v>0</v>
      </c>
      <c r="Y1337" s="92">
        <f t="shared" si="127"/>
        <v>15.581406499999995</v>
      </c>
      <c r="Z1337">
        <f t="shared" si="128"/>
        <v>15.581406499999995</v>
      </c>
    </row>
    <row r="1338" spans="1:26" hidden="1" x14ac:dyDescent="0.25">
      <c r="A1338" s="171">
        <v>1994</v>
      </c>
      <c r="B1338" s="171" t="s">
        <v>1285</v>
      </c>
      <c r="C1338" s="171" t="s">
        <v>2445</v>
      </c>
      <c r="D1338" s="172">
        <v>44435</v>
      </c>
      <c r="E1338" s="173">
        <v>8.5296800000000006E-2</v>
      </c>
      <c r="F1338" s="173">
        <v>8.5296800000000006E-2</v>
      </c>
      <c r="G1338" s="173">
        <v>1023.3</v>
      </c>
      <c r="I1338" s="92">
        <f t="shared" si="129"/>
        <v>8.5296800000000006E-2</v>
      </c>
      <c r="J1338" t="str">
        <f>IFERROR(VLOOKUP(VLOOKUP(B1338,'Div &amp; NAV PU'!K:N,4,0),$O:$P,2,0),"Debt")</f>
        <v>Debt</v>
      </c>
      <c r="R1338" t="str">
        <f t="shared" si="130"/>
        <v>Y0ALDirect Plan - Daily IDCW</v>
      </c>
      <c r="S1338" t="str">
        <f>+VLOOKUP(B1338,'Div &amp; NAV PU'!K:N,4,0)</f>
        <v>Y0AL</v>
      </c>
      <c r="T1338" t="str">
        <f>+VLOOKUP(B1338,'Div &amp; NAV PU'!K:O,5,0)</f>
        <v>Direct Plan - Daily IDCW</v>
      </c>
      <c r="U1338">
        <f t="shared" si="126"/>
        <v>16.110954460000006</v>
      </c>
      <c r="V1338">
        <f>+VLOOKUP(T1338,Financials!$C$59:$AN$72,MATCH(S1338,Financials!$1:$1,0)-2,0)</f>
        <v>16.110954460000006</v>
      </c>
      <c r="W1338" s="108">
        <f t="shared" si="131"/>
        <v>0</v>
      </c>
      <c r="Y1338" s="92">
        <f t="shared" si="127"/>
        <v>16.110954460000006</v>
      </c>
      <c r="Z1338">
        <f t="shared" si="128"/>
        <v>16.110954460000006</v>
      </c>
    </row>
    <row r="1339" spans="1:26" hidden="1" x14ac:dyDescent="0.25">
      <c r="A1339" s="171">
        <v>1995</v>
      </c>
      <c r="B1339" s="171">
        <v>125</v>
      </c>
      <c r="C1339" s="171" t="s">
        <v>2458</v>
      </c>
      <c r="D1339" s="172">
        <v>44435</v>
      </c>
      <c r="E1339" s="173">
        <v>1.2418500000000001E-3</v>
      </c>
      <c r="F1339" s="173">
        <v>1.2418500000000001E-3</v>
      </c>
      <c r="G1339" s="173">
        <v>10.8591</v>
      </c>
      <c r="I1339" s="92">
        <f t="shared" si="129"/>
        <v>1.2418500000000001E-3</v>
      </c>
      <c r="J1339" t="str">
        <f>IFERROR(VLOOKUP(VLOOKUP(B1339,'Div &amp; NAV PU'!K:N,4,0),$O:$P,2,0),"Debt")</f>
        <v>Debt</v>
      </c>
      <c r="R1339" t="str">
        <f t="shared" si="130"/>
        <v>Y0BLRegular Plan - Daily IDCW</v>
      </c>
      <c r="S1339" t="str">
        <f>+VLOOKUP(B1339,'Div &amp; NAV PU'!K:N,4,0)</f>
        <v>Y0BL</v>
      </c>
      <c r="T1339" t="str">
        <f>+VLOOKUP(B1339,'Div &amp; NAV PU'!K:O,5,0)</f>
        <v>Regular Plan - Daily IDCW</v>
      </c>
      <c r="U1339">
        <f t="shared" si="126"/>
        <v>0.15721088999999988</v>
      </c>
      <c r="V1339">
        <f>+VLOOKUP(T1339,Financials!$C$59:$AN$72,MATCH(S1339,Financials!$1:$1,0)-2,0)</f>
        <v>0.15721088999999988</v>
      </c>
      <c r="W1339" s="108">
        <f t="shared" si="131"/>
        <v>0</v>
      </c>
      <c r="Y1339" s="92">
        <f t="shared" si="127"/>
        <v>0.15721088999999988</v>
      </c>
      <c r="Z1339">
        <f t="shared" si="128"/>
        <v>0.15721088999999988</v>
      </c>
    </row>
    <row r="1340" spans="1:26" hidden="1" x14ac:dyDescent="0.25">
      <c r="A1340" s="171">
        <v>1996</v>
      </c>
      <c r="B1340" s="171" t="s">
        <v>1263</v>
      </c>
      <c r="C1340" s="171" t="s">
        <v>2459</v>
      </c>
      <c r="D1340" s="172">
        <v>44435</v>
      </c>
      <c r="E1340" s="173">
        <v>1.38463E-3</v>
      </c>
      <c r="F1340" s="173">
        <v>1.38463E-3</v>
      </c>
      <c r="G1340" s="173">
        <v>10.8591</v>
      </c>
      <c r="I1340" s="92">
        <f t="shared" si="129"/>
        <v>1.38463E-3</v>
      </c>
      <c r="J1340" t="str">
        <f>IFERROR(VLOOKUP(VLOOKUP(B1340,'Div &amp; NAV PU'!K:N,4,0),$O:$P,2,0),"Debt")</f>
        <v>Debt</v>
      </c>
      <c r="R1340" t="str">
        <f t="shared" ref="R1340:R1388" si="132">+S1340&amp;T1340</f>
        <v>Y0BLDirect Plan - Daily IDCW</v>
      </c>
      <c r="S1340" t="str">
        <f>+VLOOKUP(B1340,'Div &amp; NAV PU'!K:N,4,0)</f>
        <v>Y0BL</v>
      </c>
      <c r="T1340" t="str">
        <f>+VLOOKUP(B1340,'Div &amp; NAV PU'!K:O,5,0)</f>
        <v>Direct Plan - Daily IDCW</v>
      </c>
      <c r="U1340">
        <f t="shared" si="126"/>
        <v>0.18309809000000002</v>
      </c>
      <c r="V1340">
        <f>+VLOOKUP(T1340,Financials!$C$59:$AN$72,MATCH(S1340,Financials!$1:$1,0)-2,0)</f>
        <v>0.18309809000000002</v>
      </c>
      <c r="W1340" s="108">
        <f t="shared" ref="W1340:W1388" si="133">+V1340-U1340</f>
        <v>0</v>
      </c>
      <c r="Y1340" s="92">
        <f t="shared" ref="Y1340:Y1403" si="134">+SUMIFS(E:E,R:R,R1340)</f>
        <v>0.18309809000000002</v>
      </c>
      <c r="Z1340" s="169">
        <f t="shared" ref="Z1340:Z1403" si="135">+SUMIFS(F:F,R:R,R1340)</f>
        <v>0.18309809000000002</v>
      </c>
    </row>
    <row r="1341" spans="1:26" hidden="1" x14ac:dyDescent="0.25">
      <c r="A1341" s="171">
        <v>1997</v>
      </c>
      <c r="B1341" s="171" t="s">
        <v>1271</v>
      </c>
      <c r="C1341" s="171" t="s">
        <v>2446</v>
      </c>
      <c r="D1341" s="172">
        <v>44435</v>
      </c>
      <c r="E1341" s="173">
        <v>0.10925052</v>
      </c>
      <c r="F1341" s="173">
        <v>0.10925052</v>
      </c>
      <c r="G1341" s="173">
        <v>1011.7794</v>
      </c>
      <c r="I1341" s="92">
        <f t="shared" si="129"/>
        <v>0.10925052</v>
      </c>
      <c r="J1341" t="str">
        <f>IFERROR(VLOOKUP(VLOOKUP(B1341,'Div &amp; NAV PU'!K:N,4,0),$O:$P,2,0),"Debt")</f>
        <v>Debt</v>
      </c>
      <c r="R1341" t="str">
        <f t="shared" si="132"/>
        <v>Y0BQRegular Plan - Daily IDCW</v>
      </c>
      <c r="S1341" t="str">
        <f>+VLOOKUP(B1341,'Div &amp; NAV PU'!K:N,4,0)</f>
        <v>Y0BQ</v>
      </c>
      <c r="T1341" t="str">
        <f>+VLOOKUP(B1341,'Div &amp; NAV PU'!K:O,5,0)</f>
        <v>Regular Plan - Daily IDCW</v>
      </c>
      <c r="U1341">
        <f t="shared" si="126"/>
        <v>15.994319890000005</v>
      </c>
      <c r="V1341">
        <f>+VLOOKUP(T1341,Financials!$C$59:$AN$72,MATCH(S1341,Financials!$1:$1,0)-2,0)</f>
        <v>15.994319890000005</v>
      </c>
      <c r="W1341" s="108">
        <f t="shared" si="133"/>
        <v>0</v>
      </c>
      <c r="Y1341" s="92">
        <f t="shared" si="134"/>
        <v>15.994319890000005</v>
      </c>
      <c r="Z1341" s="169">
        <f t="shared" si="135"/>
        <v>15.994319890000005</v>
      </c>
    </row>
    <row r="1342" spans="1:26" hidden="1" x14ac:dyDescent="0.25">
      <c r="A1342" s="171">
        <v>1998</v>
      </c>
      <c r="B1342" s="171" t="s">
        <v>1268</v>
      </c>
      <c r="C1342" s="171" t="s">
        <v>2447</v>
      </c>
      <c r="D1342" s="172">
        <v>44435</v>
      </c>
      <c r="E1342" s="173">
        <v>0.11117976</v>
      </c>
      <c r="F1342" s="173">
        <v>0.11117976</v>
      </c>
      <c r="G1342" s="173">
        <v>1014.3496</v>
      </c>
      <c r="I1342" s="92">
        <f t="shared" si="129"/>
        <v>0.11117976</v>
      </c>
      <c r="J1342" t="str">
        <f>IFERROR(VLOOKUP(VLOOKUP(B1342,'Div &amp; NAV PU'!K:N,4,0),$O:$P,2,0),"Debt")</f>
        <v>Debt</v>
      </c>
      <c r="R1342" t="str">
        <f t="shared" si="132"/>
        <v>Y0BQDirect Plan - Daily IDCW</v>
      </c>
      <c r="S1342" t="str">
        <f>+VLOOKUP(B1342,'Div &amp; NAV PU'!K:N,4,0)</f>
        <v>Y0BQ</v>
      </c>
      <c r="T1342" t="str">
        <f>+VLOOKUP(B1342,'Div &amp; NAV PU'!K:O,5,0)</f>
        <v>Direct Plan - Daily IDCW</v>
      </c>
      <c r="U1342">
        <f t="shared" si="126"/>
        <v>16.338912069999992</v>
      </c>
      <c r="V1342">
        <f>+VLOOKUP(T1342,Financials!$C$59:$AN$72,MATCH(S1342,Financials!$1:$1,0)-2,0)</f>
        <v>16.338912069999992</v>
      </c>
      <c r="W1342" s="108">
        <f t="shared" si="133"/>
        <v>0</v>
      </c>
      <c r="Y1342" s="92">
        <f t="shared" si="134"/>
        <v>16.338912069999992</v>
      </c>
      <c r="Z1342" s="169">
        <f t="shared" si="135"/>
        <v>16.338912069999992</v>
      </c>
    </row>
    <row r="1343" spans="1:26" hidden="1" x14ac:dyDescent="0.25">
      <c r="A1343" s="171">
        <v>1999</v>
      </c>
      <c r="B1343" s="171" t="s">
        <v>1297</v>
      </c>
      <c r="C1343" s="171" t="s">
        <v>2469</v>
      </c>
      <c r="D1343" s="172">
        <v>44435</v>
      </c>
      <c r="E1343" s="173">
        <v>2.6007E-4</v>
      </c>
      <c r="F1343" s="173">
        <v>2.6007E-4</v>
      </c>
      <c r="G1343" s="173">
        <v>11.116</v>
      </c>
      <c r="I1343" s="92">
        <f t="shared" si="129"/>
        <v>2.6007E-4</v>
      </c>
      <c r="J1343" t="str">
        <f>IFERROR(VLOOKUP(VLOOKUP(B1343,'Div &amp; NAV PU'!K:N,4,0),$O:$P,2,0),"Debt")</f>
        <v>Debt</v>
      </c>
      <c r="R1343" t="str">
        <f t="shared" si="132"/>
        <v>Y0AIRegular Plan - Daily IDCW</v>
      </c>
      <c r="S1343" t="str">
        <f>+VLOOKUP(B1343,'Div &amp; NAV PU'!K:N,4,0)</f>
        <v>Y0AI</v>
      </c>
      <c r="T1343" t="str">
        <f>+VLOOKUP(B1343,'Div &amp; NAV PU'!K:O,5,0)</f>
        <v>Regular Plan - Daily IDCW</v>
      </c>
      <c r="U1343">
        <f t="shared" si="126"/>
        <v>0.25393286999999998</v>
      </c>
      <c r="V1343">
        <f>+VLOOKUP(T1343,Financials!$C$59:$AN$72,MATCH(S1343,Financials!$1:$1,0)-2,0)</f>
        <v>0.25393286999999998</v>
      </c>
      <c r="W1343" s="108">
        <f t="shared" si="133"/>
        <v>0</v>
      </c>
      <c r="Y1343" s="92">
        <f t="shared" si="134"/>
        <v>0.25393286999999998</v>
      </c>
      <c r="Z1343" s="169">
        <f t="shared" si="135"/>
        <v>0.25393286999999998</v>
      </c>
    </row>
    <row r="1344" spans="1:26" hidden="1" x14ac:dyDescent="0.25">
      <c r="A1344" s="171">
        <v>2000</v>
      </c>
      <c r="B1344" s="171" t="s">
        <v>1524</v>
      </c>
      <c r="C1344" s="171" t="s">
        <v>2462</v>
      </c>
      <c r="D1344" s="172">
        <v>44435</v>
      </c>
      <c r="E1344" s="173">
        <v>4.9525999999999997E-4</v>
      </c>
      <c r="F1344" s="173">
        <v>4.9525999999999997E-4</v>
      </c>
      <c r="G1344" s="173">
        <v>11.1907</v>
      </c>
      <c r="I1344" s="92">
        <f t="shared" si="129"/>
        <v>4.9525999999999997E-4</v>
      </c>
      <c r="J1344" t="str">
        <f>IFERROR(VLOOKUP(VLOOKUP(B1344,'Div &amp; NAV PU'!K:N,4,0),$O:$P,2,0),"Debt")</f>
        <v>Debt</v>
      </c>
      <c r="R1344" t="str">
        <f t="shared" si="132"/>
        <v>Y0AIDirect Plan - Daily IDCW</v>
      </c>
      <c r="S1344" t="str">
        <f>+VLOOKUP(B1344,'Div &amp; NAV PU'!K:N,4,0)</f>
        <v>Y0AI</v>
      </c>
      <c r="T1344" t="str">
        <f>+VLOOKUP(B1344,'Div &amp; NAV PU'!K:O,5,0)</f>
        <v>Direct Plan - Daily IDCW</v>
      </c>
      <c r="U1344">
        <f t="shared" si="126"/>
        <v>0.28590751000000003</v>
      </c>
      <c r="V1344">
        <f>+VLOOKUP(T1344,Financials!$C$59:$AN$72,MATCH(S1344,Financials!$1:$1,0)-2,0)</f>
        <v>0.28590751000000003</v>
      </c>
      <c r="W1344" s="108">
        <f t="shared" si="133"/>
        <v>0</v>
      </c>
      <c r="Y1344" s="92">
        <f t="shared" si="134"/>
        <v>0.28590751000000003</v>
      </c>
      <c r="Z1344" s="169">
        <f t="shared" si="135"/>
        <v>0.28590751000000003</v>
      </c>
    </row>
    <row r="1345" spans="1:32" hidden="1" x14ac:dyDescent="0.25">
      <c r="A1345" s="171">
        <v>2003</v>
      </c>
      <c r="B1345" s="171" t="s">
        <v>1289</v>
      </c>
      <c r="C1345" s="171" t="s">
        <v>2444</v>
      </c>
      <c r="D1345" s="172">
        <v>44437</v>
      </c>
      <c r="E1345" s="173">
        <v>0.16446685999999999</v>
      </c>
      <c r="F1345" s="173">
        <v>0.16446685999999999</v>
      </c>
      <c r="G1345" s="173">
        <v>1023.3</v>
      </c>
      <c r="I1345" s="92">
        <f t="shared" si="129"/>
        <v>0.16446685999999999</v>
      </c>
      <c r="J1345" t="str">
        <f>IFERROR(VLOOKUP(VLOOKUP(B1345,'Div &amp; NAV PU'!K:N,4,0),$O:$P,2,0),"Debt")</f>
        <v>Debt</v>
      </c>
      <c r="R1345" t="str">
        <f t="shared" si="132"/>
        <v>Y0ALRegular Plan - Daily IDCW</v>
      </c>
      <c r="S1345" t="str">
        <f>+VLOOKUP(B1345,'Div &amp; NAV PU'!K:N,4,0)</f>
        <v>Y0AL</v>
      </c>
      <c r="T1345" t="str">
        <f>+VLOOKUP(B1345,'Div &amp; NAV PU'!K:O,5,0)</f>
        <v>Regular Plan - Daily IDCW</v>
      </c>
      <c r="U1345">
        <f t="shared" si="126"/>
        <v>15.581406499999995</v>
      </c>
      <c r="V1345">
        <f>+VLOOKUP(T1345,Financials!$C$59:$AN$72,MATCH(S1345,Financials!$1:$1,0)-2,0)</f>
        <v>15.581406499999995</v>
      </c>
      <c r="W1345" s="108">
        <f t="shared" si="133"/>
        <v>0</v>
      </c>
      <c r="Y1345" s="92">
        <f t="shared" si="134"/>
        <v>15.581406499999995</v>
      </c>
      <c r="Z1345" s="169">
        <f t="shared" si="135"/>
        <v>15.581406499999995</v>
      </c>
    </row>
    <row r="1346" spans="1:32" hidden="1" x14ac:dyDescent="0.25">
      <c r="A1346" s="171">
        <v>2004</v>
      </c>
      <c r="B1346" s="171" t="s">
        <v>1285</v>
      </c>
      <c r="C1346" s="171" t="s">
        <v>2445</v>
      </c>
      <c r="D1346" s="172">
        <v>44437</v>
      </c>
      <c r="E1346" s="173">
        <v>0.17027060999999999</v>
      </c>
      <c r="F1346" s="173">
        <v>0.17027060999999999</v>
      </c>
      <c r="G1346" s="173">
        <v>1023.3</v>
      </c>
      <c r="I1346" s="92">
        <f t="shared" si="129"/>
        <v>0.17027060999999999</v>
      </c>
      <c r="J1346" t="str">
        <f>IFERROR(VLOOKUP(VLOOKUP(B1346,'Div &amp; NAV PU'!K:N,4,0),$O:$P,2,0),"Debt")</f>
        <v>Debt</v>
      </c>
      <c r="R1346" t="str">
        <f t="shared" si="132"/>
        <v>Y0ALDirect Plan - Daily IDCW</v>
      </c>
      <c r="S1346" t="str">
        <f>+VLOOKUP(B1346,'Div &amp; NAV PU'!K:N,4,0)</f>
        <v>Y0AL</v>
      </c>
      <c r="T1346" t="str">
        <f>+VLOOKUP(B1346,'Div &amp; NAV PU'!K:O,5,0)</f>
        <v>Direct Plan - Daily IDCW</v>
      </c>
      <c r="U1346">
        <f t="shared" ref="U1346:U1409" si="136">+SUMIFS(I:I,R:R,R1346)</f>
        <v>16.110954460000006</v>
      </c>
      <c r="V1346">
        <f>+VLOOKUP(T1346,Financials!$C$59:$AN$72,MATCH(S1346,Financials!$1:$1,0)-2,0)</f>
        <v>16.110954460000006</v>
      </c>
      <c r="W1346" s="108">
        <f t="shared" si="133"/>
        <v>0</v>
      </c>
      <c r="Y1346" s="92">
        <f t="shared" si="134"/>
        <v>16.110954460000006</v>
      </c>
      <c r="Z1346" s="169">
        <f t="shared" si="135"/>
        <v>16.110954460000006</v>
      </c>
    </row>
    <row r="1347" spans="1:32" hidden="1" x14ac:dyDescent="0.25">
      <c r="A1347" s="171">
        <v>2005</v>
      </c>
      <c r="B1347" s="171" t="s">
        <v>1271</v>
      </c>
      <c r="C1347" s="171" t="s">
        <v>2446</v>
      </c>
      <c r="D1347" s="172">
        <v>44437</v>
      </c>
      <c r="E1347" s="173">
        <v>0.16370297</v>
      </c>
      <c r="F1347" s="173">
        <v>0.16370297</v>
      </c>
      <c r="G1347" s="173">
        <v>1011.7794</v>
      </c>
      <c r="I1347" s="92">
        <f t="shared" ref="I1347:I1410" si="137">F1347</f>
        <v>0.16370297</v>
      </c>
      <c r="J1347" t="str">
        <f>IFERROR(VLOOKUP(VLOOKUP(B1347,'Div &amp; NAV PU'!K:N,4,0),$O:$P,2,0),"Debt")</f>
        <v>Debt</v>
      </c>
      <c r="R1347" t="str">
        <f t="shared" si="132"/>
        <v>Y0BQRegular Plan - Daily IDCW</v>
      </c>
      <c r="S1347" t="str">
        <f>+VLOOKUP(B1347,'Div &amp; NAV PU'!K:N,4,0)</f>
        <v>Y0BQ</v>
      </c>
      <c r="T1347" t="str">
        <f>+VLOOKUP(B1347,'Div &amp; NAV PU'!K:O,5,0)</f>
        <v>Regular Plan - Daily IDCW</v>
      </c>
      <c r="U1347">
        <f t="shared" si="136"/>
        <v>15.994319890000005</v>
      </c>
      <c r="V1347">
        <f>+VLOOKUP(T1347,Financials!$C$59:$AN$72,MATCH(S1347,Financials!$1:$1,0)-2,0)</f>
        <v>15.994319890000005</v>
      </c>
      <c r="W1347" s="108">
        <f t="shared" si="133"/>
        <v>0</v>
      </c>
      <c r="Y1347" s="92">
        <f t="shared" si="134"/>
        <v>15.994319890000005</v>
      </c>
      <c r="Z1347" s="169">
        <f t="shared" si="135"/>
        <v>15.994319890000005</v>
      </c>
    </row>
    <row r="1348" spans="1:32" hidden="1" x14ac:dyDescent="0.25">
      <c r="A1348" s="171">
        <v>2006</v>
      </c>
      <c r="B1348" s="171" t="s">
        <v>1268</v>
      </c>
      <c r="C1348" s="171" t="s">
        <v>2447</v>
      </c>
      <c r="D1348" s="172">
        <v>44437</v>
      </c>
      <c r="E1348" s="173">
        <v>0.16746268</v>
      </c>
      <c r="F1348" s="173">
        <v>0.16746268</v>
      </c>
      <c r="G1348" s="173">
        <v>1014.3496</v>
      </c>
      <c r="I1348" s="92">
        <f t="shared" si="137"/>
        <v>0.16746268</v>
      </c>
      <c r="J1348" t="str">
        <f>IFERROR(VLOOKUP(VLOOKUP(B1348,'Div &amp; NAV PU'!K:N,4,0),$O:$P,2,0),"Debt")</f>
        <v>Debt</v>
      </c>
      <c r="R1348" t="str">
        <f t="shared" si="132"/>
        <v>Y0BQDirect Plan - Daily IDCW</v>
      </c>
      <c r="S1348" t="str">
        <f>+VLOOKUP(B1348,'Div &amp; NAV PU'!K:N,4,0)</f>
        <v>Y0BQ</v>
      </c>
      <c r="T1348" t="str">
        <f>+VLOOKUP(B1348,'Div &amp; NAV PU'!K:O,5,0)</f>
        <v>Direct Plan - Daily IDCW</v>
      </c>
      <c r="U1348">
        <f t="shared" si="136"/>
        <v>16.338912069999992</v>
      </c>
      <c r="V1348">
        <f>+VLOOKUP(T1348,Financials!$C$59:$AN$72,MATCH(S1348,Financials!$1:$1,0)-2,0)</f>
        <v>16.338912069999992</v>
      </c>
      <c r="W1348" s="108">
        <f t="shared" si="133"/>
        <v>0</v>
      </c>
      <c r="Y1348" s="92">
        <f t="shared" si="134"/>
        <v>16.338912069999992</v>
      </c>
      <c r="Z1348" s="169">
        <f t="shared" si="135"/>
        <v>16.338912069999992</v>
      </c>
    </row>
    <row r="1349" spans="1:32" hidden="1" x14ac:dyDescent="0.25">
      <c r="A1349" s="171">
        <v>2008</v>
      </c>
      <c r="B1349" s="171">
        <v>126</v>
      </c>
      <c r="C1349" s="171" t="s">
        <v>2450</v>
      </c>
      <c r="D1349" s="172">
        <v>44438</v>
      </c>
      <c r="E1349" s="173">
        <v>7.3126099999999998E-3</v>
      </c>
      <c r="F1349" s="173">
        <v>7.3126099999999998E-3</v>
      </c>
      <c r="G1349" s="173">
        <v>13.0565</v>
      </c>
      <c r="I1349" s="92">
        <f t="shared" si="137"/>
        <v>7.3126099999999998E-3</v>
      </c>
      <c r="J1349" t="str">
        <f>IFERROR(VLOOKUP(VLOOKUP(B1349,'Div &amp; NAV PU'!K:N,4,0),$O:$P,2,0),"Debt")</f>
        <v>Debt</v>
      </c>
      <c r="R1349" t="str">
        <f t="shared" si="132"/>
        <v>Y0BLRegular Plan - Weekly IDCW</v>
      </c>
      <c r="S1349" t="str">
        <f>+VLOOKUP(B1349,'Div &amp; NAV PU'!K:N,4,0)</f>
        <v>Y0BL</v>
      </c>
      <c r="T1349" t="str">
        <f>+VLOOKUP(B1349,'Div &amp; NAV PU'!K:O,5,0)</f>
        <v>Regular Plan - Weekly IDCW</v>
      </c>
      <c r="U1349">
        <f t="shared" si="136"/>
        <v>0.15968480999999998</v>
      </c>
      <c r="V1349">
        <f>+VLOOKUP(T1349,Financials!$C$59:$AN$72,MATCH(S1349,Financials!$1:$1,0)-2,0)</f>
        <v>0.15968480999999998</v>
      </c>
      <c r="W1349" s="108">
        <f t="shared" si="133"/>
        <v>0</v>
      </c>
      <c r="Y1349" s="92">
        <f t="shared" si="134"/>
        <v>0.15968480999999998</v>
      </c>
      <c r="Z1349" s="169">
        <f t="shared" si="135"/>
        <v>0.15968480999999998</v>
      </c>
    </row>
    <row r="1350" spans="1:32" hidden="1" x14ac:dyDescent="0.25">
      <c r="A1350" s="171">
        <v>2009</v>
      </c>
      <c r="B1350" s="171" t="s">
        <v>1267</v>
      </c>
      <c r="C1350" s="171" t="s">
        <v>2451</v>
      </c>
      <c r="D1350" s="172">
        <v>44438</v>
      </c>
      <c r="E1350" s="173">
        <v>8.3748E-3</v>
      </c>
      <c r="F1350" s="173">
        <v>8.3748E-3</v>
      </c>
      <c r="G1350" s="173">
        <v>13.130100000000001</v>
      </c>
      <c r="I1350" s="92">
        <f t="shared" si="137"/>
        <v>8.3748E-3</v>
      </c>
      <c r="J1350" t="str">
        <f>IFERROR(VLOOKUP(VLOOKUP(B1350,'Div &amp; NAV PU'!K:N,4,0),$O:$P,2,0),"Debt")</f>
        <v>Debt</v>
      </c>
      <c r="R1350" t="str">
        <f t="shared" si="132"/>
        <v>Y0BLDirect Plan - Weekly IDCW</v>
      </c>
      <c r="S1350" t="str">
        <f>+VLOOKUP(B1350,'Div &amp; NAV PU'!K:N,4,0)</f>
        <v>Y0BL</v>
      </c>
      <c r="T1350" t="str">
        <f>+VLOOKUP(B1350,'Div &amp; NAV PU'!K:O,5,0)</f>
        <v>Direct Plan - Weekly IDCW</v>
      </c>
      <c r="U1350">
        <f t="shared" si="136"/>
        <v>0.18718277999999999</v>
      </c>
      <c r="V1350">
        <f>+VLOOKUP(T1350,Financials!$C$59:$AN$72,MATCH(S1350,Financials!$1:$1,0)-2,0)</f>
        <v>0.18718277999999999</v>
      </c>
      <c r="W1350" s="108">
        <f t="shared" si="133"/>
        <v>0</v>
      </c>
      <c r="Y1350" s="92">
        <f t="shared" si="134"/>
        <v>0.18718277999999999</v>
      </c>
      <c r="Z1350" s="169">
        <f t="shared" si="135"/>
        <v>0.18718277999999999</v>
      </c>
      <c r="AF1350" s="169"/>
    </row>
    <row r="1351" spans="1:32" hidden="1" x14ac:dyDescent="0.25">
      <c r="A1351" s="171">
        <v>2010</v>
      </c>
      <c r="B1351" s="171" t="s">
        <v>1300</v>
      </c>
      <c r="C1351" s="171" t="s">
        <v>2460</v>
      </c>
      <c r="D1351" s="172">
        <v>44438</v>
      </c>
      <c r="E1351" s="173">
        <v>9.9726499999999996E-3</v>
      </c>
      <c r="F1351" s="173">
        <v>9.9726499999999996E-3</v>
      </c>
      <c r="G1351" s="173">
        <v>10.8505</v>
      </c>
      <c r="I1351" s="92">
        <f t="shared" si="137"/>
        <v>9.9726499999999996E-3</v>
      </c>
      <c r="J1351" t="str">
        <f>IFERROR(VLOOKUP(VLOOKUP(B1351,'Div &amp; NAV PU'!K:N,4,0),$O:$P,2,0),"Debt")</f>
        <v>Debt</v>
      </c>
      <c r="R1351" t="str">
        <f t="shared" si="132"/>
        <v>Y0AIRegular Plan - Weekly IDCW</v>
      </c>
      <c r="S1351" t="str">
        <f>+VLOOKUP(B1351,'Div &amp; NAV PU'!K:N,4,0)</f>
        <v>Y0AI</v>
      </c>
      <c r="T1351" t="str">
        <f>+VLOOKUP(B1351,'Div &amp; NAV PU'!K:O,5,0)</f>
        <v>Regular Plan - Weekly IDCW</v>
      </c>
      <c r="U1351">
        <f t="shared" si="136"/>
        <v>0.25746023000000001</v>
      </c>
      <c r="V1351">
        <f>+VLOOKUP(T1351,Financials!$C$59:$AN$72,MATCH(S1351,Financials!$1:$1,0)-2,0)</f>
        <v>0.25746023000000001</v>
      </c>
      <c r="W1351" s="108">
        <f t="shared" si="133"/>
        <v>0</v>
      </c>
      <c r="Y1351" s="92">
        <f t="shared" si="134"/>
        <v>0.25746023000000001</v>
      </c>
      <c r="Z1351" s="169">
        <f t="shared" si="135"/>
        <v>0.25746023000000001</v>
      </c>
      <c r="AF1351" s="169"/>
    </row>
    <row r="1352" spans="1:32" hidden="1" x14ac:dyDescent="0.25">
      <c r="A1352" s="171">
        <v>2011</v>
      </c>
      <c r="B1352" s="171" t="s">
        <v>1297</v>
      </c>
      <c r="C1352" s="171" t="s">
        <v>2469</v>
      </c>
      <c r="D1352" s="172">
        <v>44438</v>
      </c>
      <c r="E1352" s="173">
        <v>9.0180399999999997E-3</v>
      </c>
      <c r="F1352" s="173">
        <v>9.0180399999999997E-3</v>
      </c>
      <c r="G1352" s="173">
        <v>11.116</v>
      </c>
      <c r="I1352" s="92">
        <f t="shared" si="137"/>
        <v>9.0180399999999997E-3</v>
      </c>
      <c r="J1352" t="str">
        <f>IFERROR(VLOOKUP(VLOOKUP(B1352,'Div &amp; NAV PU'!K:N,4,0),$O:$P,2,0),"Debt")</f>
        <v>Debt</v>
      </c>
      <c r="R1352" t="str">
        <f t="shared" si="132"/>
        <v>Y0AIRegular Plan - Daily IDCW</v>
      </c>
      <c r="S1352" t="str">
        <f>+VLOOKUP(B1352,'Div &amp; NAV PU'!K:N,4,0)</f>
        <v>Y0AI</v>
      </c>
      <c r="T1352" t="str">
        <f>+VLOOKUP(B1352,'Div &amp; NAV PU'!K:O,5,0)</f>
        <v>Regular Plan - Daily IDCW</v>
      </c>
      <c r="U1352">
        <f t="shared" si="136"/>
        <v>0.25393286999999998</v>
      </c>
      <c r="V1352">
        <f>+VLOOKUP(T1352,Financials!$C$59:$AN$72,MATCH(S1352,Financials!$1:$1,0)-2,0)</f>
        <v>0.25393286999999998</v>
      </c>
      <c r="W1352" s="108">
        <f t="shared" si="133"/>
        <v>0</v>
      </c>
      <c r="Y1352" s="92">
        <f t="shared" si="134"/>
        <v>0.25393286999999998</v>
      </c>
      <c r="Z1352" s="169">
        <f t="shared" si="135"/>
        <v>0.25393286999999998</v>
      </c>
    </row>
    <row r="1353" spans="1:32" hidden="1" x14ac:dyDescent="0.25">
      <c r="A1353" s="171">
        <v>2012</v>
      </c>
      <c r="B1353" s="171" t="s">
        <v>1296</v>
      </c>
      <c r="C1353" s="171" t="s">
        <v>2461</v>
      </c>
      <c r="D1353" s="172">
        <v>44438</v>
      </c>
      <c r="E1353" s="173">
        <v>1.067301E-2</v>
      </c>
      <c r="F1353" s="173">
        <v>1.067301E-2</v>
      </c>
      <c r="G1353" s="173">
        <v>10.86</v>
      </c>
      <c r="I1353" s="92">
        <f t="shared" si="137"/>
        <v>1.067301E-2</v>
      </c>
      <c r="J1353" t="str">
        <f>IFERROR(VLOOKUP(VLOOKUP(B1353,'Div &amp; NAV PU'!K:N,4,0),$O:$P,2,0),"Debt")</f>
        <v>Debt</v>
      </c>
      <c r="R1353" t="str">
        <f t="shared" si="132"/>
        <v>Y0AIDirect Plan - Weekly IDCW</v>
      </c>
      <c r="S1353" t="str">
        <f>+VLOOKUP(B1353,'Div &amp; NAV PU'!K:N,4,0)</f>
        <v>Y0AI</v>
      </c>
      <c r="T1353" t="str">
        <f>+VLOOKUP(B1353,'Div &amp; NAV PU'!K:O,5,0)</f>
        <v>Direct Plan - Weekly IDCW</v>
      </c>
      <c r="U1353">
        <f t="shared" si="136"/>
        <v>0.27169967</v>
      </c>
      <c r="V1353">
        <f>+VLOOKUP(T1353,Financials!$C$59:$AN$72,MATCH(S1353,Financials!$1:$1,0)-2,0)</f>
        <v>0.27169967</v>
      </c>
      <c r="W1353" s="108">
        <f t="shared" si="133"/>
        <v>0</v>
      </c>
      <c r="Y1353" s="92">
        <f t="shared" si="134"/>
        <v>0.27169967</v>
      </c>
      <c r="Z1353" s="169">
        <f t="shared" si="135"/>
        <v>0.27169967</v>
      </c>
    </row>
    <row r="1354" spans="1:32" hidden="1" x14ac:dyDescent="0.25">
      <c r="A1354" s="171">
        <v>2013</v>
      </c>
      <c r="B1354" s="171" t="s">
        <v>1524</v>
      </c>
      <c r="C1354" s="171" t="s">
        <v>2462</v>
      </c>
      <c r="D1354" s="172">
        <v>44438</v>
      </c>
      <c r="E1354" s="173">
        <v>9.4302599999999993E-3</v>
      </c>
      <c r="F1354" s="173">
        <v>9.4302599999999993E-3</v>
      </c>
      <c r="G1354" s="173">
        <v>11.1907</v>
      </c>
      <c r="I1354" s="92">
        <f t="shared" si="137"/>
        <v>9.4302599999999993E-3</v>
      </c>
      <c r="J1354" t="str">
        <f>IFERROR(VLOOKUP(VLOOKUP(B1354,'Div &amp; NAV PU'!K:N,4,0),$O:$P,2,0),"Debt")</f>
        <v>Debt</v>
      </c>
      <c r="R1354" t="str">
        <f t="shared" si="132"/>
        <v>Y0AIDirect Plan - Daily IDCW</v>
      </c>
      <c r="S1354" t="str">
        <f>+VLOOKUP(B1354,'Div &amp; NAV PU'!K:N,4,0)</f>
        <v>Y0AI</v>
      </c>
      <c r="T1354" t="str">
        <f>+VLOOKUP(B1354,'Div &amp; NAV PU'!K:O,5,0)</f>
        <v>Direct Plan - Daily IDCW</v>
      </c>
      <c r="U1354">
        <f t="shared" si="136"/>
        <v>0.28590751000000003</v>
      </c>
      <c r="V1354">
        <f>+VLOOKUP(T1354,Financials!$C$59:$AN$72,MATCH(S1354,Financials!$1:$1,0)-2,0)</f>
        <v>0.28590751000000003</v>
      </c>
      <c r="W1354" s="108">
        <f t="shared" si="133"/>
        <v>0</v>
      </c>
      <c r="Y1354" s="92">
        <f t="shared" si="134"/>
        <v>0.28590751000000003</v>
      </c>
      <c r="Z1354" s="169">
        <f t="shared" si="135"/>
        <v>0.28590751000000003</v>
      </c>
    </row>
    <row r="1355" spans="1:32" hidden="1" x14ac:dyDescent="0.25">
      <c r="A1355" s="171">
        <v>2014</v>
      </c>
      <c r="B1355" s="171">
        <v>221</v>
      </c>
      <c r="C1355" s="171" t="s">
        <v>2454</v>
      </c>
      <c r="D1355" s="172">
        <v>44438</v>
      </c>
      <c r="E1355" s="173">
        <v>6.0732700000000004E-3</v>
      </c>
      <c r="F1355" s="173">
        <v>6.0732700000000004E-3</v>
      </c>
      <c r="G1355" s="173">
        <v>11.126200000000001</v>
      </c>
      <c r="I1355" s="92">
        <f t="shared" si="137"/>
        <v>6.0732700000000004E-3</v>
      </c>
      <c r="J1355" t="str">
        <f>IFERROR(VLOOKUP(VLOOKUP(B1355,'Div &amp; NAV PU'!K:N,4,0),$O:$P,2,0),"Debt")</f>
        <v>Debt</v>
      </c>
      <c r="R1355" t="str">
        <f t="shared" si="132"/>
        <v>Y0BORegular Plan - Weekly IDCW</v>
      </c>
      <c r="S1355" t="str">
        <f>+VLOOKUP(B1355,'Div &amp; NAV PU'!K:N,4,0)</f>
        <v>Y0BO</v>
      </c>
      <c r="T1355" t="str">
        <f>+VLOOKUP(B1355,'Div &amp; NAV PU'!K:O,5,0)</f>
        <v>Regular Plan - Weekly IDCW</v>
      </c>
      <c r="U1355">
        <f t="shared" si="136"/>
        <v>0.15691073999999997</v>
      </c>
      <c r="V1355">
        <f>+VLOOKUP(T1355,Financials!$C$59:$AN$72,MATCH(S1355,Financials!$1:$1,0)-2,0)</f>
        <v>0.15691073999999997</v>
      </c>
      <c r="W1355" s="108">
        <f t="shared" si="133"/>
        <v>0</v>
      </c>
      <c r="Y1355" s="92">
        <f t="shared" si="134"/>
        <v>0.15691073999999997</v>
      </c>
      <c r="Z1355" s="169">
        <f t="shared" si="135"/>
        <v>0.15691073999999997</v>
      </c>
      <c r="AF1355" s="169"/>
    </row>
    <row r="1356" spans="1:32" hidden="1" x14ac:dyDescent="0.25">
      <c r="A1356" s="171">
        <v>2017</v>
      </c>
      <c r="B1356" s="171" t="s">
        <v>1288</v>
      </c>
      <c r="C1356" s="171" t="s">
        <v>2449</v>
      </c>
      <c r="D1356" s="172">
        <v>44438</v>
      </c>
      <c r="E1356" s="173">
        <v>0.58216097</v>
      </c>
      <c r="F1356" s="173">
        <v>0.58216097</v>
      </c>
      <c r="G1356" s="173">
        <v>1001.4242</v>
      </c>
      <c r="I1356" s="92">
        <f t="shared" si="137"/>
        <v>0.58216097</v>
      </c>
      <c r="J1356" t="str">
        <f>IFERROR(VLOOKUP(VLOOKUP(B1356,'Div &amp; NAV PU'!K:N,4,0),$O:$P,2,0),"Debt")</f>
        <v>Debt</v>
      </c>
      <c r="R1356" t="str">
        <f t="shared" si="132"/>
        <v>Y0ALDirect Plan - Weekly IDCW</v>
      </c>
      <c r="S1356" t="str">
        <f>+VLOOKUP(B1356,'Div &amp; NAV PU'!K:N,4,0)</f>
        <v>Y0AL</v>
      </c>
      <c r="T1356" t="str">
        <f>+VLOOKUP(B1356,'Div &amp; NAV PU'!K:O,5,0)</f>
        <v>Direct Plan - Weekly IDCW</v>
      </c>
      <c r="U1356">
        <f t="shared" si="136"/>
        <v>15.663855589999999</v>
      </c>
      <c r="V1356">
        <f>+VLOOKUP(T1356,Financials!$C$59:$AN$72,MATCH(S1356,Financials!$1:$1,0)-2,0)</f>
        <v>15.663855589999999</v>
      </c>
      <c r="W1356" s="108">
        <f t="shared" si="133"/>
        <v>0</v>
      </c>
      <c r="Y1356" s="92">
        <f t="shared" si="134"/>
        <v>15.663855589999999</v>
      </c>
      <c r="Z1356" s="169">
        <f t="shared" si="135"/>
        <v>15.663855589999999</v>
      </c>
    </row>
    <row r="1357" spans="1:32" hidden="1" x14ac:dyDescent="0.25">
      <c r="A1357" s="171">
        <v>2018</v>
      </c>
      <c r="B1357" s="171" t="s">
        <v>1339</v>
      </c>
      <c r="C1357" s="171" t="s">
        <v>2453</v>
      </c>
      <c r="D1357" s="172">
        <v>44438</v>
      </c>
      <c r="E1357" s="173">
        <v>0.56317355000000002</v>
      </c>
      <c r="F1357" s="173">
        <v>0.56317355000000002</v>
      </c>
      <c r="G1357" s="173">
        <v>1000.0318</v>
      </c>
      <c r="I1357" s="92">
        <f t="shared" si="137"/>
        <v>0.56317355000000002</v>
      </c>
      <c r="J1357" t="str">
        <f>IFERROR(VLOOKUP(VLOOKUP(B1357,'Div &amp; NAV PU'!K:N,4,0),$O:$P,2,0),"Debt")</f>
        <v>Debt</v>
      </c>
      <c r="R1357" t="str">
        <f t="shared" si="132"/>
        <v>Y0ALRegular Plan - Weekly IDCW</v>
      </c>
      <c r="S1357" t="str">
        <f>+VLOOKUP(B1357,'Div &amp; NAV PU'!K:N,4,0)</f>
        <v>Y0AL</v>
      </c>
      <c r="T1357" t="str">
        <f>+VLOOKUP(B1357,'Div &amp; NAV PU'!K:O,5,0)</f>
        <v>Regular Plan - Weekly IDCW</v>
      </c>
      <c r="U1357">
        <f t="shared" si="136"/>
        <v>15.152052740000002</v>
      </c>
      <c r="V1357">
        <f>+VLOOKUP(T1357,Financials!$C$59:$AN$72,MATCH(S1357,Financials!$1:$1,0)-2,0)</f>
        <v>15.152052740000002</v>
      </c>
      <c r="W1357" s="108">
        <f t="shared" si="133"/>
        <v>0</v>
      </c>
      <c r="Y1357" s="92">
        <f t="shared" si="134"/>
        <v>15.152052740000002</v>
      </c>
      <c r="Z1357" s="169">
        <f t="shared" si="135"/>
        <v>15.152052740000002</v>
      </c>
    </row>
    <row r="1358" spans="1:32" hidden="1" x14ac:dyDescent="0.25">
      <c r="A1358" s="171">
        <v>2019</v>
      </c>
      <c r="B1358" s="171" t="s">
        <v>1270</v>
      </c>
      <c r="C1358" s="171" t="s">
        <v>2452</v>
      </c>
      <c r="D1358" s="172">
        <v>44438</v>
      </c>
      <c r="E1358" s="173">
        <v>0.62018605000000004</v>
      </c>
      <c r="F1358" s="173">
        <v>0.62018605000000004</v>
      </c>
      <c r="G1358" s="173">
        <v>1000.9308</v>
      </c>
      <c r="I1358" s="92">
        <f t="shared" si="137"/>
        <v>0.62018605000000004</v>
      </c>
      <c r="J1358" t="str">
        <f>IFERROR(VLOOKUP(VLOOKUP(B1358,'Div &amp; NAV PU'!K:N,4,0),$O:$P,2,0),"Debt")</f>
        <v>Debt</v>
      </c>
      <c r="R1358" t="str">
        <f t="shared" si="132"/>
        <v>Y0BQDirect Plan - Weekly IDCW</v>
      </c>
      <c r="S1358" t="str">
        <f>+VLOOKUP(B1358,'Div &amp; NAV PU'!K:N,4,0)</f>
        <v>Y0BQ</v>
      </c>
      <c r="T1358" t="str">
        <f>+VLOOKUP(B1358,'Div &amp; NAV PU'!K:O,5,0)</f>
        <v>Direct Plan - Weekly IDCW</v>
      </c>
      <c r="U1358">
        <f t="shared" si="136"/>
        <v>16.12514651</v>
      </c>
      <c r="V1358">
        <f>+VLOOKUP(T1358,Financials!$C$59:$AN$72,MATCH(S1358,Financials!$1:$1,0)-2,0)</f>
        <v>16.12514651</v>
      </c>
      <c r="W1358" s="108">
        <f t="shared" si="133"/>
        <v>0</v>
      </c>
      <c r="Y1358" s="92">
        <f t="shared" si="134"/>
        <v>16.12514651</v>
      </c>
      <c r="Z1358" s="169">
        <f t="shared" si="135"/>
        <v>16.12514651</v>
      </c>
      <c r="AF1358" s="169"/>
    </row>
    <row r="1359" spans="1:32" hidden="1" x14ac:dyDescent="0.25">
      <c r="A1359" s="171">
        <v>2022</v>
      </c>
      <c r="B1359" s="171">
        <v>222</v>
      </c>
      <c r="C1359" s="171" t="s">
        <v>2455</v>
      </c>
      <c r="D1359" s="172">
        <v>44438</v>
      </c>
      <c r="E1359" s="173">
        <v>2.6773700000000001E-3</v>
      </c>
      <c r="F1359" s="173">
        <v>2.6773700000000001E-3</v>
      </c>
      <c r="G1359" s="173">
        <v>10.322100000000001</v>
      </c>
      <c r="I1359" s="92">
        <f t="shared" si="137"/>
        <v>2.6773700000000001E-3</v>
      </c>
      <c r="J1359" t="str">
        <f>IFERROR(VLOOKUP(VLOOKUP(B1359,'Div &amp; NAV PU'!K:N,4,0),$O:$P,2,0),"Debt")</f>
        <v>Debt</v>
      </c>
      <c r="R1359" t="str">
        <f t="shared" si="132"/>
        <v>Y0BORegular Plan - Daily IDCW</v>
      </c>
      <c r="S1359" t="str">
        <f>+VLOOKUP(B1359,'Div &amp; NAV PU'!K:N,4,0)</f>
        <v>Y0BO</v>
      </c>
      <c r="T1359" t="str">
        <f>+VLOOKUP(B1359,'Div &amp; NAV PU'!K:O,5,0)</f>
        <v>Regular Plan - Daily IDCW</v>
      </c>
      <c r="U1359">
        <f t="shared" si="136"/>
        <v>0.17107141000000012</v>
      </c>
      <c r="V1359">
        <f>+VLOOKUP(T1359,Financials!$C$59:$AN$72,MATCH(S1359,Financials!$1:$1,0)-2,0)</f>
        <v>0.17107141000000012</v>
      </c>
      <c r="W1359" s="108">
        <f t="shared" si="133"/>
        <v>0</v>
      </c>
      <c r="Y1359" s="92">
        <f t="shared" si="134"/>
        <v>0.17107141000000012</v>
      </c>
      <c r="Z1359" s="169">
        <f t="shared" si="135"/>
        <v>0.17107141000000012</v>
      </c>
    </row>
    <row r="1360" spans="1:32" hidden="1" x14ac:dyDescent="0.25">
      <c r="A1360" s="171">
        <v>2024</v>
      </c>
      <c r="B1360" s="171" t="s">
        <v>1262</v>
      </c>
      <c r="C1360" s="171" t="s">
        <v>2456</v>
      </c>
      <c r="D1360" s="172">
        <v>44438</v>
      </c>
      <c r="E1360" s="173">
        <v>6.4298899999999997E-3</v>
      </c>
      <c r="F1360" s="173">
        <v>6.4298899999999997E-3</v>
      </c>
      <c r="G1360" s="173">
        <v>11.3148</v>
      </c>
      <c r="I1360" s="92">
        <f t="shared" si="137"/>
        <v>6.4298899999999997E-3</v>
      </c>
      <c r="J1360" t="str">
        <f>IFERROR(VLOOKUP(VLOOKUP(B1360,'Div &amp; NAV PU'!K:N,4,0),$O:$P,2,0),"Debt")</f>
        <v>Debt</v>
      </c>
      <c r="R1360" t="str">
        <f t="shared" si="132"/>
        <v>Y0BODirect Plan - Weekly IDCW</v>
      </c>
      <c r="S1360" t="str">
        <f>+VLOOKUP(B1360,'Div &amp; NAV PU'!K:N,4,0)</f>
        <v>Y0BO</v>
      </c>
      <c r="T1360" t="str">
        <f>+VLOOKUP(B1360,'Div &amp; NAV PU'!K:O,5,0)</f>
        <v>Direct Plan - Weekly IDCW</v>
      </c>
      <c r="U1360">
        <f t="shared" si="136"/>
        <v>0.16732176999999998</v>
      </c>
      <c r="V1360">
        <f>+VLOOKUP(T1360,Financials!$C$59:$AN$72,MATCH(S1360,Financials!$1:$1,0)-2,0)</f>
        <v>0.16732176999999998</v>
      </c>
      <c r="W1360" s="108">
        <f t="shared" si="133"/>
        <v>0</v>
      </c>
      <c r="Y1360" s="92">
        <f t="shared" si="134"/>
        <v>0.16732176999999998</v>
      </c>
      <c r="Z1360" s="169">
        <f t="shared" si="135"/>
        <v>0.16732176999999998</v>
      </c>
    </row>
    <row r="1361" spans="1:26" hidden="1" x14ac:dyDescent="0.25">
      <c r="A1361" s="171">
        <v>2025</v>
      </c>
      <c r="B1361" s="171" t="s">
        <v>1259</v>
      </c>
      <c r="C1361" s="171" t="s">
        <v>2457</v>
      </c>
      <c r="D1361" s="172">
        <v>44438</v>
      </c>
      <c r="E1361" s="173">
        <v>2.8641600000000001E-3</v>
      </c>
      <c r="F1361" s="173">
        <v>2.8641600000000001E-3</v>
      </c>
      <c r="G1361" s="173">
        <v>10.5092</v>
      </c>
      <c r="I1361" s="92">
        <f t="shared" si="137"/>
        <v>2.8641600000000001E-3</v>
      </c>
      <c r="J1361" t="str">
        <f>IFERROR(VLOOKUP(VLOOKUP(B1361,'Div &amp; NAV PU'!K:N,4,0),$O:$P,2,0),"Debt")</f>
        <v>Debt</v>
      </c>
      <c r="R1361" t="str">
        <f t="shared" si="132"/>
        <v>Y0BODirect Plan - Daily IDCW</v>
      </c>
      <c r="S1361" t="str">
        <f>+VLOOKUP(B1361,'Div &amp; NAV PU'!K:N,4,0)</f>
        <v>Y0BO</v>
      </c>
      <c r="T1361" t="str">
        <f>+VLOOKUP(B1361,'Div &amp; NAV PU'!K:O,5,0)</f>
        <v>Direct Plan - Daily IDCW</v>
      </c>
      <c r="U1361">
        <f t="shared" si="136"/>
        <v>0.18260394999999999</v>
      </c>
      <c r="V1361">
        <f>+VLOOKUP(T1361,Financials!$C$59:$AN$72,MATCH(S1361,Financials!$1:$1,0)-2,0)</f>
        <v>0.18260394999999999</v>
      </c>
      <c r="W1361" s="108">
        <f t="shared" si="133"/>
        <v>0</v>
      </c>
      <c r="Y1361" s="92">
        <f t="shared" si="134"/>
        <v>0.18260394999999999</v>
      </c>
      <c r="Z1361" s="169">
        <f t="shared" si="135"/>
        <v>0.18260394999999999</v>
      </c>
    </row>
    <row r="1362" spans="1:26" hidden="1" x14ac:dyDescent="0.25">
      <c r="A1362" s="171">
        <v>2027</v>
      </c>
      <c r="B1362" s="171" t="s">
        <v>1289</v>
      </c>
      <c r="C1362" s="171" t="s">
        <v>2444</v>
      </c>
      <c r="D1362" s="172">
        <v>44438</v>
      </c>
      <c r="E1362" s="173">
        <v>8.2784140000000006E-2</v>
      </c>
      <c r="F1362" s="173">
        <v>8.2784140000000006E-2</v>
      </c>
      <c r="G1362" s="173">
        <v>1023.3</v>
      </c>
      <c r="I1362" s="92">
        <f t="shared" si="137"/>
        <v>8.2784140000000006E-2</v>
      </c>
      <c r="J1362" t="str">
        <f>IFERROR(VLOOKUP(VLOOKUP(B1362,'Div &amp; NAV PU'!K:N,4,0),$O:$P,2,0),"Debt")</f>
        <v>Debt</v>
      </c>
      <c r="R1362" t="str">
        <f t="shared" si="132"/>
        <v>Y0ALRegular Plan - Daily IDCW</v>
      </c>
      <c r="S1362" t="str">
        <f>+VLOOKUP(B1362,'Div &amp; NAV PU'!K:N,4,0)</f>
        <v>Y0AL</v>
      </c>
      <c r="T1362" t="str">
        <f>+VLOOKUP(B1362,'Div &amp; NAV PU'!K:O,5,0)</f>
        <v>Regular Plan - Daily IDCW</v>
      </c>
      <c r="U1362">
        <f t="shared" si="136"/>
        <v>15.581406499999995</v>
      </c>
      <c r="V1362">
        <f>+VLOOKUP(T1362,Financials!$C$59:$AN$72,MATCH(S1362,Financials!$1:$1,0)-2,0)</f>
        <v>15.581406499999995</v>
      </c>
      <c r="W1362" s="108">
        <f t="shared" si="133"/>
        <v>0</v>
      </c>
      <c r="Y1362" s="92">
        <f t="shared" si="134"/>
        <v>15.581406499999995</v>
      </c>
      <c r="Z1362" s="169">
        <f t="shared" si="135"/>
        <v>15.581406499999995</v>
      </c>
    </row>
    <row r="1363" spans="1:26" hidden="1" x14ac:dyDescent="0.25">
      <c r="A1363" s="171">
        <v>2029</v>
      </c>
      <c r="B1363" s="171" t="s">
        <v>1285</v>
      </c>
      <c r="C1363" s="171" t="s">
        <v>2445</v>
      </c>
      <c r="D1363" s="172">
        <v>44438</v>
      </c>
      <c r="E1363" s="173">
        <v>8.5592810000000005E-2</v>
      </c>
      <c r="F1363" s="173">
        <v>8.5592810000000005E-2</v>
      </c>
      <c r="G1363" s="173">
        <v>1023.3</v>
      </c>
      <c r="I1363" s="92">
        <f t="shared" si="137"/>
        <v>8.5592810000000005E-2</v>
      </c>
      <c r="J1363" t="str">
        <f>IFERROR(VLOOKUP(VLOOKUP(B1363,'Div &amp; NAV PU'!K:N,4,0),$O:$P,2,0),"Debt")</f>
        <v>Debt</v>
      </c>
      <c r="R1363" t="str">
        <f t="shared" si="132"/>
        <v>Y0ALDirect Plan - Daily IDCW</v>
      </c>
      <c r="S1363" t="str">
        <f>+VLOOKUP(B1363,'Div &amp; NAV PU'!K:N,4,0)</f>
        <v>Y0AL</v>
      </c>
      <c r="T1363" t="str">
        <f>+VLOOKUP(B1363,'Div &amp; NAV PU'!K:O,5,0)</f>
        <v>Direct Plan - Daily IDCW</v>
      </c>
      <c r="U1363">
        <f t="shared" si="136"/>
        <v>16.110954460000006</v>
      </c>
      <c r="V1363">
        <f>+VLOOKUP(T1363,Financials!$C$59:$AN$72,MATCH(S1363,Financials!$1:$1,0)-2,0)</f>
        <v>16.110954460000006</v>
      </c>
      <c r="W1363" s="108">
        <f t="shared" si="133"/>
        <v>0</v>
      </c>
      <c r="Y1363" s="92">
        <f t="shared" si="134"/>
        <v>16.110954460000006</v>
      </c>
      <c r="Z1363" s="169">
        <f t="shared" si="135"/>
        <v>16.110954460000006</v>
      </c>
    </row>
    <row r="1364" spans="1:26" hidden="1" x14ac:dyDescent="0.25">
      <c r="A1364" s="171">
        <v>2031</v>
      </c>
      <c r="B1364" s="171">
        <v>125</v>
      </c>
      <c r="C1364" s="171" t="s">
        <v>2458</v>
      </c>
      <c r="D1364" s="172">
        <v>44438</v>
      </c>
      <c r="E1364" s="173">
        <v>2.73726E-3</v>
      </c>
      <c r="F1364" s="173">
        <v>2.73726E-3</v>
      </c>
      <c r="G1364" s="173">
        <v>10.8591</v>
      </c>
      <c r="I1364" s="92">
        <f t="shared" si="137"/>
        <v>2.73726E-3</v>
      </c>
      <c r="J1364" t="str">
        <f>IFERROR(VLOOKUP(VLOOKUP(B1364,'Div &amp; NAV PU'!K:N,4,0),$O:$P,2,0),"Debt")</f>
        <v>Debt</v>
      </c>
      <c r="R1364" t="str">
        <f t="shared" si="132"/>
        <v>Y0BLRegular Plan - Daily IDCW</v>
      </c>
      <c r="S1364" t="str">
        <f>+VLOOKUP(B1364,'Div &amp; NAV PU'!K:N,4,0)</f>
        <v>Y0BL</v>
      </c>
      <c r="T1364" t="str">
        <f>+VLOOKUP(B1364,'Div &amp; NAV PU'!K:O,5,0)</f>
        <v>Regular Plan - Daily IDCW</v>
      </c>
      <c r="U1364">
        <f t="shared" si="136"/>
        <v>0.15721088999999988</v>
      </c>
      <c r="V1364">
        <f>+VLOOKUP(T1364,Financials!$C$59:$AN$72,MATCH(S1364,Financials!$1:$1,0)-2,0)</f>
        <v>0.15721088999999988</v>
      </c>
      <c r="W1364" s="108">
        <f t="shared" si="133"/>
        <v>0</v>
      </c>
      <c r="Y1364" s="92">
        <f t="shared" si="134"/>
        <v>0.15721088999999988</v>
      </c>
      <c r="Z1364" s="169">
        <f t="shared" si="135"/>
        <v>0.15721088999999988</v>
      </c>
    </row>
    <row r="1365" spans="1:26" hidden="1" x14ac:dyDescent="0.25">
      <c r="A1365" s="171">
        <v>2033</v>
      </c>
      <c r="B1365" s="171" t="s">
        <v>1263</v>
      </c>
      <c r="C1365" s="171" t="s">
        <v>2459</v>
      </c>
      <c r="D1365" s="172">
        <v>44438</v>
      </c>
      <c r="E1365" s="173">
        <v>3.1656100000000001E-3</v>
      </c>
      <c r="F1365" s="173">
        <v>3.1656100000000001E-3</v>
      </c>
      <c r="G1365" s="173">
        <v>10.8591</v>
      </c>
      <c r="I1365" s="92">
        <f t="shared" si="137"/>
        <v>3.1656100000000001E-3</v>
      </c>
      <c r="J1365" t="str">
        <f>IFERROR(VLOOKUP(VLOOKUP(B1365,'Div &amp; NAV PU'!K:N,4,0),$O:$P,2,0),"Debt")</f>
        <v>Debt</v>
      </c>
      <c r="R1365" t="str">
        <f t="shared" si="132"/>
        <v>Y0BLDirect Plan - Daily IDCW</v>
      </c>
      <c r="S1365" t="str">
        <f>+VLOOKUP(B1365,'Div &amp; NAV PU'!K:N,4,0)</f>
        <v>Y0BL</v>
      </c>
      <c r="T1365" t="str">
        <f>+VLOOKUP(B1365,'Div &amp; NAV PU'!K:O,5,0)</f>
        <v>Direct Plan - Daily IDCW</v>
      </c>
      <c r="U1365">
        <f t="shared" si="136"/>
        <v>0.18309809000000002</v>
      </c>
      <c r="V1365">
        <f>+VLOOKUP(T1365,Financials!$C$59:$AN$72,MATCH(S1365,Financials!$1:$1,0)-2,0)</f>
        <v>0.18309809000000002</v>
      </c>
      <c r="W1365" s="108">
        <f t="shared" si="133"/>
        <v>0</v>
      </c>
      <c r="Y1365" s="92">
        <f t="shared" si="134"/>
        <v>0.18309809000000002</v>
      </c>
      <c r="Z1365" s="169">
        <f t="shared" si="135"/>
        <v>0.18309809000000002</v>
      </c>
    </row>
    <row r="1366" spans="1:26" hidden="1" x14ac:dyDescent="0.25">
      <c r="A1366" s="171">
        <v>2034</v>
      </c>
      <c r="B1366" s="171" t="s">
        <v>1273</v>
      </c>
      <c r="C1366" s="171" t="s">
        <v>2448</v>
      </c>
      <c r="D1366" s="172">
        <v>44438</v>
      </c>
      <c r="E1366" s="173">
        <v>0.60960130999999995</v>
      </c>
      <c r="F1366" s="173">
        <v>0.60960130999999995</v>
      </c>
      <c r="G1366" s="173">
        <v>1002.7005</v>
      </c>
      <c r="I1366" s="92">
        <f t="shared" si="137"/>
        <v>0.60960130999999995</v>
      </c>
      <c r="J1366" t="str">
        <f>IFERROR(VLOOKUP(VLOOKUP(B1366,'Div &amp; NAV PU'!K:N,4,0),$O:$P,2,0),"Debt")</f>
        <v>Debt</v>
      </c>
      <c r="R1366" t="str">
        <f t="shared" si="132"/>
        <v>Y0BQRegular Plan - Weekly IDCW</v>
      </c>
      <c r="S1366" t="str">
        <f>+VLOOKUP(B1366,'Div &amp; NAV PU'!K:N,4,0)</f>
        <v>Y0BQ</v>
      </c>
      <c r="T1366" t="str">
        <f>+VLOOKUP(B1366,'Div &amp; NAV PU'!K:O,5,0)</f>
        <v>Regular Plan - Weekly IDCW</v>
      </c>
      <c r="U1366">
        <f t="shared" si="136"/>
        <v>15.883562729999998</v>
      </c>
      <c r="V1366">
        <f>+VLOOKUP(T1366,Financials!$C$59:$AN$72,MATCH(S1366,Financials!$1:$1,0)-2,0)</f>
        <v>15.883562729999998</v>
      </c>
      <c r="W1366" s="108">
        <f t="shared" si="133"/>
        <v>0</v>
      </c>
      <c r="Y1366" s="92">
        <f t="shared" si="134"/>
        <v>15.883562729999998</v>
      </c>
      <c r="Z1366" s="169">
        <f t="shared" si="135"/>
        <v>15.883562729999998</v>
      </c>
    </row>
    <row r="1367" spans="1:26" hidden="1" x14ac:dyDescent="0.25">
      <c r="A1367" s="171">
        <v>2035</v>
      </c>
      <c r="B1367" s="171" t="s">
        <v>1271</v>
      </c>
      <c r="C1367" s="171" t="s">
        <v>2446</v>
      </c>
      <c r="D1367" s="172">
        <v>44438</v>
      </c>
      <c r="E1367" s="173">
        <v>7.9767089999999999E-2</v>
      </c>
      <c r="F1367" s="173">
        <v>7.9767089999999999E-2</v>
      </c>
      <c r="G1367" s="173">
        <v>1011.7794</v>
      </c>
      <c r="I1367" s="92">
        <f t="shared" si="137"/>
        <v>7.9767089999999999E-2</v>
      </c>
      <c r="J1367" t="str">
        <f>IFERROR(VLOOKUP(VLOOKUP(B1367,'Div &amp; NAV PU'!K:N,4,0),$O:$P,2,0),"Debt")</f>
        <v>Debt</v>
      </c>
      <c r="R1367" t="str">
        <f t="shared" si="132"/>
        <v>Y0BQRegular Plan - Daily IDCW</v>
      </c>
      <c r="S1367" t="str">
        <f>+VLOOKUP(B1367,'Div &amp; NAV PU'!K:N,4,0)</f>
        <v>Y0BQ</v>
      </c>
      <c r="T1367" t="str">
        <f>+VLOOKUP(B1367,'Div &amp; NAV PU'!K:O,5,0)</f>
        <v>Regular Plan - Daily IDCW</v>
      </c>
      <c r="U1367">
        <f t="shared" si="136"/>
        <v>15.994319890000005</v>
      </c>
      <c r="V1367">
        <f>+VLOOKUP(T1367,Financials!$C$59:$AN$72,MATCH(S1367,Financials!$1:$1,0)-2,0)</f>
        <v>15.994319890000005</v>
      </c>
      <c r="W1367" s="108">
        <f t="shared" si="133"/>
        <v>0</v>
      </c>
      <c r="Y1367" s="92">
        <f t="shared" si="134"/>
        <v>15.994319890000005</v>
      </c>
      <c r="Z1367" s="169">
        <f t="shared" si="135"/>
        <v>15.994319890000005</v>
      </c>
    </row>
    <row r="1368" spans="1:26" hidden="1" x14ac:dyDescent="0.25">
      <c r="A1368" s="171">
        <v>2037</v>
      </c>
      <c r="B1368" s="171" t="s">
        <v>1268</v>
      </c>
      <c r="C1368" s="171" t="s">
        <v>2447</v>
      </c>
      <c r="D1368" s="172">
        <v>44438</v>
      </c>
      <c r="E1368" s="173">
        <v>8.1617609999999993E-2</v>
      </c>
      <c r="F1368" s="173">
        <v>8.1617609999999993E-2</v>
      </c>
      <c r="G1368" s="173">
        <v>1014.3496</v>
      </c>
      <c r="I1368" s="92">
        <f t="shared" si="137"/>
        <v>8.1617609999999993E-2</v>
      </c>
      <c r="J1368" t="str">
        <f>IFERROR(VLOOKUP(VLOOKUP(B1368,'Div &amp; NAV PU'!K:N,4,0),$O:$P,2,0),"Debt")</f>
        <v>Debt</v>
      </c>
      <c r="R1368" t="str">
        <f t="shared" si="132"/>
        <v>Y0BQDirect Plan - Daily IDCW</v>
      </c>
      <c r="S1368" t="str">
        <f>+VLOOKUP(B1368,'Div &amp; NAV PU'!K:N,4,0)</f>
        <v>Y0BQ</v>
      </c>
      <c r="T1368" t="str">
        <f>+VLOOKUP(B1368,'Div &amp; NAV PU'!K:O,5,0)</f>
        <v>Direct Plan - Daily IDCW</v>
      </c>
      <c r="U1368">
        <f t="shared" si="136"/>
        <v>16.338912069999992</v>
      </c>
      <c r="V1368">
        <f>+VLOOKUP(T1368,Financials!$C$59:$AN$72,MATCH(S1368,Financials!$1:$1,0)-2,0)</f>
        <v>16.338912069999992</v>
      </c>
      <c r="W1368" s="108">
        <f t="shared" si="133"/>
        <v>0</v>
      </c>
      <c r="Y1368" s="92">
        <f t="shared" si="134"/>
        <v>16.338912069999992</v>
      </c>
      <c r="Z1368" s="169">
        <f t="shared" si="135"/>
        <v>16.338912069999992</v>
      </c>
    </row>
    <row r="1369" spans="1:26" hidden="1" x14ac:dyDescent="0.25">
      <c r="A1369" s="171">
        <v>2041</v>
      </c>
      <c r="B1369" s="171">
        <v>222</v>
      </c>
      <c r="C1369" s="171" t="s">
        <v>2455</v>
      </c>
      <c r="D1369" s="172">
        <v>44439</v>
      </c>
      <c r="E1369" s="173">
        <v>8.7637999999999995E-4</v>
      </c>
      <c r="F1369" s="173">
        <v>8.7637999999999995E-4</v>
      </c>
      <c r="G1369" s="173">
        <v>10.322100000000001</v>
      </c>
      <c r="I1369" s="92">
        <f t="shared" si="137"/>
        <v>8.7637999999999995E-4</v>
      </c>
      <c r="J1369" t="str">
        <f>IFERROR(VLOOKUP(VLOOKUP(B1369,'Div &amp; NAV PU'!K:N,4,0),$O:$P,2,0),"Debt")</f>
        <v>Debt</v>
      </c>
      <c r="R1369" t="str">
        <f t="shared" si="132"/>
        <v>Y0BORegular Plan - Daily IDCW</v>
      </c>
      <c r="S1369" t="str">
        <f>+VLOOKUP(B1369,'Div &amp; NAV PU'!K:N,4,0)</f>
        <v>Y0BO</v>
      </c>
      <c r="T1369" t="str">
        <f>+VLOOKUP(B1369,'Div &amp; NAV PU'!K:O,5,0)</f>
        <v>Regular Plan - Daily IDCW</v>
      </c>
      <c r="U1369">
        <f t="shared" si="136"/>
        <v>0.17107141000000012</v>
      </c>
      <c r="V1369">
        <f>+VLOOKUP(T1369,Financials!$C$59:$AN$72,MATCH(S1369,Financials!$1:$1,0)-2,0)</f>
        <v>0.17107141000000012</v>
      </c>
      <c r="W1369" s="108">
        <f t="shared" si="133"/>
        <v>0</v>
      </c>
      <c r="Y1369" s="92">
        <f t="shared" si="134"/>
        <v>0.17107141000000012</v>
      </c>
      <c r="Z1369" s="169">
        <f t="shared" si="135"/>
        <v>0.17107141000000012</v>
      </c>
    </row>
    <row r="1370" spans="1:26" hidden="1" x14ac:dyDescent="0.25">
      <c r="A1370" s="171">
        <v>2042</v>
      </c>
      <c r="B1370" s="171" t="s">
        <v>1259</v>
      </c>
      <c r="C1370" s="171" t="s">
        <v>2457</v>
      </c>
      <c r="D1370" s="172">
        <v>44439</v>
      </c>
      <c r="E1370" s="173">
        <v>9.3833000000000002E-4</v>
      </c>
      <c r="F1370" s="173">
        <v>9.3833000000000002E-4</v>
      </c>
      <c r="G1370" s="173">
        <v>10.5092</v>
      </c>
      <c r="I1370" s="92">
        <f t="shared" si="137"/>
        <v>9.3833000000000002E-4</v>
      </c>
      <c r="J1370" t="str">
        <f>IFERROR(VLOOKUP(VLOOKUP(B1370,'Div &amp; NAV PU'!K:N,4,0),$O:$P,2,0),"Debt")</f>
        <v>Debt</v>
      </c>
      <c r="R1370" t="str">
        <f t="shared" si="132"/>
        <v>Y0BODirect Plan - Daily IDCW</v>
      </c>
      <c r="S1370" t="str">
        <f>+VLOOKUP(B1370,'Div &amp; NAV PU'!K:N,4,0)</f>
        <v>Y0BO</v>
      </c>
      <c r="T1370" t="str">
        <f>+VLOOKUP(B1370,'Div &amp; NAV PU'!K:O,5,0)</f>
        <v>Direct Plan - Daily IDCW</v>
      </c>
      <c r="U1370">
        <f t="shared" si="136"/>
        <v>0.18260394999999999</v>
      </c>
      <c r="V1370">
        <f>+VLOOKUP(T1370,Financials!$C$59:$AN$72,MATCH(S1370,Financials!$1:$1,0)-2,0)</f>
        <v>0.18260394999999999</v>
      </c>
      <c r="W1370" s="108">
        <f t="shared" si="133"/>
        <v>0</v>
      </c>
      <c r="Y1370" s="92">
        <f t="shared" si="134"/>
        <v>0.18260394999999999</v>
      </c>
      <c r="Z1370" s="169">
        <f t="shared" si="135"/>
        <v>0.18260394999999999</v>
      </c>
    </row>
    <row r="1371" spans="1:26" hidden="1" x14ac:dyDescent="0.25">
      <c r="A1371" s="171">
        <v>2043</v>
      </c>
      <c r="B1371" s="171" t="s">
        <v>1289</v>
      </c>
      <c r="C1371" s="171" t="s">
        <v>2444</v>
      </c>
      <c r="D1371" s="172">
        <v>44439</v>
      </c>
      <c r="E1371" s="173">
        <v>8.2122619999999993E-2</v>
      </c>
      <c r="F1371" s="173">
        <v>8.2122619999999993E-2</v>
      </c>
      <c r="G1371" s="173">
        <v>1023.3</v>
      </c>
      <c r="I1371" s="92">
        <f t="shared" si="137"/>
        <v>8.2122619999999993E-2</v>
      </c>
      <c r="J1371" t="str">
        <f>IFERROR(VLOOKUP(VLOOKUP(B1371,'Div &amp; NAV PU'!K:N,4,0),$O:$P,2,0),"Debt")</f>
        <v>Debt</v>
      </c>
      <c r="R1371" t="str">
        <f t="shared" si="132"/>
        <v>Y0ALRegular Plan - Daily IDCW</v>
      </c>
      <c r="S1371" t="str">
        <f>+VLOOKUP(B1371,'Div &amp; NAV PU'!K:N,4,0)</f>
        <v>Y0AL</v>
      </c>
      <c r="T1371" t="str">
        <f>+VLOOKUP(B1371,'Div &amp; NAV PU'!K:O,5,0)</f>
        <v>Regular Plan - Daily IDCW</v>
      </c>
      <c r="U1371">
        <f t="shared" si="136"/>
        <v>15.581406499999995</v>
      </c>
      <c r="V1371">
        <f>+VLOOKUP(T1371,Financials!$C$59:$AN$72,MATCH(S1371,Financials!$1:$1,0)-2,0)</f>
        <v>15.581406499999995</v>
      </c>
      <c r="W1371" s="108">
        <f t="shared" si="133"/>
        <v>0</v>
      </c>
      <c r="Y1371" s="92">
        <f t="shared" si="134"/>
        <v>15.581406499999995</v>
      </c>
      <c r="Z1371" s="169">
        <f t="shared" si="135"/>
        <v>15.581406499999995</v>
      </c>
    </row>
    <row r="1372" spans="1:26" hidden="1" x14ac:dyDescent="0.25">
      <c r="A1372" s="171">
        <v>2044</v>
      </c>
      <c r="B1372" s="171" t="s">
        <v>1285</v>
      </c>
      <c r="C1372" s="171" t="s">
        <v>2445</v>
      </c>
      <c r="D1372" s="172">
        <v>44439</v>
      </c>
      <c r="E1372" s="173">
        <v>8.4716459999999993E-2</v>
      </c>
      <c r="F1372" s="173">
        <v>8.4716459999999993E-2</v>
      </c>
      <c r="G1372" s="173">
        <v>1023.3</v>
      </c>
      <c r="I1372" s="92">
        <f t="shared" si="137"/>
        <v>8.4716459999999993E-2</v>
      </c>
      <c r="J1372" t="str">
        <f>IFERROR(VLOOKUP(VLOOKUP(B1372,'Div &amp; NAV PU'!K:N,4,0),$O:$P,2,0),"Debt")</f>
        <v>Debt</v>
      </c>
      <c r="R1372" t="str">
        <f t="shared" si="132"/>
        <v>Y0ALDirect Plan - Daily IDCW</v>
      </c>
      <c r="S1372" t="str">
        <f>+VLOOKUP(B1372,'Div &amp; NAV PU'!K:N,4,0)</f>
        <v>Y0AL</v>
      </c>
      <c r="T1372" t="str">
        <f>+VLOOKUP(B1372,'Div &amp; NAV PU'!K:O,5,0)</f>
        <v>Direct Plan - Daily IDCW</v>
      </c>
      <c r="U1372">
        <f t="shared" si="136"/>
        <v>16.110954460000006</v>
      </c>
      <c r="V1372">
        <f>+VLOOKUP(T1372,Financials!$C$59:$AN$72,MATCH(S1372,Financials!$1:$1,0)-2,0)</f>
        <v>16.110954460000006</v>
      </c>
      <c r="W1372" s="108">
        <f t="shared" si="133"/>
        <v>0</v>
      </c>
      <c r="Y1372" s="92">
        <f t="shared" si="134"/>
        <v>16.110954460000006</v>
      </c>
      <c r="Z1372" s="169">
        <f t="shared" si="135"/>
        <v>16.110954460000006</v>
      </c>
    </row>
    <row r="1373" spans="1:26" hidden="1" x14ac:dyDescent="0.25">
      <c r="A1373" s="171">
        <v>2045</v>
      </c>
      <c r="B1373" s="171">
        <v>125</v>
      </c>
      <c r="C1373" s="171" t="s">
        <v>2458</v>
      </c>
      <c r="D1373" s="172">
        <v>44439</v>
      </c>
      <c r="E1373" s="173">
        <v>7.5635000000000003E-4</v>
      </c>
      <c r="F1373" s="173">
        <v>7.5635000000000003E-4</v>
      </c>
      <c r="G1373" s="173">
        <v>10.8591</v>
      </c>
      <c r="I1373" s="92">
        <f t="shared" si="137"/>
        <v>7.5635000000000003E-4</v>
      </c>
      <c r="J1373" t="str">
        <f>IFERROR(VLOOKUP(VLOOKUP(B1373,'Div &amp; NAV PU'!K:N,4,0),$O:$P,2,0),"Debt")</f>
        <v>Debt</v>
      </c>
      <c r="R1373" t="str">
        <f t="shared" si="132"/>
        <v>Y0BLRegular Plan - Daily IDCW</v>
      </c>
      <c r="S1373" t="str">
        <f>+VLOOKUP(B1373,'Div &amp; NAV PU'!K:N,4,0)</f>
        <v>Y0BL</v>
      </c>
      <c r="T1373" t="str">
        <f>+VLOOKUP(B1373,'Div &amp; NAV PU'!K:O,5,0)</f>
        <v>Regular Plan - Daily IDCW</v>
      </c>
      <c r="U1373">
        <f t="shared" si="136"/>
        <v>0.15721088999999988</v>
      </c>
      <c r="V1373">
        <f>+VLOOKUP(T1373,Financials!$C$59:$AN$72,MATCH(S1373,Financials!$1:$1,0)-2,0)</f>
        <v>0.15721088999999988</v>
      </c>
      <c r="W1373" s="108">
        <f t="shared" si="133"/>
        <v>0</v>
      </c>
      <c r="Y1373" s="92">
        <f t="shared" si="134"/>
        <v>0.15721088999999988</v>
      </c>
      <c r="Z1373" s="169">
        <f t="shared" si="135"/>
        <v>0.15721088999999988</v>
      </c>
    </row>
    <row r="1374" spans="1:26" hidden="1" x14ac:dyDescent="0.25">
      <c r="A1374" s="171">
        <v>2046</v>
      </c>
      <c r="B1374" s="171" t="s">
        <v>1263</v>
      </c>
      <c r="C1374" s="171" t="s">
        <v>2459</v>
      </c>
      <c r="D1374" s="172">
        <v>44439</v>
      </c>
      <c r="E1374" s="173">
        <v>8.9917999999999997E-4</v>
      </c>
      <c r="F1374" s="173">
        <v>8.9917999999999997E-4</v>
      </c>
      <c r="G1374" s="173">
        <v>10.8591</v>
      </c>
      <c r="I1374" s="92">
        <f t="shared" si="137"/>
        <v>8.9917999999999997E-4</v>
      </c>
      <c r="J1374" t="str">
        <f>IFERROR(VLOOKUP(VLOOKUP(B1374,'Div &amp; NAV PU'!K:N,4,0),$O:$P,2,0),"Debt")</f>
        <v>Debt</v>
      </c>
      <c r="R1374" t="str">
        <f t="shared" si="132"/>
        <v>Y0BLDirect Plan - Daily IDCW</v>
      </c>
      <c r="S1374" t="str">
        <f>+VLOOKUP(B1374,'Div &amp; NAV PU'!K:N,4,0)</f>
        <v>Y0BL</v>
      </c>
      <c r="T1374" t="str">
        <f>+VLOOKUP(B1374,'Div &amp; NAV PU'!K:O,5,0)</f>
        <v>Direct Plan - Daily IDCW</v>
      </c>
      <c r="U1374">
        <f t="shared" si="136"/>
        <v>0.18309809000000002</v>
      </c>
      <c r="V1374">
        <f>+VLOOKUP(T1374,Financials!$C$59:$AN$72,MATCH(S1374,Financials!$1:$1,0)-2,0)</f>
        <v>0.18309809000000002</v>
      </c>
      <c r="W1374" s="108">
        <f t="shared" si="133"/>
        <v>0</v>
      </c>
      <c r="Y1374" s="92">
        <f t="shared" si="134"/>
        <v>0.18309809000000002</v>
      </c>
      <c r="Z1374" s="169">
        <f t="shared" si="135"/>
        <v>0.18309809000000002</v>
      </c>
    </row>
    <row r="1375" spans="1:26" hidden="1" x14ac:dyDescent="0.25">
      <c r="A1375" s="171">
        <v>2047</v>
      </c>
      <c r="B1375" s="171" t="s">
        <v>1271</v>
      </c>
      <c r="C1375" s="171" t="s">
        <v>2446</v>
      </c>
      <c r="D1375" s="172">
        <v>44439</v>
      </c>
      <c r="E1375" s="173">
        <v>9.2341800000000002E-2</v>
      </c>
      <c r="F1375" s="173">
        <v>9.2341800000000002E-2</v>
      </c>
      <c r="G1375" s="173">
        <v>1011.7794</v>
      </c>
      <c r="I1375" s="92">
        <f t="shared" si="137"/>
        <v>9.2341800000000002E-2</v>
      </c>
      <c r="J1375" t="str">
        <f>IFERROR(VLOOKUP(VLOOKUP(B1375,'Div &amp; NAV PU'!K:N,4,0),$O:$P,2,0),"Debt")</f>
        <v>Debt</v>
      </c>
      <c r="R1375" t="str">
        <f t="shared" si="132"/>
        <v>Y0BQRegular Plan - Daily IDCW</v>
      </c>
      <c r="S1375" t="str">
        <f>+VLOOKUP(B1375,'Div &amp; NAV PU'!K:N,4,0)</f>
        <v>Y0BQ</v>
      </c>
      <c r="T1375" t="str">
        <f>+VLOOKUP(B1375,'Div &amp; NAV PU'!K:O,5,0)</f>
        <v>Regular Plan - Daily IDCW</v>
      </c>
      <c r="U1375">
        <f t="shared" si="136"/>
        <v>15.994319890000005</v>
      </c>
      <c r="V1375">
        <f>+VLOOKUP(T1375,Financials!$C$59:$AN$72,MATCH(S1375,Financials!$1:$1,0)-2,0)</f>
        <v>15.994319890000005</v>
      </c>
      <c r="W1375" s="108">
        <f t="shared" si="133"/>
        <v>0</v>
      </c>
      <c r="Y1375" s="92">
        <f t="shared" si="134"/>
        <v>15.994319890000005</v>
      </c>
      <c r="Z1375" s="169">
        <f t="shared" si="135"/>
        <v>15.994319890000005</v>
      </c>
    </row>
    <row r="1376" spans="1:26" hidden="1" x14ac:dyDescent="0.25">
      <c r="A1376" s="171">
        <v>2048</v>
      </c>
      <c r="B1376" s="171" t="s">
        <v>1268</v>
      </c>
      <c r="C1376" s="171" t="s">
        <v>2447</v>
      </c>
      <c r="D1376" s="172">
        <v>44439</v>
      </c>
      <c r="E1376" s="173">
        <v>9.4283169999999999E-2</v>
      </c>
      <c r="F1376" s="173">
        <v>9.4283169999999999E-2</v>
      </c>
      <c r="G1376" s="173">
        <v>1014.3496</v>
      </c>
      <c r="I1376" s="92">
        <f t="shared" si="137"/>
        <v>9.4283169999999999E-2</v>
      </c>
      <c r="J1376" t="str">
        <f>IFERROR(VLOOKUP(VLOOKUP(B1376,'Div &amp; NAV PU'!K:N,4,0),$O:$P,2,0),"Debt")</f>
        <v>Debt</v>
      </c>
      <c r="R1376" t="str">
        <f t="shared" si="132"/>
        <v>Y0BQDirect Plan - Daily IDCW</v>
      </c>
      <c r="S1376" t="str">
        <f>+VLOOKUP(B1376,'Div &amp; NAV PU'!K:N,4,0)</f>
        <v>Y0BQ</v>
      </c>
      <c r="T1376" t="str">
        <f>+VLOOKUP(B1376,'Div &amp; NAV PU'!K:O,5,0)</f>
        <v>Direct Plan - Daily IDCW</v>
      </c>
      <c r="U1376">
        <f t="shared" si="136"/>
        <v>16.338912069999992</v>
      </c>
      <c r="V1376">
        <f>+VLOOKUP(T1376,Financials!$C$59:$AN$72,MATCH(S1376,Financials!$1:$1,0)-2,0)</f>
        <v>16.338912069999992</v>
      </c>
      <c r="W1376" s="108">
        <f t="shared" si="133"/>
        <v>0</v>
      </c>
      <c r="Y1376" s="92">
        <f t="shared" si="134"/>
        <v>16.338912069999992</v>
      </c>
      <c r="Z1376" s="169">
        <f t="shared" si="135"/>
        <v>16.338912069999992</v>
      </c>
    </row>
    <row r="1377" spans="1:26" hidden="1" x14ac:dyDescent="0.25">
      <c r="A1377" s="171">
        <v>2049</v>
      </c>
      <c r="B1377" s="171" t="s">
        <v>1297</v>
      </c>
      <c r="C1377" s="171" t="s">
        <v>2469</v>
      </c>
      <c r="D1377" s="172">
        <v>44439</v>
      </c>
      <c r="E1377" s="173">
        <v>3.3105700000000001E-3</v>
      </c>
      <c r="F1377" s="173">
        <v>3.3105700000000001E-3</v>
      </c>
      <c r="G1377" s="173">
        <v>11.116</v>
      </c>
      <c r="I1377" s="92">
        <f t="shared" si="137"/>
        <v>3.3105700000000001E-3</v>
      </c>
      <c r="J1377" t="str">
        <f>IFERROR(VLOOKUP(VLOOKUP(B1377,'Div &amp; NAV PU'!K:N,4,0),$O:$P,2,0),"Debt")</f>
        <v>Debt</v>
      </c>
      <c r="R1377" t="str">
        <f t="shared" si="132"/>
        <v>Y0AIRegular Plan - Daily IDCW</v>
      </c>
      <c r="S1377" t="str">
        <f>+VLOOKUP(B1377,'Div &amp; NAV PU'!K:N,4,0)</f>
        <v>Y0AI</v>
      </c>
      <c r="T1377" t="str">
        <f>+VLOOKUP(B1377,'Div &amp; NAV PU'!K:O,5,0)</f>
        <v>Regular Plan - Daily IDCW</v>
      </c>
      <c r="U1377">
        <f t="shared" si="136"/>
        <v>0.25393286999999998</v>
      </c>
      <c r="V1377">
        <f>+VLOOKUP(T1377,Financials!$C$59:$AN$72,MATCH(S1377,Financials!$1:$1,0)-2,0)</f>
        <v>0.25393286999999998</v>
      </c>
      <c r="W1377" s="108">
        <f t="shared" si="133"/>
        <v>0</v>
      </c>
      <c r="Y1377" s="92">
        <f t="shared" si="134"/>
        <v>0.25393286999999998</v>
      </c>
      <c r="Z1377" s="169">
        <f t="shared" si="135"/>
        <v>0.25393286999999998</v>
      </c>
    </row>
    <row r="1378" spans="1:26" hidden="1" x14ac:dyDescent="0.25">
      <c r="A1378" s="171">
        <v>2050</v>
      </c>
      <c r="B1378" s="171" t="s">
        <v>1524</v>
      </c>
      <c r="C1378" s="171" t="s">
        <v>2462</v>
      </c>
      <c r="D1378" s="172">
        <v>44439</v>
      </c>
      <c r="E1378" s="173">
        <v>3.44896E-3</v>
      </c>
      <c r="F1378" s="173">
        <v>3.44896E-3</v>
      </c>
      <c r="G1378" s="173">
        <v>11.1907</v>
      </c>
      <c r="I1378" s="92">
        <f t="shared" si="137"/>
        <v>3.44896E-3</v>
      </c>
      <c r="J1378" t="str">
        <f>IFERROR(VLOOKUP(VLOOKUP(B1378,'Div &amp; NAV PU'!K:N,4,0),$O:$P,2,0),"Debt")</f>
        <v>Debt</v>
      </c>
      <c r="R1378" t="str">
        <f t="shared" si="132"/>
        <v>Y0AIDirect Plan - Daily IDCW</v>
      </c>
      <c r="S1378" t="str">
        <f>+VLOOKUP(B1378,'Div &amp; NAV PU'!K:N,4,0)</f>
        <v>Y0AI</v>
      </c>
      <c r="T1378" t="str">
        <f>+VLOOKUP(B1378,'Div &amp; NAV PU'!K:O,5,0)</f>
        <v>Direct Plan - Daily IDCW</v>
      </c>
      <c r="U1378">
        <f t="shared" si="136"/>
        <v>0.28590751000000003</v>
      </c>
      <c r="V1378">
        <f>+VLOOKUP(T1378,Financials!$C$59:$AN$72,MATCH(S1378,Financials!$1:$1,0)-2,0)</f>
        <v>0.28590751000000003</v>
      </c>
      <c r="W1378" s="108">
        <f t="shared" si="133"/>
        <v>0</v>
      </c>
      <c r="Y1378" s="92">
        <f t="shared" si="134"/>
        <v>0.28590751000000003</v>
      </c>
      <c r="Z1378" s="169">
        <f t="shared" si="135"/>
        <v>0.28590751000000003</v>
      </c>
    </row>
    <row r="1379" spans="1:26" hidden="1" x14ac:dyDescent="0.25">
      <c r="A1379" s="171">
        <v>2051</v>
      </c>
      <c r="B1379" s="171">
        <v>222</v>
      </c>
      <c r="C1379" s="171" t="s">
        <v>2455</v>
      </c>
      <c r="D1379" s="172">
        <v>44440</v>
      </c>
      <c r="E1379" s="173">
        <v>1.9444E-3</v>
      </c>
      <c r="F1379" s="173">
        <v>1.9444E-3</v>
      </c>
      <c r="G1379" s="173">
        <v>10.322100000000001</v>
      </c>
      <c r="I1379" s="92">
        <f t="shared" si="137"/>
        <v>1.9444E-3</v>
      </c>
      <c r="J1379" t="str">
        <f>IFERROR(VLOOKUP(VLOOKUP(B1379,'Div &amp; NAV PU'!K:N,4,0),$O:$P,2,0),"Debt")</f>
        <v>Debt</v>
      </c>
      <c r="R1379" t="str">
        <f t="shared" si="132"/>
        <v>Y0BORegular Plan - Daily IDCW</v>
      </c>
      <c r="S1379" t="str">
        <f>+VLOOKUP(B1379,'Div &amp; NAV PU'!K:N,4,0)</f>
        <v>Y0BO</v>
      </c>
      <c r="T1379" t="str">
        <f>+VLOOKUP(B1379,'Div &amp; NAV PU'!K:O,5,0)</f>
        <v>Regular Plan - Daily IDCW</v>
      </c>
      <c r="U1379">
        <f t="shared" si="136"/>
        <v>0.17107141000000012</v>
      </c>
      <c r="V1379">
        <f>+VLOOKUP(T1379,Financials!$C$59:$AN$72,MATCH(S1379,Financials!$1:$1,0)-2,0)</f>
        <v>0.17107141000000012</v>
      </c>
      <c r="W1379" s="108">
        <f t="shared" si="133"/>
        <v>0</v>
      </c>
      <c r="Y1379" s="92">
        <f t="shared" si="134"/>
        <v>0.17107141000000012</v>
      </c>
      <c r="Z1379" s="169">
        <f t="shared" si="135"/>
        <v>0.17107141000000012</v>
      </c>
    </row>
    <row r="1380" spans="1:26" hidden="1" x14ac:dyDescent="0.25">
      <c r="A1380" s="171">
        <v>2052</v>
      </c>
      <c r="B1380" s="171" t="s">
        <v>1259</v>
      </c>
      <c r="C1380" s="171" t="s">
        <v>2457</v>
      </c>
      <c r="D1380" s="172">
        <v>44440</v>
      </c>
      <c r="E1380" s="173">
        <v>2.0256900000000001E-3</v>
      </c>
      <c r="F1380" s="173">
        <v>2.0256900000000001E-3</v>
      </c>
      <c r="G1380" s="173">
        <v>10.5092</v>
      </c>
      <c r="I1380" s="92">
        <f t="shared" si="137"/>
        <v>2.0256900000000001E-3</v>
      </c>
      <c r="J1380" t="str">
        <f>IFERROR(VLOOKUP(VLOOKUP(B1380,'Div &amp; NAV PU'!K:N,4,0),$O:$P,2,0),"Debt")</f>
        <v>Debt</v>
      </c>
      <c r="R1380" t="str">
        <f t="shared" si="132"/>
        <v>Y0BODirect Plan - Daily IDCW</v>
      </c>
      <c r="S1380" t="str">
        <f>+VLOOKUP(B1380,'Div &amp; NAV PU'!K:N,4,0)</f>
        <v>Y0BO</v>
      </c>
      <c r="T1380" t="str">
        <f>+VLOOKUP(B1380,'Div &amp; NAV PU'!K:O,5,0)</f>
        <v>Direct Plan - Daily IDCW</v>
      </c>
      <c r="U1380">
        <f t="shared" si="136"/>
        <v>0.18260394999999999</v>
      </c>
      <c r="V1380">
        <f>+VLOOKUP(T1380,Financials!$C$59:$AN$72,MATCH(S1380,Financials!$1:$1,0)-2,0)</f>
        <v>0.18260394999999999</v>
      </c>
      <c r="W1380" s="108">
        <f t="shared" si="133"/>
        <v>0</v>
      </c>
      <c r="Y1380" s="92">
        <f t="shared" si="134"/>
        <v>0.18260394999999999</v>
      </c>
      <c r="Z1380" s="169">
        <f t="shared" si="135"/>
        <v>0.18260394999999999</v>
      </c>
    </row>
    <row r="1381" spans="1:26" hidden="1" x14ac:dyDescent="0.25">
      <c r="A1381" s="171">
        <v>2053</v>
      </c>
      <c r="B1381" s="171" t="s">
        <v>1289</v>
      </c>
      <c r="C1381" s="171" t="s">
        <v>2444</v>
      </c>
      <c r="D1381" s="172">
        <v>44440</v>
      </c>
      <c r="E1381" s="173">
        <v>8.1490880000000002E-2</v>
      </c>
      <c r="F1381" s="173">
        <v>8.1490880000000002E-2</v>
      </c>
      <c r="G1381" s="173">
        <v>1023.3</v>
      </c>
      <c r="I1381" s="92">
        <f t="shared" si="137"/>
        <v>8.1490880000000002E-2</v>
      </c>
      <c r="J1381" t="str">
        <f>IFERROR(VLOOKUP(VLOOKUP(B1381,'Div &amp; NAV PU'!K:N,4,0),$O:$P,2,0),"Debt")</f>
        <v>Debt</v>
      </c>
      <c r="R1381" t="str">
        <f t="shared" si="132"/>
        <v>Y0ALRegular Plan - Daily IDCW</v>
      </c>
      <c r="S1381" t="str">
        <f>+VLOOKUP(B1381,'Div &amp; NAV PU'!K:N,4,0)</f>
        <v>Y0AL</v>
      </c>
      <c r="T1381" t="str">
        <f>+VLOOKUP(B1381,'Div &amp; NAV PU'!K:O,5,0)</f>
        <v>Regular Plan - Daily IDCW</v>
      </c>
      <c r="U1381">
        <f t="shared" si="136"/>
        <v>15.581406499999995</v>
      </c>
      <c r="V1381">
        <f>+VLOOKUP(T1381,Financials!$C$59:$AN$72,MATCH(S1381,Financials!$1:$1,0)-2,0)</f>
        <v>15.581406499999995</v>
      </c>
      <c r="W1381" s="108">
        <f t="shared" si="133"/>
        <v>0</v>
      </c>
      <c r="Y1381" s="92">
        <f t="shared" si="134"/>
        <v>15.581406499999995</v>
      </c>
      <c r="Z1381" s="169">
        <f t="shared" si="135"/>
        <v>15.581406499999995</v>
      </c>
    </row>
    <row r="1382" spans="1:26" hidden="1" x14ac:dyDescent="0.25">
      <c r="A1382" s="171">
        <v>2054</v>
      </c>
      <c r="B1382" s="171" t="s">
        <v>1285</v>
      </c>
      <c r="C1382" s="171" t="s">
        <v>2445</v>
      </c>
      <c r="D1382" s="172">
        <v>44440</v>
      </c>
      <c r="E1382" s="173">
        <v>8.4698590000000004E-2</v>
      </c>
      <c r="F1382" s="173">
        <v>8.4698590000000004E-2</v>
      </c>
      <c r="G1382" s="173">
        <v>1023.3</v>
      </c>
      <c r="I1382" s="92">
        <f t="shared" si="137"/>
        <v>8.4698590000000004E-2</v>
      </c>
      <c r="J1382" t="str">
        <f>IFERROR(VLOOKUP(VLOOKUP(B1382,'Div &amp; NAV PU'!K:N,4,0),$O:$P,2,0),"Debt")</f>
        <v>Debt</v>
      </c>
      <c r="R1382" t="str">
        <f t="shared" si="132"/>
        <v>Y0ALDirect Plan - Daily IDCW</v>
      </c>
      <c r="S1382" t="str">
        <f>+VLOOKUP(B1382,'Div &amp; NAV PU'!K:N,4,0)</f>
        <v>Y0AL</v>
      </c>
      <c r="T1382" t="str">
        <f>+VLOOKUP(B1382,'Div &amp; NAV PU'!K:O,5,0)</f>
        <v>Direct Plan - Daily IDCW</v>
      </c>
      <c r="U1382">
        <f t="shared" si="136"/>
        <v>16.110954460000006</v>
      </c>
      <c r="V1382">
        <f>+VLOOKUP(T1382,Financials!$C$59:$AN$72,MATCH(S1382,Financials!$1:$1,0)-2,0)</f>
        <v>16.110954460000006</v>
      </c>
      <c r="W1382" s="108">
        <f t="shared" si="133"/>
        <v>0</v>
      </c>
      <c r="Y1382" s="92">
        <f t="shared" si="134"/>
        <v>16.110954460000006</v>
      </c>
      <c r="Z1382" s="169">
        <f t="shared" si="135"/>
        <v>16.110954460000006</v>
      </c>
    </row>
    <row r="1383" spans="1:26" hidden="1" x14ac:dyDescent="0.25">
      <c r="A1383" s="171">
        <v>2055</v>
      </c>
      <c r="B1383" s="171">
        <v>125</v>
      </c>
      <c r="C1383" s="171" t="s">
        <v>2458</v>
      </c>
      <c r="D1383" s="172">
        <v>44440</v>
      </c>
      <c r="E1383" s="173">
        <v>2.29262E-3</v>
      </c>
      <c r="F1383" s="173">
        <v>2.29262E-3</v>
      </c>
      <c r="G1383" s="173">
        <v>10.8591</v>
      </c>
      <c r="I1383" s="92">
        <f t="shared" si="137"/>
        <v>2.29262E-3</v>
      </c>
      <c r="J1383" t="str">
        <f>IFERROR(VLOOKUP(VLOOKUP(B1383,'Div &amp; NAV PU'!K:N,4,0),$O:$P,2,0),"Debt")</f>
        <v>Debt</v>
      </c>
      <c r="R1383" t="str">
        <f t="shared" si="132"/>
        <v>Y0BLRegular Plan - Daily IDCW</v>
      </c>
      <c r="S1383" t="str">
        <f>+VLOOKUP(B1383,'Div &amp; NAV PU'!K:N,4,0)</f>
        <v>Y0BL</v>
      </c>
      <c r="T1383" t="str">
        <f>+VLOOKUP(B1383,'Div &amp; NAV PU'!K:O,5,0)</f>
        <v>Regular Plan - Daily IDCW</v>
      </c>
      <c r="U1383">
        <f t="shared" si="136"/>
        <v>0.15721088999999988</v>
      </c>
      <c r="V1383">
        <f>+VLOOKUP(T1383,Financials!$C$59:$AN$72,MATCH(S1383,Financials!$1:$1,0)-2,0)</f>
        <v>0.15721088999999988</v>
      </c>
      <c r="W1383" s="108">
        <f t="shared" si="133"/>
        <v>0</v>
      </c>
      <c r="Y1383" s="92">
        <f t="shared" si="134"/>
        <v>0.15721088999999988</v>
      </c>
      <c r="Z1383" s="169">
        <f t="shared" si="135"/>
        <v>0.15721088999999988</v>
      </c>
    </row>
    <row r="1384" spans="1:26" hidden="1" x14ac:dyDescent="0.25">
      <c r="A1384" s="171">
        <v>2056</v>
      </c>
      <c r="B1384" s="171" t="s">
        <v>1263</v>
      </c>
      <c r="C1384" s="171" t="s">
        <v>2459</v>
      </c>
      <c r="D1384" s="172">
        <v>44440</v>
      </c>
      <c r="E1384" s="173">
        <v>2.43553E-3</v>
      </c>
      <c r="F1384" s="173">
        <v>2.43553E-3</v>
      </c>
      <c r="G1384" s="173">
        <v>10.8591</v>
      </c>
      <c r="I1384" s="92">
        <f t="shared" si="137"/>
        <v>2.43553E-3</v>
      </c>
      <c r="J1384" t="str">
        <f>IFERROR(VLOOKUP(VLOOKUP(B1384,'Div &amp; NAV PU'!K:N,4,0),$O:$P,2,0),"Debt")</f>
        <v>Debt</v>
      </c>
      <c r="R1384" t="str">
        <f t="shared" si="132"/>
        <v>Y0BLDirect Plan - Daily IDCW</v>
      </c>
      <c r="S1384" t="str">
        <f>+VLOOKUP(B1384,'Div &amp; NAV PU'!K:N,4,0)</f>
        <v>Y0BL</v>
      </c>
      <c r="T1384" t="str">
        <f>+VLOOKUP(B1384,'Div &amp; NAV PU'!K:O,5,0)</f>
        <v>Direct Plan - Daily IDCW</v>
      </c>
      <c r="U1384">
        <f t="shared" si="136"/>
        <v>0.18309809000000002</v>
      </c>
      <c r="V1384">
        <f>+VLOOKUP(T1384,Financials!$C$59:$AN$72,MATCH(S1384,Financials!$1:$1,0)-2,0)</f>
        <v>0.18309809000000002</v>
      </c>
      <c r="W1384" s="108">
        <f t="shared" si="133"/>
        <v>0</v>
      </c>
      <c r="Y1384" s="92">
        <f t="shared" si="134"/>
        <v>0.18309809000000002</v>
      </c>
      <c r="Z1384" s="169">
        <f t="shared" si="135"/>
        <v>0.18309809000000002</v>
      </c>
    </row>
    <row r="1385" spans="1:26" hidden="1" x14ac:dyDescent="0.25">
      <c r="A1385" s="171">
        <v>2057</v>
      </c>
      <c r="B1385" s="171" t="s">
        <v>1271</v>
      </c>
      <c r="C1385" s="171" t="s">
        <v>2446</v>
      </c>
      <c r="D1385" s="172">
        <v>44440</v>
      </c>
      <c r="E1385" s="173">
        <v>9.0283600000000006E-2</v>
      </c>
      <c r="F1385" s="173">
        <v>9.0283600000000006E-2</v>
      </c>
      <c r="G1385" s="173">
        <v>1011.7794</v>
      </c>
      <c r="I1385" s="92">
        <f t="shared" si="137"/>
        <v>9.0283600000000006E-2</v>
      </c>
      <c r="J1385" t="str">
        <f>IFERROR(VLOOKUP(VLOOKUP(B1385,'Div &amp; NAV PU'!K:N,4,0),$O:$P,2,0),"Debt")</f>
        <v>Debt</v>
      </c>
      <c r="R1385" t="str">
        <f t="shared" si="132"/>
        <v>Y0BQRegular Plan - Daily IDCW</v>
      </c>
      <c r="S1385" t="str">
        <f>+VLOOKUP(B1385,'Div &amp; NAV PU'!K:N,4,0)</f>
        <v>Y0BQ</v>
      </c>
      <c r="T1385" t="str">
        <f>+VLOOKUP(B1385,'Div &amp; NAV PU'!K:O,5,0)</f>
        <v>Regular Plan - Daily IDCW</v>
      </c>
      <c r="U1385">
        <f t="shared" si="136"/>
        <v>15.994319890000005</v>
      </c>
      <c r="V1385">
        <f>+VLOOKUP(T1385,Financials!$C$59:$AN$72,MATCH(S1385,Financials!$1:$1,0)-2,0)</f>
        <v>15.994319890000005</v>
      </c>
      <c r="W1385" s="108">
        <f t="shared" si="133"/>
        <v>0</v>
      </c>
      <c r="Y1385" s="92">
        <f t="shared" si="134"/>
        <v>15.994319890000005</v>
      </c>
      <c r="Z1385" s="169">
        <f t="shared" si="135"/>
        <v>15.994319890000005</v>
      </c>
    </row>
    <row r="1386" spans="1:26" hidden="1" x14ac:dyDescent="0.25">
      <c r="A1386" s="171">
        <v>2058</v>
      </c>
      <c r="B1386" s="171" t="s">
        <v>1268</v>
      </c>
      <c r="C1386" s="171" t="s">
        <v>2447</v>
      </c>
      <c r="D1386" s="172">
        <v>44440</v>
      </c>
      <c r="E1386" s="173">
        <v>9.2188709999999993E-2</v>
      </c>
      <c r="F1386" s="173">
        <v>9.2188709999999993E-2</v>
      </c>
      <c r="G1386" s="173">
        <v>1014.3496</v>
      </c>
      <c r="I1386" s="92">
        <f t="shared" si="137"/>
        <v>9.2188709999999993E-2</v>
      </c>
      <c r="J1386" t="str">
        <f>IFERROR(VLOOKUP(VLOOKUP(B1386,'Div &amp; NAV PU'!K:N,4,0),$O:$P,2,0),"Debt")</f>
        <v>Debt</v>
      </c>
      <c r="R1386" t="str">
        <f t="shared" si="132"/>
        <v>Y0BQDirect Plan - Daily IDCW</v>
      </c>
      <c r="S1386" t="str">
        <f>+VLOOKUP(B1386,'Div &amp; NAV PU'!K:N,4,0)</f>
        <v>Y0BQ</v>
      </c>
      <c r="T1386" t="str">
        <f>+VLOOKUP(B1386,'Div &amp; NAV PU'!K:O,5,0)</f>
        <v>Direct Plan - Daily IDCW</v>
      </c>
      <c r="U1386">
        <f t="shared" si="136"/>
        <v>16.338912069999992</v>
      </c>
      <c r="V1386">
        <f>+VLOOKUP(T1386,Financials!$C$59:$AN$72,MATCH(S1386,Financials!$1:$1,0)-2,0)</f>
        <v>16.338912069999992</v>
      </c>
      <c r="W1386" s="108">
        <f t="shared" si="133"/>
        <v>0</v>
      </c>
      <c r="Y1386" s="92">
        <f t="shared" si="134"/>
        <v>16.338912069999992</v>
      </c>
      <c r="Z1386" s="169">
        <f t="shared" si="135"/>
        <v>16.338912069999992</v>
      </c>
    </row>
    <row r="1387" spans="1:26" hidden="1" x14ac:dyDescent="0.25">
      <c r="A1387" s="171">
        <v>2059</v>
      </c>
      <c r="B1387" s="171" t="s">
        <v>1297</v>
      </c>
      <c r="C1387" s="171" t="s">
        <v>2469</v>
      </c>
      <c r="D1387" s="172">
        <v>44440</v>
      </c>
      <c r="E1387" s="173">
        <v>7.3732499999999996E-3</v>
      </c>
      <c r="F1387" s="173">
        <v>7.3732499999999996E-3</v>
      </c>
      <c r="G1387" s="173">
        <v>11.116</v>
      </c>
      <c r="I1387" s="92">
        <f t="shared" si="137"/>
        <v>7.3732499999999996E-3</v>
      </c>
      <c r="J1387" t="str">
        <f>IFERROR(VLOOKUP(VLOOKUP(B1387,'Div &amp; NAV PU'!K:N,4,0),$O:$P,2,0),"Debt")</f>
        <v>Debt</v>
      </c>
      <c r="R1387" t="str">
        <f t="shared" si="132"/>
        <v>Y0AIRegular Plan - Daily IDCW</v>
      </c>
      <c r="S1387" t="str">
        <f>+VLOOKUP(B1387,'Div &amp; NAV PU'!K:N,4,0)</f>
        <v>Y0AI</v>
      </c>
      <c r="T1387" t="str">
        <f>+VLOOKUP(B1387,'Div &amp; NAV PU'!K:O,5,0)</f>
        <v>Regular Plan - Daily IDCW</v>
      </c>
      <c r="U1387">
        <f t="shared" si="136"/>
        <v>0.25393286999999998</v>
      </c>
      <c r="V1387">
        <f>+VLOOKUP(T1387,Financials!$C$59:$AN$72,MATCH(S1387,Financials!$1:$1,0)-2,0)</f>
        <v>0.25393286999999998</v>
      </c>
      <c r="W1387" s="108">
        <f t="shared" si="133"/>
        <v>0</v>
      </c>
      <c r="Y1387" s="92">
        <f t="shared" si="134"/>
        <v>0.25393286999999998</v>
      </c>
      <c r="Z1387" s="169">
        <f t="shared" si="135"/>
        <v>0.25393286999999998</v>
      </c>
    </row>
    <row r="1388" spans="1:26" hidden="1" x14ac:dyDescent="0.25">
      <c r="A1388" s="171">
        <v>2060</v>
      </c>
      <c r="B1388" s="171" t="s">
        <v>1524</v>
      </c>
      <c r="C1388" s="171" t="s">
        <v>2462</v>
      </c>
      <c r="D1388" s="172">
        <v>44440</v>
      </c>
      <c r="E1388" s="173">
        <v>7.5392499999999999E-3</v>
      </c>
      <c r="F1388" s="173">
        <v>7.5392499999999999E-3</v>
      </c>
      <c r="G1388" s="173">
        <v>11.1907</v>
      </c>
      <c r="I1388" s="92">
        <f t="shared" si="137"/>
        <v>7.5392499999999999E-3</v>
      </c>
      <c r="J1388" t="str">
        <f>IFERROR(VLOOKUP(VLOOKUP(B1388,'Div &amp; NAV PU'!K:N,4,0),$O:$P,2,0),"Debt")</f>
        <v>Debt</v>
      </c>
      <c r="R1388" t="str">
        <f t="shared" si="132"/>
        <v>Y0AIDirect Plan - Daily IDCW</v>
      </c>
      <c r="S1388" t="str">
        <f>+VLOOKUP(B1388,'Div &amp; NAV PU'!K:N,4,0)</f>
        <v>Y0AI</v>
      </c>
      <c r="T1388" t="str">
        <f>+VLOOKUP(B1388,'Div &amp; NAV PU'!K:O,5,0)</f>
        <v>Direct Plan - Daily IDCW</v>
      </c>
      <c r="U1388">
        <f t="shared" si="136"/>
        <v>0.28590751000000003</v>
      </c>
      <c r="V1388">
        <f>+VLOOKUP(T1388,Financials!$C$59:$AN$72,MATCH(S1388,Financials!$1:$1,0)-2,0)</f>
        <v>0.28590751000000003</v>
      </c>
      <c r="W1388" s="108">
        <f t="shared" si="133"/>
        <v>0</v>
      </c>
      <c r="Y1388" s="92">
        <f t="shared" si="134"/>
        <v>0.28590751000000003</v>
      </c>
      <c r="Z1388" s="169">
        <f t="shared" si="135"/>
        <v>0.28590751000000003</v>
      </c>
    </row>
    <row r="1389" spans="1:26" hidden="1" x14ac:dyDescent="0.25">
      <c r="A1389" s="171">
        <v>2061</v>
      </c>
      <c r="B1389" s="171" t="s">
        <v>1297</v>
      </c>
      <c r="C1389" s="171" t="s">
        <v>2469</v>
      </c>
      <c r="D1389" s="172">
        <v>44441</v>
      </c>
      <c r="E1389" s="173">
        <v>1.31372E-3</v>
      </c>
      <c r="F1389" s="173">
        <v>1.31372E-3</v>
      </c>
      <c r="G1389" s="173">
        <v>11.116</v>
      </c>
      <c r="I1389" s="92">
        <f t="shared" si="137"/>
        <v>1.31372E-3</v>
      </c>
      <c r="J1389" t="str">
        <f>IFERROR(VLOOKUP(VLOOKUP(B1389,'Div &amp; NAV PU'!K:N,4,0),$O:$P,2,0),"Debt")</f>
        <v>Debt</v>
      </c>
      <c r="R1389" t="str">
        <f t="shared" ref="R1389:R1448" si="138">+S1389&amp;T1389</f>
        <v>Y0AIRegular Plan - Daily IDCW</v>
      </c>
      <c r="S1389" t="str">
        <f>+VLOOKUP(B1389,'Div &amp; NAV PU'!K:N,4,0)</f>
        <v>Y0AI</v>
      </c>
      <c r="T1389" t="str">
        <f>+VLOOKUP(B1389,'Div &amp; NAV PU'!K:O,5,0)</f>
        <v>Regular Plan - Daily IDCW</v>
      </c>
      <c r="U1389">
        <f t="shared" si="136"/>
        <v>0.25393286999999998</v>
      </c>
      <c r="V1389">
        <f>+VLOOKUP(T1389,Financials!$C$59:$AN$72,MATCH(S1389,Financials!$1:$1,0)-2,0)</f>
        <v>0.25393286999999998</v>
      </c>
      <c r="W1389" s="108">
        <f t="shared" ref="W1389:W1448" si="139">+V1389-U1389</f>
        <v>0</v>
      </c>
      <c r="Y1389" s="92">
        <f t="shared" si="134"/>
        <v>0.25393286999999998</v>
      </c>
      <c r="Z1389" s="169">
        <f t="shared" si="135"/>
        <v>0.25393286999999998</v>
      </c>
    </row>
    <row r="1390" spans="1:26" hidden="1" x14ac:dyDescent="0.25">
      <c r="A1390" s="171">
        <v>2062</v>
      </c>
      <c r="B1390" s="171" t="s">
        <v>1524</v>
      </c>
      <c r="C1390" s="171" t="s">
        <v>2462</v>
      </c>
      <c r="D1390" s="172">
        <v>44441</v>
      </c>
      <c r="E1390" s="173">
        <v>1.4381699999999999E-3</v>
      </c>
      <c r="F1390" s="173">
        <v>1.4381699999999999E-3</v>
      </c>
      <c r="G1390" s="173">
        <v>11.1907</v>
      </c>
      <c r="I1390" s="92">
        <f t="shared" si="137"/>
        <v>1.4381699999999999E-3</v>
      </c>
      <c r="J1390" t="str">
        <f>IFERROR(VLOOKUP(VLOOKUP(B1390,'Div &amp; NAV PU'!K:N,4,0),$O:$P,2,0),"Debt")</f>
        <v>Debt</v>
      </c>
      <c r="R1390" t="str">
        <f t="shared" si="138"/>
        <v>Y0AIDirect Plan - Daily IDCW</v>
      </c>
      <c r="S1390" t="str">
        <f>+VLOOKUP(B1390,'Div &amp; NAV PU'!K:N,4,0)</f>
        <v>Y0AI</v>
      </c>
      <c r="T1390" t="str">
        <f>+VLOOKUP(B1390,'Div &amp; NAV PU'!K:O,5,0)</f>
        <v>Direct Plan - Daily IDCW</v>
      </c>
      <c r="U1390">
        <f t="shared" si="136"/>
        <v>0.28590751000000003</v>
      </c>
      <c r="V1390">
        <f>+VLOOKUP(T1390,Financials!$C$59:$AN$72,MATCH(S1390,Financials!$1:$1,0)-2,0)</f>
        <v>0.28590751000000003</v>
      </c>
      <c r="W1390" s="108">
        <f t="shared" si="139"/>
        <v>0</v>
      </c>
      <c r="Y1390" s="92">
        <f t="shared" si="134"/>
        <v>0.28590751000000003</v>
      </c>
      <c r="Z1390" s="169">
        <f t="shared" si="135"/>
        <v>0.28590751000000003</v>
      </c>
    </row>
    <row r="1391" spans="1:26" hidden="1" x14ac:dyDescent="0.25">
      <c r="A1391" s="171">
        <v>2063</v>
      </c>
      <c r="B1391" s="171">
        <v>222</v>
      </c>
      <c r="C1391" s="171" t="s">
        <v>2455</v>
      </c>
      <c r="D1391" s="172">
        <v>44441</v>
      </c>
      <c r="E1391" s="173">
        <v>9.9506000000000009E-4</v>
      </c>
      <c r="F1391" s="173">
        <v>9.9506000000000009E-4</v>
      </c>
      <c r="G1391" s="173">
        <v>10.322100000000001</v>
      </c>
      <c r="I1391" s="92">
        <f t="shared" si="137"/>
        <v>9.9506000000000009E-4</v>
      </c>
      <c r="J1391" t="str">
        <f>IFERROR(VLOOKUP(VLOOKUP(B1391,'Div &amp; NAV PU'!K:N,4,0),$O:$P,2,0),"Debt")</f>
        <v>Debt</v>
      </c>
      <c r="R1391" t="str">
        <f t="shared" si="138"/>
        <v>Y0BORegular Plan - Daily IDCW</v>
      </c>
      <c r="S1391" t="str">
        <f>+VLOOKUP(B1391,'Div &amp; NAV PU'!K:N,4,0)</f>
        <v>Y0BO</v>
      </c>
      <c r="T1391" t="str">
        <f>+VLOOKUP(B1391,'Div &amp; NAV PU'!K:O,5,0)</f>
        <v>Regular Plan - Daily IDCW</v>
      </c>
      <c r="U1391">
        <f t="shared" si="136"/>
        <v>0.17107141000000012</v>
      </c>
      <c r="V1391">
        <f>+VLOOKUP(T1391,Financials!$C$59:$AN$72,MATCH(S1391,Financials!$1:$1,0)-2,0)</f>
        <v>0.17107141000000012</v>
      </c>
      <c r="W1391" s="108">
        <f t="shared" si="139"/>
        <v>0</v>
      </c>
      <c r="Y1391" s="92">
        <f t="shared" si="134"/>
        <v>0.17107141000000012</v>
      </c>
      <c r="Z1391" s="169">
        <f t="shared" si="135"/>
        <v>0.17107141000000012</v>
      </c>
    </row>
    <row r="1392" spans="1:26" hidden="1" x14ac:dyDescent="0.25">
      <c r="A1392" s="171">
        <v>2064</v>
      </c>
      <c r="B1392" s="171" t="s">
        <v>1259</v>
      </c>
      <c r="C1392" s="171" t="s">
        <v>2457</v>
      </c>
      <c r="D1392" s="172">
        <v>44441</v>
      </c>
      <c r="E1392" s="173">
        <v>1.05915E-3</v>
      </c>
      <c r="F1392" s="173">
        <v>1.05915E-3</v>
      </c>
      <c r="G1392" s="173">
        <v>10.5092</v>
      </c>
      <c r="I1392" s="92">
        <f t="shared" si="137"/>
        <v>1.05915E-3</v>
      </c>
      <c r="J1392" t="str">
        <f>IFERROR(VLOOKUP(VLOOKUP(B1392,'Div &amp; NAV PU'!K:N,4,0),$O:$P,2,0),"Debt")</f>
        <v>Debt</v>
      </c>
      <c r="R1392" t="str">
        <f t="shared" si="138"/>
        <v>Y0BODirect Plan - Daily IDCW</v>
      </c>
      <c r="S1392" t="str">
        <f>+VLOOKUP(B1392,'Div &amp; NAV PU'!K:N,4,0)</f>
        <v>Y0BO</v>
      </c>
      <c r="T1392" t="str">
        <f>+VLOOKUP(B1392,'Div &amp; NAV PU'!K:O,5,0)</f>
        <v>Direct Plan - Daily IDCW</v>
      </c>
      <c r="U1392">
        <f t="shared" si="136"/>
        <v>0.18260394999999999</v>
      </c>
      <c r="V1392">
        <f>+VLOOKUP(T1392,Financials!$C$59:$AN$72,MATCH(S1392,Financials!$1:$1,0)-2,0)</f>
        <v>0.18260394999999999</v>
      </c>
      <c r="W1392" s="108">
        <f t="shared" si="139"/>
        <v>0</v>
      </c>
      <c r="Y1392" s="92">
        <f t="shared" si="134"/>
        <v>0.18260394999999999</v>
      </c>
      <c r="Z1392" s="169">
        <f t="shared" si="135"/>
        <v>0.18260394999999999</v>
      </c>
    </row>
    <row r="1393" spans="1:26" hidden="1" x14ac:dyDescent="0.25">
      <c r="A1393" s="171">
        <v>2065</v>
      </c>
      <c r="B1393" s="171" t="s">
        <v>1289</v>
      </c>
      <c r="C1393" s="171" t="s">
        <v>2444</v>
      </c>
      <c r="D1393" s="172">
        <v>44441</v>
      </c>
      <c r="E1393" s="173">
        <v>8.0243320000000007E-2</v>
      </c>
      <c r="F1393" s="173">
        <v>8.0243320000000007E-2</v>
      </c>
      <c r="G1393" s="173">
        <v>1023.3</v>
      </c>
      <c r="I1393" s="92">
        <f t="shared" si="137"/>
        <v>8.0243320000000007E-2</v>
      </c>
      <c r="J1393" t="str">
        <f>IFERROR(VLOOKUP(VLOOKUP(B1393,'Div &amp; NAV PU'!K:N,4,0),$O:$P,2,0),"Debt")</f>
        <v>Debt</v>
      </c>
      <c r="R1393" t="str">
        <f t="shared" si="138"/>
        <v>Y0ALRegular Plan - Daily IDCW</v>
      </c>
      <c r="S1393" t="str">
        <f>+VLOOKUP(B1393,'Div &amp; NAV PU'!K:N,4,0)</f>
        <v>Y0AL</v>
      </c>
      <c r="T1393" t="str">
        <f>+VLOOKUP(B1393,'Div &amp; NAV PU'!K:O,5,0)</f>
        <v>Regular Plan - Daily IDCW</v>
      </c>
      <c r="U1393">
        <f t="shared" si="136"/>
        <v>15.581406499999995</v>
      </c>
      <c r="V1393">
        <f>+VLOOKUP(T1393,Financials!$C$59:$AN$72,MATCH(S1393,Financials!$1:$1,0)-2,0)</f>
        <v>15.581406499999995</v>
      </c>
      <c r="W1393" s="108">
        <f t="shared" si="139"/>
        <v>0</v>
      </c>
      <c r="Y1393" s="92">
        <f t="shared" si="134"/>
        <v>15.581406499999995</v>
      </c>
      <c r="Z1393" s="169">
        <f t="shared" si="135"/>
        <v>15.581406499999995</v>
      </c>
    </row>
    <row r="1394" spans="1:26" hidden="1" x14ac:dyDescent="0.25">
      <c r="A1394" s="171">
        <v>2066</v>
      </c>
      <c r="B1394" s="171" t="s">
        <v>1285</v>
      </c>
      <c r="C1394" s="171" t="s">
        <v>2445</v>
      </c>
      <c r="D1394" s="172">
        <v>44441</v>
      </c>
      <c r="E1394" s="173">
        <v>8.3477369999999995E-2</v>
      </c>
      <c r="F1394" s="173">
        <v>8.3477369999999995E-2</v>
      </c>
      <c r="G1394" s="173">
        <v>1023.3</v>
      </c>
      <c r="I1394" s="92">
        <f t="shared" si="137"/>
        <v>8.3477369999999995E-2</v>
      </c>
      <c r="J1394" t="str">
        <f>IFERROR(VLOOKUP(VLOOKUP(B1394,'Div &amp; NAV PU'!K:N,4,0),$O:$P,2,0),"Debt")</f>
        <v>Debt</v>
      </c>
      <c r="R1394" t="str">
        <f t="shared" si="138"/>
        <v>Y0ALDirect Plan - Daily IDCW</v>
      </c>
      <c r="S1394" t="str">
        <f>+VLOOKUP(B1394,'Div &amp; NAV PU'!K:N,4,0)</f>
        <v>Y0AL</v>
      </c>
      <c r="T1394" t="str">
        <f>+VLOOKUP(B1394,'Div &amp; NAV PU'!K:O,5,0)</f>
        <v>Direct Plan - Daily IDCW</v>
      </c>
      <c r="U1394">
        <f t="shared" si="136"/>
        <v>16.110954460000006</v>
      </c>
      <c r="V1394">
        <f>+VLOOKUP(T1394,Financials!$C$59:$AN$72,MATCH(S1394,Financials!$1:$1,0)-2,0)</f>
        <v>16.110954460000006</v>
      </c>
      <c r="W1394" s="108">
        <f t="shared" si="139"/>
        <v>0</v>
      </c>
      <c r="Y1394" s="92">
        <f t="shared" si="134"/>
        <v>16.110954460000006</v>
      </c>
      <c r="Z1394" s="169">
        <f t="shared" si="135"/>
        <v>16.110954460000006</v>
      </c>
    </row>
    <row r="1395" spans="1:26" hidden="1" x14ac:dyDescent="0.25">
      <c r="A1395" s="171">
        <v>2067</v>
      </c>
      <c r="B1395" s="171">
        <v>125</v>
      </c>
      <c r="C1395" s="171" t="s">
        <v>2458</v>
      </c>
      <c r="D1395" s="172">
        <v>44441</v>
      </c>
      <c r="E1395" s="173">
        <v>1.4734699999999999E-3</v>
      </c>
      <c r="F1395" s="173">
        <v>1.4734699999999999E-3</v>
      </c>
      <c r="G1395" s="173">
        <v>10.8591</v>
      </c>
      <c r="I1395" s="92">
        <f t="shared" si="137"/>
        <v>1.4734699999999999E-3</v>
      </c>
      <c r="J1395" t="str">
        <f>IFERROR(VLOOKUP(VLOOKUP(B1395,'Div &amp; NAV PU'!K:N,4,0),$O:$P,2,0),"Debt")</f>
        <v>Debt</v>
      </c>
      <c r="R1395" t="str">
        <f t="shared" si="138"/>
        <v>Y0BLRegular Plan - Daily IDCW</v>
      </c>
      <c r="S1395" t="str">
        <f>+VLOOKUP(B1395,'Div &amp; NAV PU'!K:N,4,0)</f>
        <v>Y0BL</v>
      </c>
      <c r="T1395" t="str">
        <f>+VLOOKUP(B1395,'Div &amp; NAV PU'!K:O,5,0)</f>
        <v>Regular Plan - Daily IDCW</v>
      </c>
      <c r="U1395">
        <f t="shared" si="136"/>
        <v>0.15721088999999988</v>
      </c>
      <c r="V1395">
        <f>+VLOOKUP(T1395,Financials!$C$59:$AN$72,MATCH(S1395,Financials!$1:$1,0)-2,0)</f>
        <v>0.15721088999999988</v>
      </c>
      <c r="W1395" s="108">
        <f t="shared" si="139"/>
        <v>0</v>
      </c>
      <c r="Y1395" s="92">
        <f t="shared" si="134"/>
        <v>0.15721088999999988</v>
      </c>
      <c r="Z1395" s="169">
        <f t="shared" si="135"/>
        <v>0.15721088999999988</v>
      </c>
    </row>
    <row r="1396" spans="1:26" hidden="1" x14ac:dyDescent="0.25">
      <c r="A1396" s="171">
        <v>2068</v>
      </c>
      <c r="B1396" s="171" t="s">
        <v>1263</v>
      </c>
      <c r="C1396" s="171" t="s">
        <v>2459</v>
      </c>
      <c r="D1396" s="172">
        <v>44441</v>
      </c>
      <c r="E1396" s="173">
        <v>1.6163900000000001E-3</v>
      </c>
      <c r="F1396" s="173">
        <v>1.6163900000000001E-3</v>
      </c>
      <c r="G1396" s="173">
        <v>10.8591</v>
      </c>
      <c r="I1396" s="92">
        <f t="shared" si="137"/>
        <v>1.6163900000000001E-3</v>
      </c>
      <c r="J1396" t="str">
        <f>IFERROR(VLOOKUP(VLOOKUP(B1396,'Div &amp; NAV PU'!K:N,4,0),$O:$P,2,0),"Debt")</f>
        <v>Debt</v>
      </c>
      <c r="R1396" t="str">
        <f t="shared" si="138"/>
        <v>Y0BLDirect Plan - Daily IDCW</v>
      </c>
      <c r="S1396" t="str">
        <f>+VLOOKUP(B1396,'Div &amp; NAV PU'!K:N,4,0)</f>
        <v>Y0BL</v>
      </c>
      <c r="T1396" t="str">
        <f>+VLOOKUP(B1396,'Div &amp; NAV PU'!K:O,5,0)</f>
        <v>Direct Plan - Daily IDCW</v>
      </c>
      <c r="U1396">
        <f t="shared" si="136"/>
        <v>0.18309809000000002</v>
      </c>
      <c r="V1396">
        <f>+VLOOKUP(T1396,Financials!$C$59:$AN$72,MATCH(S1396,Financials!$1:$1,0)-2,0)</f>
        <v>0.18309809000000002</v>
      </c>
      <c r="W1396" s="108">
        <f t="shared" si="139"/>
        <v>0</v>
      </c>
      <c r="Y1396" s="92">
        <f t="shared" si="134"/>
        <v>0.18309809000000002</v>
      </c>
      <c r="Z1396" s="169">
        <f t="shared" si="135"/>
        <v>0.18309809000000002</v>
      </c>
    </row>
    <row r="1397" spans="1:26" hidden="1" x14ac:dyDescent="0.25">
      <c r="A1397" s="171">
        <v>2069</v>
      </c>
      <c r="B1397" s="171" t="s">
        <v>1271</v>
      </c>
      <c r="C1397" s="171" t="s">
        <v>2446</v>
      </c>
      <c r="D1397" s="172">
        <v>44441</v>
      </c>
      <c r="E1397" s="173">
        <v>8.6009840000000004E-2</v>
      </c>
      <c r="F1397" s="173">
        <v>8.6009840000000004E-2</v>
      </c>
      <c r="G1397" s="173">
        <v>1011.7794</v>
      </c>
      <c r="I1397" s="92">
        <f t="shared" si="137"/>
        <v>8.6009840000000004E-2</v>
      </c>
      <c r="J1397" t="str">
        <f>IFERROR(VLOOKUP(VLOOKUP(B1397,'Div &amp; NAV PU'!K:N,4,0),$O:$P,2,0),"Debt")</f>
        <v>Debt</v>
      </c>
      <c r="R1397" t="str">
        <f t="shared" si="138"/>
        <v>Y0BQRegular Plan - Daily IDCW</v>
      </c>
      <c r="S1397" t="str">
        <f>+VLOOKUP(B1397,'Div &amp; NAV PU'!K:N,4,0)</f>
        <v>Y0BQ</v>
      </c>
      <c r="T1397" t="str">
        <f>+VLOOKUP(B1397,'Div &amp; NAV PU'!K:O,5,0)</f>
        <v>Regular Plan - Daily IDCW</v>
      </c>
      <c r="U1397">
        <f t="shared" si="136"/>
        <v>15.994319890000005</v>
      </c>
      <c r="V1397">
        <f>+VLOOKUP(T1397,Financials!$C$59:$AN$72,MATCH(S1397,Financials!$1:$1,0)-2,0)</f>
        <v>15.994319890000005</v>
      </c>
      <c r="W1397" s="108">
        <f t="shared" si="139"/>
        <v>0</v>
      </c>
      <c r="Y1397" s="92">
        <f t="shared" si="134"/>
        <v>15.994319890000005</v>
      </c>
      <c r="Z1397" s="169">
        <f t="shared" si="135"/>
        <v>15.994319890000005</v>
      </c>
    </row>
    <row r="1398" spans="1:26" hidden="1" x14ac:dyDescent="0.25">
      <c r="A1398" s="171">
        <v>2070</v>
      </c>
      <c r="B1398" s="171" t="s">
        <v>1268</v>
      </c>
      <c r="C1398" s="171" t="s">
        <v>2447</v>
      </c>
      <c r="D1398" s="172">
        <v>44441</v>
      </c>
      <c r="E1398" s="173">
        <v>8.7921920000000001E-2</v>
      </c>
      <c r="F1398" s="173">
        <v>8.7921920000000001E-2</v>
      </c>
      <c r="G1398" s="173">
        <v>1014.3496</v>
      </c>
      <c r="I1398" s="92">
        <f t="shared" si="137"/>
        <v>8.7921920000000001E-2</v>
      </c>
      <c r="J1398" t="str">
        <f>IFERROR(VLOOKUP(VLOOKUP(B1398,'Div &amp; NAV PU'!K:N,4,0),$O:$P,2,0),"Debt")</f>
        <v>Debt</v>
      </c>
      <c r="R1398" t="str">
        <f t="shared" si="138"/>
        <v>Y0BQDirect Plan - Daily IDCW</v>
      </c>
      <c r="S1398" t="str">
        <f>+VLOOKUP(B1398,'Div &amp; NAV PU'!K:N,4,0)</f>
        <v>Y0BQ</v>
      </c>
      <c r="T1398" t="str">
        <f>+VLOOKUP(B1398,'Div &amp; NAV PU'!K:O,5,0)</f>
        <v>Direct Plan - Daily IDCW</v>
      </c>
      <c r="U1398">
        <f t="shared" si="136"/>
        <v>16.338912069999992</v>
      </c>
      <c r="V1398">
        <f>+VLOOKUP(T1398,Financials!$C$59:$AN$72,MATCH(S1398,Financials!$1:$1,0)-2,0)</f>
        <v>16.338912069999992</v>
      </c>
      <c r="W1398" s="108">
        <f t="shared" si="139"/>
        <v>0</v>
      </c>
      <c r="Y1398" s="92">
        <f t="shared" si="134"/>
        <v>16.338912069999992</v>
      </c>
      <c r="Z1398" s="169">
        <f t="shared" si="135"/>
        <v>16.338912069999992</v>
      </c>
    </row>
    <row r="1399" spans="1:26" hidden="1" x14ac:dyDescent="0.25">
      <c r="A1399" s="171">
        <v>2071</v>
      </c>
      <c r="B1399" s="171">
        <v>222</v>
      </c>
      <c r="C1399" s="171" t="s">
        <v>2455</v>
      </c>
      <c r="D1399" s="172">
        <v>44442</v>
      </c>
      <c r="E1399" s="173">
        <v>9.3545E-4</v>
      </c>
      <c r="F1399" s="173">
        <v>9.3545E-4</v>
      </c>
      <c r="G1399" s="173">
        <v>10.322100000000001</v>
      </c>
      <c r="I1399" s="92">
        <f t="shared" si="137"/>
        <v>9.3545E-4</v>
      </c>
      <c r="J1399" t="str">
        <f>IFERROR(VLOOKUP(VLOOKUP(B1399,'Div &amp; NAV PU'!K:N,4,0),$O:$P,2,0),"Debt")</f>
        <v>Debt</v>
      </c>
      <c r="R1399" t="str">
        <f t="shared" si="138"/>
        <v>Y0BORegular Plan - Daily IDCW</v>
      </c>
      <c r="S1399" t="str">
        <f>+VLOOKUP(B1399,'Div &amp; NAV PU'!K:N,4,0)</f>
        <v>Y0BO</v>
      </c>
      <c r="T1399" t="str">
        <f>+VLOOKUP(B1399,'Div &amp; NAV PU'!K:O,5,0)</f>
        <v>Regular Plan - Daily IDCW</v>
      </c>
      <c r="U1399">
        <f t="shared" si="136"/>
        <v>0.17107141000000012</v>
      </c>
      <c r="V1399">
        <f>+VLOOKUP(T1399,Financials!$C$59:$AN$72,MATCH(S1399,Financials!$1:$1,0)-2,0)</f>
        <v>0.17107141000000012</v>
      </c>
      <c r="W1399" s="108">
        <f t="shared" si="139"/>
        <v>0</v>
      </c>
      <c r="Y1399" s="92">
        <f t="shared" si="134"/>
        <v>0.17107141000000012</v>
      </c>
      <c r="Z1399" s="169">
        <f t="shared" si="135"/>
        <v>0.17107141000000012</v>
      </c>
    </row>
    <row r="1400" spans="1:26" hidden="1" x14ac:dyDescent="0.25">
      <c r="A1400" s="171">
        <v>2072</v>
      </c>
      <c r="B1400" s="171" t="s">
        <v>1259</v>
      </c>
      <c r="C1400" s="171" t="s">
        <v>2457</v>
      </c>
      <c r="D1400" s="172">
        <v>44442</v>
      </c>
      <c r="E1400" s="173">
        <v>9.9847E-4</v>
      </c>
      <c r="F1400" s="173">
        <v>9.9847E-4</v>
      </c>
      <c r="G1400" s="173">
        <v>10.5092</v>
      </c>
      <c r="I1400" s="92">
        <f t="shared" si="137"/>
        <v>9.9847E-4</v>
      </c>
      <c r="J1400" t="str">
        <f>IFERROR(VLOOKUP(VLOOKUP(B1400,'Div &amp; NAV PU'!K:N,4,0),$O:$P,2,0),"Debt")</f>
        <v>Debt</v>
      </c>
      <c r="R1400" t="str">
        <f t="shared" si="138"/>
        <v>Y0BODirect Plan - Daily IDCW</v>
      </c>
      <c r="S1400" t="str">
        <f>+VLOOKUP(B1400,'Div &amp; NAV PU'!K:N,4,0)</f>
        <v>Y0BO</v>
      </c>
      <c r="T1400" t="str">
        <f>+VLOOKUP(B1400,'Div &amp; NAV PU'!K:O,5,0)</f>
        <v>Direct Plan - Daily IDCW</v>
      </c>
      <c r="U1400">
        <f t="shared" si="136"/>
        <v>0.18260394999999999</v>
      </c>
      <c r="V1400">
        <f>+VLOOKUP(T1400,Financials!$C$59:$AN$72,MATCH(S1400,Financials!$1:$1,0)-2,0)</f>
        <v>0.18260394999999999</v>
      </c>
      <c r="W1400" s="108">
        <f t="shared" si="139"/>
        <v>0</v>
      </c>
      <c r="Y1400" s="92">
        <f t="shared" si="134"/>
        <v>0.18260394999999999</v>
      </c>
      <c r="Z1400" s="169">
        <f t="shared" si="135"/>
        <v>0.18260394999999999</v>
      </c>
    </row>
    <row r="1401" spans="1:26" hidden="1" x14ac:dyDescent="0.25">
      <c r="A1401" s="171">
        <v>2073</v>
      </c>
      <c r="B1401" s="171" t="s">
        <v>1289</v>
      </c>
      <c r="C1401" s="171" t="s">
        <v>2444</v>
      </c>
      <c r="D1401" s="172">
        <v>44442</v>
      </c>
      <c r="E1401" s="173">
        <v>8.1080830000000007E-2</v>
      </c>
      <c r="F1401" s="173">
        <v>8.1080830000000007E-2</v>
      </c>
      <c r="G1401" s="173">
        <v>1023.3</v>
      </c>
      <c r="I1401" s="92">
        <f t="shared" si="137"/>
        <v>8.1080830000000007E-2</v>
      </c>
      <c r="J1401" t="str">
        <f>IFERROR(VLOOKUP(VLOOKUP(B1401,'Div &amp; NAV PU'!K:N,4,0),$O:$P,2,0),"Debt")</f>
        <v>Debt</v>
      </c>
      <c r="R1401" t="str">
        <f t="shared" si="138"/>
        <v>Y0ALRegular Plan - Daily IDCW</v>
      </c>
      <c r="S1401" t="str">
        <f>+VLOOKUP(B1401,'Div &amp; NAV PU'!K:N,4,0)</f>
        <v>Y0AL</v>
      </c>
      <c r="T1401" t="str">
        <f>+VLOOKUP(B1401,'Div &amp; NAV PU'!K:O,5,0)</f>
        <v>Regular Plan - Daily IDCW</v>
      </c>
      <c r="U1401">
        <f t="shared" si="136"/>
        <v>15.581406499999995</v>
      </c>
      <c r="V1401">
        <f>+VLOOKUP(T1401,Financials!$C$59:$AN$72,MATCH(S1401,Financials!$1:$1,0)-2,0)</f>
        <v>15.581406499999995</v>
      </c>
      <c r="W1401" s="108">
        <f t="shared" si="139"/>
        <v>0</v>
      </c>
      <c r="Y1401" s="92">
        <f t="shared" si="134"/>
        <v>15.581406499999995</v>
      </c>
      <c r="Z1401" s="169">
        <f t="shared" si="135"/>
        <v>15.581406499999995</v>
      </c>
    </row>
    <row r="1402" spans="1:26" hidden="1" x14ac:dyDescent="0.25">
      <c r="A1402" s="171">
        <v>2074</v>
      </c>
      <c r="B1402" s="171" t="s">
        <v>1285</v>
      </c>
      <c r="C1402" s="171" t="s">
        <v>2445</v>
      </c>
      <c r="D1402" s="172">
        <v>44442</v>
      </c>
      <c r="E1402" s="173">
        <v>8.3776760000000006E-2</v>
      </c>
      <c r="F1402" s="173">
        <v>8.3776760000000006E-2</v>
      </c>
      <c r="G1402" s="173">
        <v>1023.3</v>
      </c>
      <c r="I1402" s="92">
        <f t="shared" si="137"/>
        <v>8.3776760000000006E-2</v>
      </c>
      <c r="J1402" t="str">
        <f>IFERROR(VLOOKUP(VLOOKUP(B1402,'Div &amp; NAV PU'!K:N,4,0),$O:$P,2,0),"Debt")</f>
        <v>Debt</v>
      </c>
      <c r="R1402" t="str">
        <f t="shared" si="138"/>
        <v>Y0ALDirect Plan - Daily IDCW</v>
      </c>
      <c r="S1402" t="str">
        <f>+VLOOKUP(B1402,'Div &amp; NAV PU'!K:N,4,0)</f>
        <v>Y0AL</v>
      </c>
      <c r="T1402" t="str">
        <f>+VLOOKUP(B1402,'Div &amp; NAV PU'!K:O,5,0)</f>
        <v>Direct Plan - Daily IDCW</v>
      </c>
      <c r="U1402">
        <f t="shared" si="136"/>
        <v>16.110954460000006</v>
      </c>
      <c r="V1402">
        <f>+VLOOKUP(T1402,Financials!$C$59:$AN$72,MATCH(S1402,Financials!$1:$1,0)-2,0)</f>
        <v>16.110954460000006</v>
      </c>
      <c r="W1402" s="108">
        <f t="shared" si="139"/>
        <v>0</v>
      </c>
      <c r="Y1402" s="92">
        <f t="shared" si="134"/>
        <v>16.110954460000006</v>
      </c>
      <c r="Z1402" s="169">
        <f t="shared" si="135"/>
        <v>16.110954460000006</v>
      </c>
    </row>
    <row r="1403" spans="1:26" hidden="1" x14ac:dyDescent="0.25">
      <c r="A1403" s="171">
        <v>2075</v>
      </c>
      <c r="B1403" s="171">
        <v>125</v>
      </c>
      <c r="C1403" s="171" t="s">
        <v>2458</v>
      </c>
      <c r="D1403" s="172">
        <v>44442</v>
      </c>
      <c r="E1403" s="173">
        <v>1.19553E-3</v>
      </c>
      <c r="F1403" s="173">
        <v>1.19553E-3</v>
      </c>
      <c r="G1403" s="173">
        <v>10.8591</v>
      </c>
      <c r="I1403" s="92">
        <f t="shared" si="137"/>
        <v>1.19553E-3</v>
      </c>
      <c r="J1403" t="str">
        <f>IFERROR(VLOOKUP(VLOOKUP(B1403,'Div &amp; NAV PU'!K:N,4,0),$O:$P,2,0),"Debt")</f>
        <v>Debt</v>
      </c>
      <c r="R1403" t="str">
        <f t="shared" si="138"/>
        <v>Y0BLRegular Plan - Daily IDCW</v>
      </c>
      <c r="S1403" t="str">
        <f>+VLOOKUP(B1403,'Div &amp; NAV PU'!K:N,4,0)</f>
        <v>Y0BL</v>
      </c>
      <c r="T1403" t="str">
        <f>+VLOOKUP(B1403,'Div &amp; NAV PU'!K:O,5,0)</f>
        <v>Regular Plan - Daily IDCW</v>
      </c>
      <c r="U1403">
        <f t="shared" si="136"/>
        <v>0.15721088999999988</v>
      </c>
      <c r="V1403">
        <f>+VLOOKUP(T1403,Financials!$C$59:$AN$72,MATCH(S1403,Financials!$1:$1,0)-2,0)</f>
        <v>0.15721088999999988</v>
      </c>
      <c r="W1403" s="108">
        <f t="shared" si="139"/>
        <v>0</v>
      </c>
      <c r="Y1403" s="92">
        <f t="shared" si="134"/>
        <v>0.15721088999999988</v>
      </c>
      <c r="Z1403" s="169">
        <f t="shared" si="135"/>
        <v>0.15721088999999988</v>
      </c>
    </row>
    <row r="1404" spans="1:26" hidden="1" x14ac:dyDescent="0.25">
      <c r="A1404" s="171">
        <v>2076</v>
      </c>
      <c r="B1404" s="171" t="s">
        <v>1263</v>
      </c>
      <c r="C1404" s="171" t="s">
        <v>2459</v>
      </c>
      <c r="D1404" s="172">
        <v>44442</v>
      </c>
      <c r="E1404" s="173">
        <v>1.3383399999999999E-3</v>
      </c>
      <c r="F1404" s="173">
        <v>1.3383399999999999E-3</v>
      </c>
      <c r="G1404" s="173">
        <v>10.8591</v>
      </c>
      <c r="I1404" s="92">
        <f t="shared" si="137"/>
        <v>1.3383399999999999E-3</v>
      </c>
      <c r="J1404" t="str">
        <f>IFERROR(VLOOKUP(VLOOKUP(B1404,'Div &amp; NAV PU'!K:N,4,0),$O:$P,2,0),"Debt")</f>
        <v>Debt</v>
      </c>
      <c r="R1404" t="str">
        <f t="shared" si="138"/>
        <v>Y0BLDirect Plan - Daily IDCW</v>
      </c>
      <c r="S1404" t="str">
        <f>+VLOOKUP(B1404,'Div &amp; NAV PU'!K:N,4,0)</f>
        <v>Y0BL</v>
      </c>
      <c r="T1404" t="str">
        <f>+VLOOKUP(B1404,'Div &amp; NAV PU'!K:O,5,0)</f>
        <v>Direct Plan - Daily IDCW</v>
      </c>
      <c r="U1404">
        <f t="shared" si="136"/>
        <v>0.18309809000000002</v>
      </c>
      <c r="V1404">
        <f>+VLOOKUP(T1404,Financials!$C$59:$AN$72,MATCH(S1404,Financials!$1:$1,0)-2,0)</f>
        <v>0.18309809000000002</v>
      </c>
      <c r="W1404" s="108">
        <f t="shared" si="139"/>
        <v>0</v>
      </c>
      <c r="Y1404" s="92">
        <f t="shared" ref="Y1404:Y1467" si="140">+SUMIFS(E:E,R:R,R1404)</f>
        <v>0.18309809000000002</v>
      </c>
      <c r="Z1404" s="169">
        <f t="shared" ref="Z1404:Z1467" si="141">+SUMIFS(F:F,R:R,R1404)</f>
        <v>0.18309809000000002</v>
      </c>
    </row>
    <row r="1405" spans="1:26" hidden="1" x14ac:dyDescent="0.25">
      <c r="A1405" s="171">
        <v>2077</v>
      </c>
      <c r="B1405" s="171" t="s">
        <v>1271</v>
      </c>
      <c r="C1405" s="171" t="s">
        <v>2446</v>
      </c>
      <c r="D1405" s="172">
        <v>44442</v>
      </c>
      <c r="E1405" s="173">
        <v>7.1347599999999997E-2</v>
      </c>
      <c r="F1405" s="173">
        <v>7.1347599999999997E-2</v>
      </c>
      <c r="G1405" s="173">
        <v>1011.7794</v>
      </c>
      <c r="I1405" s="92">
        <f t="shared" si="137"/>
        <v>7.1347599999999997E-2</v>
      </c>
      <c r="J1405" t="str">
        <f>IFERROR(VLOOKUP(VLOOKUP(B1405,'Div &amp; NAV PU'!K:N,4,0),$O:$P,2,0),"Debt")</f>
        <v>Debt</v>
      </c>
      <c r="R1405" t="str">
        <f t="shared" si="138"/>
        <v>Y0BQRegular Plan - Daily IDCW</v>
      </c>
      <c r="S1405" t="str">
        <f>+VLOOKUP(B1405,'Div &amp; NAV PU'!K:N,4,0)</f>
        <v>Y0BQ</v>
      </c>
      <c r="T1405" t="str">
        <f>+VLOOKUP(B1405,'Div &amp; NAV PU'!K:O,5,0)</f>
        <v>Regular Plan - Daily IDCW</v>
      </c>
      <c r="U1405">
        <f t="shared" si="136"/>
        <v>15.994319890000005</v>
      </c>
      <c r="V1405">
        <f>+VLOOKUP(T1405,Financials!$C$59:$AN$72,MATCH(S1405,Financials!$1:$1,0)-2,0)</f>
        <v>15.994319890000005</v>
      </c>
      <c r="W1405" s="108">
        <f t="shared" si="139"/>
        <v>0</v>
      </c>
      <c r="Y1405" s="92">
        <f t="shared" si="140"/>
        <v>15.994319890000005</v>
      </c>
      <c r="Z1405" s="169">
        <f t="shared" si="141"/>
        <v>15.994319890000005</v>
      </c>
    </row>
    <row r="1406" spans="1:26" hidden="1" x14ac:dyDescent="0.25">
      <c r="A1406" s="171">
        <v>2078</v>
      </c>
      <c r="B1406" s="171" t="s">
        <v>1268</v>
      </c>
      <c r="C1406" s="171" t="s">
        <v>2447</v>
      </c>
      <c r="D1406" s="172">
        <v>44442</v>
      </c>
      <c r="E1406" s="173">
        <v>7.317071E-2</v>
      </c>
      <c r="F1406" s="173">
        <v>7.317071E-2</v>
      </c>
      <c r="G1406" s="173">
        <v>1014.3496</v>
      </c>
      <c r="I1406" s="92">
        <f t="shared" si="137"/>
        <v>7.317071E-2</v>
      </c>
      <c r="J1406" t="str">
        <f>IFERROR(VLOOKUP(VLOOKUP(B1406,'Div &amp; NAV PU'!K:N,4,0),$O:$P,2,0),"Debt")</f>
        <v>Debt</v>
      </c>
      <c r="R1406" t="str">
        <f t="shared" si="138"/>
        <v>Y0BQDirect Plan - Daily IDCW</v>
      </c>
      <c r="S1406" t="str">
        <f>+VLOOKUP(B1406,'Div &amp; NAV PU'!K:N,4,0)</f>
        <v>Y0BQ</v>
      </c>
      <c r="T1406" t="str">
        <f>+VLOOKUP(B1406,'Div &amp; NAV PU'!K:O,5,0)</f>
        <v>Direct Plan - Daily IDCW</v>
      </c>
      <c r="U1406">
        <f t="shared" si="136"/>
        <v>16.338912069999992</v>
      </c>
      <c r="V1406">
        <f>+VLOOKUP(T1406,Financials!$C$59:$AN$72,MATCH(S1406,Financials!$1:$1,0)-2,0)</f>
        <v>16.338912069999992</v>
      </c>
      <c r="W1406" s="108">
        <f t="shared" si="139"/>
        <v>0</v>
      </c>
      <c r="Y1406" s="92">
        <f t="shared" si="140"/>
        <v>16.338912069999992</v>
      </c>
      <c r="Z1406" s="169">
        <f t="shared" si="141"/>
        <v>16.338912069999992</v>
      </c>
    </row>
    <row r="1407" spans="1:26" hidden="1" x14ac:dyDescent="0.25">
      <c r="A1407" s="171">
        <v>2079</v>
      </c>
      <c r="B1407" s="171" t="s">
        <v>1289</v>
      </c>
      <c r="C1407" s="171" t="s">
        <v>2444</v>
      </c>
      <c r="D1407" s="172">
        <v>44444</v>
      </c>
      <c r="E1407" s="173">
        <v>0.16241845999999999</v>
      </c>
      <c r="F1407" s="173">
        <v>0.16241845999999999</v>
      </c>
      <c r="G1407" s="173">
        <v>1023.3</v>
      </c>
      <c r="I1407" s="92">
        <f t="shared" si="137"/>
        <v>0.16241845999999999</v>
      </c>
      <c r="J1407" t="str">
        <f>IFERROR(VLOOKUP(VLOOKUP(B1407,'Div &amp; NAV PU'!K:N,4,0),$O:$P,2,0),"Debt")</f>
        <v>Debt</v>
      </c>
      <c r="R1407" t="str">
        <f t="shared" si="138"/>
        <v>Y0ALRegular Plan - Daily IDCW</v>
      </c>
      <c r="S1407" t="str">
        <f>+VLOOKUP(B1407,'Div &amp; NAV PU'!K:N,4,0)</f>
        <v>Y0AL</v>
      </c>
      <c r="T1407" t="str">
        <f>+VLOOKUP(B1407,'Div &amp; NAV PU'!K:O,5,0)</f>
        <v>Regular Plan - Daily IDCW</v>
      </c>
      <c r="U1407">
        <f t="shared" si="136"/>
        <v>15.581406499999995</v>
      </c>
      <c r="V1407">
        <f>+VLOOKUP(T1407,Financials!$C$59:$AN$72,MATCH(S1407,Financials!$1:$1,0)-2,0)</f>
        <v>15.581406499999995</v>
      </c>
      <c r="W1407" s="108">
        <f t="shared" si="139"/>
        <v>0</v>
      </c>
      <c r="Y1407" s="92">
        <f t="shared" si="140"/>
        <v>15.581406499999995</v>
      </c>
      <c r="Z1407" s="169">
        <f t="shared" si="141"/>
        <v>15.581406499999995</v>
      </c>
    </row>
    <row r="1408" spans="1:26" hidden="1" x14ac:dyDescent="0.25">
      <c r="A1408" s="171">
        <v>2080</v>
      </c>
      <c r="B1408" s="171" t="s">
        <v>1285</v>
      </c>
      <c r="C1408" s="171" t="s">
        <v>2445</v>
      </c>
      <c r="D1408" s="172">
        <v>44444</v>
      </c>
      <c r="E1408" s="173">
        <v>0.16809478999999999</v>
      </c>
      <c r="F1408" s="173">
        <v>0.16809478999999999</v>
      </c>
      <c r="G1408" s="173">
        <v>1023.3</v>
      </c>
      <c r="I1408" s="92">
        <f t="shared" si="137"/>
        <v>0.16809478999999999</v>
      </c>
      <c r="J1408" t="str">
        <f>IFERROR(VLOOKUP(VLOOKUP(B1408,'Div &amp; NAV PU'!K:N,4,0),$O:$P,2,0),"Debt")</f>
        <v>Debt</v>
      </c>
      <c r="R1408" t="str">
        <f t="shared" si="138"/>
        <v>Y0ALDirect Plan - Daily IDCW</v>
      </c>
      <c r="S1408" t="str">
        <f>+VLOOKUP(B1408,'Div &amp; NAV PU'!K:N,4,0)</f>
        <v>Y0AL</v>
      </c>
      <c r="T1408" t="str">
        <f>+VLOOKUP(B1408,'Div &amp; NAV PU'!K:O,5,0)</f>
        <v>Direct Plan - Daily IDCW</v>
      </c>
      <c r="U1408">
        <f t="shared" si="136"/>
        <v>16.110954460000006</v>
      </c>
      <c r="V1408">
        <f>+VLOOKUP(T1408,Financials!$C$59:$AN$72,MATCH(S1408,Financials!$1:$1,0)-2,0)</f>
        <v>16.110954460000006</v>
      </c>
      <c r="W1408" s="108">
        <f t="shared" si="139"/>
        <v>0</v>
      </c>
      <c r="Y1408" s="92">
        <f t="shared" si="140"/>
        <v>16.110954460000006</v>
      </c>
      <c r="Z1408" s="169">
        <f t="shared" si="141"/>
        <v>16.110954460000006</v>
      </c>
    </row>
    <row r="1409" spans="1:26" hidden="1" x14ac:dyDescent="0.25">
      <c r="A1409" s="171">
        <v>2081</v>
      </c>
      <c r="B1409" s="171" t="s">
        <v>1271</v>
      </c>
      <c r="C1409" s="171" t="s">
        <v>2446</v>
      </c>
      <c r="D1409" s="172">
        <v>44444</v>
      </c>
      <c r="E1409" s="173">
        <v>0.16881349000000001</v>
      </c>
      <c r="F1409" s="173">
        <v>0.16881349000000001</v>
      </c>
      <c r="G1409" s="173">
        <v>1011.7794</v>
      </c>
      <c r="I1409" s="92">
        <f t="shared" si="137"/>
        <v>0.16881349000000001</v>
      </c>
      <c r="J1409" t="str">
        <f>IFERROR(VLOOKUP(VLOOKUP(B1409,'Div &amp; NAV PU'!K:N,4,0),$O:$P,2,0),"Debt")</f>
        <v>Debt</v>
      </c>
      <c r="R1409" t="str">
        <f t="shared" si="138"/>
        <v>Y0BQRegular Plan - Daily IDCW</v>
      </c>
      <c r="S1409" t="str">
        <f>+VLOOKUP(B1409,'Div &amp; NAV PU'!K:N,4,0)</f>
        <v>Y0BQ</v>
      </c>
      <c r="T1409" t="str">
        <f>+VLOOKUP(B1409,'Div &amp; NAV PU'!K:O,5,0)</f>
        <v>Regular Plan - Daily IDCW</v>
      </c>
      <c r="U1409">
        <f t="shared" si="136"/>
        <v>15.994319890000005</v>
      </c>
      <c r="V1409">
        <f>+VLOOKUP(T1409,Financials!$C$59:$AN$72,MATCH(S1409,Financials!$1:$1,0)-2,0)</f>
        <v>15.994319890000005</v>
      </c>
      <c r="W1409" s="108">
        <f t="shared" si="139"/>
        <v>0</v>
      </c>
      <c r="Y1409" s="92">
        <f t="shared" si="140"/>
        <v>15.994319890000005</v>
      </c>
      <c r="Z1409" s="169">
        <f t="shared" si="141"/>
        <v>15.994319890000005</v>
      </c>
    </row>
    <row r="1410" spans="1:26" hidden="1" x14ac:dyDescent="0.25">
      <c r="A1410" s="171">
        <v>2082</v>
      </c>
      <c r="B1410" s="171" t="s">
        <v>1268</v>
      </c>
      <c r="C1410" s="171" t="s">
        <v>2447</v>
      </c>
      <c r="D1410" s="172">
        <v>44444</v>
      </c>
      <c r="E1410" s="173">
        <v>0.17257054999999999</v>
      </c>
      <c r="F1410" s="173">
        <v>0.17257054999999999</v>
      </c>
      <c r="G1410" s="173">
        <v>1014.3496</v>
      </c>
      <c r="I1410" s="92">
        <f t="shared" si="137"/>
        <v>0.17257054999999999</v>
      </c>
      <c r="J1410" t="str">
        <f>IFERROR(VLOOKUP(VLOOKUP(B1410,'Div &amp; NAV PU'!K:N,4,0),$O:$P,2,0),"Debt")</f>
        <v>Debt</v>
      </c>
      <c r="R1410" t="str">
        <f t="shared" si="138"/>
        <v>Y0BQDirect Plan - Daily IDCW</v>
      </c>
      <c r="S1410" t="str">
        <f>+VLOOKUP(B1410,'Div &amp; NAV PU'!K:N,4,0)</f>
        <v>Y0BQ</v>
      </c>
      <c r="T1410" t="str">
        <f>+VLOOKUP(B1410,'Div &amp; NAV PU'!K:O,5,0)</f>
        <v>Direct Plan - Daily IDCW</v>
      </c>
      <c r="U1410">
        <f t="shared" ref="U1410:U1473" si="142">+SUMIFS(I:I,R:R,R1410)</f>
        <v>16.338912069999992</v>
      </c>
      <c r="V1410">
        <f>+VLOOKUP(T1410,Financials!$C$59:$AN$72,MATCH(S1410,Financials!$1:$1,0)-2,0)</f>
        <v>16.338912069999992</v>
      </c>
      <c r="W1410" s="108">
        <f t="shared" si="139"/>
        <v>0</v>
      </c>
      <c r="Y1410" s="92">
        <f t="shared" si="140"/>
        <v>16.338912069999992</v>
      </c>
      <c r="Z1410" s="169">
        <f t="shared" si="141"/>
        <v>16.338912069999992</v>
      </c>
    </row>
    <row r="1411" spans="1:26" hidden="1" x14ac:dyDescent="0.25">
      <c r="A1411" s="171">
        <v>2083</v>
      </c>
      <c r="B1411" s="171" t="s">
        <v>1300</v>
      </c>
      <c r="C1411" s="171" t="s">
        <v>2460</v>
      </c>
      <c r="D1411" s="172">
        <v>44445</v>
      </c>
      <c r="E1411" s="173">
        <v>8.7261999999999999E-3</v>
      </c>
      <c r="F1411" s="173">
        <v>8.7261999999999999E-3</v>
      </c>
      <c r="G1411" s="173">
        <v>10.8437</v>
      </c>
      <c r="I1411" s="92">
        <f t="shared" ref="I1411:I1474" si="143">F1411</f>
        <v>8.7261999999999999E-3</v>
      </c>
      <c r="J1411" t="str">
        <f>IFERROR(VLOOKUP(VLOOKUP(B1411,'Div &amp; NAV PU'!K:N,4,0),$O:$P,2,0),"Debt")</f>
        <v>Debt</v>
      </c>
      <c r="R1411" t="str">
        <f t="shared" si="138"/>
        <v>Y0AIRegular Plan - Weekly IDCW</v>
      </c>
      <c r="S1411" t="str">
        <f>+VLOOKUP(B1411,'Div &amp; NAV PU'!K:N,4,0)</f>
        <v>Y0AI</v>
      </c>
      <c r="T1411" t="str">
        <f>+VLOOKUP(B1411,'Div &amp; NAV PU'!K:O,5,0)</f>
        <v>Regular Plan - Weekly IDCW</v>
      </c>
      <c r="U1411">
        <f t="shared" si="142"/>
        <v>0.25746023000000001</v>
      </c>
      <c r="V1411">
        <f>+VLOOKUP(T1411,Financials!$C$59:$AN$72,MATCH(S1411,Financials!$1:$1,0)-2,0)</f>
        <v>0.25746023000000001</v>
      </c>
      <c r="W1411" s="108">
        <f t="shared" si="139"/>
        <v>0</v>
      </c>
      <c r="Y1411" s="92">
        <f t="shared" si="140"/>
        <v>0.25746023000000001</v>
      </c>
      <c r="Z1411" s="169">
        <f t="shared" si="141"/>
        <v>0.25746023000000001</v>
      </c>
    </row>
    <row r="1412" spans="1:26" hidden="1" x14ac:dyDescent="0.25">
      <c r="A1412" s="171">
        <v>2084</v>
      </c>
      <c r="B1412" s="171" t="s">
        <v>1267</v>
      </c>
      <c r="C1412" s="171" t="s">
        <v>2451</v>
      </c>
      <c r="D1412" s="172">
        <v>44445</v>
      </c>
      <c r="E1412" s="173">
        <v>1.0208119999999999E-2</v>
      </c>
      <c r="F1412" s="173">
        <v>1.0208119999999999E-2</v>
      </c>
      <c r="G1412" s="173">
        <v>13.1312</v>
      </c>
      <c r="I1412" s="92">
        <f t="shared" si="143"/>
        <v>1.0208119999999999E-2</v>
      </c>
      <c r="J1412" t="str">
        <f>IFERROR(VLOOKUP(VLOOKUP(B1412,'Div &amp; NAV PU'!K:N,4,0),$O:$P,2,0),"Debt")</f>
        <v>Debt</v>
      </c>
      <c r="R1412" t="str">
        <f t="shared" si="138"/>
        <v>Y0BLDirect Plan - Weekly IDCW</v>
      </c>
      <c r="S1412" t="str">
        <f>+VLOOKUP(B1412,'Div &amp; NAV PU'!K:N,4,0)</f>
        <v>Y0BL</v>
      </c>
      <c r="T1412" t="str">
        <f>+VLOOKUP(B1412,'Div &amp; NAV PU'!K:O,5,0)</f>
        <v>Direct Plan - Weekly IDCW</v>
      </c>
      <c r="U1412">
        <f t="shared" si="142"/>
        <v>0.18718277999999999</v>
      </c>
      <c r="V1412">
        <f>+VLOOKUP(T1412,Financials!$C$59:$AN$72,MATCH(S1412,Financials!$1:$1,0)-2,0)</f>
        <v>0.18718277999999999</v>
      </c>
      <c r="W1412" s="108">
        <f t="shared" si="139"/>
        <v>0</v>
      </c>
      <c r="Y1412" s="92">
        <f t="shared" si="140"/>
        <v>0.18718277999999999</v>
      </c>
      <c r="Z1412" s="169">
        <f t="shared" si="141"/>
        <v>0.18718277999999999</v>
      </c>
    </row>
    <row r="1413" spans="1:26" hidden="1" x14ac:dyDescent="0.25">
      <c r="A1413" s="171">
        <v>2085</v>
      </c>
      <c r="B1413" s="171" t="s">
        <v>1296</v>
      </c>
      <c r="C1413" s="171" t="s">
        <v>2461</v>
      </c>
      <c r="D1413" s="172">
        <v>44445</v>
      </c>
      <c r="E1413" s="173">
        <v>9.4278799999999996E-3</v>
      </c>
      <c r="F1413" s="173">
        <v>9.4278799999999996E-3</v>
      </c>
      <c r="G1413" s="173">
        <v>10.852600000000001</v>
      </c>
      <c r="I1413" s="92">
        <f t="shared" si="143"/>
        <v>9.4278799999999996E-3</v>
      </c>
      <c r="J1413" t="str">
        <f>IFERROR(VLOOKUP(VLOOKUP(B1413,'Div &amp; NAV PU'!K:N,4,0),$O:$P,2,0),"Debt")</f>
        <v>Debt</v>
      </c>
      <c r="R1413" t="str">
        <f t="shared" si="138"/>
        <v>Y0AIDirect Plan - Weekly IDCW</v>
      </c>
      <c r="S1413" t="str">
        <f>+VLOOKUP(B1413,'Div &amp; NAV PU'!K:N,4,0)</f>
        <v>Y0AI</v>
      </c>
      <c r="T1413" t="str">
        <f>+VLOOKUP(B1413,'Div &amp; NAV PU'!K:O,5,0)</f>
        <v>Direct Plan - Weekly IDCW</v>
      </c>
      <c r="U1413">
        <f t="shared" si="142"/>
        <v>0.27169967</v>
      </c>
      <c r="V1413">
        <f>+VLOOKUP(T1413,Financials!$C$59:$AN$72,MATCH(S1413,Financials!$1:$1,0)-2,0)</f>
        <v>0.27169967</v>
      </c>
      <c r="W1413" s="108">
        <f t="shared" si="139"/>
        <v>0</v>
      </c>
      <c r="Y1413" s="92">
        <f t="shared" si="140"/>
        <v>0.27169967</v>
      </c>
      <c r="Z1413" s="169">
        <f t="shared" si="141"/>
        <v>0.27169967</v>
      </c>
    </row>
    <row r="1414" spans="1:26" hidden="1" x14ac:dyDescent="0.25">
      <c r="A1414" s="171">
        <v>2087</v>
      </c>
      <c r="B1414" s="171">
        <v>221</v>
      </c>
      <c r="C1414" s="171" t="s">
        <v>2454</v>
      </c>
      <c r="D1414" s="172">
        <v>44445</v>
      </c>
      <c r="E1414" s="173">
        <v>7.0794600000000001E-3</v>
      </c>
      <c r="F1414" s="173">
        <v>7.0794600000000001E-3</v>
      </c>
      <c r="G1414" s="173">
        <v>11.1342</v>
      </c>
      <c r="I1414" s="92">
        <f t="shared" si="143"/>
        <v>7.0794600000000001E-3</v>
      </c>
      <c r="J1414" t="str">
        <f>IFERROR(VLOOKUP(VLOOKUP(B1414,'Div &amp; NAV PU'!K:N,4,0),$O:$P,2,0),"Debt")</f>
        <v>Debt</v>
      </c>
      <c r="R1414" t="str">
        <f t="shared" si="138"/>
        <v>Y0BORegular Plan - Weekly IDCW</v>
      </c>
      <c r="S1414" t="str">
        <f>+VLOOKUP(B1414,'Div &amp; NAV PU'!K:N,4,0)</f>
        <v>Y0BO</v>
      </c>
      <c r="T1414" t="str">
        <f>+VLOOKUP(B1414,'Div &amp; NAV PU'!K:O,5,0)</f>
        <v>Regular Plan - Weekly IDCW</v>
      </c>
      <c r="U1414">
        <f t="shared" si="142"/>
        <v>0.15691073999999997</v>
      </c>
      <c r="V1414">
        <f>+VLOOKUP(T1414,Financials!$C$59:$AN$72,MATCH(S1414,Financials!$1:$1,0)-2,0)</f>
        <v>0.15691073999999997</v>
      </c>
      <c r="W1414" s="108">
        <f t="shared" si="139"/>
        <v>0</v>
      </c>
      <c r="Y1414" s="92">
        <f t="shared" si="140"/>
        <v>0.15691073999999997</v>
      </c>
      <c r="Z1414" s="169">
        <f t="shared" si="141"/>
        <v>0.15691073999999997</v>
      </c>
    </row>
    <row r="1415" spans="1:26" hidden="1" x14ac:dyDescent="0.25">
      <c r="A1415" s="171">
        <v>2088</v>
      </c>
      <c r="B1415" s="171">
        <v>222</v>
      </c>
      <c r="C1415" s="171" t="s">
        <v>2455</v>
      </c>
      <c r="D1415" s="172">
        <v>44445</v>
      </c>
      <c r="E1415" s="173">
        <v>2.6478999999999999E-3</v>
      </c>
      <c r="F1415" s="173">
        <v>2.6478999999999999E-3</v>
      </c>
      <c r="G1415" s="173">
        <v>10.322100000000001</v>
      </c>
      <c r="I1415" s="92">
        <f t="shared" si="143"/>
        <v>2.6478999999999999E-3</v>
      </c>
      <c r="J1415" t="str">
        <f>IFERROR(VLOOKUP(VLOOKUP(B1415,'Div &amp; NAV PU'!K:N,4,0),$O:$P,2,0),"Debt")</f>
        <v>Debt</v>
      </c>
      <c r="R1415" t="str">
        <f t="shared" si="138"/>
        <v>Y0BORegular Plan - Daily IDCW</v>
      </c>
      <c r="S1415" t="str">
        <f>+VLOOKUP(B1415,'Div &amp; NAV PU'!K:N,4,0)</f>
        <v>Y0BO</v>
      </c>
      <c r="T1415" t="str">
        <f>+VLOOKUP(B1415,'Div &amp; NAV PU'!K:O,5,0)</f>
        <v>Regular Plan - Daily IDCW</v>
      </c>
      <c r="U1415">
        <f t="shared" si="142"/>
        <v>0.17107141000000012</v>
      </c>
      <c r="V1415">
        <f>+VLOOKUP(T1415,Financials!$C$59:$AN$72,MATCH(S1415,Financials!$1:$1,0)-2,0)</f>
        <v>0.17107141000000012</v>
      </c>
      <c r="W1415" s="108">
        <f t="shared" si="139"/>
        <v>0</v>
      </c>
      <c r="Y1415" s="92">
        <f t="shared" si="140"/>
        <v>0.17107141000000012</v>
      </c>
      <c r="Z1415" s="169">
        <f t="shared" si="141"/>
        <v>0.17107141000000012</v>
      </c>
    </row>
    <row r="1416" spans="1:26" hidden="1" x14ac:dyDescent="0.25">
      <c r="A1416" s="171">
        <v>2090</v>
      </c>
      <c r="B1416" s="171" t="s">
        <v>1262</v>
      </c>
      <c r="C1416" s="171" t="s">
        <v>2456</v>
      </c>
      <c r="D1416" s="172">
        <v>44445</v>
      </c>
      <c r="E1416" s="173">
        <v>7.4585099999999998E-3</v>
      </c>
      <c r="F1416" s="173">
        <v>7.4585099999999998E-3</v>
      </c>
      <c r="G1416" s="173">
        <v>11.3169</v>
      </c>
      <c r="I1416" s="92">
        <f t="shared" si="143"/>
        <v>7.4585099999999998E-3</v>
      </c>
      <c r="J1416" t="str">
        <f>IFERROR(VLOOKUP(VLOOKUP(B1416,'Div &amp; NAV PU'!K:N,4,0),$O:$P,2,0),"Debt")</f>
        <v>Debt</v>
      </c>
      <c r="R1416" t="str">
        <f t="shared" si="138"/>
        <v>Y0BODirect Plan - Weekly IDCW</v>
      </c>
      <c r="S1416" t="str">
        <f>+VLOOKUP(B1416,'Div &amp; NAV PU'!K:N,4,0)</f>
        <v>Y0BO</v>
      </c>
      <c r="T1416" t="str">
        <f>+VLOOKUP(B1416,'Div &amp; NAV PU'!K:O,5,0)</f>
        <v>Direct Plan - Weekly IDCW</v>
      </c>
      <c r="U1416">
        <f t="shared" si="142"/>
        <v>0.16732176999999998</v>
      </c>
      <c r="V1416">
        <f>+VLOOKUP(T1416,Financials!$C$59:$AN$72,MATCH(S1416,Financials!$1:$1,0)-2,0)</f>
        <v>0.16732176999999998</v>
      </c>
      <c r="W1416" s="108">
        <f t="shared" si="139"/>
        <v>0</v>
      </c>
      <c r="Y1416" s="92">
        <f t="shared" si="140"/>
        <v>0.16732176999999998</v>
      </c>
      <c r="Z1416" s="169">
        <f t="shared" si="141"/>
        <v>0.16732176999999998</v>
      </c>
    </row>
    <row r="1417" spans="1:26" hidden="1" x14ac:dyDescent="0.25">
      <c r="A1417" s="171">
        <v>2091</v>
      </c>
      <c r="B1417" s="171" t="s">
        <v>1259</v>
      </c>
      <c r="C1417" s="171" t="s">
        <v>2457</v>
      </c>
      <c r="D1417" s="172">
        <v>44445</v>
      </c>
      <c r="E1417" s="173">
        <v>2.8342200000000001E-3</v>
      </c>
      <c r="F1417" s="173">
        <v>2.8342200000000001E-3</v>
      </c>
      <c r="G1417" s="173">
        <v>10.5092</v>
      </c>
      <c r="I1417" s="92">
        <f t="shared" si="143"/>
        <v>2.8342200000000001E-3</v>
      </c>
      <c r="J1417" t="str">
        <f>IFERROR(VLOOKUP(VLOOKUP(B1417,'Div &amp; NAV PU'!K:N,4,0),$O:$P,2,0),"Debt")</f>
        <v>Debt</v>
      </c>
      <c r="R1417" t="str">
        <f t="shared" si="138"/>
        <v>Y0BODirect Plan - Daily IDCW</v>
      </c>
      <c r="S1417" t="str">
        <f>+VLOOKUP(B1417,'Div &amp; NAV PU'!K:N,4,0)</f>
        <v>Y0BO</v>
      </c>
      <c r="T1417" t="str">
        <f>+VLOOKUP(B1417,'Div &amp; NAV PU'!K:O,5,0)</f>
        <v>Direct Plan - Daily IDCW</v>
      </c>
      <c r="U1417">
        <f t="shared" si="142"/>
        <v>0.18260394999999999</v>
      </c>
      <c r="V1417">
        <f>+VLOOKUP(T1417,Financials!$C$59:$AN$72,MATCH(S1417,Financials!$1:$1,0)-2,0)</f>
        <v>0.18260394999999999</v>
      </c>
      <c r="W1417" s="108">
        <f t="shared" si="139"/>
        <v>0</v>
      </c>
      <c r="Y1417" s="92">
        <f t="shared" si="140"/>
        <v>0.18260394999999999</v>
      </c>
      <c r="Z1417" s="169">
        <f t="shared" si="141"/>
        <v>0.18260394999999999</v>
      </c>
    </row>
    <row r="1418" spans="1:26" hidden="1" x14ac:dyDescent="0.25">
      <c r="A1418" s="171">
        <v>2092</v>
      </c>
      <c r="B1418" s="171" t="s">
        <v>1339</v>
      </c>
      <c r="C1418" s="171" t="s">
        <v>2453</v>
      </c>
      <c r="D1418" s="172">
        <v>44445</v>
      </c>
      <c r="E1418" s="173">
        <v>0.55508552</v>
      </c>
      <c r="F1418" s="173">
        <v>0.55508552</v>
      </c>
      <c r="G1418" s="173">
        <v>1000.0318</v>
      </c>
      <c r="I1418" s="92">
        <f t="shared" si="143"/>
        <v>0.55508552</v>
      </c>
      <c r="J1418" t="str">
        <f>IFERROR(VLOOKUP(VLOOKUP(B1418,'Div &amp; NAV PU'!K:N,4,0),$O:$P,2,0),"Debt")</f>
        <v>Debt</v>
      </c>
      <c r="R1418" t="str">
        <f t="shared" si="138"/>
        <v>Y0ALRegular Plan - Weekly IDCW</v>
      </c>
      <c r="S1418" t="str">
        <f>+VLOOKUP(B1418,'Div &amp; NAV PU'!K:N,4,0)</f>
        <v>Y0AL</v>
      </c>
      <c r="T1418" t="str">
        <f>+VLOOKUP(B1418,'Div &amp; NAV PU'!K:O,5,0)</f>
        <v>Regular Plan - Weekly IDCW</v>
      </c>
      <c r="U1418">
        <f t="shared" si="142"/>
        <v>15.152052740000002</v>
      </c>
      <c r="V1418">
        <f>+VLOOKUP(T1418,Financials!$C$59:$AN$72,MATCH(S1418,Financials!$1:$1,0)-2,0)</f>
        <v>15.152052740000002</v>
      </c>
      <c r="W1418" s="108">
        <f t="shared" si="139"/>
        <v>0</v>
      </c>
      <c r="Y1418" s="92">
        <f t="shared" si="140"/>
        <v>15.152052740000002</v>
      </c>
      <c r="Z1418" s="169">
        <f t="shared" si="141"/>
        <v>15.152052740000002</v>
      </c>
    </row>
    <row r="1419" spans="1:26" hidden="1" x14ac:dyDescent="0.25">
      <c r="A1419" s="171">
        <v>2093</v>
      </c>
      <c r="B1419" s="171" t="s">
        <v>1289</v>
      </c>
      <c r="C1419" s="171" t="s">
        <v>2444</v>
      </c>
      <c r="D1419" s="172">
        <v>44445</v>
      </c>
      <c r="E1419" s="173">
        <v>8.0037700000000003E-2</v>
      </c>
      <c r="F1419" s="173">
        <v>8.0037700000000003E-2</v>
      </c>
      <c r="G1419" s="173">
        <v>1023.3</v>
      </c>
      <c r="I1419" s="92">
        <f t="shared" si="143"/>
        <v>8.0037700000000003E-2</v>
      </c>
      <c r="J1419" t="str">
        <f>IFERROR(VLOOKUP(VLOOKUP(B1419,'Div &amp; NAV PU'!K:N,4,0),$O:$P,2,0),"Debt")</f>
        <v>Debt</v>
      </c>
      <c r="R1419" t="str">
        <f t="shared" si="138"/>
        <v>Y0ALRegular Plan - Daily IDCW</v>
      </c>
      <c r="S1419" t="str">
        <f>+VLOOKUP(B1419,'Div &amp; NAV PU'!K:N,4,0)</f>
        <v>Y0AL</v>
      </c>
      <c r="T1419" t="str">
        <f>+VLOOKUP(B1419,'Div &amp; NAV PU'!K:O,5,0)</f>
        <v>Regular Plan - Daily IDCW</v>
      </c>
      <c r="U1419">
        <f t="shared" si="142"/>
        <v>15.581406499999995</v>
      </c>
      <c r="V1419">
        <f>+VLOOKUP(T1419,Financials!$C$59:$AN$72,MATCH(S1419,Financials!$1:$1,0)-2,0)</f>
        <v>15.581406499999995</v>
      </c>
      <c r="W1419" s="108">
        <f t="shared" si="139"/>
        <v>0</v>
      </c>
      <c r="Y1419" s="92">
        <f t="shared" si="140"/>
        <v>15.581406499999995</v>
      </c>
      <c r="Z1419" s="169">
        <f t="shared" si="141"/>
        <v>15.581406499999995</v>
      </c>
    </row>
    <row r="1420" spans="1:26" hidden="1" x14ac:dyDescent="0.25">
      <c r="A1420" s="171">
        <v>2096</v>
      </c>
      <c r="B1420" s="171" t="s">
        <v>1288</v>
      </c>
      <c r="C1420" s="171" t="s">
        <v>2449</v>
      </c>
      <c r="D1420" s="172">
        <v>44445</v>
      </c>
      <c r="E1420" s="173">
        <v>0.57272884999999996</v>
      </c>
      <c r="F1420" s="173">
        <v>0.57272884999999996</v>
      </c>
      <c r="G1420" s="173">
        <v>1001.4242</v>
      </c>
      <c r="I1420" s="92">
        <f t="shared" si="143"/>
        <v>0.57272884999999996</v>
      </c>
      <c r="J1420" t="str">
        <f>IFERROR(VLOOKUP(VLOOKUP(B1420,'Div &amp; NAV PU'!K:N,4,0),$O:$P,2,0),"Debt")</f>
        <v>Debt</v>
      </c>
      <c r="R1420" t="str">
        <f t="shared" si="138"/>
        <v>Y0ALDirect Plan - Weekly IDCW</v>
      </c>
      <c r="S1420" t="str">
        <f>+VLOOKUP(B1420,'Div &amp; NAV PU'!K:N,4,0)</f>
        <v>Y0AL</v>
      </c>
      <c r="T1420" t="str">
        <f>+VLOOKUP(B1420,'Div &amp; NAV PU'!K:O,5,0)</f>
        <v>Direct Plan - Weekly IDCW</v>
      </c>
      <c r="U1420">
        <f t="shared" si="142"/>
        <v>15.663855589999999</v>
      </c>
      <c r="V1420">
        <f>+VLOOKUP(T1420,Financials!$C$59:$AN$72,MATCH(S1420,Financials!$1:$1,0)-2,0)</f>
        <v>15.663855589999999</v>
      </c>
      <c r="W1420" s="108">
        <f t="shared" si="139"/>
        <v>0</v>
      </c>
      <c r="Y1420" s="92">
        <f t="shared" si="140"/>
        <v>15.663855589999999</v>
      </c>
      <c r="Z1420" s="169">
        <f t="shared" si="141"/>
        <v>15.663855589999999</v>
      </c>
    </row>
    <row r="1421" spans="1:26" hidden="1" x14ac:dyDescent="0.25">
      <c r="A1421" s="171">
        <v>2097</v>
      </c>
      <c r="B1421" s="171" t="s">
        <v>1285</v>
      </c>
      <c r="C1421" s="171" t="s">
        <v>2445</v>
      </c>
      <c r="D1421" s="172">
        <v>44445</v>
      </c>
      <c r="E1421" s="173">
        <v>8.2242990000000002E-2</v>
      </c>
      <c r="F1421" s="173">
        <v>8.2242990000000002E-2</v>
      </c>
      <c r="G1421" s="173">
        <v>1023.3</v>
      </c>
      <c r="I1421" s="92">
        <f t="shared" si="143"/>
        <v>8.2242990000000002E-2</v>
      </c>
      <c r="J1421" t="str">
        <f>IFERROR(VLOOKUP(VLOOKUP(B1421,'Div &amp; NAV PU'!K:N,4,0),$O:$P,2,0),"Debt")</f>
        <v>Debt</v>
      </c>
      <c r="R1421" t="str">
        <f t="shared" si="138"/>
        <v>Y0ALDirect Plan - Daily IDCW</v>
      </c>
      <c r="S1421" t="str">
        <f>+VLOOKUP(B1421,'Div &amp; NAV PU'!K:N,4,0)</f>
        <v>Y0AL</v>
      </c>
      <c r="T1421" t="str">
        <f>+VLOOKUP(B1421,'Div &amp; NAV PU'!K:O,5,0)</f>
        <v>Direct Plan - Daily IDCW</v>
      </c>
      <c r="U1421">
        <f t="shared" si="142"/>
        <v>16.110954460000006</v>
      </c>
      <c r="V1421">
        <f>+VLOOKUP(T1421,Financials!$C$59:$AN$72,MATCH(S1421,Financials!$1:$1,0)-2,0)</f>
        <v>16.110954460000006</v>
      </c>
      <c r="W1421" s="108">
        <f t="shared" si="139"/>
        <v>0</v>
      </c>
      <c r="Y1421" s="92">
        <f t="shared" si="140"/>
        <v>16.110954460000006</v>
      </c>
      <c r="Z1421" s="169">
        <f t="shared" si="141"/>
        <v>16.110954460000006</v>
      </c>
    </row>
    <row r="1422" spans="1:26" hidden="1" x14ac:dyDescent="0.25">
      <c r="A1422" s="171">
        <v>2098</v>
      </c>
      <c r="B1422" s="171">
        <v>126</v>
      </c>
      <c r="C1422" s="171" t="s">
        <v>2450</v>
      </c>
      <c r="D1422" s="172">
        <v>44445</v>
      </c>
      <c r="E1422" s="173">
        <v>9.1165399999999994E-3</v>
      </c>
      <c r="F1422" s="173">
        <v>9.1165399999999994E-3</v>
      </c>
      <c r="G1422" s="173">
        <v>13.0665</v>
      </c>
      <c r="I1422" s="92">
        <f t="shared" si="143"/>
        <v>9.1165399999999994E-3</v>
      </c>
      <c r="J1422" t="str">
        <f>IFERROR(VLOOKUP(VLOOKUP(B1422,'Div &amp; NAV PU'!K:N,4,0),$O:$P,2,0),"Debt")</f>
        <v>Debt</v>
      </c>
      <c r="R1422" t="str">
        <f t="shared" si="138"/>
        <v>Y0BLRegular Plan - Weekly IDCW</v>
      </c>
      <c r="S1422" t="str">
        <f>+VLOOKUP(B1422,'Div &amp; NAV PU'!K:N,4,0)</f>
        <v>Y0BL</v>
      </c>
      <c r="T1422" t="str">
        <f>+VLOOKUP(B1422,'Div &amp; NAV PU'!K:O,5,0)</f>
        <v>Regular Plan - Weekly IDCW</v>
      </c>
      <c r="U1422">
        <f t="shared" si="142"/>
        <v>0.15968480999999998</v>
      </c>
      <c r="V1422">
        <f>+VLOOKUP(T1422,Financials!$C$59:$AN$72,MATCH(S1422,Financials!$1:$1,0)-2,0)</f>
        <v>0.15968480999999998</v>
      </c>
      <c r="W1422" s="108">
        <f t="shared" si="139"/>
        <v>0</v>
      </c>
      <c r="Y1422" s="92">
        <f t="shared" si="140"/>
        <v>0.15968480999999998</v>
      </c>
      <c r="Z1422" s="169">
        <f t="shared" si="141"/>
        <v>0.15968480999999998</v>
      </c>
    </row>
    <row r="1423" spans="1:26" hidden="1" x14ac:dyDescent="0.25">
      <c r="A1423" s="171">
        <v>2099</v>
      </c>
      <c r="B1423" s="171">
        <v>125</v>
      </c>
      <c r="C1423" s="171" t="s">
        <v>2458</v>
      </c>
      <c r="D1423" s="172">
        <v>44445</v>
      </c>
      <c r="E1423" s="173">
        <v>2.63101E-3</v>
      </c>
      <c r="F1423" s="173">
        <v>2.63101E-3</v>
      </c>
      <c r="G1423" s="173">
        <v>10.8591</v>
      </c>
      <c r="I1423" s="92">
        <f t="shared" si="143"/>
        <v>2.63101E-3</v>
      </c>
      <c r="J1423" t="str">
        <f>IFERROR(VLOOKUP(VLOOKUP(B1423,'Div &amp; NAV PU'!K:N,4,0),$O:$P,2,0),"Debt")</f>
        <v>Debt</v>
      </c>
      <c r="R1423" t="str">
        <f t="shared" si="138"/>
        <v>Y0BLRegular Plan - Daily IDCW</v>
      </c>
      <c r="S1423" t="str">
        <f>+VLOOKUP(B1423,'Div &amp; NAV PU'!K:N,4,0)</f>
        <v>Y0BL</v>
      </c>
      <c r="T1423" t="str">
        <f>+VLOOKUP(B1423,'Div &amp; NAV PU'!K:O,5,0)</f>
        <v>Regular Plan - Daily IDCW</v>
      </c>
      <c r="U1423">
        <f t="shared" si="142"/>
        <v>0.15721088999999988</v>
      </c>
      <c r="V1423">
        <f>+VLOOKUP(T1423,Financials!$C$59:$AN$72,MATCH(S1423,Financials!$1:$1,0)-2,0)</f>
        <v>0.15721088999999988</v>
      </c>
      <c r="W1423" s="108">
        <f t="shared" si="139"/>
        <v>0</v>
      </c>
      <c r="Y1423" s="92">
        <f t="shared" si="140"/>
        <v>0.15721088999999988</v>
      </c>
      <c r="Z1423" s="169">
        <f t="shared" si="141"/>
        <v>0.15721088999999988</v>
      </c>
    </row>
    <row r="1424" spans="1:26" hidden="1" x14ac:dyDescent="0.25">
      <c r="A1424" s="171">
        <v>2101</v>
      </c>
      <c r="B1424" s="171" t="s">
        <v>1263</v>
      </c>
      <c r="C1424" s="171" t="s">
        <v>2459</v>
      </c>
      <c r="D1424" s="172">
        <v>44445</v>
      </c>
      <c r="E1424" s="173">
        <v>3.05952E-3</v>
      </c>
      <c r="F1424" s="173">
        <v>3.05952E-3</v>
      </c>
      <c r="G1424" s="173">
        <v>10.8591</v>
      </c>
      <c r="I1424" s="92">
        <f t="shared" si="143"/>
        <v>3.05952E-3</v>
      </c>
      <c r="J1424" t="str">
        <f>IFERROR(VLOOKUP(VLOOKUP(B1424,'Div &amp; NAV PU'!K:N,4,0),$O:$P,2,0),"Debt")</f>
        <v>Debt</v>
      </c>
      <c r="R1424" t="str">
        <f t="shared" si="138"/>
        <v>Y0BLDirect Plan - Daily IDCW</v>
      </c>
      <c r="S1424" t="str">
        <f>+VLOOKUP(B1424,'Div &amp; NAV PU'!K:N,4,0)</f>
        <v>Y0BL</v>
      </c>
      <c r="T1424" t="str">
        <f>+VLOOKUP(B1424,'Div &amp; NAV PU'!K:O,5,0)</f>
        <v>Direct Plan - Daily IDCW</v>
      </c>
      <c r="U1424">
        <f t="shared" si="142"/>
        <v>0.18309809000000002</v>
      </c>
      <c r="V1424">
        <f>+VLOOKUP(T1424,Financials!$C$59:$AN$72,MATCH(S1424,Financials!$1:$1,0)-2,0)</f>
        <v>0.18309809000000002</v>
      </c>
      <c r="W1424" s="108">
        <f t="shared" si="139"/>
        <v>0</v>
      </c>
      <c r="Y1424" s="92">
        <f t="shared" si="140"/>
        <v>0.18309809000000002</v>
      </c>
      <c r="Z1424" s="169">
        <f t="shared" si="141"/>
        <v>0.18309809000000002</v>
      </c>
    </row>
    <row r="1425" spans="1:26" hidden="1" x14ac:dyDescent="0.25">
      <c r="A1425" s="171">
        <v>2102</v>
      </c>
      <c r="B1425" s="171" t="s">
        <v>1273</v>
      </c>
      <c r="C1425" s="171" t="s">
        <v>2448</v>
      </c>
      <c r="D1425" s="172">
        <v>44445</v>
      </c>
      <c r="E1425" s="173">
        <v>0.58861059000000004</v>
      </c>
      <c r="F1425" s="173">
        <v>0.58861059000000004</v>
      </c>
      <c r="G1425" s="173">
        <v>1002.7005</v>
      </c>
      <c r="I1425" s="92">
        <f t="shared" si="143"/>
        <v>0.58861059000000004</v>
      </c>
      <c r="J1425" t="str">
        <f>IFERROR(VLOOKUP(VLOOKUP(B1425,'Div &amp; NAV PU'!K:N,4,0),$O:$P,2,0),"Debt")</f>
        <v>Debt</v>
      </c>
      <c r="R1425" t="str">
        <f t="shared" si="138"/>
        <v>Y0BQRegular Plan - Weekly IDCW</v>
      </c>
      <c r="S1425" t="str">
        <f>+VLOOKUP(B1425,'Div &amp; NAV PU'!K:N,4,0)</f>
        <v>Y0BQ</v>
      </c>
      <c r="T1425" t="str">
        <f>+VLOOKUP(B1425,'Div &amp; NAV PU'!K:O,5,0)</f>
        <v>Regular Plan - Weekly IDCW</v>
      </c>
      <c r="U1425">
        <f t="shared" si="142"/>
        <v>15.883562729999998</v>
      </c>
      <c r="V1425">
        <f>+VLOOKUP(T1425,Financials!$C$59:$AN$72,MATCH(S1425,Financials!$1:$1,0)-2,0)</f>
        <v>15.883562729999998</v>
      </c>
      <c r="W1425" s="108">
        <f t="shared" si="139"/>
        <v>0</v>
      </c>
      <c r="Y1425" s="92">
        <f t="shared" si="140"/>
        <v>15.883562729999998</v>
      </c>
      <c r="Z1425" s="169">
        <f t="shared" si="141"/>
        <v>15.883562729999998</v>
      </c>
    </row>
    <row r="1426" spans="1:26" hidden="1" x14ac:dyDescent="0.25">
      <c r="A1426" s="171">
        <v>2103</v>
      </c>
      <c r="B1426" s="171" t="s">
        <v>1271</v>
      </c>
      <c r="C1426" s="171" t="s">
        <v>2446</v>
      </c>
      <c r="D1426" s="172">
        <v>44445</v>
      </c>
      <c r="E1426" s="173">
        <v>8.4911899999999998E-2</v>
      </c>
      <c r="F1426" s="173">
        <v>8.4911899999999998E-2</v>
      </c>
      <c r="G1426" s="173">
        <v>1011.7794</v>
      </c>
      <c r="I1426" s="92">
        <f t="shared" si="143"/>
        <v>8.4911899999999998E-2</v>
      </c>
      <c r="J1426" t="str">
        <f>IFERROR(VLOOKUP(VLOOKUP(B1426,'Div &amp; NAV PU'!K:N,4,0),$O:$P,2,0),"Debt")</f>
        <v>Debt</v>
      </c>
      <c r="R1426" t="str">
        <f t="shared" si="138"/>
        <v>Y0BQRegular Plan - Daily IDCW</v>
      </c>
      <c r="S1426" t="str">
        <f>+VLOOKUP(B1426,'Div &amp; NAV PU'!K:N,4,0)</f>
        <v>Y0BQ</v>
      </c>
      <c r="T1426" t="str">
        <f>+VLOOKUP(B1426,'Div &amp; NAV PU'!K:O,5,0)</f>
        <v>Regular Plan - Daily IDCW</v>
      </c>
      <c r="U1426">
        <f t="shared" si="142"/>
        <v>15.994319890000005</v>
      </c>
      <c r="V1426">
        <f>+VLOOKUP(T1426,Financials!$C$59:$AN$72,MATCH(S1426,Financials!$1:$1,0)-2,0)</f>
        <v>15.994319890000005</v>
      </c>
      <c r="W1426" s="108">
        <f t="shared" si="139"/>
        <v>0</v>
      </c>
      <c r="Y1426" s="92">
        <f t="shared" si="140"/>
        <v>15.994319890000005</v>
      </c>
      <c r="Z1426" s="169">
        <f t="shared" si="141"/>
        <v>15.994319890000005</v>
      </c>
    </row>
    <row r="1427" spans="1:26" hidden="1" x14ac:dyDescent="0.25">
      <c r="A1427" s="171">
        <v>2104</v>
      </c>
      <c r="B1427" s="171" t="s">
        <v>1270</v>
      </c>
      <c r="C1427" s="171" t="s">
        <v>2452</v>
      </c>
      <c r="D1427" s="172">
        <v>44445</v>
      </c>
      <c r="E1427" s="173">
        <v>0.59908972000000005</v>
      </c>
      <c r="F1427" s="173">
        <v>0.59908972000000005</v>
      </c>
      <c r="G1427" s="173">
        <v>1000.9308</v>
      </c>
      <c r="I1427" s="92">
        <f t="shared" si="143"/>
        <v>0.59908972000000005</v>
      </c>
      <c r="J1427" t="str">
        <f>IFERROR(VLOOKUP(VLOOKUP(B1427,'Div &amp; NAV PU'!K:N,4,0),$O:$P,2,0),"Debt")</f>
        <v>Debt</v>
      </c>
      <c r="R1427" t="str">
        <f t="shared" si="138"/>
        <v>Y0BQDirect Plan - Weekly IDCW</v>
      </c>
      <c r="S1427" t="str">
        <f>+VLOOKUP(B1427,'Div &amp; NAV PU'!K:N,4,0)</f>
        <v>Y0BQ</v>
      </c>
      <c r="T1427" t="str">
        <f>+VLOOKUP(B1427,'Div &amp; NAV PU'!K:O,5,0)</f>
        <v>Direct Plan - Weekly IDCW</v>
      </c>
      <c r="U1427">
        <f t="shared" si="142"/>
        <v>16.12514651</v>
      </c>
      <c r="V1427">
        <f>+VLOOKUP(T1427,Financials!$C$59:$AN$72,MATCH(S1427,Financials!$1:$1,0)-2,0)</f>
        <v>16.12514651</v>
      </c>
      <c r="W1427" s="108">
        <f t="shared" si="139"/>
        <v>0</v>
      </c>
      <c r="Y1427" s="92">
        <f t="shared" si="140"/>
        <v>16.12514651</v>
      </c>
      <c r="Z1427" s="169">
        <f t="shared" si="141"/>
        <v>16.12514651</v>
      </c>
    </row>
    <row r="1428" spans="1:26" hidden="1" x14ac:dyDescent="0.25">
      <c r="A1428" s="171">
        <v>2105</v>
      </c>
      <c r="B1428" s="171" t="s">
        <v>1268</v>
      </c>
      <c r="C1428" s="171" t="s">
        <v>2447</v>
      </c>
      <c r="D1428" s="172">
        <v>44445</v>
      </c>
      <c r="E1428" s="173">
        <v>8.6809910000000004E-2</v>
      </c>
      <c r="F1428" s="173">
        <v>8.6809910000000004E-2</v>
      </c>
      <c r="G1428" s="173">
        <v>1014.3496</v>
      </c>
      <c r="I1428" s="92">
        <f t="shared" si="143"/>
        <v>8.6809910000000004E-2</v>
      </c>
      <c r="J1428" t="str">
        <f>IFERROR(VLOOKUP(VLOOKUP(B1428,'Div &amp; NAV PU'!K:N,4,0),$O:$P,2,0),"Debt")</f>
        <v>Debt</v>
      </c>
      <c r="R1428" t="str">
        <f t="shared" si="138"/>
        <v>Y0BQDirect Plan - Daily IDCW</v>
      </c>
      <c r="S1428" t="str">
        <f>+VLOOKUP(B1428,'Div &amp; NAV PU'!K:N,4,0)</f>
        <v>Y0BQ</v>
      </c>
      <c r="T1428" t="str">
        <f>+VLOOKUP(B1428,'Div &amp; NAV PU'!K:O,5,0)</f>
        <v>Direct Plan - Daily IDCW</v>
      </c>
      <c r="U1428">
        <f t="shared" si="142"/>
        <v>16.338912069999992</v>
      </c>
      <c r="V1428">
        <f>+VLOOKUP(T1428,Financials!$C$59:$AN$72,MATCH(S1428,Financials!$1:$1,0)-2,0)</f>
        <v>16.338912069999992</v>
      </c>
      <c r="W1428" s="108">
        <f t="shared" si="139"/>
        <v>0</v>
      </c>
      <c r="Y1428" s="92">
        <f t="shared" si="140"/>
        <v>16.338912069999992</v>
      </c>
      <c r="Z1428" s="169">
        <f t="shared" si="141"/>
        <v>16.338912069999992</v>
      </c>
    </row>
    <row r="1429" spans="1:26" hidden="1" x14ac:dyDescent="0.25">
      <c r="A1429" s="171">
        <v>2107</v>
      </c>
      <c r="B1429" s="171" t="s">
        <v>1297</v>
      </c>
      <c r="C1429" s="171" t="s">
        <v>2469</v>
      </c>
      <c r="D1429" s="172">
        <v>44445</v>
      </c>
      <c r="E1429" s="173">
        <v>2.2509E-4</v>
      </c>
      <c r="F1429" s="173">
        <v>2.2509E-4</v>
      </c>
      <c r="G1429" s="173">
        <v>11.116</v>
      </c>
      <c r="I1429" s="92">
        <f t="shared" si="143"/>
        <v>2.2509E-4</v>
      </c>
      <c r="J1429" t="str">
        <f>IFERROR(VLOOKUP(VLOOKUP(B1429,'Div &amp; NAV PU'!K:N,4,0),$O:$P,2,0),"Debt")</f>
        <v>Debt</v>
      </c>
      <c r="R1429" t="str">
        <f t="shared" si="138"/>
        <v>Y0AIRegular Plan - Daily IDCW</v>
      </c>
      <c r="S1429" t="str">
        <f>+VLOOKUP(B1429,'Div &amp; NAV PU'!K:N,4,0)</f>
        <v>Y0AI</v>
      </c>
      <c r="T1429" t="str">
        <f>+VLOOKUP(B1429,'Div &amp; NAV PU'!K:O,5,0)</f>
        <v>Regular Plan - Daily IDCW</v>
      </c>
      <c r="U1429">
        <f t="shared" si="142"/>
        <v>0.25393286999999998</v>
      </c>
      <c r="V1429">
        <f>+VLOOKUP(T1429,Financials!$C$59:$AN$72,MATCH(S1429,Financials!$1:$1,0)-2,0)</f>
        <v>0.25393286999999998</v>
      </c>
      <c r="W1429" s="108">
        <f t="shared" si="139"/>
        <v>0</v>
      </c>
      <c r="Y1429" s="92">
        <f t="shared" si="140"/>
        <v>0.25393286999999998</v>
      </c>
      <c r="Z1429" s="169">
        <f t="shared" si="141"/>
        <v>0.25393286999999998</v>
      </c>
    </row>
    <row r="1430" spans="1:26" hidden="1" x14ac:dyDescent="0.25">
      <c r="A1430" s="171">
        <v>2109</v>
      </c>
      <c r="B1430" s="171" t="s">
        <v>1524</v>
      </c>
      <c r="C1430" s="171" t="s">
        <v>2462</v>
      </c>
      <c r="D1430" s="172">
        <v>44445</v>
      </c>
      <c r="E1430" s="173">
        <v>6.9227999999999998E-4</v>
      </c>
      <c r="F1430" s="173">
        <v>6.9227999999999998E-4</v>
      </c>
      <c r="G1430" s="173">
        <v>11.1907</v>
      </c>
      <c r="I1430" s="92">
        <f t="shared" si="143"/>
        <v>6.9227999999999998E-4</v>
      </c>
      <c r="J1430" t="str">
        <f>IFERROR(VLOOKUP(VLOOKUP(B1430,'Div &amp; NAV PU'!K:N,4,0),$O:$P,2,0),"Debt")</f>
        <v>Debt</v>
      </c>
      <c r="R1430" t="str">
        <f t="shared" si="138"/>
        <v>Y0AIDirect Plan - Daily IDCW</v>
      </c>
      <c r="S1430" t="str">
        <f>+VLOOKUP(B1430,'Div &amp; NAV PU'!K:N,4,0)</f>
        <v>Y0AI</v>
      </c>
      <c r="T1430" t="str">
        <f>+VLOOKUP(B1430,'Div &amp; NAV PU'!K:O,5,0)</f>
        <v>Direct Plan - Daily IDCW</v>
      </c>
      <c r="U1430">
        <f t="shared" si="142"/>
        <v>0.28590751000000003</v>
      </c>
      <c r="V1430">
        <f>+VLOOKUP(T1430,Financials!$C$59:$AN$72,MATCH(S1430,Financials!$1:$1,0)-2,0)</f>
        <v>0.28590751000000003</v>
      </c>
      <c r="W1430" s="108">
        <f t="shared" si="139"/>
        <v>0</v>
      </c>
      <c r="Y1430" s="92">
        <f t="shared" si="140"/>
        <v>0.28590751000000003</v>
      </c>
      <c r="Z1430" s="169">
        <f t="shared" si="141"/>
        <v>0.28590751000000003</v>
      </c>
    </row>
    <row r="1431" spans="1:26" hidden="1" x14ac:dyDescent="0.25">
      <c r="A1431" s="171">
        <v>2117</v>
      </c>
      <c r="B1431" s="171">
        <v>222</v>
      </c>
      <c r="C1431" s="171" t="s">
        <v>2455</v>
      </c>
      <c r="D1431" s="172">
        <v>44446</v>
      </c>
      <c r="E1431" s="173">
        <v>7.2800000000000002E-4</v>
      </c>
      <c r="F1431" s="173">
        <v>7.2800000000000002E-4</v>
      </c>
      <c r="G1431" s="173">
        <v>10.322100000000001</v>
      </c>
      <c r="I1431" s="92">
        <f t="shared" si="143"/>
        <v>7.2800000000000002E-4</v>
      </c>
      <c r="J1431" t="str">
        <f>IFERROR(VLOOKUP(VLOOKUP(B1431,'Div &amp; NAV PU'!K:N,4,0),$O:$P,2,0),"Debt")</f>
        <v>Debt</v>
      </c>
      <c r="R1431" t="str">
        <f t="shared" si="138"/>
        <v>Y0BORegular Plan - Daily IDCW</v>
      </c>
      <c r="S1431" t="str">
        <f>+VLOOKUP(B1431,'Div &amp; NAV PU'!K:N,4,0)</f>
        <v>Y0BO</v>
      </c>
      <c r="T1431" t="str">
        <f>+VLOOKUP(B1431,'Div &amp; NAV PU'!K:O,5,0)</f>
        <v>Regular Plan - Daily IDCW</v>
      </c>
      <c r="U1431">
        <f t="shared" si="142"/>
        <v>0.17107141000000012</v>
      </c>
      <c r="V1431">
        <f>+VLOOKUP(T1431,Financials!$C$59:$AN$72,MATCH(S1431,Financials!$1:$1,0)-2,0)</f>
        <v>0.17107141000000012</v>
      </c>
      <c r="W1431" s="108">
        <f t="shared" si="139"/>
        <v>0</v>
      </c>
      <c r="Y1431" s="92">
        <f t="shared" si="140"/>
        <v>0.17107141000000012</v>
      </c>
      <c r="Z1431" s="169">
        <f t="shared" si="141"/>
        <v>0.17107141000000012</v>
      </c>
    </row>
    <row r="1432" spans="1:26" hidden="1" x14ac:dyDescent="0.25">
      <c r="A1432" s="171">
        <v>2118</v>
      </c>
      <c r="B1432" s="171" t="s">
        <v>1259</v>
      </c>
      <c r="C1432" s="171" t="s">
        <v>2457</v>
      </c>
      <c r="D1432" s="172">
        <v>44446</v>
      </c>
      <c r="E1432" s="173">
        <v>7.8728000000000001E-4</v>
      </c>
      <c r="F1432" s="173">
        <v>7.8728000000000001E-4</v>
      </c>
      <c r="G1432" s="173">
        <v>10.5092</v>
      </c>
      <c r="I1432" s="92">
        <f t="shared" si="143"/>
        <v>7.8728000000000001E-4</v>
      </c>
      <c r="J1432" t="str">
        <f>IFERROR(VLOOKUP(VLOOKUP(B1432,'Div &amp; NAV PU'!K:N,4,0),$O:$P,2,0),"Debt")</f>
        <v>Debt</v>
      </c>
      <c r="R1432" t="str">
        <f t="shared" si="138"/>
        <v>Y0BODirect Plan - Daily IDCW</v>
      </c>
      <c r="S1432" t="str">
        <f>+VLOOKUP(B1432,'Div &amp; NAV PU'!K:N,4,0)</f>
        <v>Y0BO</v>
      </c>
      <c r="T1432" t="str">
        <f>+VLOOKUP(B1432,'Div &amp; NAV PU'!K:O,5,0)</f>
        <v>Direct Plan - Daily IDCW</v>
      </c>
      <c r="U1432">
        <f t="shared" si="142"/>
        <v>0.18260394999999999</v>
      </c>
      <c r="V1432">
        <f>+VLOOKUP(T1432,Financials!$C$59:$AN$72,MATCH(S1432,Financials!$1:$1,0)-2,0)</f>
        <v>0.18260394999999999</v>
      </c>
      <c r="W1432" s="108">
        <f t="shared" si="139"/>
        <v>0</v>
      </c>
      <c r="Y1432" s="92">
        <f t="shared" si="140"/>
        <v>0.18260394999999999</v>
      </c>
      <c r="Z1432" s="169">
        <f t="shared" si="141"/>
        <v>0.18260394999999999</v>
      </c>
    </row>
    <row r="1433" spans="1:26" hidden="1" x14ac:dyDescent="0.25">
      <c r="A1433" s="171">
        <v>2119</v>
      </c>
      <c r="B1433" s="171" t="s">
        <v>1289</v>
      </c>
      <c r="C1433" s="171" t="s">
        <v>2444</v>
      </c>
      <c r="D1433" s="172">
        <v>44446</v>
      </c>
      <c r="E1433" s="173">
        <v>8.0635209999999999E-2</v>
      </c>
      <c r="F1433" s="173">
        <v>8.0635209999999999E-2</v>
      </c>
      <c r="G1433" s="173">
        <v>1023.3</v>
      </c>
      <c r="I1433" s="92">
        <f t="shared" si="143"/>
        <v>8.0635209999999999E-2</v>
      </c>
      <c r="J1433" t="str">
        <f>IFERROR(VLOOKUP(VLOOKUP(B1433,'Div &amp; NAV PU'!K:N,4,0),$O:$P,2,0),"Debt")</f>
        <v>Debt</v>
      </c>
      <c r="R1433" t="str">
        <f t="shared" si="138"/>
        <v>Y0ALRegular Plan - Daily IDCW</v>
      </c>
      <c r="S1433" t="str">
        <f>+VLOOKUP(B1433,'Div &amp; NAV PU'!K:N,4,0)</f>
        <v>Y0AL</v>
      </c>
      <c r="T1433" t="str">
        <f>+VLOOKUP(B1433,'Div &amp; NAV PU'!K:O,5,0)</f>
        <v>Regular Plan - Daily IDCW</v>
      </c>
      <c r="U1433">
        <f t="shared" si="142"/>
        <v>15.581406499999995</v>
      </c>
      <c r="V1433">
        <f>+VLOOKUP(T1433,Financials!$C$59:$AN$72,MATCH(S1433,Financials!$1:$1,0)-2,0)</f>
        <v>15.581406499999995</v>
      </c>
      <c r="W1433" s="108">
        <f t="shared" si="139"/>
        <v>0</v>
      </c>
      <c r="Y1433" s="92">
        <f t="shared" si="140"/>
        <v>15.581406499999995</v>
      </c>
      <c r="Z1433" s="169">
        <f t="shared" si="141"/>
        <v>15.581406499999995</v>
      </c>
    </row>
    <row r="1434" spans="1:26" hidden="1" x14ac:dyDescent="0.25">
      <c r="A1434" s="171">
        <v>2120</v>
      </c>
      <c r="B1434" s="171" t="s">
        <v>1285</v>
      </c>
      <c r="C1434" s="171" t="s">
        <v>2445</v>
      </c>
      <c r="D1434" s="172">
        <v>44446</v>
      </c>
      <c r="E1434" s="173">
        <v>8.3512219999999998E-2</v>
      </c>
      <c r="F1434" s="173">
        <v>8.3512219999999998E-2</v>
      </c>
      <c r="G1434" s="173">
        <v>1023.3</v>
      </c>
      <c r="I1434" s="92">
        <f t="shared" si="143"/>
        <v>8.3512219999999998E-2</v>
      </c>
      <c r="J1434" t="str">
        <f>IFERROR(VLOOKUP(VLOOKUP(B1434,'Div &amp; NAV PU'!K:N,4,0),$O:$P,2,0),"Debt")</f>
        <v>Debt</v>
      </c>
      <c r="R1434" t="str">
        <f t="shared" si="138"/>
        <v>Y0ALDirect Plan - Daily IDCW</v>
      </c>
      <c r="S1434" t="str">
        <f>+VLOOKUP(B1434,'Div &amp; NAV PU'!K:N,4,0)</f>
        <v>Y0AL</v>
      </c>
      <c r="T1434" t="str">
        <f>+VLOOKUP(B1434,'Div &amp; NAV PU'!K:O,5,0)</f>
        <v>Direct Plan - Daily IDCW</v>
      </c>
      <c r="U1434">
        <f t="shared" si="142"/>
        <v>16.110954460000006</v>
      </c>
      <c r="V1434">
        <f>+VLOOKUP(T1434,Financials!$C$59:$AN$72,MATCH(S1434,Financials!$1:$1,0)-2,0)</f>
        <v>16.110954460000006</v>
      </c>
      <c r="W1434" s="108">
        <f t="shared" si="139"/>
        <v>0</v>
      </c>
      <c r="Y1434" s="92">
        <f t="shared" si="140"/>
        <v>16.110954460000006</v>
      </c>
      <c r="Z1434" s="169">
        <f t="shared" si="141"/>
        <v>16.110954460000006</v>
      </c>
    </row>
    <row r="1435" spans="1:26" hidden="1" x14ac:dyDescent="0.25">
      <c r="A1435" s="171">
        <v>2121</v>
      </c>
      <c r="B1435" s="171">
        <v>125</v>
      </c>
      <c r="C1435" s="171" t="s">
        <v>2458</v>
      </c>
      <c r="D1435" s="172">
        <v>44446</v>
      </c>
      <c r="E1435" s="173">
        <v>1.1714900000000001E-3</v>
      </c>
      <c r="F1435" s="173">
        <v>1.1714900000000001E-3</v>
      </c>
      <c r="G1435" s="173">
        <v>10.8591</v>
      </c>
      <c r="I1435" s="92">
        <f t="shared" si="143"/>
        <v>1.1714900000000001E-3</v>
      </c>
      <c r="J1435" t="str">
        <f>IFERROR(VLOOKUP(VLOOKUP(B1435,'Div &amp; NAV PU'!K:N,4,0),$O:$P,2,0),"Debt")</f>
        <v>Debt</v>
      </c>
      <c r="R1435" t="str">
        <f t="shared" si="138"/>
        <v>Y0BLRegular Plan - Daily IDCW</v>
      </c>
      <c r="S1435" t="str">
        <f>+VLOOKUP(B1435,'Div &amp; NAV PU'!K:N,4,0)</f>
        <v>Y0BL</v>
      </c>
      <c r="T1435" t="str">
        <f>+VLOOKUP(B1435,'Div &amp; NAV PU'!K:O,5,0)</f>
        <v>Regular Plan - Daily IDCW</v>
      </c>
      <c r="U1435">
        <f t="shared" si="142"/>
        <v>0.15721088999999988</v>
      </c>
      <c r="V1435">
        <f>+VLOOKUP(T1435,Financials!$C$59:$AN$72,MATCH(S1435,Financials!$1:$1,0)-2,0)</f>
        <v>0.15721088999999988</v>
      </c>
      <c r="W1435" s="108">
        <f t="shared" si="139"/>
        <v>0</v>
      </c>
      <c r="Y1435" s="92">
        <f t="shared" si="140"/>
        <v>0.15721088999999988</v>
      </c>
      <c r="Z1435" s="169">
        <f t="shared" si="141"/>
        <v>0.15721088999999988</v>
      </c>
    </row>
    <row r="1436" spans="1:26" hidden="1" x14ac:dyDescent="0.25">
      <c r="A1436" s="171">
        <v>2122</v>
      </c>
      <c r="B1436" s="171" t="s">
        <v>1263</v>
      </c>
      <c r="C1436" s="171" t="s">
        <v>2459</v>
      </c>
      <c r="D1436" s="172">
        <v>44446</v>
      </c>
      <c r="E1436" s="173">
        <v>1.3144400000000001E-3</v>
      </c>
      <c r="F1436" s="173">
        <v>1.3144400000000001E-3</v>
      </c>
      <c r="G1436" s="173">
        <v>10.8591</v>
      </c>
      <c r="I1436" s="92">
        <f t="shared" si="143"/>
        <v>1.3144400000000001E-3</v>
      </c>
      <c r="J1436" t="str">
        <f>IFERROR(VLOOKUP(VLOOKUP(B1436,'Div &amp; NAV PU'!K:N,4,0),$O:$P,2,0),"Debt")</f>
        <v>Debt</v>
      </c>
      <c r="R1436" t="str">
        <f t="shared" si="138"/>
        <v>Y0BLDirect Plan - Daily IDCW</v>
      </c>
      <c r="S1436" t="str">
        <f>+VLOOKUP(B1436,'Div &amp; NAV PU'!K:N,4,0)</f>
        <v>Y0BL</v>
      </c>
      <c r="T1436" t="str">
        <f>+VLOOKUP(B1436,'Div &amp; NAV PU'!K:O,5,0)</f>
        <v>Direct Plan - Daily IDCW</v>
      </c>
      <c r="U1436">
        <f t="shared" si="142"/>
        <v>0.18309809000000002</v>
      </c>
      <c r="V1436">
        <f>+VLOOKUP(T1436,Financials!$C$59:$AN$72,MATCH(S1436,Financials!$1:$1,0)-2,0)</f>
        <v>0.18309809000000002</v>
      </c>
      <c r="W1436" s="108">
        <f t="shared" si="139"/>
        <v>0</v>
      </c>
      <c r="Y1436" s="92">
        <f t="shared" si="140"/>
        <v>0.18309809000000002</v>
      </c>
      <c r="Z1436" s="169">
        <f t="shared" si="141"/>
        <v>0.18309809000000002</v>
      </c>
    </row>
    <row r="1437" spans="1:26" hidden="1" x14ac:dyDescent="0.25">
      <c r="A1437" s="171">
        <v>2123</v>
      </c>
      <c r="B1437" s="171" t="s">
        <v>1271</v>
      </c>
      <c r="C1437" s="171" t="s">
        <v>2446</v>
      </c>
      <c r="D1437" s="172">
        <v>44446</v>
      </c>
      <c r="E1437" s="173">
        <v>7.9681260000000004E-2</v>
      </c>
      <c r="F1437" s="173">
        <v>7.9681260000000004E-2</v>
      </c>
      <c r="G1437" s="173">
        <v>1011.7794</v>
      </c>
      <c r="I1437" s="92">
        <f t="shared" si="143"/>
        <v>7.9681260000000004E-2</v>
      </c>
      <c r="J1437" t="str">
        <f>IFERROR(VLOOKUP(VLOOKUP(B1437,'Div &amp; NAV PU'!K:N,4,0),$O:$P,2,0),"Debt")</f>
        <v>Debt</v>
      </c>
      <c r="R1437" t="str">
        <f t="shared" si="138"/>
        <v>Y0BQRegular Plan - Daily IDCW</v>
      </c>
      <c r="S1437" t="str">
        <f>+VLOOKUP(B1437,'Div &amp; NAV PU'!K:N,4,0)</f>
        <v>Y0BQ</v>
      </c>
      <c r="T1437" t="str">
        <f>+VLOOKUP(B1437,'Div &amp; NAV PU'!K:O,5,0)</f>
        <v>Regular Plan - Daily IDCW</v>
      </c>
      <c r="U1437">
        <f t="shared" si="142"/>
        <v>15.994319890000005</v>
      </c>
      <c r="V1437">
        <f>+VLOOKUP(T1437,Financials!$C$59:$AN$72,MATCH(S1437,Financials!$1:$1,0)-2,0)</f>
        <v>15.994319890000005</v>
      </c>
      <c r="W1437" s="108">
        <f t="shared" si="139"/>
        <v>0</v>
      </c>
      <c r="Y1437" s="92">
        <f t="shared" si="140"/>
        <v>15.994319890000005</v>
      </c>
      <c r="Z1437" s="169">
        <f t="shared" si="141"/>
        <v>15.994319890000005</v>
      </c>
    </row>
    <row r="1438" spans="1:26" hidden="1" x14ac:dyDescent="0.25">
      <c r="A1438" s="171">
        <v>2124</v>
      </c>
      <c r="B1438" s="171" t="s">
        <v>1268</v>
      </c>
      <c r="C1438" s="171" t="s">
        <v>2447</v>
      </c>
      <c r="D1438" s="172">
        <v>44446</v>
      </c>
      <c r="E1438" s="173">
        <v>8.1538390000000002E-2</v>
      </c>
      <c r="F1438" s="173">
        <v>8.1538390000000002E-2</v>
      </c>
      <c r="G1438" s="173">
        <v>1014.3496</v>
      </c>
      <c r="I1438" s="92">
        <f t="shared" si="143"/>
        <v>8.1538390000000002E-2</v>
      </c>
      <c r="J1438" t="str">
        <f>IFERROR(VLOOKUP(VLOOKUP(B1438,'Div &amp; NAV PU'!K:N,4,0),$O:$P,2,0),"Debt")</f>
        <v>Debt</v>
      </c>
      <c r="R1438" t="str">
        <f t="shared" si="138"/>
        <v>Y0BQDirect Plan - Daily IDCW</v>
      </c>
      <c r="S1438" t="str">
        <f>+VLOOKUP(B1438,'Div &amp; NAV PU'!K:N,4,0)</f>
        <v>Y0BQ</v>
      </c>
      <c r="T1438" t="str">
        <f>+VLOOKUP(B1438,'Div &amp; NAV PU'!K:O,5,0)</f>
        <v>Direct Plan - Daily IDCW</v>
      </c>
      <c r="U1438">
        <f t="shared" si="142"/>
        <v>16.338912069999992</v>
      </c>
      <c r="V1438">
        <f>+VLOOKUP(T1438,Financials!$C$59:$AN$72,MATCH(S1438,Financials!$1:$1,0)-2,0)</f>
        <v>16.338912069999992</v>
      </c>
      <c r="W1438" s="108">
        <f t="shared" si="139"/>
        <v>0</v>
      </c>
      <c r="Y1438" s="92">
        <f t="shared" si="140"/>
        <v>16.338912069999992</v>
      </c>
      <c r="Z1438" s="169">
        <f t="shared" si="141"/>
        <v>16.338912069999992</v>
      </c>
    </row>
    <row r="1439" spans="1:26" hidden="1" x14ac:dyDescent="0.25">
      <c r="A1439" s="171">
        <v>2125</v>
      </c>
      <c r="B1439" s="171">
        <v>222</v>
      </c>
      <c r="C1439" s="171" t="s">
        <v>2455</v>
      </c>
      <c r="D1439" s="172">
        <v>44447</v>
      </c>
      <c r="E1439" s="173">
        <v>9.1620999999999998E-4</v>
      </c>
      <c r="F1439" s="173">
        <v>9.1620999999999998E-4</v>
      </c>
      <c r="G1439" s="173">
        <v>10.322100000000001</v>
      </c>
      <c r="I1439" s="92">
        <f t="shared" si="143"/>
        <v>9.1620999999999998E-4</v>
      </c>
      <c r="J1439" t="str">
        <f>IFERROR(VLOOKUP(VLOOKUP(B1439,'Div &amp; NAV PU'!K:N,4,0),$O:$P,2,0),"Debt")</f>
        <v>Debt</v>
      </c>
      <c r="R1439" t="str">
        <f t="shared" si="138"/>
        <v>Y0BORegular Plan - Daily IDCW</v>
      </c>
      <c r="S1439" t="str">
        <f>+VLOOKUP(B1439,'Div &amp; NAV PU'!K:N,4,0)</f>
        <v>Y0BO</v>
      </c>
      <c r="T1439" t="str">
        <f>+VLOOKUP(B1439,'Div &amp; NAV PU'!K:O,5,0)</f>
        <v>Regular Plan - Daily IDCW</v>
      </c>
      <c r="U1439">
        <f t="shared" si="142"/>
        <v>0.17107141000000012</v>
      </c>
      <c r="V1439">
        <f>+VLOOKUP(T1439,Financials!$C$59:$AN$72,MATCH(S1439,Financials!$1:$1,0)-2,0)</f>
        <v>0.17107141000000012</v>
      </c>
      <c r="W1439" s="108">
        <f t="shared" si="139"/>
        <v>0</v>
      </c>
      <c r="Y1439" s="92">
        <f t="shared" si="140"/>
        <v>0.17107141000000012</v>
      </c>
      <c r="Z1439" s="169">
        <f t="shared" si="141"/>
        <v>0.17107141000000012</v>
      </c>
    </row>
    <row r="1440" spans="1:26" hidden="1" x14ac:dyDescent="0.25">
      <c r="A1440" s="171">
        <v>2126</v>
      </c>
      <c r="B1440" s="171" t="s">
        <v>1259</v>
      </c>
      <c r="C1440" s="171" t="s">
        <v>2457</v>
      </c>
      <c r="D1440" s="172">
        <v>44447</v>
      </c>
      <c r="E1440" s="173">
        <v>9.7892000000000009E-4</v>
      </c>
      <c r="F1440" s="173">
        <v>9.7892000000000009E-4</v>
      </c>
      <c r="G1440" s="173">
        <v>10.5092</v>
      </c>
      <c r="I1440" s="92">
        <f t="shared" si="143"/>
        <v>9.7892000000000009E-4</v>
      </c>
      <c r="J1440" t="str">
        <f>IFERROR(VLOOKUP(VLOOKUP(B1440,'Div &amp; NAV PU'!K:N,4,0),$O:$P,2,0),"Debt")</f>
        <v>Debt</v>
      </c>
      <c r="R1440" t="str">
        <f t="shared" si="138"/>
        <v>Y0BODirect Plan - Daily IDCW</v>
      </c>
      <c r="S1440" t="str">
        <f>+VLOOKUP(B1440,'Div &amp; NAV PU'!K:N,4,0)</f>
        <v>Y0BO</v>
      </c>
      <c r="T1440" t="str">
        <f>+VLOOKUP(B1440,'Div &amp; NAV PU'!K:O,5,0)</f>
        <v>Direct Plan - Daily IDCW</v>
      </c>
      <c r="U1440">
        <f t="shared" si="142"/>
        <v>0.18260394999999999</v>
      </c>
      <c r="V1440">
        <f>+VLOOKUP(T1440,Financials!$C$59:$AN$72,MATCH(S1440,Financials!$1:$1,0)-2,0)</f>
        <v>0.18260394999999999</v>
      </c>
      <c r="W1440" s="108">
        <f t="shared" si="139"/>
        <v>0</v>
      </c>
      <c r="Y1440" s="92">
        <f t="shared" si="140"/>
        <v>0.18260394999999999</v>
      </c>
      <c r="Z1440" s="169">
        <f t="shared" si="141"/>
        <v>0.18260394999999999</v>
      </c>
    </row>
    <row r="1441" spans="1:32" hidden="1" x14ac:dyDescent="0.25">
      <c r="A1441" s="171">
        <v>2127</v>
      </c>
      <c r="B1441" s="171" t="s">
        <v>1289</v>
      </c>
      <c r="C1441" s="171" t="s">
        <v>2444</v>
      </c>
      <c r="D1441" s="172">
        <v>44447</v>
      </c>
      <c r="E1441" s="173">
        <v>7.9630290000000006E-2</v>
      </c>
      <c r="F1441" s="173">
        <v>7.9630290000000006E-2</v>
      </c>
      <c r="G1441" s="173">
        <v>1023.3</v>
      </c>
      <c r="I1441" s="92">
        <f t="shared" si="143"/>
        <v>7.9630290000000006E-2</v>
      </c>
      <c r="J1441" t="str">
        <f>IFERROR(VLOOKUP(VLOOKUP(B1441,'Div &amp; NAV PU'!K:N,4,0),$O:$P,2,0),"Debt")</f>
        <v>Debt</v>
      </c>
      <c r="R1441" t="str">
        <f t="shared" si="138"/>
        <v>Y0ALRegular Plan - Daily IDCW</v>
      </c>
      <c r="S1441" t="str">
        <f>+VLOOKUP(B1441,'Div &amp; NAV PU'!K:N,4,0)</f>
        <v>Y0AL</v>
      </c>
      <c r="T1441" t="str">
        <f>+VLOOKUP(B1441,'Div &amp; NAV PU'!K:O,5,0)</f>
        <v>Regular Plan - Daily IDCW</v>
      </c>
      <c r="U1441">
        <f t="shared" si="142"/>
        <v>15.581406499999995</v>
      </c>
      <c r="V1441">
        <f>+VLOOKUP(T1441,Financials!$C$59:$AN$72,MATCH(S1441,Financials!$1:$1,0)-2,0)</f>
        <v>15.581406499999995</v>
      </c>
      <c r="W1441" s="108">
        <f t="shared" si="139"/>
        <v>0</v>
      </c>
      <c r="Y1441" s="92">
        <f t="shared" si="140"/>
        <v>15.581406499999995</v>
      </c>
      <c r="Z1441" s="169">
        <f t="shared" si="141"/>
        <v>15.581406499999995</v>
      </c>
    </row>
    <row r="1442" spans="1:32" hidden="1" x14ac:dyDescent="0.25">
      <c r="A1442" s="171">
        <v>2128</v>
      </c>
      <c r="B1442" s="171" t="s">
        <v>1285</v>
      </c>
      <c r="C1442" s="171" t="s">
        <v>2445</v>
      </c>
      <c r="D1442" s="172">
        <v>44447</v>
      </c>
      <c r="E1442" s="173">
        <v>8.2391909999999999E-2</v>
      </c>
      <c r="F1442" s="173">
        <v>8.2391909999999999E-2</v>
      </c>
      <c r="G1442" s="173">
        <v>1023.3</v>
      </c>
      <c r="I1442" s="92">
        <f t="shared" si="143"/>
        <v>8.2391909999999999E-2</v>
      </c>
      <c r="J1442" t="str">
        <f>IFERROR(VLOOKUP(VLOOKUP(B1442,'Div &amp; NAV PU'!K:N,4,0),$O:$P,2,0),"Debt")</f>
        <v>Debt</v>
      </c>
      <c r="R1442" t="str">
        <f t="shared" si="138"/>
        <v>Y0ALDirect Plan - Daily IDCW</v>
      </c>
      <c r="S1442" t="str">
        <f>+VLOOKUP(B1442,'Div &amp; NAV PU'!K:N,4,0)</f>
        <v>Y0AL</v>
      </c>
      <c r="T1442" t="str">
        <f>+VLOOKUP(B1442,'Div &amp; NAV PU'!K:O,5,0)</f>
        <v>Direct Plan - Daily IDCW</v>
      </c>
      <c r="U1442">
        <f t="shared" si="142"/>
        <v>16.110954460000006</v>
      </c>
      <c r="V1442">
        <f>+VLOOKUP(T1442,Financials!$C$59:$AN$72,MATCH(S1442,Financials!$1:$1,0)-2,0)</f>
        <v>16.110954460000006</v>
      </c>
      <c r="W1442" s="108">
        <f t="shared" si="139"/>
        <v>0</v>
      </c>
      <c r="Y1442" s="92">
        <f t="shared" si="140"/>
        <v>16.110954460000006</v>
      </c>
      <c r="Z1442" s="169">
        <f t="shared" si="141"/>
        <v>16.110954460000006</v>
      </c>
    </row>
    <row r="1443" spans="1:32" hidden="1" x14ac:dyDescent="0.25">
      <c r="A1443" s="171">
        <v>2129</v>
      </c>
      <c r="B1443" s="171">
        <v>125</v>
      </c>
      <c r="C1443" s="171" t="s">
        <v>2458</v>
      </c>
      <c r="D1443" s="172">
        <v>44447</v>
      </c>
      <c r="E1443" s="173">
        <v>1.1698500000000001E-3</v>
      </c>
      <c r="F1443" s="173">
        <v>1.1698500000000001E-3</v>
      </c>
      <c r="G1443" s="173">
        <v>10.8591</v>
      </c>
      <c r="I1443" s="92">
        <f t="shared" si="143"/>
        <v>1.1698500000000001E-3</v>
      </c>
      <c r="J1443" t="str">
        <f>IFERROR(VLOOKUP(VLOOKUP(B1443,'Div &amp; NAV PU'!K:N,4,0),$O:$P,2,0),"Debt")</f>
        <v>Debt</v>
      </c>
      <c r="R1443" t="str">
        <f t="shared" si="138"/>
        <v>Y0BLRegular Plan - Daily IDCW</v>
      </c>
      <c r="S1443" t="str">
        <f>+VLOOKUP(B1443,'Div &amp; NAV PU'!K:N,4,0)</f>
        <v>Y0BL</v>
      </c>
      <c r="T1443" t="str">
        <f>+VLOOKUP(B1443,'Div &amp; NAV PU'!K:O,5,0)</f>
        <v>Regular Plan - Daily IDCW</v>
      </c>
      <c r="U1443">
        <f t="shared" si="142"/>
        <v>0.15721088999999988</v>
      </c>
      <c r="V1443">
        <f>+VLOOKUP(T1443,Financials!$C$59:$AN$72,MATCH(S1443,Financials!$1:$1,0)-2,0)</f>
        <v>0.15721088999999988</v>
      </c>
      <c r="W1443" s="108">
        <f t="shared" si="139"/>
        <v>0</v>
      </c>
      <c r="Y1443" s="92">
        <f t="shared" si="140"/>
        <v>0.15721088999999988</v>
      </c>
      <c r="Z1443" s="169">
        <f t="shared" si="141"/>
        <v>0.15721088999999988</v>
      </c>
    </row>
    <row r="1444" spans="1:32" hidden="1" x14ac:dyDescent="0.25">
      <c r="A1444" s="171">
        <v>2130</v>
      </c>
      <c r="B1444" s="171" t="s">
        <v>1263</v>
      </c>
      <c r="C1444" s="171" t="s">
        <v>2459</v>
      </c>
      <c r="D1444" s="172">
        <v>44447</v>
      </c>
      <c r="E1444" s="173">
        <v>1.3125999999999999E-3</v>
      </c>
      <c r="F1444" s="173">
        <v>1.3125999999999999E-3</v>
      </c>
      <c r="G1444" s="173">
        <v>10.8591</v>
      </c>
      <c r="I1444" s="92">
        <f t="shared" si="143"/>
        <v>1.3125999999999999E-3</v>
      </c>
      <c r="J1444" t="str">
        <f>IFERROR(VLOOKUP(VLOOKUP(B1444,'Div &amp; NAV PU'!K:N,4,0),$O:$P,2,0),"Debt")</f>
        <v>Debt</v>
      </c>
      <c r="R1444" t="str">
        <f t="shared" si="138"/>
        <v>Y0BLDirect Plan - Daily IDCW</v>
      </c>
      <c r="S1444" t="str">
        <f>+VLOOKUP(B1444,'Div &amp; NAV PU'!K:N,4,0)</f>
        <v>Y0BL</v>
      </c>
      <c r="T1444" t="str">
        <f>+VLOOKUP(B1444,'Div &amp; NAV PU'!K:O,5,0)</f>
        <v>Direct Plan - Daily IDCW</v>
      </c>
      <c r="U1444">
        <f t="shared" si="142"/>
        <v>0.18309809000000002</v>
      </c>
      <c r="V1444">
        <f>+VLOOKUP(T1444,Financials!$C$59:$AN$72,MATCH(S1444,Financials!$1:$1,0)-2,0)</f>
        <v>0.18309809000000002</v>
      </c>
      <c r="W1444" s="108">
        <f t="shared" si="139"/>
        <v>0</v>
      </c>
      <c r="Y1444" s="92">
        <f t="shared" si="140"/>
        <v>0.18309809000000002</v>
      </c>
      <c r="Z1444" s="169">
        <f t="shared" si="141"/>
        <v>0.18309809000000002</v>
      </c>
      <c r="AF1444" s="169"/>
    </row>
    <row r="1445" spans="1:32" hidden="1" x14ac:dyDescent="0.25">
      <c r="A1445" s="171">
        <v>2131</v>
      </c>
      <c r="B1445" s="171" t="s">
        <v>1271</v>
      </c>
      <c r="C1445" s="171" t="s">
        <v>2446</v>
      </c>
      <c r="D1445" s="172">
        <v>44447</v>
      </c>
      <c r="E1445" s="173">
        <v>9.1069289999999997E-2</v>
      </c>
      <c r="F1445" s="173">
        <v>9.1069289999999997E-2</v>
      </c>
      <c r="G1445" s="173">
        <v>1011.7794</v>
      </c>
      <c r="I1445" s="92">
        <f t="shared" si="143"/>
        <v>9.1069289999999997E-2</v>
      </c>
      <c r="J1445" t="str">
        <f>IFERROR(VLOOKUP(VLOOKUP(B1445,'Div &amp; NAV PU'!K:N,4,0),$O:$P,2,0),"Debt")</f>
        <v>Debt</v>
      </c>
      <c r="R1445" t="str">
        <f t="shared" si="138"/>
        <v>Y0BQRegular Plan - Daily IDCW</v>
      </c>
      <c r="S1445" t="str">
        <f>+VLOOKUP(B1445,'Div &amp; NAV PU'!K:N,4,0)</f>
        <v>Y0BQ</v>
      </c>
      <c r="T1445" t="str">
        <f>+VLOOKUP(B1445,'Div &amp; NAV PU'!K:O,5,0)</f>
        <v>Regular Plan - Daily IDCW</v>
      </c>
      <c r="U1445">
        <f t="shared" si="142"/>
        <v>15.994319890000005</v>
      </c>
      <c r="V1445">
        <f>+VLOOKUP(T1445,Financials!$C$59:$AN$72,MATCH(S1445,Financials!$1:$1,0)-2,0)</f>
        <v>15.994319890000005</v>
      </c>
      <c r="W1445" s="108">
        <f t="shared" si="139"/>
        <v>0</v>
      </c>
      <c r="Y1445" s="92">
        <f t="shared" si="140"/>
        <v>15.994319890000005</v>
      </c>
      <c r="Z1445" s="169">
        <f t="shared" si="141"/>
        <v>15.994319890000005</v>
      </c>
    </row>
    <row r="1446" spans="1:32" hidden="1" x14ac:dyDescent="0.25">
      <c r="A1446" s="171">
        <v>2132</v>
      </c>
      <c r="B1446" s="171" t="s">
        <v>1268</v>
      </c>
      <c r="C1446" s="171" t="s">
        <v>2447</v>
      </c>
      <c r="D1446" s="172">
        <v>44447</v>
      </c>
      <c r="E1446" s="173">
        <v>9.2988440000000006E-2</v>
      </c>
      <c r="F1446" s="173">
        <v>9.2988440000000006E-2</v>
      </c>
      <c r="G1446" s="173">
        <v>1014.3496</v>
      </c>
      <c r="I1446" s="92">
        <f t="shared" si="143"/>
        <v>9.2988440000000006E-2</v>
      </c>
      <c r="J1446" t="str">
        <f>IFERROR(VLOOKUP(VLOOKUP(B1446,'Div &amp; NAV PU'!K:N,4,0),$O:$P,2,0),"Debt")</f>
        <v>Debt</v>
      </c>
      <c r="R1446" t="str">
        <f t="shared" si="138"/>
        <v>Y0BQDirect Plan - Daily IDCW</v>
      </c>
      <c r="S1446" t="str">
        <f>+VLOOKUP(B1446,'Div &amp; NAV PU'!K:N,4,0)</f>
        <v>Y0BQ</v>
      </c>
      <c r="T1446" t="str">
        <f>+VLOOKUP(B1446,'Div &amp; NAV PU'!K:O,5,0)</f>
        <v>Direct Plan - Daily IDCW</v>
      </c>
      <c r="U1446">
        <f t="shared" si="142"/>
        <v>16.338912069999992</v>
      </c>
      <c r="V1446">
        <f>+VLOOKUP(T1446,Financials!$C$59:$AN$72,MATCH(S1446,Financials!$1:$1,0)-2,0)</f>
        <v>16.338912069999992</v>
      </c>
      <c r="W1446" s="108">
        <f t="shared" si="139"/>
        <v>0</v>
      </c>
      <c r="Y1446" s="92">
        <f t="shared" si="140"/>
        <v>16.338912069999992</v>
      </c>
      <c r="Z1446" s="169">
        <f t="shared" si="141"/>
        <v>16.338912069999992</v>
      </c>
    </row>
    <row r="1447" spans="1:32" hidden="1" x14ac:dyDescent="0.25">
      <c r="A1447" s="171">
        <v>2133</v>
      </c>
      <c r="B1447" s="171">
        <v>222</v>
      </c>
      <c r="C1447" s="171" t="s">
        <v>2455</v>
      </c>
      <c r="D1447" s="172">
        <v>44448</v>
      </c>
      <c r="E1447" s="173">
        <v>3.4248999999999998E-4</v>
      </c>
      <c r="F1447" s="173">
        <v>3.4248999999999998E-4</v>
      </c>
      <c r="G1447" s="173">
        <v>10.322100000000001</v>
      </c>
      <c r="I1447" s="92">
        <f t="shared" si="143"/>
        <v>3.4248999999999998E-4</v>
      </c>
      <c r="J1447" t="str">
        <f>IFERROR(VLOOKUP(VLOOKUP(B1447,'Div &amp; NAV PU'!K:N,4,0),$O:$P,2,0),"Debt")</f>
        <v>Debt</v>
      </c>
      <c r="R1447" t="str">
        <f t="shared" si="138"/>
        <v>Y0BORegular Plan - Daily IDCW</v>
      </c>
      <c r="S1447" t="str">
        <f>+VLOOKUP(B1447,'Div &amp; NAV PU'!K:N,4,0)</f>
        <v>Y0BO</v>
      </c>
      <c r="T1447" t="str">
        <f>+VLOOKUP(B1447,'Div &amp; NAV PU'!K:O,5,0)</f>
        <v>Regular Plan - Daily IDCW</v>
      </c>
      <c r="U1447">
        <f t="shared" si="142"/>
        <v>0.17107141000000012</v>
      </c>
      <c r="V1447">
        <f>+VLOOKUP(T1447,Financials!$C$59:$AN$72,MATCH(S1447,Financials!$1:$1,0)-2,0)</f>
        <v>0.17107141000000012</v>
      </c>
      <c r="W1447" s="108">
        <f t="shared" si="139"/>
        <v>0</v>
      </c>
      <c r="Y1447" s="92">
        <f t="shared" si="140"/>
        <v>0.17107141000000012</v>
      </c>
      <c r="Z1447" s="169">
        <f t="shared" si="141"/>
        <v>0.17107141000000012</v>
      </c>
    </row>
    <row r="1448" spans="1:32" hidden="1" x14ac:dyDescent="0.25">
      <c r="A1448" s="171">
        <v>2134</v>
      </c>
      <c r="B1448" s="171" t="s">
        <v>1259</v>
      </c>
      <c r="C1448" s="171" t="s">
        <v>2457</v>
      </c>
      <c r="D1448" s="172">
        <v>44448</v>
      </c>
      <c r="E1448" s="173">
        <v>3.9471999999999999E-4</v>
      </c>
      <c r="F1448" s="173">
        <v>3.9471999999999999E-4</v>
      </c>
      <c r="G1448" s="173">
        <v>10.5092</v>
      </c>
      <c r="I1448" s="92">
        <f t="shared" si="143"/>
        <v>3.9471999999999999E-4</v>
      </c>
      <c r="J1448" t="str">
        <f>IFERROR(VLOOKUP(VLOOKUP(B1448,'Div &amp; NAV PU'!K:N,4,0),$O:$P,2,0),"Debt")</f>
        <v>Debt</v>
      </c>
      <c r="R1448" t="str">
        <f t="shared" si="138"/>
        <v>Y0BODirect Plan - Daily IDCW</v>
      </c>
      <c r="S1448" t="str">
        <f>+VLOOKUP(B1448,'Div &amp; NAV PU'!K:N,4,0)</f>
        <v>Y0BO</v>
      </c>
      <c r="T1448" t="str">
        <f>+VLOOKUP(B1448,'Div &amp; NAV PU'!K:O,5,0)</f>
        <v>Direct Plan - Daily IDCW</v>
      </c>
      <c r="U1448">
        <f t="shared" si="142"/>
        <v>0.18260394999999999</v>
      </c>
      <c r="V1448">
        <f>+VLOOKUP(T1448,Financials!$C$59:$AN$72,MATCH(S1448,Financials!$1:$1,0)-2,0)</f>
        <v>0.18260394999999999</v>
      </c>
      <c r="W1448" s="108">
        <f t="shared" si="139"/>
        <v>0</v>
      </c>
      <c r="Y1448" s="92">
        <f t="shared" si="140"/>
        <v>0.18260394999999999</v>
      </c>
      <c r="Z1448" s="169">
        <f t="shared" si="141"/>
        <v>0.18260394999999999</v>
      </c>
    </row>
    <row r="1449" spans="1:32" hidden="1" x14ac:dyDescent="0.25">
      <c r="A1449" s="171">
        <v>2135</v>
      </c>
      <c r="B1449" s="171" t="s">
        <v>1289</v>
      </c>
      <c r="C1449" s="171" t="s">
        <v>2444</v>
      </c>
      <c r="D1449" s="172">
        <v>44448</v>
      </c>
      <c r="E1449" s="173">
        <v>8.5279640000000004E-2</v>
      </c>
      <c r="F1449" s="173">
        <v>8.5279640000000004E-2</v>
      </c>
      <c r="G1449" s="173">
        <v>1023.3</v>
      </c>
      <c r="I1449" s="92">
        <f t="shared" si="143"/>
        <v>8.5279640000000004E-2</v>
      </c>
      <c r="J1449" t="str">
        <f>IFERROR(VLOOKUP(VLOOKUP(B1449,'Div &amp; NAV PU'!K:N,4,0),$O:$P,2,0),"Debt")</f>
        <v>Debt</v>
      </c>
      <c r="R1449" t="str">
        <f t="shared" ref="R1449:R1500" si="144">+S1449&amp;T1449</f>
        <v>Y0ALRegular Plan - Daily IDCW</v>
      </c>
      <c r="S1449" t="str">
        <f>+VLOOKUP(B1449,'Div &amp; NAV PU'!K:N,4,0)</f>
        <v>Y0AL</v>
      </c>
      <c r="T1449" t="str">
        <f>+VLOOKUP(B1449,'Div &amp; NAV PU'!K:O,5,0)</f>
        <v>Regular Plan - Daily IDCW</v>
      </c>
      <c r="U1449">
        <f t="shared" si="142"/>
        <v>15.581406499999995</v>
      </c>
      <c r="V1449">
        <f>+VLOOKUP(T1449,Financials!$C$59:$AN$72,MATCH(S1449,Financials!$1:$1,0)-2,0)</f>
        <v>15.581406499999995</v>
      </c>
      <c r="W1449" s="108">
        <f t="shared" ref="W1449:W1500" si="145">+V1449-U1449</f>
        <v>0</v>
      </c>
      <c r="Y1449" s="92">
        <f t="shared" si="140"/>
        <v>15.581406499999995</v>
      </c>
      <c r="Z1449" s="169">
        <f t="shared" si="141"/>
        <v>15.581406499999995</v>
      </c>
    </row>
    <row r="1450" spans="1:32" hidden="1" x14ac:dyDescent="0.25">
      <c r="A1450" s="171">
        <v>2136</v>
      </c>
      <c r="B1450" s="171" t="s">
        <v>1285</v>
      </c>
      <c r="C1450" s="171" t="s">
        <v>2445</v>
      </c>
      <c r="D1450" s="172">
        <v>44448</v>
      </c>
      <c r="E1450" s="173">
        <v>8.8338959999999994E-2</v>
      </c>
      <c r="F1450" s="173">
        <v>8.8338959999999994E-2</v>
      </c>
      <c r="G1450" s="173">
        <v>1023.3</v>
      </c>
      <c r="I1450" s="92">
        <f t="shared" si="143"/>
        <v>8.8338959999999994E-2</v>
      </c>
      <c r="J1450" t="str">
        <f>IFERROR(VLOOKUP(VLOOKUP(B1450,'Div &amp; NAV PU'!K:N,4,0),$O:$P,2,0),"Debt")</f>
        <v>Debt</v>
      </c>
      <c r="R1450" t="str">
        <f t="shared" si="144"/>
        <v>Y0ALDirect Plan - Daily IDCW</v>
      </c>
      <c r="S1450" t="str">
        <f>+VLOOKUP(B1450,'Div &amp; NAV PU'!K:N,4,0)</f>
        <v>Y0AL</v>
      </c>
      <c r="T1450" t="str">
        <f>+VLOOKUP(B1450,'Div &amp; NAV PU'!K:O,5,0)</f>
        <v>Direct Plan - Daily IDCW</v>
      </c>
      <c r="U1450">
        <f t="shared" si="142"/>
        <v>16.110954460000006</v>
      </c>
      <c r="V1450">
        <f>+VLOOKUP(T1450,Financials!$C$59:$AN$72,MATCH(S1450,Financials!$1:$1,0)-2,0)</f>
        <v>16.110954460000006</v>
      </c>
      <c r="W1450" s="108">
        <f t="shared" si="145"/>
        <v>0</v>
      </c>
      <c r="Y1450" s="92">
        <f t="shared" si="140"/>
        <v>16.110954460000006</v>
      </c>
      <c r="Z1450" s="169">
        <f t="shared" si="141"/>
        <v>16.110954460000006</v>
      </c>
    </row>
    <row r="1451" spans="1:32" hidden="1" x14ac:dyDescent="0.25">
      <c r="A1451" s="171">
        <v>2137</v>
      </c>
      <c r="B1451" s="171">
        <v>125</v>
      </c>
      <c r="C1451" s="171" t="s">
        <v>2458</v>
      </c>
      <c r="D1451" s="172">
        <v>44448</v>
      </c>
      <c r="E1451" s="173">
        <v>5.0936000000000004E-4</v>
      </c>
      <c r="F1451" s="173">
        <v>5.0936000000000004E-4</v>
      </c>
      <c r="G1451" s="173">
        <v>10.8591</v>
      </c>
      <c r="I1451" s="92">
        <f t="shared" si="143"/>
        <v>5.0936000000000004E-4</v>
      </c>
      <c r="J1451" t="str">
        <f>IFERROR(VLOOKUP(VLOOKUP(B1451,'Div &amp; NAV PU'!K:N,4,0),$O:$P,2,0),"Debt")</f>
        <v>Debt</v>
      </c>
      <c r="R1451" t="str">
        <f t="shared" si="144"/>
        <v>Y0BLRegular Plan - Daily IDCW</v>
      </c>
      <c r="S1451" t="str">
        <f>+VLOOKUP(B1451,'Div &amp; NAV PU'!K:N,4,0)</f>
        <v>Y0BL</v>
      </c>
      <c r="T1451" t="str">
        <f>+VLOOKUP(B1451,'Div &amp; NAV PU'!K:O,5,0)</f>
        <v>Regular Plan - Daily IDCW</v>
      </c>
      <c r="U1451">
        <f t="shared" si="142"/>
        <v>0.15721088999999988</v>
      </c>
      <c r="V1451">
        <f>+VLOOKUP(T1451,Financials!$C$59:$AN$72,MATCH(S1451,Financials!$1:$1,0)-2,0)</f>
        <v>0.15721088999999988</v>
      </c>
      <c r="W1451" s="108">
        <f t="shared" si="145"/>
        <v>0</v>
      </c>
      <c r="Y1451" s="92">
        <f t="shared" si="140"/>
        <v>0.15721088999999988</v>
      </c>
      <c r="Z1451" s="169">
        <f t="shared" si="141"/>
        <v>0.15721088999999988</v>
      </c>
    </row>
    <row r="1452" spans="1:32" hidden="1" x14ac:dyDescent="0.25">
      <c r="A1452" s="171">
        <v>2138</v>
      </c>
      <c r="B1452" s="171" t="s">
        <v>1263</v>
      </c>
      <c r="C1452" s="171" t="s">
        <v>2459</v>
      </c>
      <c r="D1452" s="172">
        <v>44448</v>
      </c>
      <c r="E1452" s="173">
        <v>6.5227000000000004E-4</v>
      </c>
      <c r="F1452" s="173">
        <v>6.5227000000000004E-4</v>
      </c>
      <c r="G1452" s="173">
        <v>10.8591</v>
      </c>
      <c r="I1452" s="92">
        <f t="shared" si="143"/>
        <v>6.5227000000000004E-4</v>
      </c>
      <c r="J1452" t="str">
        <f>IFERROR(VLOOKUP(VLOOKUP(B1452,'Div &amp; NAV PU'!K:N,4,0),$O:$P,2,0),"Debt")</f>
        <v>Debt</v>
      </c>
      <c r="R1452" t="str">
        <f t="shared" si="144"/>
        <v>Y0BLDirect Plan - Daily IDCW</v>
      </c>
      <c r="S1452" t="str">
        <f>+VLOOKUP(B1452,'Div &amp; NAV PU'!K:N,4,0)</f>
        <v>Y0BL</v>
      </c>
      <c r="T1452" t="str">
        <f>+VLOOKUP(B1452,'Div &amp; NAV PU'!K:O,5,0)</f>
        <v>Direct Plan - Daily IDCW</v>
      </c>
      <c r="U1452">
        <f t="shared" si="142"/>
        <v>0.18309809000000002</v>
      </c>
      <c r="V1452">
        <f>+VLOOKUP(T1452,Financials!$C$59:$AN$72,MATCH(S1452,Financials!$1:$1,0)-2,0)</f>
        <v>0.18309809000000002</v>
      </c>
      <c r="W1452" s="108">
        <f t="shared" si="145"/>
        <v>0</v>
      </c>
      <c r="Y1452" s="92">
        <f t="shared" si="140"/>
        <v>0.18309809000000002</v>
      </c>
      <c r="Z1452" s="169">
        <f t="shared" si="141"/>
        <v>0.18309809000000002</v>
      </c>
    </row>
    <row r="1453" spans="1:32" hidden="1" x14ac:dyDescent="0.25">
      <c r="A1453" s="171">
        <v>2139</v>
      </c>
      <c r="B1453" s="171" t="s">
        <v>1271</v>
      </c>
      <c r="C1453" s="171" t="s">
        <v>2446</v>
      </c>
      <c r="D1453" s="172">
        <v>44448</v>
      </c>
      <c r="E1453" s="173">
        <v>7.41198E-2</v>
      </c>
      <c r="F1453" s="173">
        <v>7.41198E-2</v>
      </c>
      <c r="G1453" s="173">
        <v>1011.7794</v>
      </c>
      <c r="I1453" s="92">
        <f t="shared" si="143"/>
        <v>7.41198E-2</v>
      </c>
      <c r="J1453" t="str">
        <f>IFERROR(VLOOKUP(VLOOKUP(B1453,'Div &amp; NAV PU'!K:N,4,0),$O:$P,2,0),"Debt")</f>
        <v>Debt</v>
      </c>
      <c r="R1453" t="str">
        <f t="shared" si="144"/>
        <v>Y0BQRegular Plan - Daily IDCW</v>
      </c>
      <c r="S1453" t="str">
        <f>+VLOOKUP(B1453,'Div &amp; NAV PU'!K:N,4,0)</f>
        <v>Y0BQ</v>
      </c>
      <c r="T1453" t="str">
        <f>+VLOOKUP(B1453,'Div &amp; NAV PU'!K:O,5,0)</f>
        <v>Regular Plan - Daily IDCW</v>
      </c>
      <c r="U1453">
        <f t="shared" si="142"/>
        <v>15.994319890000005</v>
      </c>
      <c r="V1453">
        <f>+VLOOKUP(T1453,Financials!$C$59:$AN$72,MATCH(S1453,Financials!$1:$1,0)-2,0)</f>
        <v>15.994319890000005</v>
      </c>
      <c r="W1453" s="108">
        <f t="shared" si="145"/>
        <v>0</v>
      </c>
      <c r="Y1453" s="92">
        <f t="shared" si="140"/>
        <v>15.994319890000005</v>
      </c>
      <c r="Z1453" s="169">
        <f t="shared" si="141"/>
        <v>15.994319890000005</v>
      </c>
      <c r="AF1453" s="169"/>
    </row>
    <row r="1454" spans="1:32" hidden="1" x14ac:dyDescent="0.25">
      <c r="A1454" s="171">
        <v>2140</v>
      </c>
      <c r="B1454" s="171" t="s">
        <v>1268</v>
      </c>
      <c r="C1454" s="171" t="s">
        <v>2447</v>
      </c>
      <c r="D1454" s="172">
        <v>44448</v>
      </c>
      <c r="E1454" s="173">
        <v>7.599765E-2</v>
      </c>
      <c r="F1454" s="173">
        <v>7.599765E-2</v>
      </c>
      <c r="G1454" s="173">
        <v>1014.3496</v>
      </c>
      <c r="I1454" s="92">
        <f t="shared" si="143"/>
        <v>7.599765E-2</v>
      </c>
      <c r="J1454" t="str">
        <f>IFERROR(VLOOKUP(VLOOKUP(B1454,'Div &amp; NAV PU'!K:N,4,0),$O:$P,2,0),"Debt")</f>
        <v>Debt</v>
      </c>
      <c r="R1454" t="str">
        <f t="shared" si="144"/>
        <v>Y0BQDirect Plan - Daily IDCW</v>
      </c>
      <c r="S1454" t="str">
        <f>+VLOOKUP(B1454,'Div &amp; NAV PU'!K:N,4,0)</f>
        <v>Y0BQ</v>
      </c>
      <c r="T1454" t="str">
        <f>+VLOOKUP(B1454,'Div &amp; NAV PU'!K:O,5,0)</f>
        <v>Direct Plan - Daily IDCW</v>
      </c>
      <c r="U1454">
        <f t="shared" si="142"/>
        <v>16.338912069999992</v>
      </c>
      <c r="V1454">
        <f>+VLOOKUP(T1454,Financials!$C$59:$AN$72,MATCH(S1454,Financials!$1:$1,0)-2,0)</f>
        <v>16.338912069999992</v>
      </c>
      <c r="W1454" s="108">
        <f t="shared" si="145"/>
        <v>0</v>
      </c>
      <c r="Y1454" s="92">
        <f t="shared" si="140"/>
        <v>16.338912069999992</v>
      </c>
      <c r="Z1454" s="169">
        <f t="shared" si="141"/>
        <v>16.338912069999992</v>
      </c>
    </row>
    <row r="1455" spans="1:32" hidden="1" x14ac:dyDescent="0.25">
      <c r="A1455" s="171">
        <v>2141</v>
      </c>
      <c r="B1455" s="171" t="s">
        <v>1524</v>
      </c>
      <c r="C1455" s="171" t="s">
        <v>2462</v>
      </c>
      <c r="D1455" s="172">
        <v>44448</v>
      </c>
      <c r="E1455" s="173">
        <v>1.1070000000000001E-5</v>
      </c>
      <c r="F1455" s="173">
        <v>1.1070000000000001E-5</v>
      </c>
      <c r="G1455" s="173">
        <v>11.1907</v>
      </c>
      <c r="I1455" s="92">
        <f t="shared" si="143"/>
        <v>1.1070000000000001E-5</v>
      </c>
      <c r="J1455" t="str">
        <f>IFERROR(VLOOKUP(VLOOKUP(B1455,'Div &amp; NAV PU'!K:N,4,0),$O:$P,2,0),"Debt")</f>
        <v>Debt</v>
      </c>
      <c r="R1455" t="str">
        <f t="shared" si="144"/>
        <v>Y0AIDirect Plan - Daily IDCW</v>
      </c>
      <c r="S1455" t="str">
        <f>+VLOOKUP(B1455,'Div &amp; NAV PU'!K:N,4,0)</f>
        <v>Y0AI</v>
      </c>
      <c r="T1455" t="str">
        <f>+VLOOKUP(B1455,'Div &amp; NAV PU'!K:O,5,0)</f>
        <v>Direct Plan - Daily IDCW</v>
      </c>
      <c r="U1455">
        <f t="shared" si="142"/>
        <v>0.28590751000000003</v>
      </c>
      <c r="V1455">
        <f>+VLOOKUP(T1455,Financials!$C$59:$AN$72,MATCH(S1455,Financials!$1:$1,0)-2,0)</f>
        <v>0.28590751000000003</v>
      </c>
      <c r="W1455" s="108">
        <f t="shared" si="145"/>
        <v>0</v>
      </c>
      <c r="Y1455" s="92">
        <f t="shared" si="140"/>
        <v>0.28590751000000003</v>
      </c>
      <c r="Z1455" s="169">
        <f t="shared" si="141"/>
        <v>0.28590751000000003</v>
      </c>
    </row>
    <row r="1456" spans="1:32" hidden="1" x14ac:dyDescent="0.25">
      <c r="A1456" s="171">
        <v>2142</v>
      </c>
      <c r="B1456" s="171" t="s">
        <v>1289</v>
      </c>
      <c r="C1456" s="171" t="s">
        <v>2444</v>
      </c>
      <c r="D1456" s="172">
        <v>44451</v>
      </c>
      <c r="E1456" s="173">
        <v>0.25607350000000001</v>
      </c>
      <c r="F1456" s="173">
        <v>0.25607350000000001</v>
      </c>
      <c r="G1456" s="173">
        <v>1023.3</v>
      </c>
      <c r="I1456" s="92">
        <f t="shared" si="143"/>
        <v>0.25607350000000001</v>
      </c>
      <c r="J1456" t="str">
        <f>IFERROR(VLOOKUP(VLOOKUP(B1456,'Div &amp; NAV PU'!K:N,4,0),$O:$P,2,0),"Debt")</f>
        <v>Debt</v>
      </c>
      <c r="R1456" t="str">
        <f t="shared" si="144"/>
        <v>Y0ALRegular Plan - Daily IDCW</v>
      </c>
      <c r="S1456" t="str">
        <f>+VLOOKUP(B1456,'Div &amp; NAV PU'!K:N,4,0)</f>
        <v>Y0AL</v>
      </c>
      <c r="T1456" t="str">
        <f>+VLOOKUP(B1456,'Div &amp; NAV PU'!K:O,5,0)</f>
        <v>Regular Plan - Daily IDCW</v>
      </c>
      <c r="U1456">
        <f t="shared" si="142"/>
        <v>15.581406499999995</v>
      </c>
      <c r="V1456">
        <f>+VLOOKUP(T1456,Financials!$C$59:$AN$72,MATCH(S1456,Financials!$1:$1,0)-2,0)</f>
        <v>15.581406499999995</v>
      </c>
      <c r="W1456" s="108">
        <f t="shared" si="145"/>
        <v>0</v>
      </c>
      <c r="Y1456" s="92">
        <f t="shared" si="140"/>
        <v>15.581406499999995</v>
      </c>
      <c r="Z1456" s="169">
        <f t="shared" si="141"/>
        <v>15.581406499999995</v>
      </c>
    </row>
    <row r="1457" spans="1:26" hidden="1" x14ac:dyDescent="0.25">
      <c r="A1457" s="171">
        <v>2143</v>
      </c>
      <c r="B1457" s="171" t="s">
        <v>1285</v>
      </c>
      <c r="C1457" s="171" t="s">
        <v>2445</v>
      </c>
      <c r="D1457" s="172">
        <v>44451</v>
      </c>
      <c r="E1457" s="173">
        <v>0.26494299999999998</v>
      </c>
      <c r="F1457" s="173">
        <v>0.26494299999999998</v>
      </c>
      <c r="G1457" s="173">
        <v>1023.3</v>
      </c>
      <c r="I1457" s="92">
        <f t="shared" si="143"/>
        <v>0.26494299999999998</v>
      </c>
      <c r="J1457" t="str">
        <f>IFERROR(VLOOKUP(VLOOKUP(B1457,'Div &amp; NAV PU'!K:N,4,0),$O:$P,2,0),"Debt")</f>
        <v>Debt</v>
      </c>
      <c r="R1457" t="str">
        <f t="shared" si="144"/>
        <v>Y0ALDirect Plan - Daily IDCW</v>
      </c>
      <c r="S1457" t="str">
        <f>+VLOOKUP(B1457,'Div &amp; NAV PU'!K:N,4,0)</f>
        <v>Y0AL</v>
      </c>
      <c r="T1457" t="str">
        <f>+VLOOKUP(B1457,'Div &amp; NAV PU'!K:O,5,0)</f>
        <v>Direct Plan - Daily IDCW</v>
      </c>
      <c r="U1457">
        <f t="shared" si="142"/>
        <v>16.110954460000006</v>
      </c>
      <c r="V1457">
        <f>+VLOOKUP(T1457,Financials!$C$59:$AN$72,MATCH(S1457,Financials!$1:$1,0)-2,0)</f>
        <v>16.110954460000006</v>
      </c>
      <c r="W1457" s="108">
        <f t="shared" si="145"/>
        <v>0</v>
      </c>
      <c r="Y1457" s="92">
        <f t="shared" si="140"/>
        <v>16.110954460000006</v>
      </c>
      <c r="Z1457" s="169">
        <f t="shared" si="141"/>
        <v>16.110954460000006</v>
      </c>
    </row>
    <row r="1458" spans="1:26" hidden="1" x14ac:dyDescent="0.25">
      <c r="A1458" s="171">
        <v>2144</v>
      </c>
      <c r="B1458" s="171" t="s">
        <v>1271</v>
      </c>
      <c r="C1458" s="171" t="s">
        <v>2446</v>
      </c>
      <c r="D1458" s="172">
        <v>44451</v>
      </c>
      <c r="E1458" s="173">
        <v>0.25124864000000002</v>
      </c>
      <c r="F1458" s="173">
        <v>0.25124864000000002</v>
      </c>
      <c r="G1458" s="173">
        <v>1011.7794</v>
      </c>
      <c r="I1458" s="92">
        <f t="shared" si="143"/>
        <v>0.25124864000000002</v>
      </c>
      <c r="J1458" t="str">
        <f>IFERROR(VLOOKUP(VLOOKUP(B1458,'Div &amp; NAV PU'!K:N,4,0),$O:$P,2,0),"Debt")</f>
        <v>Debt</v>
      </c>
      <c r="R1458" t="str">
        <f t="shared" si="144"/>
        <v>Y0BQRegular Plan - Daily IDCW</v>
      </c>
      <c r="S1458" t="str">
        <f>+VLOOKUP(B1458,'Div &amp; NAV PU'!K:N,4,0)</f>
        <v>Y0BQ</v>
      </c>
      <c r="T1458" t="str">
        <f>+VLOOKUP(B1458,'Div &amp; NAV PU'!K:O,5,0)</f>
        <v>Regular Plan - Daily IDCW</v>
      </c>
      <c r="U1458">
        <f t="shared" si="142"/>
        <v>15.994319890000005</v>
      </c>
      <c r="V1458">
        <f>+VLOOKUP(T1458,Financials!$C$59:$AN$72,MATCH(S1458,Financials!$1:$1,0)-2,0)</f>
        <v>15.994319890000005</v>
      </c>
      <c r="W1458" s="108">
        <f t="shared" si="145"/>
        <v>0</v>
      </c>
      <c r="Y1458" s="92">
        <f t="shared" si="140"/>
        <v>15.994319890000005</v>
      </c>
      <c r="Z1458" s="169">
        <f t="shared" si="141"/>
        <v>15.994319890000005</v>
      </c>
    </row>
    <row r="1459" spans="1:26" hidden="1" x14ac:dyDescent="0.25">
      <c r="A1459" s="171">
        <v>2145</v>
      </c>
      <c r="B1459" s="171" t="s">
        <v>1268</v>
      </c>
      <c r="C1459" s="171" t="s">
        <v>2447</v>
      </c>
      <c r="D1459" s="172">
        <v>44451</v>
      </c>
      <c r="E1459" s="173">
        <v>0.25688691000000002</v>
      </c>
      <c r="F1459" s="173">
        <v>0.25688691000000002</v>
      </c>
      <c r="G1459" s="173">
        <v>1014.3496</v>
      </c>
      <c r="I1459" s="92">
        <f t="shared" si="143"/>
        <v>0.25688691000000002</v>
      </c>
      <c r="J1459" t="str">
        <f>IFERROR(VLOOKUP(VLOOKUP(B1459,'Div &amp; NAV PU'!K:N,4,0),$O:$P,2,0),"Debt")</f>
        <v>Debt</v>
      </c>
      <c r="R1459" t="str">
        <f t="shared" si="144"/>
        <v>Y0BQDirect Plan - Daily IDCW</v>
      </c>
      <c r="S1459" t="str">
        <f>+VLOOKUP(B1459,'Div &amp; NAV PU'!K:N,4,0)</f>
        <v>Y0BQ</v>
      </c>
      <c r="T1459" t="str">
        <f>+VLOOKUP(B1459,'Div &amp; NAV PU'!K:O,5,0)</f>
        <v>Direct Plan - Daily IDCW</v>
      </c>
      <c r="U1459">
        <f t="shared" si="142"/>
        <v>16.338912069999992</v>
      </c>
      <c r="V1459">
        <f>+VLOOKUP(T1459,Financials!$C$59:$AN$72,MATCH(S1459,Financials!$1:$1,0)-2,0)</f>
        <v>16.338912069999992</v>
      </c>
      <c r="W1459" s="108">
        <f t="shared" si="145"/>
        <v>0</v>
      </c>
      <c r="Y1459" s="92">
        <f t="shared" si="140"/>
        <v>16.338912069999992</v>
      </c>
      <c r="Z1459" s="169">
        <f t="shared" si="141"/>
        <v>16.338912069999992</v>
      </c>
    </row>
    <row r="1460" spans="1:26" hidden="1" x14ac:dyDescent="0.25">
      <c r="A1460" s="171">
        <v>2146</v>
      </c>
      <c r="B1460" s="171" t="s">
        <v>1273</v>
      </c>
      <c r="C1460" s="171" t="s">
        <v>2448</v>
      </c>
      <c r="D1460" s="172">
        <v>44452</v>
      </c>
      <c r="E1460" s="173">
        <v>0.57815844000000005</v>
      </c>
      <c r="F1460" s="173">
        <v>0.57815844000000005</v>
      </c>
      <c r="G1460" s="173">
        <v>1002.7005</v>
      </c>
      <c r="I1460" s="92">
        <f t="shared" si="143"/>
        <v>0.57815844000000005</v>
      </c>
      <c r="J1460" t="str">
        <f>IFERROR(VLOOKUP(VLOOKUP(B1460,'Div &amp; NAV PU'!K:N,4,0),$O:$P,2,0),"Debt")</f>
        <v>Debt</v>
      </c>
      <c r="R1460" t="str">
        <f t="shared" si="144"/>
        <v>Y0BQRegular Plan - Weekly IDCW</v>
      </c>
      <c r="S1460" t="str">
        <f>+VLOOKUP(B1460,'Div &amp; NAV PU'!K:N,4,0)</f>
        <v>Y0BQ</v>
      </c>
      <c r="T1460" t="str">
        <f>+VLOOKUP(B1460,'Div &amp; NAV PU'!K:O,5,0)</f>
        <v>Regular Plan - Weekly IDCW</v>
      </c>
      <c r="U1460">
        <f t="shared" si="142"/>
        <v>15.883562729999998</v>
      </c>
      <c r="V1460">
        <f>+VLOOKUP(T1460,Financials!$C$59:$AN$72,MATCH(S1460,Financials!$1:$1,0)-2,0)</f>
        <v>15.883562729999998</v>
      </c>
      <c r="W1460" s="108">
        <f t="shared" si="145"/>
        <v>0</v>
      </c>
      <c r="Y1460" s="92">
        <f t="shared" si="140"/>
        <v>15.883562729999998</v>
      </c>
      <c r="Z1460" s="169">
        <f t="shared" si="141"/>
        <v>15.883562729999998</v>
      </c>
    </row>
    <row r="1461" spans="1:26" hidden="1" x14ac:dyDescent="0.25">
      <c r="A1461" s="171">
        <v>2147</v>
      </c>
      <c r="B1461" s="171" t="s">
        <v>1288</v>
      </c>
      <c r="C1461" s="171" t="s">
        <v>2449</v>
      </c>
      <c r="D1461" s="172">
        <v>44452</v>
      </c>
      <c r="E1461" s="173">
        <v>0.59146540000000003</v>
      </c>
      <c r="F1461" s="173">
        <v>0.59146540000000003</v>
      </c>
      <c r="G1461" s="173">
        <v>1001.4242</v>
      </c>
      <c r="I1461" s="92">
        <f t="shared" si="143"/>
        <v>0.59146540000000003</v>
      </c>
      <c r="J1461" t="str">
        <f>IFERROR(VLOOKUP(VLOOKUP(B1461,'Div &amp; NAV PU'!K:N,4,0),$O:$P,2,0),"Debt")</f>
        <v>Debt</v>
      </c>
      <c r="R1461" t="str">
        <f t="shared" si="144"/>
        <v>Y0ALDirect Plan - Weekly IDCW</v>
      </c>
      <c r="S1461" t="str">
        <f>+VLOOKUP(B1461,'Div &amp; NAV PU'!K:N,4,0)</f>
        <v>Y0AL</v>
      </c>
      <c r="T1461" t="str">
        <f>+VLOOKUP(B1461,'Div &amp; NAV PU'!K:O,5,0)</f>
        <v>Direct Plan - Weekly IDCW</v>
      </c>
      <c r="U1461">
        <f t="shared" si="142"/>
        <v>15.663855589999999</v>
      </c>
      <c r="V1461">
        <f>+VLOOKUP(T1461,Financials!$C$59:$AN$72,MATCH(S1461,Financials!$1:$1,0)-2,0)</f>
        <v>15.663855589999999</v>
      </c>
      <c r="W1461" s="108">
        <f t="shared" si="145"/>
        <v>0</v>
      </c>
      <c r="Y1461" s="92">
        <f t="shared" si="140"/>
        <v>15.663855589999999</v>
      </c>
      <c r="Z1461" s="169">
        <f t="shared" si="141"/>
        <v>15.663855589999999</v>
      </c>
    </row>
    <row r="1462" spans="1:26" hidden="1" x14ac:dyDescent="0.25">
      <c r="A1462" s="171">
        <v>2149</v>
      </c>
      <c r="B1462" s="171" t="s">
        <v>1296</v>
      </c>
      <c r="C1462" s="171" t="s">
        <v>2461</v>
      </c>
      <c r="D1462" s="172">
        <v>44452</v>
      </c>
      <c r="E1462" s="173">
        <v>6.7133699999999998E-3</v>
      </c>
      <c r="F1462" s="173">
        <v>6.7133699999999998E-3</v>
      </c>
      <c r="G1462" s="173">
        <v>10.849500000000001</v>
      </c>
      <c r="I1462" s="92">
        <f t="shared" si="143"/>
        <v>6.7133699999999998E-3</v>
      </c>
      <c r="J1462" t="str">
        <f>IFERROR(VLOOKUP(VLOOKUP(B1462,'Div &amp; NAV PU'!K:N,4,0),$O:$P,2,0),"Debt")</f>
        <v>Debt</v>
      </c>
      <c r="R1462" t="str">
        <f t="shared" si="144"/>
        <v>Y0AIDirect Plan - Weekly IDCW</v>
      </c>
      <c r="S1462" t="str">
        <f>+VLOOKUP(B1462,'Div &amp; NAV PU'!K:N,4,0)</f>
        <v>Y0AI</v>
      </c>
      <c r="T1462" t="str">
        <f>+VLOOKUP(B1462,'Div &amp; NAV PU'!K:O,5,0)</f>
        <v>Direct Plan - Weekly IDCW</v>
      </c>
      <c r="U1462">
        <f t="shared" si="142"/>
        <v>0.27169967</v>
      </c>
      <c r="V1462">
        <f>+VLOOKUP(T1462,Financials!$C$59:$AN$72,MATCH(S1462,Financials!$1:$1,0)-2,0)</f>
        <v>0.27169967</v>
      </c>
      <c r="W1462" s="108">
        <f t="shared" si="145"/>
        <v>0</v>
      </c>
      <c r="Y1462" s="92">
        <f t="shared" si="140"/>
        <v>0.27169967</v>
      </c>
      <c r="Z1462" s="169">
        <f t="shared" si="141"/>
        <v>0.27169967</v>
      </c>
    </row>
    <row r="1463" spans="1:26" hidden="1" x14ac:dyDescent="0.25">
      <c r="A1463" s="171">
        <v>2150</v>
      </c>
      <c r="B1463" s="171" t="s">
        <v>1300</v>
      </c>
      <c r="C1463" s="171" t="s">
        <v>2460</v>
      </c>
      <c r="D1463" s="172">
        <v>44452</v>
      </c>
      <c r="E1463" s="173">
        <v>6.02003E-3</v>
      </c>
      <c r="F1463" s="173">
        <v>6.02003E-3</v>
      </c>
      <c r="G1463" s="173">
        <v>10.8405</v>
      </c>
      <c r="I1463" s="92">
        <f t="shared" si="143"/>
        <v>6.02003E-3</v>
      </c>
      <c r="J1463" t="str">
        <f>IFERROR(VLOOKUP(VLOOKUP(B1463,'Div &amp; NAV PU'!K:N,4,0),$O:$P,2,0),"Debt")</f>
        <v>Debt</v>
      </c>
      <c r="R1463" t="str">
        <f t="shared" si="144"/>
        <v>Y0AIRegular Plan - Weekly IDCW</v>
      </c>
      <c r="S1463" t="str">
        <f>+VLOOKUP(B1463,'Div &amp; NAV PU'!K:N,4,0)</f>
        <v>Y0AI</v>
      </c>
      <c r="T1463" t="str">
        <f>+VLOOKUP(B1463,'Div &amp; NAV PU'!K:O,5,0)</f>
        <v>Regular Plan - Weekly IDCW</v>
      </c>
      <c r="U1463">
        <f t="shared" si="142"/>
        <v>0.25746023000000001</v>
      </c>
      <c r="V1463">
        <f>+VLOOKUP(T1463,Financials!$C$59:$AN$72,MATCH(S1463,Financials!$1:$1,0)-2,0)</f>
        <v>0.25746023000000001</v>
      </c>
      <c r="W1463" s="108">
        <f t="shared" si="145"/>
        <v>0</v>
      </c>
      <c r="Y1463" s="92">
        <f t="shared" si="140"/>
        <v>0.25746023000000001</v>
      </c>
      <c r="Z1463" s="169">
        <f t="shared" si="141"/>
        <v>0.25746023000000001</v>
      </c>
    </row>
    <row r="1464" spans="1:26" hidden="1" x14ac:dyDescent="0.25">
      <c r="A1464" s="171">
        <v>2151</v>
      </c>
      <c r="B1464" s="171">
        <v>126</v>
      </c>
      <c r="C1464" s="171" t="s">
        <v>2450</v>
      </c>
      <c r="D1464" s="172">
        <v>44452</v>
      </c>
      <c r="E1464" s="173">
        <v>6.0982600000000003E-3</v>
      </c>
      <c r="F1464" s="173">
        <v>6.0982600000000003E-3</v>
      </c>
      <c r="G1464" s="173">
        <v>13.0588</v>
      </c>
      <c r="I1464" s="92">
        <f t="shared" si="143"/>
        <v>6.0982600000000003E-3</v>
      </c>
      <c r="J1464" t="str">
        <f>IFERROR(VLOOKUP(VLOOKUP(B1464,'Div &amp; NAV PU'!K:N,4,0),$O:$P,2,0),"Debt")</f>
        <v>Debt</v>
      </c>
      <c r="R1464" t="str">
        <f t="shared" si="144"/>
        <v>Y0BLRegular Plan - Weekly IDCW</v>
      </c>
      <c r="S1464" t="str">
        <f>+VLOOKUP(B1464,'Div &amp; NAV PU'!K:N,4,0)</f>
        <v>Y0BL</v>
      </c>
      <c r="T1464" t="str">
        <f>+VLOOKUP(B1464,'Div &amp; NAV PU'!K:O,5,0)</f>
        <v>Regular Plan - Weekly IDCW</v>
      </c>
      <c r="U1464">
        <f t="shared" si="142"/>
        <v>0.15968480999999998</v>
      </c>
      <c r="V1464">
        <f>+VLOOKUP(T1464,Financials!$C$59:$AN$72,MATCH(S1464,Financials!$1:$1,0)-2,0)</f>
        <v>0.15968480999999998</v>
      </c>
      <c r="W1464" s="108">
        <f t="shared" si="145"/>
        <v>0</v>
      </c>
      <c r="Y1464" s="92">
        <f t="shared" si="140"/>
        <v>0.15968480999999998</v>
      </c>
      <c r="Z1464" s="169">
        <f t="shared" si="141"/>
        <v>0.15968480999999998</v>
      </c>
    </row>
    <row r="1465" spans="1:26" hidden="1" x14ac:dyDescent="0.25">
      <c r="A1465" s="171">
        <v>2152</v>
      </c>
      <c r="B1465" s="171" t="s">
        <v>1267</v>
      </c>
      <c r="C1465" s="171" t="s">
        <v>2451</v>
      </c>
      <c r="D1465" s="172">
        <v>44452</v>
      </c>
      <c r="E1465" s="173">
        <v>7.1500799999999996E-3</v>
      </c>
      <c r="F1465" s="173">
        <v>7.1500799999999996E-3</v>
      </c>
      <c r="G1465" s="173">
        <v>13.1328</v>
      </c>
      <c r="I1465" s="92">
        <f t="shared" si="143"/>
        <v>7.1500799999999996E-3</v>
      </c>
      <c r="J1465" t="str">
        <f>IFERROR(VLOOKUP(VLOOKUP(B1465,'Div &amp; NAV PU'!K:N,4,0),$O:$P,2,0),"Debt")</f>
        <v>Debt</v>
      </c>
      <c r="R1465" t="str">
        <f t="shared" si="144"/>
        <v>Y0BLDirect Plan - Weekly IDCW</v>
      </c>
      <c r="S1465" t="str">
        <f>+VLOOKUP(B1465,'Div &amp; NAV PU'!K:N,4,0)</f>
        <v>Y0BL</v>
      </c>
      <c r="T1465" t="str">
        <f>+VLOOKUP(B1465,'Div &amp; NAV PU'!K:O,5,0)</f>
        <v>Direct Plan - Weekly IDCW</v>
      </c>
      <c r="U1465">
        <f t="shared" si="142"/>
        <v>0.18718277999999999</v>
      </c>
      <c r="V1465">
        <f>+VLOOKUP(T1465,Financials!$C$59:$AN$72,MATCH(S1465,Financials!$1:$1,0)-2,0)</f>
        <v>0.18718277999999999</v>
      </c>
      <c r="W1465" s="108">
        <f t="shared" si="145"/>
        <v>0</v>
      </c>
      <c r="Y1465" s="92">
        <f t="shared" si="140"/>
        <v>0.18718277999999999</v>
      </c>
      <c r="Z1465" s="169">
        <f t="shared" si="141"/>
        <v>0.18718277999999999</v>
      </c>
    </row>
    <row r="1466" spans="1:26" hidden="1" x14ac:dyDescent="0.25">
      <c r="A1466" s="171">
        <v>2153</v>
      </c>
      <c r="B1466" s="171" t="s">
        <v>1262</v>
      </c>
      <c r="C1466" s="171" t="s">
        <v>2456</v>
      </c>
      <c r="D1466" s="172">
        <v>44452</v>
      </c>
      <c r="E1466" s="173">
        <v>5.7103199999999996E-3</v>
      </c>
      <c r="F1466" s="173">
        <v>5.7103199999999996E-3</v>
      </c>
      <c r="G1466" s="173">
        <v>11.3102</v>
      </c>
      <c r="I1466" s="92">
        <f t="shared" si="143"/>
        <v>5.7103199999999996E-3</v>
      </c>
      <c r="J1466" t="str">
        <f>IFERROR(VLOOKUP(VLOOKUP(B1466,'Div &amp; NAV PU'!K:N,4,0),$O:$P,2,0),"Debt")</f>
        <v>Debt</v>
      </c>
      <c r="R1466" t="str">
        <f t="shared" si="144"/>
        <v>Y0BODirect Plan - Weekly IDCW</v>
      </c>
      <c r="S1466" t="str">
        <f>+VLOOKUP(B1466,'Div &amp; NAV PU'!K:N,4,0)</f>
        <v>Y0BO</v>
      </c>
      <c r="T1466" t="str">
        <f>+VLOOKUP(B1466,'Div &amp; NAV PU'!K:O,5,0)</f>
        <v>Direct Plan - Weekly IDCW</v>
      </c>
      <c r="U1466">
        <f t="shared" si="142"/>
        <v>0.16732176999999998</v>
      </c>
      <c r="V1466">
        <f>+VLOOKUP(T1466,Financials!$C$59:$AN$72,MATCH(S1466,Financials!$1:$1,0)-2,0)</f>
        <v>0.16732176999999998</v>
      </c>
      <c r="W1466" s="108">
        <f t="shared" si="145"/>
        <v>0</v>
      </c>
      <c r="Y1466" s="92">
        <f t="shared" si="140"/>
        <v>0.16732176999999998</v>
      </c>
      <c r="Z1466" s="169">
        <f t="shared" si="141"/>
        <v>0.16732176999999998</v>
      </c>
    </row>
    <row r="1467" spans="1:26" hidden="1" x14ac:dyDescent="0.25">
      <c r="A1467" s="171">
        <v>2155</v>
      </c>
      <c r="B1467" s="171">
        <v>221</v>
      </c>
      <c r="C1467" s="171" t="s">
        <v>2454</v>
      </c>
      <c r="D1467" s="172">
        <v>44452</v>
      </c>
      <c r="E1467" s="173">
        <v>5.2641600000000004E-3</v>
      </c>
      <c r="F1467" s="173">
        <v>5.2641600000000004E-3</v>
      </c>
      <c r="G1467" s="173">
        <v>11.1279</v>
      </c>
      <c r="I1467" s="92">
        <f t="shared" si="143"/>
        <v>5.2641600000000004E-3</v>
      </c>
      <c r="J1467" t="str">
        <f>IFERROR(VLOOKUP(VLOOKUP(B1467,'Div &amp; NAV PU'!K:N,4,0),$O:$P,2,0),"Debt")</f>
        <v>Debt</v>
      </c>
      <c r="R1467" t="str">
        <f t="shared" si="144"/>
        <v>Y0BORegular Plan - Weekly IDCW</v>
      </c>
      <c r="S1467" t="str">
        <f>+VLOOKUP(B1467,'Div &amp; NAV PU'!K:N,4,0)</f>
        <v>Y0BO</v>
      </c>
      <c r="T1467" t="str">
        <f>+VLOOKUP(B1467,'Div &amp; NAV PU'!K:O,5,0)</f>
        <v>Regular Plan - Weekly IDCW</v>
      </c>
      <c r="U1467">
        <f t="shared" si="142"/>
        <v>0.15691073999999997</v>
      </c>
      <c r="V1467">
        <f>+VLOOKUP(T1467,Financials!$C$59:$AN$72,MATCH(S1467,Financials!$1:$1,0)-2,0)</f>
        <v>0.15691073999999997</v>
      </c>
      <c r="W1467" s="108">
        <f t="shared" si="145"/>
        <v>0</v>
      </c>
      <c r="Y1467" s="92">
        <f t="shared" si="140"/>
        <v>0.15691073999999997</v>
      </c>
      <c r="Z1467" s="169">
        <f t="shared" si="141"/>
        <v>0.15691073999999997</v>
      </c>
    </row>
    <row r="1468" spans="1:26" hidden="1" x14ac:dyDescent="0.25">
      <c r="A1468" s="171">
        <v>2158</v>
      </c>
      <c r="B1468" s="171">
        <v>222</v>
      </c>
      <c r="C1468" s="171" t="s">
        <v>2455</v>
      </c>
      <c r="D1468" s="172">
        <v>44452</v>
      </c>
      <c r="E1468" s="173">
        <v>3.63716E-3</v>
      </c>
      <c r="F1468" s="173">
        <v>3.63716E-3</v>
      </c>
      <c r="G1468" s="173">
        <v>10.322100000000001</v>
      </c>
      <c r="I1468" s="92">
        <f t="shared" si="143"/>
        <v>3.63716E-3</v>
      </c>
      <c r="J1468" t="str">
        <f>IFERROR(VLOOKUP(VLOOKUP(B1468,'Div &amp; NAV PU'!K:N,4,0),$O:$P,2,0),"Debt")</f>
        <v>Debt</v>
      </c>
      <c r="R1468" t="str">
        <f t="shared" si="144"/>
        <v>Y0BORegular Plan - Daily IDCW</v>
      </c>
      <c r="S1468" t="str">
        <f>+VLOOKUP(B1468,'Div &amp; NAV PU'!K:N,4,0)</f>
        <v>Y0BO</v>
      </c>
      <c r="T1468" t="str">
        <f>+VLOOKUP(B1468,'Div &amp; NAV PU'!K:O,5,0)</f>
        <v>Regular Plan - Daily IDCW</v>
      </c>
      <c r="U1468">
        <f t="shared" si="142"/>
        <v>0.17107141000000012</v>
      </c>
      <c r="V1468">
        <f>+VLOOKUP(T1468,Financials!$C$59:$AN$72,MATCH(S1468,Financials!$1:$1,0)-2,0)</f>
        <v>0.17107141000000012</v>
      </c>
      <c r="W1468" s="108">
        <f t="shared" si="145"/>
        <v>0</v>
      </c>
      <c r="Y1468" s="92">
        <f t="shared" ref="Y1468:Y1531" si="146">+SUMIFS(E:E,R:R,R1468)</f>
        <v>0.17107141000000012</v>
      </c>
      <c r="Z1468" s="169">
        <f t="shared" ref="Z1468:Z1531" si="147">+SUMIFS(F:F,R:R,R1468)</f>
        <v>0.17107141000000012</v>
      </c>
    </row>
    <row r="1469" spans="1:26" hidden="1" x14ac:dyDescent="0.25">
      <c r="A1469" s="171">
        <v>2161</v>
      </c>
      <c r="B1469" s="171" t="s">
        <v>1259</v>
      </c>
      <c r="C1469" s="171" t="s">
        <v>2457</v>
      </c>
      <c r="D1469" s="172">
        <v>44452</v>
      </c>
      <c r="E1469" s="173">
        <v>3.8874600000000001E-3</v>
      </c>
      <c r="F1469" s="173">
        <v>3.8874600000000001E-3</v>
      </c>
      <c r="G1469" s="173">
        <v>10.5092</v>
      </c>
      <c r="I1469" s="92">
        <f t="shared" si="143"/>
        <v>3.8874600000000001E-3</v>
      </c>
      <c r="J1469" t="str">
        <f>IFERROR(VLOOKUP(VLOOKUP(B1469,'Div &amp; NAV PU'!K:N,4,0),$O:$P,2,0),"Debt")</f>
        <v>Debt</v>
      </c>
      <c r="R1469" t="str">
        <f t="shared" si="144"/>
        <v>Y0BODirect Plan - Daily IDCW</v>
      </c>
      <c r="S1469" t="str">
        <f>+VLOOKUP(B1469,'Div &amp; NAV PU'!K:N,4,0)</f>
        <v>Y0BO</v>
      </c>
      <c r="T1469" t="str">
        <f>+VLOOKUP(B1469,'Div &amp; NAV PU'!K:O,5,0)</f>
        <v>Direct Plan - Daily IDCW</v>
      </c>
      <c r="U1469">
        <f t="shared" si="142"/>
        <v>0.18260394999999999</v>
      </c>
      <c r="V1469">
        <f>+VLOOKUP(T1469,Financials!$C$59:$AN$72,MATCH(S1469,Financials!$1:$1,0)-2,0)</f>
        <v>0.18260394999999999</v>
      </c>
      <c r="W1469" s="108">
        <f t="shared" si="145"/>
        <v>0</v>
      </c>
      <c r="Y1469" s="92">
        <f t="shared" si="146"/>
        <v>0.18260394999999999</v>
      </c>
      <c r="Z1469" s="169">
        <f t="shared" si="147"/>
        <v>0.18260394999999999</v>
      </c>
    </row>
    <row r="1470" spans="1:26" hidden="1" x14ac:dyDescent="0.25">
      <c r="A1470" s="171">
        <v>2162</v>
      </c>
      <c r="B1470" s="171" t="s">
        <v>1339</v>
      </c>
      <c r="C1470" s="171" t="s">
        <v>2453</v>
      </c>
      <c r="D1470" s="172">
        <v>44452</v>
      </c>
      <c r="E1470" s="173">
        <v>0.57264018000000005</v>
      </c>
      <c r="F1470" s="173">
        <v>0.57264018000000005</v>
      </c>
      <c r="G1470" s="173">
        <v>1000.0318</v>
      </c>
      <c r="I1470" s="92">
        <f t="shared" si="143"/>
        <v>0.57264018000000005</v>
      </c>
      <c r="J1470" t="str">
        <f>IFERROR(VLOOKUP(VLOOKUP(B1470,'Div &amp; NAV PU'!K:N,4,0),$O:$P,2,0),"Debt")</f>
        <v>Debt</v>
      </c>
      <c r="R1470" t="str">
        <f t="shared" si="144"/>
        <v>Y0ALRegular Plan - Weekly IDCW</v>
      </c>
      <c r="S1470" t="str">
        <f>+VLOOKUP(B1470,'Div &amp; NAV PU'!K:N,4,0)</f>
        <v>Y0AL</v>
      </c>
      <c r="T1470" t="str">
        <f>+VLOOKUP(B1470,'Div &amp; NAV PU'!K:O,5,0)</f>
        <v>Regular Plan - Weekly IDCW</v>
      </c>
      <c r="U1470">
        <f t="shared" si="142"/>
        <v>15.152052740000002</v>
      </c>
      <c r="V1470">
        <f>+VLOOKUP(T1470,Financials!$C$59:$AN$72,MATCH(S1470,Financials!$1:$1,0)-2,0)</f>
        <v>15.152052740000002</v>
      </c>
      <c r="W1470" s="108">
        <f t="shared" si="145"/>
        <v>0</v>
      </c>
      <c r="Y1470" s="92">
        <f t="shared" si="146"/>
        <v>15.152052740000002</v>
      </c>
      <c r="Z1470" s="169">
        <f t="shared" si="147"/>
        <v>15.152052740000002</v>
      </c>
    </row>
    <row r="1471" spans="1:26" hidden="1" x14ac:dyDescent="0.25">
      <c r="A1471" s="171">
        <v>2163</v>
      </c>
      <c r="B1471" s="171" t="s">
        <v>1289</v>
      </c>
      <c r="C1471" s="171" t="s">
        <v>2444</v>
      </c>
      <c r="D1471" s="172">
        <v>44452</v>
      </c>
      <c r="E1471" s="173">
        <v>8.3789299999999997E-2</v>
      </c>
      <c r="F1471" s="173">
        <v>8.3789299999999997E-2</v>
      </c>
      <c r="G1471" s="173">
        <v>1023.3</v>
      </c>
      <c r="I1471" s="92">
        <f t="shared" si="143"/>
        <v>8.3789299999999997E-2</v>
      </c>
      <c r="J1471" t="str">
        <f>IFERROR(VLOOKUP(VLOOKUP(B1471,'Div &amp; NAV PU'!K:N,4,0),$O:$P,2,0),"Debt")</f>
        <v>Debt</v>
      </c>
      <c r="R1471" t="str">
        <f t="shared" si="144"/>
        <v>Y0ALRegular Plan - Daily IDCW</v>
      </c>
      <c r="S1471" t="str">
        <f>+VLOOKUP(B1471,'Div &amp; NAV PU'!K:N,4,0)</f>
        <v>Y0AL</v>
      </c>
      <c r="T1471" t="str">
        <f>+VLOOKUP(B1471,'Div &amp; NAV PU'!K:O,5,0)</f>
        <v>Regular Plan - Daily IDCW</v>
      </c>
      <c r="U1471">
        <f t="shared" si="142"/>
        <v>15.581406499999995</v>
      </c>
      <c r="V1471">
        <f>+VLOOKUP(T1471,Financials!$C$59:$AN$72,MATCH(S1471,Financials!$1:$1,0)-2,0)</f>
        <v>15.581406499999995</v>
      </c>
      <c r="W1471" s="108">
        <f t="shared" si="145"/>
        <v>0</v>
      </c>
      <c r="Y1471" s="92">
        <f t="shared" si="146"/>
        <v>15.581406499999995</v>
      </c>
      <c r="Z1471" s="169">
        <f t="shared" si="147"/>
        <v>15.581406499999995</v>
      </c>
    </row>
    <row r="1472" spans="1:26" hidden="1" x14ac:dyDescent="0.25">
      <c r="A1472" s="171">
        <v>2165</v>
      </c>
      <c r="B1472" s="171" t="s">
        <v>1285</v>
      </c>
      <c r="C1472" s="171" t="s">
        <v>2445</v>
      </c>
      <c r="D1472" s="172">
        <v>44452</v>
      </c>
      <c r="E1472" s="173">
        <v>8.7014460000000002E-2</v>
      </c>
      <c r="F1472" s="173">
        <v>8.7014460000000002E-2</v>
      </c>
      <c r="G1472" s="173">
        <v>1023.3</v>
      </c>
      <c r="I1472" s="92">
        <f t="shared" si="143"/>
        <v>8.7014460000000002E-2</v>
      </c>
      <c r="J1472" t="str">
        <f>IFERROR(VLOOKUP(VLOOKUP(B1472,'Div &amp; NAV PU'!K:N,4,0),$O:$P,2,0),"Debt")</f>
        <v>Debt</v>
      </c>
      <c r="R1472" t="str">
        <f t="shared" si="144"/>
        <v>Y0ALDirect Plan - Daily IDCW</v>
      </c>
      <c r="S1472" t="str">
        <f>+VLOOKUP(B1472,'Div &amp; NAV PU'!K:N,4,0)</f>
        <v>Y0AL</v>
      </c>
      <c r="T1472" t="str">
        <f>+VLOOKUP(B1472,'Div &amp; NAV PU'!K:O,5,0)</f>
        <v>Direct Plan - Daily IDCW</v>
      </c>
      <c r="U1472">
        <f t="shared" si="142"/>
        <v>16.110954460000006</v>
      </c>
      <c r="V1472">
        <f>+VLOOKUP(T1472,Financials!$C$59:$AN$72,MATCH(S1472,Financials!$1:$1,0)-2,0)</f>
        <v>16.110954460000006</v>
      </c>
      <c r="W1472" s="108">
        <f t="shared" si="145"/>
        <v>0</v>
      </c>
      <c r="Y1472" s="92">
        <f t="shared" si="146"/>
        <v>16.110954460000006</v>
      </c>
      <c r="Z1472" s="169">
        <f t="shared" si="147"/>
        <v>16.110954460000006</v>
      </c>
    </row>
    <row r="1473" spans="1:32" hidden="1" x14ac:dyDescent="0.25">
      <c r="A1473" s="171">
        <v>2167</v>
      </c>
      <c r="B1473" s="171">
        <v>125</v>
      </c>
      <c r="C1473" s="171" t="s">
        <v>2458</v>
      </c>
      <c r="D1473" s="172">
        <v>44452</v>
      </c>
      <c r="E1473" s="173">
        <v>3.3831999999999998E-3</v>
      </c>
      <c r="F1473" s="173">
        <v>3.3831999999999998E-3</v>
      </c>
      <c r="G1473" s="173">
        <v>10.8591</v>
      </c>
      <c r="I1473" s="92">
        <f t="shared" si="143"/>
        <v>3.3831999999999998E-3</v>
      </c>
      <c r="J1473" t="str">
        <f>IFERROR(VLOOKUP(VLOOKUP(B1473,'Div &amp; NAV PU'!K:N,4,0),$O:$P,2,0),"Debt")</f>
        <v>Debt</v>
      </c>
      <c r="R1473" t="str">
        <f t="shared" si="144"/>
        <v>Y0BLRegular Plan - Daily IDCW</v>
      </c>
      <c r="S1473" t="str">
        <f>+VLOOKUP(B1473,'Div &amp; NAV PU'!K:N,4,0)</f>
        <v>Y0BL</v>
      </c>
      <c r="T1473" t="str">
        <f>+VLOOKUP(B1473,'Div &amp; NAV PU'!K:O,5,0)</f>
        <v>Regular Plan - Daily IDCW</v>
      </c>
      <c r="U1473">
        <f t="shared" si="142"/>
        <v>0.15721088999999988</v>
      </c>
      <c r="V1473">
        <f>+VLOOKUP(T1473,Financials!$C$59:$AN$72,MATCH(S1473,Financials!$1:$1,0)-2,0)</f>
        <v>0.15721088999999988</v>
      </c>
      <c r="W1473" s="108">
        <f t="shared" si="145"/>
        <v>0</v>
      </c>
      <c r="Y1473" s="92">
        <f t="shared" si="146"/>
        <v>0.15721088999999988</v>
      </c>
      <c r="Z1473" s="169">
        <f t="shared" si="147"/>
        <v>0.15721088999999988</v>
      </c>
    </row>
    <row r="1474" spans="1:32" hidden="1" x14ac:dyDescent="0.25">
      <c r="A1474" s="171">
        <v>2169</v>
      </c>
      <c r="B1474" s="171" t="s">
        <v>1263</v>
      </c>
      <c r="C1474" s="171" t="s">
        <v>2459</v>
      </c>
      <c r="D1474" s="172">
        <v>44452</v>
      </c>
      <c r="E1474" s="173">
        <v>3.9547799999999998E-3</v>
      </c>
      <c r="F1474" s="173">
        <v>3.9547799999999998E-3</v>
      </c>
      <c r="G1474" s="173">
        <v>10.8591</v>
      </c>
      <c r="I1474" s="92">
        <f t="shared" si="143"/>
        <v>3.9547799999999998E-3</v>
      </c>
      <c r="J1474" t="str">
        <f>IFERROR(VLOOKUP(VLOOKUP(B1474,'Div &amp; NAV PU'!K:N,4,0),$O:$P,2,0),"Debt")</f>
        <v>Debt</v>
      </c>
      <c r="R1474" t="str">
        <f t="shared" si="144"/>
        <v>Y0BLDirect Plan - Daily IDCW</v>
      </c>
      <c r="S1474" t="str">
        <f>+VLOOKUP(B1474,'Div &amp; NAV PU'!K:N,4,0)</f>
        <v>Y0BL</v>
      </c>
      <c r="T1474" t="str">
        <f>+VLOOKUP(B1474,'Div &amp; NAV PU'!K:O,5,0)</f>
        <v>Direct Plan - Daily IDCW</v>
      </c>
      <c r="U1474">
        <f t="shared" ref="U1474:U1537" si="148">+SUMIFS(I:I,R:R,R1474)</f>
        <v>0.18309809000000002</v>
      </c>
      <c r="V1474">
        <f>+VLOOKUP(T1474,Financials!$C$59:$AN$72,MATCH(S1474,Financials!$1:$1,0)-2,0)</f>
        <v>0.18309809000000002</v>
      </c>
      <c r="W1474" s="108">
        <f t="shared" si="145"/>
        <v>0</v>
      </c>
      <c r="Y1474" s="92">
        <f t="shared" si="146"/>
        <v>0.18309809000000002</v>
      </c>
      <c r="Z1474" s="169">
        <f t="shared" si="147"/>
        <v>0.18309809000000002</v>
      </c>
    </row>
    <row r="1475" spans="1:32" hidden="1" x14ac:dyDescent="0.25">
      <c r="A1475" s="171">
        <v>2171</v>
      </c>
      <c r="B1475" s="171" t="s">
        <v>1271</v>
      </c>
      <c r="C1475" s="171" t="s">
        <v>2446</v>
      </c>
      <c r="D1475" s="172">
        <v>44452</v>
      </c>
      <c r="E1475" s="173">
        <v>8.7213970000000002E-2</v>
      </c>
      <c r="F1475" s="173">
        <v>8.7213970000000002E-2</v>
      </c>
      <c r="G1475" s="173">
        <v>1011.7794</v>
      </c>
      <c r="I1475" s="92">
        <f t="shared" ref="I1475:I1536" si="149">F1475</f>
        <v>8.7213970000000002E-2</v>
      </c>
      <c r="J1475" t="str">
        <f>IFERROR(VLOOKUP(VLOOKUP(B1475,'Div &amp; NAV PU'!K:N,4,0),$O:$P,2,0),"Debt")</f>
        <v>Debt</v>
      </c>
      <c r="R1475" t="str">
        <f t="shared" si="144"/>
        <v>Y0BQRegular Plan - Daily IDCW</v>
      </c>
      <c r="S1475" t="str">
        <f>+VLOOKUP(B1475,'Div &amp; NAV PU'!K:N,4,0)</f>
        <v>Y0BQ</v>
      </c>
      <c r="T1475" t="str">
        <f>+VLOOKUP(B1475,'Div &amp; NAV PU'!K:O,5,0)</f>
        <v>Regular Plan - Daily IDCW</v>
      </c>
      <c r="U1475">
        <f t="shared" si="148"/>
        <v>15.994319890000005</v>
      </c>
      <c r="V1475">
        <f>+VLOOKUP(T1475,Financials!$C$59:$AN$72,MATCH(S1475,Financials!$1:$1,0)-2,0)</f>
        <v>15.994319890000005</v>
      </c>
      <c r="W1475" s="108">
        <f t="shared" si="145"/>
        <v>0</v>
      </c>
      <c r="Y1475" s="92">
        <f t="shared" si="146"/>
        <v>15.994319890000005</v>
      </c>
      <c r="Z1475" s="169">
        <f t="shared" si="147"/>
        <v>15.994319890000005</v>
      </c>
    </row>
    <row r="1476" spans="1:32" hidden="1" x14ac:dyDescent="0.25">
      <c r="A1476" s="171">
        <v>2172</v>
      </c>
      <c r="B1476" s="171" t="s">
        <v>1270</v>
      </c>
      <c r="C1476" s="171" t="s">
        <v>2452</v>
      </c>
      <c r="D1476" s="172">
        <v>44452</v>
      </c>
      <c r="E1476" s="173">
        <v>0.58880339000000004</v>
      </c>
      <c r="F1476" s="173">
        <v>0.58880339000000004</v>
      </c>
      <c r="G1476" s="173">
        <v>1000.9308</v>
      </c>
      <c r="I1476" s="92">
        <f t="shared" si="149"/>
        <v>0.58880339000000004</v>
      </c>
      <c r="J1476" t="str">
        <f>IFERROR(VLOOKUP(VLOOKUP(B1476,'Div &amp; NAV PU'!K:N,4,0),$O:$P,2,0),"Debt")</f>
        <v>Debt</v>
      </c>
      <c r="R1476" t="str">
        <f t="shared" si="144"/>
        <v>Y0BQDirect Plan - Weekly IDCW</v>
      </c>
      <c r="S1476" t="str">
        <f>+VLOOKUP(B1476,'Div &amp; NAV PU'!K:N,4,0)</f>
        <v>Y0BQ</v>
      </c>
      <c r="T1476" t="str">
        <f>+VLOOKUP(B1476,'Div &amp; NAV PU'!K:O,5,0)</f>
        <v>Direct Plan - Weekly IDCW</v>
      </c>
      <c r="U1476">
        <f t="shared" si="148"/>
        <v>16.12514651</v>
      </c>
      <c r="V1476">
        <f>+VLOOKUP(T1476,Financials!$C$59:$AN$72,MATCH(S1476,Financials!$1:$1,0)-2,0)</f>
        <v>16.12514651</v>
      </c>
      <c r="W1476" s="108">
        <f t="shared" si="145"/>
        <v>0</v>
      </c>
      <c r="Y1476" s="92">
        <f t="shared" si="146"/>
        <v>16.12514651</v>
      </c>
      <c r="Z1476" s="169">
        <f t="shared" si="147"/>
        <v>16.12514651</v>
      </c>
    </row>
    <row r="1477" spans="1:32" hidden="1" x14ac:dyDescent="0.25">
      <c r="A1477" s="171">
        <v>2173</v>
      </c>
      <c r="B1477" s="171" t="s">
        <v>1268</v>
      </c>
      <c r="C1477" s="171" t="s">
        <v>2447</v>
      </c>
      <c r="D1477" s="172">
        <v>44452</v>
      </c>
      <c r="E1477" s="173">
        <v>8.9093069999999996E-2</v>
      </c>
      <c r="F1477" s="173">
        <v>8.9093069999999996E-2</v>
      </c>
      <c r="G1477" s="173">
        <v>1014.3496</v>
      </c>
      <c r="I1477" s="92">
        <f t="shared" si="149"/>
        <v>8.9093069999999996E-2</v>
      </c>
      <c r="J1477" t="str">
        <f>IFERROR(VLOOKUP(VLOOKUP(B1477,'Div &amp; NAV PU'!K:N,4,0),$O:$P,2,0),"Debt")</f>
        <v>Debt</v>
      </c>
      <c r="R1477" t="str">
        <f t="shared" si="144"/>
        <v>Y0BQDirect Plan - Daily IDCW</v>
      </c>
      <c r="S1477" t="str">
        <f>+VLOOKUP(B1477,'Div &amp; NAV PU'!K:N,4,0)</f>
        <v>Y0BQ</v>
      </c>
      <c r="T1477" t="str">
        <f>+VLOOKUP(B1477,'Div &amp; NAV PU'!K:O,5,0)</f>
        <v>Direct Plan - Daily IDCW</v>
      </c>
      <c r="U1477">
        <f t="shared" si="148"/>
        <v>16.338912069999992</v>
      </c>
      <c r="V1477">
        <f>+VLOOKUP(T1477,Financials!$C$59:$AN$72,MATCH(S1477,Financials!$1:$1,0)-2,0)</f>
        <v>16.338912069999992</v>
      </c>
      <c r="W1477" s="108">
        <f t="shared" si="145"/>
        <v>0</v>
      </c>
      <c r="Y1477" s="92">
        <f t="shared" si="146"/>
        <v>16.338912069999992</v>
      </c>
      <c r="Z1477" s="169">
        <f t="shared" si="147"/>
        <v>16.338912069999992</v>
      </c>
    </row>
    <row r="1478" spans="1:32" hidden="1" x14ac:dyDescent="0.25">
      <c r="A1478" s="171">
        <v>2175</v>
      </c>
      <c r="B1478" s="171" t="s">
        <v>1297</v>
      </c>
      <c r="C1478" s="171" t="s">
        <v>2469</v>
      </c>
      <c r="D1478" s="172">
        <v>44452</v>
      </c>
      <c r="E1478" s="173">
        <v>2.8944399999999999E-3</v>
      </c>
      <c r="F1478" s="173">
        <v>2.8944399999999999E-3</v>
      </c>
      <c r="G1478" s="173">
        <v>11.116</v>
      </c>
      <c r="I1478" s="92">
        <f t="shared" si="149"/>
        <v>2.8944399999999999E-3</v>
      </c>
      <c r="J1478" t="str">
        <f>IFERROR(VLOOKUP(VLOOKUP(B1478,'Div &amp; NAV PU'!K:N,4,0),$O:$P,2,0),"Debt")</f>
        <v>Debt</v>
      </c>
      <c r="R1478" t="str">
        <f t="shared" si="144"/>
        <v>Y0AIRegular Plan - Daily IDCW</v>
      </c>
      <c r="S1478" t="str">
        <f>+VLOOKUP(B1478,'Div &amp; NAV PU'!K:N,4,0)</f>
        <v>Y0AI</v>
      </c>
      <c r="T1478" t="str">
        <f>+VLOOKUP(B1478,'Div &amp; NAV PU'!K:O,5,0)</f>
        <v>Regular Plan - Daily IDCW</v>
      </c>
      <c r="U1478">
        <f t="shared" si="148"/>
        <v>0.25393286999999998</v>
      </c>
      <c r="V1478">
        <f>+VLOOKUP(T1478,Financials!$C$59:$AN$72,MATCH(S1478,Financials!$1:$1,0)-2,0)</f>
        <v>0.25393286999999998</v>
      </c>
      <c r="W1478" s="108">
        <f t="shared" si="145"/>
        <v>0</v>
      </c>
      <c r="Y1478" s="92">
        <f t="shared" si="146"/>
        <v>0.25393286999999998</v>
      </c>
      <c r="Z1478" s="169">
        <f t="shared" si="147"/>
        <v>0.25393286999999998</v>
      </c>
    </row>
    <row r="1479" spans="1:32" hidden="1" x14ac:dyDescent="0.25">
      <c r="A1479" s="171">
        <v>2177</v>
      </c>
      <c r="B1479" s="171" t="s">
        <v>1524</v>
      </c>
      <c r="C1479" s="171" t="s">
        <v>2462</v>
      </c>
      <c r="D1479" s="172">
        <v>44452</v>
      </c>
      <c r="E1479" s="173">
        <v>3.72143E-3</v>
      </c>
      <c r="F1479" s="173">
        <v>3.72143E-3</v>
      </c>
      <c r="G1479" s="173">
        <v>11.1907</v>
      </c>
      <c r="I1479" s="92">
        <f t="shared" si="149"/>
        <v>3.72143E-3</v>
      </c>
      <c r="J1479" t="str">
        <f>IFERROR(VLOOKUP(VLOOKUP(B1479,'Div &amp; NAV PU'!K:N,4,0),$O:$P,2,0),"Debt")</f>
        <v>Debt</v>
      </c>
      <c r="R1479" t="str">
        <f t="shared" si="144"/>
        <v>Y0AIDirect Plan - Daily IDCW</v>
      </c>
      <c r="S1479" t="str">
        <f>+VLOOKUP(B1479,'Div &amp; NAV PU'!K:N,4,0)</f>
        <v>Y0AI</v>
      </c>
      <c r="T1479" t="str">
        <f>+VLOOKUP(B1479,'Div &amp; NAV PU'!K:O,5,0)</f>
        <v>Direct Plan - Daily IDCW</v>
      </c>
      <c r="U1479">
        <f t="shared" si="148"/>
        <v>0.28590751000000003</v>
      </c>
      <c r="V1479">
        <f>+VLOOKUP(T1479,Financials!$C$59:$AN$72,MATCH(S1479,Financials!$1:$1,0)-2,0)</f>
        <v>0.28590751000000003</v>
      </c>
      <c r="W1479" s="108">
        <f t="shared" si="145"/>
        <v>0</v>
      </c>
      <c r="Y1479" s="92">
        <f t="shared" si="146"/>
        <v>0.28590751000000003</v>
      </c>
      <c r="Z1479" s="169">
        <f t="shared" si="147"/>
        <v>0.28590751000000003</v>
      </c>
    </row>
    <row r="1480" spans="1:32" hidden="1" x14ac:dyDescent="0.25">
      <c r="A1480" s="171">
        <v>2180</v>
      </c>
      <c r="B1480" s="171">
        <v>222</v>
      </c>
      <c r="C1480" s="171" t="s">
        <v>2455</v>
      </c>
      <c r="D1480" s="172">
        <v>44453</v>
      </c>
      <c r="E1480" s="173">
        <v>7.8859000000000004E-4</v>
      </c>
      <c r="F1480" s="173">
        <v>7.8859000000000004E-4</v>
      </c>
      <c r="G1480" s="173">
        <v>10.322100000000001</v>
      </c>
      <c r="I1480" s="92">
        <f t="shared" si="149"/>
        <v>7.8859000000000004E-4</v>
      </c>
      <c r="J1480" t="str">
        <f>IFERROR(VLOOKUP(VLOOKUP(B1480,'Div &amp; NAV PU'!K:N,4,0),$O:$P,2,0),"Debt")</f>
        <v>Debt</v>
      </c>
      <c r="R1480" t="str">
        <f t="shared" si="144"/>
        <v>Y0BORegular Plan - Daily IDCW</v>
      </c>
      <c r="S1480" t="str">
        <f>+VLOOKUP(B1480,'Div &amp; NAV PU'!K:N,4,0)</f>
        <v>Y0BO</v>
      </c>
      <c r="T1480" t="str">
        <f>+VLOOKUP(B1480,'Div &amp; NAV PU'!K:O,5,0)</f>
        <v>Regular Plan - Daily IDCW</v>
      </c>
      <c r="U1480">
        <f t="shared" si="148"/>
        <v>0.17107141000000012</v>
      </c>
      <c r="V1480">
        <f>+VLOOKUP(T1480,Financials!$C$59:$AN$72,MATCH(S1480,Financials!$1:$1,0)-2,0)</f>
        <v>0.17107141000000012</v>
      </c>
      <c r="W1480" s="108">
        <f t="shared" si="145"/>
        <v>0</v>
      </c>
      <c r="Y1480" s="92">
        <f t="shared" si="146"/>
        <v>0.17107141000000012</v>
      </c>
      <c r="Z1480" s="169">
        <f t="shared" si="147"/>
        <v>0.17107141000000012</v>
      </c>
    </row>
    <row r="1481" spans="1:32" hidden="1" x14ac:dyDescent="0.25">
      <c r="A1481" s="171">
        <v>2181</v>
      </c>
      <c r="B1481" s="171" t="s">
        <v>1259</v>
      </c>
      <c r="C1481" s="171" t="s">
        <v>2457</v>
      </c>
      <c r="D1481" s="172">
        <v>44453</v>
      </c>
      <c r="E1481" s="173">
        <v>8.4898000000000005E-4</v>
      </c>
      <c r="F1481" s="173">
        <v>8.4898000000000005E-4</v>
      </c>
      <c r="G1481" s="173">
        <v>10.5092</v>
      </c>
      <c r="I1481" s="92">
        <f t="shared" si="149"/>
        <v>8.4898000000000005E-4</v>
      </c>
      <c r="J1481" t="str">
        <f>IFERROR(VLOOKUP(VLOOKUP(B1481,'Div &amp; NAV PU'!K:N,4,0),$O:$P,2,0),"Debt")</f>
        <v>Debt</v>
      </c>
      <c r="R1481" t="str">
        <f t="shared" si="144"/>
        <v>Y0BODirect Plan - Daily IDCW</v>
      </c>
      <c r="S1481" t="str">
        <f>+VLOOKUP(B1481,'Div &amp; NAV PU'!K:N,4,0)</f>
        <v>Y0BO</v>
      </c>
      <c r="T1481" t="str">
        <f>+VLOOKUP(B1481,'Div &amp; NAV PU'!K:O,5,0)</f>
        <v>Direct Plan - Daily IDCW</v>
      </c>
      <c r="U1481">
        <f t="shared" si="148"/>
        <v>0.18260394999999999</v>
      </c>
      <c r="V1481">
        <f>+VLOOKUP(T1481,Financials!$C$59:$AN$72,MATCH(S1481,Financials!$1:$1,0)-2,0)</f>
        <v>0.18260394999999999</v>
      </c>
      <c r="W1481" s="108">
        <f t="shared" si="145"/>
        <v>0</v>
      </c>
      <c r="Y1481" s="92">
        <f t="shared" si="146"/>
        <v>0.18260394999999999</v>
      </c>
      <c r="Z1481" s="169">
        <f t="shared" si="147"/>
        <v>0.18260394999999999</v>
      </c>
    </row>
    <row r="1482" spans="1:32" hidden="1" x14ac:dyDescent="0.25">
      <c r="A1482" s="171">
        <v>2182</v>
      </c>
      <c r="B1482" s="171" t="s">
        <v>1289</v>
      </c>
      <c r="C1482" s="171" t="s">
        <v>2444</v>
      </c>
      <c r="D1482" s="172">
        <v>44453</v>
      </c>
      <c r="E1482" s="173">
        <v>8.357974E-2</v>
      </c>
      <c r="F1482" s="173">
        <v>8.357974E-2</v>
      </c>
      <c r="G1482" s="173">
        <v>1023.3</v>
      </c>
      <c r="I1482" s="92">
        <f t="shared" si="149"/>
        <v>8.357974E-2</v>
      </c>
      <c r="J1482" t="str">
        <f>IFERROR(VLOOKUP(VLOOKUP(B1482,'Div &amp; NAV PU'!K:N,4,0),$O:$P,2,0),"Debt")</f>
        <v>Debt</v>
      </c>
      <c r="R1482" t="str">
        <f t="shared" si="144"/>
        <v>Y0ALRegular Plan - Daily IDCW</v>
      </c>
      <c r="S1482" t="str">
        <f>+VLOOKUP(B1482,'Div &amp; NAV PU'!K:N,4,0)</f>
        <v>Y0AL</v>
      </c>
      <c r="T1482" t="str">
        <f>+VLOOKUP(B1482,'Div &amp; NAV PU'!K:O,5,0)</f>
        <v>Regular Plan - Daily IDCW</v>
      </c>
      <c r="U1482">
        <f t="shared" si="148"/>
        <v>15.581406499999995</v>
      </c>
      <c r="V1482">
        <f>+VLOOKUP(T1482,Financials!$C$59:$AN$72,MATCH(S1482,Financials!$1:$1,0)-2,0)</f>
        <v>15.581406499999995</v>
      </c>
      <c r="W1482" s="108">
        <f t="shared" si="145"/>
        <v>0</v>
      </c>
      <c r="Y1482" s="92">
        <f t="shared" si="146"/>
        <v>15.581406499999995</v>
      </c>
      <c r="Z1482" s="169">
        <f t="shared" si="147"/>
        <v>15.581406499999995</v>
      </c>
      <c r="AF1482" s="169"/>
    </row>
    <row r="1483" spans="1:32" hidden="1" x14ac:dyDescent="0.25">
      <c r="A1483" s="171">
        <v>2183</v>
      </c>
      <c r="B1483" s="171" t="s">
        <v>1285</v>
      </c>
      <c r="C1483" s="171" t="s">
        <v>2445</v>
      </c>
      <c r="D1483" s="172">
        <v>44453</v>
      </c>
      <c r="E1483" s="173">
        <v>8.6413799999999999E-2</v>
      </c>
      <c r="F1483" s="173">
        <v>8.6413799999999999E-2</v>
      </c>
      <c r="G1483" s="173">
        <v>1023.3</v>
      </c>
      <c r="I1483" s="92">
        <f t="shared" si="149"/>
        <v>8.6413799999999999E-2</v>
      </c>
      <c r="J1483" t="str">
        <f>IFERROR(VLOOKUP(VLOOKUP(B1483,'Div &amp; NAV PU'!K:N,4,0),$O:$P,2,0),"Debt")</f>
        <v>Debt</v>
      </c>
      <c r="R1483" t="str">
        <f t="shared" si="144"/>
        <v>Y0ALDirect Plan - Daily IDCW</v>
      </c>
      <c r="S1483" t="str">
        <f>+VLOOKUP(B1483,'Div &amp; NAV PU'!K:N,4,0)</f>
        <v>Y0AL</v>
      </c>
      <c r="T1483" t="str">
        <f>+VLOOKUP(B1483,'Div &amp; NAV PU'!K:O,5,0)</f>
        <v>Direct Plan - Daily IDCW</v>
      </c>
      <c r="U1483">
        <f t="shared" si="148"/>
        <v>16.110954460000006</v>
      </c>
      <c r="V1483">
        <f>+VLOOKUP(T1483,Financials!$C$59:$AN$72,MATCH(S1483,Financials!$1:$1,0)-2,0)</f>
        <v>16.110954460000006</v>
      </c>
      <c r="W1483" s="108">
        <f t="shared" si="145"/>
        <v>0</v>
      </c>
      <c r="Y1483" s="92">
        <f t="shared" si="146"/>
        <v>16.110954460000006</v>
      </c>
      <c r="Z1483" s="169">
        <f t="shared" si="147"/>
        <v>16.110954460000006</v>
      </c>
    </row>
    <row r="1484" spans="1:32" hidden="1" x14ac:dyDescent="0.25">
      <c r="A1484" s="171">
        <v>2184</v>
      </c>
      <c r="B1484" s="171">
        <v>125</v>
      </c>
      <c r="C1484" s="171" t="s">
        <v>2458</v>
      </c>
      <c r="D1484" s="172">
        <v>44453</v>
      </c>
      <c r="E1484" s="173">
        <v>6.1016E-4</v>
      </c>
      <c r="F1484" s="173">
        <v>6.1016E-4</v>
      </c>
      <c r="G1484" s="173">
        <v>10.8591</v>
      </c>
      <c r="I1484" s="92">
        <f t="shared" si="149"/>
        <v>6.1016E-4</v>
      </c>
      <c r="J1484" t="str">
        <f>IFERROR(VLOOKUP(VLOOKUP(B1484,'Div &amp; NAV PU'!K:N,4,0),$O:$P,2,0),"Debt")</f>
        <v>Debt</v>
      </c>
      <c r="R1484" t="str">
        <f t="shared" si="144"/>
        <v>Y0BLRegular Plan - Daily IDCW</v>
      </c>
      <c r="S1484" t="str">
        <f>+VLOOKUP(B1484,'Div &amp; NAV PU'!K:N,4,0)</f>
        <v>Y0BL</v>
      </c>
      <c r="T1484" t="str">
        <f>+VLOOKUP(B1484,'Div &amp; NAV PU'!K:O,5,0)</f>
        <v>Regular Plan - Daily IDCW</v>
      </c>
      <c r="U1484">
        <f t="shared" si="148"/>
        <v>0.15721088999999988</v>
      </c>
      <c r="V1484">
        <f>+VLOOKUP(T1484,Financials!$C$59:$AN$72,MATCH(S1484,Financials!$1:$1,0)-2,0)</f>
        <v>0.15721088999999988</v>
      </c>
      <c r="W1484" s="108">
        <f t="shared" si="145"/>
        <v>0</v>
      </c>
      <c r="Y1484" s="92">
        <f t="shared" si="146"/>
        <v>0.15721088999999988</v>
      </c>
      <c r="Z1484" s="169">
        <f t="shared" si="147"/>
        <v>0.15721088999999988</v>
      </c>
      <c r="AF1484" s="169"/>
    </row>
    <row r="1485" spans="1:32" hidden="1" x14ac:dyDescent="0.25">
      <c r="A1485" s="171">
        <v>2185</v>
      </c>
      <c r="B1485" s="171" t="s">
        <v>1263</v>
      </c>
      <c r="C1485" s="171" t="s">
        <v>2459</v>
      </c>
      <c r="D1485" s="172">
        <v>44453</v>
      </c>
      <c r="E1485" s="173">
        <v>7.5279999999999998E-4</v>
      </c>
      <c r="F1485" s="173">
        <v>7.5279999999999998E-4</v>
      </c>
      <c r="G1485" s="173">
        <v>10.8591</v>
      </c>
      <c r="I1485" s="92">
        <f t="shared" si="149"/>
        <v>7.5279999999999998E-4</v>
      </c>
      <c r="J1485" t="str">
        <f>IFERROR(VLOOKUP(VLOOKUP(B1485,'Div &amp; NAV PU'!K:N,4,0),$O:$P,2,0),"Debt")</f>
        <v>Debt</v>
      </c>
      <c r="R1485" t="str">
        <f t="shared" si="144"/>
        <v>Y0BLDirect Plan - Daily IDCW</v>
      </c>
      <c r="S1485" t="str">
        <f>+VLOOKUP(B1485,'Div &amp; NAV PU'!K:N,4,0)</f>
        <v>Y0BL</v>
      </c>
      <c r="T1485" t="str">
        <f>+VLOOKUP(B1485,'Div &amp; NAV PU'!K:O,5,0)</f>
        <v>Direct Plan - Daily IDCW</v>
      </c>
      <c r="U1485">
        <f t="shared" si="148"/>
        <v>0.18309809000000002</v>
      </c>
      <c r="V1485">
        <f>+VLOOKUP(T1485,Financials!$C$59:$AN$72,MATCH(S1485,Financials!$1:$1,0)-2,0)</f>
        <v>0.18309809000000002</v>
      </c>
      <c r="W1485" s="108">
        <f t="shared" si="145"/>
        <v>0</v>
      </c>
      <c r="Y1485" s="92">
        <f t="shared" si="146"/>
        <v>0.18309809000000002</v>
      </c>
      <c r="Z1485" s="169">
        <f t="shared" si="147"/>
        <v>0.18309809000000002</v>
      </c>
    </row>
    <row r="1486" spans="1:32" hidden="1" x14ac:dyDescent="0.25">
      <c r="A1486" s="171">
        <v>2186</v>
      </c>
      <c r="B1486" s="171" t="s">
        <v>1271</v>
      </c>
      <c r="C1486" s="171" t="s">
        <v>2446</v>
      </c>
      <c r="D1486" s="172">
        <v>44453</v>
      </c>
      <c r="E1486" s="173">
        <v>8.3478609999999995E-2</v>
      </c>
      <c r="F1486" s="173">
        <v>8.3478609999999995E-2</v>
      </c>
      <c r="G1486" s="173">
        <v>1011.7794</v>
      </c>
      <c r="I1486" s="92">
        <f t="shared" si="149"/>
        <v>8.3478609999999995E-2</v>
      </c>
      <c r="J1486" t="str">
        <f>IFERROR(VLOOKUP(VLOOKUP(B1486,'Div &amp; NAV PU'!K:N,4,0),$O:$P,2,0),"Debt")</f>
        <v>Debt</v>
      </c>
      <c r="R1486" t="str">
        <f t="shared" si="144"/>
        <v>Y0BQRegular Plan - Daily IDCW</v>
      </c>
      <c r="S1486" t="str">
        <f>+VLOOKUP(B1486,'Div &amp; NAV PU'!K:N,4,0)</f>
        <v>Y0BQ</v>
      </c>
      <c r="T1486" t="str">
        <f>+VLOOKUP(B1486,'Div &amp; NAV PU'!K:O,5,0)</f>
        <v>Regular Plan - Daily IDCW</v>
      </c>
      <c r="U1486">
        <f t="shared" si="148"/>
        <v>15.994319890000005</v>
      </c>
      <c r="V1486">
        <f>+VLOOKUP(T1486,Financials!$C$59:$AN$72,MATCH(S1486,Financials!$1:$1,0)-2,0)</f>
        <v>15.994319890000005</v>
      </c>
      <c r="W1486" s="108">
        <f t="shared" si="145"/>
        <v>0</v>
      </c>
      <c r="Y1486" s="92">
        <f t="shared" si="146"/>
        <v>15.994319890000005</v>
      </c>
      <c r="Z1486" s="169">
        <f t="shared" si="147"/>
        <v>15.994319890000005</v>
      </c>
    </row>
    <row r="1487" spans="1:32" hidden="1" x14ac:dyDescent="0.25">
      <c r="A1487" s="171">
        <v>2187</v>
      </c>
      <c r="B1487" s="171" t="s">
        <v>1268</v>
      </c>
      <c r="C1487" s="171" t="s">
        <v>2447</v>
      </c>
      <c r="D1487" s="172">
        <v>44453</v>
      </c>
      <c r="E1487" s="173">
        <v>8.5346580000000005E-2</v>
      </c>
      <c r="F1487" s="173">
        <v>8.5346580000000005E-2</v>
      </c>
      <c r="G1487" s="173">
        <v>1014.3496</v>
      </c>
      <c r="I1487" s="92">
        <f t="shared" si="149"/>
        <v>8.5346580000000005E-2</v>
      </c>
      <c r="J1487" t="str">
        <f>IFERROR(VLOOKUP(VLOOKUP(B1487,'Div &amp; NAV PU'!K:N,4,0),$O:$P,2,0),"Debt")</f>
        <v>Debt</v>
      </c>
      <c r="R1487" t="str">
        <f t="shared" si="144"/>
        <v>Y0BQDirect Plan - Daily IDCW</v>
      </c>
      <c r="S1487" t="str">
        <f>+VLOOKUP(B1487,'Div &amp; NAV PU'!K:N,4,0)</f>
        <v>Y0BQ</v>
      </c>
      <c r="T1487" t="str">
        <f>+VLOOKUP(B1487,'Div &amp; NAV PU'!K:O,5,0)</f>
        <v>Direct Plan - Daily IDCW</v>
      </c>
      <c r="U1487">
        <f t="shared" si="148"/>
        <v>16.338912069999992</v>
      </c>
      <c r="V1487">
        <f>+VLOOKUP(T1487,Financials!$C$59:$AN$72,MATCH(S1487,Financials!$1:$1,0)-2,0)</f>
        <v>16.338912069999992</v>
      </c>
      <c r="W1487" s="108">
        <f t="shared" si="145"/>
        <v>0</v>
      </c>
      <c r="Y1487" s="92">
        <f t="shared" si="146"/>
        <v>16.338912069999992</v>
      </c>
      <c r="Z1487" s="169">
        <f t="shared" si="147"/>
        <v>16.338912069999992</v>
      </c>
      <c r="AF1487" s="169"/>
    </row>
    <row r="1488" spans="1:32" hidden="1" x14ac:dyDescent="0.25">
      <c r="A1488" s="171">
        <v>2188</v>
      </c>
      <c r="B1488" s="171" t="s">
        <v>1297</v>
      </c>
      <c r="C1488" s="171" t="s">
        <v>2469</v>
      </c>
      <c r="D1488" s="172">
        <v>44454</v>
      </c>
      <c r="E1488" s="173">
        <v>2.0850500000000002E-3</v>
      </c>
      <c r="F1488" s="173">
        <v>2.0850500000000002E-3</v>
      </c>
      <c r="G1488" s="173">
        <v>11.116</v>
      </c>
      <c r="I1488" s="92">
        <f t="shared" si="149"/>
        <v>2.0850500000000002E-3</v>
      </c>
      <c r="J1488" t="str">
        <f>IFERROR(VLOOKUP(VLOOKUP(B1488,'Div &amp; NAV PU'!K:N,4,0),$O:$P,2,0),"Debt")</f>
        <v>Debt</v>
      </c>
      <c r="R1488" t="str">
        <f t="shared" si="144"/>
        <v>Y0AIRegular Plan - Daily IDCW</v>
      </c>
      <c r="S1488" t="str">
        <f>+VLOOKUP(B1488,'Div &amp; NAV PU'!K:N,4,0)</f>
        <v>Y0AI</v>
      </c>
      <c r="T1488" t="str">
        <f>+VLOOKUP(B1488,'Div &amp; NAV PU'!K:O,5,0)</f>
        <v>Regular Plan - Daily IDCW</v>
      </c>
      <c r="U1488">
        <f t="shared" si="148"/>
        <v>0.25393286999999998</v>
      </c>
      <c r="V1488">
        <f>+VLOOKUP(T1488,Financials!$C$59:$AN$72,MATCH(S1488,Financials!$1:$1,0)-2,0)</f>
        <v>0.25393286999999998</v>
      </c>
      <c r="W1488" s="108">
        <f t="shared" si="145"/>
        <v>0</v>
      </c>
      <c r="Y1488" s="92">
        <f t="shared" si="146"/>
        <v>0.25393286999999998</v>
      </c>
      <c r="Z1488" s="169">
        <f t="shared" si="147"/>
        <v>0.25393286999999998</v>
      </c>
    </row>
    <row r="1489" spans="1:32" hidden="1" x14ac:dyDescent="0.25">
      <c r="A1489" s="171">
        <v>2189</v>
      </c>
      <c r="B1489" s="171" t="s">
        <v>1524</v>
      </c>
      <c r="C1489" s="171" t="s">
        <v>2462</v>
      </c>
      <c r="D1489" s="172">
        <v>44454</v>
      </c>
      <c r="E1489" s="173">
        <v>2.3335500000000002E-3</v>
      </c>
      <c r="F1489" s="173">
        <v>2.3335500000000002E-3</v>
      </c>
      <c r="G1489" s="173">
        <v>11.1907</v>
      </c>
      <c r="I1489" s="92">
        <f t="shared" si="149"/>
        <v>2.3335500000000002E-3</v>
      </c>
      <c r="J1489" t="str">
        <f>IFERROR(VLOOKUP(VLOOKUP(B1489,'Div &amp; NAV PU'!K:N,4,0),$O:$P,2,0),"Debt")</f>
        <v>Debt</v>
      </c>
      <c r="R1489" t="str">
        <f t="shared" si="144"/>
        <v>Y0AIDirect Plan - Daily IDCW</v>
      </c>
      <c r="S1489" t="str">
        <f>+VLOOKUP(B1489,'Div &amp; NAV PU'!K:N,4,0)</f>
        <v>Y0AI</v>
      </c>
      <c r="T1489" t="str">
        <f>+VLOOKUP(B1489,'Div &amp; NAV PU'!K:O,5,0)</f>
        <v>Direct Plan - Daily IDCW</v>
      </c>
      <c r="U1489">
        <f t="shared" si="148"/>
        <v>0.28590751000000003</v>
      </c>
      <c r="V1489">
        <f>+VLOOKUP(T1489,Financials!$C$59:$AN$72,MATCH(S1489,Financials!$1:$1,0)-2,0)</f>
        <v>0.28590751000000003</v>
      </c>
      <c r="W1489" s="108">
        <f t="shared" si="145"/>
        <v>0</v>
      </c>
      <c r="Y1489" s="92">
        <f t="shared" si="146"/>
        <v>0.28590751000000003</v>
      </c>
      <c r="Z1489" s="169">
        <f t="shared" si="147"/>
        <v>0.28590751000000003</v>
      </c>
      <c r="AF1489" s="169"/>
    </row>
    <row r="1490" spans="1:32" hidden="1" x14ac:dyDescent="0.25">
      <c r="A1490" s="171">
        <v>2190</v>
      </c>
      <c r="B1490" s="171">
        <v>222</v>
      </c>
      <c r="C1490" s="171" t="s">
        <v>2455</v>
      </c>
      <c r="D1490" s="172">
        <v>44454</v>
      </c>
      <c r="E1490" s="173">
        <v>1.8641999999999999E-4</v>
      </c>
      <c r="F1490" s="173">
        <v>1.8641999999999999E-4</v>
      </c>
      <c r="G1490" s="173">
        <v>10.322100000000001</v>
      </c>
      <c r="I1490" s="92">
        <f t="shared" si="149"/>
        <v>1.8641999999999999E-4</v>
      </c>
      <c r="J1490" t="str">
        <f>IFERROR(VLOOKUP(VLOOKUP(B1490,'Div &amp; NAV PU'!K:N,4,0),$O:$P,2,0),"Debt")</f>
        <v>Debt</v>
      </c>
      <c r="R1490" t="str">
        <f t="shared" si="144"/>
        <v>Y0BORegular Plan - Daily IDCW</v>
      </c>
      <c r="S1490" t="str">
        <f>+VLOOKUP(B1490,'Div &amp; NAV PU'!K:N,4,0)</f>
        <v>Y0BO</v>
      </c>
      <c r="T1490" t="str">
        <f>+VLOOKUP(B1490,'Div &amp; NAV PU'!K:O,5,0)</f>
        <v>Regular Plan - Daily IDCW</v>
      </c>
      <c r="U1490">
        <f t="shared" si="148"/>
        <v>0.17107141000000012</v>
      </c>
      <c r="V1490">
        <f>+VLOOKUP(T1490,Financials!$C$59:$AN$72,MATCH(S1490,Financials!$1:$1,0)-2,0)</f>
        <v>0.17107141000000012</v>
      </c>
      <c r="W1490" s="108">
        <f t="shared" si="145"/>
        <v>0</v>
      </c>
      <c r="Y1490" s="92">
        <f t="shared" si="146"/>
        <v>0.17107141000000012</v>
      </c>
      <c r="Z1490" s="169">
        <f t="shared" si="147"/>
        <v>0.17107141000000012</v>
      </c>
    </row>
    <row r="1491" spans="1:32" hidden="1" x14ac:dyDescent="0.25">
      <c r="A1491" s="171">
        <v>2191</v>
      </c>
      <c r="B1491" s="171" t="s">
        <v>1259</v>
      </c>
      <c r="C1491" s="171" t="s">
        <v>2457</v>
      </c>
      <c r="D1491" s="172">
        <v>44454</v>
      </c>
      <c r="E1491" s="173">
        <v>2.3584999999999999E-4</v>
      </c>
      <c r="F1491" s="173">
        <v>2.3584999999999999E-4</v>
      </c>
      <c r="G1491" s="173">
        <v>10.5092</v>
      </c>
      <c r="I1491" s="92">
        <f t="shared" si="149"/>
        <v>2.3584999999999999E-4</v>
      </c>
      <c r="J1491" t="str">
        <f>IFERROR(VLOOKUP(VLOOKUP(B1491,'Div &amp; NAV PU'!K:N,4,0),$O:$P,2,0),"Debt")</f>
        <v>Debt</v>
      </c>
      <c r="R1491" t="str">
        <f t="shared" si="144"/>
        <v>Y0BODirect Plan - Daily IDCW</v>
      </c>
      <c r="S1491" t="str">
        <f>+VLOOKUP(B1491,'Div &amp; NAV PU'!K:N,4,0)</f>
        <v>Y0BO</v>
      </c>
      <c r="T1491" t="str">
        <f>+VLOOKUP(B1491,'Div &amp; NAV PU'!K:O,5,0)</f>
        <v>Direct Plan - Daily IDCW</v>
      </c>
      <c r="U1491">
        <f t="shared" si="148"/>
        <v>0.18260394999999999</v>
      </c>
      <c r="V1491">
        <f>+VLOOKUP(T1491,Financials!$C$59:$AN$72,MATCH(S1491,Financials!$1:$1,0)-2,0)</f>
        <v>0.18260394999999999</v>
      </c>
      <c r="W1491" s="108">
        <f t="shared" si="145"/>
        <v>0</v>
      </c>
      <c r="Y1491" s="92">
        <f t="shared" si="146"/>
        <v>0.18260394999999999</v>
      </c>
      <c r="Z1491" s="169">
        <f t="shared" si="147"/>
        <v>0.18260394999999999</v>
      </c>
    </row>
    <row r="1492" spans="1:32" hidden="1" x14ac:dyDescent="0.25">
      <c r="A1492" s="171">
        <v>2192</v>
      </c>
      <c r="B1492" s="171" t="s">
        <v>1289</v>
      </c>
      <c r="C1492" s="171" t="s">
        <v>2444</v>
      </c>
      <c r="D1492" s="172">
        <v>44454</v>
      </c>
      <c r="E1492" s="173">
        <v>8.428737E-2</v>
      </c>
      <c r="F1492" s="173">
        <v>8.428737E-2</v>
      </c>
      <c r="G1492" s="173">
        <v>1023.3</v>
      </c>
      <c r="I1492" s="92">
        <f t="shared" si="149"/>
        <v>8.428737E-2</v>
      </c>
      <c r="J1492" t="str">
        <f>IFERROR(VLOOKUP(VLOOKUP(B1492,'Div &amp; NAV PU'!K:N,4,0),$O:$P,2,0),"Debt")</f>
        <v>Debt</v>
      </c>
      <c r="R1492" t="str">
        <f t="shared" si="144"/>
        <v>Y0ALRegular Plan - Daily IDCW</v>
      </c>
      <c r="S1492" t="str">
        <f>+VLOOKUP(B1492,'Div &amp; NAV PU'!K:N,4,0)</f>
        <v>Y0AL</v>
      </c>
      <c r="T1492" t="str">
        <f>+VLOOKUP(B1492,'Div &amp; NAV PU'!K:O,5,0)</f>
        <v>Regular Plan - Daily IDCW</v>
      </c>
      <c r="U1492">
        <f t="shared" si="148"/>
        <v>15.581406499999995</v>
      </c>
      <c r="V1492">
        <f>+VLOOKUP(T1492,Financials!$C$59:$AN$72,MATCH(S1492,Financials!$1:$1,0)-2,0)</f>
        <v>15.581406499999995</v>
      </c>
      <c r="W1492" s="108">
        <f t="shared" si="145"/>
        <v>0</v>
      </c>
      <c r="Y1492" s="92">
        <f t="shared" si="146"/>
        <v>15.581406499999995</v>
      </c>
      <c r="Z1492" s="169">
        <f t="shared" si="147"/>
        <v>15.581406499999995</v>
      </c>
    </row>
    <row r="1493" spans="1:32" hidden="1" x14ac:dyDescent="0.25">
      <c r="A1493" s="171">
        <v>2193</v>
      </c>
      <c r="B1493" s="171" t="s">
        <v>1285</v>
      </c>
      <c r="C1493" s="171" t="s">
        <v>2445</v>
      </c>
      <c r="D1493" s="172">
        <v>44454</v>
      </c>
      <c r="E1493" s="173">
        <v>8.7164519999999995E-2</v>
      </c>
      <c r="F1493" s="173">
        <v>8.7164519999999995E-2</v>
      </c>
      <c r="G1493" s="173">
        <v>1023.3</v>
      </c>
      <c r="I1493" s="92">
        <f t="shared" si="149"/>
        <v>8.7164519999999995E-2</v>
      </c>
      <c r="J1493" t="str">
        <f>IFERROR(VLOOKUP(VLOOKUP(B1493,'Div &amp; NAV PU'!K:N,4,0),$O:$P,2,0),"Debt")</f>
        <v>Debt</v>
      </c>
      <c r="R1493" t="str">
        <f t="shared" si="144"/>
        <v>Y0ALDirect Plan - Daily IDCW</v>
      </c>
      <c r="S1493" t="str">
        <f>+VLOOKUP(B1493,'Div &amp; NAV PU'!K:N,4,0)</f>
        <v>Y0AL</v>
      </c>
      <c r="T1493" t="str">
        <f>+VLOOKUP(B1493,'Div &amp; NAV PU'!K:O,5,0)</f>
        <v>Direct Plan - Daily IDCW</v>
      </c>
      <c r="U1493">
        <f t="shared" si="148"/>
        <v>16.110954460000006</v>
      </c>
      <c r="V1493">
        <f>+VLOOKUP(T1493,Financials!$C$59:$AN$72,MATCH(S1493,Financials!$1:$1,0)-2,0)</f>
        <v>16.110954460000006</v>
      </c>
      <c r="W1493" s="108">
        <f t="shared" si="145"/>
        <v>0</v>
      </c>
      <c r="Y1493" s="92">
        <f t="shared" si="146"/>
        <v>16.110954460000006</v>
      </c>
      <c r="Z1493" s="169">
        <f t="shared" si="147"/>
        <v>16.110954460000006</v>
      </c>
    </row>
    <row r="1494" spans="1:32" hidden="1" x14ac:dyDescent="0.25">
      <c r="A1494" s="171">
        <v>2194</v>
      </c>
      <c r="B1494" s="171">
        <v>125</v>
      </c>
      <c r="C1494" s="171" t="s">
        <v>2458</v>
      </c>
      <c r="D1494" s="172">
        <v>44454</v>
      </c>
      <c r="E1494" s="173">
        <v>2.5910000000000001E-4</v>
      </c>
      <c r="F1494" s="173">
        <v>2.5910000000000001E-4</v>
      </c>
      <c r="G1494" s="173">
        <v>10.8591</v>
      </c>
      <c r="I1494" s="92">
        <f t="shared" si="149"/>
        <v>2.5910000000000001E-4</v>
      </c>
      <c r="J1494" t="str">
        <f>IFERROR(VLOOKUP(VLOOKUP(B1494,'Div &amp; NAV PU'!K:N,4,0),$O:$P,2,0),"Debt")</f>
        <v>Debt</v>
      </c>
      <c r="R1494" t="str">
        <f t="shared" si="144"/>
        <v>Y0BLRegular Plan - Daily IDCW</v>
      </c>
      <c r="S1494" t="str">
        <f>+VLOOKUP(B1494,'Div &amp; NAV PU'!K:N,4,0)</f>
        <v>Y0BL</v>
      </c>
      <c r="T1494" t="str">
        <f>+VLOOKUP(B1494,'Div &amp; NAV PU'!K:O,5,0)</f>
        <v>Regular Plan - Daily IDCW</v>
      </c>
      <c r="U1494">
        <f t="shared" si="148"/>
        <v>0.15721088999999988</v>
      </c>
      <c r="V1494">
        <f>+VLOOKUP(T1494,Financials!$C$59:$AN$72,MATCH(S1494,Financials!$1:$1,0)-2,0)</f>
        <v>0.15721088999999988</v>
      </c>
      <c r="W1494" s="108">
        <f t="shared" si="145"/>
        <v>0</v>
      </c>
      <c r="Y1494" s="92">
        <f t="shared" si="146"/>
        <v>0.15721088999999988</v>
      </c>
      <c r="Z1494" s="169">
        <f t="shared" si="147"/>
        <v>0.15721088999999988</v>
      </c>
    </row>
    <row r="1495" spans="1:32" hidden="1" x14ac:dyDescent="0.25">
      <c r="A1495" s="171">
        <v>2195</v>
      </c>
      <c r="B1495" s="171" t="s">
        <v>1263</v>
      </c>
      <c r="C1495" s="171" t="s">
        <v>2459</v>
      </c>
      <c r="D1495" s="172">
        <v>44454</v>
      </c>
      <c r="E1495" s="173">
        <v>4.0181E-4</v>
      </c>
      <c r="F1495" s="173">
        <v>4.0181E-4</v>
      </c>
      <c r="G1495" s="173">
        <v>10.8591</v>
      </c>
      <c r="I1495" s="92">
        <f t="shared" si="149"/>
        <v>4.0181E-4</v>
      </c>
      <c r="J1495" t="str">
        <f>IFERROR(VLOOKUP(VLOOKUP(B1495,'Div &amp; NAV PU'!K:N,4,0),$O:$P,2,0),"Debt")</f>
        <v>Debt</v>
      </c>
      <c r="R1495" t="str">
        <f t="shared" si="144"/>
        <v>Y0BLDirect Plan - Daily IDCW</v>
      </c>
      <c r="S1495" t="str">
        <f>+VLOOKUP(B1495,'Div &amp; NAV PU'!K:N,4,0)</f>
        <v>Y0BL</v>
      </c>
      <c r="T1495" t="str">
        <f>+VLOOKUP(B1495,'Div &amp; NAV PU'!K:O,5,0)</f>
        <v>Direct Plan - Daily IDCW</v>
      </c>
      <c r="U1495">
        <f t="shared" si="148"/>
        <v>0.18309809000000002</v>
      </c>
      <c r="V1495">
        <f>+VLOOKUP(T1495,Financials!$C$59:$AN$72,MATCH(S1495,Financials!$1:$1,0)-2,0)</f>
        <v>0.18309809000000002</v>
      </c>
      <c r="W1495" s="108">
        <f t="shared" si="145"/>
        <v>0</v>
      </c>
      <c r="Y1495" s="92">
        <f t="shared" si="146"/>
        <v>0.18309809000000002</v>
      </c>
      <c r="Z1495" s="169">
        <f t="shared" si="147"/>
        <v>0.18309809000000002</v>
      </c>
    </row>
    <row r="1496" spans="1:32" hidden="1" x14ac:dyDescent="0.25">
      <c r="A1496" s="171">
        <v>2196</v>
      </c>
      <c r="B1496" s="171" t="s">
        <v>1271</v>
      </c>
      <c r="C1496" s="171" t="s">
        <v>2446</v>
      </c>
      <c r="D1496" s="172">
        <v>44454</v>
      </c>
      <c r="E1496" s="173">
        <v>7.9911120000000002E-2</v>
      </c>
      <c r="F1496" s="173">
        <v>7.9911120000000002E-2</v>
      </c>
      <c r="G1496" s="173">
        <v>1011.7794</v>
      </c>
      <c r="I1496" s="92">
        <f t="shared" si="149"/>
        <v>7.9911120000000002E-2</v>
      </c>
      <c r="J1496" t="str">
        <f>IFERROR(VLOOKUP(VLOOKUP(B1496,'Div &amp; NAV PU'!K:N,4,0),$O:$P,2,0),"Debt")</f>
        <v>Debt</v>
      </c>
      <c r="R1496" t="str">
        <f t="shared" si="144"/>
        <v>Y0BQRegular Plan - Daily IDCW</v>
      </c>
      <c r="S1496" t="str">
        <f>+VLOOKUP(B1496,'Div &amp; NAV PU'!K:N,4,0)</f>
        <v>Y0BQ</v>
      </c>
      <c r="T1496" t="str">
        <f>+VLOOKUP(B1496,'Div &amp; NAV PU'!K:O,5,0)</f>
        <v>Regular Plan - Daily IDCW</v>
      </c>
      <c r="U1496">
        <f t="shared" si="148"/>
        <v>15.994319890000005</v>
      </c>
      <c r="V1496">
        <f>+VLOOKUP(T1496,Financials!$C$59:$AN$72,MATCH(S1496,Financials!$1:$1,0)-2,0)</f>
        <v>15.994319890000005</v>
      </c>
      <c r="W1496" s="108">
        <f t="shared" si="145"/>
        <v>0</v>
      </c>
      <c r="Y1496" s="92">
        <f t="shared" si="146"/>
        <v>15.994319890000005</v>
      </c>
      <c r="Z1496" s="169">
        <f t="shared" si="147"/>
        <v>15.994319890000005</v>
      </c>
    </row>
    <row r="1497" spans="1:32" hidden="1" x14ac:dyDescent="0.25">
      <c r="A1497" s="171">
        <v>2197</v>
      </c>
      <c r="B1497" s="171" t="s">
        <v>1268</v>
      </c>
      <c r="C1497" s="171" t="s">
        <v>2447</v>
      </c>
      <c r="D1497" s="172">
        <v>44454</v>
      </c>
      <c r="E1497" s="173">
        <v>8.1807969999999994E-2</v>
      </c>
      <c r="F1497" s="173">
        <v>8.1807969999999994E-2</v>
      </c>
      <c r="G1497" s="173">
        <v>1014.3496</v>
      </c>
      <c r="I1497" s="92">
        <f t="shared" si="149"/>
        <v>8.1807969999999994E-2</v>
      </c>
      <c r="J1497" t="str">
        <f>IFERROR(VLOOKUP(VLOOKUP(B1497,'Div &amp; NAV PU'!K:N,4,0),$O:$P,2,0),"Debt")</f>
        <v>Debt</v>
      </c>
      <c r="R1497" t="str">
        <f t="shared" si="144"/>
        <v>Y0BQDirect Plan - Daily IDCW</v>
      </c>
      <c r="S1497" t="str">
        <f>+VLOOKUP(B1497,'Div &amp; NAV PU'!K:N,4,0)</f>
        <v>Y0BQ</v>
      </c>
      <c r="T1497" t="str">
        <f>+VLOOKUP(B1497,'Div &amp; NAV PU'!K:O,5,0)</f>
        <v>Direct Plan - Daily IDCW</v>
      </c>
      <c r="U1497">
        <f t="shared" si="148"/>
        <v>16.338912069999992</v>
      </c>
      <c r="V1497">
        <f>+VLOOKUP(T1497,Financials!$C$59:$AN$72,MATCH(S1497,Financials!$1:$1,0)-2,0)</f>
        <v>16.338912069999992</v>
      </c>
      <c r="W1497" s="108">
        <f t="shared" si="145"/>
        <v>0</v>
      </c>
      <c r="Y1497" s="92">
        <f t="shared" si="146"/>
        <v>16.338912069999992</v>
      </c>
      <c r="Z1497" s="169">
        <f t="shared" si="147"/>
        <v>16.338912069999992</v>
      </c>
    </row>
    <row r="1498" spans="1:32" hidden="1" x14ac:dyDescent="0.25">
      <c r="A1498" s="171">
        <v>2198</v>
      </c>
      <c r="B1498" s="171">
        <v>222</v>
      </c>
      <c r="C1498" s="171" t="s">
        <v>2455</v>
      </c>
      <c r="D1498" s="172">
        <v>44455</v>
      </c>
      <c r="E1498" s="173">
        <v>1.11509E-3</v>
      </c>
      <c r="F1498" s="173">
        <v>1.11509E-3</v>
      </c>
      <c r="G1498" s="173">
        <v>10.322100000000001</v>
      </c>
      <c r="I1498" s="92">
        <f t="shared" si="149"/>
        <v>1.11509E-3</v>
      </c>
      <c r="J1498" t="str">
        <f>IFERROR(VLOOKUP(VLOOKUP(B1498,'Div &amp; NAV PU'!K:N,4,0),$O:$P,2,0),"Debt")</f>
        <v>Debt</v>
      </c>
      <c r="R1498" t="str">
        <f t="shared" si="144"/>
        <v>Y0BORegular Plan - Daily IDCW</v>
      </c>
      <c r="S1498" t="str">
        <f>+VLOOKUP(B1498,'Div &amp; NAV PU'!K:N,4,0)</f>
        <v>Y0BO</v>
      </c>
      <c r="T1498" t="str">
        <f>+VLOOKUP(B1498,'Div &amp; NAV PU'!K:O,5,0)</f>
        <v>Regular Plan - Daily IDCW</v>
      </c>
      <c r="U1498">
        <f t="shared" si="148"/>
        <v>0.17107141000000012</v>
      </c>
      <c r="V1498">
        <f>+VLOOKUP(T1498,Financials!$C$59:$AN$72,MATCH(S1498,Financials!$1:$1,0)-2,0)</f>
        <v>0.17107141000000012</v>
      </c>
      <c r="W1498" s="108">
        <f t="shared" si="145"/>
        <v>0</v>
      </c>
      <c r="Y1498" s="92">
        <f t="shared" si="146"/>
        <v>0.17107141000000012</v>
      </c>
      <c r="Z1498" s="169">
        <f t="shared" si="147"/>
        <v>0.17107141000000012</v>
      </c>
    </row>
    <row r="1499" spans="1:32" hidden="1" x14ac:dyDescent="0.25">
      <c r="A1499" s="171">
        <v>2199</v>
      </c>
      <c r="B1499" s="171" t="s">
        <v>1259</v>
      </c>
      <c r="C1499" s="171" t="s">
        <v>2457</v>
      </c>
      <c r="D1499" s="172">
        <v>44455</v>
      </c>
      <c r="E1499" s="173">
        <v>1.1813699999999999E-3</v>
      </c>
      <c r="F1499" s="173">
        <v>1.1813699999999999E-3</v>
      </c>
      <c r="G1499" s="173">
        <v>10.5092</v>
      </c>
      <c r="I1499" s="92">
        <f t="shared" si="149"/>
        <v>1.1813699999999999E-3</v>
      </c>
      <c r="J1499" t="str">
        <f>IFERROR(VLOOKUP(VLOOKUP(B1499,'Div &amp; NAV PU'!K:N,4,0),$O:$P,2,0),"Debt")</f>
        <v>Debt</v>
      </c>
      <c r="R1499" t="str">
        <f t="shared" si="144"/>
        <v>Y0BODirect Plan - Daily IDCW</v>
      </c>
      <c r="S1499" t="str">
        <f>+VLOOKUP(B1499,'Div &amp; NAV PU'!K:N,4,0)</f>
        <v>Y0BO</v>
      </c>
      <c r="T1499" t="str">
        <f>+VLOOKUP(B1499,'Div &amp; NAV PU'!K:O,5,0)</f>
        <v>Direct Plan - Daily IDCW</v>
      </c>
      <c r="U1499">
        <f t="shared" si="148"/>
        <v>0.18260394999999999</v>
      </c>
      <c r="V1499">
        <f>+VLOOKUP(T1499,Financials!$C$59:$AN$72,MATCH(S1499,Financials!$1:$1,0)-2,0)</f>
        <v>0.18260394999999999</v>
      </c>
      <c r="W1499" s="108">
        <f t="shared" si="145"/>
        <v>0</v>
      </c>
      <c r="Y1499" s="92">
        <f t="shared" si="146"/>
        <v>0.18260394999999999</v>
      </c>
      <c r="Z1499" s="169">
        <f t="shared" si="147"/>
        <v>0.18260394999999999</v>
      </c>
    </row>
    <row r="1500" spans="1:32" hidden="1" x14ac:dyDescent="0.25">
      <c r="A1500" s="171">
        <v>2200</v>
      </c>
      <c r="B1500" s="171" t="s">
        <v>1289</v>
      </c>
      <c r="C1500" s="171" t="s">
        <v>2444</v>
      </c>
      <c r="D1500" s="172">
        <v>44455</v>
      </c>
      <c r="E1500" s="173">
        <v>8.6414610000000003E-2</v>
      </c>
      <c r="F1500" s="173">
        <v>8.6414610000000003E-2</v>
      </c>
      <c r="G1500" s="173">
        <v>1023.3</v>
      </c>
      <c r="I1500" s="92">
        <f t="shared" si="149"/>
        <v>8.6414610000000003E-2</v>
      </c>
      <c r="J1500" t="str">
        <f>IFERROR(VLOOKUP(VLOOKUP(B1500,'Div &amp; NAV PU'!K:N,4,0),$O:$P,2,0),"Debt")</f>
        <v>Debt</v>
      </c>
      <c r="R1500" t="str">
        <f t="shared" si="144"/>
        <v>Y0ALRegular Plan - Daily IDCW</v>
      </c>
      <c r="S1500" t="str">
        <f>+VLOOKUP(B1500,'Div &amp; NAV PU'!K:N,4,0)</f>
        <v>Y0AL</v>
      </c>
      <c r="T1500" t="str">
        <f>+VLOOKUP(B1500,'Div &amp; NAV PU'!K:O,5,0)</f>
        <v>Regular Plan - Daily IDCW</v>
      </c>
      <c r="U1500">
        <f t="shared" si="148"/>
        <v>15.581406499999995</v>
      </c>
      <c r="V1500">
        <f>+VLOOKUP(T1500,Financials!$C$59:$AN$72,MATCH(S1500,Financials!$1:$1,0)-2,0)</f>
        <v>15.581406499999995</v>
      </c>
      <c r="W1500" s="108">
        <f t="shared" si="145"/>
        <v>0</v>
      </c>
      <c r="Y1500" s="92">
        <f t="shared" si="146"/>
        <v>15.581406499999995</v>
      </c>
      <c r="Z1500" s="169">
        <f t="shared" si="147"/>
        <v>15.581406499999995</v>
      </c>
    </row>
    <row r="1501" spans="1:32" hidden="1" x14ac:dyDescent="0.25">
      <c r="A1501" s="171">
        <v>2201</v>
      </c>
      <c r="B1501" s="171" t="s">
        <v>1285</v>
      </c>
      <c r="C1501" s="171" t="s">
        <v>2445</v>
      </c>
      <c r="D1501" s="172">
        <v>44455</v>
      </c>
      <c r="E1501" s="173">
        <v>8.9310500000000001E-2</v>
      </c>
      <c r="F1501" s="173">
        <v>8.9310500000000001E-2</v>
      </c>
      <c r="G1501" s="173">
        <v>1023.3</v>
      </c>
      <c r="I1501" s="92">
        <f t="shared" si="149"/>
        <v>8.9310500000000001E-2</v>
      </c>
      <c r="J1501" t="str">
        <f>IFERROR(VLOOKUP(VLOOKUP(B1501,'Div &amp; NAV PU'!K:N,4,0),$O:$P,2,0),"Debt")</f>
        <v>Debt</v>
      </c>
      <c r="R1501" t="str">
        <f t="shared" ref="R1501:R1536" si="150">+S1501&amp;T1501</f>
        <v>Y0ALDirect Plan - Daily IDCW</v>
      </c>
      <c r="S1501" t="str">
        <f>+VLOOKUP(B1501,'Div &amp; NAV PU'!K:N,4,0)</f>
        <v>Y0AL</v>
      </c>
      <c r="T1501" t="str">
        <f>+VLOOKUP(B1501,'Div &amp; NAV PU'!K:O,5,0)</f>
        <v>Direct Plan - Daily IDCW</v>
      </c>
      <c r="U1501">
        <f t="shared" si="148"/>
        <v>16.110954460000006</v>
      </c>
      <c r="V1501">
        <f>+VLOOKUP(T1501,Financials!$C$59:$AN$72,MATCH(S1501,Financials!$1:$1,0)-2,0)</f>
        <v>16.110954460000006</v>
      </c>
      <c r="W1501" s="108">
        <f t="shared" ref="W1501:W1536" si="151">+V1501-U1501</f>
        <v>0</v>
      </c>
      <c r="Y1501" s="92">
        <f t="shared" si="146"/>
        <v>16.110954460000006</v>
      </c>
      <c r="Z1501" s="169">
        <f t="shared" si="147"/>
        <v>16.110954460000006</v>
      </c>
    </row>
    <row r="1502" spans="1:32" hidden="1" x14ac:dyDescent="0.25">
      <c r="A1502" s="171">
        <v>2202</v>
      </c>
      <c r="B1502" s="171">
        <v>125</v>
      </c>
      <c r="C1502" s="171" t="s">
        <v>2458</v>
      </c>
      <c r="D1502" s="172">
        <v>44455</v>
      </c>
      <c r="E1502" s="173">
        <v>1.0772799999999999E-3</v>
      </c>
      <c r="F1502" s="173">
        <v>1.0772799999999999E-3</v>
      </c>
      <c r="G1502" s="173">
        <v>10.8591</v>
      </c>
      <c r="I1502" s="92">
        <f t="shared" si="149"/>
        <v>1.0772799999999999E-3</v>
      </c>
      <c r="J1502" t="str">
        <f>IFERROR(VLOOKUP(VLOOKUP(B1502,'Div &amp; NAV PU'!K:N,4,0),$O:$P,2,0),"Debt")</f>
        <v>Debt</v>
      </c>
      <c r="R1502" t="str">
        <f t="shared" si="150"/>
        <v>Y0BLRegular Plan - Daily IDCW</v>
      </c>
      <c r="S1502" t="str">
        <f>+VLOOKUP(B1502,'Div &amp; NAV PU'!K:N,4,0)</f>
        <v>Y0BL</v>
      </c>
      <c r="T1502" t="str">
        <f>+VLOOKUP(B1502,'Div &amp; NAV PU'!K:O,5,0)</f>
        <v>Regular Plan - Daily IDCW</v>
      </c>
      <c r="U1502">
        <f t="shared" si="148"/>
        <v>0.15721088999999988</v>
      </c>
      <c r="V1502">
        <f>+VLOOKUP(T1502,Financials!$C$59:$AN$72,MATCH(S1502,Financials!$1:$1,0)-2,0)</f>
        <v>0.15721088999999988</v>
      </c>
      <c r="W1502" s="108">
        <f t="shared" si="151"/>
        <v>0</v>
      </c>
      <c r="Y1502" s="92">
        <f t="shared" si="146"/>
        <v>0.15721088999999988</v>
      </c>
      <c r="Z1502" s="169">
        <f t="shared" si="147"/>
        <v>0.15721088999999988</v>
      </c>
      <c r="AF1502" s="169"/>
    </row>
    <row r="1503" spans="1:32" hidden="1" x14ac:dyDescent="0.25">
      <c r="A1503" s="171">
        <v>2203</v>
      </c>
      <c r="B1503" s="171" t="s">
        <v>1263</v>
      </c>
      <c r="C1503" s="171" t="s">
        <v>2459</v>
      </c>
      <c r="D1503" s="172">
        <v>44455</v>
      </c>
      <c r="E1503" s="173">
        <v>1.2199000000000001E-3</v>
      </c>
      <c r="F1503" s="173">
        <v>1.2199000000000001E-3</v>
      </c>
      <c r="G1503" s="173">
        <v>10.8591</v>
      </c>
      <c r="I1503" s="92">
        <f t="shared" si="149"/>
        <v>1.2199000000000001E-3</v>
      </c>
      <c r="J1503" t="str">
        <f>IFERROR(VLOOKUP(VLOOKUP(B1503,'Div &amp; NAV PU'!K:N,4,0),$O:$P,2,0),"Debt")</f>
        <v>Debt</v>
      </c>
      <c r="R1503" t="str">
        <f t="shared" si="150"/>
        <v>Y0BLDirect Plan - Daily IDCW</v>
      </c>
      <c r="S1503" t="str">
        <f>+VLOOKUP(B1503,'Div &amp; NAV PU'!K:N,4,0)</f>
        <v>Y0BL</v>
      </c>
      <c r="T1503" t="str">
        <f>+VLOOKUP(B1503,'Div &amp; NAV PU'!K:O,5,0)</f>
        <v>Direct Plan - Daily IDCW</v>
      </c>
      <c r="U1503">
        <f t="shared" si="148"/>
        <v>0.18309809000000002</v>
      </c>
      <c r="V1503">
        <f>+VLOOKUP(T1503,Financials!$C$59:$AN$72,MATCH(S1503,Financials!$1:$1,0)-2,0)</f>
        <v>0.18309809000000002</v>
      </c>
      <c r="W1503" s="108">
        <f t="shared" si="151"/>
        <v>0</v>
      </c>
      <c r="Y1503" s="92">
        <f t="shared" si="146"/>
        <v>0.18309809000000002</v>
      </c>
      <c r="Z1503" s="169">
        <f t="shared" si="147"/>
        <v>0.18309809000000002</v>
      </c>
    </row>
    <row r="1504" spans="1:32" hidden="1" x14ac:dyDescent="0.25">
      <c r="A1504" s="171">
        <v>2204</v>
      </c>
      <c r="B1504" s="171" t="s">
        <v>1271</v>
      </c>
      <c r="C1504" s="171" t="s">
        <v>2446</v>
      </c>
      <c r="D1504" s="172">
        <v>44455</v>
      </c>
      <c r="E1504" s="173">
        <v>8.6397950000000001E-2</v>
      </c>
      <c r="F1504" s="173">
        <v>8.6397950000000001E-2</v>
      </c>
      <c r="G1504" s="173">
        <v>1011.7794</v>
      </c>
      <c r="I1504" s="92">
        <f t="shared" si="149"/>
        <v>8.6397950000000001E-2</v>
      </c>
      <c r="J1504" t="str">
        <f>IFERROR(VLOOKUP(VLOOKUP(B1504,'Div &amp; NAV PU'!K:N,4,0),$O:$P,2,0),"Debt")</f>
        <v>Debt</v>
      </c>
      <c r="R1504" t="str">
        <f t="shared" si="150"/>
        <v>Y0BQRegular Plan - Daily IDCW</v>
      </c>
      <c r="S1504" t="str">
        <f>+VLOOKUP(B1504,'Div &amp; NAV PU'!K:N,4,0)</f>
        <v>Y0BQ</v>
      </c>
      <c r="T1504" t="str">
        <f>+VLOOKUP(B1504,'Div &amp; NAV PU'!K:O,5,0)</f>
        <v>Regular Plan - Daily IDCW</v>
      </c>
      <c r="U1504">
        <f t="shared" si="148"/>
        <v>15.994319890000005</v>
      </c>
      <c r="V1504">
        <f>+VLOOKUP(T1504,Financials!$C$59:$AN$72,MATCH(S1504,Financials!$1:$1,0)-2,0)</f>
        <v>15.994319890000005</v>
      </c>
      <c r="W1504" s="108">
        <f t="shared" si="151"/>
        <v>0</v>
      </c>
      <c r="Y1504" s="92">
        <f t="shared" si="146"/>
        <v>15.994319890000005</v>
      </c>
      <c r="Z1504" s="169">
        <f t="shared" si="147"/>
        <v>15.994319890000005</v>
      </c>
    </row>
    <row r="1505" spans="1:26" hidden="1" x14ac:dyDescent="0.25">
      <c r="A1505" s="171">
        <v>2205</v>
      </c>
      <c r="B1505" s="171" t="s">
        <v>1268</v>
      </c>
      <c r="C1505" s="171" t="s">
        <v>2447</v>
      </c>
      <c r="D1505" s="172">
        <v>44455</v>
      </c>
      <c r="E1505" s="173">
        <v>8.8277190000000005E-2</v>
      </c>
      <c r="F1505" s="173">
        <v>8.8277190000000005E-2</v>
      </c>
      <c r="G1505" s="173">
        <v>1014.3496</v>
      </c>
      <c r="I1505" s="92">
        <f t="shared" si="149"/>
        <v>8.8277190000000005E-2</v>
      </c>
      <c r="J1505" t="str">
        <f>IFERROR(VLOOKUP(VLOOKUP(B1505,'Div &amp; NAV PU'!K:N,4,0),$O:$P,2,0),"Debt")</f>
        <v>Debt</v>
      </c>
      <c r="R1505" t="str">
        <f t="shared" si="150"/>
        <v>Y0BQDirect Plan - Daily IDCW</v>
      </c>
      <c r="S1505" t="str">
        <f>+VLOOKUP(B1505,'Div &amp; NAV PU'!K:N,4,0)</f>
        <v>Y0BQ</v>
      </c>
      <c r="T1505" t="str">
        <f>+VLOOKUP(B1505,'Div &amp; NAV PU'!K:O,5,0)</f>
        <v>Direct Plan - Daily IDCW</v>
      </c>
      <c r="U1505">
        <f t="shared" si="148"/>
        <v>16.338912069999992</v>
      </c>
      <c r="V1505">
        <f>+VLOOKUP(T1505,Financials!$C$59:$AN$72,MATCH(S1505,Financials!$1:$1,0)-2,0)</f>
        <v>16.338912069999992</v>
      </c>
      <c r="W1505" s="108">
        <f t="shared" si="151"/>
        <v>0</v>
      </c>
      <c r="Y1505" s="92">
        <f t="shared" si="146"/>
        <v>16.338912069999992</v>
      </c>
      <c r="Z1505" s="169">
        <f t="shared" si="147"/>
        <v>16.338912069999992</v>
      </c>
    </row>
    <row r="1506" spans="1:26" hidden="1" x14ac:dyDescent="0.25">
      <c r="A1506" s="171">
        <v>2206</v>
      </c>
      <c r="B1506" s="171">
        <v>222</v>
      </c>
      <c r="C1506" s="171" t="s">
        <v>2455</v>
      </c>
      <c r="D1506" s="172">
        <v>44456</v>
      </c>
      <c r="E1506" s="173">
        <v>9.5065000000000004E-4</v>
      </c>
      <c r="F1506" s="173">
        <v>9.5065000000000004E-4</v>
      </c>
      <c r="G1506" s="173">
        <v>10.322100000000001</v>
      </c>
      <c r="I1506" s="92">
        <f t="shared" si="149"/>
        <v>9.5065000000000004E-4</v>
      </c>
      <c r="J1506" t="str">
        <f>IFERROR(VLOOKUP(VLOOKUP(B1506,'Div &amp; NAV PU'!K:N,4,0),$O:$P,2,0),"Debt")</f>
        <v>Debt</v>
      </c>
      <c r="R1506" t="str">
        <f t="shared" si="150"/>
        <v>Y0BORegular Plan - Daily IDCW</v>
      </c>
      <c r="S1506" t="str">
        <f>+VLOOKUP(B1506,'Div &amp; NAV PU'!K:N,4,0)</f>
        <v>Y0BO</v>
      </c>
      <c r="T1506" t="str">
        <f>+VLOOKUP(B1506,'Div &amp; NAV PU'!K:O,5,0)</f>
        <v>Regular Plan - Daily IDCW</v>
      </c>
      <c r="U1506">
        <f t="shared" si="148"/>
        <v>0.17107141000000012</v>
      </c>
      <c r="V1506">
        <f>+VLOOKUP(T1506,Financials!$C$59:$AN$72,MATCH(S1506,Financials!$1:$1,0)-2,0)</f>
        <v>0.17107141000000012</v>
      </c>
      <c r="W1506" s="108">
        <f t="shared" si="151"/>
        <v>0</v>
      </c>
      <c r="Y1506" s="92">
        <f t="shared" si="146"/>
        <v>0.17107141000000012</v>
      </c>
      <c r="Z1506" s="169">
        <f t="shared" si="147"/>
        <v>0.17107141000000012</v>
      </c>
    </row>
    <row r="1507" spans="1:26" hidden="1" x14ac:dyDescent="0.25">
      <c r="A1507" s="171">
        <v>2207</v>
      </c>
      <c r="B1507" s="171" t="s">
        <v>1259</v>
      </c>
      <c r="C1507" s="171" t="s">
        <v>2457</v>
      </c>
      <c r="D1507" s="172">
        <v>44456</v>
      </c>
      <c r="E1507" s="173">
        <v>1.0139299999999999E-3</v>
      </c>
      <c r="F1507" s="173">
        <v>1.0139299999999999E-3</v>
      </c>
      <c r="G1507" s="173">
        <v>10.5092</v>
      </c>
      <c r="I1507" s="92">
        <f t="shared" si="149"/>
        <v>1.0139299999999999E-3</v>
      </c>
      <c r="J1507" t="str">
        <f>IFERROR(VLOOKUP(VLOOKUP(B1507,'Div &amp; NAV PU'!K:N,4,0),$O:$P,2,0),"Debt")</f>
        <v>Debt</v>
      </c>
      <c r="R1507" t="str">
        <f t="shared" si="150"/>
        <v>Y0BODirect Plan - Daily IDCW</v>
      </c>
      <c r="S1507" t="str">
        <f>+VLOOKUP(B1507,'Div &amp; NAV PU'!K:N,4,0)</f>
        <v>Y0BO</v>
      </c>
      <c r="T1507" t="str">
        <f>+VLOOKUP(B1507,'Div &amp; NAV PU'!K:O,5,0)</f>
        <v>Direct Plan - Daily IDCW</v>
      </c>
      <c r="U1507">
        <f t="shared" si="148"/>
        <v>0.18260394999999999</v>
      </c>
      <c r="V1507">
        <f>+VLOOKUP(T1507,Financials!$C$59:$AN$72,MATCH(S1507,Financials!$1:$1,0)-2,0)</f>
        <v>0.18260394999999999</v>
      </c>
      <c r="W1507" s="108">
        <f t="shared" si="151"/>
        <v>0</v>
      </c>
      <c r="Y1507" s="92">
        <f t="shared" si="146"/>
        <v>0.18260394999999999</v>
      </c>
      <c r="Z1507" s="169">
        <f t="shared" si="147"/>
        <v>0.18260394999999999</v>
      </c>
    </row>
    <row r="1508" spans="1:26" hidden="1" x14ac:dyDescent="0.25">
      <c r="A1508" s="171">
        <v>2208</v>
      </c>
      <c r="B1508" s="171" t="s">
        <v>1289</v>
      </c>
      <c r="C1508" s="171" t="s">
        <v>2444</v>
      </c>
      <c r="D1508" s="172">
        <v>44456</v>
      </c>
      <c r="E1508" s="173">
        <v>8.6755280000000004E-2</v>
      </c>
      <c r="F1508" s="173">
        <v>8.6755280000000004E-2</v>
      </c>
      <c r="G1508" s="173">
        <v>1023.3</v>
      </c>
      <c r="I1508" s="92">
        <f t="shared" si="149"/>
        <v>8.6755280000000004E-2</v>
      </c>
      <c r="J1508" t="str">
        <f>IFERROR(VLOOKUP(VLOOKUP(B1508,'Div &amp; NAV PU'!K:N,4,0),$O:$P,2,0),"Debt")</f>
        <v>Debt</v>
      </c>
      <c r="R1508" t="str">
        <f t="shared" si="150"/>
        <v>Y0ALRegular Plan - Daily IDCW</v>
      </c>
      <c r="S1508" t="str">
        <f>+VLOOKUP(B1508,'Div &amp; NAV PU'!K:N,4,0)</f>
        <v>Y0AL</v>
      </c>
      <c r="T1508" t="str">
        <f>+VLOOKUP(B1508,'Div &amp; NAV PU'!K:O,5,0)</f>
        <v>Regular Plan - Daily IDCW</v>
      </c>
      <c r="U1508">
        <f t="shared" si="148"/>
        <v>15.581406499999995</v>
      </c>
      <c r="V1508">
        <f>+VLOOKUP(T1508,Financials!$C$59:$AN$72,MATCH(S1508,Financials!$1:$1,0)-2,0)</f>
        <v>15.581406499999995</v>
      </c>
      <c r="W1508" s="108">
        <f t="shared" si="151"/>
        <v>0</v>
      </c>
      <c r="Y1508" s="92">
        <f t="shared" si="146"/>
        <v>15.581406499999995</v>
      </c>
      <c r="Z1508" s="169">
        <f t="shared" si="147"/>
        <v>15.581406499999995</v>
      </c>
    </row>
    <row r="1509" spans="1:26" hidden="1" x14ac:dyDescent="0.25">
      <c r="A1509" s="171">
        <v>2209</v>
      </c>
      <c r="B1509" s="171" t="s">
        <v>1285</v>
      </c>
      <c r="C1509" s="171" t="s">
        <v>2445</v>
      </c>
      <c r="D1509" s="172">
        <v>44456</v>
      </c>
      <c r="E1509" s="173">
        <v>8.9753280000000005E-2</v>
      </c>
      <c r="F1509" s="173">
        <v>8.9753280000000005E-2</v>
      </c>
      <c r="G1509" s="173">
        <v>1023.3</v>
      </c>
      <c r="I1509" s="92">
        <f t="shared" si="149"/>
        <v>8.9753280000000005E-2</v>
      </c>
      <c r="J1509" t="str">
        <f>IFERROR(VLOOKUP(VLOOKUP(B1509,'Div &amp; NAV PU'!K:N,4,0),$O:$P,2,0),"Debt")</f>
        <v>Debt</v>
      </c>
      <c r="R1509" t="str">
        <f t="shared" si="150"/>
        <v>Y0ALDirect Plan - Daily IDCW</v>
      </c>
      <c r="S1509" t="str">
        <f>+VLOOKUP(B1509,'Div &amp; NAV PU'!K:N,4,0)</f>
        <v>Y0AL</v>
      </c>
      <c r="T1509" t="str">
        <f>+VLOOKUP(B1509,'Div &amp; NAV PU'!K:O,5,0)</f>
        <v>Direct Plan - Daily IDCW</v>
      </c>
      <c r="U1509">
        <f t="shared" si="148"/>
        <v>16.110954460000006</v>
      </c>
      <c r="V1509">
        <f>+VLOOKUP(T1509,Financials!$C$59:$AN$72,MATCH(S1509,Financials!$1:$1,0)-2,0)</f>
        <v>16.110954460000006</v>
      </c>
      <c r="W1509" s="108">
        <f t="shared" si="151"/>
        <v>0</v>
      </c>
      <c r="Y1509" s="92">
        <f t="shared" si="146"/>
        <v>16.110954460000006</v>
      </c>
      <c r="Z1509" s="169">
        <f t="shared" si="147"/>
        <v>16.110954460000006</v>
      </c>
    </row>
    <row r="1510" spans="1:26" hidden="1" x14ac:dyDescent="0.25">
      <c r="A1510" s="171">
        <v>2210</v>
      </c>
      <c r="B1510" s="171">
        <v>125</v>
      </c>
      <c r="C1510" s="171" t="s">
        <v>2458</v>
      </c>
      <c r="D1510" s="172">
        <v>44456</v>
      </c>
      <c r="E1510" s="173">
        <v>7.0677999999999995E-4</v>
      </c>
      <c r="F1510" s="173">
        <v>7.0677999999999995E-4</v>
      </c>
      <c r="G1510" s="173">
        <v>10.8591</v>
      </c>
      <c r="I1510" s="92">
        <f t="shared" si="149"/>
        <v>7.0677999999999995E-4</v>
      </c>
      <c r="J1510" t="str">
        <f>IFERROR(VLOOKUP(VLOOKUP(B1510,'Div &amp; NAV PU'!K:N,4,0),$O:$P,2,0),"Debt")</f>
        <v>Debt</v>
      </c>
      <c r="R1510" t="str">
        <f t="shared" si="150"/>
        <v>Y0BLRegular Plan - Daily IDCW</v>
      </c>
      <c r="S1510" t="str">
        <f>+VLOOKUP(B1510,'Div &amp; NAV PU'!K:N,4,0)</f>
        <v>Y0BL</v>
      </c>
      <c r="T1510" t="str">
        <f>+VLOOKUP(B1510,'Div &amp; NAV PU'!K:O,5,0)</f>
        <v>Regular Plan - Daily IDCW</v>
      </c>
      <c r="U1510">
        <f t="shared" si="148"/>
        <v>0.15721088999999988</v>
      </c>
      <c r="V1510">
        <f>+VLOOKUP(T1510,Financials!$C$59:$AN$72,MATCH(S1510,Financials!$1:$1,0)-2,0)</f>
        <v>0.15721088999999988</v>
      </c>
      <c r="W1510" s="108">
        <f t="shared" si="151"/>
        <v>0</v>
      </c>
      <c r="Y1510" s="92">
        <f t="shared" si="146"/>
        <v>0.15721088999999988</v>
      </c>
      <c r="Z1510" s="169">
        <f t="shared" si="147"/>
        <v>0.15721088999999988</v>
      </c>
    </row>
    <row r="1511" spans="1:26" hidden="1" x14ac:dyDescent="0.25">
      <c r="A1511" s="171">
        <v>2211</v>
      </c>
      <c r="B1511" s="171" t="s">
        <v>1263</v>
      </c>
      <c r="C1511" s="171" t="s">
        <v>2459</v>
      </c>
      <c r="D1511" s="172">
        <v>44456</v>
      </c>
      <c r="E1511" s="173">
        <v>8.4951000000000004E-4</v>
      </c>
      <c r="F1511" s="173">
        <v>8.4951000000000004E-4</v>
      </c>
      <c r="G1511" s="173">
        <v>10.8591</v>
      </c>
      <c r="I1511" s="92">
        <f t="shared" si="149"/>
        <v>8.4951000000000004E-4</v>
      </c>
      <c r="J1511" t="str">
        <f>IFERROR(VLOOKUP(VLOOKUP(B1511,'Div &amp; NAV PU'!K:N,4,0),$O:$P,2,0),"Debt")</f>
        <v>Debt</v>
      </c>
      <c r="R1511" t="str">
        <f t="shared" si="150"/>
        <v>Y0BLDirect Plan - Daily IDCW</v>
      </c>
      <c r="S1511" t="str">
        <f>+VLOOKUP(B1511,'Div &amp; NAV PU'!K:N,4,0)</f>
        <v>Y0BL</v>
      </c>
      <c r="T1511" t="str">
        <f>+VLOOKUP(B1511,'Div &amp; NAV PU'!K:O,5,0)</f>
        <v>Direct Plan - Daily IDCW</v>
      </c>
      <c r="U1511">
        <f t="shared" si="148"/>
        <v>0.18309809000000002</v>
      </c>
      <c r="V1511">
        <f>+VLOOKUP(T1511,Financials!$C$59:$AN$72,MATCH(S1511,Financials!$1:$1,0)-2,0)</f>
        <v>0.18309809000000002</v>
      </c>
      <c r="W1511" s="108">
        <f t="shared" si="151"/>
        <v>0</v>
      </c>
      <c r="Y1511" s="92">
        <f t="shared" si="146"/>
        <v>0.18309809000000002</v>
      </c>
      <c r="Z1511" s="169">
        <f t="shared" si="147"/>
        <v>0.18309809000000002</v>
      </c>
    </row>
    <row r="1512" spans="1:26" hidden="1" x14ac:dyDescent="0.25">
      <c r="A1512" s="171">
        <v>2212</v>
      </c>
      <c r="B1512" s="171" t="s">
        <v>1271</v>
      </c>
      <c r="C1512" s="171" t="s">
        <v>2446</v>
      </c>
      <c r="D1512" s="172">
        <v>44456</v>
      </c>
      <c r="E1512" s="173">
        <v>6.7097519999999994E-2</v>
      </c>
      <c r="F1512" s="173">
        <v>6.7097519999999994E-2</v>
      </c>
      <c r="G1512" s="173">
        <v>1011.7794</v>
      </c>
      <c r="I1512" s="92">
        <f t="shared" si="149"/>
        <v>6.7097519999999994E-2</v>
      </c>
      <c r="J1512" t="str">
        <f>IFERROR(VLOOKUP(VLOOKUP(B1512,'Div &amp; NAV PU'!K:N,4,0),$O:$P,2,0),"Debt")</f>
        <v>Debt</v>
      </c>
      <c r="R1512" t="str">
        <f t="shared" si="150"/>
        <v>Y0BQRegular Plan - Daily IDCW</v>
      </c>
      <c r="S1512" t="str">
        <f>+VLOOKUP(B1512,'Div &amp; NAV PU'!K:N,4,0)</f>
        <v>Y0BQ</v>
      </c>
      <c r="T1512" t="str">
        <f>+VLOOKUP(B1512,'Div &amp; NAV PU'!K:O,5,0)</f>
        <v>Regular Plan - Daily IDCW</v>
      </c>
      <c r="U1512">
        <f t="shared" si="148"/>
        <v>15.994319890000005</v>
      </c>
      <c r="V1512">
        <f>+VLOOKUP(T1512,Financials!$C$59:$AN$72,MATCH(S1512,Financials!$1:$1,0)-2,0)</f>
        <v>15.994319890000005</v>
      </c>
      <c r="W1512" s="108">
        <f t="shared" si="151"/>
        <v>0</v>
      </c>
      <c r="Y1512" s="92">
        <f t="shared" si="146"/>
        <v>15.994319890000005</v>
      </c>
      <c r="Z1512" s="169">
        <f t="shared" si="147"/>
        <v>15.994319890000005</v>
      </c>
    </row>
    <row r="1513" spans="1:26" hidden="1" x14ac:dyDescent="0.25">
      <c r="A1513" s="171">
        <v>2213</v>
      </c>
      <c r="B1513" s="171" t="s">
        <v>1268</v>
      </c>
      <c r="C1513" s="171" t="s">
        <v>2447</v>
      </c>
      <c r="D1513" s="172">
        <v>44456</v>
      </c>
      <c r="E1513" s="173">
        <v>6.8920739999999994E-2</v>
      </c>
      <c r="F1513" s="173">
        <v>6.8920739999999994E-2</v>
      </c>
      <c r="G1513" s="173">
        <v>1014.3496</v>
      </c>
      <c r="I1513" s="92">
        <f t="shared" si="149"/>
        <v>6.8920739999999994E-2</v>
      </c>
      <c r="J1513" t="str">
        <f>IFERROR(VLOOKUP(VLOOKUP(B1513,'Div &amp; NAV PU'!K:N,4,0),$O:$P,2,0),"Debt")</f>
        <v>Debt</v>
      </c>
      <c r="R1513" t="str">
        <f t="shared" si="150"/>
        <v>Y0BQDirect Plan - Daily IDCW</v>
      </c>
      <c r="S1513" t="str">
        <f>+VLOOKUP(B1513,'Div &amp; NAV PU'!K:N,4,0)</f>
        <v>Y0BQ</v>
      </c>
      <c r="T1513" t="str">
        <f>+VLOOKUP(B1513,'Div &amp; NAV PU'!K:O,5,0)</f>
        <v>Direct Plan - Daily IDCW</v>
      </c>
      <c r="U1513">
        <f t="shared" si="148"/>
        <v>16.338912069999992</v>
      </c>
      <c r="V1513">
        <f>+VLOOKUP(T1513,Financials!$C$59:$AN$72,MATCH(S1513,Financials!$1:$1,0)-2,0)</f>
        <v>16.338912069999992</v>
      </c>
      <c r="W1513" s="108">
        <f t="shared" si="151"/>
        <v>0</v>
      </c>
      <c r="Y1513" s="92">
        <f t="shared" si="146"/>
        <v>16.338912069999992</v>
      </c>
      <c r="Z1513" s="169">
        <f t="shared" si="147"/>
        <v>16.338912069999992</v>
      </c>
    </row>
    <row r="1514" spans="1:26" hidden="1" x14ac:dyDescent="0.25">
      <c r="A1514" s="171">
        <v>2214</v>
      </c>
      <c r="B1514" s="171" t="s">
        <v>1524</v>
      </c>
      <c r="C1514" s="171" t="s">
        <v>2462</v>
      </c>
      <c r="D1514" s="172">
        <v>44456</v>
      </c>
      <c r="E1514" s="173">
        <v>8.4950000000000005E-5</v>
      </c>
      <c r="F1514" s="173">
        <v>8.4950000000000005E-5</v>
      </c>
      <c r="G1514" s="173">
        <v>11.1907</v>
      </c>
      <c r="I1514" s="92">
        <f t="shared" si="149"/>
        <v>8.4950000000000005E-5</v>
      </c>
      <c r="J1514" t="str">
        <f>IFERROR(VLOOKUP(VLOOKUP(B1514,'Div &amp; NAV PU'!K:N,4,0),$O:$P,2,0),"Debt")</f>
        <v>Debt</v>
      </c>
      <c r="R1514" t="str">
        <f t="shared" si="150"/>
        <v>Y0AIDirect Plan - Daily IDCW</v>
      </c>
      <c r="S1514" t="str">
        <f>+VLOOKUP(B1514,'Div &amp; NAV PU'!K:N,4,0)</f>
        <v>Y0AI</v>
      </c>
      <c r="T1514" t="str">
        <f>+VLOOKUP(B1514,'Div &amp; NAV PU'!K:O,5,0)</f>
        <v>Direct Plan - Daily IDCW</v>
      </c>
      <c r="U1514">
        <f t="shared" si="148"/>
        <v>0.28590751000000003</v>
      </c>
      <c r="V1514">
        <f>+VLOOKUP(T1514,Financials!$C$59:$AN$72,MATCH(S1514,Financials!$1:$1,0)-2,0)</f>
        <v>0.28590751000000003</v>
      </c>
      <c r="W1514" s="108">
        <f t="shared" si="151"/>
        <v>0</v>
      </c>
      <c r="Y1514" s="92">
        <f t="shared" si="146"/>
        <v>0.28590751000000003</v>
      </c>
      <c r="Z1514" s="169">
        <f t="shared" si="147"/>
        <v>0.28590751000000003</v>
      </c>
    </row>
    <row r="1515" spans="1:26" hidden="1" x14ac:dyDescent="0.25">
      <c r="A1515" s="171">
        <v>2215</v>
      </c>
      <c r="B1515" s="171" t="s">
        <v>1289</v>
      </c>
      <c r="C1515" s="171" t="s">
        <v>2444</v>
      </c>
      <c r="D1515" s="172">
        <v>44458</v>
      </c>
      <c r="E1515" s="173">
        <v>0.17377946999999999</v>
      </c>
      <c r="F1515" s="173">
        <v>0.17377946999999999</v>
      </c>
      <c r="G1515" s="173">
        <v>1023.3</v>
      </c>
      <c r="I1515" s="92">
        <f t="shared" si="149"/>
        <v>0.17377946999999999</v>
      </c>
      <c r="J1515" t="str">
        <f>IFERROR(VLOOKUP(VLOOKUP(B1515,'Div &amp; NAV PU'!K:N,4,0),$O:$P,2,0),"Debt")</f>
        <v>Debt</v>
      </c>
      <c r="R1515" t="str">
        <f t="shared" si="150"/>
        <v>Y0ALRegular Plan - Daily IDCW</v>
      </c>
      <c r="S1515" t="str">
        <f>+VLOOKUP(B1515,'Div &amp; NAV PU'!K:N,4,0)</f>
        <v>Y0AL</v>
      </c>
      <c r="T1515" t="str">
        <f>+VLOOKUP(B1515,'Div &amp; NAV PU'!K:O,5,0)</f>
        <v>Regular Plan - Daily IDCW</v>
      </c>
      <c r="U1515">
        <f t="shared" si="148"/>
        <v>15.581406499999995</v>
      </c>
      <c r="V1515">
        <f>+VLOOKUP(T1515,Financials!$C$59:$AN$72,MATCH(S1515,Financials!$1:$1,0)-2,0)</f>
        <v>15.581406499999995</v>
      </c>
      <c r="W1515" s="108">
        <f t="shared" si="151"/>
        <v>0</v>
      </c>
      <c r="Y1515" s="92">
        <f t="shared" si="146"/>
        <v>15.581406499999995</v>
      </c>
      <c r="Z1515" s="169">
        <f t="shared" si="147"/>
        <v>15.581406499999995</v>
      </c>
    </row>
    <row r="1516" spans="1:26" hidden="1" x14ac:dyDescent="0.25">
      <c r="A1516" s="171">
        <v>2216</v>
      </c>
      <c r="B1516" s="171" t="s">
        <v>1285</v>
      </c>
      <c r="C1516" s="171" t="s">
        <v>2445</v>
      </c>
      <c r="D1516" s="172">
        <v>44458</v>
      </c>
      <c r="E1516" s="173">
        <v>0.17995156000000001</v>
      </c>
      <c r="F1516" s="173">
        <v>0.17995156000000001</v>
      </c>
      <c r="G1516" s="173">
        <v>1023.3</v>
      </c>
      <c r="I1516" s="92">
        <f t="shared" si="149"/>
        <v>0.17995156000000001</v>
      </c>
      <c r="J1516" t="str">
        <f>IFERROR(VLOOKUP(VLOOKUP(B1516,'Div &amp; NAV PU'!K:N,4,0),$O:$P,2,0),"Debt")</f>
        <v>Debt</v>
      </c>
      <c r="R1516" t="str">
        <f t="shared" si="150"/>
        <v>Y0ALDirect Plan - Daily IDCW</v>
      </c>
      <c r="S1516" t="str">
        <f>+VLOOKUP(B1516,'Div &amp; NAV PU'!K:N,4,0)</f>
        <v>Y0AL</v>
      </c>
      <c r="T1516" t="str">
        <f>+VLOOKUP(B1516,'Div &amp; NAV PU'!K:O,5,0)</f>
        <v>Direct Plan - Daily IDCW</v>
      </c>
      <c r="U1516">
        <f t="shared" si="148"/>
        <v>16.110954460000006</v>
      </c>
      <c r="V1516">
        <f>+VLOOKUP(T1516,Financials!$C$59:$AN$72,MATCH(S1516,Financials!$1:$1,0)-2,0)</f>
        <v>16.110954460000006</v>
      </c>
      <c r="W1516" s="108">
        <f t="shared" si="151"/>
        <v>0</v>
      </c>
      <c r="Y1516" s="92">
        <f t="shared" si="146"/>
        <v>16.110954460000006</v>
      </c>
      <c r="Z1516" s="169">
        <f t="shared" si="147"/>
        <v>16.110954460000006</v>
      </c>
    </row>
    <row r="1517" spans="1:26" hidden="1" x14ac:dyDescent="0.25">
      <c r="A1517" s="171">
        <v>2217</v>
      </c>
      <c r="B1517" s="171" t="s">
        <v>1271</v>
      </c>
      <c r="C1517" s="171" t="s">
        <v>2446</v>
      </c>
      <c r="D1517" s="172">
        <v>44458</v>
      </c>
      <c r="E1517" s="173">
        <v>0.18079211000000001</v>
      </c>
      <c r="F1517" s="173">
        <v>0.18079211000000001</v>
      </c>
      <c r="G1517" s="173">
        <v>1011.7794</v>
      </c>
      <c r="I1517" s="92">
        <f t="shared" si="149"/>
        <v>0.18079211000000001</v>
      </c>
      <c r="J1517" t="str">
        <f>IFERROR(VLOOKUP(VLOOKUP(B1517,'Div &amp; NAV PU'!K:N,4,0),$O:$P,2,0),"Debt")</f>
        <v>Debt</v>
      </c>
      <c r="R1517" t="str">
        <f t="shared" si="150"/>
        <v>Y0BQRegular Plan - Daily IDCW</v>
      </c>
      <c r="S1517" t="str">
        <f>+VLOOKUP(B1517,'Div &amp; NAV PU'!K:N,4,0)</f>
        <v>Y0BQ</v>
      </c>
      <c r="T1517" t="str">
        <f>+VLOOKUP(B1517,'Div &amp; NAV PU'!K:O,5,0)</f>
        <v>Regular Plan - Daily IDCW</v>
      </c>
      <c r="U1517">
        <f t="shared" si="148"/>
        <v>15.994319890000005</v>
      </c>
      <c r="V1517">
        <f>+VLOOKUP(T1517,Financials!$C$59:$AN$72,MATCH(S1517,Financials!$1:$1,0)-2,0)</f>
        <v>15.994319890000005</v>
      </c>
      <c r="W1517" s="108">
        <f t="shared" si="151"/>
        <v>0</v>
      </c>
      <c r="Y1517" s="92">
        <f t="shared" si="146"/>
        <v>15.994319890000005</v>
      </c>
      <c r="Z1517" s="169">
        <f t="shared" si="147"/>
        <v>15.994319890000005</v>
      </c>
    </row>
    <row r="1518" spans="1:26" hidden="1" x14ac:dyDescent="0.25">
      <c r="A1518" s="171">
        <v>2218</v>
      </c>
      <c r="B1518" s="171" t="s">
        <v>1268</v>
      </c>
      <c r="C1518" s="171" t="s">
        <v>2447</v>
      </c>
      <c r="D1518" s="172">
        <v>44458</v>
      </c>
      <c r="E1518" s="173">
        <v>0.18457559000000001</v>
      </c>
      <c r="F1518" s="173">
        <v>0.18457559000000001</v>
      </c>
      <c r="G1518" s="173">
        <v>1014.3496</v>
      </c>
      <c r="I1518" s="92">
        <f t="shared" si="149"/>
        <v>0.18457559000000001</v>
      </c>
      <c r="J1518" t="str">
        <f>IFERROR(VLOOKUP(VLOOKUP(B1518,'Div &amp; NAV PU'!K:N,4,0),$O:$P,2,0),"Debt")</f>
        <v>Debt</v>
      </c>
      <c r="R1518" t="str">
        <f t="shared" si="150"/>
        <v>Y0BQDirect Plan - Daily IDCW</v>
      </c>
      <c r="S1518" t="str">
        <f>+VLOOKUP(B1518,'Div &amp; NAV PU'!K:N,4,0)</f>
        <v>Y0BQ</v>
      </c>
      <c r="T1518" t="str">
        <f>+VLOOKUP(B1518,'Div &amp; NAV PU'!K:O,5,0)</f>
        <v>Direct Plan - Daily IDCW</v>
      </c>
      <c r="U1518">
        <f t="shared" si="148"/>
        <v>16.338912069999992</v>
      </c>
      <c r="V1518">
        <f>+VLOOKUP(T1518,Financials!$C$59:$AN$72,MATCH(S1518,Financials!$1:$1,0)-2,0)</f>
        <v>16.338912069999992</v>
      </c>
      <c r="W1518" s="108">
        <f t="shared" si="151"/>
        <v>0</v>
      </c>
      <c r="Y1518" s="92">
        <f t="shared" si="146"/>
        <v>16.338912069999992</v>
      </c>
      <c r="Z1518" s="169">
        <f t="shared" si="147"/>
        <v>16.338912069999992</v>
      </c>
    </row>
    <row r="1519" spans="1:26" hidden="1" x14ac:dyDescent="0.25">
      <c r="A1519" s="171">
        <v>2219</v>
      </c>
      <c r="B1519" s="171">
        <v>221</v>
      </c>
      <c r="C1519" s="171" t="s">
        <v>2454</v>
      </c>
      <c r="D1519" s="172">
        <v>44459</v>
      </c>
      <c r="E1519" s="173">
        <v>5.2073199999999997E-3</v>
      </c>
      <c r="F1519" s="173">
        <v>5.2073199999999997E-3</v>
      </c>
      <c r="G1519" s="173">
        <v>11.1288</v>
      </c>
      <c r="I1519" s="92">
        <f t="shared" si="149"/>
        <v>5.2073199999999997E-3</v>
      </c>
      <c r="J1519" t="str">
        <f>IFERROR(VLOOKUP(VLOOKUP(B1519,'Div &amp; NAV PU'!K:N,4,0),$O:$P,2,0),"Debt")</f>
        <v>Debt</v>
      </c>
      <c r="R1519" t="str">
        <f t="shared" si="150"/>
        <v>Y0BORegular Plan - Weekly IDCW</v>
      </c>
      <c r="S1519" t="str">
        <f>+VLOOKUP(B1519,'Div &amp; NAV PU'!K:N,4,0)</f>
        <v>Y0BO</v>
      </c>
      <c r="T1519" t="str">
        <f>+VLOOKUP(B1519,'Div &amp; NAV PU'!K:O,5,0)</f>
        <v>Regular Plan - Weekly IDCW</v>
      </c>
      <c r="U1519">
        <f t="shared" si="148"/>
        <v>0.15691073999999997</v>
      </c>
      <c r="V1519">
        <f>+VLOOKUP(T1519,Financials!$C$59:$AN$72,MATCH(S1519,Financials!$1:$1,0)-2,0)</f>
        <v>0.15691073999999997</v>
      </c>
      <c r="W1519" s="108">
        <f t="shared" si="151"/>
        <v>0</v>
      </c>
      <c r="Y1519" s="92">
        <f t="shared" si="146"/>
        <v>0.15691073999999997</v>
      </c>
      <c r="Z1519" s="169">
        <f t="shared" si="147"/>
        <v>0.15691073999999997</v>
      </c>
    </row>
    <row r="1520" spans="1:26" hidden="1" x14ac:dyDescent="0.25">
      <c r="A1520" s="171">
        <v>2221</v>
      </c>
      <c r="B1520" s="171" t="s">
        <v>1296</v>
      </c>
      <c r="C1520" s="171" t="s">
        <v>2461</v>
      </c>
      <c r="D1520" s="172">
        <v>44459</v>
      </c>
      <c r="E1520" s="173">
        <v>6.5661000000000001E-3</v>
      </c>
      <c r="F1520" s="173">
        <v>6.5661000000000001E-3</v>
      </c>
      <c r="G1520" s="173">
        <v>10.849</v>
      </c>
      <c r="I1520" s="92">
        <f t="shared" si="149"/>
        <v>6.5661000000000001E-3</v>
      </c>
      <c r="J1520" t="str">
        <f>IFERROR(VLOOKUP(VLOOKUP(B1520,'Div &amp; NAV PU'!K:N,4,0),$O:$P,2,0),"Debt")</f>
        <v>Debt</v>
      </c>
      <c r="R1520" t="str">
        <f t="shared" si="150"/>
        <v>Y0AIDirect Plan - Weekly IDCW</v>
      </c>
      <c r="S1520" t="str">
        <f>+VLOOKUP(B1520,'Div &amp; NAV PU'!K:N,4,0)</f>
        <v>Y0AI</v>
      </c>
      <c r="T1520" t="str">
        <f>+VLOOKUP(B1520,'Div &amp; NAV PU'!K:O,5,0)</f>
        <v>Direct Plan - Weekly IDCW</v>
      </c>
      <c r="U1520">
        <f t="shared" si="148"/>
        <v>0.27169967</v>
      </c>
      <c r="V1520">
        <f>+VLOOKUP(T1520,Financials!$C$59:$AN$72,MATCH(S1520,Financials!$1:$1,0)-2,0)</f>
        <v>0.27169967</v>
      </c>
      <c r="W1520" s="108">
        <f t="shared" si="151"/>
        <v>0</v>
      </c>
      <c r="Y1520" s="92">
        <f t="shared" si="146"/>
        <v>0.27169967</v>
      </c>
      <c r="Z1520" s="169">
        <f t="shared" si="147"/>
        <v>0.27169967</v>
      </c>
    </row>
    <row r="1521" spans="1:26" hidden="1" x14ac:dyDescent="0.25">
      <c r="A1521" s="171">
        <v>2223</v>
      </c>
      <c r="B1521" s="171" t="s">
        <v>1270</v>
      </c>
      <c r="C1521" s="171" t="s">
        <v>2452</v>
      </c>
      <c r="D1521" s="172">
        <v>44459</v>
      </c>
      <c r="E1521" s="173">
        <v>0.58624991999999998</v>
      </c>
      <c r="F1521" s="173">
        <v>0.58624991999999998</v>
      </c>
      <c r="G1521" s="173">
        <v>1000.9308</v>
      </c>
      <c r="I1521" s="92">
        <f t="shared" si="149"/>
        <v>0.58624991999999998</v>
      </c>
      <c r="J1521" t="str">
        <f>IFERROR(VLOOKUP(VLOOKUP(B1521,'Div &amp; NAV PU'!K:N,4,0),$O:$P,2,0),"Debt")</f>
        <v>Debt</v>
      </c>
      <c r="R1521" t="str">
        <f t="shared" si="150"/>
        <v>Y0BQDirect Plan - Weekly IDCW</v>
      </c>
      <c r="S1521" t="str">
        <f>+VLOOKUP(B1521,'Div &amp; NAV PU'!K:N,4,0)</f>
        <v>Y0BQ</v>
      </c>
      <c r="T1521" t="str">
        <f>+VLOOKUP(B1521,'Div &amp; NAV PU'!K:O,5,0)</f>
        <v>Direct Plan - Weekly IDCW</v>
      </c>
      <c r="U1521">
        <f t="shared" si="148"/>
        <v>16.12514651</v>
      </c>
      <c r="V1521">
        <f>+VLOOKUP(T1521,Financials!$C$59:$AN$72,MATCH(S1521,Financials!$1:$1,0)-2,0)</f>
        <v>16.12514651</v>
      </c>
      <c r="W1521" s="108">
        <f t="shared" si="151"/>
        <v>0</v>
      </c>
      <c r="Y1521" s="92">
        <f t="shared" si="146"/>
        <v>16.12514651</v>
      </c>
      <c r="Z1521" s="169">
        <f t="shared" si="147"/>
        <v>16.12514651</v>
      </c>
    </row>
    <row r="1522" spans="1:26" hidden="1" x14ac:dyDescent="0.25">
      <c r="A1522" s="171">
        <v>2224</v>
      </c>
      <c r="B1522" s="171">
        <v>126</v>
      </c>
      <c r="C1522" s="171" t="s">
        <v>2450</v>
      </c>
      <c r="D1522" s="172">
        <v>44459</v>
      </c>
      <c r="E1522" s="173">
        <v>5.3977799999999996E-3</v>
      </c>
      <c r="F1522" s="173">
        <v>5.3977799999999996E-3</v>
      </c>
      <c r="G1522" s="173">
        <v>13.0595</v>
      </c>
      <c r="I1522" s="92">
        <f t="shared" si="149"/>
        <v>5.3977799999999996E-3</v>
      </c>
      <c r="J1522" t="str">
        <f>IFERROR(VLOOKUP(VLOOKUP(B1522,'Div &amp; NAV PU'!K:N,4,0),$O:$P,2,0),"Debt")</f>
        <v>Debt</v>
      </c>
      <c r="R1522" t="str">
        <f t="shared" si="150"/>
        <v>Y0BLRegular Plan - Weekly IDCW</v>
      </c>
      <c r="S1522" t="str">
        <f>+VLOOKUP(B1522,'Div &amp; NAV PU'!K:N,4,0)</f>
        <v>Y0BL</v>
      </c>
      <c r="T1522" t="str">
        <f>+VLOOKUP(B1522,'Div &amp; NAV PU'!K:O,5,0)</f>
        <v>Regular Plan - Weekly IDCW</v>
      </c>
      <c r="U1522">
        <f t="shared" si="148"/>
        <v>0.15968480999999998</v>
      </c>
      <c r="V1522">
        <f>+VLOOKUP(T1522,Financials!$C$59:$AN$72,MATCH(S1522,Financials!$1:$1,0)-2,0)</f>
        <v>0.15968480999999998</v>
      </c>
      <c r="W1522" s="108">
        <f t="shared" si="151"/>
        <v>0</v>
      </c>
      <c r="Y1522" s="92">
        <f t="shared" si="146"/>
        <v>0.15968480999999998</v>
      </c>
      <c r="Z1522" s="169">
        <f t="shared" si="147"/>
        <v>0.15968480999999998</v>
      </c>
    </row>
    <row r="1523" spans="1:26" hidden="1" x14ac:dyDescent="0.25">
      <c r="A1523" s="171">
        <v>2225</v>
      </c>
      <c r="B1523" s="171" t="s">
        <v>1267</v>
      </c>
      <c r="C1523" s="171" t="s">
        <v>2451</v>
      </c>
      <c r="D1523" s="172">
        <v>44459</v>
      </c>
      <c r="E1523" s="173">
        <v>6.4417299999999997E-3</v>
      </c>
      <c r="F1523" s="173">
        <v>6.4417299999999997E-3</v>
      </c>
      <c r="G1523" s="173">
        <v>13.133699999999999</v>
      </c>
      <c r="I1523" s="92">
        <f t="shared" si="149"/>
        <v>6.4417299999999997E-3</v>
      </c>
      <c r="J1523" t="str">
        <f>IFERROR(VLOOKUP(VLOOKUP(B1523,'Div &amp; NAV PU'!K:N,4,0),$O:$P,2,0),"Debt")</f>
        <v>Debt</v>
      </c>
      <c r="R1523" t="str">
        <f t="shared" si="150"/>
        <v>Y0BLDirect Plan - Weekly IDCW</v>
      </c>
      <c r="S1523" t="str">
        <f>+VLOOKUP(B1523,'Div &amp; NAV PU'!K:N,4,0)</f>
        <v>Y0BL</v>
      </c>
      <c r="T1523" t="str">
        <f>+VLOOKUP(B1523,'Div &amp; NAV PU'!K:O,5,0)</f>
        <v>Direct Plan - Weekly IDCW</v>
      </c>
      <c r="U1523">
        <f t="shared" si="148"/>
        <v>0.18718277999999999</v>
      </c>
      <c r="V1523">
        <f>+VLOOKUP(T1523,Financials!$C$59:$AN$72,MATCH(S1523,Financials!$1:$1,0)-2,0)</f>
        <v>0.18718277999999999</v>
      </c>
      <c r="W1523" s="108">
        <f t="shared" si="151"/>
        <v>0</v>
      </c>
      <c r="Y1523" s="92">
        <f t="shared" si="146"/>
        <v>0.18718277999999999</v>
      </c>
      <c r="Z1523" s="169">
        <f t="shared" si="147"/>
        <v>0.18718277999999999</v>
      </c>
    </row>
    <row r="1524" spans="1:26" hidden="1" x14ac:dyDescent="0.25">
      <c r="A1524" s="171">
        <v>2226</v>
      </c>
      <c r="B1524" s="171" t="s">
        <v>1262</v>
      </c>
      <c r="C1524" s="171" t="s">
        <v>2456</v>
      </c>
      <c r="D1524" s="172">
        <v>44459</v>
      </c>
      <c r="E1524" s="173">
        <v>5.6546900000000004E-3</v>
      </c>
      <c r="F1524" s="173">
        <v>5.6546900000000004E-3</v>
      </c>
      <c r="G1524" s="173">
        <v>11.3111</v>
      </c>
      <c r="I1524" s="92">
        <f t="shared" si="149"/>
        <v>5.6546900000000004E-3</v>
      </c>
      <c r="J1524" t="str">
        <f>IFERROR(VLOOKUP(VLOOKUP(B1524,'Div &amp; NAV PU'!K:N,4,0),$O:$P,2,0),"Debt")</f>
        <v>Debt</v>
      </c>
      <c r="R1524" t="str">
        <f t="shared" si="150"/>
        <v>Y0BODirect Plan - Weekly IDCW</v>
      </c>
      <c r="S1524" t="str">
        <f>+VLOOKUP(B1524,'Div &amp; NAV PU'!K:N,4,0)</f>
        <v>Y0BO</v>
      </c>
      <c r="T1524" t="str">
        <f>+VLOOKUP(B1524,'Div &amp; NAV PU'!K:O,5,0)</f>
        <v>Direct Plan - Weekly IDCW</v>
      </c>
      <c r="U1524">
        <f t="shared" si="148"/>
        <v>0.16732176999999998</v>
      </c>
      <c r="V1524">
        <f>+VLOOKUP(T1524,Financials!$C$59:$AN$72,MATCH(S1524,Financials!$1:$1,0)-2,0)</f>
        <v>0.16732176999999998</v>
      </c>
      <c r="W1524" s="108">
        <f t="shared" si="151"/>
        <v>0</v>
      </c>
      <c r="Y1524" s="92">
        <f t="shared" si="146"/>
        <v>0.16732176999999998</v>
      </c>
      <c r="Z1524" s="169">
        <f t="shared" si="147"/>
        <v>0.16732176999999998</v>
      </c>
    </row>
    <row r="1525" spans="1:26" hidden="1" x14ac:dyDescent="0.25">
      <c r="A1525" s="171">
        <v>2227</v>
      </c>
      <c r="B1525" s="171" t="s">
        <v>1339</v>
      </c>
      <c r="C1525" s="171" t="s">
        <v>2453</v>
      </c>
      <c r="D1525" s="172">
        <v>44459</v>
      </c>
      <c r="E1525" s="173">
        <v>0.58839478000000001</v>
      </c>
      <c r="F1525" s="173">
        <v>0.58839478000000001</v>
      </c>
      <c r="G1525" s="173">
        <v>1000.0318</v>
      </c>
      <c r="I1525" s="92">
        <f t="shared" si="149"/>
        <v>0.58839478000000001</v>
      </c>
      <c r="J1525" t="str">
        <f>IFERROR(VLOOKUP(VLOOKUP(B1525,'Div &amp; NAV PU'!K:N,4,0),$O:$P,2,0),"Debt")</f>
        <v>Debt</v>
      </c>
      <c r="R1525" t="str">
        <f t="shared" si="150"/>
        <v>Y0ALRegular Plan - Weekly IDCW</v>
      </c>
      <c r="S1525" t="str">
        <f>+VLOOKUP(B1525,'Div &amp; NAV PU'!K:N,4,0)</f>
        <v>Y0AL</v>
      </c>
      <c r="T1525" t="str">
        <f>+VLOOKUP(B1525,'Div &amp; NAV PU'!K:O,5,0)</f>
        <v>Regular Plan - Weekly IDCW</v>
      </c>
      <c r="U1525">
        <f t="shared" si="148"/>
        <v>15.152052740000002</v>
      </c>
      <c r="V1525">
        <f>+VLOOKUP(T1525,Financials!$C$59:$AN$72,MATCH(S1525,Financials!$1:$1,0)-2,0)</f>
        <v>15.152052740000002</v>
      </c>
      <c r="W1525" s="108">
        <f t="shared" si="151"/>
        <v>0</v>
      </c>
      <c r="Y1525" s="92">
        <f t="shared" si="146"/>
        <v>15.152052740000002</v>
      </c>
      <c r="Z1525" s="169">
        <f t="shared" si="147"/>
        <v>15.152052740000002</v>
      </c>
    </row>
    <row r="1526" spans="1:26" hidden="1" x14ac:dyDescent="0.25">
      <c r="A1526" s="171">
        <v>2230</v>
      </c>
      <c r="B1526" s="171">
        <v>222</v>
      </c>
      <c r="C1526" s="171" t="s">
        <v>2455</v>
      </c>
      <c r="D1526" s="172">
        <v>44459</v>
      </c>
      <c r="E1526" s="173">
        <v>2.6228699999999998E-3</v>
      </c>
      <c r="F1526" s="173">
        <v>2.6228699999999998E-3</v>
      </c>
      <c r="G1526" s="173">
        <v>10.322100000000001</v>
      </c>
      <c r="I1526" s="92">
        <f t="shared" si="149"/>
        <v>2.6228699999999998E-3</v>
      </c>
      <c r="J1526" t="str">
        <f>IFERROR(VLOOKUP(VLOOKUP(B1526,'Div &amp; NAV PU'!K:N,4,0),$O:$P,2,0),"Debt")</f>
        <v>Debt</v>
      </c>
      <c r="R1526" t="str">
        <f t="shared" si="150"/>
        <v>Y0BORegular Plan - Daily IDCW</v>
      </c>
      <c r="S1526" t="str">
        <f>+VLOOKUP(B1526,'Div &amp; NAV PU'!K:N,4,0)</f>
        <v>Y0BO</v>
      </c>
      <c r="T1526" t="str">
        <f>+VLOOKUP(B1526,'Div &amp; NAV PU'!K:O,5,0)</f>
        <v>Regular Plan - Daily IDCW</v>
      </c>
      <c r="U1526">
        <f t="shared" si="148"/>
        <v>0.17107141000000012</v>
      </c>
      <c r="V1526">
        <f>+VLOOKUP(T1526,Financials!$C$59:$AN$72,MATCH(S1526,Financials!$1:$1,0)-2,0)</f>
        <v>0.17107141000000012</v>
      </c>
      <c r="W1526" s="108">
        <f t="shared" si="151"/>
        <v>0</v>
      </c>
      <c r="Y1526" s="92">
        <f t="shared" si="146"/>
        <v>0.17107141000000012</v>
      </c>
      <c r="Z1526" s="169">
        <f t="shared" si="147"/>
        <v>0.17107141000000012</v>
      </c>
    </row>
    <row r="1527" spans="1:26" hidden="1" x14ac:dyDescent="0.25">
      <c r="A1527" s="171">
        <v>2233</v>
      </c>
      <c r="B1527" s="171" t="s">
        <v>1259</v>
      </c>
      <c r="C1527" s="171" t="s">
        <v>2457</v>
      </c>
      <c r="D1527" s="172">
        <v>44459</v>
      </c>
      <c r="E1527" s="173">
        <v>2.8086500000000002E-3</v>
      </c>
      <c r="F1527" s="173">
        <v>2.8086500000000002E-3</v>
      </c>
      <c r="G1527" s="173">
        <v>10.5092</v>
      </c>
      <c r="I1527" s="92">
        <f t="shared" si="149"/>
        <v>2.8086500000000002E-3</v>
      </c>
      <c r="J1527" t="str">
        <f>IFERROR(VLOOKUP(VLOOKUP(B1527,'Div &amp; NAV PU'!K:N,4,0),$O:$P,2,0),"Debt")</f>
        <v>Debt</v>
      </c>
      <c r="R1527" t="str">
        <f t="shared" si="150"/>
        <v>Y0BODirect Plan - Daily IDCW</v>
      </c>
      <c r="S1527" t="str">
        <f>+VLOOKUP(B1527,'Div &amp; NAV PU'!K:N,4,0)</f>
        <v>Y0BO</v>
      </c>
      <c r="T1527" t="str">
        <f>+VLOOKUP(B1527,'Div &amp; NAV PU'!K:O,5,0)</f>
        <v>Direct Plan - Daily IDCW</v>
      </c>
      <c r="U1527">
        <f t="shared" si="148"/>
        <v>0.18260394999999999</v>
      </c>
      <c r="V1527">
        <f>+VLOOKUP(T1527,Financials!$C$59:$AN$72,MATCH(S1527,Financials!$1:$1,0)-2,0)</f>
        <v>0.18260394999999999</v>
      </c>
      <c r="W1527" s="108">
        <f t="shared" si="151"/>
        <v>0</v>
      </c>
      <c r="Y1527" s="92">
        <f t="shared" si="146"/>
        <v>0.18260394999999999</v>
      </c>
      <c r="Z1527" s="169">
        <f t="shared" si="147"/>
        <v>0.18260394999999999</v>
      </c>
    </row>
    <row r="1528" spans="1:26" hidden="1" x14ac:dyDescent="0.25">
      <c r="A1528" s="171">
        <v>2235</v>
      </c>
      <c r="B1528" s="171" t="s">
        <v>1289</v>
      </c>
      <c r="C1528" s="171" t="s">
        <v>2444</v>
      </c>
      <c r="D1528" s="172">
        <v>44459</v>
      </c>
      <c r="E1528" s="173">
        <v>8.6256910000000006E-2</v>
      </c>
      <c r="F1528" s="173">
        <v>8.6256910000000006E-2</v>
      </c>
      <c r="G1528" s="173">
        <v>1023.3</v>
      </c>
      <c r="I1528" s="92">
        <f t="shared" si="149"/>
        <v>8.6256910000000006E-2</v>
      </c>
      <c r="J1528" t="str">
        <f>IFERROR(VLOOKUP(VLOOKUP(B1528,'Div &amp; NAV PU'!K:N,4,0),$O:$P,2,0),"Debt")</f>
        <v>Debt</v>
      </c>
      <c r="R1528" t="str">
        <f t="shared" si="150"/>
        <v>Y0ALRegular Plan - Daily IDCW</v>
      </c>
      <c r="S1528" t="str">
        <f>+VLOOKUP(B1528,'Div &amp; NAV PU'!K:N,4,0)</f>
        <v>Y0AL</v>
      </c>
      <c r="T1528" t="str">
        <f>+VLOOKUP(B1528,'Div &amp; NAV PU'!K:O,5,0)</f>
        <v>Regular Plan - Daily IDCW</v>
      </c>
      <c r="U1528">
        <f t="shared" si="148"/>
        <v>15.581406499999995</v>
      </c>
      <c r="V1528">
        <f>+VLOOKUP(T1528,Financials!$C$59:$AN$72,MATCH(S1528,Financials!$1:$1,0)-2,0)</f>
        <v>15.581406499999995</v>
      </c>
      <c r="W1528" s="108">
        <f t="shared" si="151"/>
        <v>0</v>
      </c>
      <c r="Y1528" s="92">
        <f t="shared" si="146"/>
        <v>15.581406499999995</v>
      </c>
      <c r="Z1528" s="169">
        <f t="shared" si="147"/>
        <v>15.581406499999995</v>
      </c>
    </row>
    <row r="1529" spans="1:26" hidden="1" x14ac:dyDescent="0.25">
      <c r="A1529" s="171">
        <v>2236</v>
      </c>
      <c r="B1529" s="171" t="s">
        <v>1288</v>
      </c>
      <c r="C1529" s="171" t="s">
        <v>2449</v>
      </c>
      <c r="D1529" s="172">
        <v>44459</v>
      </c>
      <c r="E1529" s="173">
        <v>0.60800593999999997</v>
      </c>
      <c r="F1529" s="173">
        <v>0.60800593999999997</v>
      </c>
      <c r="G1529" s="173">
        <v>1001.4242</v>
      </c>
      <c r="I1529" s="92">
        <f t="shared" si="149"/>
        <v>0.60800593999999997</v>
      </c>
      <c r="J1529" t="str">
        <f>IFERROR(VLOOKUP(VLOOKUP(B1529,'Div &amp; NAV PU'!K:N,4,0),$O:$P,2,0),"Debt")</f>
        <v>Debt</v>
      </c>
      <c r="R1529" t="str">
        <f t="shared" si="150"/>
        <v>Y0ALDirect Plan - Weekly IDCW</v>
      </c>
      <c r="S1529" t="str">
        <f>+VLOOKUP(B1529,'Div &amp; NAV PU'!K:N,4,0)</f>
        <v>Y0AL</v>
      </c>
      <c r="T1529" t="str">
        <f>+VLOOKUP(B1529,'Div &amp; NAV PU'!K:O,5,0)</f>
        <v>Direct Plan - Weekly IDCW</v>
      </c>
      <c r="U1529">
        <f t="shared" si="148"/>
        <v>15.663855589999999</v>
      </c>
      <c r="V1529">
        <f>+VLOOKUP(T1529,Financials!$C$59:$AN$72,MATCH(S1529,Financials!$1:$1,0)-2,0)</f>
        <v>15.663855589999999</v>
      </c>
      <c r="W1529" s="108">
        <f t="shared" si="151"/>
        <v>0</v>
      </c>
      <c r="Y1529" s="92">
        <f t="shared" si="146"/>
        <v>15.663855589999999</v>
      </c>
      <c r="Z1529" s="169">
        <f t="shared" si="147"/>
        <v>15.663855589999999</v>
      </c>
    </row>
    <row r="1530" spans="1:26" hidden="1" x14ac:dyDescent="0.25">
      <c r="A1530" s="171">
        <v>2237</v>
      </c>
      <c r="B1530" s="171" t="s">
        <v>1285</v>
      </c>
      <c r="C1530" s="171" t="s">
        <v>2445</v>
      </c>
      <c r="D1530" s="172">
        <v>44459</v>
      </c>
      <c r="E1530" s="173">
        <v>8.8959559999999993E-2</v>
      </c>
      <c r="F1530" s="173">
        <v>8.8959559999999993E-2</v>
      </c>
      <c r="G1530" s="173">
        <v>1023.3</v>
      </c>
      <c r="I1530" s="92">
        <f t="shared" si="149"/>
        <v>8.8959559999999993E-2</v>
      </c>
      <c r="J1530" t="str">
        <f>IFERROR(VLOOKUP(VLOOKUP(B1530,'Div &amp; NAV PU'!K:N,4,0),$O:$P,2,0),"Debt")</f>
        <v>Debt</v>
      </c>
      <c r="R1530" t="str">
        <f t="shared" si="150"/>
        <v>Y0ALDirect Plan - Daily IDCW</v>
      </c>
      <c r="S1530" t="str">
        <f>+VLOOKUP(B1530,'Div &amp; NAV PU'!K:N,4,0)</f>
        <v>Y0AL</v>
      </c>
      <c r="T1530" t="str">
        <f>+VLOOKUP(B1530,'Div &amp; NAV PU'!K:O,5,0)</f>
        <v>Direct Plan - Daily IDCW</v>
      </c>
      <c r="U1530">
        <f t="shared" si="148"/>
        <v>16.110954460000006</v>
      </c>
      <c r="V1530">
        <f>+VLOOKUP(T1530,Financials!$C$59:$AN$72,MATCH(S1530,Financials!$1:$1,0)-2,0)</f>
        <v>16.110954460000006</v>
      </c>
      <c r="W1530" s="108">
        <f t="shared" si="151"/>
        <v>0</v>
      </c>
      <c r="Y1530" s="92">
        <f t="shared" si="146"/>
        <v>16.110954460000006</v>
      </c>
      <c r="Z1530" s="169">
        <f t="shared" si="147"/>
        <v>16.110954460000006</v>
      </c>
    </row>
    <row r="1531" spans="1:26" hidden="1" x14ac:dyDescent="0.25">
      <c r="A1531" s="171">
        <v>2239</v>
      </c>
      <c r="B1531" s="171">
        <v>125</v>
      </c>
      <c r="C1531" s="171" t="s">
        <v>2458</v>
      </c>
      <c r="D1531" s="172">
        <v>44459</v>
      </c>
      <c r="E1531" s="173">
        <v>2.4162300000000001E-3</v>
      </c>
      <c r="F1531" s="173">
        <v>2.4162300000000001E-3</v>
      </c>
      <c r="G1531" s="173">
        <v>10.8591</v>
      </c>
      <c r="I1531" s="92">
        <f t="shared" si="149"/>
        <v>2.4162300000000001E-3</v>
      </c>
      <c r="J1531" t="str">
        <f>IFERROR(VLOOKUP(VLOOKUP(B1531,'Div &amp; NAV PU'!K:N,4,0),$O:$P,2,0),"Debt")</f>
        <v>Debt</v>
      </c>
      <c r="R1531" t="str">
        <f t="shared" si="150"/>
        <v>Y0BLRegular Plan - Daily IDCW</v>
      </c>
      <c r="S1531" t="str">
        <f>+VLOOKUP(B1531,'Div &amp; NAV PU'!K:N,4,0)</f>
        <v>Y0BL</v>
      </c>
      <c r="T1531" t="str">
        <f>+VLOOKUP(B1531,'Div &amp; NAV PU'!K:O,5,0)</f>
        <v>Regular Plan - Daily IDCW</v>
      </c>
      <c r="U1531">
        <f t="shared" si="148"/>
        <v>0.15721088999999988</v>
      </c>
      <c r="V1531">
        <f>+VLOOKUP(T1531,Financials!$C$59:$AN$72,MATCH(S1531,Financials!$1:$1,0)-2,0)</f>
        <v>0.15721088999999988</v>
      </c>
      <c r="W1531" s="108">
        <f t="shared" si="151"/>
        <v>0</v>
      </c>
      <c r="Y1531" s="92">
        <f t="shared" si="146"/>
        <v>0.15721088999999988</v>
      </c>
      <c r="Z1531" s="169">
        <f t="shared" si="147"/>
        <v>0.15721088999999988</v>
      </c>
    </row>
    <row r="1532" spans="1:26" hidden="1" x14ac:dyDescent="0.25">
      <c r="A1532" s="171">
        <v>2241</v>
      </c>
      <c r="B1532" s="171" t="s">
        <v>1263</v>
      </c>
      <c r="C1532" s="171" t="s">
        <v>2459</v>
      </c>
      <c r="D1532" s="172">
        <v>44459</v>
      </c>
      <c r="E1532" s="173">
        <v>2.8445300000000001E-3</v>
      </c>
      <c r="F1532" s="173">
        <v>2.8445300000000001E-3</v>
      </c>
      <c r="G1532" s="173">
        <v>10.8591</v>
      </c>
      <c r="I1532" s="92">
        <f t="shared" si="149"/>
        <v>2.8445300000000001E-3</v>
      </c>
      <c r="J1532" t="str">
        <f>IFERROR(VLOOKUP(VLOOKUP(B1532,'Div &amp; NAV PU'!K:N,4,0),$O:$P,2,0),"Debt")</f>
        <v>Debt</v>
      </c>
      <c r="R1532" t="str">
        <f t="shared" si="150"/>
        <v>Y0BLDirect Plan - Daily IDCW</v>
      </c>
      <c r="S1532" t="str">
        <f>+VLOOKUP(B1532,'Div &amp; NAV PU'!K:N,4,0)</f>
        <v>Y0BL</v>
      </c>
      <c r="T1532" t="str">
        <f>+VLOOKUP(B1532,'Div &amp; NAV PU'!K:O,5,0)</f>
        <v>Direct Plan - Daily IDCW</v>
      </c>
      <c r="U1532">
        <f t="shared" si="148"/>
        <v>0.18309809000000002</v>
      </c>
      <c r="V1532">
        <f>+VLOOKUP(T1532,Financials!$C$59:$AN$72,MATCH(S1532,Financials!$1:$1,0)-2,0)</f>
        <v>0.18309809000000002</v>
      </c>
      <c r="W1532" s="108">
        <f t="shared" si="151"/>
        <v>0</v>
      </c>
      <c r="Y1532" s="92">
        <f t="shared" ref="Y1532:Y1595" si="152">+SUMIFS(E:E,R:R,R1532)</f>
        <v>0.18309809000000002</v>
      </c>
      <c r="Z1532" s="169">
        <f t="shared" ref="Z1532:Z1595" si="153">+SUMIFS(F:F,R:R,R1532)</f>
        <v>0.18309809000000002</v>
      </c>
    </row>
    <row r="1533" spans="1:26" hidden="1" x14ac:dyDescent="0.25">
      <c r="A1533" s="171">
        <v>2242</v>
      </c>
      <c r="B1533" s="171" t="s">
        <v>1273</v>
      </c>
      <c r="C1533" s="171" t="s">
        <v>2448</v>
      </c>
      <c r="D1533" s="172">
        <v>44459</v>
      </c>
      <c r="E1533" s="173">
        <v>0.57568293000000004</v>
      </c>
      <c r="F1533" s="173">
        <v>0.57568293000000004</v>
      </c>
      <c r="G1533" s="173">
        <v>1002.7005</v>
      </c>
      <c r="I1533" s="92">
        <f t="shared" si="149"/>
        <v>0.57568293000000004</v>
      </c>
      <c r="J1533" t="str">
        <f>IFERROR(VLOOKUP(VLOOKUP(B1533,'Div &amp; NAV PU'!K:N,4,0),$O:$P,2,0),"Debt")</f>
        <v>Debt</v>
      </c>
      <c r="R1533" t="str">
        <f t="shared" si="150"/>
        <v>Y0BQRegular Plan - Weekly IDCW</v>
      </c>
      <c r="S1533" t="str">
        <f>+VLOOKUP(B1533,'Div &amp; NAV PU'!K:N,4,0)</f>
        <v>Y0BQ</v>
      </c>
      <c r="T1533" t="str">
        <f>+VLOOKUP(B1533,'Div &amp; NAV PU'!K:O,5,0)</f>
        <v>Regular Plan - Weekly IDCW</v>
      </c>
      <c r="U1533">
        <f t="shared" si="148"/>
        <v>15.883562729999998</v>
      </c>
      <c r="V1533">
        <f>+VLOOKUP(T1533,Financials!$C$59:$AN$72,MATCH(S1533,Financials!$1:$1,0)-2,0)</f>
        <v>15.883562729999998</v>
      </c>
      <c r="W1533" s="108">
        <f t="shared" si="151"/>
        <v>0</v>
      </c>
      <c r="Y1533" s="92">
        <f t="shared" si="152"/>
        <v>15.883562729999998</v>
      </c>
      <c r="Z1533" s="169">
        <f t="shared" si="153"/>
        <v>15.883562729999998</v>
      </c>
    </row>
    <row r="1534" spans="1:26" hidden="1" x14ac:dyDescent="0.25">
      <c r="A1534" s="171">
        <v>2243</v>
      </c>
      <c r="B1534" s="171" t="s">
        <v>1271</v>
      </c>
      <c r="C1534" s="171" t="s">
        <v>2446</v>
      </c>
      <c r="D1534" s="172">
        <v>44459</v>
      </c>
      <c r="E1534" s="173">
        <v>8.3166390000000007E-2</v>
      </c>
      <c r="F1534" s="173">
        <v>8.3166390000000007E-2</v>
      </c>
      <c r="G1534" s="173">
        <v>1011.7794</v>
      </c>
      <c r="I1534" s="92">
        <f t="shared" si="149"/>
        <v>8.3166390000000007E-2</v>
      </c>
      <c r="J1534" t="str">
        <f>IFERROR(VLOOKUP(VLOOKUP(B1534,'Div &amp; NAV PU'!K:N,4,0),$O:$P,2,0),"Debt")</f>
        <v>Debt</v>
      </c>
      <c r="R1534" t="str">
        <f t="shared" si="150"/>
        <v>Y0BQRegular Plan - Daily IDCW</v>
      </c>
      <c r="S1534" t="str">
        <f>+VLOOKUP(B1534,'Div &amp; NAV PU'!K:N,4,0)</f>
        <v>Y0BQ</v>
      </c>
      <c r="T1534" t="str">
        <f>+VLOOKUP(B1534,'Div &amp; NAV PU'!K:O,5,0)</f>
        <v>Regular Plan - Daily IDCW</v>
      </c>
      <c r="U1534">
        <f t="shared" si="148"/>
        <v>15.994319890000005</v>
      </c>
      <c r="V1534">
        <f>+VLOOKUP(T1534,Financials!$C$59:$AN$72,MATCH(S1534,Financials!$1:$1,0)-2,0)</f>
        <v>15.994319890000005</v>
      </c>
      <c r="W1534" s="108">
        <f t="shared" si="151"/>
        <v>0</v>
      </c>
      <c r="Y1534" s="92">
        <f t="shared" si="152"/>
        <v>15.994319890000005</v>
      </c>
      <c r="Z1534" s="169">
        <f t="shared" si="153"/>
        <v>15.994319890000005</v>
      </c>
    </row>
    <row r="1535" spans="1:26" hidden="1" x14ac:dyDescent="0.25">
      <c r="A1535" s="171">
        <v>2245</v>
      </c>
      <c r="B1535" s="171" t="s">
        <v>1268</v>
      </c>
      <c r="C1535" s="171" t="s">
        <v>2447</v>
      </c>
      <c r="D1535" s="172">
        <v>44459</v>
      </c>
      <c r="E1535" s="173">
        <v>8.5019429999999993E-2</v>
      </c>
      <c r="F1535" s="173">
        <v>8.5019429999999993E-2</v>
      </c>
      <c r="G1535" s="173">
        <v>1014.3496</v>
      </c>
      <c r="I1535" s="92">
        <f t="shared" si="149"/>
        <v>8.5019429999999993E-2</v>
      </c>
      <c r="J1535" t="str">
        <f>IFERROR(VLOOKUP(VLOOKUP(B1535,'Div &amp; NAV PU'!K:N,4,0),$O:$P,2,0),"Debt")</f>
        <v>Debt</v>
      </c>
      <c r="R1535" t="str">
        <f t="shared" si="150"/>
        <v>Y0BQDirect Plan - Daily IDCW</v>
      </c>
      <c r="S1535" t="str">
        <f>+VLOOKUP(B1535,'Div &amp; NAV PU'!K:N,4,0)</f>
        <v>Y0BQ</v>
      </c>
      <c r="T1535" t="str">
        <f>+VLOOKUP(B1535,'Div &amp; NAV PU'!K:O,5,0)</f>
        <v>Direct Plan - Daily IDCW</v>
      </c>
      <c r="U1535">
        <f t="shared" si="148"/>
        <v>16.338912069999992</v>
      </c>
      <c r="V1535">
        <f>+VLOOKUP(T1535,Financials!$C$59:$AN$72,MATCH(S1535,Financials!$1:$1,0)-2,0)</f>
        <v>16.338912069999992</v>
      </c>
      <c r="W1535" s="108">
        <f t="shared" si="151"/>
        <v>0</v>
      </c>
      <c r="Y1535" s="92">
        <f t="shared" si="152"/>
        <v>16.338912069999992</v>
      </c>
      <c r="Z1535" s="169">
        <f t="shared" si="153"/>
        <v>16.338912069999992</v>
      </c>
    </row>
    <row r="1536" spans="1:26" hidden="1" x14ac:dyDescent="0.25">
      <c r="A1536" s="171">
        <v>2246</v>
      </c>
      <c r="B1536" s="171" t="s">
        <v>1300</v>
      </c>
      <c r="C1536" s="171" t="s">
        <v>2460</v>
      </c>
      <c r="D1536" s="172">
        <v>44459</v>
      </c>
      <c r="E1536" s="173">
        <v>5.8700000000000002E-3</v>
      </c>
      <c r="F1536" s="173">
        <v>5.8700000000000002E-3</v>
      </c>
      <c r="G1536" s="173">
        <v>10.845800000000001</v>
      </c>
      <c r="I1536" s="92">
        <f t="shared" si="149"/>
        <v>5.8700000000000002E-3</v>
      </c>
      <c r="J1536" t="str">
        <f>IFERROR(VLOOKUP(VLOOKUP(B1536,'Div &amp; NAV PU'!K:N,4,0),$O:$P,2,0),"Debt")</f>
        <v>Debt</v>
      </c>
      <c r="R1536" t="str">
        <f t="shared" si="150"/>
        <v>Y0AIRegular Plan - Weekly IDCW</v>
      </c>
      <c r="S1536" t="str">
        <f>+VLOOKUP(B1536,'Div &amp; NAV PU'!K:N,4,0)</f>
        <v>Y0AI</v>
      </c>
      <c r="T1536" t="str">
        <f>+VLOOKUP(B1536,'Div &amp; NAV PU'!K:O,5,0)</f>
        <v>Regular Plan - Weekly IDCW</v>
      </c>
      <c r="U1536">
        <f t="shared" si="148"/>
        <v>0.25746023000000001</v>
      </c>
      <c r="V1536">
        <f>+VLOOKUP(T1536,Financials!$C$59:$AN$72,MATCH(S1536,Financials!$1:$1,0)-2,0)</f>
        <v>0.25746023000000001</v>
      </c>
      <c r="W1536" s="108">
        <f t="shared" si="151"/>
        <v>0</v>
      </c>
      <c r="Y1536" s="92">
        <f t="shared" si="152"/>
        <v>0.25746023000000001</v>
      </c>
      <c r="Z1536" s="169">
        <f t="shared" si="153"/>
        <v>0.25746023000000001</v>
      </c>
    </row>
    <row r="1537" spans="1:32" hidden="1" x14ac:dyDescent="0.25">
      <c r="A1537" s="171">
        <v>2247</v>
      </c>
      <c r="B1537" s="171" t="s">
        <v>1297</v>
      </c>
      <c r="C1537" s="171" t="s">
        <v>2469</v>
      </c>
      <c r="D1537" s="172">
        <v>44459</v>
      </c>
      <c r="E1537" s="173">
        <v>3.3182400000000001E-3</v>
      </c>
      <c r="F1537" s="173">
        <v>3.3182400000000001E-3</v>
      </c>
      <c r="G1537" s="173">
        <v>11.116</v>
      </c>
      <c r="I1537" s="92">
        <f t="shared" ref="I1537:I1539" si="154">F1537</f>
        <v>3.3182400000000001E-3</v>
      </c>
      <c r="J1537" t="str">
        <f>IFERROR(VLOOKUP(VLOOKUP(B1537,'Div &amp; NAV PU'!K:N,4,0),$O:$P,2,0),"Debt")</f>
        <v>Debt</v>
      </c>
      <c r="R1537" t="str">
        <f t="shared" ref="R1537:R1539" si="155">+S1537&amp;T1537</f>
        <v>Y0AIRegular Plan - Daily IDCW</v>
      </c>
      <c r="S1537" t="str">
        <f>+VLOOKUP(B1537,'Div &amp; NAV PU'!K:N,4,0)</f>
        <v>Y0AI</v>
      </c>
      <c r="T1537" t="str">
        <f>+VLOOKUP(B1537,'Div &amp; NAV PU'!K:O,5,0)</f>
        <v>Regular Plan - Daily IDCW</v>
      </c>
      <c r="U1537">
        <f t="shared" si="148"/>
        <v>0.25393286999999998</v>
      </c>
      <c r="V1537">
        <f>+VLOOKUP(T1537,Financials!$C$59:$AN$72,MATCH(S1537,Financials!$1:$1,0)-2,0)</f>
        <v>0.25393286999999998</v>
      </c>
      <c r="W1537" s="108">
        <f t="shared" ref="W1537:W1539" si="156">+V1537-U1537</f>
        <v>0</v>
      </c>
      <c r="Y1537" s="92">
        <f t="shared" si="152"/>
        <v>0.25393286999999998</v>
      </c>
      <c r="Z1537" s="169">
        <f t="shared" si="153"/>
        <v>0.25393286999999998</v>
      </c>
      <c r="AA1537" s="169"/>
    </row>
    <row r="1538" spans="1:32" hidden="1" x14ac:dyDescent="0.25">
      <c r="A1538" s="171">
        <v>2249</v>
      </c>
      <c r="B1538" s="171" t="s">
        <v>1524</v>
      </c>
      <c r="C1538" s="171" t="s">
        <v>2462</v>
      </c>
      <c r="D1538" s="172">
        <v>44459</v>
      </c>
      <c r="E1538" s="173">
        <v>3.83878E-3</v>
      </c>
      <c r="F1538" s="173">
        <v>3.83878E-3</v>
      </c>
      <c r="G1538" s="173">
        <v>11.1907</v>
      </c>
      <c r="I1538" s="92">
        <f t="shared" si="154"/>
        <v>3.83878E-3</v>
      </c>
      <c r="J1538" t="str">
        <f>IFERROR(VLOOKUP(VLOOKUP(B1538,'Div &amp; NAV PU'!K:N,4,0),$O:$P,2,0),"Debt")</f>
        <v>Debt</v>
      </c>
      <c r="R1538" t="str">
        <f t="shared" si="155"/>
        <v>Y0AIDirect Plan - Daily IDCW</v>
      </c>
      <c r="S1538" t="str">
        <f>+VLOOKUP(B1538,'Div &amp; NAV PU'!K:N,4,0)</f>
        <v>Y0AI</v>
      </c>
      <c r="T1538" t="str">
        <f>+VLOOKUP(B1538,'Div &amp; NAV PU'!K:O,5,0)</f>
        <v>Direct Plan - Daily IDCW</v>
      </c>
      <c r="U1538">
        <f t="shared" ref="U1538:U1605" si="157">+SUMIFS(I:I,R:R,R1538)</f>
        <v>0.28590751000000003</v>
      </c>
      <c r="V1538">
        <f>+VLOOKUP(T1538,Financials!$C$59:$AN$72,MATCH(S1538,Financials!$1:$1,0)-2,0)</f>
        <v>0.28590751000000003</v>
      </c>
      <c r="W1538" s="108">
        <f t="shared" si="156"/>
        <v>0</v>
      </c>
      <c r="Y1538" s="92">
        <f t="shared" si="152"/>
        <v>0.28590751000000003</v>
      </c>
      <c r="Z1538" s="169">
        <f t="shared" si="153"/>
        <v>0.28590751000000003</v>
      </c>
      <c r="AA1538" s="169"/>
    </row>
    <row r="1539" spans="1:32" hidden="1" x14ac:dyDescent="0.25">
      <c r="A1539" s="171">
        <v>2253</v>
      </c>
      <c r="B1539" s="171" t="s">
        <v>1285</v>
      </c>
      <c r="C1539" s="171" t="s">
        <v>2445</v>
      </c>
      <c r="D1539" s="172">
        <v>44460</v>
      </c>
      <c r="E1539" s="173">
        <v>9.0641109999999997E-2</v>
      </c>
      <c r="F1539" s="173">
        <v>9.0641109999999997E-2</v>
      </c>
      <c r="G1539" s="173">
        <v>1023.3</v>
      </c>
      <c r="I1539" s="92">
        <f t="shared" si="154"/>
        <v>9.0641109999999997E-2</v>
      </c>
      <c r="J1539" t="str">
        <f>IFERROR(VLOOKUP(VLOOKUP(B1539,'Div &amp; NAV PU'!K:N,4,0),$O:$P,2,0),"Debt")</f>
        <v>Debt</v>
      </c>
      <c r="R1539" t="str">
        <f t="shared" si="155"/>
        <v>Y0ALDirect Plan - Daily IDCW</v>
      </c>
      <c r="S1539" t="str">
        <f>+VLOOKUP(B1539,'Div &amp; NAV PU'!K:N,4,0)</f>
        <v>Y0AL</v>
      </c>
      <c r="T1539" t="str">
        <f>+VLOOKUP(B1539,'Div &amp; NAV PU'!K:O,5,0)</f>
        <v>Direct Plan - Daily IDCW</v>
      </c>
      <c r="U1539">
        <f t="shared" si="157"/>
        <v>16.110954460000006</v>
      </c>
      <c r="V1539">
        <f>+VLOOKUP(T1539,Financials!$C$59:$AN$72,MATCH(S1539,Financials!$1:$1,0)-2,0)</f>
        <v>16.110954460000006</v>
      </c>
      <c r="W1539" s="108">
        <f t="shared" si="156"/>
        <v>0</v>
      </c>
      <c r="Y1539" s="92">
        <f t="shared" si="152"/>
        <v>16.110954460000006</v>
      </c>
      <c r="Z1539" s="169">
        <f t="shared" si="153"/>
        <v>16.110954460000006</v>
      </c>
      <c r="AA1539" s="169"/>
    </row>
    <row r="1540" spans="1:32" hidden="1" x14ac:dyDescent="0.25">
      <c r="A1540" s="171">
        <v>2254</v>
      </c>
      <c r="B1540" s="171">
        <v>125</v>
      </c>
      <c r="C1540" s="171" t="s">
        <v>2458</v>
      </c>
      <c r="D1540" s="172">
        <v>44460</v>
      </c>
      <c r="E1540" s="173">
        <v>1.0984899999999999E-3</v>
      </c>
      <c r="F1540" s="173">
        <v>1.0984899999999999E-3</v>
      </c>
      <c r="G1540" s="173">
        <v>10.8591</v>
      </c>
      <c r="I1540" s="92">
        <f t="shared" ref="I1540:I1603" si="158">F1540</f>
        <v>1.0984899999999999E-3</v>
      </c>
      <c r="J1540" t="str">
        <f>IFERROR(VLOOKUP(VLOOKUP(B1540,'Div &amp; NAV PU'!K:N,4,0),$O:$P,2,0),"Debt")</f>
        <v>Debt</v>
      </c>
      <c r="R1540" t="str">
        <f t="shared" ref="R1540:R1603" si="159">+S1540&amp;T1540</f>
        <v>Y0BLRegular Plan - Daily IDCW</v>
      </c>
      <c r="S1540" t="str">
        <f>+VLOOKUP(B1540,'Div &amp; NAV PU'!K:N,4,0)</f>
        <v>Y0BL</v>
      </c>
      <c r="T1540" t="str">
        <f>+VLOOKUP(B1540,'Div &amp; NAV PU'!K:O,5,0)</f>
        <v>Regular Plan - Daily IDCW</v>
      </c>
      <c r="U1540">
        <f t="shared" si="157"/>
        <v>0.15721088999999988</v>
      </c>
      <c r="V1540">
        <f>+VLOOKUP(T1540,Financials!$C$59:$AN$72,MATCH(S1540,Financials!$1:$1,0)-2,0)</f>
        <v>0.15721088999999988</v>
      </c>
      <c r="W1540" s="108">
        <f t="shared" ref="W1540:W1603" si="160">+V1540-U1540</f>
        <v>0</v>
      </c>
      <c r="Y1540" s="92">
        <f t="shared" si="152"/>
        <v>0.15721088999999988</v>
      </c>
      <c r="Z1540" s="169">
        <f t="shared" si="153"/>
        <v>0.15721088999999988</v>
      </c>
      <c r="AA1540" s="169"/>
    </row>
    <row r="1541" spans="1:32" hidden="1" x14ac:dyDescent="0.25">
      <c r="A1541" s="171">
        <v>2255</v>
      </c>
      <c r="B1541" s="171" t="s">
        <v>1263</v>
      </c>
      <c r="C1541" s="171" t="s">
        <v>2459</v>
      </c>
      <c r="D1541" s="172">
        <v>44460</v>
      </c>
      <c r="E1541" s="173">
        <v>1.2412600000000001E-3</v>
      </c>
      <c r="F1541" s="173">
        <v>1.2412600000000001E-3</v>
      </c>
      <c r="G1541" s="173">
        <v>10.8591</v>
      </c>
      <c r="I1541" s="92">
        <f t="shared" si="158"/>
        <v>1.2412600000000001E-3</v>
      </c>
      <c r="J1541" t="str">
        <f>IFERROR(VLOOKUP(VLOOKUP(B1541,'Div &amp; NAV PU'!K:N,4,0),$O:$P,2,0),"Debt")</f>
        <v>Debt</v>
      </c>
      <c r="R1541" t="str">
        <f t="shared" si="159"/>
        <v>Y0BLDirect Plan - Daily IDCW</v>
      </c>
      <c r="S1541" t="str">
        <f>+VLOOKUP(B1541,'Div &amp; NAV PU'!K:N,4,0)</f>
        <v>Y0BL</v>
      </c>
      <c r="T1541" t="str">
        <f>+VLOOKUP(B1541,'Div &amp; NAV PU'!K:O,5,0)</f>
        <v>Direct Plan - Daily IDCW</v>
      </c>
      <c r="U1541">
        <f t="shared" si="157"/>
        <v>0.18309809000000002</v>
      </c>
      <c r="V1541">
        <f>+VLOOKUP(T1541,Financials!$C$59:$AN$72,MATCH(S1541,Financials!$1:$1,0)-2,0)</f>
        <v>0.18309809000000002</v>
      </c>
      <c r="W1541" s="108">
        <f t="shared" si="160"/>
        <v>0</v>
      </c>
      <c r="Y1541" s="92">
        <f t="shared" si="152"/>
        <v>0.18309809000000002</v>
      </c>
      <c r="Z1541" s="169">
        <f t="shared" si="153"/>
        <v>0.18309809000000002</v>
      </c>
      <c r="AA1541" s="169"/>
    </row>
    <row r="1542" spans="1:32" hidden="1" x14ac:dyDescent="0.25">
      <c r="A1542" s="171">
        <v>2256</v>
      </c>
      <c r="B1542" s="171" t="s">
        <v>1271</v>
      </c>
      <c r="C1542" s="171" t="s">
        <v>2446</v>
      </c>
      <c r="D1542" s="172">
        <v>44460</v>
      </c>
      <c r="E1542" s="173">
        <v>7.6647549999999995E-2</v>
      </c>
      <c r="F1542" s="173">
        <v>7.6647549999999995E-2</v>
      </c>
      <c r="G1542" s="173">
        <v>1011.7794</v>
      </c>
      <c r="I1542" s="92">
        <f t="shared" si="158"/>
        <v>7.6647549999999995E-2</v>
      </c>
      <c r="J1542" t="str">
        <f>IFERROR(VLOOKUP(VLOOKUP(B1542,'Div &amp; NAV PU'!K:N,4,0),$O:$P,2,0),"Debt")</f>
        <v>Debt</v>
      </c>
      <c r="R1542" t="str">
        <f t="shared" si="159"/>
        <v>Y0BQRegular Plan - Daily IDCW</v>
      </c>
      <c r="S1542" t="str">
        <f>+VLOOKUP(B1542,'Div &amp; NAV PU'!K:N,4,0)</f>
        <v>Y0BQ</v>
      </c>
      <c r="T1542" t="str">
        <f>+VLOOKUP(B1542,'Div &amp; NAV PU'!K:O,5,0)</f>
        <v>Regular Plan - Daily IDCW</v>
      </c>
      <c r="U1542">
        <f t="shared" si="157"/>
        <v>15.994319890000005</v>
      </c>
      <c r="V1542">
        <f>+VLOOKUP(T1542,Financials!$C$59:$AN$72,MATCH(S1542,Financials!$1:$1,0)-2,0)</f>
        <v>15.994319890000005</v>
      </c>
      <c r="W1542" s="108">
        <f t="shared" si="160"/>
        <v>0</v>
      </c>
      <c r="Y1542" s="92">
        <f t="shared" si="152"/>
        <v>15.994319890000005</v>
      </c>
      <c r="Z1542" s="169">
        <f t="shared" si="153"/>
        <v>15.994319890000005</v>
      </c>
      <c r="AA1542" s="169"/>
    </row>
    <row r="1543" spans="1:32" hidden="1" x14ac:dyDescent="0.25">
      <c r="A1543" s="171">
        <v>2257</v>
      </c>
      <c r="B1543" s="171" t="s">
        <v>1268</v>
      </c>
      <c r="C1543" s="171" t="s">
        <v>2447</v>
      </c>
      <c r="D1543" s="172">
        <v>44460</v>
      </c>
      <c r="E1543" s="173">
        <v>7.8544390000000006E-2</v>
      </c>
      <c r="F1543" s="173">
        <v>7.8544390000000006E-2</v>
      </c>
      <c r="G1543" s="173">
        <v>1014.3496</v>
      </c>
      <c r="I1543" s="92">
        <f t="shared" si="158"/>
        <v>7.8544390000000006E-2</v>
      </c>
      <c r="J1543" t="str">
        <f>IFERROR(VLOOKUP(VLOOKUP(B1543,'Div &amp; NAV PU'!K:N,4,0),$O:$P,2,0),"Debt")</f>
        <v>Debt</v>
      </c>
      <c r="R1543" t="str">
        <f t="shared" si="159"/>
        <v>Y0BQDirect Plan - Daily IDCW</v>
      </c>
      <c r="S1543" t="str">
        <f>+VLOOKUP(B1543,'Div &amp; NAV PU'!K:N,4,0)</f>
        <v>Y0BQ</v>
      </c>
      <c r="T1543" t="str">
        <f>+VLOOKUP(B1543,'Div &amp; NAV PU'!K:O,5,0)</f>
        <v>Direct Plan - Daily IDCW</v>
      </c>
      <c r="U1543">
        <f t="shared" si="157"/>
        <v>16.338912069999992</v>
      </c>
      <c r="V1543">
        <f>+VLOOKUP(T1543,Financials!$C$59:$AN$72,MATCH(S1543,Financials!$1:$1,0)-2,0)</f>
        <v>16.338912069999992</v>
      </c>
      <c r="W1543" s="108">
        <f t="shared" si="160"/>
        <v>0</v>
      </c>
      <c r="Y1543" s="92">
        <f t="shared" si="152"/>
        <v>16.338912069999992</v>
      </c>
      <c r="Z1543" s="169">
        <f t="shared" si="153"/>
        <v>16.338912069999992</v>
      </c>
      <c r="AA1543" s="169"/>
    </row>
    <row r="1544" spans="1:32" hidden="1" x14ac:dyDescent="0.25">
      <c r="A1544" s="171">
        <v>2258</v>
      </c>
      <c r="B1544" s="171">
        <v>222</v>
      </c>
      <c r="C1544" s="171" t="s">
        <v>2455</v>
      </c>
      <c r="D1544" s="172">
        <v>44460</v>
      </c>
      <c r="E1544" s="173">
        <v>6.6443999999999997E-4</v>
      </c>
      <c r="F1544" s="173">
        <v>6.6443999999999997E-4</v>
      </c>
      <c r="G1544" s="173">
        <v>10.322100000000001</v>
      </c>
      <c r="I1544" s="92">
        <f t="shared" si="158"/>
        <v>6.6443999999999997E-4</v>
      </c>
      <c r="J1544" t="str">
        <f>IFERROR(VLOOKUP(VLOOKUP(B1544,'Div &amp; NAV PU'!K:N,4,0),$O:$P,2,0),"Debt")</f>
        <v>Debt</v>
      </c>
      <c r="R1544" t="str">
        <f t="shared" si="159"/>
        <v>Y0BORegular Plan - Daily IDCW</v>
      </c>
      <c r="S1544" t="str">
        <f>+VLOOKUP(B1544,'Div &amp; NAV PU'!K:N,4,0)</f>
        <v>Y0BO</v>
      </c>
      <c r="T1544" t="str">
        <f>+VLOOKUP(B1544,'Div &amp; NAV PU'!K:O,5,0)</f>
        <v>Regular Plan - Daily IDCW</v>
      </c>
      <c r="U1544">
        <f t="shared" si="157"/>
        <v>0.17107141000000012</v>
      </c>
      <c r="V1544">
        <f>+VLOOKUP(T1544,Financials!$C$59:$AN$72,MATCH(S1544,Financials!$1:$1,0)-2,0)</f>
        <v>0.17107141000000012</v>
      </c>
      <c r="W1544" s="108">
        <f t="shared" si="160"/>
        <v>0</v>
      </c>
      <c r="Y1544" s="92">
        <f t="shared" si="152"/>
        <v>0.17107141000000012</v>
      </c>
      <c r="Z1544" s="169">
        <f t="shared" si="153"/>
        <v>0.17107141000000012</v>
      </c>
      <c r="AA1544" s="169"/>
      <c r="AF1544" s="169"/>
    </row>
    <row r="1545" spans="1:32" hidden="1" x14ac:dyDescent="0.25">
      <c r="A1545" s="171">
        <v>2259</v>
      </c>
      <c r="B1545" s="171" t="s">
        <v>1259</v>
      </c>
      <c r="C1545" s="171" t="s">
        <v>2457</v>
      </c>
      <c r="D1545" s="172">
        <v>44460</v>
      </c>
      <c r="E1545" s="173">
        <v>7.2256999999999996E-4</v>
      </c>
      <c r="F1545" s="173">
        <v>7.2256999999999996E-4</v>
      </c>
      <c r="G1545" s="173">
        <v>10.5092</v>
      </c>
      <c r="I1545" s="92">
        <f t="shared" si="158"/>
        <v>7.2256999999999996E-4</v>
      </c>
      <c r="J1545" t="str">
        <f>IFERROR(VLOOKUP(VLOOKUP(B1545,'Div &amp; NAV PU'!K:N,4,0),$O:$P,2,0),"Debt")</f>
        <v>Debt</v>
      </c>
      <c r="R1545" t="str">
        <f t="shared" si="159"/>
        <v>Y0BODirect Plan - Daily IDCW</v>
      </c>
      <c r="S1545" t="str">
        <f>+VLOOKUP(B1545,'Div &amp; NAV PU'!K:N,4,0)</f>
        <v>Y0BO</v>
      </c>
      <c r="T1545" t="str">
        <f>+VLOOKUP(B1545,'Div &amp; NAV PU'!K:O,5,0)</f>
        <v>Direct Plan - Daily IDCW</v>
      </c>
      <c r="U1545">
        <f t="shared" si="157"/>
        <v>0.18260394999999999</v>
      </c>
      <c r="V1545">
        <f>+VLOOKUP(T1545,Financials!$C$59:$AN$72,MATCH(S1545,Financials!$1:$1,0)-2,0)</f>
        <v>0.18260394999999999</v>
      </c>
      <c r="W1545" s="108">
        <f t="shared" si="160"/>
        <v>0</v>
      </c>
      <c r="Y1545" s="92">
        <f t="shared" si="152"/>
        <v>0.18260394999999999</v>
      </c>
      <c r="Z1545" s="169">
        <f t="shared" si="153"/>
        <v>0.18260394999999999</v>
      </c>
      <c r="AA1545" s="169"/>
    </row>
    <row r="1546" spans="1:32" hidden="1" x14ac:dyDescent="0.25">
      <c r="A1546" s="171">
        <v>2260</v>
      </c>
      <c r="B1546" s="171" t="s">
        <v>1289</v>
      </c>
      <c r="C1546" s="171" t="s">
        <v>2444</v>
      </c>
      <c r="D1546" s="172">
        <v>44460</v>
      </c>
      <c r="E1546" s="173">
        <v>8.7279930000000006E-2</v>
      </c>
      <c r="F1546" s="173">
        <v>8.7279930000000006E-2</v>
      </c>
      <c r="G1546" s="173">
        <v>1023.3</v>
      </c>
      <c r="I1546" s="92">
        <f t="shared" si="158"/>
        <v>8.7279930000000006E-2</v>
      </c>
      <c r="J1546" t="str">
        <f>IFERROR(VLOOKUP(VLOOKUP(B1546,'Div &amp; NAV PU'!K:N,4,0),$O:$P,2,0),"Debt")</f>
        <v>Debt</v>
      </c>
      <c r="R1546" t="str">
        <f t="shared" si="159"/>
        <v>Y0ALRegular Plan - Daily IDCW</v>
      </c>
      <c r="S1546" t="str">
        <f>+VLOOKUP(B1546,'Div &amp; NAV PU'!K:N,4,0)</f>
        <v>Y0AL</v>
      </c>
      <c r="T1546" t="str">
        <f>+VLOOKUP(B1546,'Div &amp; NAV PU'!K:O,5,0)</f>
        <v>Regular Plan - Daily IDCW</v>
      </c>
      <c r="U1546">
        <f t="shared" si="157"/>
        <v>15.581406499999995</v>
      </c>
      <c r="V1546">
        <f>+VLOOKUP(T1546,Financials!$C$59:$AN$72,MATCH(S1546,Financials!$1:$1,0)-2,0)</f>
        <v>15.581406499999995</v>
      </c>
      <c r="W1546" s="108">
        <f t="shared" si="160"/>
        <v>0</v>
      </c>
      <c r="Y1546" s="92">
        <f t="shared" si="152"/>
        <v>15.581406499999995</v>
      </c>
      <c r="Z1546" s="169">
        <f t="shared" si="153"/>
        <v>15.581406499999995</v>
      </c>
      <c r="AA1546" s="169"/>
    </row>
    <row r="1547" spans="1:32" hidden="1" x14ac:dyDescent="0.25">
      <c r="A1547" s="171">
        <v>2261</v>
      </c>
      <c r="B1547" s="171">
        <v>222</v>
      </c>
      <c r="C1547" s="171" t="s">
        <v>2455</v>
      </c>
      <c r="D1547" s="172">
        <v>44461</v>
      </c>
      <c r="E1547" s="173">
        <v>1.5760000000000001E-4</v>
      </c>
      <c r="F1547" s="173">
        <v>1.5760000000000001E-4</v>
      </c>
      <c r="G1547" s="173">
        <v>10.322100000000001</v>
      </c>
      <c r="I1547" s="92">
        <f t="shared" si="158"/>
        <v>1.5760000000000001E-4</v>
      </c>
      <c r="J1547" t="str">
        <f>IFERROR(VLOOKUP(VLOOKUP(B1547,'Div &amp; NAV PU'!K:N,4,0),$O:$P,2,0),"Debt")</f>
        <v>Debt</v>
      </c>
      <c r="R1547" t="str">
        <f t="shared" si="159"/>
        <v>Y0BORegular Plan - Daily IDCW</v>
      </c>
      <c r="S1547" t="str">
        <f>+VLOOKUP(B1547,'Div &amp; NAV PU'!K:N,4,0)</f>
        <v>Y0BO</v>
      </c>
      <c r="T1547" t="str">
        <f>+VLOOKUP(B1547,'Div &amp; NAV PU'!K:O,5,0)</f>
        <v>Regular Plan - Daily IDCW</v>
      </c>
      <c r="U1547">
        <f t="shared" si="157"/>
        <v>0.17107141000000012</v>
      </c>
      <c r="V1547">
        <f>+VLOOKUP(T1547,Financials!$C$59:$AN$72,MATCH(S1547,Financials!$1:$1,0)-2,0)</f>
        <v>0.17107141000000012</v>
      </c>
      <c r="W1547" s="108">
        <f t="shared" si="160"/>
        <v>0</v>
      </c>
      <c r="Y1547" s="92">
        <f t="shared" si="152"/>
        <v>0.17107141000000012</v>
      </c>
      <c r="Z1547" s="169">
        <f t="shared" si="153"/>
        <v>0.17107141000000012</v>
      </c>
      <c r="AA1547" s="169"/>
    </row>
    <row r="1548" spans="1:32" hidden="1" x14ac:dyDescent="0.25">
      <c r="A1548" s="171">
        <v>2262</v>
      </c>
      <c r="B1548" s="171" t="s">
        <v>1259</v>
      </c>
      <c r="C1548" s="171" t="s">
        <v>2457</v>
      </c>
      <c r="D1548" s="172">
        <v>44461</v>
      </c>
      <c r="E1548" s="173">
        <v>2.0654000000000001E-4</v>
      </c>
      <c r="F1548" s="173">
        <v>2.0654000000000001E-4</v>
      </c>
      <c r="G1548" s="173">
        <v>10.5092</v>
      </c>
      <c r="I1548" s="92">
        <f t="shared" si="158"/>
        <v>2.0654000000000001E-4</v>
      </c>
      <c r="J1548" t="str">
        <f>IFERROR(VLOOKUP(VLOOKUP(B1548,'Div &amp; NAV PU'!K:N,4,0),$O:$P,2,0),"Debt")</f>
        <v>Debt</v>
      </c>
      <c r="R1548" t="str">
        <f t="shared" si="159"/>
        <v>Y0BODirect Plan - Daily IDCW</v>
      </c>
      <c r="S1548" t="str">
        <f>+VLOOKUP(B1548,'Div &amp; NAV PU'!K:N,4,0)</f>
        <v>Y0BO</v>
      </c>
      <c r="T1548" t="str">
        <f>+VLOOKUP(B1548,'Div &amp; NAV PU'!K:O,5,0)</f>
        <v>Direct Plan - Daily IDCW</v>
      </c>
      <c r="U1548">
        <f t="shared" si="157"/>
        <v>0.18260394999999999</v>
      </c>
      <c r="V1548">
        <f>+VLOOKUP(T1548,Financials!$C$59:$AN$72,MATCH(S1548,Financials!$1:$1,0)-2,0)</f>
        <v>0.18260394999999999</v>
      </c>
      <c r="W1548" s="108">
        <f t="shared" si="160"/>
        <v>0</v>
      </c>
      <c r="Y1548" s="92">
        <f t="shared" si="152"/>
        <v>0.18260394999999999</v>
      </c>
      <c r="Z1548" s="169">
        <f t="shared" si="153"/>
        <v>0.18260394999999999</v>
      </c>
      <c r="AA1548" s="169"/>
    </row>
    <row r="1549" spans="1:32" hidden="1" x14ac:dyDescent="0.25">
      <c r="A1549" s="171">
        <v>2263</v>
      </c>
      <c r="B1549" s="171" t="s">
        <v>1289</v>
      </c>
      <c r="C1549" s="171" t="s">
        <v>2444</v>
      </c>
      <c r="D1549" s="172">
        <v>44461</v>
      </c>
      <c r="E1549" s="173">
        <v>8.6608950000000004E-2</v>
      </c>
      <c r="F1549" s="173">
        <v>8.6608950000000004E-2</v>
      </c>
      <c r="G1549" s="173">
        <v>1023.3</v>
      </c>
      <c r="I1549" s="92">
        <f t="shared" si="158"/>
        <v>8.6608950000000004E-2</v>
      </c>
      <c r="J1549" t="str">
        <f>IFERROR(VLOOKUP(VLOOKUP(B1549,'Div &amp; NAV PU'!K:N,4,0),$O:$P,2,0),"Debt")</f>
        <v>Debt</v>
      </c>
      <c r="R1549" t="str">
        <f t="shared" si="159"/>
        <v>Y0ALRegular Plan - Daily IDCW</v>
      </c>
      <c r="S1549" t="str">
        <f>+VLOOKUP(B1549,'Div &amp; NAV PU'!K:N,4,0)</f>
        <v>Y0AL</v>
      </c>
      <c r="T1549" t="str">
        <f>+VLOOKUP(B1549,'Div &amp; NAV PU'!K:O,5,0)</f>
        <v>Regular Plan - Daily IDCW</v>
      </c>
      <c r="U1549">
        <f t="shared" si="157"/>
        <v>15.581406499999995</v>
      </c>
      <c r="V1549">
        <f>+VLOOKUP(T1549,Financials!$C$59:$AN$72,MATCH(S1549,Financials!$1:$1,0)-2,0)</f>
        <v>15.581406499999995</v>
      </c>
      <c r="W1549" s="108">
        <f t="shared" si="160"/>
        <v>0</v>
      </c>
      <c r="Y1549" s="92">
        <f t="shared" si="152"/>
        <v>15.581406499999995</v>
      </c>
      <c r="Z1549" s="169">
        <f t="shared" si="153"/>
        <v>15.581406499999995</v>
      </c>
      <c r="AA1549" s="169"/>
    </row>
    <row r="1550" spans="1:32" hidden="1" x14ac:dyDescent="0.25">
      <c r="A1550" s="171">
        <v>2264</v>
      </c>
      <c r="B1550" s="171" t="s">
        <v>1285</v>
      </c>
      <c r="C1550" s="171" t="s">
        <v>2445</v>
      </c>
      <c r="D1550" s="172">
        <v>44461</v>
      </c>
      <c r="E1550" s="173">
        <v>9.0325180000000005E-2</v>
      </c>
      <c r="F1550" s="173">
        <v>9.0325180000000005E-2</v>
      </c>
      <c r="G1550" s="173">
        <v>1023.3</v>
      </c>
      <c r="I1550" s="92">
        <f t="shared" si="158"/>
        <v>9.0325180000000005E-2</v>
      </c>
      <c r="J1550" t="str">
        <f>IFERROR(VLOOKUP(VLOOKUP(B1550,'Div &amp; NAV PU'!K:N,4,0),$O:$P,2,0),"Debt")</f>
        <v>Debt</v>
      </c>
      <c r="R1550" t="str">
        <f t="shared" si="159"/>
        <v>Y0ALDirect Plan - Daily IDCW</v>
      </c>
      <c r="S1550" t="str">
        <f>+VLOOKUP(B1550,'Div &amp; NAV PU'!K:N,4,0)</f>
        <v>Y0AL</v>
      </c>
      <c r="T1550" t="str">
        <f>+VLOOKUP(B1550,'Div &amp; NAV PU'!K:O,5,0)</f>
        <v>Direct Plan - Daily IDCW</v>
      </c>
      <c r="U1550">
        <f t="shared" si="157"/>
        <v>16.110954460000006</v>
      </c>
      <c r="V1550">
        <f>+VLOOKUP(T1550,Financials!$C$59:$AN$72,MATCH(S1550,Financials!$1:$1,0)-2,0)</f>
        <v>16.110954460000006</v>
      </c>
      <c r="W1550" s="108">
        <f t="shared" si="160"/>
        <v>0</v>
      </c>
      <c r="Y1550" s="92">
        <f t="shared" si="152"/>
        <v>16.110954460000006</v>
      </c>
      <c r="Z1550" s="169">
        <f t="shared" si="153"/>
        <v>16.110954460000006</v>
      </c>
      <c r="AA1550" s="169"/>
    </row>
    <row r="1551" spans="1:32" hidden="1" x14ac:dyDescent="0.25">
      <c r="A1551" s="171">
        <v>2265</v>
      </c>
      <c r="B1551" s="171">
        <v>125</v>
      </c>
      <c r="C1551" s="171" t="s">
        <v>2458</v>
      </c>
      <c r="D1551" s="172">
        <v>44461</v>
      </c>
      <c r="E1551" s="173">
        <v>2.1733000000000001E-4</v>
      </c>
      <c r="F1551" s="173">
        <v>2.1733000000000001E-4</v>
      </c>
      <c r="G1551" s="173">
        <v>10.8591</v>
      </c>
      <c r="I1551" s="92">
        <f t="shared" si="158"/>
        <v>2.1733000000000001E-4</v>
      </c>
      <c r="J1551" t="str">
        <f>IFERROR(VLOOKUP(VLOOKUP(B1551,'Div &amp; NAV PU'!K:N,4,0),$O:$P,2,0),"Debt")</f>
        <v>Debt</v>
      </c>
      <c r="R1551" t="str">
        <f t="shared" si="159"/>
        <v>Y0BLRegular Plan - Daily IDCW</v>
      </c>
      <c r="S1551" t="str">
        <f>+VLOOKUP(B1551,'Div &amp; NAV PU'!K:N,4,0)</f>
        <v>Y0BL</v>
      </c>
      <c r="T1551" t="str">
        <f>+VLOOKUP(B1551,'Div &amp; NAV PU'!K:O,5,0)</f>
        <v>Regular Plan - Daily IDCW</v>
      </c>
      <c r="U1551">
        <f t="shared" si="157"/>
        <v>0.15721088999999988</v>
      </c>
      <c r="V1551">
        <f>+VLOOKUP(T1551,Financials!$C$59:$AN$72,MATCH(S1551,Financials!$1:$1,0)-2,0)</f>
        <v>0.15721088999999988</v>
      </c>
      <c r="W1551" s="108">
        <f t="shared" si="160"/>
        <v>0</v>
      </c>
      <c r="Y1551" s="92">
        <f t="shared" si="152"/>
        <v>0.15721088999999988</v>
      </c>
      <c r="Z1551" s="169">
        <f t="shared" si="153"/>
        <v>0.15721088999999988</v>
      </c>
      <c r="AA1551" s="169"/>
    </row>
    <row r="1552" spans="1:32" hidden="1" x14ac:dyDescent="0.25">
      <c r="A1552" s="171">
        <v>2266</v>
      </c>
      <c r="B1552" s="171" t="s">
        <v>1263</v>
      </c>
      <c r="C1552" s="171" t="s">
        <v>2459</v>
      </c>
      <c r="D1552" s="172">
        <v>44461</v>
      </c>
      <c r="E1552" s="173">
        <v>3.6016999999999999E-4</v>
      </c>
      <c r="F1552" s="173">
        <v>3.6016999999999999E-4</v>
      </c>
      <c r="G1552" s="173">
        <v>10.8591</v>
      </c>
      <c r="I1552" s="92">
        <f t="shared" si="158"/>
        <v>3.6016999999999999E-4</v>
      </c>
      <c r="J1552" t="str">
        <f>IFERROR(VLOOKUP(VLOOKUP(B1552,'Div &amp; NAV PU'!K:N,4,0),$O:$P,2,0),"Debt")</f>
        <v>Debt</v>
      </c>
      <c r="R1552" t="str">
        <f t="shared" si="159"/>
        <v>Y0BLDirect Plan - Daily IDCW</v>
      </c>
      <c r="S1552" t="str">
        <f>+VLOOKUP(B1552,'Div &amp; NAV PU'!K:N,4,0)</f>
        <v>Y0BL</v>
      </c>
      <c r="T1552" t="str">
        <f>+VLOOKUP(B1552,'Div &amp; NAV PU'!K:O,5,0)</f>
        <v>Direct Plan - Daily IDCW</v>
      </c>
      <c r="U1552">
        <f t="shared" si="157"/>
        <v>0.18309809000000002</v>
      </c>
      <c r="V1552">
        <f>+VLOOKUP(T1552,Financials!$C$59:$AN$72,MATCH(S1552,Financials!$1:$1,0)-2,0)</f>
        <v>0.18309809000000002</v>
      </c>
      <c r="W1552" s="108">
        <f t="shared" si="160"/>
        <v>0</v>
      </c>
      <c r="Y1552" s="92">
        <f t="shared" si="152"/>
        <v>0.18309809000000002</v>
      </c>
      <c r="Z1552" s="169">
        <f t="shared" si="153"/>
        <v>0.18309809000000002</v>
      </c>
      <c r="AA1552" s="169"/>
    </row>
    <row r="1553" spans="1:27" hidden="1" x14ac:dyDescent="0.25">
      <c r="A1553" s="171">
        <v>2267</v>
      </c>
      <c r="B1553" s="171" t="s">
        <v>1271</v>
      </c>
      <c r="C1553" s="171" t="s">
        <v>2446</v>
      </c>
      <c r="D1553" s="172">
        <v>44461</v>
      </c>
      <c r="E1553" s="173">
        <v>8.195856E-2</v>
      </c>
      <c r="F1553" s="173">
        <v>8.195856E-2</v>
      </c>
      <c r="G1553" s="173">
        <v>1011.7794</v>
      </c>
      <c r="I1553" s="92">
        <f t="shared" si="158"/>
        <v>8.195856E-2</v>
      </c>
      <c r="J1553" t="str">
        <f>IFERROR(VLOOKUP(VLOOKUP(B1553,'Div &amp; NAV PU'!K:N,4,0),$O:$P,2,0),"Debt")</f>
        <v>Debt</v>
      </c>
      <c r="R1553" t="str">
        <f t="shared" si="159"/>
        <v>Y0BQRegular Plan - Daily IDCW</v>
      </c>
      <c r="S1553" t="str">
        <f>+VLOOKUP(B1553,'Div &amp; NAV PU'!K:N,4,0)</f>
        <v>Y0BQ</v>
      </c>
      <c r="T1553" t="str">
        <f>+VLOOKUP(B1553,'Div &amp; NAV PU'!K:O,5,0)</f>
        <v>Regular Plan - Daily IDCW</v>
      </c>
      <c r="U1553">
        <f t="shared" si="157"/>
        <v>15.994319890000005</v>
      </c>
      <c r="V1553">
        <f>+VLOOKUP(T1553,Financials!$C$59:$AN$72,MATCH(S1553,Financials!$1:$1,0)-2,0)</f>
        <v>15.994319890000005</v>
      </c>
      <c r="W1553" s="108">
        <f t="shared" si="160"/>
        <v>0</v>
      </c>
      <c r="Y1553" s="92">
        <f t="shared" si="152"/>
        <v>15.994319890000005</v>
      </c>
      <c r="Z1553" s="169">
        <f t="shared" si="153"/>
        <v>15.994319890000005</v>
      </c>
      <c r="AA1553" s="169"/>
    </row>
    <row r="1554" spans="1:27" hidden="1" x14ac:dyDescent="0.25">
      <c r="A1554" s="171">
        <v>2268</v>
      </c>
      <c r="B1554" s="171" t="s">
        <v>1268</v>
      </c>
      <c r="C1554" s="171" t="s">
        <v>2447</v>
      </c>
      <c r="D1554" s="172">
        <v>44461</v>
      </c>
      <c r="E1554" s="173">
        <v>8.3805530000000003E-2</v>
      </c>
      <c r="F1554" s="173">
        <v>8.3805530000000003E-2</v>
      </c>
      <c r="G1554" s="173">
        <v>1014.3496</v>
      </c>
      <c r="I1554" s="92">
        <f t="shared" si="158"/>
        <v>8.3805530000000003E-2</v>
      </c>
      <c r="J1554" t="str">
        <f>IFERROR(VLOOKUP(VLOOKUP(B1554,'Div &amp; NAV PU'!K:N,4,0),$O:$P,2,0),"Debt")</f>
        <v>Debt</v>
      </c>
      <c r="R1554" t="str">
        <f t="shared" si="159"/>
        <v>Y0BQDirect Plan - Daily IDCW</v>
      </c>
      <c r="S1554" t="str">
        <f>+VLOOKUP(B1554,'Div &amp; NAV PU'!K:N,4,0)</f>
        <v>Y0BQ</v>
      </c>
      <c r="T1554" t="str">
        <f>+VLOOKUP(B1554,'Div &amp; NAV PU'!K:O,5,0)</f>
        <v>Direct Plan - Daily IDCW</v>
      </c>
      <c r="U1554">
        <f t="shared" si="157"/>
        <v>16.338912069999992</v>
      </c>
      <c r="V1554">
        <f>+VLOOKUP(T1554,Financials!$C$59:$AN$72,MATCH(S1554,Financials!$1:$1,0)-2,0)</f>
        <v>16.338912069999992</v>
      </c>
      <c r="W1554" s="108">
        <f t="shared" si="160"/>
        <v>0</v>
      </c>
      <c r="Y1554" s="92">
        <f t="shared" si="152"/>
        <v>16.338912069999992</v>
      </c>
      <c r="Z1554" s="169">
        <f t="shared" si="153"/>
        <v>16.338912069999992</v>
      </c>
      <c r="AA1554" s="169"/>
    </row>
    <row r="1555" spans="1:27" hidden="1" x14ac:dyDescent="0.25">
      <c r="A1555" s="171">
        <v>2269</v>
      </c>
      <c r="B1555" s="171" t="s">
        <v>1242</v>
      </c>
      <c r="C1555" s="171" t="s">
        <v>2468</v>
      </c>
      <c r="D1555" s="172">
        <v>44462</v>
      </c>
      <c r="E1555" s="173">
        <v>0.13</v>
      </c>
      <c r="F1555" s="173">
        <v>0.13</v>
      </c>
      <c r="G1555" s="173">
        <v>25.742000000000001</v>
      </c>
      <c r="I1555" s="92">
        <f t="shared" si="158"/>
        <v>0.13</v>
      </c>
      <c r="J1555" t="str">
        <f>IFERROR(VLOOKUP(VLOOKUP(B1555,'Div &amp; NAV PU'!K:N,4,0),$O:$P,2,0),"Debt")</f>
        <v>Equity</v>
      </c>
      <c r="R1555" t="str">
        <f t="shared" si="159"/>
        <v>Y0ASRegular Plan - IDCW</v>
      </c>
      <c r="S1555" t="str">
        <f>+VLOOKUP(B1555,'Div &amp; NAV PU'!K:N,4,0)</f>
        <v>Y0AS</v>
      </c>
      <c r="T1555" t="str">
        <f>+VLOOKUP(B1555,'Div &amp; NAV PU'!K:O,5,0)</f>
        <v>Regular Plan - IDCW</v>
      </c>
      <c r="U1555">
        <f t="shared" si="157"/>
        <v>0.76</v>
      </c>
      <c r="V1555">
        <f>+VLOOKUP(T1555,Financials!$C$59:$AN$72,MATCH(S1555,Financials!$1:$1,0)-2,0)</f>
        <v>0.76</v>
      </c>
      <c r="W1555" s="108">
        <f t="shared" si="160"/>
        <v>0</v>
      </c>
      <c r="Y1555" s="92">
        <f t="shared" si="152"/>
        <v>0.76</v>
      </c>
      <c r="Z1555" s="169">
        <f t="shared" si="153"/>
        <v>0.76</v>
      </c>
      <c r="AA1555" s="169"/>
    </row>
    <row r="1556" spans="1:27" hidden="1" x14ac:dyDescent="0.25">
      <c r="A1556" s="171">
        <v>2270</v>
      </c>
      <c r="B1556" s="171" t="s">
        <v>1248</v>
      </c>
      <c r="C1556" s="171" t="s">
        <v>2466</v>
      </c>
      <c r="D1556" s="172">
        <v>44462</v>
      </c>
      <c r="E1556" s="173">
        <v>0.09</v>
      </c>
      <c r="F1556" s="173">
        <v>0.09</v>
      </c>
      <c r="G1556" s="173">
        <v>18.646999999999998</v>
      </c>
      <c r="I1556" s="92">
        <f t="shared" si="158"/>
        <v>0.09</v>
      </c>
      <c r="J1556" t="str">
        <f>IFERROR(VLOOKUP(VLOOKUP(B1556,'Div &amp; NAV PU'!K:N,4,0),$O:$P,2,0),"Debt")</f>
        <v>Equity</v>
      </c>
      <c r="R1556" t="str">
        <f t="shared" si="159"/>
        <v>Y0ATRegular Plan - IDCW</v>
      </c>
      <c r="S1556" t="str">
        <f>+VLOOKUP(B1556,'Div &amp; NAV PU'!K:N,4,0)</f>
        <v>Y0AT</v>
      </c>
      <c r="T1556" t="str">
        <f>+VLOOKUP(B1556,'Div &amp; NAV PU'!K:O,5,0)</f>
        <v>Regular Plan - IDCW</v>
      </c>
      <c r="U1556">
        <f t="shared" si="157"/>
        <v>0.57999999999999996</v>
      </c>
      <c r="V1556">
        <f>+VLOOKUP(T1556,Financials!$C$59:$AN$72,MATCH(S1556,Financials!$1:$1,0)-2,0)</f>
        <v>0.57999999999999996</v>
      </c>
      <c r="W1556" s="108">
        <f t="shared" si="160"/>
        <v>0</v>
      </c>
      <c r="Y1556" s="92">
        <f t="shared" si="152"/>
        <v>0.57999999999999996</v>
      </c>
      <c r="Z1556" s="169">
        <f t="shared" si="153"/>
        <v>0.57999999999999996</v>
      </c>
      <c r="AA1556" s="169"/>
    </row>
    <row r="1557" spans="1:27" hidden="1" x14ac:dyDescent="0.25">
      <c r="A1557" s="171">
        <v>2271</v>
      </c>
      <c r="B1557" s="171" t="s">
        <v>1232</v>
      </c>
      <c r="C1557" s="171" t="s">
        <v>2467</v>
      </c>
      <c r="D1557" s="172">
        <v>44462</v>
      </c>
      <c r="E1557" s="173">
        <v>0.19</v>
      </c>
      <c r="F1557" s="173">
        <v>0.19</v>
      </c>
      <c r="G1557" s="173">
        <v>36.518999999999998</v>
      </c>
      <c r="I1557" s="92">
        <f t="shared" si="158"/>
        <v>0.19</v>
      </c>
      <c r="J1557" t="str">
        <f>IFERROR(VLOOKUP(VLOOKUP(B1557,'Div &amp; NAV PU'!K:N,4,0),$O:$P,2,0),"Debt")</f>
        <v>Equity</v>
      </c>
      <c r="R1557" t="str">
        <f t="shared" si="159"/>
        <v>Y0AGDirect Plan - IDCW</v>
      </c>
      <c r="S1557" t="str">
        <f>+VLOOKUP(B1557,'Div &amp; NAV PU'!K:N,4,0)</f>
        <v>Y0AG</v>
      </c>
      <c r="T1557" t="str">
        <f>+VLOOKUP(B1557,'Div &amp; NAV PU'!K:O,5,0)</f>
        <v>Direct Plan - IDCW</v>
      </c>
      <c r="U1557">
        <f t="shared" si="157"/>
        <v>1.1399999999999999</v>
      </c>
      <c r="V1557">
        <f>+VLOOKUP(T1557,Financials!$C$59:$AN$72,MATCH(S1557,Financials!$1:$1,0)-2,0)</f>
        <v>1.1399999999999999</v>
      </c>
      <c r="W1557" s="108">
        <f t="shared" si="160"/>
        <v>0</v>
      </c>
      <c r="Y1557" s="92">
        <f t="shared" si="152"/>
        <v>1.1399999999999999</v>
      </c>
      <c r="Z1557" s="169">
        <f t="shared" si="153"/>
        <v>1.1399999999999999</v>
      </c>
      <c r="AA1557" s="169"/>
    </row>
    <row r="1558" spans="1:27" hidden="1" x14ac:dyDescent="0.25">
      <c r="A1558" s="171">
        <v>2272</v>
      </c>
      <c r="B1558" s="171" t="s">
        <v>1234</v>
      </c>
      <c r="C1558" s="171" t="s">
        <v>2464</v>
      </c>
      <c r="D1558" s="172">
        <v>44462</v>
      </c>
      <c r="E1558" s="173">
        <v>0.16</v>
      </c>
      <c r="F1558" s="173">
        <v>0.16</v>
      </c>
      <c r="G1558" s="173">
        <v>31.905000000000001</v>
      </c>
      <c r="I1558" s="92">
        <f t="shared" si="158"/>
        <v>0.16</v>
      </c>
      <c r="J1558" t="str">
        <f>IFERROR(VLOOKUP(VLOOKUP(B1558,'Div &amp; NAV PU'!K:N,4,0),$O:$P,2,0),"Debt")</f>
        <v>Equity</v>
      </c>
      <c r="R1558" t="str">
        <f t="shared" si="159"/>
        <v>Y0AGRegular Plan - IDCW</v>
      </c>
      <c r="S1558" t="str">
        <f>+VLOOKUP(B1558,'Div &amp; NAV PU'!K:N,4,0)</f>
        <v>Y0AG</v>
      </c>
      <c r="T1558" t="str">
        <f>+VLOOKUP(B1558,'Div &amp; NAV PU'!K:O,5,0)</f>
        <v>Regular Plan - IDCW</v>
      </c>
      <c r="U1558">
        <f t="shared" si="157"/>
        <v>1</v>
      </c>
      <c r="V1558">
        <f>+VLOOKUP(T1558,Financials!$C$59:$AN$72,MATCH(S1558,Financials!$1:$1,0)-2,0)</f>
        <v>1</v>
      </c>
      <c r="W1558" s="108">
        <f t="shared" si="160"/>
        <v>0</v>
      </c>
      <c r="Y1558" s="92">
        <f t="shared" si="152"/>
        <v>1</v>
      </c>
      <c r="Z1558" s="169">
        <f t="shared" si="153"/>
        <v>1</v>
      </c>
      <c r="AA1558" s="169"/>
    </row>
    <row r="1559" spans="1:27" hidden="1" x14ac:dyDescent="0.25">
      <c r="A1559" s="171">
        <v>2273</v>
      </c>
      <c r="B1559" s="171" t="s">
        <v>1240</v>
      </c>
      <c r="C1559" s="171" t="s">
        <v>2463</v>
      </c>
      <c r="D1559" s="172">
        <v>44462</v>
      </c>
      <c r="E1559" s="173">
        <v>0.15</v>
      </c>
      <c r="F1559" s="173">
        <v>0.15</v>
      </c>
      <c r="G1559" s="173">
        <v>29.245000000000001</v>
      </c>
      <c r="I1559" s="92">
        <f t="shared" si="158"/>
        <v>0.15</v>
      </c>
      <c r="J1559" t="str">
        <f>IFERROR(VLOOKUP(VLOOKUP(B1559,'Div &amp; NAV PU'!K:N,4,0),$O:$P,2,0),"Debt")</f>
        <v>Equity</v>
      </c>
      <c r="R1559" t="str">
        <f t="shared" si="159"/>
        <v>Y0ASDirect Plan - IDCW</v>
      </c>
      <c r="S1559" t="str">
        <f>+VLOOKUP(B1559,'Div &amp; NAV PU'!K:N,4,0)</f>
        <v>Y0AS</v>
      </c>
      <c r="T1559" t="str">
        <f>+VLOOKUP(B1559,'Div &amp; NAV PU'!K:O,5,0)</f>
        <v>Direct Plan - IDCW</v>
      </c>
      <c r="U1559">
        <f t="shared" si="157"/>
        <v>0.88000000000000012</v>
      </c>
      <c r="V1559">
        <f>+VLOOKUP(T1559,Financials!$C$59:$AN$72,MATCH(S1559,Financials!$1:$1,0)-2,0)</f>
        <v>0.88000000000000012</v>
      </c>
      <c r="W1559" s="108">
        <f t="shared" si="160"/>
        <v>0</v>
      </c>
      <c r="Y1559" s="92">
        <f t="shared" si="152"/>
        <v>0.88000000000000012</v>
      </c>
      <c r="Z1559" s="169">
        <f t="shared" si="153"/>
        <v>0.88000000000000012</v>
      </c>
      <c r="AA1559" s="169"/>
    </row>
    <row r="1560" spans="1:27" hidden="1" x14ac:dyDescent="0.25">
      <c r="A1560" s="171">
        <v>2274</v>
      </c>
      <c r="B1560" s="171" t="s">
        <v>1246</v>
      </c>
      <c r="C1560" s="171" t="s">
        <v>2465</v>
      </c>
      <c r="D1560" s="172">
        <v>44462</v>
      </c>
      <c r="E1560" s="173">
        <v>0.1</v>
      </c>
      <c r="F1560" s="173">
        <v>0.1</v>
      </c>
      <c r="G1560" s="173">
        <v>20.873999999999999</v>
      </c>
      <c r="I1560" s="92">
        <f t="shared" si="158"/>
        <v>0.1</v>
      </c>
      <c r="J1560" t="str">
        <f>IFERROR(VLOOKUP(VLOOKUP(B1560,'Div &amp; NAV PU'!K:N,4,0),$O:$P,2,0),"Debt")</f>
        <v>Equity</v>
      </c>
      <c r="R1560" t="str">
        <f t="shared" si="159"/>
        <v>Y0ATDirect Plan - IDCW</v>
      </c>
      <c r="S1560" t="str">
        <f>+VLOOKUP(B1560,'Div &amp; NAV PU'!K:N,4,0)</f>
        <v>Y0AT</v>
      </c>
      <c r="T1560" t="str">
        <f>+VLOOKUP(B1560,'Div &amp; NAV PU'!K:O,5,0)</f>
        <v>Direct Plan - IDCW</v>
      </c>
      <c r="U1560">
        <f t="shared" si="157"/>
        <v>0.64</v>
      </c>
      <c r="V1560">
        <f>+VLOOKUP(T1560,Financials!$C$59:$AN$72,MATCH(S1560,Financials!$1:$1,0)-2,0)</f>
        <v>0.64</v>
      </c>
      <c r="W1560" s="108">
        <f t="shared" si="160"/>
        <v>0</v>
      </c>
      <c r="Y1560" s="92">
        <f t="shared" si="152"/>
        <v>0.64</v>
      </c>
      <c r="Z1560" s="169">
        <f t="shared" si="153"/>
        <v>0.64</v>
      </c>
      <c r="AA1560" s="169"/>
    </row>
    <row r="1561" spans="1:27" hidden="1" x14ac:dyDescent="0.25">
      <c r="A1561" s="171">
        <v>2280</v>
      </c>
      <c r="B1561" s="171">
        <v>222</v>
      </c>
      <c r="C1561" s="171" t="s">
        <v>2455</v>
      </c>
      <c r="D1561" s="172">
        <v>44462</v>
      </c>
      <c r="E1561" s="173">
        <v>5.4801999999999997E-4</v>
      </c>
      <c r="F1561" s="173">
        <v>5.4801999999999997E-4</v>
      </c>
      <c r="G1561" s="173">
        <v>10.322100000000001</v>
      </c>
      <c r="I1561" s="92">
        <f t="shared" si="158"/>
        <v>5.4801999999999997E-4</v>
      </c>
      <c r="J1561" t="str">
        <f>IFERROR(VLOOKUP(VLOOKUP(B1561,'Div &amp; NAV PU'!K:N,4,0),$O:$P,2,0),"Debt")</f>
        <v>Debt</v>
      </c>
      <c r="R1561" t="str">
        <f t="shared" si="159"/>
        <v>Y0BORegular Plan - Daily IDCW</v>
      </c>
      <c r="S1561" t="str">
        <f>+VLOOKUP(B1561,'Div &amp; NAV PU'!K:N,4,0)</f>
        <v>Y0BO</v>
      </c>
      <c r="T1561" t="str">
        <f>+VLOOKUP(B1561,'Div &amp; NAV PU'!K:O,5,0)</f>
        <v>Regular Plan - Daily IDCW</v>
      </c>
      <c r="U1561">
        <f t="shared" si="157"/>
        <v>0.17107141000000012</v>
      </c>
      <c r="V1561">
        <f>+VLOOKUP(T1561,Financials!$C$59:$AN$72,MATCH(S1561,Financials!$1:$1,0)-2,0)</f>
        <v>0.17107141000000012</v>
      </c>
      <c r="W1561" s="108">
        <f t="shared" si="160"/>
        <v>0</v>
      </c>
      <c r="Y1561" s="92">
        <f t="shared" si="152"/>
        <v>0.17107141000000012</v>
      </c>
      <c r="Z1561" s="169">
        <f t="shared" si="153"/>
        <v>0.17107141000000012</v>
      </c>
      <c r="AA1561" s="169"/>
    </row>
    <row r="1562" spans="1:27" hidden="1" x14ac:dyDescent="0.25">
      <c r="A1562" s="171">
        <v>2281</v>
      </c>
      <c r="B1562" s="171" t="s">
        <v>1259</v>
      </c>
      <c r="C1562" s="171" t="s">
        <v>2457</v>
      </c>
      <c r="D1562" s="172">
        <v>44462</v>
      </c>
      <c r="E1562" s="173">
        <v>6.0388E-4</v>
      </c>
      <c r="F1562" s="173">
        <v>6.0388E-4</v>
      </c>
      <c r="G1562" s="173">
        <v>10.5092</v>
      </c>
      <c r="I1562" s="92">
        <f t="shared" si="158"/>
        <v>6.0388E-4</v>
      </c>
      <c r="J1562" t="str">
        <f>IFERROR(VLOOKUP(VLOOKUP(B1562,'Div &amp; NAV PU'!K:N,4,0),$O:$P,2,0),"Debt")</f>
        <v>Debt</v>
      </c>
      <c r="R1562" t="str">
        <f t="shared" si="159"/>
        <v>Y0BODirect Plan - Daily IDCW</v>
      </c>
      <c r="S1562" t="str">
        <f>+VLOOKUP(B1562,'Div &amp; NAV PU'!K:N,4,0)</f>
        <v>Y0BO</v>
      </c>
      <c r="T1562" t="str">
        <f>+VLOOKUP(B1562,'Div &amp; NAV PU'!K:O,5,0)</f>
        <v>Direct Plan - Daily IDCW</v>
      </c>
      <c r="U1562">
        <f t="shared" si="157"/>
        <v>0.18260394999999999</v>
      </c>
      <c r="V1562">
        <f>+VLOOKUP(T1562,Financials!$C$59:$AN$72,MATCH(S1562,Financials!$1:$1,0)-2,0)</f>
        <v>0.18260394999999999</v>
      </c>
      <c r="W1562" s="108">
        <f t="shared" si="160"/>
        <v>0</v>
      </c>
      <c r="Y1562" s="92">
        <f t="shared" si="152"/>
        <v>0.18260394999999999</v>
      </c>
      <c r="Z1562" s="169">
        <f t="shared" si="153"/>
        <v>0.18260394999999999</v>
      </c>
      <c r="AA1562" s="169"/>
    </row>
    <row r="1563" spans="1:27" hidden="1" x14ac:dyDescent="0.25">
      <c r="A1563" s="171">
        <v>2282</v>
      </c>
      <c r="B1563" s="171" t="s">
        <v>1289</v>
      </c>
      <c r="C1563" s="171" t="s">
        <v>2444</v>
      </c>
      <c r="D1563" s="172">
        <v>44462</v>
      </c>
      <c r="E1563" s="173">
        <v>8.6662039999999996E-2</v>
      </c>
      <c r="F1563" s="173">
        <v>8.6662039999999996E-2</v>
      </c>
      <c r="G1563" s="173">
        <v>1023.3</v>
      </c>
      <c r="I1563" s="92">
        <f t="shared" si="158"/>
        <v>8.6662039999999996E-2</v>
      </c>
      <c r="J1563" t="str">
        <f>IFERROR(VLOOKUP(VLOOKUP(B1563,'Div &amp; NAV PU'!K:N,4,0),$O:$P,2,0),"Debt")</f>
        <v>Debt</v>
      </c>
      <c r="R1563" t="str">
        <f t="shared" si="159"/>
        <v>Y0ALRegular Plan - Daily IDCW</v>
      </c>
      <c r="S1563" t="str">
        <f>+VLOOKUP(B1563,'Div &amp; NAV PU'!K:N,4,0)</f>
        <v>Y0AL</v>
      </c>
      <c r="T1563" t="str">
        <f>+VLOOKUP(B1563,'Div &amp; NAV PU'!K:O,5,0)</f>
        <v>Regular Plan - Daily IDCW</v>
      </c>
      <c r="U1563">
        <f t="shared" si="157"/>
        <v>15.581406499999995</v>
      </c>
      <c r="V1563">
        <f>+VLOOKUP(T1563,Financials!$C$59:$AN$72,MATCH(S1563,Financials!$1:$1,0)-2,0)</f>
        <v>15.581406499999995</v>
      </c>
      <c r="W1563" s="108">
        <f t="shared" si="160"/>
        <v>0</v>
      </c>
      <c r="Y1563" s="92">
        <f t="shared" si="152"/>
        <v>15.581406499999995</v>
      </c>
      <c r="Z1563" s="169">
        <f t="shared" si="153"/>
        <v>15.581406499999995</v>
      </c>
      <c r="AA1563" s="169"/>
    </row>
    <row r="1564" spans="1:27" hidden="1" x14ac:dyDescent="0.25">
      <c r="A1564" s="171">
        <v>2283</v>
      </c>
      <c r="B1564" s="171" t="s">
        <v>1285</v>
      </c>
      <c r="C1564" s="171" t="s">
        <v>2445</v>
      </c>
      <c r="D1564" s="172">
        <v>44462</v>
      </c>
      <c r="E1564" s="173">
        <v>9.0004180000000003E-2</v>
      </c>
      <c r="F1564" s="173">
        <v>9.0004180000000003E-2</v>
      </c>
      <c r="G1564" s="173">
        <v>1023.3</v>
      </c>
      <c r="I1564" s="92">
        <f t="shared" si="158"/>
        <v>9.0004180000000003E-2</v>
      </c>
      <c r="J1564" t="str">
        <f>IFERROR(VLOOKUP(VLOOKUP(B1564,'Div &amp; NAV PU'!K:N,4,0),$O:$P,2,0),"Debt")</f>
        <v>Debt</v>
      </c>
      <c r="R1564" t="str">
        <f t="shared" si="159"/>
        <v>Y0ALDirect Plan - Daily IDCW</v>
      </c>
      <c r="S1564" t="str">
        <f>+VLOOKUP(B1564,'Div &amp; NAV PU'!K:N,4,0)</f>
        <v>Y0AL</v>
      </c>
      <c r="T1564" t="str">
        <f>+VLOOKUP(B1564,'Div &amp; NAV PU'!K:O,5,0)</f>
        <v>Direct Plan - Daily IDCW</v>
      </c>
      <c r="U1564">
        <f t="shared" si="157"/>
        <v>16.110954460000006</v>
      </c>
      <c r="V1564">
        <f>+VLOOKUP(T1564,Financials!$C$59:$AN$72,MATCH(S1564,Financials!$1:$1,0)-2,0)</f>
        <v>16.110954460000006</v>
      </c>
      <c r="W1564" s="108">
        <f t="shared" si="160"/>
        <v>0</v>
      </c>
      <c r="Y1564" s="92">
        <f t="shared" si="152"/>
        <v>16.110954460000006</v>
      </c>
      <c r="Z1564" s="169">
        <f t="shared" si="153"/>
        <v>16.110954460000006</v>
      </c>
      <c r="AA1564" s="169"/>
    </row>
    <row r="1565" spans="1:27" hidden="1" x14ac:dyDescent="0.25">
      <c r="A1565" s="171">
        <v>2284</v>
      </c>
      <c r="B1565" s="171">
        <v>125</v>
      </c>
      <c r="C1565" s="171" t="s">
        <v>2458</v>
      </c>
      <c r="D1565" s="172">
        <v>44462</v>
      </c>
      <c r="E1565" s="173">
        <v>4.2107000000000001E-4</v>
      </c>
      <c r="F1565" s="173">
        <v>4.2107000000000001E-4</v>
      </c>
      <c r="G1565" s="173">
        <v>10.8591</v>
      </c>
      <c r="I1565" s="92">
        <f t="shared" si="158"/>
        <v>4.2107000000000001E-4</v>
      </c>
      <c r="J1565" t="str">
        <f>IFERROR(VLOOKUP(VLOOKUP(B1565,'Div &amp; NAV PU'!K:N,4,0),$O:$P,2,0),"Debt")</f>
        <v>Debt</v>
      </c>
      <c r="R1565" t="str">
        <f t="shared" si="159"/>
        <v>Y0BLRegular Plan - Daily IDCW</v>
      </c>
      <c r="S1565" t="str">
        <f>+VLOOKUP(B1565,'Div &amp; NAV PU'!K:N,4,0)</f>
        <v>Y0BL</v>
      </c>
      <c r="T1565" t="str">
        <f>+VLOOKUP(B1565,'Div &amp; NAV PU'!K:O,5,0)</f>
        <v>Regular Plan - Daily IDCW</v>
      </c>
      <c r="U1565">
        <f t="shared" si="157"/>
        <v>0.15721088999999988</v>
      </c>
      <c r="V1565">
        <f>+VLOOKUP(T1565,Financials!$C$59:$AN$72,MATCH(S1565,Financials!$1:$1,0)-2,0)</f>
        <v>0.15721088999999988</v>
      </c>
      <c r="W1565" s="108">
        <f t="shared" si="160"/>
        <v>0</v>
      </c>
      <c r="Y1565" s="92">
        <f t="shared" si="152"/>
        <v>0.15721088999999988</v>
      </c>
      <c r="Z1565" s="169">
        <f t="shared" si="153"/>
        <v>0.15721088999999988</v>
      </c>
      <c r="AA1565" s="169"/>
    </row>
    <row r="1566" spans="1:27" hidden="1" x14ac:dyDescent="0.25">
      <c r="A1566" s="171">
        <v>2285</v>
      </c>
      <c r="B1566" s="171" t="s">
        <v>1263</v>
      </c>
      <c r="C1566" s="171" t="s">
        <v>2459</v>
      </c>
      <c r="D1566" s="172">
        <v>44462</v>
      </c>
      <c r="E1566" s="173">
        <v>5.6393999999999997E-4</v>
      </c>
      <c r="F1566" s="173">
        <v>5.6393999999999997E-4</v>
      </c>
      <c r="G1566" s="173">
        <v>10.8591</v>
      </c>
      <c r="I1566" s="92">
        <f t="shared" si="158"/>
        <v>5.6393999999999997E-4</v>
      </c>
      <c r="J1566" t="str">
        <f>IFERROR(VLOOKUP(VLOOKUP(B1566,'Div &amp; NAV PU'!K:N,4,0),$O:$P,2,0),"Debt")</f>
        <v>Debt</v>
      </c>
      <c r="R1566" t="str">
        <f t="shared" si="159"/>
        <v>Y0BLDirect Plan - Daily IDCW</v>
      </c>
      <c r="S1566" t="str">
        <f>+VLOOKUP(B1566,'Div &amp; NAV PU'!K:N,4,0)</f>
        <v>Y0BL</v>
      </c>
      <c r="T1566" t="str">
        <f>+VLOOKUP(B1566,'Div &amp; NAV PU'!K:O,5,0)</f>
        <v>Direct Plan - Daily IDCW</v>
      </c>
      <c r="U1566">
        <f t="shared" si="157"/>
        <v>0.18309809000000002</v>
      </c>
      <c r="V1566">
        <f>+VLOOKUP(T1566,Financials!$C$59:$AN$72,MATCH(S1566,Financials!$1:$1,0)-2,0)</f>
        <v>0.18309809000000002</v>
      </c>
      <c r="W1566" s="108">
        <f t="shared" si="160"/>
        <v>0</v>
      </c>
      <c r="Y1566" s="92">
        <f t="shared" si="152"/>
        <v>0.18309809000000002</v>
      </c>
      <c r="Z1566" s="169">
        <f t="shared" si="153"/>
        <v>0.18309809000000002</v>
      </c>
      <c r="AA1566" s="169"/>
    </row>
    <row r="1567" spans="1:27" hidden="1" x14ac:dyDescent="0.25">
      <c r="A1567" s="171">
        <v>2286</v>
      </c>
      <c r="B1567" s="171" t="s">
        <v>1271</v>
      </c>
      <c r="C1567" s="171" t="s">
        <v>2446</v>
      </c>
      <c r="D1567" s="172">
        <v>44462</v>
      </c>
      <c r="E1567" s="173">
        <v>8.3961220000000003E-2</v>
      </c>
      <c r="F1567" s="173">
        <v>8.3961220000000003E-2</v>
      </c>
      <c r="G1567" s="173">
        <v>1011.7794</v>
      </c>
      <c r="I1567" s="92">
        <f t="shared" si="158"/>
        <v>8.3961220000000003E-2</v>
      </c>
      <c r="J1567" t="str">
        <f>IFERROR(VLOOKUP(VLOOKUP(B1567,'Div &amp; NAV PU'!K:N,4,0),$O:$P,2,0),"Debt")</f>
        <v>Debt</v>
      </c>
      <c r="R1567" t="str">
        <f t="shared" si="159"/>
        <v>Y0BQRegular Plan - Daily IDCW</v>
      </c>
      <c r="S1567" t="str">
        <f>+VLOOKUP(B1567,'Div &amp; NAV PU'!K:N,4,0)</f>
        <v>Y0BQ</v>
      </c>
      <c r="T1567" t="str">
        <f>+VLOOKUP(B1567,'Div &amp; NAV PU'!K:O,5,0)</f>
        <v>Regular Plan - Daily IDCW</v>
      </c>
      <c r="U1567">
        <f t="shared" si="157"/>
        <v>15.994319890000005</v>
      </c>
      <c r="V1567">
        <f>+VLOOKUP(T1567,Financials!$C$59:$AN$72,MATCH(S1567,Financials!$1:$1,0)-2,0)</f>
        <v>15.994319890000005</v>
      </c>
      <c r="W1567" s="108">
        <f t="shared" si="160"/>
        <v>0</v>
      </c>
      <c r="Y1567" s="92">
        <f t="shared" si="152"/>
        <v>15.994319890000005</v>
      </c>
      <c r="Z1567" s="169">
        <f t="shared" si="153"/>
        <v>15.994319890000005</v>
      </c>
      <c r="AA1567" s="169"/>
    </row>
    <row r="1568" spans="1:27" hidden="1" x14ac:dyDescent="0.25">
      <c r="A1568" s="171">
        <v>2287</v>
      </c>
      <c r="B1568" s="171" t="s">
        <v>1268</v>
      </c>
      <c r="C1568" s="171" t="s">
        <v>2447</v>
      </c>
      <c r="D1568" s="172">
        <v>44462</v>
      </c>
      <c r="E1568" s="173">
        <v>8.5854009999999994E-2</v>
      </c>
      <c r="F1568" s="173">
        <v>8.5854009999999994E-2</v>
      </c>
      <c r="G1568" s="173">
        <v>1014.3496</v>
      </c>
      <c r="I1568" s="92">
        <f t="shared" si="158"/>
        <v>8.5854009999999994E-2</v>
      </c>
      <c r="J1568" t="str">
        <f>IFERROR(VLOOKUP(VLOOKUP(B1568,'Div &amp; NAV PU'!K:N,4,0),$O:$P,2,0),"Debt")</f>
        <v>Debt</v>
      </c>
      <c r="R1568" t="str">
        <f t="shared" si="159"/>
        <v>Y0BQDirect Plan - Daily IDCW</v>
      </c>
      <c r="S1568" t="str">
        <f>+VLOOKUP(B1568,'Div &amp; NAV PU'!K:N,4,0)</f>
        <v>Y0BQ</v>
      </c>
      <c r="T1568" t="str">
        <f>+VLOOKUP(B1568,'Div &amp; NAV PU'!K:O,5,0)</f>
        <v>Direct Plan - Daily IDCW</v>
      </c>
      <c r="U1568">
        <f t="shared" si="157"/>
        <v>16.338912069999992</v>
      </c>
      <c r="V1568">
        <f>+VLOOKUP(T1568,Financials!$C$59:$AN$72,MATCH(S1568,Financials!$1:$1,0)-2,0)</f>
        <v>16.338912069999992</v>
      </c>
      <c r="W1568" s="108">
        <f t="shared" si="160"/>
        <v>0</v>
      </c>
      <c r="Y1568" s="92">
        <f t="shared" si="152"/>
        <v>16.338912069999992</v>
      </c>
      <c r="Z1568" s="169">
        <f t="shared" si="153"/>
        <v>16.338912069999992</v>
      </c>
      <c r="AA1568" s="169"/>
    </row>
    <row r="1569" spans="1:27" hidden="1" x14ac:dyDescent="0.25">
      <c r="A1569" s="171">
        <v>2299</v>
      </c>
      <c r="B1569" s="171">
        <v>43</v>
      </c>
      <c r="C1569" s="171" t="s">
        <v>2501</v>
      </c>
      <c r="D1569" s="172">
        <v>44463</v>
      </c>
      <c r="E1569" s="173">
        <v>0.25</v>
      </c>
      <c r="F1569" s="173">
        <v>0.25</v>
      </c>
      <c r="G1569" s="173">
        <v>11.6447</v>
      </c>
      <c r="I1569" s="92">
        <f t="shared" si="158"/>
        <v>0.25</v>
      </c>
      <c r="J1569" t="str">
        <f>IFERROR(VLOOKUP(VLOOKUP(B1569,'Div &amp; NAV PU'!K:N,4,0),$O:$P,2,0),"Debt")</f>
        <v>Debt</v>
      </c>
      <c r="R1569" t="str">
        <f t="shared" si="159"/>
        <v>Y0BPRegular Plan - Quarterly IDCW</v>
      </c>
      <c r="S1569" t="str">
        <f>+VLOOKUP(B1569,'Div &amp; NAV PU'!K:N,4,0)</f>
        <v>Y0BP</v>
      </c>
      <c r="T1569" t="str">
        <f>+VLOOKUP(B1569,'Div &amp; NAV PU'!K:O,5,0)</f>
        <v>Regular Plan - Quarterly IDCW</v>
      </c>
      <c r="U1569">
        <f t="shared" si="157"/>
        <v>0.5</v>
      </c>
      <c r="V1569">
        <f>+VLOOKUP(T1569,Financials!$C$59:$AN$72,MATCH(S1569,Financials!$1:$1,0)-2,0)</f>
        <v>0.5</v>
      </c>
      <c r="W1569" s="108">
        <f t="shared" si="160"/>
        <v>0</v>
      </c>
      <c r="Y1569" s="92">
        <f t="shared" si="152"/>
        <v>0.5</v>
      </c>
      <c r="Z1569" s="169">
        <f t="shared" si="153"/>
        <v>0.5</v>
      </c>
      <c r="AA1569" s="169"/>
    </row>
    <row r="1570" spans="1:27" hidden="1" x14ac:dyDescent="0.25">
      <c r="A1570" s="171">
        <v>2301</v>
      </c>
      <c r="B1570" s="171" t="s">
        <v>1302</v>
      </c>
      <c r="C1570" s="171" t="s">
        <v>2503</v>
      </c>
      <c r="D1570" s="172">
        <v>44463</v>
      </c>
      <c r="E1570" s="173">
        <v>0.27</v>
      </c>
      <c r="F1570" s="173">
        <v>0.27</v>
      </c>
      <c r="G1570" s="173">
        <v>12.8941</v>
      </c>
      <c r="I1570" s="92">
        <f t="shared" si="158"/>
        <v>0.27</v>
      </c>
      <c r="J1570" t="str">
        <f>IFERROR(VLOOKUP(VLOOKUP(B1570,'Div &amp; NAV PU'!K:N,4,0),$O:$P,2,0),"Debt")</f>
        <v>Debt</v>
      </c>
      <c r="R1570" t="str">
        <f t="shared" si="159"/>
        <v>Y0BPDirect Plan - Quarterly IDCW</v>
      </c>
      <c r="S1570" t="str">
        <f>+VLOOKUP(B1570,'Div &amp; NAV PU'!K:N,4,0)</f>
        <v>Y0BP</v>
      </c>
      <c r="T1570" t="str">
        <f>+VLOOKUP(B1570,'Div &amp; NAV PU'!K:O,5,0)</f>
        <v>Direct Plan - Quarterly IDCW</v>
      </c>
      <c r="U1570">
        <f t="shared" si="157"/>
        <v>0.54</v>
      </c>
      <c r="V1570">
        <f>+VLOOKUP(T1570,Financials!$C$59:$AN$72,MATCH(S1570,Financials!$1:$1,0)-2,0)</f>
        <v>0.54</v>
      </c>
      <c r="W1570" s="108">
        <f t="shared" si="160"/>
        <v>0</v>
      </c>
      <c r="Y1570" s="92">
        <f t="shared" si="152"/>
        <v>0.54</v>
      </c>
      <c r="Z1570" s="169">
        <f t="shared" si="153"/>
        <v>0.54</v>
      </c>
      <c r="AA1570" s="169"/>
    </row>
    <row r="1571" spans="1:27" hidden="1" x14ac:dyDescent="0.25">
      <c r="A1571" s="171">
        <v>2304</v>
      </c>
      <c r="B1571" s="171">
        <v>132</v>
      </c>
      <c r="C1571" s="171" t="s">
        <v>2496</v>
      </c>
      <c r="D1571" s="172">
        <v>44463</v>
      </c>
      <c r="E1571" s="173">
        <v>0.14000000000000001</v>
      </c>
      <c r="F1571" s="173">
        <v>0.14000000000000001</v>
      </c>
      <c r="G1571" s="173">
        <v>10.922000000000001</v>
      </c>
      <c r="I1571" s="92">
        <f t="shared" si="158"/>
        <v>0.14000000000000001</v>
      </c>
      <c r="J1571" t="str">
        <f>IFERROR(VLOOKUP(VLOOKUP(B1571,'Div &amp; NAV PU'!K:N,4,0),$O:$P,2,0),"Debt")</f>
        <v>Debt</v>
      </c>
      <c r="R1571" t="str">
        <f t="shared" si="159"/>
        <v>Y0BNRegular Plan - Quarterly IDCW</v>
      </c>
      <c r="S1571" t="str">
        <f>+VLOOKUP(B1571,'Div &amp; NAV PU'!K:N,4,0)</f>
        <v>Y0BN</v>
      </c>
      <c r="T1571" t="str">
        <f>+VLOOKUP(B1571,'Div &amp; NAV PU'!K:O,5,0)</f>
        <v>Regular Plan - Quarterly IDCW</v>
      </c>
      <c r="U1571">
        <f t="shared" si="157"/>
        <v>0.30000000000000004</v>
      </c>
      <c r="V1571">
        <f>+VLOOKUP(T1571,Financials!$C$59:$AN$72,MATCH(S1571,Financials!$1:$1,0)-2,0)</f>
        <v>0.30000000000000004</v>
      </c>
      <c r="W1571" s="108">
        <f t="shared" si="160"/>
        <v>0</v>
      </c>
      <c r="Y1571" s="92">
        <f t="shared" si="152"/>
        <v>0.30000000000000004</v>
      </c>
      <c r="Z1571" s="169">
        <f t="shared" si="153"/>
        <v>0.30000000000000004</v>
      </c>
      <c r="AA1571" s="169"/>
    </row>
    <row r="1572" spans="1:27" hidden="1" x14ac:dyDescent="0.25">
      <c r="A1572" s="171">
        <v>2306</v>
      </c>
      <c r="B1572" s="171" t="s">
        <v>1282</v>
      </c>
      <c r="C1572" s="171" t="s">
        <v>2506</v>
      </c>
      <c r="D1572" s="172">
        <v>44463</v>
      </c>
      <c r="E1572" s="173">
        <v>0.14000000000000001</v>
      </c>
      <c r="F1572" s="173">
        <v>0.14000000000000001</v>
      </c>
      <c r="G1572" s="173">
        <v>11.6122</v>
      </c>
      <c r="I1572" s="92">
        <f t="shared" si="158"/>
        <v>0.14000000000000001</v>
      </c>
      <c r="J1572" t="str">
        <f>IFERROR(VLOOKUP(VLOOKUP(B1572,'Div &amp; NAV PU'!K:N,4,0),$O:$P,2,0),"Debt")</f>
        <v>Debt</v>
      </c>
      <c r="R1572" t="str">
        <f t="shared" si="159"/>
        <v>Y0BNDirect Plan - Quarterly IDCW</v>
      </c>
      <c r="S1572" t="str">
        <f>+VLOOKUP(B1572,'Div &amp; NAV PU'!K:N,4,0)</f>
        <v>Y0BN</v>
      </c>
      <c r="T1572" t="str">
        <f>+VLOOKUP(B1572,'Div &amp; NAV PU'!K:O,5,0)</f>
        <v>Direct Plan - Quarterly IDCW</v>
      </c>
      <c r="U1572">
        <f t="shared" si="157"/>
        <v>0.30000000000000004</v>
      </c>
      <c r="V1572">
        <f>+VLOOKUP(T1572,Financials!$C$59:$AN$72,MATCH(S1572,Financials!$1:$1,0)-2,0)</f>
        <v>0.30000000000000004</v>
      </c>
      <c r="W1572" s="108">
        <f t="shared" si="160"/>
        <v>0</v>
      </c>
      <c r="Y1572" s="92">
        <f t="shared" si="152"/>
        <v>0.30000000000000004</v>
      </c>
      <c r="Z1572" s="169">
        <f t="shared" si="153"/>
        <v>0.30000000000000004</v>
      </c>
      <c r="AA1572" s="169"/>
    </row>
    <row r="1573" spans="1:27" hidden="1" x14ac:dyDescent="0.25">
      <c r="A1573" s="171">
        <v>2308</v>
      </c>
      <c r="B1573" s="171" t="s">
        <v>1276</v>
      </c>
      <c r="C1573" s="171" t="s">
        <v>2497</v>
      </c>
      <c r="D1573" s="172">
        <v>44463</v>
      </c>
      <c r="E1573" s="173">
        <v>0.21</v>
      </c>
      <c r="F1573" s="173">
        <v>0.21</v>
      </c>
      <c r="G1573" s="173">
        <v>11.939299999999999</v>
      </c>
      <c r="I1573" s="92">
        <f t="shared" si="158"/>
        <v>0.21</v>
      </c>
      <c r="J1573" t="str">
        <f>IFERROR(VLOOKUP(VLOOKUP(B1573,'Div &amp; NAV PU'!K:N,4,0),$O:$P,2,0),"Debt")</f>
        <v>Debt</v>
      </c>
      <c r="R1573" t="str">
        <f t="shared" si="159"/>
        <v>Y0BFDirect Plan - Quarterly IDCW</v>
      </c>
      <c r="S1573" t="str">
        <f>+VLOOKUP(B1573,'Div &amp; NAV PU'!K:N,4,0)</f>
        <v>Y0BF</v>
      </c>
      <c r="T1573" t="str">
        <f>+VLOOKUP(B1573,'Div &amp; NAV PU'!K:O,5,0)</f>
        <v>Direct Plan - Quarterly IDCW</v>
      </c>
      <c r="U1573">
        <f t="shared" si="157"/>
        <v>0.42</v>
      </c>
      <c r="V1573">
        <f>+VLOOKUP(T1573,Financials!$C$59:$AN$72,MATCH(S1573,Financials!$1:$1,0)-2,0)</f>
        <v>0.42</v>
      </c>
      <c r="W1573" s="108">
        <f t="shared" si="160"/>
        <v>0</v>
      </c>
      <c r="Y1573" s="92">
        <f t="shared" si="152"/>
        <v>0.42</v>
      </c>
      <c r="Z1573" s="169">
        <f t="shared" si="153"/>
        <v>0.42</v>
      </c>
      <c r="AA1573" s="169"/>
    </row>
    <row r="1574" spans="1:27" hidden="1" x14ac:dyDescent="0.25">
      <c r="A1574" s="171">
        <v>2309</v>
      </c>
      <c r="B1574" s="171">
        <v>9</v>
      </c>
      <c r="C1574" s="171" t="s">
        <v>2512</v>
      </c>
      <c r="D1574" s="172">
        <v>44463</v>
      </c>
      <c r="E1574" s="173">
        <v>0.4</v>
      </c>
      <c r="F1574" s="173">
        <v>0.4</v>
      </c>
      <c r="G1574" s="173">
        <v>17.343699999999998</v>
      </c>
      <c r="I1574" s="92">
        <f t="shared" si="158"/>
        <v>0.4</v>
      </c>
      <c r="J1574" t="str">
        <f>IFERROR(VLOOKUP(VLOOKUP(B1574,'Div &amp; NAV PU'!K:N,4,0),$O:$P,2,0),"Debt")</f>
        <v>Debt</v>
      </c>
      <c r="R1574" t="str">
        <f t="shared" si="159"/>
        <v>Y0BFRegular Plan - Semi Annual IDCW</v>
      </c>
      <c r="S1574" t="str">
        <f>+VLOOKUP(B1574,'Div &amp; NAV PU'!K:N,4,0)</f>
        <v>Y0BF</v>
      </c>
      <c r="T1574" t="str">
        <f>+VLOOKUP(B1574,'Div &amp; NAV PU'!K:O,5,0)</f>
        <v>Regular Plan - Semi Annual IDCW</v>
      </c>
      <c r="U1574">
        <f t="shared" si="157"/>
        <v>0.4</v>
      </c>
      <c r="V1574">
        <f>+VLOOKUP(T1574,Financials!$C$59:$AN$72,MATCH(S1574,Financials!$1:$1,0)-2,0)</f>
        <v>0.4</v>
      </c>
      <c r="W1574" s="108">
        <f t="shared" si="160"/>
        <v>0</v>
      </c>
      <c r="Y1574" s="92">
        <f t="shared" si="152"/>
        <v>0.4</v>
      </c>
      <c r="Z1574" s="169">
        <f t="shared" si="153"/>
        <v>0.4</v>
      </c>
      <c r="AA1574" s="169"/>
    </row>
    <row r="1575" spans="1:27" hidden="1" x14ac:dyDescent="0.25">
      <c r="A1575" s="171">
        <v>2310</v>
      </c>
      <c r="B1575" s="171">
        <v>1</v>
      </c>
      <c r="C1575" s="171" t="s">
        <v>2499</v>
      </c>
      <c r="D1575" s="172">
        <v>44463</v>
      </c>
      <c r="E1575" s="173">
        <v>0.2</v>
      </c>
      <c r="F1575" s="173">
        <v>0.2</v>
      </c>
      <c r="G1575" s="173">
        <v>11.613200000000001</v>
      </c>
      <c r="I1575" s="92">
        <f t="shared" si="158"/>
        <v>0.2</v>
      </c>
      <c r="J1575" t="str">
        <f>IFERROR(VLOOKUP(VLOOKUP(B1575,'Div &amp; NAV PU'!K:N,4,0),$O:$P,2,0),"Debt")</f>
        <v>Debt</v>
      </c>
      <c r="R1575" t="str">
        <f t="shared" si="159"/>
        <v>Y0BFRegular Plan - Quarterly IDCW</v>
      </c>
      <c r="S1575" t="str">
        <f>+VLOOKUP(B1575,'Div &amp; NAV PU'!K:N,4,0)</f>
        <v>Y0BF</v>
      </c>
      <c r="T1575" t="str">
        <f>+VLOOKUP(B1575,'Div &amp; NAV PU'!K:O,5,0)</f>
        <v>Regular Plan - Quarterly IDCW</v>
      </c>
      <c r="U1575">
        <f t="shared" si="157"/>
        <v>0.4</v>
      </c>
      <c r="V1575">
        <f>+VLOOKUP(T1575,Financials!$C$59:$AN$72,MATCH(S1575,Financials!$1:$1,0)-2,0)</f>
        <v>0.4</v>
      </c>
      <c r="W1575" s="108">
        <f t="shared" si="160"/>
        <v>0</v>
      </c>
      <c r="Y1575" s="92">
        <f t="shared" si="152"/>
        <v>0.4</v>
      </c>
      <c r="Z1575" s="169">
        <f t="shared" si="153"/>
        <v>0.4</v>
      </c>
      <c r="AA1575" s="169"/>
    </row>
    <row r="1576" spans="1:27" hidden="1" x14ac:dyDescent="0.25">
      <c r="A1576" s="171">
        <v>2316</v>
      </c>
      <c r="B1576" s="171" t="s">
        <v>1275</v>
      </c>
      <c r="C1576" s="171" t="s">
        <v>2513</v>
      </c>
      <c r="D1576" s="172">
        <v>44463</v>
      </c>
      <c r="E1576" s="173">
        <v>0.45</v>
      </c>
      <c r="F1576" s="173">
        <v>0.45</v>
      </c>
      <c r="G1576" s="173">
        <v>20.778400000000001</v>
      </c>
      <c r="I1576" s="92">
        <f t="shared" si="158"/>
        <v>0.45</v>
      </c>
      <c r="J1576" t="str">
        <f>IFERROR(VLOOKUP(VLOOKUP(B1576,'Div &amp; NAV PU'!K:N,4,0),$O:$P,2,0),"Debt")</f>
        <v>Debt</v>
      </c>
      <c r="R1576" t="str">
        <f t="shared" si="159"/>
        <v>Y0BFDirect Plan - Semi Annual IDCW</v>
      </c>
      <c r="S1576" t="str">
        <f>+VLOOKUP(B1576,'Div &amp; NAV PU'!K:N,4,0)</f>
        <v>Y0BF</v>
      </c>
      <c r="T1576" t="str">
        <f>+VLOOKUP(B1576,'Div &amp; NAV PU'!K:O,5,0)</f>
        <v>Direct Plan - Semi Annual IDCW</v>
      </c>
      <c r="U1576">
        <f t="shared" si="157"/>
        <v>0.45</v>
      </c>
      <c r="V1576">
        <f>+VLOOKUP(T1576,Financials!$C$59:$AN$72,MATCH(S1576,Financials!$1:$1,0)-2,0)</f>
        <v>0.45</v>
      </c>
      <c r="W1576" s="108">
        <f t="shared" si="160"/>
        <v>0</v>
      </c>
      <c r="Y1576" s="92">
        <f t="shared" si="152"/>
        <v>0.45</v>
      </c>
      <c r="Z1576" s="169">
        <f t="shared" si="153"/>
        <v>0.45</v>
      </c>
      <c r="AA1576" s="169"/>
    </row>
    <row r="1577" spans="1:27" hidden="1" x14ac:dyDescent="0.25">
      <c r="A1577" s="171">
        <v>2324</v>
      </c>
      <c r="B1577" s="171" t="s">
        <v>1344</v>
      </c>
      <c r="C1577" s="171" t="s">
        <v>2514</v>
      </c>
      <c r="D1577" s="172">
        <v>44463</v>
      </c>
      <c r="E1577" s="173">
        <v>0.1</v>
      </c>
      <c r="F1577" s="173">
        <v>0.1</v>
      </c>
      <c r="G1577" s="173">
        <v>11.163</v>
      </c>
      <c r="I1577" s="92">
        <f t="shared" si="158"/>
        <v>0.1</v>
      </c>
      <c r="J1577" t="str">
        <f>IFERROR(VLOOKUP(VLOOKUP(B1577,'Div &amp; NAV PU'!K:N,4,0),$O:$P,2,0),"Debt")</f>
        <v>Equity</v>
      </c>
      <c r="R1577" t="str">
        <f t="shared" si="159"/>
        <v>Y0D3Direct Plan - Quarterly IDCW</v>
      </c>
      <c r="S1577" t="str">
        <f>+VLOOKUP(B1577,'Div &amp; NAV PU'!K:N,4,0)</f>
        <v>Y0D3</v>
      </c>
      <c r="T1577" t="str">
        <f>+VLOOKUP(B1577,'Div &amp; NAV PU'!K:O,5,0)</f>
        <v>Direct Plan - Quarterly IDCW</v>
      </c>
      <c r="U1577">
        <f t="shared" si="157"/>
        <v>0.1</v>
      </c>
      <c r="V1577">
        <f>+VLOOKUP(T1577,Financials!$C$59:$AN$72,MATCH(S1577,Financials!$1:$1,0)-2,0)</f>
        <v>0.1</v>
      </c>
      <c r="W1577" s="108">
        <f t="shared" si="160"/>
        <v>0</v>
      </c>
      <c r="Y1577" s="92">
        <f t="shared" si="152"/>
        <v>0.1</v>
      </c>
      <c r="Z1577" s="169">
        <f t="shared" si="153"/>
        <v>0.1</v>
      </c>
      <c r="AA1577" s="169"/>
    </row>
    <row r="1578" spans="1:27" hidden="1" x14ac:dyDescent="0.25">
      <c r="A1578" s="171">
        <v>2325</v>
      </c>
      <c r="B1578" s="171" t="s">
        <v>1289</v>
      </c>
      <c r="C1578" s="171" t="s">
        <v>2444</v>
      </c>
      <c r="D1578" s="172">
        <v>44463</v>
      </c>
      <c r="E1578" s="173">
        <v>8.7697129999999998E-2</v>
      </c>
      <c r="F1578" s="173">
        <v>8.7697129999999998E-2</v>
      </c>
      <c r="G1578" s="173">
        <v>1023.3</v>
      </c>
      <c r="I1578" s="92">
        <f t="shared" si="158"/>
        <v>8.7697129999999998E-2</v>
      </c>
      <c r="J1578" t="str">
        <f>IFERROR(VLOOKUP(VLOOKUP(B1578,'Div &amp; NAV PU'!K:N,4,0),$O:$P,2,0),"Debt")</f>
        <v>Debt</v>
      </c>
      <c r="R1578" t="str">
        <f t="shared" si="159"/>
        <v>Y0ALRegular Plan - Daily IDCW</v>
      </c>
      <c r="S1578" t="str">
        <f>+VLOOKUP(B1578,'Div &amp; NAV PU'!K:N,4,0)</f>
        <v>Y0AL</v>
      </c>
      <c r="T1578" t="str">
        <f>+VLOOKUP(B1578,'Div &amp; NAV PU'!K:O,5,0)</f>
        <v>Regular Plan - Daily IDCW</v>
      </c>
      <c r="U1578">
        <f t="shared" si="157"/>
        <v>15.581406499999995</v>
      </c>
      <c r="V1578">
        <f>+VLOOKUP(T1578,Financials!$C$59:$AN$72,MATCH(S1578,Financials!$1:$1,0)-2,0)</f>
        <v>15.581406499999995</v>
      </c>
      <c r="W1578" s="108">
        <f t="shared" si="160"/>
        <v>0</v>
      </c>
      <c r="Y1578" s="92">
        <f t="shared" si="152"/>
        <v>15.581406499999995</v>
      </c>
      <c r="Z1578" s="169">
        <f t="shared" si="153"/>
        <v>15.581406499999995</v>
      </c>
      <c r="AA1578" s="169"/>
    </row>
    <row r="1579" spans="1:27" hidden="1" x14ac:dyDescent="0.25">
      <c r="A1579" s="171">
        <v>2326</v>
      </c>
      <c r="B1579" s="171" t="s">
        <v>1285</v>
      </c>
      <c r="C1579" s="171" t="s">
        <v>2445</v>
      </c>
      <c r="D1579" s="172">
        <v>44463</v>
      </c>
      <c r="E1579" s="173">
        <v>9.1430460000000005E-2</v>
      </c>
      <c r="F1579" s="173">
        <v>9.1430460000000005E-2</v>
      </c>
      <c r="G1579" s="173">
        <v>1023.3</v>
      </c>
      <c r="I1579" s="92">
        <f t="shared" si="158"/>
        <v>9.1430460000000005E-2</v>
      </c>
      <c r="J1579" t="str">
        <f>IFERROR(VLOOKUP(VLOOKUP(B1579,'Div &amp; NAV PU'!K:N,4,0),$O:$P,2,0),"Debt")</f>
        <v>Debt</v>
      </c>
      <c r="R1579" t="str">
        <f t="shared" si="159"/>
        <v>Y0ALDirect Plan - Daily IDCW</v>
      </c>
      <c r="S1579" t="str">
        <f>+VLOOKUP(B1579,'Div &amp; NAV PU'!K:N,4,0)</f>
        <v>Y0AL</v>
      </c>
      <c r="T1579" t="str">
        <f>+VLOOKUP(B1579,'Div &amp; NAV PU'!K:O,5,0)</f>
        <v>Direct Plan - Daily IDCW</v>
      </c>
      <c r="U1579">
        <f t="shared" si="157"/>
        <v>16.110954460000006</v>
      </c>
      <c r="V1579">
        <f>+VLOOKUP(T1579,Financials!$C$59:$AN$72,MATCH(S1579,Financials!$1:$1,0)-2,0)</f>
        <v>16.110954460000006</v>
      </c>
      <c r="W1579" s="108">
        <f t="shared" si="160"/>
        <v>0</v>
      </c>
      <c r="Y1579" s="92">
        <f t="shared" si="152"/>
        <v>16.110954460000006</v>
      </c>
      <c r="Z1579" s="169">
        <f t="shared" si="153"/>
        <v>16.110954460000006</v>
      </c>
      <c r="AA1579" s="169"/>
    </row>
    <row r="1580" spans="1:27" hidden="1" x14ac:dyDescent="0.25">
      <c r="A1580" s="171">
        <v>2327</v>
      </c>
      <c r="B1580" s="171" t="s">
        <v>1271</v>
      </c>
      <c r="C1580" s="171" t="s">
        <v>2446</v>
      </c>
      <c r="D1580" s="172">
        <v>44463</v>
      </c>
      <c r="E1580" s="173">
        <v>7.0976750000000005E-2</v>
      </c>
      <c r="F1580" s="173">
        <v>7.0976750000000005E-2</v>
      </c>
      <c r="G1580" s="173">
        <v>1011.7794</v>
      </c>
      <c r="I1580" s="92">
        <f t="shared" si="158"/>
        <v>7.0976750000000005E-2</v>
      </c>
      <c r="J1580" t="str">
        <f>IFERROR(VLOOKUP(VLOOKUP(B1580,'Div &amp; NAV PU'!K:N,4,0),$O:$P,2,0),"Debt")</f>
        <v>Debt</v>
      </c>
      <c r="R1580" t="str">
        <f t="shared" si="159"/>
        <v>Y0BQRegular Plan - Daily IDCW</v>
      </c>
      <c r="S1580" t="str">
        <f>+VLOOKUP(B1580,'Div &amp; NAV PU'!K:N,4,0)</f>
        <v>Y0BQ</v>
      </c>
      <c r="T1580" t="str">
        <f>+VLOOKUP(B1580,'Div &amp; NAV PU'!K:O,5,0)</f>
        <v>Regular Plan - Daily IDCW</v>
      </c>
      <c r="U1580">
        <f t="shared" si="157"/>
        <v>15.994319890000005</v>
      </c>
      <c r="V1580">
        <f>+VLOOKUP(T1580,Financials!$C$59:$AN$72,MATCH(S1580,Financials!$1:$1,0)-2,0)</f>
        <v>15.994319890000005</v>
      </c>
      <c r="W1580" s="108">
        <f t="shared" si="160"/>
        <v>0</v>
      </c>
      <c r="Y1580" s="92">
        <f t="shared" si="152"/>
        <v>15.994319890000005</v>
      </c>
      <c r="Z1580" s="169">
        <f t="shared" si="153"/>
        <v>15.994319890000005</v>
      </c>
      <c r="AA1580" s="169"/>
    </row>
    <row r="1581" spans="1:27" hidden="1" x14ac:dyDescent="0.25">
      <c r="A1581" s="171">
        <v>2328</v>
      </c>
      <c r="B1581" s="171" t="s">
        <v>1268</v>
      </c>
      <c r="C1581" s="171" t="s">
        <v>2447</v>
      </c>
      <c r="D1581" s="172">
        <v>44463</v>
      </c>
      <c r="E1581" s="173">
        <v>7.2831610000000005E-2</v>
      </c>
      <c r="F1581" s="173">
        <v>7.2831610000000005E-2</v>
      </c>
      <c r="G1581" s="173">
        <v>1014.3496</v>
      </c>
      <c r="I1581" s="92">
        <f t="shared" si="158"/>
        <v>7.2831610000000005E-2</v>
      </c>
      <c r="J1581" t="str">
        <f>IFERROR(VLOOKUP(VLOOKUP(B1581,'Div &amp; NAV PU'!K:N,4,0),$O:$P,2,0),"Debt")</f>
        <v>Debt</v>
      </c>
      <c r="R1581" t="str">
        <f t="shared" si="159"/>
        <v>Y0BQDirect Plan - Daily IDCW</v>
      </c>
      <c r="S1581" t="str">
        <f>+VLOOKUP(B1581,'Div &amp; NAV PU'!K:N,4,0)</f>
        <v>Y0BQ</v>
      </c>
      <c r="T1581" t="str">
        <f>+VLOOKUP(B1581,'Div &amp; NAV PU'!K:O,5,0)</f>
        <v>Direct Plan - Daily IDCW</v>
      </c>
      <c r="U1581">
        <f t="shared" si="157"/>
        <v>16.338912069999992</v>
      </c>
      <c r="V1581">
        <f>+VLOOKUP(T1581,Financials!$C$59:$AN$72,MATCH(S1581,Financials!$1:$1,0)-2,0)</f>
        <v>16.338912069999992</v>
      </c>
      <c r="W1581" s="108">
        <f t="shared" si="160"/>
        <v>0</v>
      </c>
      <c r="Y1581" s="92">
        <f t="shared" si="152"/>
        <v>16.338912069999992</v>
      </c>
      <c r="Z1581" s="169">
        <f t="shared" si="153"/>
        <v>16.338912069999992</v>
      </c>
      <c r="AA1581" s="169"/>
    </row>
    <row r="1582" spans="1:27" hidden="1" x14ac:dyDescent="0.25">
      <c r="A1582" s="171">
        <v>2335</v>
      </c>
      <c r="B1582" s="171">
        <v>242</v>
      </c>
      <c r="C1582" s="171" t="s">
        <v>2504</v>
      </c>
      <c r="D1582" s="172">
        <v>44463</v>
      </c>
      <c r="E1582" s="173">
        <v>0.18</v>
      </c>
      <c r="F1582" s="173">
        <v>0.18</v>
      </c>
      <c r="G1582" s="173">
        <v>14.337</v>
      </c>
      <c r="I1582" s="92">
        <f t="shared" si="158"/>
        <v>0.18</v>
      </c>
      <c r="J1582" t="str">
        <f>IFERROR(VLOOKUP(VLOOKUP(B1582,'Div &amp; NAV PU'!K:N,4,0),$O:$P,2,0),"Debt")</f>
        <v>Equity</v>
      </c>
      <c r="R1582" t="str">
        <f t="shared" si="159"/>
        <v>Y0BJRegular Plan - Quarterly IDCW</v>
      </c>
      <c r="S1582" t="str">
        <f>+VLOOKUP(B1582,'Div &amp; NAV PU'!K:N,4,0)</f>
        <v>Y0BJ</v>
      </c>
      <c r="T1582" t="str">
        <f>+VLOOKUP(B1582,'Div &amp; NAV PU'!K:O,5,0)</f>
        <v>Regular Plan - Quarterly IDCW</v>
      </c>
      <c r="U1582">
        <f t="shared" si="157"/>
        <v>0.36</v>
      </c>
      <c r="V1582">
        <f>+VLOOKUP(T1582,Financials!$C$59:$AN$72,MATCH(S1582,Financials!$1:$1,0)-2,0)</f>
        <v>0.36</v>
      </c>
      <c r="W1582" s="108">
        <f t="shared" si="160"/>
        <v>0</v>
      </c>
      <c r="Y1582" s="92">
        <f t="shared" si="152"/>
        <v>0.36</v>
      </c>
      <c r="Z1582" s="169">
        <f t="shared" si="153"/>
        <v>0.36</v>
      </c>
      <c r="AA1582" s="169"/>
    </row>
    <row r="1583" spans="1:27" hidden="1" x14ac:dyDescent="0.25">
      <c r="A1583" s="171">
        <v>2336</v>
      </c>
      <c r="B1583" s="171" t="s">
        <v>1308</v>
      </c>
      <c r="C1583" s="171" t="s">
        <v>2505</v>
      </c>
      <c r="D1583" s="172">
        <v>44463</v>
      </c>
      <c r="E1583" s="173">
        <v>0.19</v>
      </c>
      <c r="F1583" s="173">
        <v>0.19</v>
      </c>
      <c r="G1583" s="173">
        <v>15.289</v>
      </c>
      <c r="I1583" s="92">
        <f t="shared" si="158"/>
        <v>0.19</v>
      </c>
      <c r="J1583" t="str">
        <f>IFERROR(VLOOKUP(VLOOKUP(B1583,'Div &amp; NAV PU'!K:N,4,0),$O:$P,2,0),"Debt")</f>
        <v>Equity</v>
      </c>
      <c r="R1583" t="str">
        <f t="shared" si="159"/>
        <v>Y0BJDirect Plan - Quarterly IDCW</v>
      </c>
      <c r="S1583" t="str">
        <f>+VLOOKUP(B1583,'Div &amp; NAV PU'!K:N,4,0)</f>
        <v>Y0BJ</v>
      </c>
      <c r="T1583" t="str">
        <f>+VLOOKUP(B1583,'Div &amp; NAV PU'!K:O,5,0)</f>
        <v>Direct Plan - Quarterly IDCW</v>
      </c>
      <c r="U1583">
        <f t="shared" si="157"/>
        <v>0.38</v>
      </c>
      <c r="V1583">
        <f>+VLOOKUP(T1583,Financials!$C$59:$AN$72,MATCH(S1583,Financials!$1:$1,0)-2,0)</f>
        <v>0.38</v>
      </c>
      <c r="W1583" s="108">
        <f t="shared" si="160"/>
        <v>0</v>
      </c>
      <c r="Y1583" s="92">
        <f t="shared" si="152"/>
        <v>0.38</v>
      </c>
      <c r="Z1583" s="169">
        <f t="shared" si="153"/>
        <v>0.38</v>
      </c>
      <c r="AA1583" s="169"/>
    </row>
    <row r="1584" spans="1:27" hidden="1" x14ac:dyDescent="0.25">
      <c r="A1584" s="171">
        <v>2342</v>
      </c>
      <c r="B1584" s="171">
        <v>202</v>
      </c>
      <c r="C1584" s="171" t="s">
        <v>2498</v>
      </c>
      <c r="D1584" s="172">
        <v>44463</v>
      </c>
      <c r="E1584" s="173">
        <v>0.22</v>
      </c>
      <c r="F1584" s="173">
        <v>0.22</v>
      </c>
      <c r="G1584" s="173">
        <v>11.5433</v>
      </c>
      <c r="I1584" s="92">
        <f t="shared" si="158"/>
        <v>0.22</v>
      </c>
      <c r="J1584" t="str">
        <f>IFERROR(VLOOKUP(VLOOKUP(B1584,'Div &amp; NAV PU'!K:N,4,0),$O:$P,2,0),"Debt")</f>
        <v>Debt</v>
      </c>
      <c r="R1584" t="str">
        <f t="shared" si="159"/>
        <v>Y0BKRegular Plan - Quarterly IDCW</v>
      </c>
      <c r="S1584" t="str">
        <f>+VLOOKUP(B1584,'Div &amp; NAV PU'!K:N,4,0)</f>
        <v>Y0BK</v>
      </c>
      <c r="T1584" t="str">
        <f>+VLOOKUP(B1584,'Div &amp; NAV PU'!K:O,5,0)</f>
        <v>Regular Plan - Quarterly IDCW</v>
      </c>
      <c r="U1584">
        <f t="shared" si="157"/>
        <v>0.44</v>
      </c>
      <c r="V1584">
        <f>+VLOOKUP(T1584,Financials!$C$59:$AN$72,MATCH(S1584,Financials!$1:$1,0)-2,0)</f>
        <v>0.44</v>
      </c>
      <c r="W1584" s="108">
        <f t="shared" si="160"/>
        <v>0</v>
      </c>
      <c r="Y1584" s="92">
        <f t="shared" si="152"/>
        <v>0.44</v>
      </c>
      <c r="Z1584" s="169">
        <f t="shared" si="153"/>
        <v>0.44</v>
      </c>
      <c r="AA1584" s="169"/>
    </row>
    <row r="1585" spans="1:27" hidden="1" x14ac:dyDescent="0.25">
      <c r="A1585" s="171">
        <v>2344</v>
      </c>
      <c r="B1585" s="171" t="s">
        <v>1305</v>
      </c>
      <c r="C1585" s="171" t="s">
        <v>2502</v>
      </c>
      <c r="D1585" s="172">
        <v>44463</v>
      </c>
      <c r="E1585" s="173">
        <v>0.23</v>
      </c>
      <c r="F1585" s="173">
        <v>0.23</v>
      </c>
      <c r="G1585" s="173">
        <v>12.1958</v>
      </c>
      <c r="I1585" s="92">
        <f t="shared" si="158"/>
        <v>0.23</v>
      </c>
      <c r="J1585" t="str">
        <f>IFERROR(VLOOKUP(VLOOKUP(B1585,'Div &amp; NAV PU'!K:N,4,0),$O:$P,2,0),"Debt")</f>
        <v>Debt</v>
      </c>
      <c r="R1585" t="str">
        <f t="shared" si="159"/>
        <v>Y0BKDirect Plan - Quarterly IDCW</v>
      </c>
      <c r="S1585" t="str">
        <f>+VLOOKUP(B1585,'Div &amp; NAV PU'!K:N,4,0)</f>
        <v>Y0BK</v>
      </c>
      <c r="T1585" t="str">
        <f>+VLOOKUP(B1585,'Div &amp; NAV PU'!K:O,5,0)</f>
        <v>Direct Plan - Quarterly IDCW</v>
      </c>
      <c r="U1585">
        <f t="shared" si="157"/>
        <v>0.46</v>
      </c>
      <c r="V1585">
        <f>+VLOOKUP(T1585,Financials!$C$59:$AN$72,MATCH(S1585,Financials!$1:$1,0)-2,0)</f>
        <v>0.46</v>
      </c>
      <c r="W1585" s="108">
        <f t="shared" si="160"/>
        <v>0</v>
      </c>
      <c r="Y1585" s="92">
        <f t="shared" si="152"/>
        <v>0.46</v>
      </c>
      <c r="Z1585" s="169">
        <f t="shared" si="153"/>
        <v>0.46</v>
      </c>
      <c r="AA1585" s="169"/>
    </row>
    <row r="1586" spans="1:27" hidden="1" x14ac:dyDescent="0.25">
      <c r="A1586" s="171">
        <v>2359</v>
      </c>
      <c r="B1586" s="171" t="s">
        <v>1289</v>
      </c>
      <c r="C1586" s="171" t="s">
        <v>2444</v>
      </c>
      <c r="D1586" s="172">
        <v>44465</v>
      </c>
      <c r="E1586" s="173">
        <v>0.17553441</v>
      </c>
      <c r="F1586" s="173">
        <v>0.17553441</v>
      </c>
      <c r="G1586" s="173">
        <v>1023.3</v>
      </c>
      <c r="I1586" s="92">
        <f t="shared" si="158"/>
        <v>0.17553441</v>
      </c>
      <c r="J1586" t="str">
        <f>IFERROR(VLOOKUP(VLOOKUP(B1586,'Div &amp; NAV PU'!K:N,4,0),$O:$P,2,0),"Debt")</f>
        <v>Debt</v>
      </c>
      <c r="R1586" t="str">
        <f t="shared" si="159"/>
        <v>Y0ALRegular Plan - Daily IDCW</v>
      </c>
      <c r="S1586" t="str">
        <f>+VLOOKUP(B1586,'Div &amp; NAV PU'!K:N,4,0)</f>
        <v>Y0AL</v>
      </c>
      <c r="T1586" t="str">
        <f>+VLOOKUP(B1586,'Div &amp; NAV PU'!K:O,5,0)</f>
        <v>Regular Plan - Daily IDCW</v>
      </c>
      <c r="U1586">
        <f t="shared" si="157"/>
        <v>15.581406499999995</v>
      </c>
      <c r="V1586">
        <f>+VLOOKUP(T1586,Financials!$C$59:$AN$72,MATCH(S1586,Financials!$1:$1,0)-2,0)</f>
        <v>15.581406499999995</v>
      </c>
      <c r="W1586" s="108">
        <f t="shared" si="160"/>
        <v>0</v>
      </c>
      <c r="Y1586" s="92">
        <f t="shared" si="152"/>
        <v>15.581406499999995</v>
      </c>
      <c r="Z1586" s="169">
        <f t="shared" si="153"/>
        <v>15.581406499999995</v>
      </c>
      <c r="AA1586" s="169"/>
    </row>
    <row r="1587" spans="1:27" hidden="1" x14ac:dyDescent="0.25">
      <c r="A1587" s="171">
        <v>2360</v>
      </c>
      <c r="B1587" s="171" t="s">
        <v>1285</v>
      </c>
      <c r="C1587" s="171" t="s">
        <v>2445</v>
      </c>
      <c r="D1587" s="172">
        <v>44465</v>
      </c>
      <c r="E1587" s="173">
        <v>0.18209106999999999</v>
      </c>
      <c r="F1587" s="173">
        <v>0.18209106999999999</v>
      </c>
      <c r="G1587" s="173">
        <v>1023.3</v>
      </c>
      <c r="I1587" s="92">
        <f t="shared" si="158"/>
        <v>0.18209106999999999</v>
      </c>
      <c r="J1587" t="str">
        <f>IFERROR(VLOOKUP(VLOOKUP(B1587,'Div &amp; NAV PU'!K:N,4,0),$O:$P,2,0),"Debt")</f>
        <v>Debt</v>
      </c>
      <c r="R1587" t="str">
        <f t="shared" si="159"/>
        <v>Y0ALDirect Plan - Daily IDCW</v>
      </c>
      <c r="S1587" t="str">
        <f>+VLOOKUP(B1587,'Div &amp; NAV PU'!K:N,4,0)</f>
        <v>Y0AL</v>
      </c>
      <c r="T1587" t="str">
        <f>+VLOOKUP(B1587,'Div &amp; NAV PU'!K:O,5,0)</f>
        <v>Direct Plan - Daily IDCW</v>
      </c>
      <c r="U1587">
        <f t="shared" si="157"/>
        <v>16.110954460000006</v>
      </c>
      <c r="V1587">
        <f>+VLOOKUP(T1587,Financials!$C$59:$AN$72,MATCH(S1587,Financials!$1:$1,0)-2,0)</f>
        <v>16.110954460000006</v>
      </c>
      <c r="W1587" s="108">
        <f t="shared" si="160"/>
        <v>0</v>
      </c>
      <c r="Y1587" s="92">
        <f t="shared" si="152"/>
        <v>16.110954460000006</v>
      </c>
      <c r="Z1587" s="169">
        <f t="shared" si="153"/>
        <v>16.110954460000006</v>
      </c>
      <c r="AA1587" s="169"/>
    </row>
    <row r="1588" spans="1:27" hidden="1" x14ac:dyDescent="0.25">
      <c r="A1588" s="171">
        <v>2361</v>
      </c>
      <c r="B1588" s="171" t="s">
        <v>1271</v>
      </c>
      <c r="C1588" s="171" t="s">
        <v>2446</v>
      </c>
      <c r="D1588" s="172">
        <v>44465</v>
      </c>
      <c r="E1588" s="173">
        <v>0.17377445</v>
      </c>
      <c r="F1588" s="173">
        <v>0.17377445</v>
      </c>
      <c r="G1588" s="173">
        <v>1011.7794</v>
      </c>
      <c r="I1588" s="92">
        <f t="shared" si="158"/>
        <v>0.17377445</v>
      </c>
      <c r="J1588" t="str">
        <f>IFERROR(VLOOKUP(VLOOKUP(B1588,'Div &amp; NAV PU'!K:N,4,0),$O:$P,2,0),"Debt")</f>
        <v>Debt</v>
      </c>
      <c r="R1588" t="str">
        <f t="shared" si="159"/>
        <v>Y0BQRegular Plan - Daily IDCW</v>
      </c>
      <c r="S1588" t="str">
        <f>+VLOOKUP(B1588,'Div &amp; NAV PU'!K:N,4,0)</f>
        <v>Y0BQ</v>
      </c>
      <c r="T1588" t="str">
        <f>+VLOOKUP(B1588,'Div &amp; NAV PU'!K:O,5,0)</f>
        <v>Regular Plan - Daily IDCW</v>
      </c>
      <c r="U1588">
        <f t="shared" si="157"/>
        <v>15.994319890000005</v>
      </c>
      <c r="V1588">
        <f>+VLOOKUP(T1588,Financials!$C$59:$AN$72,MATCH(S1588,Financials!$1:$1,0)-2,0)</f>
        <v>15.994319890000005</v>
      </c>
      <c r="W1588" s="108">
        <f t="shared" si="160"/>
        <v>0</v>
      </c>
      <c r="Y1588" s="92">
        <f t="shared" si="152"/>
        <v>15.994319890000005</v>
      </c>
      <c r="Z1588" s="169">
        <f t="shared" si="153"/>
        <v>15.994319890000005</v>
      </c>
      <c r="AA1588" s="169"/>
    </row>
    <row r="1589" spans="1:27" hidden="1" x14ac:dyDescent="0.25">
      <c r="A1589" s="171">
        <v>2362</v>
      </c>
      <c r="B1589" s="171" t="s">
        <v>1268</v>
      </c>
      <c r="C1589" s="171" t="s">
        <v>2447</v>
      </c>
      <c r="D1589" s="172">
        <v>44465</v>
      </c>
      <c r="E1589" s="173">
        <v>0.17756833</v>
      </c>
      <c r="F1589" s="173">
        <v>0.17756833</v>
      </c>
      <c r="G1589" s="173">
        <v>1014.3496</v>
      </c>
      <c r="I1589" s="92">
        <f t="shared" si="158"/>
        <v>0.17756833</v>
      </c>
      <c r="J1589" t="str">
        <f>IFERROR(VLOOKUP(VLOOKUP(B1589,'Div &amp; NAV PU'!K:N,4,0),$O:$P,2,0),"Debt")</f>
        <v>Debt</v>
      </c>
      <c r="R1589" t="str">
        <f t="shared" si="159"/>
        <v>Y0BQDirect Plan - Daily IDCW</v>
      </c>
      <c r="S1589" t="str">
        <f>+VLOOKUP(B1589,'Div &amp; NAV PU'!K:N,4,0)</f>
        <v>Y0BQ</v>
      </c>
      <c r="T1589" t="str">
        <f>+VLOOKUP(B1589,'Div &amp; NAV PU'!K:O,5,0)</f>
        <v>Direct Plan - Daily IDCW</v>
      </c>
      <c r="U1589">
        <f t="shared" si="157"/>
        <v>16.338912069999992</v>
      </c>
      <c r="V1589">
        <f>+VLOOKUP(T1589,Financials!$C$59:$AN$72,MATCH(S1589,Financials!$1:$1,0)-2,0)</f>
        <v>16.338912069999992</v>
      </c>
      <c r="W1589" s="108">
        <f t="shared" si="160"/>
        <v>0</v>
      </c>
      <c r="Y1589" s="92">
        <f t="shared" si="152"/>
        <v>16.338912069999992</v>
      </c>
      <c r="Z1589" s="169">
        <f t="shared" si="153"/>
        <v>16.338912069999992</v>
      </c>
      <c r="AA1589" s="169"/>
    </row>
    <row r="1590" spans="1:27" hidden="1" x14ac:dyDescent="0.25">
      <c r="A1590" s="171">
        <v>2364</v>
      </c>
      <c r="B1590" s="171" t="s">
        <v>1338</v>
      </c>
      <c r="C1590" s="171" t="s">
        <v>2477</v>
      </c>
      <c r="D1590" s="172">
        <v>44466</v>
      </c>
      <c r="E1590" s="173">
        <v>2.2999999999999998</v>
      </c>
      <c r="F1590" s="173">
        <v>2.2999999999999998</v>
      </c>
      <c r="G1590" s="173">
        <v>1009.6755000000001</v>
      </c>
      <c r="I1590" s="92">
        <f t="shared" si="158"/>
        <v>2.2999999999999998</v>
      </c>
      <c r="J1590" t="str">
        <f>IFERROR(VLOOKUP(VLOOKUP(B1590,'Div &amp; NAV PU'!K:N,4,0),$O:$P,2,0),"Debt")</f>
        <v>Debt</v>
      </c>
      <c r="R1590" t="str">
        <f t="shared" si="159"/>
        <v>Y0ALRegular Plan - Monthly IDCW</v>
      </c>
      <c r="S1590" t="str">
        <f>+VLOOKUP(B1590,'Div &amp; NAV PU'!K:N,4,0)</f>
        <v>Y0AL</v>
      </c>
      <c r="T1590" t="str">
        <f>+VLOOKUP(B1590,'Div &amp; NAV PU'!K:O,5,0)</f>
        <v>Regular Plan - Monthly IDCW</v>
      </c>
      <c r="U1590">
        <f t="shared" si="157"/>
        <v>13.100000000000001</v>
      </c>
      <c r="V1590">
        <f>+VLOOKUP(T1590,Financials!$C$59:$AN$72,MATCH(S1590,Financials!$1:$1,0)-2,0)</f>
        <v>13.100000000000001</v>
      </c>
      <c r="W1590" s="108">
        <f t="shared" si="160"/>
        <v>0</v>
      </c>
      <c r="Y1590" s="92">
        <f t="shared" si="152"/>
        <v>13.100000000000001</v>
      </c>
      <c r="Z1590" s="169">
        <f t="shared" si="153"/>
        <v>13.100000000000001</v>
      </c>
      <c r="AA1590" s="169"/>
    </row>
    <row r="1591" spans="1:27" hidden="1" x14ac:dyDescent="0.25">
      <c r="A1591" s="171">
        <v>2367</v>
      </c>
      <c r="B1591" s="171" t="s">
        <v>1299</v>
      </c>
      <c r="C1591" s="171" t="s">
        <v>2481</v>
      </c>
      <c r="D1591" s="172">
        <v>44466</v>
      </c>
      <c r="E1591" s="173">
        <v>0.05</v>
      </c>
      <c r="F1591" s="173">
        <v>0.05</v>
      </c>
      <c r="G1591" s="173">
        <v>11.3247</v>
      </c>
      <c r="I1591" s="92">
        <f t="shared" si="158"/>
        <v>0.05</v>
      </c>
      <c r="J1591" t="str">
        <f>IFERROR(VLOOKUP(VLOOKUP(B1591,'Div &amp; NAV PU'!K:N,4,0),$O:$P,2,0),"Debt")</f>
        <v>Debt</v>
      </c>
      <c r="R1591" t="str">
        <f t="shared" si="159"/>
        <v>Y0AIRegular Plan - Monthly IDCW</v>
      </c>
      <c r="S1591" t="str">
        <f>+VLOOKUP(B1591,'Div &amp; NAV PU'!K:N,4,0)</f>
        <v>Y0AI</v>
      </c>
      <c r="T1591" t="str">
        <f>+VLOOKUP(B1591,'Div &amp; NAV PU'!K:O,5,0)</f>
        <v>Regular Plan - Monthly IDCW</v>
      </c>
      <c r="U1591">
        <f t="shared" si="157"/>
        <v>0.3</v>
      </c>
      <c r="V1591">
        <f>+VLOOKUP(T1591,Financials!$C$59:$AN$72,MATCH(S1591,Financials!$1:$1,0)-2,0)</f>
        <v>0.3</v>
      </c>
      <c r="W1591" s="108">
        <f t="shared" si="160"/>
        <v>0</v>
      </c>
      <c r="Y1591" s="92">
        <f t="shared" si="152"/>
        <v>0.3</v>
      </c>
      <c r="Z1591" s="169">
        <f t="shared" si="153"/>
        <v>0.3</v>
      </c>
      <c r="AA1591" s="169"/>
    </row>
    <row r="1592" spans="1:27" hidden="1" x14ac:dyDescent="0.25">
      <c r="A1592" s="171">
        <v>2368</v>
      </c>
      <c r="B1592" s="171" t="s">
        <v>1292</v>
      </c>
      <c r="C1592" s="171" t="s">
        <v>2471</v>
      </c>
      <c r="D1592" s="172">
        <v>44466</v>
      </c>
      <c r="E1592" s="173">
        <v>0.06</v>
      </c>
      <c r="F1592" s="173">
        <v>0.06</v>
      </c>
      <c r="G1592" s="173">
        <v>11.105</v>
      </c>
      <c r="I1592" s="92">
        <f t="shared" si="158"/>
        <v>0.06</v>
      </c>
      <c r="J1592" t="str">
        <f>IFERROR(VLOOKUP(VLOOKUP(B1592,'Div &amp; NAV PU'!K:N,4,0),$O:$P,2,0),"Debt")</f>
        <v>Debt</v>
      </c>
      <c r="R1592" t="str">
        <f t="shared" si="159"/>
        <v>Y0AHRegular Plan - IDCW</v>
      </c>
      <c r="S1592" t="str">
        <f>+VLOOKUP(B1592,'Div &amp; NAV PU'!K:N,4,0)</f>
        <v>Y0AH</v>
      </c>
      <c r="T1592" t="str">
        <f>+VLOOKUP(B1592,'Div &amp; NAV PU'!K:O,5,0)</f>
        <v>Regular Plan - IDCW</v>
      </c>
      <c r="U1592">
        <f t="shared" si="157"/>
        <v>0.36</v>
      </c>
      <c r="V1592">
        <f>+VLOOKUP(T1592,Financials!$C$59:$AN$72,MATCH(S1592,Financials!$1:$1,0)-2,0)</f>
        <v>0.36</v>
      </c>
      <c r="W1592" s="108">
        <f t="shared" si="160"/>
        <v>0</v>
      </c>
      <c r="Y1592" s="92">
        <f t="shared" si="152"/>
        <v>0.36</v>
      </c>
      <c r="Z1592" s="169">
        <f t="shared" si="153"/>
        <v>0.36</v>
      </c>
      <c r="AA1592" s="169"/>
    </row>
    <row r="1593" spans="1:27" hidden="1" x14ac:dyDescent="0.25">
      <c r="A1593" s="171">
        <v>2371</v>
      </c>
      <c r="B1593" s="171">
        <v>221</v>
      </c>
      <c r="C1593" s="171" t="s">
        <v>2454</v>
      </c>
      <c r="D1593" s="172">
        <v>44466</v>
      </c>
      <c r="E1593" s="173">
        <v>3.1338799999999999E-3</v>
      </c>
      <c r="F1593" s="173">
        <v>3.1338799999999999E-3</v>
      </c>
      <c r="G1593" s="173">
        <v>11.1326</v>
      </c>
      <c r="I1593" s="92">
        <f t="shared" si="158"/>
        <v>3.1338799999999999E-3</v>
      </c>
      <c r="J1593" t="str">
        <f>IFERROR(VLOOKUP(VLOOKUP(B1593,'Div &amp; NAV PU'!K:N,4,0),$O:$P,2,0),"Debt")</f>
        <v>Debt</v>
      </c>
      <c r="R1593" t="str">
        <f t="shared" si="159"/>
        <v>Y0BORegular Plan - Weekly IDCW</v>
      </c>
      <c r="S1593" t="str">
        <f>+VLOOKUP(B1593,'Div &amp; NAV PU'!K:N,4,0)</f>
        <v>Y0BO</v>
      </c>
      <c r="T1593" t="str">
        <f>+VLOOKUP(B1593,'Div &amp; NAV PU'!K:O,5,0)</f>
        <v>Regular Plan - Weekly IDCW</v>
      </c>
      <c r="U1593">
        <f t="shared" si="157"/>
        <v>0.15691073999999997</v>
      </c>
      <c r="V1593">
        <f>+VLOOKUP(T1593,Financials!$C$59:$AN$72,MATCH(S1593,Financials!$1:$1,0)-2,0)</f>
        <v>0.15691073999999997</v>
      </c>
      <c r="W1593" s="108">
        <f t="shared" si="160"/>
        <v>0</v>
      </c>
      <c r="Y1593" s="92">
        <f t="shared" si="152"/>
        <v>0.15691073999999997</v>
      </c>
      <c r="Z1593" s="169">
        <f t="shared" si="153"/>
        <v>0.15691073999999997</v>
      </c>
      <c r="AA1593" s="169"/>
    </row>
    <row r="1594" spans="1:27" hidden="1" x14ac:dyDescent="0.25">
      <c r="A1594" s="171">
        <v>2373</v>
      </c>
      <c r="B1594" s="171">
        <v>121</v>
      </c>
      <c r="C1594" s="171" t="s">
        <v>2476</v>
      </c>
      <c r="D1594" s="172">
        <v>44466</v>
      </c>
      <c r="E1594" s="173">
        <v>0.04</v>
      </c>
      <c r="F1594" s="173">
        <v>0.04</v>
      </c>
      <c r="G1594" s="173">
        <v>12.758100000000001</v>
      </c>
      <c r="I1594" s="92">
        <f t="shared" si="158"/>
        <v>0.04</v>
      </c>
      <c r="J1594" t="str">
        <f>IFERROR(VLOOKUP(VLOOKUP(B1594,'Div &amp; NAV PU'!K:N,4,0),$O:$P,2,0),"Debt")</f>
        <v>Debt</v>
      </c>
      <c r="R1594" t="str">
        <f t="shared" si="159"/>
        <v>Y0BORegular Plan - Monthly IDCW</v>
      </c>
      <c r="S1594" t="str">
        <f>+VLOOKUP(B1594,'Div &amp; NAV PU'!K:N,4,0)</f>
        <v>Y0BO</v>
      </c>
      <c r="T1594" t="str">
        <f>+VLOOKUP(B1594,'Div &amp; NAV PU'!K:O,5,0)</f>
        <v>Regular Plan - Monthly IDCW</v>
      </c>
      <c r="U1594">
        <f t="shared" si="157"/>
        <v>0.24000000000000002</v>
      </c>
      <c r="V1594">
        <f>+VLOOKUP(T1594,Financials!$C$59:$AN$72,MATCH(S1594,Financials!$1:$1,0)-2,0)</f>
        <v>0.24000000000000002</v>
      </c>
      <c r="W1594" s="108">
        <f t="shared" si="160"/>
        <v>0</v>
      </c>
      <c r="Y1594" s="92">
        <f t="shared" si="152"/>
        <v>0.24000000000000002</v>
      </c>
      <c r="Z1594" s="169">
        <f t="shared" si="153"/>
        <v>0.24000000000000002</v>
      </c>
      <c r="AA1594" s="169"/>
    </row>
    <row r="1595" spans="1:27" hidden="1" x14ac:dyDescent="0.25">
      <c r="A1595" s="171">
        <v>2374</v>
      </c>
      <c r="B1595" s="171">
        <v>222</v>
      </c>
      <c r="C1595" s="171" t="s">
        <v>2455</v>
      </c>
      <c r="D1595" s="172">
        <v>44466</v>
      </c>
      <c r="E1595" s="173">
        <v>2.1853599999999999E-3</v>
      </c>
      <c r="F1595" s="173">
        <v>2.1853599999999999E-3</v>
      </c>
      <c r="G1595" s="173">
        <v>10.322100000000001</v>
      </c>
      <c r="I1595" s="92">
        <f t="shared" si="158"/>
        <v>2.1853599999999999E-3</v>
      </c>
      <c r="J1595" t="str">
        <f>IFERROR(VLOOKUP(VLOOKUP(B1595,'Div &amp; NAV PU'!K:N,4,0),$O:$P,2,0),"Debt")</f>
        <v>Debt</v>
      </c>
      <c r="R1595" t="str">
        <f t="shared" si="159"/>
        <v>Y0BORegular Plan - Daily IDCW</v>
      </c>
      <c r="S1595" t="str">
        <f>+VLOOKUP(B1595,'Div &amp; NAV PU'!K:N,4,0)</f>
        <v>Y0BO</v>
      </c>
      <c r="T1595" t="str">
        <f>+VLOOKUP(B1595,'Div &amp; NAV PU'!K:O,5,0)</f>
        <v>Regular Plan - Daily IDCW</v>
      </c>
      <c r="U1595">
        <f t="shared" si="157"/>
        <v>0.17107141000000012</v>
      </c>
      <c r="V1595">
        <f>+VLOOKUP(T1595,Financials!$C$59:$AN$72,MATCH(S1595,Financials!$1:$1,0)-2,0)</f>
        <v>0.17107141000000012</v>
      </c>
      <c r="W1595" s="108">
        <f t="shared" si="160"/>
        <v>0</v>
      </c>
      <c r="Y1595" s="92">
        <f t="shared" si="152"/>
        <v>0.17107141000000012</v>
      </c>
      <c r="Z1595" s="169">
        <f t="shared" si="153"/>
        <v>0.17107141000000012</v>
      </c>
      <c r="AA1595" s="169"/>
    </row>
    <row r="1596" spans="1:27" hidden="1" x14ac:dyDescent="0.25">
      <c r="A1596" s="171">
        <v>2376</v>
      </c>
      <c r="B1596" s="171" t="s">
        <v>1262</v>
      </c>
      <c r="C1596" s="171" t="s">
        <v>2456</v>
      </c>
      <c r="D1596" s="172">
        <v>44466</v>
      </c>
      <c r="E1596" s="173">
        <v>3.44401E-3</v>
      </c>
      <c r="F1596" s="173">
        <v>3.44401E-3</v>
      </c>
      <c r="G1596" s="173">
        <v>11.315300000000001</v>
      </c>
      <c r="I1596" s="92">
        <f t="shared" si="158"/>
        <v>3.44401E-3</v>
      </c>
      <c r="J1596" t="str">
        <f>IFERROR(VLOOKUP(VLOOKUP(B1596,'Div &amp; NAV PU'!K:N,4,0),$O:$P,2,0),"Debt")</f>
        <v>Debt</v>
      </c>
      <c r="R1596" t="str">
        <f t="shared" si="159"/>
        <v>Y0BODirect Plan - Weekly IDCW</v>
      </c>
      <c r="S1596" t="str">
        <f>+VLOOKUP(B1596,'Div &amp; NAV PU'!K:N,4,0)</f>
        <v>Y0BO</v>
      </c>
      <c r="T1596" t="str">
        <f>+VLOOKUP(B1596,'Div &amp; NAV PU'!K:O,5,0)</f>
        <v>Direct Plan - Weekly IDCW</v>
      </c>
      <c r="U1596">
        <f t="shared" si="157"/>
        <v>0.16732176999999998</v>
      </c>
      <c r="V1596">
        <f>+VLOOKUP(T1596,Financials!$C$59:$AN$72,MATCH(S1596,Financials!$1:$1,0)-2,0)</f>
        <v>0.16732176999999998</v>
      </c>
      <c r="W1596" s="108">
        <f t="shared" si="160"/>
        <v>0</v>
      </c>
      <c r="Y1596" s="92">
        <f t="shared" ref="Y1596:Y1648" si="161">+SUMIFS(E:E,R:R,R1596)</f>
        <v>0.16732176999999998</v>
      </c>
      <c r="Z1596" s="169">
        <f t="shared" ref="Z1596:Z1648" si="162">+SUMIFS(F:F,R:R,R1596)</f>
        <v>0.16732176999999998</v>
      </c>
      <c r="AA1596" s="169"/>
    </row>
    <row r="1597" spans="1:27" hidden="1" x14ac:dyDescent="0.25">
      <c r="A1597" s="171">
        <v>2378</v>
      </c>
      <c r="B1597" s="171" t="s">
        <v>1261</v>
      </c>
      <c r="C1597" s="171" t="s">
        <v>2482</v>
      </c>
      <c r="D1597" s="172">
        <v>44466</v>
      </c>
      <c r="E1597" s="173">
        <v>0.04</v>
      </c>
      <c r="F1597" s="173">
        <v>0.04</v>
      </c>
      <c r="G1597" s="173">
        <v>13.0718</v>
      </c>
      <c r="I1597" s="92">
        <f t="shared" si="158"/>
        <v>0.04</v>
      </c>
      <c r="J1597" t="str">
        <f>IFERROR(VLOOKUP(VLOOKUP(B1597,'Div &amp; NAV PU'!K:N,4,0),$O:$P,2,0),"Debt")</f>
        <v>Debt</v>
      </c>
      <c r="R1597" t="str">
        <f t="shared" si="159"/>
        <v>Y0BODirect Plan - Monthly IDCW</v>
      </c>
      <c r="S1597" t="str">
        <f>+VLOOKUP(B1597,'Div &amp; NAV PU'!K:N,4,0)</f>
        <v>Y0BO</v>
      </c>
      <c r="T1597" t="str">
        <f>+VLOOKUP(B1597,'Div &amp; NAV PU'!K:O,5,0)</f>
        <v>Direct Plan - Monthly IDCW</v>
      </c>
      <c r="U1597">
        <f t="shared" si="157"/>
        <v>0.24000000000000002</v>
      </c>
      <c r="V1597">
        <f>+VLOOKUP(T1597,Financials!$C$59:$AN$72,MATCH(S1597,Financials!$1:$1,0)-2,0)</f>
        <v>0.24000000000000002</v>
      </c>
      <c r="W1597" s="108">
        <f t="shared" si="160"/>
        <v>0</v>
      </c>
      <c r="Y1597" s="92">
        <f t="shared" si="161"/>
        <v>0.24000000000000002</v>
      </c>
      <c r="Z1597" s="169">
        <f t="shared" si="162"/>
        <v>0.24000000000000002</v>
      </c>
      <c r="AA1597" s="169"/>
    </row>
    <row r="1598" spans="1:27" hidden="1" x14ac:dyDescent="0.25">
      <c r="A1598" s="171">
        <v>2379</v>
      </c>
      <c r="B1598" s="171" t="s">
        <v>1259</v>
      </c>
      <c r="C1598" s="171" t="s">
        <v>2457</v>
      </c>
      <c r="D1598" s="172">
        <v>44466</v>
      </c>
      <c r="E1598" s="173">
        <v>2.4094099999999999E-3</v>
      </c>
      <c r="F1598" s="173">
        <v>2.4094099999999999E-3</v>
      </c>
      <c r="G1598" s="173">
        <v>10.5092</v>
      </c>
      <c r="I1598" s="92">
        <f t="shared" si="158"/>
        <v>2.4094099999999999E-3</v>
      </c>
      <c r="J1598" t="str">
        <f>IFERROR(VLOOKUP(VLOOKUP(B1598,'Div &amp; NAV PU'!K:N,4,0),$O:$P,2,0),"Debt")</f>
        <v>Debt</v>
      </c>
      <c r="R1598" t="str">
        <f t="shared" si="159"/>
        <v>Y0BODirect Plan - Daily IDCW</v>
      </c>
      <c r="S1598" t="str">
        <f>+VLOOKUP(B1598,'Div &amp; NAV PU'!K:N,4,0)</f>
        <v>Y0BO</v>
      </c>
      <c r="T1598" t="str">
        <f>+VLOOKUP(B1598,'Div &amp; NAV PU'!K:O,5,0)</f>
        <v>Direct Plan - Daily IDCW</v>
      </c>
      <c r="U1598">
        <f t="shared" si="157"/>
        <v>0.18260394999999999</v>
      </c>
      <c r="V1598">
        <f>+VLOOKUP(T1598,Financials!$C$59:$AN$72,MATCH(S1598,Financials!$1:$1,0)-2,0)</f>
        <v>0.18260394999999999</v>
      </c>
      <c r="W1598" s="108">
        <f t="shared" si="160"/>
        <v>0</v>
      </c>
      <c r="Y1598" s="92">
        <f t="shared" si="161"/>
        <v>0.18260394999999999</v>
      </c>
      <c r="Z1598" s="169">
        <f t="shared" si="162"/>
        <v>0.18260394999999999</v>
      </c>
      <c r="AA1598" s="169"/>
    </row>
    <row r="1599" spans="1:27" hidden="1" x14ac:dyDescent="0.25">
      <c r="A1599" s="171">
        <v>2381</v>
      </c>
      <c r="B1599" s="171">
        <v>131</v>
      </c>
      <c r="C1599" s="171" t="s">
        <v>2480</v>
      </c>
      <c r="D1599" s="172">
        <v>44466</v>
      </c>
      <c r="E1599" s="173">
        <v>0.05</v>
      </c>
      <c r="F1599" s="173">
        <v>0.05</v>
      </c>
      <c r="G1599" s="173">
        <v>11.3759</v>
      </c>
      <c r="I1599" s="92">
        <f t="shared" si="158"/>
        <v>0.05</v>
      </c>
      <c r="J1599" t="str">
        <f>IFERROR(VLOOKUP(VLOOKUP(B1599,'Div &amp; NAV PU'!K:N,4,0),$O:$P,2,0),"Debt")</f>
        <v>Debt</v>
      </c>
      <c r="R1599" t="str">
        <f t="shared" si="159"/>
        <v>Y0BNRegular Plan - Monthly IDCW</v>
      </c>
      <c r="S1599" t="str">
        <f>+VLOOKUP(B1599,'Div &amp; NAV PU'!K:N,4,0)</f>
        <v>Y0BN</v>
      </c>
      <c r="T1599" t="str">
        <f>+VLOOKUP(B1599,'Div &amp; NAV PU'!K:O,5,0)</f>
        <v>Regular Plan - Monthly IDCW</v>
      </c>
      <c r="U1599">
        <f t="shared" si="157"/>
        <v>0.3</v>
      </c>
      <c r="V1599">
        <f>+VLOOKUP(T1599,Financials!$C$59:$AN$72,MATCH(S1599,Financials!$1:$1,0)-2,0)</f>
        <v>0.3</v>
      </c>
      <c r="W1599" s="108">
        <f t="shared" si="160"/>
        <v>0</v>
      </c>
      <c r="Y1599" s="92">
        <f t="shared" si="161"/>
        <v>0.3</v>
      </c>
      <c r="Z1599" s="169">
        <f t="shared" si="162"/>
        <v>0.3</v>
      </c>
      <c r="AA1599" s="169"/>
    </row>
    <row r="1600" spans="1:27" hidden="1" x14ac:dyDescent="0.25">
      <c r="A1600" s="171">
        <v>2383</v>
      </c>
      <c r="B1600" s="171" t="s">
        <v>1281</v>
      </c>
      <c r="C1600" s="171" t="s">
        <v>2483</v>
      </c>
      <c r="D1600" s="172">
        <v>44466</v>
      </c>
      <c r="E1600" s="173">
        <v>0.05</v>
      </c>
      <c r="F1600" s="173">
        <v>0.05</v>
      </c>
      <c r="G1600" s="173">
        <v>11.963900000000001</v>
      </c>
      <c r="I1600" s="92">
        <f t="shared" si="158"/>
        <v>0.05</v>
      </c>
      <c r="J1600" t="str">
        <f>IFERROR(VLOOKUP(VLOOKUP(B1600,'Div &amp; NAV PU'!K:N,4,0),$O:$P,2,0),"Debt")</f>
        <v>Debt</v>
      </c>
      <c r="R1600" t="str">
        <f t="shared" si="159"/>
        <v>Y0BNDirect Plan - Monthly IDCW</v>
      </c>
      <c r="S1600" t="str">
        <f>+VLOOKUP(B1600,'Div &amp; NAV PU'!K:N,4,0)</f>
        <v>Y0BN</v>
      </c>
      <c r="T1600" t="str">
        <f>+VLOOKUP(B1600,'Div &amp; NAV PU'!K:O,5,0)</f>
        <v>Direct Plan - Monthly IDCW</v>
      </c>
      <c r="U1600">
        <f t="shared" si="157"/>
        <v>0.3</v>
      </c>
      <c r="V1600">
        <f>+VLOOKUP(T1600,Financials!$C$59:$AN$72,MATCH(S1600,Financials!$1:$1,0)-2,0)</f>
        <v>0.3</v>
      </c>
      <c r="W1600" s="108">
        <f t="shared" si="160"/>
        <v>0</v>
      </c>
      <c r="Y1600" s="92">
        <f t="shared" si="161"/>
        <v>0.3</v>
      </c>
      <c r="Z1600" s="169">
        <f t="shared" si="162"/>
        <v>0.3</v>
      </c>
      <c r="AA1600" s="169"/>
    </row>
    <row r="1601" spans="1:32" hidden="1" x14ac:dyDescent="0.25">
      <c r="A1601" s="171">
        <v>2384</v>
      </c>
      <c r="B1601" s="171" t="s">
        <v>1352</v>
      </c>
      <c r="C1601" s="171" t="s">
        <v>2473</v>
      </c>
      <c r="D1601" s="172">
        <v>44466</v>
      </c>
      <c r="E1601" s="173">
        <v>0.06</v>
      </c>
      <c r="F1601" s="173">
        <v>0.06</v>
      </c>
      <c r="G1601" s="173">
        <v>11.085900000000001</v>
      </c>
      <c r="I1601" s="92">
        <f t="shared" si="158"/>
        <v>0.06</v>
      </c>
      <c r="J1601" t="str">
        <f>IFERROR(VLOOKUP(VLOOKUP(B1601,'Div &amp; NAV PU'!K:N,4,0),$O:$P,2,0),"Debt")</f>
        <v>Debt</v>
      </c>
      <c r="R1601" t="str">
        <f t="shared" si="159"/>
        <v>Y0D6Regular Plan - IDCW</v>
      </c>
      <c r="S1601" t="str">
        <f>+VLOOKUP(B1601,'Div &amp; NAV PU'!K:N,4,0)</f>
        <v>Y0D6</v>
      </c>
      <c r="T1601" t="str">
        <f>+VLOOKUP(B1601,'Div &amp; NAV PU'!K:O,5,0)</f>
        <v>Regular Plan - IDCW</v>
      </c>
      <c r="U1601">
        <f t="shared" si="157"/>
        <v>0.36</v>
      </c>
      <c r="V1601">
        <f>+VLOOKUP(T1601,Financials!$C$59:$AN$72,MATCH(S1601,Financials!$1:$1,0)-2,0)</f>
        <v>0.36</v>
      </c>
      <c r="W1601" s="108">
        <f t="shared" si="160"/>
        <v>0</v>
      </c>
      <c r="Y1601" s="92">
        <f t="shared" si="161"/>
        <v>0.36</v>
      </c>
      <c r="Z1601" s="169">
        <f t="shared" si="162"/>
        <v>0.36</v>
      </c>
      <c r="AA1601" s="169"/>
    </row>
    <row r="1602" spans="1:32" hidden="1" x14ac:dyDescent="0.25">
      <c r="A1602" s="171">
        <v>2386</v>
      </c>
      <c r="B1602" s="171" t="s">
        <v>1354</v>
      </c>
      <c r="C1602" s="171" t="s">
        <v>2474</v>
      </c>
      <c r="D1602" s="172">
        <v>44466</v>
      </c>
      <c r="E1602" s="173">
        <v>0.06</v>
      </c>
      <c r="F1602" s="173">
        <v>0.06</v>
      </c>
      <c r="G1602" s="173">
        <v>11.7346</v>
      </c>
      <c r="I1602" s="92">
        <f t="shared" si="158"/>
        <v>0.06</v>
      </c>
      <c r="J1602" t="str">
        <f>IFERROR(VLOOKUP(VLOOKUP(B1602,'Div &amp; NAV PU'!K:N,4,0),$O:$P,2,0),"Debt")</f>
        <v>Debt</v>
      </c>
      <c r="R1602" t="str">
        <f t="shared" si="159"/>
        <v>Y0D6Direct Plan - IDCW</v>
      </c>
      <c r="S1602" t="str">
        <f>+VLOOKUP(B1602,'Div &amp; NAV PU'!K:N,4,0)</f>
        <v>Y0D6</v>
      </c>
      <c r="T1602" t="str">
        <f>+VLOOKUP(B1602,'Div &amp; NAV PU'!K:O,5,0)</f>
        <v>Direct Plan - IDCW</v>
      </c>
      <c r="U1602">
        <f t="shared" si="157"/>
        <v>0.36</v>
      </c>
      <c r="V1602">
        <f>+VLOOKUP(T1602,Financials!$C$59:$AN$72,MATCH(S1602,Financials!$1:$1,0)-2,0)</f>
        <v>0.36</v>
      </c>
      <c r="W1602" s="108">
        <f t="shared" si="160"/>
        <v>0</v>
      </c>
      <c r="Y1602" s="92">
        <f t="shared" si="161"/>
        <v>0.36</v>
      </c>
      <c r="Z1602" s="169">
        <f t="shared" si="162"/>
        <v>0.36</v>
      </c>
      <c r="AA1602" s="169"/>
    </row>
    <row r="1603" spans="1:32" hidden="1" x14ac:dyDescent="0.25">
      <c r="A1603" s="171">
        <v>2388</v>
      </c>
      <c r="B1603" s="171" t="s">
        <v>1339</v>
      </c>
      <c r="C1603" s="171" t="s">
        <v>2453</v>
      </c>
      <c r="D1603" s="172">
        <v>44466</v>
      </c>
      <c r="E1603" s="173">
        <v>0.59803640000000002</v>
      </c>
      <c r="F1603" s="173">
        <v>0.59803640000000002</v>
      </c>
      <c r="G1603" s="173">
        <v>1000.0318</v>
      </c>
      <c r="I1603" s="92">
        <f t="shared" si="158"/>
        <v>0.59803640000000002</v>
      </c>
      <c r="J1603" t="str">
        <f>IFERROR(VLOOKUP(VLOOKUP(B1603,'Div &amp; NAV PU'!K:N,4,0),$O:$P,2,0),"Debt")</f>
        <v>Debt</v>
      </c>
      <c r="R1603" t="str">
        <f t="shared" si="159"/>
        <v>Y0ALRegular Plan - Weekly IDCW</v>
      </c>
      <c r="S1603" t="str">
        <f>+VLOOKUP(B1603,'Div &amp; NAV PU'!K:N,4,0)</f>
        <v>Y0AL</v>
      </c>
      <c r="T1603" t="str">
        <f>+VLOOKUP(B1603,'Div &amp; NAV PU'!K:O,5,0)</f>
        <v>Regular Plan - Weekly IDCW</v>
      </c>
      <c r="U1603">
        <f t="shared" si="157"/>
        <v>15.152052740000002</v>
      </c>
      <c r="V1603">
        <f>+VLOOKUP(T1603,Financials!$C$59:$AN$72,MATCH(S1603,Financials!$1:$1,0)-2,0)</f>
        <v>15.152052740000002</v>
      </c>
      <c r="W1603" s="108">
        <f t="shared" si="160"/>
        <v>0</v>
      </c>
      <c r="Y1603" s="92">
        <f t="shared" si="161"/>
        <v>15.152052740000002</v>
      </c>
      <c r="Z1603" s="169">
        <f t="shared" si="162"/>
        <v>15.152052740000002</v>
      </c>
      <c r="AA1603" s="169"/>
    </row>
    <row r="1604" spans="1:32" hidden="1" x14ac:dyDescent="0.25">
      <c r="A1604" s="171">
        <v>2389</v>
      </c>
      <c r="B1604" s="171" t="s">
        <v>1289</v>
      </c>
      <c r="C1604" s="171" t="s">
        <v>2444</v>
      </c>
      <c r="D1604" s="172">
        <v>44466</v>
      </c>
      <c r="E1604" s="173">
        <v>8.7072319999999995E-2</v>
      </c>
      <c r="F1604" s="173">
        <v>8.7072319999999995E-2</v>
      </c>
      <c r="G1604" s="173">
        <v>1023.3</v>
      </c>
      <c r="I1604" s="92">
        <f t="shared" ref="I1604:I1605" si="163">F1604</f>
        <v>8.7072319999999995E-2</v>
      </c>
      <c r="J1604" t="str">
        <f>IFERROR(VLOOKUP(VLOOKUP(B1604,'Div &amp; NAV PU'!K:N,4,0),$O:$P,2,0),"Debt")</f>
        <v>Debt</v>
      </c>
      <c r="R1604" t="str">
        <f t="shared" ref="R1604:R1605" si="164">+S1604&amp;T1604</f>
        <v>Y0ALRegular Plan - Daily IDCW</v>
      </c>
      <c r="S1604" t="str">
        <f>+VLOOKUP(B1604,'Div &amp; NAV PU'!K:N,4,0)</f>
        <v>Y0AL</v>
      </c>
      <c r="T1604" t="str">
        <f>+VLOOKUP(B1604,'Div &amp; NAV PU'!K:O,5,0)</f>
        <v>Regular Plan - Daily IDCW</v>
      </c>
      <c r="U1604">
        <f t="shared" si="157"/>
        <v>15.581406499999995</v>
      </c>
      <c r="V1604">
        <f>+VLOOKUP(T1604,Financials!$C$59:$AN$72,MATCH(S1604,Financials!$1:$1,0)-2,0)</f>
        <v>15.581406499999995</v>
      </c>
      <c r="W1604" s="108">
        <f t="shared" ref="W1604:W1605" si="165">+V1604-U1604</f>
        <v>0</v>
      </c>
      <c r="Y1604" s="92">
        <f t="shared" si="161"/>
        <v>15.581406499999995</v>
      </c>
      <c r="Z1604" s="169">
        <f t="shared" si="162"/>
        <v>15.581406499999995</v>
      </c>
      <c r="AA1604" s="169"/>
    </row>
    <row r="1605" spans="1:32" hidden="1" x14ac:dyDescent="0.25">
      <c r="A1605" s="171">
        <v>2390</v>
      </c>
      <c r="B1605" s="171" t="s">
        <v>1288</v>
      </c>
      <c r="C1605" s="171" t="s">
        <v>2449</v>
      </c>
      <c r="D1605" s="172">
        <v>44466</v>
      </c>
      <c r="E1605" s="173">
        <v>0.61865351000000002</v>
      </c>
      <c r="F1605" s="173">
        <v>0.61865351000000002</v>
      </c>
      <c r="G1605" s="173">
        <v>1001.4242</v>
      </c>
      <c r="I1605" s="92">
        <f t="shared" si="163"/>
        <v>0.61865351000000002</v>
      </c>
      <c r="J1605" t="str">
        <f>IFERROR(VLOOKUP(VLOOKUP(B1605,'Div &amp; NAV PU'!K:N,4,0),$O:$P,2,0),"Debt")</f>
        <v>Debt</v>
      </c>
      <c r="R1605" t="str">
        <f t="shared" si="164"/>
        <v>Y0ALDirect Plan - Weekly IDCW</v>
      </c>
      <c r="S1605" t="str">
        <f>+VLOOKUP(B1605,'Div &amp; NAV PU'!K:N,4,0)</f>
        <v>Y0AL</v>
      </c>
      <c r="T1605" t="str">
        <f>+VLOOKUP(B1605,'Div &amp; NAV PU'!K:O,5,0)</f>
        <v>Direct Plan - Weekly IDCW</v>
      </c>
      <c r="U1605">
        <f t="shared" si="157"/>
        <v>15.663855589999999</v>
      </c>
      <c r="V1605">
        <f>+VLOOKUP(T1605,Financials!$C$59:$AN$72,MATCH(S1605,Financials!$1:$1,0)-2,0)</f>
        <v>15.663855589999999</v>
      </c>
      <c r="W1605" s="108">
        <f t="shared" si="165"/>
        <v>0</v>
      </c>
      <c r="Y1605" s="92">
        <f t="shared" si="161"/>
        <v>15.663855589999999</v>
      </c>
      <c r="Z1605" s="169">
        <f t="shared" si="162"/>
        <v>15.663855589999999</v>
      </c>
      <c r="AA1605" s="169"/>
    </row>
    <row r="1606" spans="1:32" hidden="1" x14ac:dyDescent="0.25">
      <c r="A1606" s="171">
        <v>2391</v>
      </c>
      <c r="B1606" s="171" t="s">
        <v>1287</v>
      </c>
      <c r="C1606" s="171" t="s">
        <v>2486</v>
      </c>
      <c r="D1606" s="172">
        <v>44466</v>
      </c>
      <c r="E1606" s="173">
        <v>2.4</v>
      </c>
      <c r="F1606" s="173">
        <v>2.4</v>
      </c>
      <c r="G1606" s="173">
        <v>1065.2286999999999</v>
      </c>
      <c r="I1606" s="92">
        <f t="shared" ref="I1606:I1609" si="166">F1606</f>
        <v>2.4</v>
      </c>
      <c r="J1606" t="str">
        <f>IFERROR(VLOOKUP(VLOOKUP(B1606,'Div &amp; NAV PU'!K:N,4,0),$O:$P,2,0),"Debt")</f>
        <v>Debt</v>
      </c>
      <c r="R1606" t="str">
        <f t="shared" ref="R1606:R1609" si="167">+S1606&amp;T1606</f>
        <v>Y0ALDirect Plan - Monthly IDCW</v>
      </c>
      <c r="S1606" t="str">
        <f>+VLOOKUP(B1606,'Div &amp; NAV PU'!K:N,4,0)</f>
        <v>Y0AL</v>
      </c>
      <c r="T1606" t="str">
        <f>+VLOOKUP(B1606,'Div &amp; NAV PU'!K:O,5,0)</f>
        <v>Direct Plan - Monthly IDCW</v>
      </c>
      <c r="U1606">
        <f t="shared" ref="U1606:U1609" si="168">+SUMIFS(I:I,R:R,R1606)</f>
        <v>13.700000000000001</v>
      </c>
      <c r="V1606">
        <f>+VLOOKUP(T1606,Financials!$C$59:$AN$72,MATCH(S1606,Financials!$1:$1,0)-2,0)</f>
        <v>13.700000000000001</v>
      </c>
      <c r="W1606" s="108">
        <f t="shared" ref="W1606:W1609" si="169">+V1606-U1606</f>
        <v>0</v>
      </c>
      <c r="Y1606" s="92">
        <f t="shared" si="161"/>
        <v>13.700000000000001</v>
      </c>
      <c r="Z1606" s="169">
        <f t="shared" si="162"/>
        <v>13.700000000000001</v>
      </c>
      <c r="AA1606" s="169"/>
      <c r="AF1606" s="169"/>
    </row>
    <row r="1607" spans="1:32" hidden="1" x14ac:dyDescent="0.25">
      <c r="A1607" s="171">
        <v>2392</v>
      </c>
      <c r="B1607" s="171" t="s">
        <v>1285</v>
      </c>
      <c r="C1607" s="171" t="s">
        <v>2445</v>
      </c>
      <c r="D1607" s="172">
        <v>44466</v>
      </c>
      <c r="E1607" s="173">
        <v>8.9997499999999994E-2</v>
      </c>
      <c r="F1607" s="173">
        <v>8.9997499999999994E-2</v>
      </c>
      <c r="G1607" s="173">
        <v>1023.3</v>
      </c>
      <c r="I1607" s="92">
        <f t="shared" si="166"/>
        <v>8.9997499999999994E-2</v>
      </c>
      <c r="J1607" t="str">
        <f>IFERROR(VLOOKUP(VLOOKUP(B1607,'Div &amp; NAV PU'!K:N,4,0),$O:$P,2,0),"Debt")</f>
        <v>Debt</v>
      </c>
      <c r="R1607" t="str">
        <f t="shared" si="167"/>
        <v>Y0ALDirect Plan - Daily IDCW</v>
      </c>
      <c r="S1607" t="str">
        <f>+VLOOKUP(B1607,'Div &amp; NAV PU'!K:N,4,0)</f>
        <v>Y0AL</v>
      </c>
      <c r="T1607" t="str">
        <f>+VLOOKUP(B1607,'Div &amp; NAV PU'!K:O,5,0)</f>
        <v>Direct Plan - Daily IDCW</v>
      </c>
      <c r="U1607">
        <f t="shared" si="168"/>
        <v>16.110954460000006</v>
      </c>
      <c r="V1607">
        <f>+VLOOKUP(T1607,Financials!$C$59:$AN$72,MATCH(S1607,Financials!$1:$1,0)-2,0)</f>
        <v>16.110954460000006</v>
      </c>
      <c r="W1607" s="108">
        <f t="shared" si="169"/>
        <v>0</v>
      </c>
      <c r="Y1607" s="92">
        <f t="shared" si="161"/>
        <v>16.110954460000006</v>
      </c>
      <c r="Z1607" s="169">
        <f t="shared" si="162"/>
        <v>16.110954460000006</v>
      </c>
      <c r="AA1607" s="169"/>
    </row>
    <row r="1608" spans="1:32" hidden="1" x14ac:dyDescent="0.25">
      <c r="A1608" s="171">
        <v>2393</v>
      </c>
      <c r="B1608" s="171">
        <v>126</v>
      </c>
      <c r="C1608" s="171" t="s">
        <v>2450</v>
      </c>
      <c r="D1608" s="172">
        <v>44466</v>
      </c>
      <c r="E1608" s="173">
        <v>2.2180899999999998E-3</v>
      </c>
      <c r="F1608" s="173">
        <v>2.2180899999999998E-3</v>
      </c>
      <c r="G1608" s="173">
        <v>13.063000000000001</v>
      </c>
      <c r="I1608" s="92">
        <f t="shared" si="166"/>
        <v>2.2180899999999998E-3</v>
      </c>
      <c r="J1608" t="str">
        <f>IFERROR(VLOOKUP(VLOOKUP(B1608,'Div &amp; NAV PU'!K:N,4,0),$O:$P,2,0),"Debt")</f>
        <v>Debt</v>
      </c>
      <c r="R1608" t="str">
        <f t="shared" si="167"/>
        <v>Y0BLRegular Plan - Weekly IDCW</v>
      </c>
      <c r="S1608" t="str">
        <f>+VLOOKUP(B1608,'Div &amp; NAV PU'!K:N,4,0)</f>
        <v>Y0BL</v>
      </c>
      <c r="T1608" t="str">
        <f>+VLOOKUP(B1608,'Div &amp; NAV PU'!K:O,5,0)</f>
        <v>Regular Plan - Weekly IDCW</v>
      </c>
      <c r="U1608">
        <f t="shared" si="168"/>
        <v>0.15968480999999998</v>
      </c>
      <c r="V1608">
        <f>+VLOOKUP(T1608,Financials!$C$59:$AN$72,MATCH(S1608,Financials!$1:$1,0)-2,0)</f>
        <v>0.15968480999999998</v>
      </c>
      <c r="W1608" s="108">
        <f t="shared" si="169"/>
        <v>0</v>
      </c>
      <c r="Y1608" s="92">
        <f t="shared" si="161"/>
        <v>0.15968480999999998</v>
      </c>
      <c r="Z1608" s="169">
        <f t="shared" si="162"/>
        <v>0.15968480999999998</v>
      </c>
      <c r="AA1608" s="169"/>
    </row>
    <row r="1609" spans="1:32" hidden="1" x14ac:dyDescent="0.25">
      <c r="A1609" s="171">
        <v>2394</v>
      </c>
      <c r="B1609" s="171">
        <v>127</v>
      </c>
      <c r="C1609" s="171" t="s">
        <v>2475</v>
      </c>
      <c r="D1609" s="172">
        <v>44466</v>
      </c>
      <c r="E1609" s="173">
        <v>0.03</v>
      </c>
      <c r="F1609" s="173">
        <v>0.03</v>
      </c>
      <c r="G1609" s="173">
        <v>11.5299</v>
      </c>
      <c r="I1609" s="92">
        <f t="shared" si="166"/>
        <v>0.03</v>
      </c>
      <c r="J1609" t="str">
        <f>IFERROR(VLOOKUP(VLOOKUP(B1609,'Div &amp; NAV PU'!K:N,4,0),$O:$P,2,0),"Debt")</f>
        <v>Debt</v>
      </c>
      <c r="R1609" t="str">
        <f t="shared" si="167"/>
        <v>Y0BLRegular Plan - Monthly IDCW</v>
      </c>
      <c r="S1609" t="str">
        <f>+VLOOKUP(B1609,'Div &amp; NAV PU'!K:N,4,0)</f>
        <v>Y0BL</v>
      </c>
      <c r="T1609" t="str">
        <f>+VLOOKUP(B1609,'Div &amp; NAV PU'!K:O,5,0)</f>
        <v>Regular Plan - Monthly IDCW</v>
      </c>
      <c r="U1609">
        <f t="shared" si="168"/>
        <v>0.21</v>
      </c>
      <c r="V1609">
        <f>+VLOOKUP(T1609,Financials!$C$59:$AN$72,MATCH(S1609,Financials!$1:$1,0)-2,0)</f>
        <v>0.21</v>
      </c>
      <c r="W1609" s="108">
        <f t="shared" si="169"/>
        <v>0</v>
      </c>
      <c r="Y1609" s="92">
        <f t="shared" si="161"/>
        <v>0.21</v>
      </c>
      <c r="Z1609" s="169">
        <f t="shared" si="162"/>
        <v>0.21</v>
      </c>
      <c r="AA1609" s="169"/>
    </row>
    <row r="1610" spans="1:32" hidden="1" x14ac:dyDescent="0.25">
      <c r="A1610" s="171">
        <v>2396</v>
      </c>
      <c r="B1610" s="171">
        <v>125</v>
      </c>
      <c r="C1610" s="171" t="s">
        <v>2458</v>
      </c>
      <c r="D1610" s="172">
        <v>44466</v>
      </c>
      <c r="E1610" s="173">
        <v>1.1877400000000001E-3</v>
      </c>
      <c r="F1610" s="173">
        <v>1.1877400000000001E-3</v>
      </c>
      <c r="G1610" s="173">
        <v>10.8591</v>
      </c>
      <c r="I1610" s="92">
        <f t="shared" ref="I1610:I1648" si="170">F1610</f>
        <v>1.1877400000000001E-3</v>
      </c>
      <c r="J1610" s="169" t="str">
        <f>IFERROR(VLOOKUP(VLOOKUP(B1610,'Div &amp; NAV PU'!K:N,4,0),$O:$P,2,0),"Debt")</f>
        <v>Debt</v>
      </c>
      <c r="R1610" s="169" t="str">
        <f t="shared" ref="R1610:R1648" si="171">+S1610&amp;T1610</f>
        <v>Y0BLRegular Plan - Daily IDCW</v>
      </c>
      <c r="S1610" s="169" t="str">
        <f>+VLOOKUP(B1610,'Div &amp; NAV PU'!K:N,4,0)</f>
        <v>Y0BL</v>
      </c>
      <c r="T1610" s="169" t="str">
        <f>+VLOOKUP(B1610,'Div &amp; NAV PU'!K:O,5,0)</f>
        <v>Regular Plan - Daily IDCW</v>
      </c>
      <c r="U1610" s="169">
        <f t="shared" ref="U1610:U1648" si="172">+SUMIFS(I:I,R:R,R1610)</f>
        <v>0.15721088999999988</v>
      </c>
      <c r="V1610" s="169">
        <f>+VLOOKUP(T1610,Financials!$C$59:$AN$72,MATCH(S1610,Financials!$1:$1,0)-2,0)</f>
        <v>0.15721088999999988</v>
      </c>
      <c r="W1610" s="108">
        <f t="shared" ref="W1610:W1648" si="173">+V1610-U1610</f>
        <v>0</v>
      </c>
      <c r="Y1610" s="92">
        <f t="shared" si="161"/>
        <v>0.15721088999999988</v>
      </c>
      <c r="Z1610" s="169">
        <f t="shared" si="162"/>
        <v>0.15721088999999988</v>
      </c>
      <c r="AA1610" s="169"/>
    </row>
    <row r="1611" spans="1:32" hidden="1" x14ac:dyDescent="0.25">
      <c r="A1611" s="171">
        <v>2397</v>
      </c>
      <c r="B1611" s="171" t="s">
        <v>1267</v>
      </c>
      <c r="C1611" s="171" t="s">
        <v>2451</v>
      </c>
      <c r="D1611" s="172">
        <v>44466</v>
      </c>
      <c r="E1611" s="173">
        <v>3.2480500000000002E-3</v>
      </c>
      <c r="F1611" s="173">
        <v>3.2480500000000002E-3</v>
      </c>
      <c r="G1611" s="173">
        <v>13.138400000000001</v>
      </c>
      <c r="I1611" s="92">
        <f t="shared" si="170"/>
        <v>3.2480500000000002E-3</v>
      </c>
      <c r="J1611" s="169" t="str">
        <f>IFERROR(VLOOKUP(VLOOKUP(B1611,'Div &amp; NAV PU'!K:N,4,0),$O:$P,2,0),"Debt")</f>
        <v>Debt</v>
      </c>
      <c r="R1611" s="169" t="str">
        <f t="shared" si="171"/>
        <v>Y0BLDirect Plan - Weekly IDCW</v>
      </c>
      <c r="S1611" s="169" t="str">
        <f>+VLOOKUP(B1611,'Div &amp; NAV PU'!K:N,4,0)</f>
        <v>Y0BL</v>
      </c>
      <c r="T1611" s="169" t="str">
        <f>+VLOOKUP(B1611,'Div &amp; NAV PU'!K:O,5,0)</f>
        <v>Direct Plan - Weekly IDCW</v>
      </c>
      <c r="U1611" s="169">
        <f t="shared" si="172"/>
        <v>0.18718277999999999</v>
      </c>
      <c r="V1611" s="169">
        <f>+VLOOKUP(T1611,Financials!$C$59:$AN$72,MATCH(S1611,Financials!$1:$1,0)-2,0)</f>
        <v>0.18718277999999999</v>
      </c>
      <c r="W1611" s="108">
        <f t="shared" si="173"/>
        <v>0</v>
      </c>
      <c r="Y1611" s="92">
        <f t="shared" si="161"/>
        <v>0.18718277999999999</v>
      </c>
      <c r="Z1611" s="169">
        <f t="shared" si="162"/>
        <v>0.18718277999999999</v>
      </c>
      <c r="AA1611" s="169"/>
      <c r="AF1611" s="169"/>
    </row>
    <row r="1612" spans="1:32" hidden="1" x14ac:dyDescent="0.25">
      <c r="A1612" s="171">
        <v>2398</v>
      </c>
      <c r="B1612" s="171" t="s">
        <v>1265</v>
      </c>
      <c r="C1612" s="171" t="s">
        <v>2485</v>
      </c>
      <c r="D1612" s="172">
        <v>44466</v>
      </c>
      <c r="E1612" s="173">
        <v>0.03</v>
      </c>
      <c r="F1612" s="173">
        <v>0.03</v>
      </c>
      <c r="G1612" s="173">
        <v>12.089700000000001</v>
      </c>
      <c r="I1612" s="92">
        <f t="shared" si="170"/>
        <v>0.03</v>
      </c>
      <c r="J1612" s="169" t="str">
        <f>IFERROR(VLOOKUP(VLOOKUP(B1612,'Div &amp; NAV PU'!K:N,4,0),$O:$P,2,0),"Debt")</f>
        <v>Debt</v>
      </c>
      <c r="R1612" s="169" t="str">
        <f t="shared" si="171"/>
        <v>Y0BLDirect Plan - Monthly IDCW</v>
      </c>
      <c r="S1612" s="169" t="str">
        <f>+VLOOKUP(B1612,'Div &amp; NAV PU'!K:N,4,0)</f>
        <v>Y0BL</v>
      </c>
      <c r="T1612" s="169" t="str">
        <f>+VLOOKUP(B1612,'Div &amp; NAV PU'!K:O,5,0)</f>
        <v>Direct Plan - Monthly IDCW</v>
      </c>
      <c r="U1612" s="169">
        <f t="shared" si="172"/>
        <v>0.21</v>
      </c>
      <c r="V1612" s="169">
        <f>+VLOOKUP(T1612,Financials!$C$59:$AN$72,MATCH(S1612,Financials!$1:$1,0)-2,0)</f>
        <v>0.21</v>
      </c>
      <c r="W1612" s="108">
        <f t="shared" si="173"/>
        <v>0</v>
      </c>
      <c r="Y1612" s="92">
        <f t="shared" si="161"/>
        <v>0.21</v>
      </c>
      <c r="Z1612" s="169">
        <f t="shared" si="162"/>
        <v>0.21</v>
      </c>
      <c r="AA1612" s="169"/>
    </row>
    <row r="1613" spans="1:32" hidden="1" x14ac:dyDescent="0.25">
      <c r="A1613" s="171">
        <v>2399</v>
      </c>
      <c r="B1613" s="171" t="s">
        <v>1263</v>
      </c>
      <c r="C1613" s="171" t="s">
        <v>2459</v>
      </c>
      <c r="D1613" s="172">
        <v>44466</v>
      </c>
      <c r="E1613" s="173">
        <v>1.75888E-3</v>
      </c>
      <c r="F1613" s="173">
        <v>1.75888E-3</v>
      </c>
      <c r="G1613" s="173">
        <v>10.8591</v>
      </c>
      <c r="I1613" s="92">
        <f t="shared" si="170"/>
        <v>1.75888E-3</v>
      </c>
      <c r="J1613" s="169" t="str">
        <f>IFERROR(VLOOKUP(VLOOKUP(B1613,'Div &amp; NAV PU'!K:N,4,0),$O:$P,2,0),"Debt")</f>
        <v>Debt</v>
      </c>
      <c r="R1613" s="169" t="str">
        <f t="shared" si="171"/>
        <v>Y0BLDirect Plan - Daily IDCW</v>
      </c>
      <c r="S1613" s="169" t="str">
        <f>+VLOOKUP(B1613,'Div &amp; NAV PU'!K:N,4,0)</f>
        <v>Y0BL</v>
      </c>
      <c r="T1613" s="169" t="str">
        <f>+VLOOKUP(B1613,'Div &amp; NAV PU'!K:O,5,0)</f>
        <v>Direct Plan - Daily IDCW</v>
      </c>
      <c r="U1613" s="169">
        <f t="shared" si="172"/>
        <v>0.18309809000000002</v>
      </c>
      <c r="V1613" s="169">
        <f>+VLOOKUP(T1613,Financials!$C$59:$AN$72,MATCH(S1613,Financials!$1:$1,0)-2,0)</f>
        <v>0.18309809000000002</v>
      </c>
      <c r="W1613" s="108">
        <f t="shared" si="173"/>
        <v>0</v>
      </c>
      <c r="Y1613" s="92">
        <f t="shared" si="161"/>
        <v>0.18309809000000002</v>
      </c>
      <c r="Z1613" s="169">
        <f t="shared" si="162"/>
        <v>0.18309809000000002</v>
      </c>
      <c r="AA1613" s="169"/>
    </row>
    <row r="1614" spans="1:32" hidden="1" x14ac:dyDescent="0.25">
      <c r="A1614" s="171">
        <v>2400</v>
      </c>
      <c r="B1614" s="171" t="s">
        <v>1311</v>
      </c>
      <c r="C1614" s="171" t="s">
        <v>2487</v>
      </c>
      <c r="D1614" s="172">
        <v>44466</v>
      </c>
      <c r="E1614" s="173">
        <v>0.04</v>
      </c>
      <c r="F1614" s="173">
        <v>0.04</v>
      </c>
      <c r="G1614" s="173">
        <v>10.5335</v>
      </c>
      <c r="I1614" s="92">
        <f t="shared" si="170"/>
        <v>0.04</v>
      </c>
      <c r="J1614" s="169" t="str">
        <f>IFERROR(VLOOKUP(VLOOKUP(B1614,'Div &amp; NAV PU'!K:N,4,0),$O:$P,2,0),"Debt")</f>
        <v>Debt</v>
      </c>
      <c r="R1614" s="169" t="str">
        <f t="shared" si="171"/>
        <v>Y0AKRegular Plan - IDCW</v>
      </c>
      <c r="S1614" s="169" t="str">
        <f>+VLOOKUP(B1614,'Div &amp; NAV PU'!K:N,4,0)</f>
        <v>Y0AK</v>
      </c>
      <c r="T1614" s="169" t="str">
        <f>+VLOOKUP(B1614,'Div &amp; NAV PU'!K:O,5,0)</f>
        <v>Regular Plan - IDCW</v>
      </c>
      <c r="U1614" s="169">
        <f t="shared" si="172"/>
        <v>0.24000000000000002</v>
      </c>
      <c r="V1614" s="169">
        <f>+VLOOKUP(T1614,Financials!$C$59:$AN$72,MATCH(S1614,Financials!$1:$1,0)-2,0)</f>
        <v>0.24000000000000002</v>
      </c>
      <c r="W1614" s="108">
        <f t="shared" si="173"/>
        <v>0</v>
      </c>
      <c r="Y1614" s="92">
        <f t="shared" si="161"/>
        <v>0.24000000000000002</v>
      </c>
      <c r="Z1614" s="169">
        <f t="shared" si="162"/>
        <v>0.24000000000000002</v>
      </c>
      <c r="AA1614" s="169"/>
    </row>
    <row r="1615" spans="1:32" hidden="1" x14ac:dyDescent="0.25">
      <c r="A1615" s="171">
        <v>2402</v>
      </c>
      <c r="B1615" s="171" t="s">
        <v>1309</v>
      </c>
      <c r="C1615" s="171" t="s">
        <v>2472</v>
      </c>
      <c r="D1615" s="172">
        <v>44466</v>
      </c>
      <c r="E1615" s="173">
        <v>0.04</v>
      </c>
      <c r="F1615" s="173">
        <v>0.04</v>
      </c>
      <c r="G1615" s="173">
        <v>11.135899999999999</v>
      </c>
      <c r="I1615" s="92">
        <f t="shared" si="170"/>
        <v>0.04</v>
      </c>
      <c r="J1615" s="169" t="str">
        <f>IFERROR(VLOOKUP(VLOOKUP(B1615,'Div &amp; NAV PU'!K:N,4,0),$O:$P,2,0),"Debt")</f>
        <v>Debt</v>
      </c>
      <c r="R1615" s="169" t="str">
        <f t="shared" si="171"/>
        <v>Y0AKDirect Plan - IDCW</v>
      </c>
      <c r="S1615" s="169" t="str">
        <f>+VLOOKUP(B1615,'Div &amp; NAV PU'!K:N,4,0)</f>
        <v>Y0AK</v>
      </c>
      <c r="T1615" s="169" t="str">
        <f>+VLOOKUP(B1615,'Div &amp; NAV PU'!K:O,5,0)</f>
        <v>Direct Plan - IDCW</v>
      </c>
      <c r="U1615" s="169">
        <f t="shared" si="172"/>
        <v>0.24000000000000002</v>
      </c>
      <c r="V1615" s="169">
        <f>+VLOOKUP(T1615,Financials!$C$59:$AN$72,MATCH(S1615,Financials!$1:$1,0)-2,0)</f>
        <v>0.24000000000000002</v>
      </c>
      <c r="W1615" s="108">
        <f t="shared" si="173"/>
        <v>0</v>
      </c>
      <c r="Y1615" s="92">
        <f t="shared" si="161"/>
        <v>0.24000000000000002</v>
      </c>
      <c r="Z1615" s="169">
        <f t="shared" si="162"/>
        <v>0.24000000000000002</v>
      </c>
      <c r="AA1615" s="169"/>
    </row>
    <row r="1616" spans="1:32" hidden="1" x14ac:dyDescent="0.25">
      <c r="A1616" s="171">
        <v>2403</v>
      </c>
      <c r="B1616" s="171" t="s">
        <v>1273</v>
      </c>
      <c r="C1616" s="171" t="s">
        <v>2448</v>
      </c>
      <c r="D1616" s="172">
        <v>44466</v>
      </c>
      <c r="E1616" s="173">
        <v>0.55874747000000002</v>
      </c>
      <c r="F1616" s="173">
        <v>0.55874747000000002</v>
      </c>
      <c r="G1616" s="173">
        <v>1002.7005</v>
      </c>
      <c r="I1616" s="92">
        <f t="shared" si="170"/>
        <v>0.55874747000000002</v>
      </c>
      <c r="J1616" s="169" t="str">
        <f>IFERROR(VLOOKUP(VLOOKUP(B1616,'Div &amp; NAV PU'!K:N,4,0),$O:$P,2,0),"Debt")</f>
        <v>Debt</v>
      </c>
      <c r="R1616" s="169" t="str">
        <f t="shared" si="171"/>
        <v>Y0BQRegular Plan - Weekly IDCW</v>
      </c>
      <c r="S1616" s="169" t="str">
        <f>+VLOOKUP(B1616,'Div &amp; NAV PU'!K:N,4,0)</f>
        <v>Y0BQ</v>
      </c>
      <c r="T1616" s="169" t="str">
        <f>+VLOOKUP(B1616,'Div &amp; NAV PU'!K:O,5,0)</f>
        <v>Regular Plan - Weekly IDCW</v>
      </c>
      <c r="U1616" s="169">
        <f t="shared" si="172"/>
        <v>15.883562729999998</v>
      </c>
      <c r="V1616" s="169">
        <f>+VLOOKUP(T1616,Financials!$C$59:$AN$72,MATCH(S1616,Financials!$1:$1,0)-2,0)</f>
        <v>15.883562729999998</v>
      </c>
      <c r="W1616" s="108">
        <f t="shared" si="173"/>
        <v>0</v>
      </c>
      <c r="Y1616" s="92">
        <f t="shared" si="161"/>
        <v>15.883562729999998</v>
      </c>
      <c r="Z1616" s="169">
        <f t="shared" si="162"/>
        <v>15.883562729999998</v>
      </c>
      <c r="AA1616" s="169"/>
    </row>
    <row r="1617" spans="1:32" hidden="1" x14ac:dyDescent="0.25">
      <c r="A1617" s="171">
        <v>2404</v>
      </c>
      <c r="B1617" s="171" t="s">
        <v>1271</v>
      </c>
      <c r="C1617" s="171" t="s">
        <v>2446</v>
      </c>
      <c r="D1617" s="172">
        <v>44466</v>
      </c>
      <c r="E1617" s="173">
        <v>7.6550320000000005E-2</v>
      </c>
      <c r="F1617" s="173">
        <v>7.6550320000000005E-2</v>
      </c>
      <c r="G1617" s="173">
        <v>1011.7794</v>
      </c>
      <c r="I1617" s="92">
        <f t="shared" si="170"/>
        <v>7.6550320000000005E-2</v>
      </c>
      <c r="J1617" s="169" t="str">
        <f>IFERROR(VLOOKUP(VLOOKUP(B1617,'Div &amp; NAV PU'!K:N,4,0),$O:$P,2,0),"Debt")</f>
        <v>Debt</v>
      </c>
      <c r="R1617" s="169" t="str">
        <f t="shared" si="171"/>
        <v>Y0BQRegular Plan - Daily IDCW</v>
      </c>
      <c r="S1617" s="169" t="str">
        <f>+VLOOKUP(B1617,'Div &amp; NAV PU'!K:N,4,0)</f>
        <v>Y0BQ</v>
      </c>
      <c r="T1617" s="169" t="str">
        <f>+VLOOKUP(B1617,'Div &amp; NAV PU'!K:O,5,0)</f>
        <v>Regular Plan - Daily IDCW</v>
      </c>
      <c r="U1617" s="169">
        <f t="shared" si="172"/>
        <v>15.994319890000005</v>
      </c>
      <c r="V1617" s="169">
        <f>+VLOOKUP(T1617,Financials!$C$59:$AN$72,MATCH(S1617,Financials!$1:$1,0)-2,0)</f>
        <v>15.994319890000005</v>
      </c>
      <c r="W1617" s="108">
        <f t="shared" si="173"/>
        <v>0</v>
      </c>
      <c r="Y1617" s="92">
        <f t="shared" si="161"/>
        <v>15.994319890000005</v>
      </c>
      <c r="Z1617" s="169">
        <f t="shared" si="162"/>
        <v>15.994319890000005</v>
      </c>
      <c r="AA1617" s="169"/>
    </row>
    <row r="1618" spans="1:32" hidden="1" x14ac:dyDescent="0.25">
      <c r="A1618" s="171">
        <v>2405</v>
      </c>
      <c r="B1618" s="171" t="s">
        <v>1270</v>
      </c>
      <c r="C1618" s="171" t="s">
        <v>2452</v>
      </c>
      <c r="D1618" s="172">
        <v>44466</v>
      </c>
      <c r="E1618" s="173">
        <v>0.56948708000000003</v>
      </c>
      <c r="F1618" s="173">
        <v>0.56948708000000003</v>
      </c>
      <c r="G1618" s="173">
        <v>1000.9308</v>
      </c>
      <c r="I1618" s="92">
        <f t="shared" si="170"/>
        <v>0.56948708000000003</v>
      </c>
      <c r="J1618" s="169" t="str">
        <f>IFERROR(VLOOKUP(VLOOKUP(B1618,'Div &amp; NAV PU'!K:N,4,0),$O:$P,2,0),"Debt")</f>
        <v>Debt</v>
      </c>
      <c r="R1618" s="169" t="str">
        <f t="shared" si="171"/>
        <v>Y0BQDirect Plan - Weekly IDCW</v>
      </c>
      <c r="S1618" s="169" t="str">
        <f>+VLOOKUP(B1618,'Div &amp; NAV PU'!K:N,4,0)</f>
        <v>Y0BQ</v>
      </c>
      <c r="T1618" s="169" t="str">
        <f>+VLOOKUP(B1618,'Div &amp; NAV PU'!K:O,5,0)</f>
        <v>Direct Plan - Weekly IDCW</v>
      </c>
      <c r="U1618" s="169">
        <f t="shared" si="172"/>
        <v>16.12514651</v>
      </c>
      <c r="V1618" s="169">
        <f>+VLOOKUP(T1618,Financials!$C$59:$AN$72,MATCH(S1618,Financials!$1:$1,0)-2,0)</f>
        <v>16.12514651</v>
      </c>
      <c r="W1618" s="108">
        <f t="shared" si="173"/>
        <v>0</v>
      </c>
      <c r="Y1618" s="92">
        <f t="shared" si="161"/>
        <v>16.12514651</v>
      </c>
      <c r="Z1618" s="169">
        <f t="shared" si="162"/>
        <v>16.12514651</v>
      </c>
      <c r="AA1618" s="169"/>
      <c r="AF1618" s="169"/>
    </row>
    <row r="1619" spans="1:32" hidden="1" x14ac:dyDescent="0.25">
      <c r="A1619" s="171">
        <v>2406</v>
      </c>
      <c r="B1619" s="171" t="s">
        <v>1268</v>
      </c>
      <c r="C1619" s="171" t="s">
        <v>2447</v>
      </c>
      <c r="D1619" s="172">
        <v>44466</v>
      </c>
      <c r="E1619" s="173">
        <v>7.838183E-2</v>
      </c>
      <c r="F1619" s="173">
        <v>7.838183E-2</v>
      </c>
      <c r="G1619" s="173">
        <v>1014.3496</v>
      </c>
      <c r="I1619" s="92">
        <f t="shared" si="170"/>
        <v>7.838183E-2</v>
      </c>
      <c r="J1619" s="169" t="str">
        <f>IFERROR(VLOOKUP(VLOOKUP(B1619,'Div &amp; NAV PU'!K:N,4,0),$O:$P,2,0),"Debt")</f>
        <v>Debt</v>
      </c>
      <c r="R1619" s="169" t="str">
        <f t="shared" si="171"/>
        <v>Y0BQDirect Plan - Daily IDCW</v>
      </c>
      <c r="S1619" s="169" t="str">
        <f>+VLOOKUP(B1619,'Div &amp; NAV PU'!K:N,4,0)</f>
        <v>Y0BQ</v>
      </c>
      <c r="T1619" s="169" t="str">
        <f>+VLOOKUP(B1619,'Div &amp; NAV PU'!K:O,5,0)</f>
        <v>Direct Plan - Daily IDCW</v>
      </c>
      <c r="U1619" s="169">
        <f t="shared" si="172"/>
        <v>16.338912069999992</v>
      </c>
      <c r="V1619" s="169">
        <f>+VLOOKUP(T1619,Financials!$C$59:$AN$72,MATCH(S1619,Financials!$1:$1,0)-2,0)</f>
        <v>16.338912069999992</v>
      </c>
      <c r="W1619" s="108">
        <f t="shared" si="173"/>
        <v>0</v>
      </c>
      <c r="Y1619" s="92">
        <f t="shared" si="161"/>
        <v>16.338912069999992</v>
      </c>
      <c r="Z1619" s="169">
        <f t="shared" si="162"/>
        <v>16.338912069999992</v>
      </c>
      <c r="AA1619" s="169"/>
    </row>
    <row r="1620" spans="1:32" hidden="1" x14ac:dyDescent="0.25">
      <c r="A1620" s="171">
        <v>2408</v>
      </c>
      <c r="B1620" s="171" t="s">
        <v>1290</v>
      </c>
      <c r="C1620" s="171" t="s">
        <v>2470</v>
      </c>
      <c r="D1620" s="172">
        <v>44466</v>
      </c>
      <c r="E1620" s="173">
        <v>7.0000000000000007E-2</v>
      </c>
      <c r="F1620" s="173">
        <v>7.0000000000000007E-2</v>
      </c>
      <c r="G1620" s="173">
        <v>13.14</v>
      </c>
      <c r="I1620" s="92">
        <f t="shared" si="170"/>
        <v>7.0000000000000007E-2</v>
      </c>
      <c r="J1620" s="169" t="str">
        <f>IFERROR(VLOOKUP(VLOOKUP(B1620,'Div &amp; NAV PU'!K:N,4,0),$O:$P,2,0),"Debt")</f>
        <v>Debt</v>
      </c>
      <c r="R1620" s="169" t="str">
        <f t="shared" si="171"/>
        <v>Y0AHDirect Plan - IDCW</v>
      </c>
      <c r="S1620" s="169" t="str">
        <f>+VLOOKUP(B1620,'Div &amp; NAV PU'!K:N,4,0)</f>
        <v>Y0AH</v>
      </c>
      <c r="T1620" s="169" t="str">
        <f>+VLOOKUP(B1620,'Div &amp; NAV PU'!K:O,5,0)</f>
        <v>Direct Plan - IDCW</v>
      </c>
      <c r="U1620" s="169">
        <f t="shared" si="172"/>
        <v>0.42000000000000004</v>
      </c>
      <c r="V1620" s="169">
        <f>+VLOOKUP(T1620,Financials!$C$59:$AN$72,MATCH(S1620,Financials!$1:$1,0)-2,0)</f>
        <v>0.42000000000000004</v>
      </c>
      <c r="W1620" s="108">
        <f t="shared" si="173"/>
        <v>0</v>
      </c>
      <c r="Y1620" s="92">
        <f t="shared" si="161"/>
        <v>0.42000000000000004</v>
      </c>
      <c r="Z1620" s="169">
        <f t="shared" si="162"/>
        <v>0.42000000000000004</v>
      </c>
      <c r="AA1620" s="169"/>
    </row>
    <row r="1621" spans="1:32" hidden="1" x14ac:dyDescent="0.25">
      <c r="A1621" s="171">
        <v>2411</v>
      </c>
      <c r="B1621" s="171">
        <v>241</v>
      </c>
      <c r="C1621" s="171" t="s">
        <v>2479</v>
      </c>
      <c r="D1621" s="172">
        <v>44466</v>
      </c>
      <c r="E1621" s="173">
        <v>0.06</v>
      </c>
      <c r="F1621" s="173">
        <v>0.06</v>
      </c>
      <c r="G1621" s="173">
        <v>13.388</v>
      </c>
      <c r="I1621" s="92">
        <f t="shared" si="170"/>
        <v>0.06</v>
      </c>
      <c r="J1621" s="169" t="str">
        <f>IFERROR(VLOOKUP(VLOOKUP(B1621,'Div &amp; NAV PU'!K:N,4,0),$O:$P,2,0),"Debt")</f>
        <v>Equity</v>
      </c>
      <c r="R1621" s="169" t="str">
        <f t="shared" si="171"/>
        <v>Y0BJRegular Plan - Monthly IDCW</v>
      </c>
      <c r="S1621" s="169" t="str">
        <f>+VLOOKUP(B1621,'Div &amp; NAV PU'!K:N,4,0)</f>
        <v>Y0BJ</v>
      </c>
      <c r="T1621" s="169" t="str">
        <f>+VLOOKUP(B1621,'Div &amp; NAV PU'!K:O,5,0)</f>
        <v>Regular Plan - Monthly IDCW</v>
      </c>
      <c r="U1621" s="169">
        <f t="shared" si="172"/>
        <v>0.36</v>
      </c>
      <c r="V1621" s="169">
        <f>+VLOOKUP(T1621,Financials!$C$59:$AN$72,MATCH(S1621,Financials!$1:$1,0)-2,0)</f>
        <v>0.36</v>
      </c>
      <c r="W1621" s="108">
        <f t="shared" si="173"/>
        <v>0</v>
      </c>
      <c r="Y1621" s="92">
        <f t="shared" si="161"/>
        <v>0.36</v>
      </c>
      <c r="Z1621" s="169">
        <f t="shared" si="162"/>
        <v>0.36</v>
      </c>
      <c r="AA1621" s="169"/>
      <c r="AF1621" s="169"/>
    </row>
    <row r="1622" spans="1:32" hidden="1" x14ac:dyDescent="0.25">
      <c r="A1622" s="171">
        <v>2412</v>
      </c>
      <c r="B1622" s="171" t="s">
        <v>1307</v>
      </c>
      <c r="C1622" s="171" t="s">
        <v>2488</v>
      </c>
      <c r="D1622" s="172">
        <v>44466</v>
      </c>
      <c r="E1622" s="173">
        <v>7.0000000000000007E-2</v>
      </c>
      <c r="F1622" s="173">
        <v>7.0000000000000007E-2</v>
      </c>
      <c r="G1622" s="173">
        <v>14.759</v>
      </c>
      <c r="I1622" s="92">
        <f t="shared" si="170"/>
        <v>7.0000000000000007E-2</v>
      </c>
      <c r="J1622" s="169" t="str">
        <f>IFERROR(VLOOKUP(VLOOKUP(B1622,'Div &amp; NAV PU'!K:N,4,0),$O:$P,2,0),"Debt")</f>
        <v>Equity</v>
      </c>
      <c r="R1622" s="169" t="str">
        <f t="shared" si="171"/>
        <v>Y0BJDirect Plan - Monthly IDCW</v>
      </c>
      <c r="S1622" s="169" t="str">
        <f>+VLOOKUP(B1622,'Div &amp; NAV PU'!K:N,4,0)</f>
        <v>Y0BJ</v>
      </c>
      <c r="T1622" s="169" t="str">
        <f>+VLOOKUP(B1622,'Div &amp; NAV PU'!K:O,5,0)</f>
        <v>Direct Plan - Monthly IDCW</v>
      </c>
      <c r="U1622" s="169">
        <f t="shared" si="172"/>
        <v>0.39</v>
      </c>
      <c r="V1622" s="169">
        <f>+VLOOKUP(T1622,Financials!$C$59:$AN$72,MATCH(S1622,Financials!$1:$1,0)-2,0)</f>
        <v>0.39</v>
      </c>
      <c r="W1622" s="108">
        <f t="shared" si="173"/>
        <v>0</v>
      </c>
      <c r="Y1622" s="92">
        <f t="shared" si="161"/>
        <v>0.39</v>
      </c>
      <c r="Z1622" s="169">
        <f t="shared" si="162"/>
        <v>0.39</v>
      </c>
      <c r="AA1622" s="169"/>
    </row>
    <row r="1623" spans="1:32" hidden="1" x14ac:dyDescent="0.25">
      <c r="A1623" s="171">
        <v>2414</v>
      </c>
      <c r="B1623" s="171">
        <v>227</v>
      </c>
      <c r="C1623" s="171" t="s">
        <v>2489</v>
      </c>
      <c r="D1623" s="172">
        <v>44466</v>
      </c>
      <c r="E1623" s="173">
        <v>0.05</v>
      </c>
      <c r="F1623" s="173">
        <v>0.05</v>
      </c>
      <c r="G1623" s="173">
        <v>10.2165</v>
      </c>
      <c r="I1623" s="92">
        <f t="shared" si="170"/>
        <v>0.05</v>
      </c>
      <c r="J1623" s="169" t="str">
        <f>IFERROR(VLOOKUP(VLOOKUP(B1623,'Div &amp; NAV PU'!K:N,4,0),$O:$P,2,0),"Debt")</f>
        <v>Debt</v>
      </c>
      <c r="R1623" s="169" t="str">
        <f t="shared" si="171"/>
        <v>Y0BMRegular Plan - Monthly IDCW</v>
      </c>
      <c r="S1623" s="169" t="str">
        <f>+VLOOKUP(B1623,'Div &amp; NAV PU'!K:N,4,0)</f>
        <v>Y0BM</v>
      </c>
      <c r="T1623" s="169" t="str">
        <f>+VLOOKUP(B1623,'Div &amp; NAV PU'!K:O,5,0)</f>
        <v>Regular Plan - Monthly IDCW</v>
      </c>
      <c r="U1623" s="169">
        <f t="shared" si="172"/>
        <v>0.3</v>
      </c>
      <c r="V1623" s="169">
        <f>+VLOOKUP(T1623,Financials!$C$59:$AN$72,MATCH(S1623,Financials!$1:$1,0)-2,0)</f>
        <v>0.3</v>
      </c>
      <c r="W1623" s="108">
        <f t="shared" si="173"/>
        <v>0</v>
      </c>
      <c r="Y1623" s="92">
        <f t="shared" si="161"/>
        <v>0.3</v>
      </c>
      <c r="Z1623" s="169">
        <f t="shared" si="162"/>
        <v>0.3</v>
      </c>
      <c r="AA1623" s="169"/>
    </row>
    <row r="1624" spans="1:32" hidden="1" x14ac:dyDescent="0.25">
      <c r="A1624" s="171">
        <v>2415</v>
      </c>
      <c r="B1624" s="171" t="s">
        <v>1278</v>
      </c>
      <c r="C1624" s="171" t="s">
        <v>2484</v>
      </c>
      <c r="D1624" s="172">
        <v>44466</v>
      </c>
      <c r="E1624" s="173">
        <v>0.05</v>
      </c>
      <c r="F1624" s="173">
        <v>0.05</v>
      </c>
      <c r="G1624" s="173">
        <v>10.799300000000001</v>
      </c>
      <c r="I1624" s="92">
        <f t="shared" si="170"/>
        <v>0.05</v>
      </c>
      <c r="J1624" s="169" t="str">
        <f>IFERROR(VLOOKUP(VLOOKUP(B1624,'Div &amp; NAV PU'!K:N,4,0),$O:$P,2,0),"Debt")</f>
        <v>Debt</v>
      </c>
      <c r="R1624" s="169" t="str">
        <f t="shared" si="171"/>
        <v>Y0BMDirect Plan - IDCW</v>
      </c>
      <c r="S1624" s="169" t="str">
        <f>+VLOOKUP(B1624,'Div &amp; NAV PU'!K:N,4,0)</f>
        <v>Y0BM</v>
      </c>
      <c r="T1624" s="169" t="str">
        <f>+VLOOKUP(B1624,'Div &amp; NAV PU'!K:O,5,0)</f>
        <v>Direct Plan - IDCW</v>
      </c>
      <c r="U1624" s="169">
        <f t="shared" si="172"/>
        <v>0.3</v>
      </c>
      <c r="V1624" s="169">
        <f>+VLOOKUP(T1624,Financials!$C$59:$AN$72,MATCH(S1624,Financials!$1:$1,0)-2,0)</f>
        <v>0.3</v>
      </c>
      <c r="W1624" s="108">
        <f t="shared" si="173"/>
        <v>0</v>
      </c>
      <c r="Y1624" s="92">
        <f t="shared" si="161"/>
        <v>0.3</v>
      </c>
      <c r="Z1624" s="169">
        <f t="shared" si="162"/>
        <v>0.3</v>
      </c>
      <c r="AA1624" s="169"/>
    </row>
    <row r="1625" spans="1:32" hidden="1" x14ac:dyDescent="0.25">
      <c r="A1625" s="171">
        <v>2416</v>
      </c>
      <c r="B1625" s="171">
        <v>201</v>
      </c>
      <c r="C1625" s="171" t="s">
        <v>2478</v>
      </c>
      <c r="D1625" s="172">
        <v>44466</v>
      </c>
      <c r="E1625" s="173">
        <v>0.05</v>
      </c>
      <c r="F1625" s="173">
        <v>0.05</v>
      </c>
      <c r="G1625" s="173">
        <v>11.632300000000001</v>
      </c>
      <c r="I1625" s="92">
        <f t="shared" si="170"/>
        <v>0.05</v>
      </c>
      <c r="J1625" s="169" t="str">
        <f>IFERROR(VLOOKUP(VLOOKUP(B1625,'Div &amp; NAV PU'!K:N,4,0),$O:$P,2,0),"Debt")</f>
        <v>Debt</v>
      </c>
      <c r="R1625" s="169" t="str">
        <f t="shared" si="171"/>
        <v>Y0BKRegular Plan - Monthly IDCW</v>
      </c>
      <c r="S1625" s="169" t="str">
        <f>+VLOOKUP(B1625,'Div &amp; NAV PU'!K:N,4,0)</f>
        <v>Y0BK</v>
      </c>
      <c r="T1625" s="169" t="str">
        <f>+VLOOKUP(B1625,'Div &amp; NAV PU'!K:O,5,0)</f>
        <v>Regular Plan - Monthly IDCW</v>
      </c>
      <c r="U1625" s="169">
        <f t="shared" si="172"/>
        <v>0.3</v>
      </c>
      <c r="V1625" s="169">
        <f>+VLOOKUP(T1625,Financials!$C$59:$AN$72,MATCH(S1625,Financials!$1:$1,0)-2,0)</f>
        <v>0.3</v>
      </c>
      <c r="W1625" s="108">
        <f t="shared" si="173"/>
        <v>0</v>
      </c>
      <c r="Y1625" s="92">
        <f t="shared" si="161"/>
        <v>0.3</v>
      </c>
      <c r="Z1625" s="169">
        <f t="shared" si="162"/>
        <v>0.3</v>
      </c>
      <c r="AA1625" s="169"/>
    </row>
    <row r="1626" spans="1:32" hidden="1" x14ac:dyDescent="0.25">
      <c r="A1626" s="171">
        <v>2418</v>
      </c>
      <c r="B1626" s="171" t="s">
        <v>1304</v>
      </c>
      <c r="C1626" s="171" t="s">
        <v>2490</v>
      </c>
      <c r="D1626" s="172">
        <v>44466</v>
      </c>
      <c r="E1626" s="173">
        <v>0.06</v>
      </c>
      <c r="F1626" s="173">
        <v>0.06</v>
      </c>
      <c r="G1626" s="173">
        <v>12.476000000000001</v>
      </c>
      <c r="I1626" s="92">
        <f t="shared" si="170"/>
        <v>0.06</v>
      </c>
      <c r="J1626" s="169" t="str">
        <f>IFERROR(VLOOKUP(VLOOKUP(B1626,'Div &amp; NAV PU'!K:N,4,0),$O:$P,2,0),"Debt")</f>
        <v>Debt</v>
      </c>
      <c r="R1626" s="169" t="str">
        <f t="shared" si="171"/>
        <v>Y0BKDirect Plan - Monthly IDCW</v>
      </c>
      <c r="S1626" s="169" t="str">
        <f>+VLOOKUP(B1626,'Div &amp; NAV PU'!K:N,4,0)</f>
        <v>Y0BK</v>
      </c>
      <c r="T1626" s="169" t="str">
        <f>+VLOOKUP(B1626,'Div &amp; NAV PU'!K:O,5,0)</f>
        <v>Direct Plan - Monthly IDCW</v>
      </c>
      <c r="U1626" s="169">
        <f t="shared" si="172"/>
        <v>0.36</v>
      </c>
      <c r="V1626" s="169">
        <f>+VLOOKUP(T1626,Financials!$C$59:$AN$72,MATCH(S1626,Financials!$1:$1,0)-2,0)</f>
        <v>0.36</v>
      </c>
      <c r="W1626" s="108">
        <f t="shared" si="173"/>
        <v>0</v>
      </c>
      <c r="Y1626" s="92">
        <f t="shared" si="161"/>
        <v>0.36</v>
      </c>
      <c r="Z1626" s="169">
        <f t="shared" si="162"/>
        <v>0.36</v>
      </c>
      <c r="AA1626" s="169"/>
    </row>
    <row r="1627" spans="1:32" hidden="1" x14ac:dyDescent="0.25">
      <c r="A1627" s="171">
        <v>2420</v>
      </c>
      <c r="B1627" s="171" t="s">
        <v>1295</v>
      </c>
      <c r="C1627" s="171" t="s">
        <v>2491</v>
      </c>
      <c r="D1627" s="172">
        <v>44466</v>
      </c>
      <c r="E1627" s="173">
        <v>0.05</v>
      </c>
      <c r="F1627" s="173">
        <v>0.05</v>
      </c>
      <c r="G1627" s="173">
        <v>11.769600000000001</v>
      </c>
      <c r="I1627" s="92">
        <f t="shared" si="170"/>
        <v>0.05</v>
      </c>
      <c r="J1627" s="169" t="str">
        <f>IFERROR(VLOOKUP(VLOOKUP(B1627,'Div &amp; NAV PU'!K:N,4,0),$O:$P,2,0),"Debt")</f>
        <v>Debt</v>
      </c>
      <c r="R1627" s="169" t="str">
        <f t="shared" si="171"/>
        <v>Y0AIDirect Plan - Monthly IDCW</v>
      </c>
      <c r="S1627" s="169" t="str">
        <f>+VLOOKUP(B1627,'Div &amp; NAV PU'!K:N,4,0)</f>
        <v>Y0AI</v>
      </c>
      <c r="T1627" s="169" t="str">
        <f>+VLOOKUP(B1627,'Div &amp; NAV PU'!K:O,5,0)</f>
        <v>Direct Plan - Monthly IDCW</v>
      </c>
      <c r="U1627" s="169">
        <f t="shared" si="172"/>
        <v>0.3</v>
      </c>
      <c r="V1627" s="169">
        <f>+VLOOKUP(T1627,Financials!$C$59:$AN$72,MATCH(S1627,Financials!$1:$1,0)-2,0)</f>
        <v>0.3</v>
      </c>
      <c r="W1627" s="108">
        <f t="shared" si="173"/>
        <v>0</v>
      </c>
      <c r="Y1627" s="92">
        <f t="shared" si="161"/>
        <v>0.3</v>
      </c>
      <c r="Z1627" s="169">
        <f t="shared" si="162"/>
        <v>0.3</v>
      </c>
      <c r="AA1627" s="169"/>
    </row>
    <row r="1628" spans="1:32" hidden="1" x14ac:dyDescent="0.25">
      <c r="A1628" s="171">
        <v>2468</v>
      </c>
      <c r="B1628" s="171">
        <v>222</v>
      </c>
      <c r="C1628" s="171" t="s">
        <v>2455</v>
      </c>
      <c r="D1628" s="172">
        <v>44467</v>
      </c>
      <c r="E1628" s="173">
        <v>3.2289999999999997E-5</v>
      </c>
      <c r="F1628" s="173">
        <v>3.2289999999999997E-5</v>
      </c>
      <c r="G1628" s="173">
        <v>10.322100000000001</v>
      </c>
      <c r="I1628" s="92">
        <f t="shared" si="170"/>
        <v>3.2289999999999997E-5</v>
      </c>
      <c r="J1628" s="169" t="str">
        <f>IFERROR(VLOOKUP(VLOOKUP(B1628,'Div &amp; NAV PU'!K:N,4,0),$O:$P,2,0),"Debt")</f>
        <v>Debt</v>
      </c>
      <c r="R1628" s="169" t="str">
        <f t="shared" si="171"/>
        <v>Y0BORegular Plan - Daily IDCW</v>
      </c>
      <c r="S1628" s="169" t="str">
        <f>+VLOOKUP(B1628,'Div &amp; NAV PU'!K:N,4,0)</f>
        <v>Y0BO</v>
      </c>
      <c r="T1628" s="169" t="str">
        <f>+VLOOKUP(B1628,'Div &amp; NAV PU'!K:O,5,0)</f>
        <v>Regular Plan - Daily IDCW</v>
      </c>
      <c r="U1628" s="169">
        <f t="shared" si="172"/>
        <v>0.17107141000000012</v>
      </c>
      <c r="V1628" s="169">
        <f>+VLOOKUP(T1628,Financials!$C$59:$AN$72,MATCH(S1628,Financials!$1:$1,0)-2,0)</f>
        <v>0.17107141000000012</v>
      </c>
      <c r="W1628" s="108">
        <f t="shared" si="173"/>
        <v>0</v>
      </c>
      <c r="Y1628" s="92">
        <f t="shared" si="161"/>
        <v>0.17107141000000012</v>
      </c>
      <c r="Z1628" s="169">
        <f t="shared" si="162"/>
        <v>0.17107141000000012</v>
      </c>
      <c r="AA1628" s="169"/>
    </row>
    <row r="1629" spans="1:32" hidden="1" x14ac:dyDescent="0.25">
      <c r="A1629" s="171">
        <v>2469</v>
      </c>
      <c r="B1629" s="171" t="s">
        <v>1259</v>
      </c>
      <c r="C1629" s="171" t="s">
        <v>2457</v>
      </c>
      <c r="D1629" s="172">
        <v>44467</v>
      </c>
      <c r="E1629" s="173">
        <v>7.8910000000000002E-5</v>
      </c>
      <c r="F1629" s="173">
        <v>7.8910000000000002E-5</v>
      </c>
      <c r="G1629" s="173">
        <v>10.5092</v>
      </c>
      <c r="I1629" s="92">
        <f t="shared" si="170"/>
        <v>7.8910000000000002E-5</v>
      </c>
      <c r="J1629" s="169" t="str">
        <f>IFERROR(VLOOKUP(VLOOKUP(B1629,'Div &amp; NAV PU'!K:N,4,0),$O:$P,2,0),"Debt")</f>
        <v>Debt</v>
      </c>
      <c r="R1629" s="169" t="str">
        <f t="shared" si="171"/>
        <v>Y0BODirect Plan - Daily IDCW</v>
      </c>
      <c r="S1629" s="169" t="str">
        <f>+VLOOKUP(B1629,'Div &amp; NAV PU'!K:N,4,0)</f>
        <v>Y0BO</v>
      </c>
      <c r="T1629" s="169" t="str">
        <f>+VLOOKUP(B1629,'Div &amp; NAV PU'!K:O,5,0)</f>
        <v>Direct Plan - Daily IDCW</v>
      </c>
      <c r="U1629" s="169">
        <f t="shared" si="172"/>
        <v>0.18260394999999999</v>
      </c>
      <c r="V1629" s="169">
        <f>+VLOOKUP(T1629,Financials!$C$59:$AN$72,MATCH(S1629,Financials!$1:$1,0)-2,0)</f>
        <v>0.18260394999999999</v>
      </c>
      <c r="W1629" s="108">
        <f t="shared" si="173"/>
        <v>0</v>
      </c>
      <c r="Y1629" s="92">
        <f t="shared" si="161"/>
        <v>0.18260394999999999</v>
      </c>
      <c r="Z1629" s="169">
        <f t="shared" si="162"/>
        <v>0.18260394999999999</v>
      </c>
      <c r="AA1629" s="169"/>
    </row>
    <row r="1630" spans="1:32" hidden="1" x14ac:dyDescent="0.25">
      <c r="A1630" s="171">
        <v>2470</v>
      </c>
      <c r="B1630" s="171" t="s">
        <v>1289</v>
      </c>
      <c r="C1630" s="171" t="s">
        <v>2444</v>
      </c>
      <c r="D1630" s="172">
        <v>44467</v>
      </c>
      <c r="E1630" s="173">
        <v>8.6236610000000005E-2</v>
      </c>
      <c r="F1630" s="173">
        <v>8.6236610000000005E-2</v>
      </c>
      <c r="G1630" s="173">
        <v>1023.3</v>
      </c>
      <c r="I1630" s="92">
        <f t="shared" si="170"/>
        <v>8.6236610000000005E-2</v>
      </c>
      <c r="J1630" s="169" t="str">
        <f>IFERROR(VLOOKUP(VLOOKUP(B1630,'Div &amp; NAV PU'!K:N,4,0),$O:$P,2,0),"Debt")</f>
        <v>Debt</v>
      </c>
      <c r="R1630" s="169" t="str">
        <f t="shared" si="171"/>
        <v>Y0ALRegular Plan - Daily IDCW</v>
      </c>
      <c r="S1630" s="169" t="str">
        <f>+VLOOKUP(B1630,'Div &amp; NAV PU'!K:N,4,0)</f>
        <v>Y0AL</v>
      </c>
      <c r="T1630" s="169" t="str">
        <f>+VLOOKUP(B1630,'Div &amp; NAV PU'!K:O,5,0)</f>
        <v>Regular Plan - Daily IDCW</v>
      </c>
      <c r="U1630" s="169">
        <f t="shared" si="172"/>
        <v>15.581406499999995</v>
      </c>
      <c r="V1630" s="169">
        <f>+VLOOKUP(T1630,Financials!$C$59:$AN$72,MATCH(S1630,Financials!$1:$1,0)-2,0)</f>
        <v>15.581406499999995</v>
      </c>
      <c r="W1630" s="108">
        <f t="shared" si="173"/>
        <v>0</v>
      </c>
      <c r="Y1630" s="92">
        <f t="shared" si="161"/>
        <v>15.581406499999995</v>
      </c>
      <c r="Z1630" s="169">
        <f t="shared" si="162"/>
        <v>15.581406499999995</v>
      </c>
      <c r="AA1630" s="169"/>
    </row>
    <row r="1631" spans="1:32" hidden="1" x14ac:dyDescent="0.25">
      <c r="A1631" s="171">
        <v>2471</v>
      </c>
      <c r="B1631" s="171" t="s">
        <v>1285</v>
      </c>
      <c r="C1631" s="171" t="s">
        <v>2445</v>
      </c>
      <c r="D1631" s="172">
        <v>44467</v>
      </c>
      <c r="E1631" s="173">
        <v>8.9271970000000006E-2</v>
      </c>
      <c r="F1631" s="173">
        <v>8.9271970000000006E-2</v>
      </c>
      <c r="G1631" s="173">
        <v>1023.3</v>
      </c>
      <c r="I1631" s="92">
        <f t="shared" si="170"/>
        <v>8.9271970000000006E-2</v>
      </c>
      <c r="J1631" s="169" t="str">
        <f>IFERROR(VLOOKUP(VLOOKUP(B1631,'Div &amp; NAV PU'!K:N,4,0),$O:$P,2,0),"Debt")</f>
        <v>Debt</v>
      </c>
      <c r="R1631" s="169" t="str">
        <f t="shared" si="171"/>
        <v>Y0ALDirect Plan - Daily IDCW</v>
      </c>
      <c r="S1631" s="169" t="str">
        <f>+VLOOKUP(B1631,'Div &amp; NAV PU'!K:N,4,0)</f>
        <v>Y0AL</v>
      </c>
      <c r="T1631" s="169" t="str">
        <f>+VLOOKUP(B1631,'Div &amp; NAV PU'!K:O,5,0)</f>
        <v>Direct Plan - Daily IDCW</v>
      </c>
      <c r="U1631" s="169">
        <f t="shared" si="172"/>
        <v>16.110954460000006</v>
      </c>
      <c r="V1631" s="169">
        <f>+VLOOKUP(T1631,Financials!$C$59:$AN$72,MATCH(S1631,Financials!$1:$1,0)-2,0)</f>
        <v>16.110954460000006</v>
      </c>
      <c r="W1631" s="108">
        <f t="shared" si="173"/>
        <v>0</v>
      </c>
      <c r="Y1631" s="92">
        <f t="shared" si="161"/>
        <v>16.110954460000006</v>
      </c>
      <c r="Z1631" s="169">
        <f t="shared" si="162"/>
        <v>16.110954460000006</v>
      </c>
      <c r="AA1631" s="169"/>
    </row>
    <row r="1632" spans="1:32" hidden="1" x14ac:dyDescent="0.25">
      <c r="A1632" s="171">
        <v>2472</v>
      </c>
      <c r="B1632" s="171">
        <v>125</v>
      </c>
      <c r="C1632" s="171" t="s">
        <v>2458</v>
      </c>
      <c r="D1632" s="172">
        <v>44467</v>
      </c>
      <c r="E1632" s="173">
        <v>2.6426999999999999E-4</v>
      </c>
      <c r="F1632" s="173">
        <v>2.6426999999999999E-4</v>
      </c>
      <c r="G1632" s="173">
        <v>10.8591</v>
      </c>
      <c r="I1632" s="92">
        <f t="shared" si="170"/>
        <v>2.6426999999999999E-4</v>
      </c>
      <c r="J1632" s="169" t="str">
        <f>IFERROR(VLOOKUP(VLOOKUP(B1632,'Div &amp; NAV PU'!K:N,4,0),$O:$P,2,0),"Debt")</f>
        <v>Debt</v>
      </c>
      <c r="R1632" s="169" t="str">
        <f t="shared" si="171"/>
        <v>Y0BLRegular Plan - Daily IDCW</v>
      </c>
      <c r="S1632" s="169" t="str">
        <f>+VLOOKUP(B1632,'Div &amp; NAV PU'!K:N,4,0)</f>
        <v>Y0BL</v>
      </c>
      <c r="T1632" s="169" t="str">
        <f>+VLOOKUP(B1632,'Div &amp; NAV PU'!K:O,5,0)</f>
        <v>Regular Plan - Daily IDCW</v>
      </c>
      <c r="U1632" s="169">
        <f t="shared" si="172"/>
        <v>0.15721088999999988</v>
      </c>
      <c r="V1632" s="169">
        <f>+VLOOKUP(T1632,Financials!$C$59:$AN$72,MATCH(S1632,Financials!$1:$1,0)-2,0)</f>
        <v>0.15721088999999988</v>
      </c>
      <c r="W1632" s="108">
        <f t="shared" si="173"/>
        <v>0</v>
      </c>
      <c r="Y1632" s="92">
        <f t="shared" si="161"/>
        <v>0.15721088999999988</v>
      </c>
      <c r="Z1632" s="169">
        <f t="shared" si="162"/>
        <v>0.15721088999999988</v>
      </c>
      <c r="AA1632" s="169"/>
    </row>
    <row r="1633" spans="1:27" hidden="1" x14ac:dyDescent="0.25">
      <c r="A1633" s="171">
        <v>2473</v>
      </c>
      <c r="B1633" s="171" t="s">
        <v>1263</v>
      </c>
      <c r="C1633" s="171" t="s">
        <v>2459</v>
      </c>
      <c r="D1633" s="172">
        <v>44467</v>
      </c>
      <c r="E1633" s="173">
        <v>4.0691000000000002E-4</v>
      </c>
      <c r="F1633" s="173">
        <v>4.0691000000000002E-4</v>
      </c>
      <c r="G1633" s="173">
        <v>10.8591</v>
      </c>
      <c r="I1633" s="92">
        <f t="shared" si="170"/>
        <v>4.0691000000000002E-4</v>
      </c>
      <c r="J1633" s="169" t="str">
        <f>IFERROR(VLOOKUP(VLOOKUP(B1633,'Div &amp; NAV PU'!K:N,4,0),$O:$P,2,0),"Debt")</f>
        <v>Debt</v>
      </c>
      <c r="R1633" s="169" t="str">
        <f t="shared" si="171"/>
        <v>Y0BLDirect Plan - Daily IDCW</v>
      </c>
      <c r="S1633" s="169" t="str">
        <f>+VLOOKUP(B1633,'Div &amp; NAV PU'!K:N,4,0)</f>
        <v>Y0BL</v>
      </c>
      <c r="T1633" s="169" t="str">
        <f>+VLOOKUP(B1633,'Div &amp; NAV PU'!K:O,5,0)</f>
        <v>Direct Plan - Daily IDCW</v>
      </c>
      <c r="U1633" s="169">
        <f t="shared" si="172"/>
        <v>0.18309809000000002</v>
      </c>
      <c r="V1633" s="169">
        <f>+VLOOKUP(T1633,Financials!$C$59:$AN$72,MATCH(S1633,Financials!$1:$1,0)-2,0)</f>
        <v>0.18309809000000002</v>
      </c>
      <c r="W1633" s="108">
        <f t="shared" si="173"/>
        <v>0</v>
      </c>
      <c r="Y1633" s="92">
        <f t="shared" si="161"/>
        <v>0.18309809000000002</v>
      </c>
      <c r="Z1633" s="169">
        <f t="shared" si="162"/>
        <v>0.18309809000000002</v>
      </c>
      <c r="AA1633" s="169"/>
    </row>
    <row r="1634" spans="1:27" hidden="1" x14ac:dyDescent="0.25">
      <c r="A1634" s="171">
        <v>2474</v>
      </c>
      <c r="B1634" s="171" t="s">
        <v>1271</v>
      </c>
      <c r="C1634" s="171" t="s">
        <v>2446</v>
      </c>
      <c r="D1634" s="172">
        <v>44467</v>
      </c>
      <c r="E1634" s="173">
        <v>6.4896229999999999E-2</v>
      </c>
      <c r="F1634" s="173">
        <v>6.4896229999999999E-2</v>
      </c>
      <c r="G1634" s="173">
        <v>1011.7794</v>
      </c>
      <c r="I1634" s="92">
        <f t="shared" si="170"/>
        <v>6.4896229999999999E-2</v>
      </c>
      <c r="J1634" s="169" t="str">
        <f>IFERROR(VLOOKUP(VLOOKUP(B1634,'Div &amp; NAV PU'!K:N,4,0),$O:$P,2,0),"Debt")</f>
        <v>Debt</v>
      </c>
      <c r="R1634" s="169" t="str">
        <f t="shared" si="171"/>
        <v>Y0BQRegular Plan - Daily IDCW</v>
      </c>
      <c r="S1634" s="169" t="str">
        <f>+VLOOKUP(B1634,'Div &amp; NAV PU'!K:N,4,0)</f>
        <v>Y0BQ</v>
      </c>
      <c r="T1634" s="169" t="str">
        <f>+VLOOKUP(B1634,'Div &amp; NAV PU'!K:O,5,0)</f>
        <v>Regular Plan - Daily IDCW</v>
      </c>
      <c r="U1634" s="169">
        <f t="shared" si="172"/>
        <v>15.994319890000005</v>
      </c>
      <c r="V1634" s="169">
        <f>+VLOOKUP(T1634,Financials!$C$59:$AN$72,MATCH(S1634,Financials!$1:$1,0)-2,0)</f>
        <v>15.994319890000005</v>
      </c>
      <c r="W1634" s="108">
        <f t="shared" si="173"/>
        <v>0</v>
      </c>
      <c r="Y1634" s="92">
        <f t="shared" si="161"/>
        <v>15.994319890000005</v>
      </c>
      <c r="Z1634" s="169">
        <f t="shared" si="162"/>
        <v>15.994319890000005</v>
      </c>
      <c r="AA1634" s="169"/>
    </row>
    <row r="1635" spans="1:27" hidden="1" x14ac:dyDescent="0.25">
      <c r="A1635" s="171">
        <v>2475</v>
      </c>
      <c r="B1635" s="171" t="s">
        <v>1268</v>
      </c>
      <c r="C1635" s="171" t="s">
        <v>2447</v>
      </c>
      <c r="D1635" s="172">
        <v>44467</v>
      </c>
      <c r="E1635" s="173">
        <v>6.6680989999999996E-2</v>
      </c>
      <c r="F1635" s="173">
        <v>6.6680989999999996E-2</v>
      </c>
      <c r="G1635" s="173">
        <v>1014.3496</v>
      </c>
      <c r="I1635" s="92">
        <f t="shared" si="170"/>
        <v>6.6680989999999996E-2</v>
      </c>
      <c r="J1635" s="169" t="str">
        <f>IFERROR(VLOOKUP(VLOOKUP(B1635,'Div &amp; NAV PU'!K:N,4,0),$O:$P,2,0),"Debt")</f>
        <v>Debt</v>
      </c>
      <c r="R1635" s="169" t="str">
        <f t="shared" si="171"/>
        <v>Y0BQDirect Plan - Daily IDCW</v>
      </c>
      <c r="S1635" s="169" t="str">
        <f>+VLOOKUP(B1635,'Div &amp; NAV PU'!K:N,4,0)</f>
        <v>Y0BQ</v>
      </c>
      <c r="T1635" s="169" t="str">
        <f>+VLOOKUP(B1635,'Div &amp; NAV PU'!K:O,5,0)</f>
        <v>Direct Plan - Daily IDCW</v>
      </c>
      <c r="U1635" s="169">
        <f t="shared" si="172"/>
        <v>16.338912069999992</v>
      </c>
      <c r="V1635" s="169">
        <f>+VLOOKUP(T1635,Financials!$C$59:$AN$72,MATCH(S1635,Financials!$1:$1,0)-2,0)</f>
        <v>16.338912069999992</v>
      </c>
      <c r="W1635" s="108">
        <f t="shared" si="173"/>
        <v>0</v>
      </c>
      <c r="Y1635" s="92">
        <f t="shared" si="161"/>
        <v>16.338912069999992</v>
      </c>
      <c r="Z1635" s="169">
        <f t="shared" si="162"/>
        <v>16.338912069999992</v>
      </c>
      <c r="AA1635" s="169"/>
    </row>
    <row r="1636" spans="1:27" x14ac:dyDescent="0.25">
      <c r="A1636" s="171">
        <v>2476</v>
      </c>
      <c r="B1636" s="171" t="s">
        <v>1381</v>
      </c>
      <c r="C1636" s="171" t="s">
        <v>2515</v>
      </c>
      <c r="D1636" s="172">
        <v>44467</v>
      </c>
      <c r="E1636" s="173">
        <v>2.5959644399999999</v>
      </c>
      <c r="F1636" s="173">
        <v>2.5959644399999999</v>
      </c>
      <c r="G1636" s="173">
        <v>10</v>
      </c>
      <c r="I1636" s="92">
        <f t="shared" si="170"/>
        <v>2.5959644399999999</v>
      </c>
      <c r="J1636" s="169" t="str">
        <f>IFERROR(VLOOKUP(VLOOKUP(B1636,'Div &amp; NAV PU'!K:N,4,0),$O:$P,2,0),"Debt")</f>
        <v>Debt</v>
      </c>
      <c r="R1636" s="169" t="str">
        <f t="shared" si="171"/>
        <v>Y0DFRegular Plan - IDCW</v>
      </c>
      <c r="S1636" s="169" t="str">
        <f>+VLOOKUP(B1636,'Div &amp; NAV PU'!K:N,4,0)</f>
        <v>Y0DF</v>
      </c>
      <c r="T1636" s="169" t="str">
        <f>+VLOOKUP(B1636,'Div &amp; NAV PU'!K:O,5,0)</f>
        <v>Regular Plan - IDCW</v>
      </c>
      <c r="U1636" s="169">
        <f t="shared" si="172"/>
        <v>2.5959644399999999</v>
      </c>
      <c r="V1636" s="169">
        <f>+VLOOKUP(T1636,Financials!$C$59:$AN$72,MATCH(S1636,Financials!$1:$1,0)-2,0)</f>
        <v>2.5959644399999999</v>
      </c>
      <c r="W1636" s="108">
        <f t="shared" si="173"/>
        <v>0</v>
      </c>
      <c r="Y1636" s="92">
        <f t="shared" si="161"/>
        <v>2.5959644399999999</v>
      </c>
      <c r="Z1636" s="169">
        <f t="shared" si="162"/>
        <v>2.5959644399999999</v>
      </c>
      <c r="AA1636" s="169"/>
    </row>
    <row r="1637" spans="1:27" x14ac:dyDescent="0.25">
      <c r="A1637" s="171">
        <v>2477</v>
      </c>
      <c r="B1637" s="171" t="s">
        <v>1379</v>
      </c>
      <c r="C1637" s="171" t="s">
        <v>2516</v>
      </c>
      <c r="D1637" s="172">
        <v>44467</v>
      </c>
      <c r="E1637" s="173">
        <v>2.7137488799999998</v>
      </c>
      <c r="F1637" s="173">
        <v>2.7137488799999998</v>
      </c>
      <c r="G1637" s="173">
        <v>10</v>
      </c>
      <c r="I1637" s="92">
        <f t="shared" si="170"/>
        <v>2.7137488799999998</v>
      </c>
      <c r="J1637" s="169" t="str">
        <f>IFERROR(VLOOKUP(VLOOKUP(B1637,'Div &amp; NAV PU'!K:N,4,0),$O:$P,2,0),"Debt")</f>
        <v>Debt</v>
      </c>
      <c r="R1637" s="169" t="str">
        <f t="shared" si="171"/>
        <v>Y0DFDirect Plan - IDCW</v>
      </c>
      <c r="S1637" s="169" t="str">
        <f>+VLOOKUP(B1637,'Div &amp; NAV PU'!K:N,4,0)</f>
        <v>Y0DF</v>
      </c>
      <c r="T1637" s="169" t="str">
        <f>+VLOOKUP(B1637,'Div &amp; NAV PU'!K:O,5,0)</f>
        <v>Direct Plan - IDCW</v>
      </c>
      <c r="U1637" s="169">
        <f t="shared" si="172"/>
        <v>2.7137488799999998</v>
      </c>
      <c r="V1637" s="169">
        <f>+VLOOKUP(T1637,Financials!$C$59:$AN$72,MATCH(S1637,Financials!$1:$1,0)-2,0)</f>
        <v>2.7137488799999998</v>
      </c>
      <c r="W1637" s="108">
        <f t="shared" si="173"/>
        <v>0</v>
      </c>
      <c r="Y1637" s="92">
        <f t="shared" si="161"/>
        <v>2.7137488799999998</v>
      </c>
      <c r="Z1637" s="169">
        <f t="shared" si="162"/>
        <v>2.7137488799999998</v>
      </c>
      <c r="AA1637" s="169"/>
    </row>
    <row r="1638" spans="1:27" hidden="1" x14ac:dyDescent="0.25">
      <c r="A1638" s="171">
        <v>2478</v>
      </c>
      <c r="B1638" s="171" t="s">
        <v>1289</v>
      </c>
      <c r="C1638" s="171" t="s">
        <v>2444</v>
      </c>
      <c r="D1638" s="172">
        <v>44468</v>
      </c>
      <c r="E1638" s="173">
        <v>8.7701929999999997E-2</v>
      </c>
      <c r="F1638" s="173">
        <v>8.7701929999999997E-2</v>
      </c>
      <c r="G1638" s="173">
        <v>1023.3</v>
      </c>
      <c r="I1638" s="92">
        <f t="shared" si="170"/>
        <v>8.7701929999999997E-2</v>
      </c>
      <c r="J1638" s="169" t="str">
        <f>IFERROR(VLOOKUP(VLOOKUP(B1638,'Div &amp; NAV PU'!K:N,4,0),$O:$P,2,0),"Debt")</f>
        <v>Debt</v>
      </c>
      <c r="R1638" s="169" t="str">
        <f t="shared" si="171"/>
        <v>Y0ALRegular Plan - Daily IDCW</v>
      </c>
      <c r="S1638" s="169" t="str">
        <f>+VLOOKUP(B1638,'Div &amp; NAV PU'!K:N,4,0)</f>
        <v>Y0AL</v>
      </c>
      <c r="T1638" s="169" t="str">
        <f>+VLOOKUP(B1638,'Div &amp; NAV PU'!K:O,5,0)</f>
        <v>Regular Plan - Daily IDCW</v>
      </c>
      <c r="U1638" s="169">
        <f t="shared" si="172"/>
        <v>15.581406499999995</v>
      </c>
      <c r="V1638" s="169">
        <f>+VLOOKUP(T1638,Financials!$C$59:$AN$72,MATCH(S1638,Financials!$1:$1,0)-2,0)</f>
        <v>15.581406499999995</v>
      </c>
      <c r="W1638" s="108">
        <f t="shared" si="173"/>
        <v>0</v>
      </c>
      <c r="Y1638" s="92">
        <f t="shared" si="161"/>
        <v>15.581406499999995</v>
      </c>
      <c r="Z1638" s="169">
        <f t="shared" si="162"/>
        <v>15.581406499999995</v>
      </c>
      <c r="AA1638" s="169"/>
    </row>
    <row r="1639" spans="1:27" hidden="1" x14ac:dyDescent="0.25">
      <c r="A1639" s="171">
        <v>2479</v>
      </c>
      <c r="B1639" s="171" t="s">
        <v>1285</v>
      </c>
      <c r="C1639" s="171" t="s">
        <v>2445</v>
      </c>
      <c r="D1639" s="172">
        <v>44468</v>
      </c>
      <c r="E1639" s="173">
        <v>9.0788430000000003E-2</v>
      </c>
      <c r="F1639" s="173">
        <v>9.0788430000000003E-2</v>
      </c>
      <c r="G1639" s="173">
        <v>1023.3</v>
      </c>
      <c r="I1639" s="92">
        <f t="shared" si="170"/>
        <v>9.0788430000000003E-2</v>
      </c>
      <c r="J1639" s="169" t="str">
        <f>IFERROR(VLOOKUP(VLOOKUP(B1639,'Div &amp; NAV PU'!K:N,4,0),$O:$P,2,0),"Debt")</f>
        <v>Debt</v>
      </c>
      <c r="R1639" s="169" t="str">
        <f t="shared" si="171"/>
        <v>Y0ALDirect Plan - Daily IDCW</v>
      </c>
      <c r="S1639" s="169" t="str">
        <f>+VLOOKUP(B1639,'Div &amp; NAV PU'!K:N,4,0)</f>
        <v>Y0AL</v>
      </c>
      <c r="T1639" s="169" t="str">
        <f>+VLOOKUP(B1639,'Div &amp; NAV PU'!K:O,5,0)</f>
        <v>Direct Plan - Daily IDCW</v>
      </c>
      <c r="U1639" s="169">
        <f t="shared" si="172"/>
        <v>16.110954460000006</v>
      </c>
      <c r="V1639" s="169">
        <f>+VLOOKUP(T1639,Financials!$C$59:$AN$72,MATCH(S1639,Financials!$1:$1,0)-2,0)</f>
        <v>16.110954460000006</v>
      </c>
      <c r="W1639" s="108">
        <f t="shared" si="173"/>
        <v>0</v>
      </c>
      <c r="Y1639" s="92">
        <f t="shared" si="161"/>
        <v>16.110954460000006</v>
      </c>
      <c r="Z1639" s="169">
        <f t="shared" si="162"/>
        <v>16.110954460000006</v>
      </c>
      <c r="AA1639" s="169"/>
    </row>
    <row r="1640" spans="1:27" hidden="1" x14ac:dyDescent="0.25">
      <c r="A1640" s="171">
        <v>2480</v>
      </c>
      <c r="B1640" s="171" t="s">
        <v>1271</v>
      </c>
      <c r="C1640" s="171" t="s">
        <v>2446</v>
      </c>
      <c r="D1640" s="172">
        <v>44468</v>
      </c>
      <c r="E1640" s="173">
        <v>4.7889149999999998E-2</v>
      </c>
      <c r="F1640" s="173">
        <v>4.7889149999999998E-2</v>
      </c>
      <c r="G1640" s="173">
        <v>1011.7794</v>
      </c>
      <c r="I1640" s="92">
        <f t="shared" si="170"/>
        <v>4.7889149999999998E-2</v>
      </c>
      <c r="J1640" s="169" t="str">
        <f>IFERROR(VLOOKUP(VLOOKUP(B1640,'Div &amp; NAV PU'!K:N,4,0),$O:$P,2,0),"Debt")</f>
        <v>Debt</v>
      </c>
      <c r="R1640" s="169" t="str">
        <f t="shared" si="171"/>
        <v>Y0BQRegular Plan - Daily IDCW</v>
      </c>
      <c r="S1640" s="169" t="str">
        <f>+VLOOKUP(B1640,'Div &amp; NAV PU'!K:N,4,0)</f>
        <v>Y0BQ</v>
      </c>
      <c r="T1640" s="169" t="str">
        <f>+VLOOKUP(B1640,'Div &amp; NAV PU'!K:O,5,0)</f>
        <v>Regular Plan - Daily IDCW</v>
      </c>
      <c r="U1640" s="169">
        <f t="shared" si="172"/>
        <v>15.994319890000005</v>
      </c>
      <c r="V1640" s="169">
        <f>+VLOOKUP(T1640,Financials!$C$59:$AN$72,MATCH(S1640,Financials!$1:$1,0)-2,0)</f>
        <v>15.994319890000005</v>
      </c>
      <c r="W1640" s="108">
        <f t="shared" si="173"/>
        <v>0</v>
      </c>
      <c r="Y1640" s="92">
        <f t="shared" si="161"/>
        <v>15.994319890000005</v>
      </c>
      <c r="Z1640" s="169">
        <f t="shared" si="162"/>
        <v>15.994319890000005</v>
      </c>
      <c r="AA1640" s="169"/>
    </row>
    <row r="1641" spans="1:27" hidden="1" x14ac:dyDescent="0.25">
      <c r="A1641" s="171">
        <v>2481</v>
      </c>
      <c r="B1641" s="171" t="s">
        <v>1268</v>
      </c>
      <c r="C1641" s="171" t="s">
        <v>2447</v>
      </c>
      <c r="D1641" s="172">
        <v>44468</v>
      </c>
      <c r="E1641" s="173">
        <v>4.9676049999999999E-2</v>
      </c>
      <c r="F1641" s="173">
        <v>4.9676049999999999E-2</v>
      </c>
      <c r="G1641" s="173">
        <v>1014.3496</v>
      </c>
      <c r="I1641" s="92">
        <f t="shared" si="170"/>
        <v>4.9676049999999999E-2</v>
      </c>
      <c r="J1641" s="169" t="str">
        <f>IFERROR(VLOOKUP(VLOOKUP(B1641,'Div &amp; NAV PU'!K:N,4,0),$O:$P,2,0),"Debt")</f>
        <v>Debt</v>
      </c>
      <c r="R1641" s="169" t="str">
        <f t="shared" si="171"/>
        <v>Y0BQDirect Plan - Daily IDCW</v>
      </c>
      <c r="S1641" s="169" t="str">
        <f>+VLOOKUP(B1641,'Div &amp; NAV PU'!K:N,4,0)</f>
        <v>Y0BQ</v>
      </c>
      <c r="T1641" s="169" t="str">
        <f>+VLOOKUP(B1641,'Div &amp; NAV PU'!K:O,5,0)</f>
        <v>Direct Plan - Daily IDCW</v>
      </c>
      <c r="U1641" s="169">
        <f t="shared" si="172"/>
        <v>16.338912069999992</v>
      </c>
      <c r="V1641" s="169">
        <f>+VLOOKUP(T1641,Financials!$C$59:$AN$72,MATCH(S1641,Financials!$1:$1,0)-2,0)</f>
        <v>16.338912069999992</v>
      </c>
      <c r="W1641" s="108">
        <f t="shared" si="173"/>
        <v>0</v>
      </c>
      <c r="Y1641" s="92">
        <f t="shared" si="161"/>
        <v>16.338912069999992</v>
      </c>
      <c r="Z1641" s="169">
        <f t="shared" si="162"/>
        <v>16.338912069999992</v>
      </c>
      <c r="AA1641" s="169"/>
    </row>
    <row r="1642" spans="1:27" hidden="1" x14ac:dyDescent="0.25">
      <c r="A1642" s="171">
        <v>2482</v>
      </c>
      <c r="B1642" s="171">
        <v>222</v>
      </c>
      <c r="C1642" s="171" t="s">
        <v>2455</v>
      </c>
      <c r="D1642" s="172">
        <v>44469</v>
      </c>
      <c r="E1642" s="173">
        <v>4.1151000000000002E-4</v>
      </c>
      <c r="F1642" s="173">
        <v>4.1151000000000002E-4</v>
      </c>
      <c r="G1642" s="173">
        <v>10.322100000000001</v>
      </c>
      <c r="I1642" s="92">
        <f t="shared" si="170"/>
        <v>4.1151000000000002E-4</v>
      </c>
      <c r="J1642" s="169" t="str">
        <f>IFERROR(VLOOKUP(VLOOKUP(B1642,'Div &amp; NAV PU'!K:N,4,0),$O:$P,2,0),"Debt")</f>
        <v>Debt</v>
      </c>
      <c r="R1642" s="169" t="str">
        <f t="shared" si="171"/>
        <v>Y0BORegular Plan - Daily IDCW</v>
      </c>
      <c r="S1642" s="169" t="str">
        <f>+VLOOKUP(B1642,'Div &amp; NAV PU'!K:N,4,0)</f>
        <v>Y0BO</v>
      </c>
      <c r="T1642" s="169" t="str">
        <f>+VLOOKUP(B1642,'Div &amp; NAV PU'!K:O,5,0)</f>
        <v>Regular Plan - Daily IDCW</v>
      </c>
      <c r="U1642" s="169">
        <f t="shared" si="172"/>
        <v>0.17107141000000012</v>
      </c>
      <c r="V1642" s="169">
        <f>+VLOOKUP(T1642,Financials!$C$59:$AN$72,MATCH(S1642,Financials!$1:$1,0)-2,0)</f>
        <v>0.17107141000000012</v>
      </c>
      <c r="W1642" s="108">
        <f t="shared" si="173"/>
        <v>0</v>
      </c>
      <c r="Y1642" s="92">
        <f t="shared" si="161"/>
        <v>0.17107141000000012</v>
      </c>
      <c r="Z1642" s="169">
        <f t="shared" si="162"/>
        <v>0.17107141000000012</v>
      </c>
      <c r="AA1642" s="169"/>
    </row>
    <row r="1643" spans="1:27" hidden="1" x14ac:dyDescent="0.25">
      <c r="A1643" s="171">
        <v>2483</v>
      </c>
      <c r="B1643" s="171" t="s">
        <v>1259</v>
      </c>
      <c r="C1643" s="171" t="s">
        <v>2457</v>
      </c>
      <c r="D1643" s="172">
        <v>44469</v>
      </c>
      <c r="E1643" s="173">
        <v>5.1104999999999998E-4</v>
      </c>
      <c r="F1643" s="173">
        <v>5.1104999999999998E-4</v>
      </c>
      <c r="G1643" s="173">
        <v>10.5092</v>
      </c>
      <c r="I1643" s="92">
        <f t="shared" si="170"/>
        <v>5.1104999999999998E-4</v>
      </c>
      <c r="J1643" s="169" t="str">
        <f>IFERROR(VLOOKUP(VLOOKUP(B1643,'Div &amp; NAV PU'!K:N,4,0),$O:$P,2,0),"Debt")</f>
        <v>Debt</v>
      </c>
      <c r="R1643" s="169" t="str">
        <f t="shared" si="171"/>
        <v>Y0BODirect Plan - Daily IDCW</v>
      </c>
      <c r="S1643" s="169" t="str">
        <f>+VLOOKUP(B1643,'Div &amp; NAV PU'!K:N,4,0)</f>
        <v>Y0BO</v>
      </c>
      <c r="T1643" s="169" t="str">
        <f>+VLOOKUP(B1643,'Div &amp; NAV PU'!K:O,5,0)</f>
        <v>Direct Plan - Daily IDCW</v>
      </c>
      <c r="U1643" s="169">
        <f t="shared" si="172"/>
        <v>0.18260394999999999</v>
      </c>
      <c r="V1643" s="169">
        <f>+VLOOKUP(T1643,Financials!$C$59:$AN$72,MATCH(S1643,Financials!$1:$1,0)-2,0)</f>
        <v>0.18260394999999999</v>
      </c>
      <c r="W1643" s="108">
        <f t="shared" si="173"/>
        <v>0</v>
      </c>
      <c r="Y1643" s="92">
        <f t="shared" si="161"/>
        <v>0.18260394999999999</v>
      </c>
      <c r="Z1643" s="169">
        <f t="shared" si="162"/>
        <v>0.18260394999999999</v>
      </c>
      <c r="AA1643" s="169"/>
    </row>
    <row r="1644" spans="1:27" hidden="1" x14ac:dyDescent="0.25">
      <c r="A1644" s="171">
        <v>2484</v>
      </c>
      <c r="B1644" s="171" t="s">
        <v>1289</v>
      </c>
      <c r="C1644" s="171" t="s">
        <v>2444</v>
      </c>
      <c r="D1644" s="172">
        <v>44469</v>
      </c>
      <c r="E1644" s="173">
        <v>8.7007100000000004E-2</v>
      </c>
      <c r="F1644" s="173">
        <v>8.7007100000000004E-2</v>
      </c>
      <c r="G1644" s="173">
        <v>1023.3</v>
      </c>
      <c r="I1644" s="92">
        <f t="shared" si="170"/>
        <v>8.7007100000000004E-2</v>
      </c>
      <c r="J1644" s="169" t="str">
        <f>IFERROR(VLOOKUP(VLOOKUP(B1644,'Div &amp; NAV PU'!K:N,4,0),$O:$P,2,0),"Debt")</f>
        <v>Debt</v>
      </c>
      <c r="R1644" s="169" t="str">
        <f t="shared" si="171"/>
        <v>Y0ALRegular Plan - Daily IDCW</v>
      </c>
      <c r="S1644" s="169" t="str">
        <f>+VLOOKUP(B1644,'Div &amp; NAV PU'!K:N,4,0)</f>
        <v>Y0AL</v>
      </c>
      <c r="T1644" s="169" t="str">
        <f>+VLOOKUP(B1644,'Div &amp; NAV PU'!K:O,5,0)</f>
        <v>Regular Plan - Daily IDCW</v>
      </c>
      <c r="U1644" s="169">
        <f t="shared" si="172"/>
        <v>15.581406499999995</v>
      </c>
      <c r="V1644" s="169">
        <f>+VLOOKUP(T1644,Financials!$C$59:$AN$72,MATCH(S1644,Financials!$1:$1,0)-2,0)</f>
        <v>15.581406499999995</v>
      </c>
      <c r="W1644" s="108">
        <f t="shared" si="173"/>
        <v>0</v>
      </c>
      <c r="Y1644" s="92">
        <f t="shared" si="161"/>
        <v>15.581406499999995</v>
      </c>
      <c r="Z1644" s="169">
        <f t="shared" si="162"/>
        <v>15.581406499999995</v>
      </c>
      <c r="AA1644" s="169"/>
    </row>
    <row r="1645" spans="1:27" hidden="1" x14ac:dyDescent="0.25">
      <c r="A1645" s="171">
        <v>2485</v>
      </c>
      <c r="B1645" s="171" t="s">
        <v>1285</v>
      </c>
      <c r="C1645" s="171" t="s">
        <v>2445</v>
      </c>
      <c r="D1645" s="172">
        <v>44469</v>
      </c>
      <c r="E1645" s="173">
        <v>9.0900090000000003E-2</v>
      </c>
      <c r="F1645" s="173">
        <v>9.0900090000000003E-2</v>
      </c>
      <c r="G1645" s="173">
        <v>1023.3</v>
      </c>
      <c r="I1645" s="92">
        <f t="shared" si="170"/>
        <v>9.0900090000000003E-2</v>
      </c>
      <c r="J1645" s="169" t="str">
        <f>IFERROR(VLOOKUP(VLOOKUP(B1645,'Div &amp; NAV PU'!K:N,4,0),$O:$P,2,0),"Debt")</f>
        <v>Debt</v>
      </c>
      <c r="R1645" s="169" t="str">
        <f t="shared" si="171"/>
        <v>Y0ALDirect Plan - Daily IDCW</v>
      </c>
      <c r="S1645" s="169" t="str">
        <f>+VLOOKUP(B1645,'Div &amp; NAV PU'!K:N,4,0)</f>
        <v>Y0AL</v>
      </c>
      <c r="T1645" s="169" t="str">
        <f>+VLOOKUP(B1645,'Div &amp; NAV PU'!K:O,5,0)</f>
        <v>Direct Plan - Daily IDCW</v>
      </c>
      <c r="U1645" s="169">
        <f t="shared" si="172"/>
        <v>16.110954460000006</v>
      </c>
      <c r="V1645" s="169">
        <f>+VLOOKUP(T1645,Financials!$C$59:$AN$72,MATCH(S1645,Financials!$1:$1,0)-2,0)</f>
        <v>16.110954460000006</v>
      </c>
      <c r="W1645" s="108">
        <f t="shared" si="173"/>
        <v>0</v>
      </c>
      <c r="Y1645" s="92">
        <f t="shared" si="161"/>
        <v>16.110954460000006</v>
      </c>
      <c r="Z1645" s="169">
        <f t="shared" si="162"/>
        <v>16.110954460000006</v>
      </c>
      <c r="AA1645" s="169"/>
    </row>
    <row r="1646" spans="1:27" hidden="1" x14ac:dyDescent="0.25">
      <c r="A1646" s="171">
        <v>2486</v>
      </c>
      <c r="B1646" s="171" t="s">
        <v>1263</v>
      </c>
      <c r="C1646" s="171" t="s">
        <v>2459</v>
      </c>
      <c r="D1646" s="172">
        <v>44469</v>
      </c>
      <c r="E1646" s="173">
        <v>3.7329999999999997E-5</v>
      </c>
      <c r="F1646" s="173">
        <v>3.7329999999999997E-5</v>
      </c>
      <c r="G1646" s="173">
        <v>10.8591</v>
      </c>
      <c r="I1646" s="92">
        <f t="shared" si="170"/>
        <v>3.7329999999999997E-5</v>
      </c>
      <c r="J1646" s="169" t="str">
        <f>IFERROR(VLOOKUP(VLOOKUP(B1646,'Div &amp; NAV PU'!K:N,4,0),$O:$P,2,0),"Debt")</f>
        <v>Debt</v>
      </c>
      <c r="R1646" s="169" t="str">
        <f t="shared" si="171"/>
        <v>Y0BLDirect Plan - Daily IDCW</v>
      </c>
      <c r="S1646" s="169" t="str">
        <f>+VLOOKUP(B1646,'Div &amp; NAV PU'!K:N,4,0)</f>
        <v>Y0BL</v>
      </c>
      <c r="T1646" s="169" t="str">
        <f>+VLOOKUP(B1646,'Div &amp; NAV PU'!K:O,5,0)</f>
        <v>Direct Plan - Daily IDCW</v>
      </c>
      <c r="U1646" s="169">
        <f t="shared" si="172"/>
        <v>0.18309809000000002</v>
      </c>
      <c r="V1646" s="169">
        <f>+VLOOKUP(T1646,Financials!$C$59:$AN$72,MATCH(S1646,Financials!$1:$1,0)-2,0)</f>
        <v>0.18309809000000002</v>
      </c>
      <c r="W1646" s="108">
        <f t="shared" si="173"/>
        <v>0</v>
      </c>
      <c r="Y1646" s="92">
        <f t="shared" si="161"/>
        <v>0.18309809000000002</v>
      </c>
      <c r="Z1646" s="169">
        <f t="shared" si="162"/>
        <v>0.18309809000000002</v>
      </c>
      <c r="AA1646" s="169"/>
    </row>
    <row r="1647" spans="1:27" hidden="1" x14ac:dyDescent="0.25">
      <c r="A1647" s="171">
        <v>2487</v>
      </c>
      <c r="B1647" s="171" t="s">
        <v>1271</v>
      </c>
      <c r="C1647" s="171" t="s">
        <v>2446</v>
      </c>
      <c r="D1647" s="172">
        <v>44469</v>
      </c>
      <c r="E1647" s="173">
        <v>0.11162195</v>
      </c>
      <c r="F1647" s="173">
        <v>0.11162195</v>
      </c>
      <c r="G1647" s="173">
        <v>1011.7794</v>
      </c>
      <c r="I1647" s="92">
        <f t="shared" si="170"/>
        <v>0.11162195</v>
      </c>
      <c r="J1647" s="169" t="str">
        <f>IFERROR(VLOOKUP(VLOOKUP(B1647,'Div &amp; NAV PU'!K:N,4,0),$O:$P,2,0),"Debt")</f>
        <v>Debt</v>
      </c>
      <c r="R1647" s="169" t="str">
        <f t="shared" si="171"/>
        <v>Y0BQRegular Plan - Daily IDCW</v>
      </c>
      <c r="S1647" s="169" t="str">
        <f>+VLOOKUP(B1647,'Div &amp; NAV PU'!K:N,4,0)</f>
        <v>Y0BQ</v>
      </c>
      <c r="T1647" s="169" t="str">
        <f>+VLOOKUP(B1647,'Div &amp; NAV PU'!K:O,5,0)</f>
        <v>Regular Plan - Daily IDCW</v>
      </c>
      <c r="U1647" s="169">
        <f t="shared" si="172"/>
        <v>15.994319890000005</v>
      </c>
      <c r="V1647" s="169">
        <f>+VLOOKUP(T1647,Financials!$C$59:$AN$72,MATCH(S1647,Financials!$1:$1,0)-2,0)</f>
        <v>15.994319890000005</v>
      </c>
      <c r="W1647" s="108">
        <f t="shared" si="173"/>
        <v>0</v>
      </c>
      <c r="Y1647" s="92">
        <f t="shared" si="161"/>
        <v>15.994319890000005</v>
      </c>
      <c r="Z1647" s="169">
        <f t="shared" si="162"/>
        <v>15.994319890000005</v>
      </c>
      <c r="AA1647" s="169"/>
    </row>
    <row r="1648" spans="1:27" hidden="1" x14ac:dyDescent="0.25">
      <c r="A1648" s="171">
        <v>2488</v>
      </c>
      <c r="B1648" s="171" t="s">
        <v>1268</v>
      </c>
      <c r="C1648" s="171" t="s">
        <v>2447</v>
      </c>
      <c r="D1648" s="172">
        <v>44469</v>
      </c>
      <c r="E1648" s="173">
        <v>0.1135564</v>
      </c>
      <c r="F1648" s="173">
        <v>0.1135564</v>
      </c>
      <c r="G1648" s="173">
        <v>1014.3496</v>
      </c>
      <c r="I1648" s="92">
        <f t="shared" si="170"/>
        <v>0.1135564</v>
      </c>
      <c r="J1648" s="169" t="str">
        <f>IFERROR(VLOOKUP(VLOOKUP(B1648,'Div &amp; NAV PU'!K:N,4,0),$O:$P,2,0),"Debt")</f>
        <v>Debt</v>
      </c>
      <c r="R1648" s="169" t="str">
        <f t="shared" si="171"/>
        <v>Y0BQDirect Plan - Daily IDCW</v>
      </c>
      <c r="S1648" s="169" t="str">
        <f>+VLOOKUP(B1648,'Div &amp; NAV PU'!K:N,4,0)</f>
        <v>Y0BQ</v>
      </c>
      <c r="T1648" s="169" t="str">
        <f>+VLOOKUP(B1648,'Div &amp; NAV PU'!K:O,5,0)</f>
        <v>Direct Plan - Daily IDCW</v>
      </c>
      <c r="U1648" s="169">
        <f t="shared" si="172"/>
        <v>16.338912069999992</v>
      </c>
      <c r="V1648" s="169">
        <f>+VLOOKUP(T1648,Financials!$C$59:$AN$72,MATCH(S1648,Financials!$1:$1,0)-2,0)</f>
        <v>16.338912069999992</v>
      </c>
      <c r="W1648" s="108">
        <f t="shared" si="173"/>
        <v>0</v>
      </c>
      <c r="Y1648" s="92">
        <f t="shared" si="161"/>
        <v>16.338912069999992</v>
      </c>
      <c r="Z1648" s="169">
        <f t="shared" si="162"/>
        <v>16.338912069999992</v>
      </c>
      <c r="AA1648" s="169"/>
    </row>
    <row r="1649" spans="1:27" hidden="1" x14ac:dyDescent="0.25">
      <c r="A1649" s="171"/>
      <c r="B1649" s="171"/>
      <c r="C1649" s="171"/>
      <c r="D1649" s="172"/>
      <c r="E1649" s="173"/>
      <c r="F1649" s="173"/>
      <c r="G1649" s="173"/>
      <c r="I1649" s="92"/>
      <c r="J1649" s="169"/>
      <c r="R1649" s="169"/>
      <c r="S1649" s="169"/>
      <c r="T1649" s="169"/>
      <c r="U1649" s="169"/>
      <c r="V1649" s="169"/>
      <c r="W1649" s="108"/>
      <c r="Y1649" s="92"/>
      <c r="Z1649" s="169"/>
      <c r="AA1649" s="169"/>
    </row>
    <row r="1650" spans="1:27" hidden="1" x14ac:dyDescent="0.25">
      <c r="A1650" s="171"/>
      <c r="B1650" s="171"/>
      <c r="C1650" s="171"/>
      <c r="D1650" s="172"/>
      <c r="E1650" s="173"/>
      <c r="F1650" s="173"/>
      <c r="G1650" s="173"/>
      <c r="I1650" s="92"/>
      <c r="J1650" s="169"/>
      <c r="R1650" s="169"/>
      <c r="S1650" s="169"/>
      <c r="T1650" s="169"/>
      <c r="U1650" s="169"/>
      <c r="V1650" s="169"/>
      <c r="W1650" s="108"/>
      <c r="Y1650" s="92"/>
      <c r="Z1650" s="169"/>
      <c r="AA1650" s="169"/>
    </row>
    <row r="1651" spans="1:27" hidden="1" x14ac:dyDescent="0.25">
      <c r="A1651" s="171"/>
      <c r="B1651" s="171"/>
      <c r="C1651" s="171"/>
      <c r="D1651" s="172"/>
      <c r="E1651" s="173"/>
      <c r="F1651" s="173"/>
      <c r="G1651" s="173"/>
      <c r="I1651" s="92"/>
      <c r="J1651" s="169"/>
      <c r="R1651" s="169"/>
      <c r="S1651" s="169"/>
      <c r="T1651" s="169"/>
      <c r="U1651" s="169"/>
      <c r="V1651" s="169"/>
      <c r="W1651" s="108"/>
      <c r="Y1651" s="92"/>
      <c r="Z1651" s="169"/>
      <c r="AA1651" s="169"/>
    </row>
    <row r="1652" spans="1:27" hidden="1" x14ac:dyDescent="0.25">
      <c r="A1652" s="171"/>
      <c r="B1652" s="171"/>
      <c r="C1652" s="171"/>
      <c r="D1652" s="172"/>
      <c r="E1652" s="173"/>
      <c r="F1652" s="173"/>
      <c r="G1652" s="173"/>
      <c r="I1652" s="92"/>
      <c r="J1652" s="169"/>
      <c r="R1652" s="169"/>
      <c r="S1652" s="169"/>
      <c r="T1652" s="169"/>
      <c r="U1652" s="169"/>
      <c r="V1652" s="169"/>
      <c r="W1652" s="108"/>
      <c r="Y1652" s="92"/>
      <c r="Z1652" s="169"/>
      <c r="AA1652" s="169"/>
    </row>
    <row r="1653" spans="1:27" hidden="1" x14ac:dyDescent="0.25">
      <c r="A1653" s="171"/>
      <c r="B1653" s="171"/>
      <c r="C1653" s="171"/>
      <c r="D1653" s="172"/>
      <c r="E1653" s="173"/>
      <c r="F1653" s="173"/>
      <c r="G1653" s="173"/>
      <c r="I1653" s="92"/>
      <c r="J1653" s="169"/>
      <c r="R1653" s="169"/>
      <c r="S1653" s="169"/>
      <c r="T1653" s="169"/>
      <c r="U1653" s="169"/>
      <c r="V1653" s="169"/>
      <c r="W1653" s="108"/>
      <c r="Y1653" s="92"/>
      <c r="Z1653" s="169"/>
      <c r="AA1653" s="169"/>
    </row>
    <row r="1654" spans="1:27" hidden="1" x14ac:dyDescent="0.25">
      <c r="A1654" s="171"/>
      <c r="B1654" s="171"/>
      <c r="C1654" s="171"/>
      <c r="D1654" s="172"/>
      <c r="E1654" s="173"/>
      <c r="F1654" s="173"/>
      <c r="G1654" s="173"/>
      <c r="I1654" s="92"/>
      <c r="J1654" s="169"/>
      <c r="R1654" s="169"/>
      <c r="S1654" s="169"/>
      <c r="T1654" s="169"/>
      <c r="U1654" s="169"/>
      <c r="V1654" s="169"/>
      <c r="W1654" s="108"/>
      <c r="Y1654" s="92"/>
      <c r="Z1654" s="169"/>
      <c r="AA1654" s="169"/>
    </row>
    <row r="1655" spans="1:27" hidden="1" x14ac:dyDescent="0.25">
      <c r="A1655" s="171"/>
      <c r="B1655" s="171"/>
      <c r="C1655" s="171"/>
      <c r="D1655" s="172"/>
      <c r="E1655" s="173"/>
      <c r="F1655" s="173"/>
      <c r="G1655" s="173"/>
      <c r="I1655" s="92"/>
      <c r="J1655" s="169"/>
      <c r="R1655" s="169"/>
      <c r="S1655" s="169"/>
      <c r="T1655" s="169"/>
      <c r="U1655" s="169"/>
      <c r="V1655" s="169"/>
      <c r="W1655" s="108"/>
      <c r="Y1655" s="92"/>
      <c r="Z1655" s="169"/>
      <c r="AA1655" s="169"/>
    </row>
    <row r="1656" spans="1:27" hidden="1" x14ac:dyDescent="0.25">
      <c r="A1656" s="171"/>
      <c r="B1656" s="171"/>
      <c r="C1656" s="171"/>
      <c r="D1656" s="172"/>
      <c r="E1656" s="173"/>
      <c r="F1656" s="173"/>
      <c r="G1656" s="173"/>
      <c r="I1656" s="92"/>
      <c r="J1656" s="169"/>
      <c r="R1656" s="169"/>
      <c r="S1656" s="169"/>
      <c r="T1656" s="169"/>
      <c r="U1656" s="169"/>
      <c r="V1656" s="169"/>
      <c r="W1656" s="108"/>
      <c r="Y1656" s="92"/>
      <c r="Z1656" s="169"/>
      <c r="AA1656" s="169"/>
    </row>
    <row r="1657" spans="1:27" hidden="1" x14ac:dyDescent="0.25">
      <c r="A1657" s="171"/>
      <c r="B1657" s="171"/>
      <c r="C1657" s="171"/>
      <c r="D1657" s="172"/>
      <c r="E1657" s="173"/>
      <c r="F1657" s="173"/>
      <c r="G1657" s="173"/>
      <c r="I1657" s="92"/>
      <c r="J1657" s="169"/>
      <c r="R1657" s="169"/>
      <c r="S1657" s="169"/>
      <c r="T1657" s="169"/>
      <c r="U1657" s="169"/>
      <c r="V1657" s="169"/>
      <c r="W1657" s="108"/>
      <c r="Y1657" s="92"/>
      <c r="Z1657" s="169"/>
      <c r="AA1657" s="169"/>
    </row>
    <row r="1658" spans="1:27" hidden="1" x14ac:dyDescent="0.25">
      <c r="A1658" s="171"/>
      <c r="B1658" s="171"/>
      <c r="C1658" s="171"/>
      <c r="D1658" s="172"/>
      <c r="E1658" s="173"/>
      <c r="F1658" s="173"/>
      <c r="G1658" s="173"/>
      <c r="I1658" s="92"/>
      <c r="J1658" s="169"/>
      <c r="R1658" s="169"/>
      <c r="S1658" s="169"/>
      <c r="T1658" s="169"/>
      <c r="U1658" s="169"/>
      <c r="V1658" s="169"/>
      <c r="W1658" s="108"/>
      <c r="Y1658" s="92"/>
      <c r="Z1658" s="169"/>
      <c r="AA1658" s="169"/>
    </row>
    <row r="1659" spans="1:27" hidden="1" x14ac:dyDescent="0.25">
      <c r="A1659" s="171"/>
      <c r="B1659" s="171"/>
      <c r="C1659" s="171"/>
      <c r="D1659" s="172"/>
      <c r="E1659" s="173"/>
      <c r="F1659" s="173"/>
      <c r="G1659" s="173"/>
      <c r="I1659" s="92"/>
      <c r="J1659" s="169"/>
      <c r="R1659" s="169"/>
      <c r="S1659" s="169"/>
      <c r="T1659" s="169"/>
      <c r="U1659" s="169"/>
      <c r="V1659" s="169"/>
      <c r="W1659" s="108"/>
      <c r="Y1659" s="92"/>
      <c r="Z1659" s="169"/>
      <c r="AA1659" s="169"/>
    </row>
    <row r="1660" spans="1:27" hidden="1" x14ac:dyDescent="0.25">
      <c r="A1660" s="171"/>
      <c r="B1660" s="171"/>
      <c r="C1660" s="171"/>
      <c r="D1660" s="172"/>
      <c r="E1660" s="173"/>
      <c r="F1660" s="173"/>
      <c r="G1660" s="173"/>
      <c r="I1660" s="92"/>
      <c r="J1660" s="169"/>
      <c r="R1660" s="169"/>
      <c r="S1660" s="169"/>
      <c r="T1660" s="169"/>
      <c r="U1660" s="169"/>
      <c r="V1660" s="169"/>
      <c r="W1660" s="108"/>
      <c r="Y1660" s="92"/>
      <c r="Z1660" s="169"/>
      <c r="AA1660" s="169"/>
    </row>
    <row r="1661" spans="1:27" hidden="1" x14ac:dyDescent="0.25">
      <c r="A1661" s="171"/>
      <c r="B1661" s="171"/>
      <c r="C1661" s="171"/>
      <c r="D1661" s="172"/>
      <c r="E1661" s="173"/>
      <c r="F1661" s="173"/>
      <c r="G1661" s="173"/>
      <c r="I1661" s="92"/>
      <c r="J1661" s="169"/>
      <c r="R1661" s="169"/>
      <c r="S1661" s="169"/>
      <c r="T1661" s="169"/>
      <c r="U1661" s="169"/>
      <c r="V1661" s="169"/>
      <c r="W1661" s="108"/>
      <c r="Y1661" s="92"/>
      <c r="Z1661" s="169"/>
      <c r="AA1661" s="169"/>
    </row>
    <row r="1662" spans="1:27" hidden="1" x14ac:dyDescent="0.25">
      <c r="A1662" s="171"/>
      <c r="B1662" s="171"/>
      <c r="C1662" s="171"/>
      <c r="D1662" s="172"/>
      <c r="E1662" s="173"/>
      <c r="F1662" s="173"/>
      <c r="G1662" s="173"/>
      <c r="I1662" s="92"/>
      <c r="J1662" s="169"/>
      <c r="R1662" s="169"/>
      <c r="S1662" s="169"/>
      <c r="T1662" s="169"/>
      <c r="U1662" s="169"/>
      <c r="V1662" s="169"/>
      <c r="W1662" s="108"/>
      <c r="Y1662" s="92"/>
      <c r="Z1662" s="169"/>
      <c r="AA1662" s="169"/>
    </row>
    <row r="1663" spans="1:27" hidden="1" x14ac:dyDescent="0.25">
      <c r="A1663" s="171"/>
      <c r="B1663" s="171"/>
      <c r="C1663" s="171"/>
      <c r="D1663" s="172"/>
      <c r="E1663" s="173"/>
      <c r="F1663" s="173"/>
      <c r="G1663" s="173"/>
      <c r="I1663" s="92"/>
      <c r="J1663" s="169"/>
      <c r="R1663" s="169"/>
      <c r="S1663" s="169"/>
      <c r="T1663" s="169"/>
      <c r="U1663" s="169"/>
      <c r="V1663" s="169"/>
      <c r="W1663" s="108"/>
      <c r="Y1663" s="92"/>
      <c r="Z1663" s="169"/>
      <c r="AA1663" s="169"/>
    </row>
    <row r="1664" spans="1:27" hidden="1" x14ac:dyDescent="0.25">
      <c r="A1664" s="171"/>
      <c r="B1664" s="171"/>
      <c r="C1664" s="171"/>
      <c r="D1664" s="172"/>
      <c r="E1664" s="173"/>
      <c r="F1664" s="173"/>
      <c r="G1664" s="173"/>
      <c r="I1664" s="92"/>
      <c r="J1664" s="169"/>
      <c r="R1664" s="169"/>
      <c r="S1664" s="169"/>
      <c r="T1664" s="169"/>
      <c r="U1664" s="169"/>
      <c r="V1664" s="169"/>
      <c r="W1664" s="108"/>
      <c r="Y1664" s="92"/>
      <c r="Z1664" s="169"/>
      <c r="AA1664" s="169"/>
    </row>
    <row r="1665" spans="1:27" hidden="1" x14ac:dyDescent="0.25">
      <c r="A1665" s="171"/>
      <c r="B1665" s="171"/>
      <c r="C1665" s="171"/>
      <c r="D1665" s="172"/>
      <c r="E1665" s="173"/>
      <c r="F1665" s="173"/>
      <c r="G1665" s="173"/>
      <c r="I1665" s="92"/>
      <c r="J1665" s="169"/>
      <c r="R1665" s="169"/>
      <c r="S1665" s="169"/>
      <c r="T1665" s="169"/>
      <c r="U1665" s="169"/>
      <c r="V1665" s="169"/>
      <c r="W1665" s="108"/>
      <c r="Y1665" s="92"/>
      <c r="Z1665" s="169"/>
      <c r="AA1665" s="169"/>
    </row>
    <row r="1666" spans="1:27" hidden="1" x14ac:dyDescent="0.25">
      <c r="A1666" s="171"/>
      <c r="B1666" s="171"/>
      <c r="C1666" s="171"/>
      <c r="D1666" s="172"/>
      <c r="E1666" s="173"/>
      <c r="F1666" s="173"/>
      <c r="G1666" s="173"/>
      <c r="I1666" s="92"/>
      <c r="J1666" s="169"/>
      <c r="R1666" s="169"/>
      <c r="S1666" s="169"/>
      <c r="T1666" s="169"/>
      <c r="U1666" s="169"/>
      <c r="V1666" s="169"/>
      <c r="W1666" s="108"/>
      <c r="Y1666" s="92"/>
      <c r="Z1666" s="169"/>
      <c r="AA1666" s="169"/>
    </row>
    <row r="1667" spans="1:27" hidden="1" x14ac:dyDescent="0.25">
      <c r="A1667" s="171"/>
      <c r="B1667" s="171"/>
      <c r="C1667" s="171"/>
      <c r="D1667" s="172"/>
      <c r="E1667" s="173"/>
      <c r="F1667" s="173"/>
      <c r="G1667" s="173"/>
      <c r="I1667" s="92"/>
      <c r="J1667" s="169"/>
      <c r="R1667" s="169"/>
      <c r="S1667" s="169"/>
      <c r="T1667" s="169"/>
      <c r="U1667" s="169"/>
      <c r="V1667" s="169"/>
      <c r="W1667" s="108"/>
      <c r="Y1667" s="92"/>
      <c r="Z1667" s="169"/>
      <c r="AA1667" s="169"/>
    </row>
    <row r="1668" spans="1:27" hidden="1" x14ac:dyDescent="0.25">
      <c r="A1668" s="171"/>
      <c r="B1668" s="171"/>
      <c r="C1668" s="171"/>
      <c r="D1668" s="172"/>
      <c r="E1668" s="173"/>
      <c r="F1668" s="173"/>
      <c r="G1668" s="173"/>
      <c r="I1668" s="92"/>
      <c r="J1668" s="169"/>
      <c r="R1668" s="169"/>
      <c r="S1668" s="169"/>
      <c r="T1668" s="169"/>
      <c r="U1668" s="169"/>
      <c r="V1668" s="169"/>
      <c r="W1668" s="108"/>
      <c r="Y1668" s="92"/>
      <c r="Z1668" s="169"/>
      <c r="AA1668" s="169"/>
    </row>
    <row r="1669" spans="1:27" hidden="1" x14ac:dyDescent="0.25">
      <c r="A1669" s="171"/>
      <c r="B1669" s="171"/>
      <c r="C1669" s="171"/>
      <c r="D1669" s="172"/>
      <c r="E1669" s="173"/>
      <c r="F1669" s="173"/>
      <c r="G1669" s="173"/>
      <c r="I1669" s="92"/>
      <c r="J1669" s="169"/>
      <c r="R1669" s="169"/>
      <c r="S1669" s="169"/>
      <c r="T1669" s="169"/>
      <c r="U1669" s="169"/>
      <c r="V1669" s="169"/>
      <c r="W1669" s="108"/>
      <c r="Y1669" s="92"/>
      <c r="Z1669" s="169"/>
      <c r="AA1669" s="169"/>
    </row>
    <row r="1670" spans="1:27" hidden="1" x14ac:dyDescent="0.25">
      <c r="A1670" s="171"/>
      <c r="B1670" s="171"/>
      <c r="C1670" s="171"/>
      <c r="D1670" s="172"/>
      <c r="E1670" s="173"/>
      <c r="F1670" s="173"/>
      <c r="G1670" s="173"/>
      <c r="I1670" s="92"/>
      <c r="J1670" s="169"/>
      <c r="R1670" s="169"/>
      <c r="S1670" s="169"/>
      <c r="T1670" s="169"/>
      <c r="U1670" s="169"/>
      <c r="V1670" s="169"/>
      <c r="W1670" s="108"/>
      <c r="Y1670" s="92"/>
      <c r="Z1670" s="169"/>
      <c r="AA1670" s="169"/>
    </row>
    <row r="1671" spans="1:27" hidden="1" x14ac:dyDescent="0.25">
      <c r="A1671" s="171"/>
      <c r="B1671" s="171"/>
      <c r="C1671" s="171"/>
      <c r="D1671" s="172"/>
      <c r="E1671" s="173"/>
      <c r="F1671" s="173"/>
      <c r="G1671" s="173"/>
      <c r="I1671" s="92"/>
      <c r="J1671" s="169"/>
      <c r="R1671" s="169"/>
      <c r="S1671" s="169"/>
      <c r="T1671" s="169"/>
      <c r="U1671" s="169"/>
      <c r="V1671" s="169"/>
      <c r="W1671" s="108"/>
      <c r="Y1671" s="92"/>
      <c r="Z1671" s="169"/>
      <c r="AA1671" s="169"/>
    </row>
    <row r="1672" spans="1:27" hidden="1" x14ac:dyDescent="0.25">
      <c r="A1672" s="171"/>
      <c r="B1672" s="171"/>
      <c r="C1672" s="171"/>
      <c r="D1672" s="172"/>
      <c r="E1672" s="173"/>
      <c r="F1672" s="173"/>
      <c r="G1672" s="173"/>
      <c r="I1672" s="92"/>
      <c r="J1672" s="169"/>
      <c r="R1672" s="169"/>
      <c r="S1672" s="169"/>
      <c r="T1672" s="169"/>
      <c r="U1672" s="169"/>
      <c r="V1672" s="169"/>
      <c r="W1672" s="108"/>
      <c r="Y1672" s="92"/>
      <c r="Z1672" s="169"/>
      <c r="AA1672" s="169"/>
    </row>
    <row r="1673" spans="1:27" hidden="1" x14ac:dyDescent="0.25">
      <c r="A1673" s="171"/>
      <c r="B1673" s="171"/>
      <c r="C1673" s="171"/>
      <c r="D1673" s="172"/>
      <c r="E1673" s="173"/>
      <c r="F1673" s="173"/>
      <c r="G1673" s="173"/>
      <c r="I1673" s="92"/>
      <c r="J1673" s="169"/>
      <c r="R1673" s="169"/>
      <c r="S1673" s="169"/>
      <c r="T1673" s="169"/>
      <c r="U1673" s="169"/>
      <c r="V1673" s="169"/>
      <c r="W1673" s="108"/>
      <c r="Y1673" s="92"/>
      <c r="Z1673" s="169"/>
      <c r="AA1673" s="169"/>
    </row>
    <row r="1674" spans="1:27" hidden="1" x14ac:dyDescent="0.25">
      <c r="A1674" s="171"/>
      <c r="B1674" s="171"/>
      <c r="C1674" s="171"/>
      <c r="D1674" s="172"/>
      <c r="E1674" s="173"/>
      <c r="F1674" s="173"/>
      <c r="G1674" s="173"/>
      <c r="I1674" s="92"/>
      <c r="J1674" s="169"/>
      <c r="R1674" s="169"/>
      <c r="S1674" s="169"/>
      <c r="T1674" s="169"/>
      <c r="U1674" s="169"/>
      <c r="V1674" s="169"/>
      <c r="W1674" s="108"/>
      <c r="Y1674" s="92"/>
      <c r="Z1674" s="169"/>
      <c r="AA1674" s="169"/>
    </row>
    <row r="1675" spans="1:27" hidden="1" x14ac:dyDescent="0.25">
      <c r="A1675" s="171"/>
      <c r="B1675" s="171"/>
      <c r="C1675" s="171"/>
      <c r="D1675" s="172"/>
      <c r="E1675" s="173"/>
      <c r="F1675" s="173"/>
      <c r="G1675" s="173"/>
      <c r="I1675" s="92"/>
      <c r="J1675" s="169"/>
      <c r="R1675" s="169"/>
      <c r="S1675" s="169"/>
      <c r="T1675" s="169"/>
      <c r="U1675" s="169"/>
      <c r="V1675" s="169"/>
      <c r="W1675" s="108"/>
      <c r="Y1675" s="92"/>
      <c r="Z1675" s="169"/>
      <c r="AA1675" s="169"/>
    </row>
    <row r="1676" spans="1:27" hidden="1" x14ac:dyDescent="0.25">
      <c r="A1676" s="171"/>
      <c r="B1676" s="171"/>
      <c r="C1676" s="171"/>
      <c r="D1676" s="172"/>
      <c r="E1676" s="173"/>
      <c r="F1676" s="173"/>
      <c r="G1676" s="173"/>
      <c r="I1676" s="92"/>
      <c r="J1676" s="169"/>
      <c r="R1676" s="169"/>
      <c r="S1676" s="169"/>
      <c r="T1676" s="169"/>
      <c r="U1676" s="169"/>
      <c r="V1676" s="169"/>
      <c r="W1676" s="108"/>
      <c r="Y1676" s="92"/>
      <c r="Z1676" s="169"/>
      <c r="AA1676" s="169"/>
    </row>
    <row r="1677" spans="1:27" hidden="1" x14ac:dyDescent="0.25">
      <c r="A1677" s="171"/>
      <c r="B1677" s="171"/>
      <c r="C1677" s="171"/>
      <c r="D1677" s="172"/>
      <c r="E1677" s="173"/>
      <c r="F1677" s="173"/>
      <c r="G1677" s="173"/>
      <c r="I1677" s="92"/>
      <c r="J1677" s="169"/>
      <c r="R1677" s="169"/>
      <c r="S1677" s="169"/>
      <c r="T1677" s="169"/>
      <c r="U1677" s="169"/>
      <c r="V1677" s="169"/>
      <c r="W1677" s="108"/>
      <c r="Y1677" s="92"/>
      <c r="Z1677" s="169"/>
      <c r="AA1677" s="169"/>
    </row>
    <row r="1678" spans="1:27" hidden="1" x14ac:dyDescent="0.25">
      <c r="A1678" s="171"/>
      <c r="B1678" s="171"/>
      <c r="C1678" s="171"/>
      <c r="D1678" s="172"/>
      <c r="E1678" s="173"/>
      <c r="F1678" s="173"/>
      <c r="G1678" s="173"/>
      <c r="I1678" s="92"/>
      <c r="J1678" s="169"/>
      <c r="R1678" s="169"/>
      <c r="S1678" s="169"/>
      <c r="T1678" s="169"/>
      <c r="U1678" s="169"/>
      <c r="V1678" s="169"/>
      <c r="W1678" s="108"/>
      <c r="Y1678" s="92"/>
      <c r="Z1678" s="169"/>
      <c r="AA1678" s="169"/>
    </row>
    <row r="1679" spans="1:27" hidden="1" x14ac:dyDescent="0.25">
      <c r="A1679" s="171"/>
      <c r="B1679" s="171"/>
      <c r="C1679" s="171"/>
      <c r="D1679" s="172"/>
      <c r="E1679" s="173"/>
      <c r="F1679" s="173"/>
      <c r="G1679" s="173"/>
      <c r="I1679" s="92"/>
      <c r="J1679" s="169"/>
      <c r="R1679" s="169"/>
      <c r="S1679" s="169"/>
      <c r="T1679" s="169"/>
      <c r="U1679" s="169"/>
      <c r="V1679" s="169"/>
      <c r="W1679" s="108"/>
      <c r="Y1679" s="92"/>
      <c r="Z1679" s="169"/>
      <c r="AA1679" s="169"/>
    </row>
    <row r="1680" spans="1:27" hidden="1" x14ac:dyDescent="0.25">
      <c r="A1680" s="171"/>
      <c r="B1680" s="171"/>
      <c r="C1680" s="171"/>
      <c r="D1680" s="172"/>
      <c r="E1680" s="173"/>
      <c r="F1680" s="173"/>
      <c r="G1680" s="173"/>
      <c r="I1680" s="92"/>
      <c r="J1680" s="169"/>
      <c r="R1680" s="169"/>
      <c r="S1680" s="169"/>
      <c r="T1680" s="169"/>
      <c r="U1680" s="169"/>
      <c r="V1680" s="169"/>
      <c r="W1680" s="108"/>
      <c r="Y1680" s="92"/>
      <c r="Z1680" s="169"/>
      <c r="AA1680" s="169"/>
    </row>
    <row r="1681" spans="1:32" hidden="1" x14ac:dyDescent="0.25">
      <c r="A1681" s="171"/>
      <c r="B1681" s="171"/>
      <c r="C1681" s="171"/>
      <c r="D1681" s="172"/>
      <c r="E1681" s="173"/>
      <c r="F1681" s="173"/>
      <c r="G1681" s="173"/>
      <c r="I1681" s="92"/>
      <c r="J1681" s="169"/>
      <c r="R1681" s="169"/>
      <c r="S1681" s="169"/>
      <c r="T1681" s="169"/>
      <c r="U1681" s="169"/>
      <c r="V1681" s="169"/>
      <c r="W1681" s="108"/>
      <c r="Y1681" s="92"/>
      <c r="Z1681" s="169"/>
      <c r="AA1681" s="169"/>
    </row>
    <row r="1682" spans="1:32" hidden="1" x14ac:dyDescent="0.25">
      <c r="A1682" s="171"/>
      <c r="B1682" s="171"/>
      <c r="C1682" s="171"/>
      <c r="D1682" s="172"/>
      <c r="E1682" s="173"/>
      <c r="F1682" s="173"/>
      <c r="G1682" s="173"/>
      <c r="I1682" s="92"/>
      <c r="J1682" s="169"/>
      <c r="R1682" s="169"/>
      <c r="S1682" s="169"/>
      <c r="T1682" s="169"/>
      <c r="U1682" s="169"/>
      <c r="V1682" s="169"/>
      <c r="W1682" s="108"/>
      <c r="Y1682" s="92"/>
      <c r="Z1682" s="169"/>
      <c r="AA1682" s="169"/>
    </row>
    <row r="1683" spans="1:32" hidden="1" x14ac:dyDescent="0.25">
      <c r="A1683" s="171"/>
      <c r="B1683" s="171"/>
      <c r="C1683" s="171"/>
      <c r="D1683" s="172"/>
      <c r="E1683" s="173"/>
      <c r="F1683" s="173"/>
      <c r="G1683" s="173"/>
      <c r="I1683" s="92"/>
      <c r="J1683" s="169"/>
      <c r="R1683" s="169"/>
      <c r="S1683" s="169"/>
      <c r="T1683" s="169"/>
      <c r="U1683" s="169"/>
      <c r="V1683" s="169"/>
      <c r="W1683" s="108"/>
      <c r="Y1683" s="92"/>
      <c r="Z1683" s="169"/>
      <c r="AA1683" s="169"/>
      <c r="AF1683" s="169"/>
    </row>
    <row r="1684" spans="1:32" hidden="1" x14ac:dyDescent="0.25">
      <c r="A1684" s="171"/>
      <c r="B1684" s="171"/>
      <c r="C1684" s="171"/>
      <c r="D1684" s="172"/>
      <c r="E1684" s="173"/>
      <c r="F1684" s="173"/>
      <c r="G1684" s="173"/>
      <c r="I1684" s="92"/>
      <c r="J1684" s="169"/>
      <c r="R1684" s="169"/>
      <c r="S1684" s="169"/>
      <c r="T1684" s="169"/>
      <c r="U1684" s="169"/>
      <c r="V1684" s="169"/>
      <c r="W1684" s="108"/>
      <c r="Y1684" s="92"/>
      <c r="Z1684" s="169"/>
      <c r="AA1684" s="169"/>
    </row>
    <row r="1685" spans="1:32" hidden="1" x14ac:dyDescent="0.25">
      <c r="A1685" s="171"/>
      <c r="B1685" s="171"/>
      <c r="C1685" s="171"/>
      <c r="D1685" s="172"/>
      <c r="E1685" s="173"/>
      <c r="F1685" s="173"/>
      <c r="G1685" s="173"/>
      <c r="I1685" s="92"/>
      <c r="J1685" s="169"/>
      <c r="R1685" s="169"/>
      <c r="S1685" s="169"/>
      <c r="T1685" s="169"/>
      <c r="U1685" s="169"/>
      <c r="V1685" s="169"/>
      <c r="W1685" s="108"/>
      <c r="Y1685" s="92"/>
      <c r="Z1685" s="169"/>
      <c r="AA1685" s="169"/>
    </row>
    <row r="1686" spans="1:32" hidden="1" x14ac:dyDescent="0.25">
      <c r="A1686" s="171"/>
      <c r="B1686" s="171"/>
      <c r="C1686" s="171"/>
      <c r="D1686" s="172"/>
      <c r="E1686" s="173"/>
      <c r="F1686" s="173"/>
      <c r="G1686" s="173"/>
      <c r="I1686" s="92"/>
      <c r="J1686" s="169"/>
      <c r="R1686" s="169"/>
      <c r="S1686" s="169"/>
      <c r="T1686" s="169"/>
      <c r="U1686" s="169"/>
      <c r="V1686" s="169"/>
      <c r="W1686" s="108"/>
      <c r="Y1686" s="92"/>
      <c r="Z1686" s="169"/>
      <c r="AA1686" s="169"/>
    </row>
    <row r="1687" spans="1:32" hidden="1" x14ac:dyDescent="0.25">
      <c r="A1687" s="171"/>
      <c r="B1687" s="171"/>
      <c r="C1687" s="171"/>
      <c r="D1687" s="172"/>
      <c r="E1687" s="173"/>
      <c r="F1687" s="173"/>
      <c r="G1687" s="173"/>
      <c r="I1687" s="92"/>
      <c r="J1687" s="169"/>
      <c r="R1687" s="169"/>
      <c r="S1687" s="169"/>
      <c r="T1687" s="169"/>
      <c r="U1687" s="169"/>
      <c r="V1687" s="169"/>
      <c r="W1687" s="108"/>
      <c r="Y1687" s="92"/>
      <c r="Z1687" s="169"/>
      <c r="AA1687" s="169"/>
    </row>
    <row r="1688" spans="1:32" hidden="1" x14ac:dyDescent="0.25">
      <c r="A1688" s="171"/>
      <c r="B1688" s="171"/>
      <c r="C1688" s="171"/>
      <c r="D1688" s="172"/>
      <c r="E1688" s="173"/>
      <c r="F1688" s="173"/>
      <c r="G1688" s="173"/>
      <c r="I1688" s="92"/>
      <c r="J1688" s="169"/>
      <c r="R1688" s="169"/>
      <c r="S1688" s="169"/>
      <c r="T1688" s="169"/>
      <c r="U1688" s="169"/>
      <c r="V1688" s="169"/>
      <c r="W1688" s="108"/>
      <c r="Y1688" s="92"/>
      <c r="Z1688" s="169"/>
      <c r="AA1688" s="169"/>
    </row>
    <row r="1689" spans="1:32" hidden="1" x14ac:dyDescent="0.25">
      <c r="A1689" s="171"/>
      <c r="B1689" s="171"/>
      <c r="C1689" s="171"/>
      <c r="D1689" s="172"/>
      <c r="E1689" s="173"/>
      <c r="F1689" s="173"/>
      <c r="G1689" s="173"/>
      <c r="I1689" s="92"/>
      <c r="J1689" s="169"/>
      <c r="R1689" s="169"/>
      <c r="S1689" s="169"/>
      <c r="T1689" s="169"/>
      <c r="U1689" s="169"/>
      <c r="V1689" s="169"/>
      <c r="W1689" s="108"/>
      <c r="Y1689" s="92"/>
      <c r="Z1689" s="169"/>
      <c r="AA1689" s="169"/>
      <c r="AF1689" s="169"/>
    </row>
    <row r="1690" spans="1:32" hidden="1" x14ac:dyDescent="0.25">
      <c r="A1690" s="171"/>
      <c r="B1690" s="171"/>
      <c r="C1690" s="171"/>
      <c r="D1690" s="172"/>
      <c r="E1690" s="173"/>
      <c r="F1690" s="173"/>
      <c r="G1690" s="173"/>
      <c r="I1690" s="92"/>
      <c r="J1690" s="169"/>
      <c r="R1690" s="169"/>
      <c r="S1690" s="169"/>
      <c r="T1690" s="169"/>
      <c r="U1690" s="169"/>
      <c r="V1690" s="169"/>
      <c r="W1690" s="108"/>
      <c r="Y1690" s="92"/>
      <c r="Z1690" s="169"/>
      <c r="AA1690" s="169"/>
    </row>
    <row r="1691" spans="1:32" hidden="1" x14ac:dyDescent="0.25">
      <c r="A1691" s="171"/>
      <c r="B1691" s="171"/>
      <c r="C1691" s="171"/>
      <c r="D1691" s="172"/>
      <c r="E1691" s="173"/>
      <c r="F1691" s="173"/>
      <c r="G1691" s="173"/>
      <c r="I1691" s="92"/>
      <c r="J1691" s="169"/>
      <c r="R1691" s="169"/>
      <c r="S1691" s="169"/>
      <c r="T1691" s="169"/>
      <c r="U1691" s="169"/>
      <c r="V1691" s="169"/>
      <c r="W1691" s="108"/>
      <c r="Y1691" s="92"/>
      <c r="Z1691" s="169"/>
      <c r="AA1691" s="169"/>
    </row>
    <row r="1692" spans="1:32" hidden="1" x14ac:dyDescent="0.25">
      <c r="A1692" s="171"/>
      <c r="B1692" s="171"/>
      <c r="C1692" s="171"/>
      <c r="D1692" s="172"/>
      <c r="E1692" s="173"/>
      <c r="F1692" s="173"/>
      <c r="G1692" s="173"/>
      <c r="I1692" s="92"/>
      <c r="J1692" s="169"/>
      <c r="R1692" s="169"/>
      <c r="S1692" s="169"/>
      <c r="T1692" s="169"/>
      <c r="U1692" s="169"/>
      <c r="V1692" s="169"/>
      <c r="W1692" s="108"/>
      <c r="Y1692" s="92"/>
      <c r="Z1692" s="169"/>
      <c r="AA1692" s="169"/>
      <c r="AF1692" s="169"/>
    </row>
    <row r="1693" spans="1:32" hidden="1" x14ac:dyDescent="0.25">
      <c r="A1693" s="171"/>
      <c r="B1693" s="171"/>
      <c r="C1693" s="171"/>
      <c r="D1693" s="172"/>
      <c r="E1693" s="173"/>
      <c r="F1693" s="173"/>
      <c r="G1693" s="173"/>
      <c r="I1693" s="92"/>
      <c r="J1693" s="169"/>
      <c r="R1693" s="169"/>
      <c r="S1693" s="169"/>
      <c r="T1693" s="169"/>
      <c r="U1693" s="169"/>
      <c r="V1693" s="169"/>
      <c r="W1693" s="108"/>
      <c r="Y1693" s="92"/>
      <c r="Z1693" s="169"/>
      <c r="AA1693" s="169"/>
    </row>
    <row r="1694" spans="1:32" hidden="1" x14ac:dyDescent="0.25">
      <c r="A1694" s="171"/>
      <c r="B1694" s="171"/>
      <c r="C1694" s="171"/>
      <c r="D1694" s="172"/>
      <c r="E1694" s="173"/>
      <c r="F1694" s="173"/>
      <c r="G1694" s="173"/>
      <c r="I1694" s="92"/>
      <c r="J1694" s="169"/>
      <c r="R1694" s="169"/>
      <c r="S1694" s="169"/>
      <c r="T1694" s="169"/>
      <c r="U1694" s="169"/>
      <c r="V1694" s="169"/>
      <c r="W1694" s="108"/>
      <c r="Y1694" s="92"/>
      <c r="Z1694" s="169"/>
      <c r="AA1694" s="169"/>
    </row>
    <row r="1695" spans="1:32" hidden="1" x14ac:dyDescent="0.25">
      <c r="A1695" s="171"/>
      <c r="B1695" s="171"/>
      <c r="C1695" s="171"/>
      <c r="D1695" s="172"/>
      <c r="E1695" s="173"/>
      <c r="F1695" s="173"/>
      <c r="G1695" s="173"/>
      <c r="I1695" s="92"/>
      <c r="J1695" s="169"/>
      <c r="R1695" s="169"/>
      <c r="S1695" s="169"/>
      <c r="T1695" s="169"/>
      <c r="U1695" s="169"/>
      <c r="V1695" s="169"/>
      <c r="W1695" s="108"/>
      <c r="Y1695" s="92"/>
      <c r="Z1695" s="169"/>
      <c r="AA1695" s="169"/>
      <c r="AF1695" s="169"/>
    </row>
    <row r="1696" spans="1:32" hidden="1" x14ac:dyDescent="0.25">
      <c r="A1696" s="171"/>
      <c r="B1696" s="171"/>
      <c r="C1696" s="171"/>
      <c r="D1696" s="172"/>
      <c r="E1696" s="173"/>
      <c r="F1696" s="173"/>
      <c r="G1696" s="173"/>
      <c r="I1696" s="92"/>
      <c r="J1696" s="169"/>
      <c r="R1696" s="169"/>
      <c r="S1696" s="169"/>
      <c r="T1696" s="169"/>
      <c r="U1696" s="169"/>
      <c r="V1696" s="169"/>
      <c r="W1696" s="108"/>
      <c r="Y1696" s="92"/>
      <c r="Z1696" s="169"/>
      <c r="AA1696" s="169"/>
    </row>
    <row r="1697" spans="1:27" hidden="1" x14ac:dyDescent="0.25">
      <c r="A1697" s="171"/>
      <c r="B1697" s="171"/>
      <c r="C1697" s="171"/>
      <c r="D1697" s="172"/>
      <c r="E1697" s="173"/>
      <c r="F1697" s="173"/>
      <c r="G1697" s="173"/>
      <c r="I1697" s="92"/>
      <c r="J1697" s="169"/>
      <c r="R1697" s="169"/>
      <c r="S1697" s="169"/>
      <c r="T1697" s="169"/>
      <c r="U1697" s="169"/>
      <c r="V1697" s="169"/>
      <c r="W1697" s="108"/>
      <c r="Y1697" s="92"/>
      <c r="Z1697" s="169"/>
      <c r="AA1697" s="169"/>
    </row>
    <row r="1698" spans="1:27" hidden="1" x14ac:dyDescent="0.25">
      <c r="A1698" s="171"/>
      <c r="B1698" s="171"/>
      <c r="C1698" s="171"/>
      <c r="D1698" s="172"/>
      <c r="E1698" s="173"/>
      <c r="F1698" s="173"/>
      <c r="G1698" s="173"/>
      <c r="I1698" s="92"/>
      <c r="J1698" s="169"/>
      <c r="R1698" s="169"/>
      <c r="S1698" s="169"/>
      <c r="T1698" s="169"/>
      <c r="U1698" s="169"/>
      <c r="V1698" s="169"/>
      <c r="W1698" s="108"/>
      <c r="Y1698" s="92"/>
      <c r="Z1698" s="169"/>
      <c r="AA1698" s="169"/>
    </row>
    <row r="1699" spans="1:27" hidden="1" x14ac:dyDescent="0.25">
      <c r="A1699" s="171"/>
      <c r="B1699" s="171"/>
      <c r="C1699" s="171"/>
      <c r="D1699" s="172"/>
      <c r="E1699" s="173"/>
      <c r="F1699" s="173"/>
      <c r="G1699" s="173"/>
      <c r="I1699" s="92"/>
      <c r="J1699" s="169"/>
      <c r="R1699" s="169"/>
      <c r="S1699" s="169"/>
      <c r="T1699" s="169"/>
      <c r="U1699" s="169"/>
      <c r="V1699" s="169"/>
      <c r="W1699" s="108"/>
      <c r="Y1699" s="92"/>
      <c r="Z1699" s="169"/>
      <c r="AA1699" s="169"/>
    </row>
    <row r="1700" spans="1:27" hidden="1" x14ac:dyDescent="0.25">
      <c r="A1700" s="171"/>
      <c r="B1700" s="171"/>
      <c r="C1700" s="171"/>
      <c r="D1700" s="172"/>
      <c r="E1700" s="173"/>
      <c r="F1700" s="173"/>
      <c r="G1700" s="173"/>
      <c r="I1700" s="92"/>
      <c r="J1700" s="169"/>
      <c r="R1700" s="169"/>
      <c r="S1700" s="169"/>
      <c r="T1700" s="169"/>
      <c r="U1700" s="169"/>
      <c r="V1700" s="169"/>
      <c r="W1700" s="108"/>
      <c r="Y1700" s="92"/>
      <c r="Z1700" s="169"/>
      <c r="AA1700" s="169"/>
    </row>
    <row r="1701" spans="1:27" hidden="1" x14ac:dyDescent="0.25">
      <c r="A1701" s="171"/>
      <c r="B1701" s="171"/>
      <c r="C1701" s="171"/>
      <c r="D1701" s="172"/>
      <c r="E1701" s="173"/>
      <c r="F1701" s="173"/>
      <c r="G1701" s="173"/>
      <c r="I1701" s="92"/>
      <c r="J1701" s="169"/>
      <c r="R1701" s="169"/>
      <c r="S1701" s="169"/>
      <c r="T1701" s="169"/>
      <c r="U1701" s="169"/>
      <c r="V1701" s="169"/>
      <c r="W1701" s="108"/>
      <c r="Y1701" s="92"/>
      <c r="Z1701" s="169"/>
      <c r="AA1701" s="169"/>
    </row>
    <row r="1702" spans="1:27" hidden="1" x14ac:dyDescent="0.25">
      <c r="A1702" s="171"/>
      <c r="B1702" s="171"/>
      <c r="C1702" s="171"/>
      <c r="D1702" s="172"/>
      <c r="E1702" s="173"/>
      <c r="F1702" s="173"/>
      <c r="G1702" s="173"/>
      <c r="I1702" s="92"/>
      <c r="J1702" s="169"/>
      <c r="R1702" s="169"/>
      <c r="S1702" s="169"/>
      <c r="T1702" s="169"/>
      <c r="U1702" s="169"/>
      <c r="V1702" s="169"/>
      <c r="W1702" s="108"/>
      <c r="Y1702" s="92"/>
      <c r="Z1702" s="169"/>
      <c r="AA1702" s="169"/>
    </row>
    <row r="1703" spans="1:27" hidden="1" x14ac:dyDescent="0.25">
      <c r="A1703" s="171"/>
      <c r="B1703" s="171"/>
      <c r="C1703" s="171"/>
      <c r="D1703" s="172"/>
      <c r="E1703" s="173"/>
      <c r="F1703" s="173"/>
      <c r="G1703" s="173"/>
      <c r="I1703" s="92"/>
      <c r="J1703" s="169"/>
      <c r="R1703" s="169"/>
      <c r="S1703" s="169"/>
      <c r="T1703" s="169"/>
      <c r="U1703" s="169"/>
      <c r="V1703" s="169"/>
      <c r="W1703" s="108"/>
      <c r="Y1703" s="92"/>
      <c r="Z1703" s="169"/>
      <c r="AA1703" s="169"/>
    </row>
    <row r="1704" spans="1:27" hidden="1" x14ac:dyDescent="0.25">
      <c r="A1704" s="171"/>
      <c r="B1704" s="171"/>
      <c r="C1704" s="171"/>
      <c r="D1704" s="172"/>
      <c r="E1704" s="173"/>
      <c r="F1704" s="173"/>
      <c r="G1704" s="173"/>
      <c r="I1704" s="92"/>
      <c r="J1704" s="169"/>
      <c r="R1704" s="169"/>
      <c r="S1704" s="169"/>
      <c r="T1704" s="169"/>
      <c r="U1704" s="169"/>
      <c r="V1704" s="169"/>
      <c r="W1704" s="108"/>
      <c r="Y1704" s="92"/>
      <c r="Z1704" s="169"/>
      <c r="AA1704" s="169"/>
    </row>
    <row r="1705" spans="1:27" hidden="1" x14ac:dyDescent="0.25">
      <c r="A1705" s="171"/>
      <c r="B1705" s="171"/>
      <c r="C1705" s="171"/>
      <c r="D1705" s="172"/>
      <c r="E1705" s="173"/>
      <c r="F1705" s="173"/>
      <c r="G1705" s="173"/>
      <c r="I1705" s="92"/>
      <c r="J1705" s="169"/>
      <c r="R1705" s="169"/>
      <c r="S1705" s="169"/>
      <c r="T1705" s="169"/>
      <c r="U1705" s="169"/>
      <c r="V1705" s="169"/>
      <c r="W1705" s="108"/>
      <c r="Y1705" s="92"/>
      <c r="Z1705" s="169"/>
      <c r="AA1705" s="169"/>
    </row>
    <row r="1706" spans="1:27" hidden="1" x14ac:dyDescent="0.25">
      <c r="A1706" s="171"/>
      <c r="B1706" s="171"/>
      <c r="C1706" s="171"/>
      <c r="D1706" s="172"/>
      <c r="E1706" s="173"/>
      <c r="F1706" s="173"/>
      <c r="G1706" s="173"/>
      <c r="I1706" s="92"/>
      <c r="J1706" s="169"/>
      <c r="R1706" s="169"/>
      <c r="S1706" s="169"/>
      <c r="T1706" s="169"/>
      <c r="U1706" s="169"/>
      <c r="V1706" s="169"/>
      <c r="W1706" s="108"/>
      <c r="Y1706" s="92"/>
      <c r="Z1706" s="169"/>
      <c r="AA1706" s="169"/>
    </row>
    <row r="1707" spans="1:27" hidden="1" x14ac:dyDescent="0.25">
      <c r="A1707" s="171"/>
      <c r="B1707" s="171"/>
      <c r="C1707" s="171"/>
      <c r="D1707" s="172"/>
      <c r="E1707" s="173"/>
      <c r="F1707" s="173"/>
      <c r="G1707" s="173"/>
      <c r="I1707" s="92"/>
      <c r="J1707" s="169"/>
      <c r="R1707" s="169"/>
      <c r="S1707" s="169"/>
      <c r="T1707" s="169"/>
      <c r="U1707" s="169"/>
      <c r="V1707" s="169"/>
      <c r="W1707" s="108"/>
      <c r="Y1707" s="92"/>
      <c r="Z1707" s="169"/>
      <c r="AA1707" s="169"/>
    </row>
    <row r="1708" spans="1:27" hidden="1" x14ac:dyDescent="0.25">
      <c r="A1708" s="171"/>
      <c r="B1708" s="171"/>
      <c r="C1708" s="171"/>
      <c r="D1708" s="172"/>
      <c r="E1708" s="173"/>
      <c r="F1708" s="173"/>
      <c r="G1708" s="173"/>
      <c r="I1708" s="92"/>
      <c r="J1708" s="169"/>
      <c r="R1708" s="169"/>
      <c r="S1708" s="169"/>
      <c r="T1708" s="169"/>
      <c r="U1708" s="169"/>
      <c r="V1708" s="169"/>
      <c r="W1708" s="108"/>
      <c r="Y1708" s="92"/>
      <c r="Z1708" s="169"/>
      <c r="AA1708" s="169"/>
    </row>
    <row r="1709" spans="1:27" hidden="1" x14ac:dyDescent="0.25">
      <c r="A1709" s="171"/>
      <c r="B1709" s="171"/>
      <c r="C1709" s="171"/>
      <c r="D1709" s="172"/>
      <c r="E1709" s="173"/>
      <c r="F1709" s="173"/>
      <c r="G1709" s="173"/>
      <c r="I1709" s="92"/>
      <c r="J1709" s="169"/>
      <c r="R1709" s="169"/>
      <c r="S1709" s="169"/>
      <c r="T1709" s="169"/>
      <c r="U1709" s="169"/>
      <c r="V1709" s="169"/>
      <c r="W1709" s="108"/>
      <c r="Y1709" s="92"/>
      <c r="Z1709" s="169"/>
      <c r="AA1709" s="169"/>
    </row>
    <row r="1710" spans="1:27" hidden="1" x14ac:dyDescent="0.25">
      <c r="A1710" s="171"/>
      <c r="B1710" s="171"/>
      <c r="C1710" s="171"/>
      <c r="D1710" s="172"/>
      <c r="E1710" s="173"/>
      <c r="F1710" s="173"/>
      <c r="G1710" s="173"/>
      <c r="I1710" s="92"/>
      <c r="J1710" s="169"/>
      <c r="R1710" s="169"/>
      <c r="S1710" s="169"/>
      <c r="T1710" s="169"/>
      <c r="U1710" s="169"/>
      <c r="V1710" s="169"/>
      <c r="W1710" s="108"/>
      <c r="Y1710" s="92"/>
      <c r="Z1710" s="169"/>
      <c r="AA1710" s="169"/>
    </row>
    <row r="1711" spans="1:27" hidden="1" x14ac:dyDescent="0.25">
      <c r="A1711" s="171"/>
      <c r="B1711" s="171"/>
      <c r="C1711" s="171"/>
      <c r="D1711" s="172"/>
      <c r="E1711" s="173"/>
      <c r="F1711" s="173"/>
      <c r="G1711" s="173"/>
      <c r="I1711" s="92"/>
      <c r="J1711" s="169"/>
      <c r="R1711" s="169"/>
      <c r="S1711" s="169"/>
      <c r="T1711" s="169"/>
      <c r="U1711" s="169"/>
      <c r="V1711" s="169"/>
      <c r="W1711" s="108"/>
      <c r="Y1711" s="92"/>
      <c r="Z1711" s="169"/>
      <c r="AA1711" s="169"/>
    </row>
    <row r="1712" spans="1:27" hidden="1" x14ac:dyDescent="0.25">
      <c r="A1712" s="171"/>
      <c r="B1712" s="171"/>
      <c r="C1712" s="171"/>
      <c r="D1712" s="172"/>
      <c r="E1712" s="173"/>
      <c r="F1712" s="173"/>
      <c r="G1712" s="173"/>
      <c r="I1712" s="92"/>
      <c r="J1712" s="169"/>
      <c r="R1712" s="169"/>
      <c r="S1712" s="169"/>
      <c r="T1712" s="169"/>
      <c r="U1712" s="169"/>
      <c r="V1712" s="169"/>
      <c r="W1712" s="108"/>
      <c r="Y1712" s="92"/>
      <c r="Z1712" s="169"/>
      <c r="AA1712" s="169"/>
    </row>
    <row r="1713" spans="1:27" hidden="1" x14ac:dyDescent="0.25">
      <c r="A1713" s="171"/>
      <c r="B1713" s="171"/>
      <c r="C1713" s="171"/>
      <c r="D1713" s="172"/>
      <c r="E1713" s="173"/>
      <c r="F1713" s="173"/>
      <c r="G1713" s="173"/>
      <c r="I1713" s="92"/>
      <c r="J1713" s="169"/>
      <c r="R1713" s="169"/>
      <c r="S1713" s="169"/>
      <c r="T1713" s="169"/>
      <c r="U1713" s="169"/>
      <c r="V1713" s="169"/>
      <c r="W1713" s="108"/>
      <c r="Y1713" s="92"/>
      <c r="Z1713" s="169"/>
      <c r="AA1713" s="169"/>
    </row>
    <row r="1714" spans="1:27" hidden="1" x14ac:dyDescent="0.25">
      <c r="A1714" s="171"/>
      <c r="B1714" s="171"/>
      <c r="C1714" s="171"/>
      <c r="D1714" s="172"/>
      <c r="E1714" s="173"/>
      <c r="F1714" s="173"/>
      <c r="G1714" s="173"/>
      <c r="I1714" s="92"/>
      <c r="J1714" s="169"/>
      <c r="R1714" s="169"/>
      <c r="S1714" s="169"/>
      <c r="T1714" s="169"/>
      <c r="U1714" s="169"/>
      <c r="V1714" s="169"/>
      <c r="W1714" s="108"/>
      <c r="Y1714" s="92"/>
      <c r="Z1714" s="169"/>
      <c r="AA1714" s="169"/>
    </row>
    <row r="1715" spans="1:27" hidden="1" x14ac:dyDescent="0.25">
      <c r="A1715" s="171"/>
      <c r="B1715" s="171"/>
      <c r="C1715" s="171"/>
      <c r="D1715" s="172"/>
      <c r="E1715" s="173"/>
      <c r="F1715" s="173"/>
      <c r="G1715" s="173"/>
      <c r="I1715" s="92"/>
      <c r="J1715" s="169"/>
      <c r="R1715" s="169"/>
      <c r="S1715" s="169"/>
      <c r="T1715" s="169"/>
      <c r="U1715" s="169"/>
      <c r="V1715" s="169"/>
      <c r="W1715" s="108"/>
      <c r="Y1715" s="92"/>
      <c r="Z1715" s="169"/>
      <c r="AA1715" s="169"/>
    </row>
    <row r="1716" spans="1:27" hidden="1" x14ac:dyDescent="0.25">
      <c r="A1716" s="171"/>
      <c r="B1716" s="171"/>
      <c r="C1716" s="171"/>
      <c r="D1716" s="172"/>
      <c r="E1716" s="173"/>
      <c r="F1716" s="173"/>
      <c r="G1716" s="173"/>
      <c r="I1716" s="92"/>
      <c r="J1716" s="169"/>
      <c r="R1716" s="169"/>
      <c r="S1716" s="169"/>
      <c r="T1716" s="169"/>
      <c r="U1716" s="169"/>
      <c r="V1716" s="169"/>
      <c r="W1716" s="108"/>
      <c r="Y1716" s="92"/>
      <c r="Z1716" s="169"/>
      <c r="AA1716" s="169"/>
    </row>
    <row r="1717" spans="1:27" hidden="1" x14ac:dyDescent="0.25">
      <c r="A1717" s="171"/>
      <c r="B1717" s="171"/>
      <c r="C1717" s="171"/>
      <c r="D1717" s="172"/>
      <c r="E1717" s="173"/>
      <c r="F1717" s="173"/>
      <c r="G1717" s="173"/>
      <c r="I1717" s="92"/>
      <c r="J1717" s="169"/>
      <c r="R1717" s="169"/>
      <c r="S1717" s="169"/>
      <c r="T1717" s="169"/>
      <c r="U1717" s="169"/>
      <c r="V1717" s="169"/>
      <c r="W1717" s="108"/>
      <c r="Y1717" s="92"/>
      <c r="Z1717" s="169"/>
      <c r="AA1717" s="169"/>
    </row>
    <row r="1718" spans="1:27" hidden="1" x14ac:dyDescent="0.25">
      <c r="A1718" s="171"/>
      <c r="B1718" s="171"/>
      <c r="C1718" s="171"/>
      <c r="D1718" s="172"/>
      <c r="E1718" s="173"/>
      <c r="F1718" s="173"/>
      <c r="G1718" s="173"/>
      <c r="I1718" s="92"/>
      <c r="J1718" s="169"/>
      <c r="R1718" s="169"/>
      <c r="S1718" s="169"/>
      <c r="T1718" s="169"/>
      <c r="U1718" s="169"/>
      <c r="V1718" s="169"/>
      <c r="W1718" s="108"/>
      <c r="Y1718" s="92"/>
      <c r="Z1718" s="169"/>
      <c r="AA1718" s="169"/>
    </row>
    <row r="1719" spans="1:27" hidden="1" x14ac:dyDescent="0.25">
      <c r="A1719" s="171"/>
      <c r="B1719" s="171"/>
      <c r="C1719" s="171"/>
      <c r="D1719" s="172"/>
      <c r="E1719" s="173"/>
      <c r="F1719" s="173"/>
      <c r="G1719" s="173"/>
      <c r="I1719" s="92"/>
      <c r="J1719" s="169"/>
      <c r="R1719" s="169"/>
      <c r="S1719" s="169"/>
      <c r="T1719" s="169"/>
      <c r="U1719" s="169"/>
      <c r="V1719" s="169"/>
      <c r="W1719" s="108"/>
      <c r="Y1719" s="92"/>
      <c r="Z1719" s="169"/>
      <c r="AA1719" s="169"/>
    </row>
    <row r="1720" spans="1:27" hidden="1" x14ac:dyDescent="0.25">
      <c r="A1720" s="171"/>
      <c r="B1720" s="171"/>
      <c r="C1720" s="171"/>
      <c r="D1720" s="172"/>
      <c r="E1720" s="173"/>
      <c r="F1720" s="173"/>
      <c r="G1720" s="173"/>
      <c r="I1720" s="92"/>
      <c r="J1720" s="169"/>
      <c r="R1720" s="169"/>
      <c r="S1720" s="169"/>
      <c r="T1720" s="169"/>
      <c r="U1720" s="169"/>
      <c r="V1720" s="169"/>
      <c r="W1720" s="108"/>
      <c r="Y1720" s="92"/>
      <c r="Z1720" s="169"/>
      <c r="AA1720" s="169"/>
    </row>
    <row r="1721" spans="1:27" hidden="1" x14ac:dyDescent="0.25">
      <c r="A1721" s="171"/>
      <c r="B1721" s="171"/>
      <c r="C1721" s="171"/>
      <c r="D1721" s="172"/>
      <c r="E1721" s="173"/>
      <c r="F1721" s="173"/>
      <c r="G1721" s="173"/>
      <c r="I1721" s="92"/>
      <c r="J1721" s="169"/>
      <c r="R1721" s="169"/>
      <c r="S1721" s="169"/>
      <c r="T1721" s="169"/>
      <c r="U1721" s="169"/>
      <c r="V1721" s="169"/>
      <c r="W1721" s="108"/>
      <c r="Y1721" s="92"/>
      <c r="Z1721" s="169"/>
      <c r="AA1721" s="169"/>
    </row>
    <row r="1722" spans="1:27" hidden="1" x14ac:dyDescent="0.25">
      <c r="A1722" s="171"/>
      <c r="B1722" s="171"/>
      <c r="C1722" s="171"/>
      <c r="D1722" s="172"/>
      <c r="E1722" s="173"/>
      <c r="F1722" s="173"/>
      <c r="G1722" s="173"/>
      <c r="I1722" s="92"/>
      <c r="J1722" s="169"/>
      <c r="R1722" s="169"/>
      <c r="S1722" s="169"/>
      <c r="T1722" s="169"/>
      <c r="U1722" s="169"/>
      <c r="V1722" s="169"/>
      <c r="W1722" s="108"/>
      <c r="Y1722" s="92"/>
      <c r="Z1722" s="169"/>
      <c r="AA1722" s="169"/>
    </row>
    <row r="1723" spans="1:27" hidden="1" x14ac:dyDescent="0.25">
      <c r="A1723" s="171"/>
      <c r="B1723" s="171"/>
      <c r="C1723" s="171"/>
      <c r="D1723" s="172"/>
      <c r="E1723" s="173"/>
      <c r="F1723" s="173"/>
      <c r="G1723" s="173"/>
      <c r="I1723" s="92"/>
      <c r="J1723" s="169"/>
      <c r="R1723" s="169"/>
      <c r="S1723" s="169"/>
      <c r="T1723" s="169"/>
      <c r="U1723" s="169"/>
      <c r="V1723" s="169"/>
      <c r="W1723" s="108"/>
      <c r="Y1723" s="92"/>
      <c r="Z1723" s="169"/>
      <c r="AA1723" s="169"/>
    </row>
    <row r="1724" spans="1:27" hidden="1" x14ac:dyDescent="0.25">
      <c r="A1724" s="171"/>
      <c r="B1724" s="171"/>
      <c r="C1724" s="171"/>
      <c r="D1724" s="172"/>
      <c r="E1724" s="173"/>
      <c r="F1724" s="173"/>
      <c r="G1724" s="173"/>
      <c r="I1724" s="92"/>
      <c r="J1724" s="169"/>
      <c r="R1724" s="169"/>
      <c r="S1724" s="169"/>
      <c r="T1724" s="169"/>
      <c r="U1724" s="169"/>
      <c r="V1724" s="169"/>
      <c r="W1724" s="108"/>
      <c r="Y1724" s="92"/>
      <c r="Z1724" s="169"/>
      <c r="AA1724" s="169"/>
    </row>
    <row r="1725" spans="1:27" hidden="1" x14ac:dyDescent="0.25">
      <c r="A1725" s="171"/>
      <c r="B1725" s="171"/>
      <c r="C1725" s="171"/>
      <c r="D1725" s="172"/>
      <c r="E1725" s="173"/>
      <c r="F1725" s="173"/>
      <c r="G1725" s="173"/>
      <c r="I1725" s="92"/>
      <c r="J1725" s="169"/>
      <c r="R1725" s="169"/>
      <c r="S1725" s="169"/>
      <c r="T1725" s="169"/>
      <c r="U1725" s="169"/>
      <c r="V1725" s="169"/>
      <c r="W1725" s="108"/>
      <c r="Y1725" s="92"/>
      <c r="Z1725" s="169"/>
      <c r="AA1725" s="169"/>
    </row>
    <row r="1726" spans="1:27" hidden="1" x14ac:dyDescent="0.25">
      <c r="A1726" s="171"/>
      <c r="B1726" s="171"/>
      <c r="C1726" s="171"/>
      <c r="D1726" s="172"/>
      <c r="E1726" s="173"/>
      <c r="F1726" s="173"/>
      <c r="G1726" s="173"/>
      <c r="I1726" s="92"/>
      <c r="J1726" s="169"/>
      <c r="R1726" s="169"/>
      <c r="S1726" s="169"/>
      <c r="T1726" s="169"/>
      <c r="U1726" s="169"/>
      <c r="V1726" s="169"/>
      <c r="W1726" s="108"/>
      <c r="Y1726" s="92"/>
      <c r="Z1726" s="169"/>
      <c r="AA1726" s="169"/>
    </row>
    <row r="1727" spans="1:27" hidden="1" x14ac:dyDescent="0.25">
      <c r="A1727" s="171"/>
      <c r="B1727" s="171"/>
      <c r="C1727" s="171"/>
      <c r="D1727" s="172"/>
      <c r="E1727" s="173"/>
      <c r="F1727" s="173"/>
      <c r="G1727" s="173"/>
      <c r="I1727" s="92"/>
      <c r="J1727" s="169"/>
      <c r="R1727" s="169"/>
      <c r="S1727" s="169"/>
      <c r="T1727" s="169"/>
      <c r="U1727" s="169"/>
      <c r="V1727" s="169"/>
      <c r="W1727" s="108"/>
      <c r="Y1727" s="92"/>
      <c r="Z1727" s="169"/>
      <c r="AA1727" s="169"/>
    </row>
    <row r="1728" spans="1:27" hidden="1" x14ac:dyDescent="0.25">
      <c r="A1728" s="171"/>
      <c r="B1728" s="171"/>
      <c r="C1728" s="171"/>
      <c r="D1728" s="172"/>
      <c r="E1728" s="173"/>
      <c r="F1728" s="173"/>
      <c r="G1728" s="173"/>
      <c r="I1728" s="92"/>
      <c r="J1728" s="169"/>
      <c r="R1728" s="169"/>
      <c r="S1728" s="169"/>
      <c r="T1728" s="169"/>
      <c r="U1728" s="169"/>
      <c r="V1728" s="169"/>
      <c r="W1728" s="108"/>
      <c r="Y1728" s="92"/>
      <c r="Z1728" s="169"/>
      <c r="AA1728" s="169"/>
    </row>
    <row r="1729" spans="1:27" hidden="1" x14ac:dyDescent="0.25">
      <c r="A1729" s="171"/>
      <c r="B1729" s="171"/>
      <c r="C1729" s="171"/>
      <c r="D1729" s="172"/>
      <c r="E1729" s="173"/>
      <c r="F1729" s="173"/>
      <c r="G1729" s="173"/>
      <c r="I1729" s="92"/>
      <c r="J1729" s="169"/>
      <c r="R1729" s="169"/>
      <c r="S1729" s="169"/>
      <c r="T1729" s="169"/>
      <c r="U1729" s="169"/>
      <c r="V1729" s="169"/>
      <c r="W1729" s="108"/>
      <c r="Y1729" s="92"/>
      <c r="Z1729" s="169"/>
      <c r="AA1729" s="169"/>
    </row>
    <row r="1730" spans="1:27" hidden="1" x14ac:dyDescent="0.25">
      <c r="A1730" s="171"/>
      <c r="B1730" s="171"/>
      <c r="C1730" s="171"/>
      <c r="D1730" s="172"/>
      <c r="E1730" s="173"/>
      <c r="F1730" s="173"/>
      <c r="G1730" s="173"/>
      <c r="I1730" s="92"/>
      <c r="J1730" s="169"/>
      <c r="R1730" s="169"/>
      <c r="S1730" s="169"/>
      <c r="T1730" s="169"/>
      <c r="U1730" s="169"/>
      <c r="V1730" s="169"/>
      <c r="W1730" s="108"/>
      <c r="Y1730" s="92"/>
      <c r="Z1730" s="169"/>
      <c r="AA1730" s="169"/>
    </row>
    <row r="1731" spans="1:27" hidden="1" x14ac:dyDescent="0.25">
      <c r="A1731" s="171"/>
      <c r="B1731" s="171"/>
      <c r="C1731" s="171"/>
      <c r="D1731" s="172"/>
      <c r="E1731" s="173"/>
      <c r="F1731" s="173"/>
      <c r="G1731" s="173"/>
      <c r="I1731" s="92"/>
      <c r="J1731" s="169"/>
      <c r="R1731" s="169"/>
      <c r="S1731" s="169"/>
      <c r="T1731" s="169"/>
      <c r="U1731" s="169"/>
      <c r="V1731" s="169"/>
      <c r="W1731" s="108"/>
      <c r="Y1731" s="92"/>
      <c r="Z1731" s="169"/>
      <c r="AA1731" s="169"/>
    </row>
    <row r="1732" spans="1:27" hidden="1" x14ac:dyDescent="0.25">
      <c r="A1732" s="171"/>
      <c r="B1732" s="171"/>
      <c r="C1732" s="171"/>
      <c r="D1732" s="172"/>
      <c r="E1732" s="173"/>
      <c r="F1732" s="173"/>
      <c r="G1732" s="173"/>
      <c r="I1732" s="92"/>
      <c r="J1732" s="169"/>
      <c r="R1732" s="169"/>
      <c r="S1732" s="169"/>
      <c r="T1732" s="169"/>
      <c r="U1732" s="169"/>
      <c r="V1732" s="169"/>
      <c r="W1732" s="108"/>
      <c r="Y1732" s="92"/>
      <c r="Z1732" s="169"/>
      <c r="AA1732" s="169"/>
    </row>
    <row r="1733" spans="1:27" hidden="1" x14ac:dyDescent="0.25">
      <c r="A1733" s="171"/>
      <c r="B1733" s="171"/>
      <c r="C1733" s="171"/>
      <c r="D1733" s="172"/>
      <c r="E1733" s="173"/>
      <c r="F1733" s="173"/>
      <c r="G1733" s="173"/>
      <c r="I1733" s="92"/>
      <c r="J1733" s="169"/>
      <c r="R1733" s="169"/>
      <c r="S1733" s="169"/>
      <c r="T1733" s="169"/>
      <c r="U1733" s="169"/>
      <c r="V1733" s="169"/>
      <c r="W1733" s="108"/>
      <c r="Y1733" s="92"/>
      <c r="Z1733" s="169"/>
      <c r="AA1733" s="169"/>
    </row>
    <row r="1734" spans="1:27" hidden="1" x14ac:dyDescent="0.25">
      <c r="A1734" s="171"/>
      <c r="B1734" s="171"/>
      <c r="C1734" s="171"/>
      <c r="D1734" s="172"/>
      <c r="E1734" s="173"/>
      <c r="F1734" s="173"/>
      <c r="G1734" s="173"/>
      <c r="I1734" s="92"/>
      <c r="J1734" s="169"/>
      <c r="R1734" s="169"/>
      <c r="S1734" s="169"/>
      <c r="T1734" s="169"/>
      <c r="U1734" s="169"/>
      <c r="V1734" s="169"/>
      <c r="W1734" s="108"/>
      <c r="Y1734" s="92"/>
      <c r="Z1734" s="169"/>
      <c r="AA1734" s="169"/>
    </row>
    <row r="1735" spans="1:27" hidden="1" x14ac:dyDescent="0.25">
      <c r="A1735" s="171"/>
      <c r="B1735" s="171"/>
      <c r="C1735" s="171"/>
      <c r="D1735" s="172"/>
      <c r="E1735" s="173"/>
      <c r="F1735" s="173"/>
      <c r="G1735" s="173"/>
      <c r="I1735" s="92"/>
      <c r="J1735" s="169"/>
      <c r="R1735" s="169"/>
      <c r="S1735" s="169"/>
      <c r="T1735" s="169"/>
      <c r="U1735" s="169"/>
      <c r="V1735" s="169"/>
      <c r="W1735" s="108"/>
      <c r="Y1735" s="92"/>
      <c r="Z1735" s="169"/>
      <c r="AA1735" s="169"/>
    </row>
    <row r="1736" spans="1:27" hidden="1" x14ac:dyDescent="0.25">
      <c r="A1736" s="171"/>
      <c r="B1736" s="171"/>
      <c r="C1736" s="171"/>
      <c r="D1736" s="172"/>
      <c r="E1736" s="173"/>
      <c r="F1736" s="173"/>
      <c r="G1736" s="173"/>
      <c r="I1736" s="92"/>
      <c r="J1736" s="169"/>
      <c r="R1736" s="169"/>
      <c r="S1736" s="169"/>
      <c r="T1736" s="169"/>
      <c r="U1736" s="169"/>
      <c r="V1736" s="169"/>
      <c r="W1736" s="108"/>
      <c r="Y1736" s="92"/>
      <c r="Z1736" s="169"/>
      <c r="AA1736" s="169"/>
    </row>
    <row r="1737" spans="1:27" hidden="1" x14ac:dyDescent="0.25">
      <c r="A1737" s="171"/>
      <c r="B1737" s="171"/>
      <c r="C1737" s="171"/>
      <c r="D1737" s="172"/>
      <c r="E1737" s="173"/>
      <c r="F1737" s="173"/>
      <c r="G1737" s="173"/>
      <c r="I1737" s="92"/>
      <c r="J1737" s="169"/>
      <c r="R1737" s="169"/>
      <c r="S1737" s="169"/>
      <c r="T1737" s="169"/>
      <c r="U1737" s="169"/>
      <c r="V1737" s="169"/>
      <c r="W1737" s="108"/>
      <c r="Y1737" s="92"/>
      <c r="Z1737" s="169"/>
      <c r="AA1737" s="169"/>
    </row>
    <row r="1738" spans="1:27" hidden="1" x14ac:dyDescent="0.25">
      <c r="A1738" s="171"/>
      <c r="B1738" s="171"/>
      <c r="C1738" s="171"/>
      <c r="D1738" s="172"/>
      <c r="E1738" s="173"/>
      <c r="F1738" s="173"/>
      <c r="G1738" s="173"/>
      <c r="I1738" s="92"/>
      <c r="J1738" s="169"/>
      <c r="R1738" s="169"/>
      <c r="S1738" s="169"/>
      <c r="T1738" s="169"/>
      <c r="U1738" s="169"/>
      <c r="V1738" s="169"/>
      <c r="W1738" s="108"/>
      <c r="Y1738" s="92"/>
      <c r="Z1738" s="169"/>
      <c r="AA1738" s="169"/>
    </row>
    <row r="1739" spans="1:27" hidden="1" x14ac:dyDescent="0.25">
      <c r="A1739" s="171"/>
      <c r="B1739" s="171"/>
      <c r="C1739" s="171"/>
      <c r="D1739" s="172"/>
      <c r="E1739" s="173"/>
      <c r="F1739" s="173"/>
      <c r="G1739" s="173"/>
      <c r="I1739" s="92"/>
      <c r="J1739" s="169"/>
      <c r="R1739" s="169"/>
      <c r="S1739" s="169"/>
      <c r="T1739" s="169"/>
      <c r="U1739" s="169"/>
      <c r="V1739" s="169"/>
      <c r="W1739" s="108"/>
      <c r="Y1739" s="92"/>
      <c r="Z1739" s="169"/>
      <c r="AA1739" s="169"/>
    </row>
    <row r="1740" spans="1:27" hidden="1" x14ac:dyDescent="0.25">
      <c r="A1740" s="171"/>
      <c r="B1740" s="171"/>
      <c r="C1740" s="171"/>
      <c r="D1740" s="172"/>
      <c r="E1740" s="173"/>
      <c r="F1740" s="173"/>
      <c r="G1740" s="173"/>
      <c r="I1740" s="92"/>
      <c r="J1740" s="169"/>
      <c r="R1740" s="169"/>
      <c r="S1740" s="169"/>
      <c r="T1740" s="169"/>
      <c r="U1740" s="169"/>
      <c r="V1740" s="169"/>
      <c r="W1740" s="108"/>
      <c r="Y1740" s="92"/>
      <c r="Z1740" s="169"/>
      <c r="AA1740" s="169"/>
    </row>
    <row r="1741" spans="1:27" hidden="1" x14ac:dyDescent="0.25">
      <c r="A1741" s="171"/>
      <c r="B1741" s="171"/>
      <c r="C1741" s="171"/>
      <c r="D1741" s="172"/>
      <c r="E1741" s="173"/>
      <c r="F1741" s="173"/>
      <c r="G1741" s="173"/>
      <c r="I1741" s="92"/>
      <c r="J1741" s="169"/>
      <c r="R1741" s="169"/>
      <c r="S1741" s="169"/>
      <c r="T1741" s="169"/>
      <c r="U1741" s="169"/>
      <c r="V1741" s="169"/>
      <c r="W1741" s="108"/>
      <c r="Y1741" s="92"/>
      <c r="Z1741" s="169"/>
      <c r="AA1741" s="169"/>
    </row>
    <row r="1742" spans="1:27" hidden="1" x14ac:dyDescent="0.25">
      <c r="A1742" s="171"/>
      <c r="B1742" s="171"/>
      <c r="C1742" s="171"/>
      <c r="D1742" s="172"/>
      <c r="E1742" s="173"/>
      <c r="F1742" s="173"/>
      <c r="G1742" s="173"/>
      <c r="I1742" s="92"/>
      <c r="J1742" s="169"/>
      <c r="R1742" s="169"/>
      <c r="S1742" s="169"/>
      <c r="T1742" s="169"/>
      <c r="U1742" s="169"/>
      <c r="V1742" s="169"/>
      <c r="W1742" s="108"/>
      <c r="Y1742" s="92"/>
      <c r="Z1742" s="169"/>
      <c r="AA1742" s="169"/>
    </row>
    <row r="1743" spans="1:27" hidden="1" x14ac:dyDescent="0.25">
      <c r="A1743" s="171"/>
      <c r="B1743" s="171"/>
      <c r="C1743" s="171"/>
      <c r="D1743" s="172"/>
      <c r="E1743" s="173"/>
      <c r="F1743" s="173"/>
      <c r="G1743" s="173"/>
      <c r="I1743" s="92"/>
      <c r="J1743" s="169"/>
      <c r="R1743" s="169"/>
      <c r="S1743" s="169"/>
      <c r="T1743" s="169"/>
      <c r="U1743" s="169"/>
      <c r="V1743" s="169"/>
      <c r="W1743" s="108"/>
      <c r="Y1743" s="92"/>
      <c r="Z1743" s="169"/>
      <c r="AA1743" s="169"/>
    </row>
    <row r="1744" spans="1:27" hidden="1" x14ac:dyDescent="0.25">
      <c r="A1744" s="171"/>
      <c r="B1744" s="171"/>
      <c r="C1744" s="171"/>
      <c r="D1744" s="172"/>
      <c r="E1744" s="173"/>
      <c r="F1744" s="173"/>
      <c r="G1744" s="173"/>
      <c r="I1744" s="92"/>
      <c r="J1744" s="169"/>
      <c r="R1744" s="169"/>
      <c r="S1744" s="169"/>
      <c r="T1744" s="169"/>
      <c r="U1744" s="169"/>
      <c r="V1744" s="169"/>
      <c r="W1744" s="108"/>
      <c r="Y1744" s="92"/>
      <c r="Z1744" s="169"/>
      <c r="AA1744" s="169"/>
    </row>
    <row r="1745" spans="1:27" hidden="1" x14ac:dyDescent="0.25">
      <c r="A1745" s="171"/>
      <c r="B1745" s="171"/>
      <c r="C1745" s="171"/>
      <c r="D1745" s="172"/>
      <c r="E1745" s="173"/>
      <c r="F1745" s="173"/>
      <c r="G1745" s="173"/>
      <c r="I1745" s="92"/>
      <c r="J1745" s="169"/>
      <c r="R1745" s="169"/>
      <c r="S1745" s="169"/>
      <c r="T1745" s="169"/>
      <c r="U1745" s="169"/>
      <c r="V1745" s="169"/>
      <c r="W1745" s="108"/>
      <c r="Y1745" s="92"/>
      <c r="Z1745" s="169"/>
      <c r="AA1745" s="169"/>
    </row>
    <row r="1746" spans="1:27" hidden="1" x14ac:dyDescent="0.25">
      <c r="A1746" s="171"/>
      <c r="B1746" s="171"/>
      <c r="C1746" s="171"/>
      <c r="D1746" s="172"/>
      <c r="E1746" s="173"/>
      <c r="F1746" s="173"/>
      <c r="G1746" s="173"/>
      <c r="I1746" s="92"/>
      <c r="J1746" s="169"/>
      <c r="R1746" s="169"/>
      <c r="S1746" s="169"/>
      <c r="T1746" s="169"/>
      <c r="U1746" s="169"/>
      <c r="V1746" s="169"/>
      <c r="W1746" s="108"/>
      <c r="Y1746" s="92"/>
      <c r="Z1746" s="169"/>
      <c r="AA1746" s="169"/>
    </row>
    <row r="1747" spans="1:27" hidden="1" x14ac:dyDescent="0.25">
      <c r="A1747" s="171"/>
      <c r="B1747" s="171"/>
      <c r="C1747" s="171"/>
      <c r="D1747" s="172"/>
      <c r="E1747" s="173"/>
      <c r="F1747" s="173"/>
      <c r="G1747" s="173"/>
      <c r="I1747" s="92"/>
      <c r="J1747" s="169"/>
      <c r="R1747" s="169"/>
      <c r="S1747" s="169"/>
      <c r="T1747" s="169"/>
      <c r="U1747" s="169"/>
      <c r="V1747" s="169"/>
      <c r="W1747" s="108"/>
      <c r="Y1747" s="92"/>
      <c r="Z1747" s="169"/>
      <c r="AA1747" s="169"/>
    </row>
    <row r="1748" spans="1:27" hidden="1" x14ac:dyDescent="0.25">
      <c r="A1748" s="171"/>
      <c r="B1748" s="171"/>
      <c r="C1748" s="171"/>
      <c r="D1748" s="172"/>
      <c r="E1748" s="173"/>
      <c r="F1748" s="173"/>
      <c r="G1748" s="173"/>
      <c r="I1748" s="92"/>
      <c r="J1748" s="169"/>
      <c r="R1748" s="169"/>
      <c r="S1748" s="169"/>
      <c r="T1748" s="169"/>
      <c r="U1748" s="169"/>
      <c r="V1748" s="169"/>
      <c r="W1748" s="108"/>
      <c r="Y1748" s="92"/>
      <c r="Z1748" s="169"/>
      <c r="AA1748" s="169"/>
    </row>
    <row r="1749" spans="1:27" hidden="1" x14ac:dyDescent="0.25">
      <c r="A1749" s="171"/>
      <c r="B1749" s="171"/>
      <c r="C1749" s="171"/>
      <c r="D1749" s="172"/>
      <c r="E1749" s="173"/>
      <c r="F1749" s="173"/>
      <c r="G1749" s="173"/>
      <c r="I1749" s="92"/>
      <c r="J1749" s="169"/>
      <c r="R1749" s="169"/>
      <c r="S1749" s="169"/>
      <c r="T1749" s="169"/>
      <c r="U1749" s="169"/>
      <c r="V1749" s="169"/>
      <c r="W1749" s="108"/>
      <c r="Y1749" s="92"/>
      <c r="Z1749" s="169"/>
      <c r="AA1749" s="169"/>
    </row>
    <row r="1750" spans="1:27" hidden="1" x14ac:dyDescent="0.25">
      <c r="A1750" s="171"/>
      <c r="B1750" s="171"/>
      <c r="C1750" s="171"/>
      <c r="D1750" s="172"/>
      <c r="E1750" s="173"/>
      <c r="F1750" s="173"/>
      <c r="G1750" s="173"/>
      <c r="I1750" s="92"/>
      <c r="J1750" s="169"/>
      <c r="R1750" s="169"/>
      <c r="S1750" s="169"/>
      <c r="T1750" s="169"/>
      <c r="U1750" s="169"/>
      <c r="V1750" s="169"/>
      <c r="W1750" s="108"/>
      <c r="Y1750" s="92"/>
      <c r="Z1750" s="169"/>
      <c r="AA1750" s="169"/>
    </row>
    <row r="1751" spans="1:27" hidden="1" x14ac:dyDescent="0.25">
      <c r="A1751" s="171"/>
      <c r="B1751" s="171"/>
      <c r="C1751" s="171"/>
      <c r="D1751" s="172"/>
      <c r="E1751" s="173"/>
      <c r="F1751" s="173"/>
      <c r="G1751" s="173"/>
      <c r="I1751" s="92"/>
      <c r="J1751" s="169"/>
      <c r="R1751" s="169"/>
      <c r="S1751" s="169"/>
      <c r="T1751" s="169"/>
      <c r="U1751" s="169"/>
      <c r="V1751" s="169"/>
      <c r="W1751" s="108"/>
      <c r="Y1751" s="92"/>
      <c r="Z1751" s="169"/>
      <c r="AA1751" s="169"/>
    </row>
    <row r="1752" spans="1:27" hidden="1" x14ac:dyDescent="0.25">
      <c r="A1752" s="171"/>
      <c r="B1752" s="171"/>
      <c r="C1752" s="171"/>
      <c r="D1752" s="172"/>
      <c r="E1752" s="173"/>
      <c r="F1752" s="173"/>
      <c r="G1752" s="173"/>
      <c r="I1752" s="92"/>
      <c r="J1752" s="169"/>
      <c r="R1752" s="169"/>
      <c r="S1752" s="169"/>
      <c r="T1752" s="169"/>
      <c r="U1752" s="169"/>
      <c r="V1752" s="169"/>
      <c r="W1752" s="108"/>
      <c r="Y1752" s="92"/>
      <c r="Z1752" s="169"/>
      <c r="AA1752" s="169"/>
    </row>
    <row r="1753" spans="1:27" hidden="1" x14ac:dyDescent="0.25">
      <c r="A1753" s="171"/>
      <c r="B1753" s="171"/>
      <c r="C1753" s="171"/>
      <c r="D1753" s="172"/>
      <c r="E1753" s="173"/>
      <c r="F1753" s="173"/>
      <c r="G1753" s="173"/>
      <c r="I1753" s="92"/>
      <c r="J1753" s="169"/>
      <c r="R1753" s="169"/>
      <c r="S1753" s="169"/>
      <c r="T1753" s="169"/>
      <c r="U1753" s="169"/>
      <c r="V1753" s="169"/>
      <c r="W1753" s="108"/>
      <c r="Y1753" s="92"/>
      <c r="Z1753" s="169"/>
      <c r="AA1753" s="169"/>
    </row>
    <row r="1754" spans="1:27" hidden="1" x14ac:dyDescent="0.25">
      <c r="A1754" s="171"/>
      <c r="B1754" s="171"/>
      <c r="C1754" s="171"/>
      <c r="D1754" s="172"/>
      <c r="E1754" s="173"/>
      <c r="F1754" s="173"/>
      <c r="G1754" s="173"/>
      <c r="I1754" s="92"/>
      <c r="J1754" s="169"/>
      <c r="R1754" s="169"/>
      <c r="S1754" s="169"/>
      <c r="T1754" s="169"/>
      <c r="U1754" s="169"/>
      <c r="V1754" s="169"/>
      <c r="W1754" s="108"/>
      <c r="Y1754" s="92"/>
      <c r="Z1754" s="169"/>
      <c r="AA1754" s="169"/>
    </row>
    <row r="1755" spans="1:27" hidden="1" x14ac:dyDescent="0.25">
      <c r="A1755" s="171"/>
      <c r="B1755" s="171"/>
      <c r="C1755" s="171"/>
      <c r="D1755" s="172"/>
      <c r="E1755" s="173"/>
      <c r="F1755" s="173"/>
      <c r="G1755" s="173"/>
      <c r="I1755" s="92"/>
      <c r="J1755" s="169"/>
      <c r="R1755" s="169"/>
      <c r="S1755" s="169"/>
      <c r="T1755" s="169"/>
      <c r="U1755" s="169"/>
      <c r="V1755" s="169"/>
      <c r="W1755" s="108"/>
      <c r="Y1755" s="92"/>
      <c r="Z1755" s="169"/>
      <c r="AA1755" s="169"/>
    </row>
    <row r="1756" spans="1:27" hidden="1" x14ac:dyDescent="0.25">
      <c r="A1756" s="171"/>
      <c r="B1756" s="171"/>
      <c r="C1756" s="171"/>
      <c r="D1756" s="172"/>
      <c r="E1756" s="173"/>
      <c r="F1756" s="173"/>
      <c r="G1756" s="173"/>
      <c r="I1756" s="92"/>
      <c r="J1756" s="169"/>
      <c r="R1756" s="169"/>
      <c r="S1756" s="169"/>
      <c r="T1756" s="169"/>
      <c r="U1756" s="169"/>
      <c r="V1756" s="169"/>
      <c r="W1756" s="108"/>
      <c r="Y1756" s="92"/>
      <c r="Z1756" s="169"/>
      <c r="AA1756" s="169"/>
    </row>
    <row r="1757" spans="1:27" hidden="1" x14ac:dyDescent="0.25">
      <c r="A1757" s="171"/>
      <c r="B1757" s="171"/>
      <c r="C1757" s="171"/>
      <c r="D1757" s="172"/>
      <c r="E1757" s="173"/>
      <c r="F1757" s="173"/>
      <c r="G1757" s="173"/>
      <c r="I1757" s="92"/>
      <c r="J1757" s="169"/>
      <c r="R1757" s="169"/>
      <c r="S1757" s="169"/>
      <c r="T1757" s="169"/>
      <c r="U1757" s="169"/>
      <c r="V1757" s="169"/>
      <c r="W1757" s="108"/>
      <c r="Y1757" s="92"/>
      <c r="Z1757" s="169"/>
      <c r="AA1757" s="169"/>
    </row>
    <row r="1758" spans="1:27" hidden="1" x14ac:dyDescent="0.25">
      <c r="A1758" s="171"/>
      <c r="B1758" s="171"/>
      <c r="C1758" s="171"/>
      <c r="D1758" s="172"/>
      <c r="E1758" s="173"/>
      <c r="F1758" s="173"/>
      <c r="G1758" s="173"/>
      <c r="I1758" s="92"/>
      <c r="J1758" s="169"/>
      <c r="R1758" s="169"/>
      <c r="S1758" s="169"/>
      <c r="T1758" s="169"/>
      <c r="U1758" s="169"/>
      <c r="V1758" s="169"/>
      <c r="W1758" s="108"/>
      <c r="Y1758" s="92"/>
      <c r="Z1758" s="169"/>
      <c r="AA1758" s="169"/>
    </row>
    <row r="1759" spans="1:27" hidden="1" x14ac:dyDescent="0.25">
      <c r="A1759" s="171"/>
      <c r="B1759" s="171"/>
      <c r="C1759" s="171"/>
      <c r="D1759" s="172"/>
      <c r="E1759" s="173"/>
      <c r="F1759" s="173"/>
      <c r="G1759" s="173"/>
      <c r="I1759" s="92"/>
      <c r="J1759" s="169"/>
      <c r="R1759" s="169"/>
      <c r="S1759" s="169"/>
      <c r="T1759" s="169"/>
      <c r="U1759" s="169"/>
      <c r="V1759" s="169"/>
      <c r="W1759" s="108"/>
      <c r="Y1759" s="92"/>
      <c r="Z1759" s="169"/>
      <c r="AA1759" s="169"/>
    </row>
    <row r="1760" spans="1:27" hidden="1" x14ac:dyDescent="0.25">
      <c r="A1760" s="171"/>
      <c r="B1760" s="171"/>
      <c r="C1760" s="171"/>
      <c r="D1760" s="172"/>
      <c r="E1760" s="173"/>
      <c r="F1760" s="173"/>
      <c r="G1760" s="173"/>
      <c r="I1760" s="92"/>
      <c r="J1760" s="169"/>
      <c r="R1760" s="169"/>
      <c r="S1760" s="169"/>
      <c r="T1760" s="169"/>
      <c r="U1760" s="169"/>
      <c r="V1760" s="169"/>
      <c r="W1760" s="108"/>
      <c r="Y1760" s="92"/>
      <c r="Z1760" s="169"/>
      <c r="AA1760" s="169"/>
    </row>
    <row r="1761" spans="1:32" hidden="1" x14ac:dyDescent="0.25">
      <c r="A1761" s="171"/>
      <c r="B1761" s="171"/>
      <c r="C1761" s="171"/>
      <c r="D1761" s="172"/>
      <c r="E1761" s="173"/>
      <c r="F1761" s="173"/>
      <c r="G1761" s="173"/>
      <c r="I1761" s="92"/>
      <c r="J1761" s="169"/>
      <c r="R1761" s="169"/>
      <c r="S1761" s="169"/>
      <c r="T1761" s="169"/>
      <c r="U1761" s="169"/>
      <c r="V1761" s="169"/>
      <c r="W1761" s="108"/>
      <c r="Y1761" s="92"/>
      <c r="Z1761" s="169"/>
      <c r="AA1761" s="169"/>
    </row>
    <row r="1762" spans="1:32" hidden="1" x14ac:dyDescent="0.25">
      <c r="A1762" s="171"/>
      <c r="B1762" s="171"/>
      <c r="C1762" s="171"/>
      <c r="D1762" s="172"/>
      <c r="E1762" s="173"/>
      <c r="F1762" s="173"/>
      <c r="G1762" s="173"/>
      <c r="I1762" s="92"/>
      <c r="J1762" s="169"/>
      <c r="R1762" s="169"/>
      <c r="S1762" s="169"/>
      <c r="T1762" s="169"/>
      <c r="U1762" s="169"/>
      <c r="V1762" s="169"/>
      <c r="W1762" s="108"/>
      <c r="Y1762" s="92"/>
      <c r="Z1762" s="169"/>
      <c r="AA1762" s="169"/>
    </row>
    <row r="1763" spans="1:32" hidden="1" x14ac:dyDescent="0.25">
      <c r="A1763" s="171"/>
      <c r="B1763" s="171"/>
      <c r="C1763" s="171"/>
      <c r="D1763" s="172"/>
      <c r="E1763" s="173"/>
      <c r="F1763" s="173"/>
      <c r="G1763" s="173"/>
      <c r="I1763" s="92"/>
      <c r="J1763" s="169"/>
      <c r="R1763" s="169"/>
      <c r="S1763" s="169"/>
      <c r="T1763" s="169"/>
      <c r="U1763" s="169"/>
      <c r="V1763" s="169"/>
      <c r="W1763" s="108"/>
      <c r="Y1763" s="92"/>
      <c r="Z1763" s="169"/>
      <c r="AA1763" s="169"/>
    </row>
    <row r="1764" spans="1:32" hidden="1" x14ac:dyDescent="0.25">
      <c r="A1764" s="171"/>
      <c r="B1764" s="171"/>
      <c r="C1764" s="171"/>
      <c r="D1764" s="172"/>
      <c r="E1764" s="173"/>
      <c r="F1764" s="173"/>
      <c r="G1764" s="173"/>
      <c r="I1764" s="92"/>
      <c r="J1764" s="169"/>
      <c r="R1764" s="169"/>
      <c r="S1764" s="169"/>
      <c r="T1764" s="169"/>
      <c r="U1764" s="169"/>
      <c r="V1764" s="169"/>
      <c r="W1764" s="108"/>
      <c r="Y1764" s="92"/>
      <c r="Z1764" s="169"/>
      <c r="AA1764" s="169"/>
    </row>
    <row r="1765" spans="1:32" hidden="1" x14ac:dyDescent="0.25">
      <c r="A1765" s="171"/>
      <c r="B1765" s="171"/>
      <c r="C1765" s="171"/>
      <c r="D1765" s="172"/>
      <c r="E1765" s="173"/>
      <c r="F1765" s="173"/>
      <c r="G1765" s="173"/>
      <c r="I1765" s="92"/>
      <c r="J1765" s="169"/>
      <c r="R1765" s="169"/>
      <c r="S1765" s="169"/>
      <c r="T1765" s="169"/>
      <c r="U1765" s="169"/>
      <c r="V1765" s="169"/>
      <c r="W1765" s="108"/>
      <c r="Y1765" s="92"/>
      <c r="Z1765" s="169"/>
      <c r="AA1765" s="169"/>
    </row>
    <row r="1766" spans="1:32" hidden="1" x14ac:dyDescent="0.25">
      <c r="A1766" s="171"/>
      <c r="B1766" s="171"/>
      <c r="C1766" s="171"/>
      <c r="D1766" s="172"/>
      <c r="E1766" s="173"/>
      <c r="F1766" s="173"/>
      <c r="G1766" s="173"/>
      <c r="I1766" s="92"/>
      <c r="J1766" s="169"/>
      <c r="R1766" s="169"/>
      <c r="S1766" s="169"/>
      <c r="T1766" s="169"/>
      <c r="U1766" s="169"/>
      <c r="V1766" s="169"/>
      <c r="W1766" s="108"/>
      <c r="Y1766" s="92"/>
      <c r="Z1766" s="169"/>
      <c r="AA1766" s="169"/>
    </row>
    <row r="1767" spans="1:32" hidden="1" x14ac:dyDescent="0.25">
      <c r="A1767" s="171"/>
      <c r="B1767" s="171"/>
      <c r="C1767" s="171"/>
      <c r="D1767" s="172"/>
      <c r="E1767" s="173"/>
      <c r="F1767" s="173"/>
      <c r="G1767" s="173"/>
      <c r="I1767" s="92"/>
      <c r="J1767" s="169"/>
      <c r="R1767" s="169"/>
      <c r="S1767" s="169"/>
      <c r="T1767" s="169"/>
      <c r="U1767" s="169"/>
      <c r="V1767" s="169"/>
      <c r="W1767" s="108"/>
      <c r="Y1767" s="92"/>
      <c r="Z1767" s="169"/>
      <c r="AA1767" s="169"/>
      <c r="AF1767" s="169"/>
    </row>
    <row r="1768" spans="1:32" hidden="1" x14ac:dyDescent="0.25">
      <c r="A1768" s="171"/>
      <c r="B1768" s="171"/>
      <c r="C1768" s="171"/>
      <c r="D1768" s="172"/>
      <c r="E1768" s="173"/>
      <c r="F1768" s="173"/>
      <c r="G1768" s="173"/>
      <c r="I1768" s="92"/>
      <c r="J1768" s="169"/>
      <c r="R1768" s="169"/>
      <c r="S1768" s="169"/>
      <c r="T1768" s="169"/>
      <c r="U1768" s="169"/>
      <c r="V1768" s="169"/>
      <c r="W1768" s="108"/>
      <c r="Y1768" s="92"/>
      <c r="Z1768" s="169"/>
      <c r="AA1768" s="169"/>
    </row>
    <row r="1769" spans="1:32" hidden="1" x14ac:dyDescent="0.25">
      <c r="A1769" s="171"/>
      <c r="B1769" s="171"/>
      <c r="C1769" s="171"/>
      <c r="D1769" s="172"/>
      <c r="E1769" s="173"/>
      <c r="F1769" s="173"/>
      <c r="G1769" s="173"/>
      <c r="I1769" s="92"/>
      <c r="J1769" s="169"/>
      <c r="R1769" s="169"/>
      <c r="S1769" s="169"/>
      <c r="T1769" s="169"/>
      <c r="U1769" s="169"/>
      <c r="V1769" s="169"/>
      <c r="W1769" s="108"/>
      <c r="Y1769" s="92"/>
      <c r="Z1769" s="169"/>
      <c r="AA1769" s="169"/>
      <c r="AF1769" s="169"/>
    </row>
    <row r="1770" spans="1:32" hidden="1" x14ac:dyDescent="0.25">
      <c r="A1770" s="171"/>
      <c r="B1770" s="171"/>
      <c r="C1770" s="171"/>
      <c r="D1770" s="172"/>
      <c r="E1770" s="173"/>
      <c r="F1770" s="173"/>
      <c r="G1770" s="173"/>
      <c r="I1770" s="92"/>
      <c r="J1770" s="169"/>
      <c r="R1770" s="169"/>
      <c r="S1770" s="169"/>
      <c r="T1770" s="169"/>
      <c r="U1770" s="169"/>
      <c r="V1770" s="169"/>
      <c r="W1770" s="108"/>
      <c r="Y1770" s="92"/>
      <c r="Z1770" s="169"/>
      <c r="AA1770" s="169"/>
    </row>
    <row r="1771" spans="1:32" hidden="1" x14ac:dyDescent="0.25">
      <c r="A1771" s="171"/>
      <c r="B1771" s="171"/>
      <c r="C1771" s="171"/>
      <c r="D1771" s="172"/>
      <c r="E1771" s="173"/>
      <c r="F1771" s="173"/>
      <c r="G1771" s="173"/>
      <c r="I1771" s="92"/>
      <c r="J1771" s="169"/>
      <c r="R1771" s="169"/>
      <c r="S1771" s="169"/>
      <c r="T1771" s="169"/>
      <c r="U1771" s="169"/>
      <c r="V1771" s="169"/>
      <c r="W1771" s="108"/>
      <c r="Y1771" s="92"/>
      <c r="Z1771" s="169"/>
      <c r="AA1771" s="169"/>
    </row>
    <row r="1772" spans="1:32" hidden="1" x14ac:dyDescent="0.25">
      <c r="A1772" s="171"/>
      <c r="B1772" s="171"/>
      <c r="C1772" s="171"/>
      <c r="D1772" s="172"/>
      <c r="E1772" s="173"/>
      <c r="F1772" s="173"/>
      <c r="G1772" s="173"/>
      <c r="I1772" s="92"/>
      <c r="J1772" s="169"/>
      <c r="R1772" s="169"/>
      <c r="S1772" s="169"/>
      <c r="T1772" s="169"/>
      <c r="U1772" s="169"/>
      <c r="V1772" s="169"/>
      <c r="W1772" s="108"/>
      <c r="Y1772" s="92"/>
      <c r="Z1772" s="169"/>
      <c r="AA1772" s="169"/>
    </row>
    <row r="1773" spans="1:32" hidden="1" x14ac:dyDescent="0.25">
      <c r="A1773" s="171"/>
      <c r="B1773" s="171"/>
      <c r="C1773" s="171"/>
      <c r="D1773" s="172"/>
      <c r="E1773" s="173"/>
      <c r="F1773" s="173"/>
      <c r="G1773" s="173"/>
      <c r="I1773" s="92"/>
      <c r="J1773" s="169"/>
      <c r="R1773" s="169"/>
      <c r="S1773" s="169"/>
      <c r="T1773" s="169"/>
      <c r="U1773" s="169"/>
      <c r="V1773" s="169"/>
      <c r="W1773" s="108"/>
      <c r="Y1773" s="92"/>
      <c r="Z1773" s="169"/>
      <c r="AA1773" s="169"/>
      <c r="AF1773" s="169"/>
    </row>
    <row r="1774" spans="1:32" hidden="1" x14ac:dyDescent="0.25">
      <c r="A1774" s="171"/>
      <c r="B1774" s="171"/>
      <c r="C1774" s="171"/>
      <c r="D1774" s="172"/>
      <c r="E1774" s="173"/>
      <c r="F1774" s="173"/>
      <c r="G1774" s="173"/>
      <c r="I1774" s="92"/>
      <c r="J1774" s="169"/>
      <c r="R1774" s="169"/>
      <c r="S1774" s="169"/>
      <c r="T1774" s="169"/>
      <c r="U1774" s="169"/>
      <c r="V1774" s="169"/>
      <c r="W1774" s="108"/>
      <c r="Y1774" s="92"/>
      <c r="Z1774" s="169"/>
      <c r="AA1774" s="169"/>
    </row>
    <row r="1775" spans="1:32" hidden="1" x14ac:dyDescent="0.25">
      <c r="A1775" s="171"/>
      <c r="B1775" s="171"/>
      <c r="C1775" s="171"/>
      <c r="D1775" s="172"/>
      <c r="E1775" s="173"/>
      <c r="F1775" s="173"/>
      <c r="G1775" s="173"/>
      <c r="I1775" s="92"/>
      <c r="J1775" s="169"/>
      <c r="R1775" s="169"/>
      <c r="S1775" s="169"/>
      <c r="T1775" s="169"/>
      <c r="U1775" s="169"/>
      <c r="V1775" s="169"/>
      <c r="W1775" s="108"/>
      <c r="Y1775" s="92"/>
      <c r="Z1775" s="169"/>
      <c r="AA1775" s="169"/>
    </row>
    <row r="1776" spans="1:32" hidden="1" x14ac:dyDescent="0.25">
      <c r="A1776" s="171"/>
      <c r="B1776" s="171"/>
      <c r="C1776" s="171"/>
      <c r="D1776" s="172"/>
      <c r="E1776" s="173"/>
      <c r="F1776" s="173"/>
      <c r="G1776" s="173"/>
      <c r="I1776" s="92"/>
      <c r="J1776" s="169"/>
      <c r="R1776" s="169"/>
      <c r="S1776" s="169"/>
      <c r="T1776" s="169"/>
      <c r="U1776" s="169"/>
      <c r="V1776" s="169"/>
      <c r="W1776" s="108"/>
      <c r="Y1776" s="92"/>
      <c r="Z1776" s="169"/>
      <c r="AA1776" s="169"/>
      <c r="AF1776" s="169"/>
    </row>
    <row r="1777" spans="1:27" hidden="1" x14ac:dyDescent="0.25">
      <c r="A1777" s="171"/>
      <c r="B1777" s="171"/>
      <c r="C1777" s="171"/>
      <c r="D1777" s="172"/>
      <c r="E1777" s="173"/>
      <c r="F1777" s="173"/>
      <c r="G1777" s="173"/>
      <c r="I1777" s="92"/>
      <c r="J1777" s="169"/>
      <c r="R1777" s="169"/>
      <c r="S1777" s="169"/>
      <c r="T1777" s="169"/>
      <c r="U1777" s="169"/>
      <c r="V1777" s="169"/>
      <c r="W1777" s="108"/>
      <c r="Y1777" s="92"/>
      <c r="Z1777" s="169"/>
      <c r="AA1777" s="169"/>
    </row>
    <row r="1778" spans="1:27" hidden="1" x14ac:dyDescent="0.25">
      <c r="A1778" s="171"/>
      <c r="B1778" s="171"/>
      <c r="C1778" s="171"/>
      <c r="D1778" s="172"/>
      <c r="E1778" s="173"/>
      <c r="F1778" s="173"/>
      <c r="G1778" s="173"/>
      <c r="I1778" s="92"/>
      <c r="J1778" s="169"/>
      <c r="R1778" s="169"/>
      <c r="S1778" s="169"/>
      <c r="T1778" s="169"/>
      <c r="U1778" s="169"/>
      <c r="V1778" s="169"/>
      <c r="W1778" s="108"/>
      <c r="Y1778" s="92"/>
      <c r="Z1778" s="169"/>
      <c r="AA1778" s="169"/>
    </row>
    <row r="1779" spans="1:27" hidden="1" x14ac:dyDescent="0.25">
      <c r="A1779" s="171"/>
      <c r="B1779" s="171"/>
      <c r="C1779" s="171"/>
      <c r="D1779" s="172"/>
      <c r="E1779" s="173"/>
      <c r="F1779" s="173"/>
      <c r="G1779" s="173"/>
      <c r="I1779" s="92"/>
      <c r="J1779" s="169"/>
      <c r="R1779" s="169"/>
      <c r="S1779" s="169"/>
      <c r="T1779" s="169"/>
      <c r="U1779" s="169"/>
      <c r="V1779" s="169"/>
      <c r="W1779" s="108"/>
      <c r="Y1779" s="92"/>
      <c r="Z1779" s="169"/>
      <c r="AA1779" s="169"/>
    </row>
    <row r="1780" spans="1:27" hidden="1" x14ac:dyDescent="0.25">
      <c r="A1780" s="171"/>
      <c r="B1780" s="171"/>
      <c r="C1780" s="171"/>
      <c r="D1780" s="172"/>
      <c r="E1780" s="173"/>
      <c r="F1780" s="173"/>
      <c r="G1780" s="173"/>
      <c r="I1780" s="92"/>
      <c r="J1780" s="169"/>
      <c r="R1780" s="169"/>
      <c r="S1780" s="169"/>
      <c r="T1780" s="169"/>
      <c r="U1780" s="169"/>
      <c r="V1780" s="169"/>
      <c r="W1780" s="108"/>
      <c r="Y1780" s="92"/>
      <c r="Z1780" s="169"/>
      <c r="AA1780" s="169"/>
    </row>
    <row r="1781" spans="1:27" hidden="1" x14ac:dyDescent="0.25">
      <c r="A1781" s="171"/>
      <c r="B1781" s="171"/>
      <c r="C1781" s="171"/>
      <c r="D1781" s="172"/>
      <c r="E1781" s="173"/>
      <c r="F1781" s="173"/>
      <c r="G1781" s="173"/>
      <c r="I1781" s="92"/>
      <c r="J1781" s="169"/>
      <c r="R1781" s="169"/>
      <c r="S1781" s="169"/>
      <c r="T1781" s="169"/>
      <c r="U1781" s="169"/>
      <c r="V1781" s="169"/>
      <c r="W1781" s="108"/>
      <c r="Y1781" s="92"/>
      <c r="Z1781" s="169"/>
      <c r="AA1781" s="169"/>
    </row>
    <row r="1782" spans="1:27" hidden="1" x14ac:dyDescent="0.25">
      <c r="A1782" s="171"/>
      <c r="B1782" s="171"/>
      <c r="C1782" s="171"/>
      <c r="D1782" s="172"/>
      <c r="E1782" s="173"/>
      <c r="F1782" s="173"/>
      <c r="G1782" s="173"/>
      <c r="I1782" s="92"/>
      <c r="J1782" s="169"/>
      <c r="R1782" s="169"/>
      <c r="S1782" s="169"/>
      <c r="T1782" s="169"/>
      <c r="U1782" s="169"/>
      <c r="V1782" s="169"/>
      <c r="W1782" s="108"/>
      <c r="Y1782" s="92"/>
      <c r="Z1782" s="169"/>
      <c r="AA1782" s="169"/>
    </row>
    <row r="1783" spans="1:27" hidden="1" x14ac:dyDescent="0.25">
      <c r="A1783" s="171"/>
      <c r="B1783" s="171"/>
      <c r="C1783" s="171"/>
      <c r="D1783" s="172"/>
      <c r="E1783" s="173"/>
      <c r="F1783" s="173"/>
      <c r="G1783" s="173"/>
      <c r="I1783" s="92"/>
      <c r="J1783" s="169"/>
      <c r="R1783" s="169"/>
      <c r="S1783" s="169"/>
      <c r="T1783" s="169"/>
      <c r="U1783" s="169"/>
      <c r="V1783" s="169"/>
      <c r="W1783" s="108"/>
      <c r="Y1783" s="92"/>
      <c r="Z1783" s="169"/>
      <c r="AA1783" s="169"/>
    </row>
    <row r="1784" spans="1:27" hidden="1" x14ac:dyDescent="0.25">
      <c r="A1784" s="171"/>
      <c r="B1784" s="171"/>
      <c r="C1784" s="171"/>
      <c r="D1784" s="172"/>
      <c r="E1784" s="173"/>
      <c r="F1784" s="173"/>
      <c r="G1784" s="173"/>
      <c r="I1784" s="92"/>
      <c r="J1784" s="169"/>
      <c r="R1784" s="169"/>
      <c r="S1784" s="169"/>
      <c r="T1784" s="169"/>
      <c r="U1784" s="169"/>
      <c r="V1784" s="169"/>
      <c r="W1784" s="108"/>
      <c r="Y1784" s="92"/>
      <c r="Z1784" s="169"/>
      <c r="AA1784" s="169"/>
    </row>
    <row r="1785" spans="1:27" hidden="1" x14ac:dyDescent="0.25">
      <c r="A1785" s="171"/>
      <c r="B1785" s="171"/>
      <c r="C1785" s="171"/>
      <c r="D1785" s="172"/>
      <c r="E1785" s="173"/>
      <c r="F1785" s="173"/>
      <c r="G1785" s="173"/>
      <c r="I1785" s="92"/>
      <c r="J1785" s="169"/>
      <c r="R1785" s="169"/>
      <c r="S1785" s="169"/>
      <c r="T1785" s="169"/>
      <c r="U1785" s="169"/>
      <c r="V1785" s="169"/>
      <c r="W1785" s="108"/>
      <c r="Y1785" s="92"/>
      <c r="Z1785" s="169"/>
      <c r="AA1785" s="169"/>
    </row>
    <row r="1786" spans="1:27" hidden="1" x14ac:dyDescent="0.25">
      <c r="A1786" s="171"/>
      <c r="B1786" s="171"/>
      <c r="C1786" s="171"/>
      <c r="D1786" s="172"/>
      <c r="E1786" s="173"/>
      <c r="F1786" s="173"/>
      <c r="G1786" s="173"/>
      <c r="I1786" s="92"/>
      <c r="J1786" s="169"/>
      <c r="R1786" s="169"/>
      <c r="S1786" s="169"/>
      <c r="T1786" s="169"/>
      <c r="U1786" s="169"/>
      <c r="V1786" s="169"/>
      <c r="W1786" s="108"/>
      <c r="Y1786" s="92"/>
      <c r="Z1786" s="169"/>
      <c r="AA1786" s="169"/>
    </row>
    <row r="1787" spans="1:27" hidden="1" x14ac:dyDescent="0.25">
      <c r="A1787" s="171"/>
      <c r="B1787" s="171"/>
      <c r="C1787" s="171"/>
      <c r="D1787" s="172"/>
      <c r="E1787" s="173"/>
      <c r="F1787" s="173"/>
      <c r="G1787" s="173"/>
      <c r="I1787" s="92"/>
      <c r="J1787" s="169"/>
      <c r="R1787" s="169"/>
      <c r="S1787" s="169"/>
      <c r="T1787" s="169"/>
      <c r="U1787" s="169"/>
      <c r="V1787" s="169"/>
      <c r="W1787" s="108"/>
      <c r="Y1787" s="92"/>
      <c r="Z1787" s="169"/>
      <c r="AA1787" s="169"/>
    </row>
    <row r="1788" spans="1:27" hidden="1" x14ac:dyDescent="0.25">
      <c r="A1788" s="171"/>
      <c r="B1788" s="171"/>
      <c r="C1788" s="171"/>
      <c r="D1788" s="172"/>
      <c r="E1788" s="173"/>
      <c r="F1788" s="173"/>
      <c r="G1788" s="173"/>
      <c r="I1788" s="92"/>
      <c r="J1788" s="169"/>
      <c r="R1788" s="169"/>
      <c r="S1788" s="169"/>
      <c r="T1788" s="169"/>
      <c r="U1788" s="169"/>
      <c r="V1788" s="169"/>
      <c r="W1788" s="108"/>
      <c r="Y1788" s="92"/>
      <c r="Z1788" s="169"/>
      <c r="AA1788" s="169"/>
    </row>
    <row r="1789" spans="1:27" hidden="1" x14ac:dyDescent="0.25">
      <c r="A1789" s="171"/>
      <c r="B1789" s="171"/>
      <c r="C1789" s="171"/>
      <c r="D1789" s="172"/>
      <c r="E1789" s="173"/>
      <c r="F1789" s="173"/>
      <c r="G1789" s="173"/>
      <c r="I1789" s="92"/>
      <c r="J1789" s="169"/>
      <c r="R1789" s="169"/>
      <c r="S1789" s="169"/>
      <c r="T1789" s="169"/>
      <c r="U1789" s="169"/>
      <c r="V1789" s="169"/>
      <c r="W1789" s="108"/>
      <c r="Y1789" s="92"/>
      <c r="Z1789" s="169"/>
      <c r="AA1789" s="169"/>
    </row>
    <row r="1790" spans="1:27" hidden="1" x14ac:dyDescent="0.25">
      <c r="A1790" s="171"/>
      <c r="B1790" s="171"/>
      <c r="C1790" s="171"/>
      <c r="D1790" s="172"/>
      <c r="E1790" s="173"/>
      <c r="F1790" s="173"/>
      <c r="G1790" s="173"/>
      <c r="I1790" s="92"/>
      <c r="J1790" s="169"/>
      <c r="R1790" s="169"/>
      <c r="S1790" s="169"/>
      <c r="T1790" s="169"/>
      <c r="U1790" s="169"/>
      <c r="V1790" s="169"/>
      <c r="W1790" s="108"/>
      <c r="Y1790" s="92"/>
      <c r="Z1790" s="169"/>
      <c r="AA1790" s="169"/>
    </row>
    <row r="1791" spans="1:27" hidden="1" x14ac:dyDescent="0.25">
      <c r="A1791" s="171"/>
      <c r="B1791" s="171"/>
      <c r="C1791" s="171"/>
      <c r="D1791" s="172"/>
      <c r="E1791" s="173"/>
      <c r="F1791" s="173"/>
      <c r="G1791" s="173"/>
      <c r="I1791" s="92"/>
      <c r="J1791" s="169"/>
      <c r="R1791" s="169"/>
      <c r="S1791" s="169"/>
      <c r="T1791" s="169"/>
      <c r="U1791" s="169"/>
      <c r="V1791" s="169"/>
      <c r="W1791" s="108"/>
      <c r="Y1791" s="92"/>
      <c r="Z1791" s="169"/>
      <c r="AA1791" s="169"/>
    </row>
    <row r="1792" spans="1:27" hidden="1" x14ac:dyDescent="0.25">
      <c r="A1792" s="171"/>
      <c r="B1792" s="171"/>
      <c r="C1792" s="171"/>
      <c r="D1792" s="172"/>
      <c r="E1792" s="173"/>
      <c r="F1792" s="173"/>
      <c r="G1792" s="173"/>
      <c r="I1792" s="92"/>
      <c r="J1792" s="169"/>
      <c r="R1792" s="169"/>
      <c r="S1792" s="169"/>
      <c r="T1792" s="169"/>
      <c r="U1792" s="169"/>
      <c r="V1792" s="169"/>
      <c r="W1792" s="108"/>
      <c r="Y1792" s="92"/>
      <c r="Z1792" s="169"/>
      <c r="AA1792" s="169"/>
    </row>
    <row r="1793" spans="1:27" hidden="1" x14ac:dyDescent="0.25">
      <c r="A1793" s="171"/>
      <c r="B1793" s="171"/>
      <c r="C1793" s="171"/>
      <c r="D1793" s="172"/>
      <c r="E1793" s="173"/>
      <c r="F1793" s="173"/>
      <c r="G1793" s="173"/>
      <c r="I1793" s="92"/>
      <c r="J1793" s="169"/>
      <c r="R1793" s="169"/>
      <c r="S1793" s="169"/>
      <c r="T1793" s="169"/>
      <c r="U1793" s="169"/>
      <c r="V1793" s="169"/>
      <c r="W1793" s="108"/>
      <c r="Y1793" s="92"/>
      <c r="Z1793" s="169"/>
      <c r="AA1793" s="169"/>
    </row>
    <row r="1794" spans="1:27" hidden="1" x14ac:dyDescent="0.25">
      <c r="A1794" s="171"/>
      <c r="B1794" s="171"/>
      <c r="C1794" s="171"/>
      <c r="D1794" s="172"/>
      <c r="E1794" s="173"/>
      <c r="F1794" s="173"/>
      <c r="G1794" s="173"/>
      <c r="I1794" s="92"/>
      <c r="J1794" s="169"/>
      <c r="R1794" s="169"/>
      <c r="S1794" s="169"/>
      <c r="T1794" s="169"/>
      <c r="U1794" s="169"/>
      <c r="V1794" s="169"/>
      <c r="W1794" s="108"/>
      <c r="Y1794" s="92"/>
      <c r="Z1794" s="169"/>
      <c r="AA1794" s="169"/>
    </row>
    <row r="1795" spans="1:27" hidden="1" x14ac:dyDescent="0.25">
      <c r="A1795" s="171"/>
      <c r="B1795" s="171"/>
      <c r="C1795" s="171"/>
      <c r="D1795" s="172"/>
      <c r="E1795" s="173"/>
      <c r="F1795" s="173"/>
      <c r="G1795" s="173"/>
      <c r="I1795" s="92"/>
      <c r="J1795" s="169"/>
      <c r="R1795" s="169"/>
      <c r="S1795" s="169"/>
      <c r="T1795" s="169"/>
      <c r="U1795" s="169"/>
      <c r="V1795" s="169"/>
      <c r="W1795" s="108"/>
      <c r="Y1795" s="92"/>
      <c r="Z1795" s="169"/>
      <c r="AA1795" s="169"/>
    </row>
    <row r="1796" spans="1:27" hidden="1" x14ac:dyDescent="0.25">
      <c r="A1796" s="171"/>
      <c r="B1796" s="171"/>
      <c r="C1796" s="171"/>
      <c r="D1796" s="172"/>
      <c r="E1796" s="173"/>
      <c r="F1796" s="173"/>
      <c r="G1796" s="173"/>
      <c r="I1796" s="92"/>
      <c r="J1796" s="169"/>
      <c r="R1796" s="169"/>
      <c r="S1796" s="169"/>
      <c r="T1796" s="169"/>
      <c r="U1796" s="169"/>
      <c r="V1796" s="169"/>
      <c r="W1796" s="108"/>
      <c r="Y1796" s="92"/>
      <c r="Z1796" s="169"/>
      <c r="AA1796" s="169"/>
    </row>
    <row r="1797" spans="1:27" hidden="1" x14ac:dyDescent="0.25">
      <c r="A1797" s="171"/>
      <c r="B1797" s="171"/>
      <c r="C1797" s="171"/>
      <c r="D1797" s="172"/>
      <c r="E1797" s="173"/>
      <c r="F1797" s="173"/>
      <c r="G1797" s="173"/>
      <c r="I1797" s="92"/>
      <c r="J1797" s="169"/>
      <c r="R1797" s="169"/>
      <c r="S1797" s="169"/>
      <c r="T1797" s="169"/>
      <c r="U1797" s="169"/>
      <c r="V1797" s="169"/>
      <c r="W1797" s="108"/>
      <c r="Y1797" s="92"/>
      <c r="Z1797" s="169"/>
      <c r="AA1797" s="169"/>
    </row>
    <row r="1798" spans="1:27" hidden="1" x14ac:dyDescent="0.25">
      <c r="A1798" s="171"/>
      <c r="B1798" s="171"/>
      <c r="C1798" s="171"/>
      <c r="D1798" s="172"/>
      <c r="E1798" s="173"/>
      <c r="F1798" s="173"/>
      <c r="G1798" s="173"/>
      <c r="I1798" s="92"/>
      <c r="J1798" s="169"/>
      <c r="R1798" s="169"/>
      <c r="S1798" s="169"/>
      <c r="T1798" s="169"/>
      <c r="U1798" s="169"/>
      <c r="V1798" s="169"/>
      <c r="W1798" s="108"/>
      <c r="Y1798" s="92"/>
      <c r="Z1798" s="169"/>
      <c r="AA1798" s="169"/>
    </row>
    <row r="1799" spans="1:27" hidden="1" x14ac:dyDescent="0.25">
      <c r="A1799" s="171"/>
      <c r="B1799" s="171"/>
      <c r="C1799" s="171"/>
      <c r="D1799" s="172"/>
      <c r="E1799" s="173"/>
      <c r="F1799" s="173"/>
      <c r="G1799" s="173"/>
      <c r="I1799" s="92"/>
      <c r="J1799" s="169"/>
      <c r="R1799" s="169"/>
      <c r="S1799" s="169"/>
      <c r="T1799" s="169"/>
      <c r="U1799" s="169"/>
      <c r="V1799" s="169"/>
      <c r="W1799" s="108"/>
      <c r="Y1799" s="92"/>
      <c r="Z1799" s="169"/>
      <c r="AA1799" s="169"/>
    </row>
    <row r="1800" spans="1:27" hidden="1" x14ac:dyDescent="0.25">
      <c r="A1800" s="171"/>
      <c r="B1800" s="171"/>
      <c r="C1800" s="171"/>
      <c r="D1800" s="172"/>
      <c r="E1800" s="173"/>
      <c r="F1800" s="173"/>
      <c r="G1800" s="173"/>
      <c r="I1800" s="92"/>
      <c r="J1800" s="169"/>
      <c r="R1800" s="169"/>
      <c r="S1800" s="169"/>
      <c r="T1800" s="169"/>
      <c r="U1800" s="169"/>
      <c r="V1800" s="169"/>
      <c r="W1800" s="108"/>
      <c r="Y1800" s="92"/>
      <c r="Z1800" s="169"/>
      <c r="AA1800" s="169"/>
    </row>
    <row r="1801" spans="1:27" hidden="1" x14ac:dyDescent="0.25">
      <c r="A1801" s="171"/>
      <c r="B1801" s="171"/>
      <c r="C1801" s="171"/>
      <c r="D1801" s="172"/>
      <c r="E1801" s="173"/>
      <c r="F1801" s="173"/>
      <c r="G1801" s="173"/>
      <c r="I1801" s="92"/>
      <c r="J1801" s="169"/>
      <c r="R1801" s="169"/>
      <c r="S1801" s="169"/>
      <c r="T1801" s="169"/>
      <c r="U1801" s="169"/>
      <c r="V1801" s="169"/>
      <c r="W1801" s="108"/>
      <c r="Y1801" s="92"/>
      <c r="Z1801" s="169"/>
      <c r="AA1801" s="169"/>
    </row>
    <row r="1802" spans="1:27" hidden="1" x14ac:dyDescent="0.25">
      <c r="A1802" s="171"/>
      <c r="B1802" s="171"/>
      <c r="C1802" s="171"/>
      <c r="D1802" s="172"/>
      <c r="E1802" s="173"/>
      <c r="F1802" s="173"/>
      <c r="G1802" s="173"/>
      <c r="I1802" s="92"/>
      <c r="J1802" s="169"/>
      <c r="R1802" s="169"/>
      <c r="S1802" s="169"/>
      <c r="T1802" s="169"/>
      <c r="U1802" s="169"/>
      <c r="V1802" s="169"/>
      <c r="W1802" s="108"/>
      <c r="Y1802" s="92"/>
      <c r="Z1802" s="169"/>
      <c r="AA1802" s="169"/>
    </row>
    <row r="1803" spans="1:27" hidden="1" x14ac:dyDescent="0.25">
      <c r="A1803" s="171"/>
      <c r="B1803" s="171"/>
      <c r="C1803" s="171"/>
      <c r="D1803" s="172"/>
      <c r="E1803" s="173"/>
      <c r="F1803" s="173"/>
      <c r="G1803" s="173"/>
      <c r="I1803" s="92"/>
      <c r="J1803" s="169"/>
      <c r="R1803" s="169"/>
      <c r="S1803" s="169"/>
      <c r="T1803" s="169"/>
      <c r="U1803" s="169"/>
      <c r="V1803" s="169"/>
      <c r="W1803" s="108"/>
      <c r="Y1803" s="92"/>
      <c r="Z1803" s="169"/>
      <c r="AA1803" s="169"/>
    </row>
    <row r="1804" spans="1:27" hidden="1" x14ac:dyDescent="0.25">
      <c r="A1804" s="171"/>
      <c r="B1804" s="171"/>
      <c r="C1804" s="171"/>
      <c r="D1804" s="172"/>
      <c r="E1804" s="173"/>
      <c r="F1804" s="173"/>
      <c r="G1804" s="173"/>
      <c r="I1804" s="92"/>
      <c r="J1804" s="169"/>
      <c r="R1804" s="169"/>
      <c r="S1804" s="169"/>
      <c r="T1804" s="169"/>
      <c r="U1804" s="169"/>
      <c r="V1804" s="169"/>
      <c r="W1804" s="108"/>
      <c r="Y1804" s="92"/>
      <c r="Z1804" s="169"/>
      <c r="AA1804" s="169"/>
    </row>
    <row r="1805" spans="1:27" hidden="1" x14ac:dyDescent="0.25">
      <c r="A1805" s="171"/>
      <c r="B1805" s="171"/>
      <c r="C1805" s="171"/>
      <c r="D1805" s="172"/>
      <c r="E1805" s="173"/>
      <c r="F1805" s="173"/>
      <c r="G1805" s="173"/>
      <c r="I1805" s="92"/>
      <c r="J1805" s="169"/>
      <c r="R1805" s="169"/>
      <c r="S1805" s="169"/>
      <c r="T1805" s="169"/>
      <c r="U1805" s="169"/>
      <c r="V1805" s="169"/>
      <c r="W1805" s="108"/>
      <c r="Y1805" s="92"/>
      <c r="Z1805" s="169"/>
      <c r="AA1805" s="169"/>
    </row>
    <row r="1806" spans="1:27" hidden="1" x14ac:dyDescent="0.25">
      <c r="A1806" s="171"/>
      <c r="B1806" s="171"/>
      <c r="C1806" s="171"/>
      <c r="D1806" s="172"/>
      <c r="E1806" s="173"/>
      <c r="F1806" s="173"/>
      <c r="G1806" s="173"/>
      <c r="I1806" s="92"/>
      <c r="J1806" s="169"/>
      <c r="R1806" s="169"/>
      <c r="S1806" s="169"/>
      <c r="T1806" s="169"/>
      <c r="U1806" s="169"/>
      <c r="V1806" s="169"/>
      <c r="W1806" s="108"/>
      <c r="Y1806" s="92"/>
      <c r="Z1806" s="169"/>
      <c r="AA1806" s="169"/>
    </row>
    <row r="1807" spans="1:27" hidden="1" x14ac:dyDescent="0.25">
      <c r="A1807" s="171"/>
      <c r="B1807" s="171"/>
      <c r="C1807" s="171"/>
      <c r="D1807" s="172"/>
      <c r="E1807" s="173"/>
      <c r="F1807" s="173"/>
      <c r="G1807" s="173"/>
      <c r="I1807" s="92"/>
      <c r="J1807" s="169"/>
      <c r="R1807" s="169"/>
      <c r="S1807" s="169"/>
      <c r="T1807" s="169"/>
      <c r="U1807" s="169"/>
      <c r="V1807" s="169"/>
      <c r="W1807" s="108"/>
      <c r="Y1807" s="92"/>
      <c r="Z1807" s="169"/>
      <c r="AA1807" s="169"/>
    </row>
    <row r="1808" spans="1:27" hidden="1" x14ac:dyDescent="0.25">
      <c r="A1808" s="171"/>
      <c r="B1808" s="171"/>
      <c r="C1808" s="171"/>
      <c r="D1808" s="172"/>
      <c r="E1808" s="173"/>
      <c r="F1808" s="173"/>
      <c r="G1808" s="173"/>
      <c r="I1808" s="92"/>
      <c r="J1808" s="169"/>
      <c r="R1808" s="169"/>
      <c r="S1808" s="169"/>
      <c r="T1808" s="169"/>
      <c r="U1808" s="169"/>
      <c r="V1808" s="169"/>
      <c r="W1808" s="108"/>
      <c r="Y1808" s="92"/>
      <c r="Z1808" s="169"/>
      <c r="AA1808" s="169"/>
    </row>
    <row r="1809" spans="1:27" hidden="1" x14ac:dyDescent="0.25">
      <c r="A1809" s="171"/>
      <c r="B1809" s="171"/>
      <c r="C1809" s="171"/>
      <c r="D1809" s="172"/>
      <c r="E1809" s="173"/>
      <c r="F1809" s="173"/>
      <c r="G1809" s="173"/>
      <c r="I1809" s="92"/>
      <c r="J1809" s="169"/>
      <c r="R1809" s="169"/>
      <c r="S1809" s="169"/>
      <c r="T1809" s="169"/>
      <c r="U1809" s="169"/>
      <c r="V1809" s="169"/>
      <c r="W1809" s="108"/>
      <c r="Y1809" s="92"/>
      <c r="Z1809" s="169"/>
      <c r="AA1809" s="169"/>
    </row>
    <row r="1810" spans="1:27" hidden="1" x14ac:dyDescent="0.25">
      <c r="A1810" s="171"/>
      <c r="B1810" s="171"/>
      <c r="C1810" s="171"/>
      <c r="D1810" s="172"/>
      <c r="E1810" s="173"/>
      <c r="F1810" s="173"/>
      <c r="G1810" s="173"/>
      <c r="I1810" s="92"/>
      <c r="J1810" s="169"/>
      <c r="R1810" s="169"/>
      <c r="S1810" s="169"/>
      <c r="T1810" s="169"/>
      <c r="U1810" s="169"/>
      <c r="V1810" s="169"/>
      <c r="W1810" s="108"/>
      <c r="Y1810" s="92"/>
      <c r="Z1810" s="169"/>
      <c r="AA1810" s="169"/>
    </row>
    <row r="1811" spans="1:27" hidden="1" x14ac:dyDescent="0.25">
      <c r="A1811" s="171"/>
      <c r="B1811" s="171"/>
      <c r="C1811" s="171"/>
      <c r="D1811" s="172"/>
      <c r="E1811" s="173"/>
      <c r="F1811" s="173"/>
      <c r="G1811" s="173"/>
      <c r="I1811" s="92"/>
      <c r="J1811" s="169"/>
      <c r="R1811" s="169"/>
      <c r="S1811" s="169"/>
      <c r="T1811" s="169"/>
      <c r="U1811" s="169"/>
      <c r="V1811" s="169"/>
      <c r="W1811" s="108"/>
      <c r="Y1811" s="92"/>
      <c r="Z1811" s="169"/>
      <c r="AA1811" s="169"/>
    </row>
    <row r="1812" spans="1:27" hidden="1" x14ac:dyDescent="0.25">
      <c r="A1812" s="171"/>
      <c r="B1812" s="171"/>
      <c r="C1812" s="171"/>
      <c r="D1812" s="172"/>
      <c r="E1812" s="173"/>
      <c r="F1812" s="173"/>
      <c r="G1812" s="173"/>
      <c r="I1812" s="92"/>
      <c r="J1812" s="169"/>
      <c r="R1812" s="169"/>
      <c r="S1812" s="169"/>
      <c r="T1812" s="169"/>
      <c r="U1812" s="169"/>
      <c r="V1812" s="169"/>
      <c r="W1812" s="108"/>
      <c r="Y1812" s="92"/>
      <c r="Z1812" s="169"/>
      <c r="AA1812" s="169"/>
    </row>
    <row r="1813" spans="1:27" hidden="1" x14ac:dyDescent="0.25">
      <c r="A1813" s="171"/>
      <c r="B1813" s="171"/>
      <c r="C1813" s="171"/>
      <c r="D1813" s="172"/>
      <c r="E1813" s="173"/>
      <c r="F1813" s="173"/>
      <c r="G1813" s="173"/>
      <c r="I1813" s="92"/>
      <c r="J1813" s="169"/>
      <c r="R1813" s="169"/>
      <c r="S1813" s="169"/>
      <c r="T1813" s="169"/>
      <c r="U1813" s="169"/>
      <c r="V1813" s="169"/>
      <c r="W1813" s="108"/>
      <c r="Y1813" s="92"/>
      <c r="Z1813" s="169"/>
      <c r="AA1813" s="169"/>
    </row>
    <row r="1814" spans="1:27" hidden="1" x14ac:dyDescent="0.25">
      <c r="A1814" s="171"/>
      <c r="B1814" s="171"/>
      <c r="C1814" s="171"/>
      <c r="D1814" s="172"/>
      <c r="E1814" s="173"/>
      <c r="F1814" s="173"/>
      <c r="G1814" s="173"/>
      <c r="I1814" s="92"/>
      <c r="J1814" s="169"/>
      <c r="R1814" s="169"/>
      <c r="S1814" s="169"/>
      <c r="T1814" s="169"/>
      <c r="U1814" s="169"/>
      <c r="V1814" s="169"/>
      <c r="W1814" s="108"/>
      <c r="Y1814" s="92"/>
      <c r="Z1814" s="169"/>
      <c r="AA1814" s="169"/>
    </row>
    <row r="1815" spans="1:27" hidden="1" x14ac:dyDescent="0.25">
      <c r="A1815" s="171"/>
      <c r="B1815" s="171"/>
      <c r="C1815" s="171"/>
      <c r="D1815" s="172"/>
      <c r="E1815" s="173"/>
      <c r="F1815" s="173"/>
      <c r="G1815" s="173"/>
      <c r="I1815" s="92"/>
      <c r="J1815" s="169"/>
      <c r="R1815" s="169"/>
      <c r="S1815" s="169"/>
      <c r="T1815" s="169"/>
      <c r="U1815" s="169"/>
      <c r="V1815" s="169"/>
      <c r="W1815" s="108"/>
      <c r="Y1815" s="92"/>
      <c r="Z1815" s="169"/>
      <c r="AA1815" s="169"/>
    </row>
    <row r="1816" spans="1:27" hidden="1" x14ac:dyDescent="0.25">
      <c r="A1816" s="171"/>
      <c r="B1816" s="171"/>
      <c r="C1816" s="171"/>
      <c r="D1816" s="172"/>
      <c r="E1816" s="173"/>
      <c r="F1816" s="173"/>
      <c r="G1816" s="173"/>
      <c r="I1816" s="92"/>
      <c r="J1816" s="169"/>
      <c r="R1816" s="169"/>
      <c r="S1816" s="169"/>
      <c r="T1816" s="169"/>
      <c r="U1816" s="169"/>
      <c r="V1816" s="169"/>
      <c r="W1816" s="108"/>
      <c r="Y1816" s="92"/>
      <c r="Z1816" s="169"/>
      <c r="AA1816" s="169"/>
    </row>
    <row r="1817" spans="1:27" hidden="1" x14ac:dyDescent="0.25">
      <c r="A1817" s="171"/>
      <c r="B1817" s="171"/>
      <c r="C1817" s="171"/>
      <c r="D1817" s="172"/>
      <c r="E1817" s="173"/>
      <c r="F1817" s="173"/>
      <c r="G1817" s="173"/>
      <c r="I1817" s="92"/>
      <c r="J1817" s="169"/>
      <c r="R1817" s="169"/>
      <c r="S1817" s="169"/>
      <c r="T1817" s="169"/>
      <c r="U1817" s="169"/>
      <c r="V1817" s="169"/>
      <c r="W1817" s="108"/>
      <c r="Y1817" s="92"/>
      <c r="Z1817" s="169"/>
      <c r="AA1817" s="169"/>
    </row>
    <row r="1818" spans="1:27" hidden="1" x14ac:dyDescent="0.25">
      <c r="A1818" s="171"/>
      <c r="B1818" s="171"/>
      <c r="C1818" s="171"/>
      <c r="D1818" s="172"/>
      <c r="E1818" s="173"/>
      <c r="F1818" s="173"/>
      <c r="G1818" s="173"/>
      <c r="I1818" s="92"/>
      <c r="J1818" s="169"/>
      <c r="R1818" s="169"/>
      <c r="S1818" s="169"/>
      <c r="T1818" s="169"/>
      <c r="U1818" s="169"/>
      <c r="V1818" s="169"/>
      <c r="W1818" s="108"/>
      <c r="Y1818" s="92"/>
      <c r="Z1818" s="169"/>
      <c r="AA1818" s="169"/>
    </row>
    <row r="1819" spans="1:27" hidden="1" x14ac:dyDescent="0.25">
      <c r="A1819" s="171"/>
      <c r="B1819" s="171"/>
      <c r="C1819" s="171"/>
      <c r="D1819" s="172"/>
      <c r="E1819" s="173"/>
      <c r="F1819" s="173"/>
      <c r="G1819" s="173"/>
      <c r="I1819" s="92"/>
      <c r="J1819" s="169"/>
      <c r="R1819" s="169"/>
      <c r="S1819" s="169"/>
      <c r="T1819" s="169"/>
      <c r="U1819" s="169"/>
      <c r="V1819" s="169"/>
      <c r="W1819" s="108"/>
      <c r="Y1819" s="92"/>
      <c r="Z1819" s="169"/>
      <c r="AA1819" s="169"/>
    </row>
    <row r="1820" spans="1:27" hidden="1" x14ac:dyDescent="0.25">
      <c r="A1820" s="171"/>
      <c r="B1820" s="171"/>
      <c r="C1820" s="171"/>
      <c r="D1820" s="172"/>
      <c r="E1820" s="173"/>
      <c r="F1820" s="173"/>
      <c r="G1820" s="173"/>
      <c r="I1820" s="92"/>
      <c r="J1820" s="169"/>
      <c r="R1820" s="169"/>
      <c r="S1820" s="169"/>
      <c r="T1820" s="169"/>
      <c r="U1820" s="169"/>
      <c r="V1820" s="169"/>
      <c r="W1820" s="108"/>
      <c r="Y1820" s="92"/>
      <c r="Z1820" s="169"/>
      <c r="AA1820" s="169"/>
    </row>
    <row r="1821" spans="1:27" hidden="1" x14ac:dyDescent="0.25">
      <c r="A1821" s="171"/>
      <c r="B1821" s="171"/>
      <c r="C1821" s="171"/>
      <c r="D1821" s="172"/>
      <c r="E1821" s="173"/>
      <c r="F1821" s="173"/>
      <c r="G1821" s="173"/>
      <c r="I1821" s="92"/>
      <c r="J1821" s="169"/>
      <c r="R1821" s="169"/>
      <c r="S1821" s="169"/>
      <c r="T1821" s="169"/>
      <c r="U1821" s="169"/>
      <c r="V1821" s="169"/>
      <c r="W1821" s="108"/>
      <c r="Y1821" s="92"/>
      <c r="Z1821" s="169"/>
      <c r="AA1821" s="169"/>
    </row>
    <row r="1822" spans="1:27" hidden="1" x14ac:dyDescent="0.25">
      <c r="A1822" s="171"/>
      <c r="B1822" s="171"/>
      <c r="C1822" s="171"/>
      <c r="D1822" s="172"/>
      <c r="E1822" s="173"/>
      <c r="F1822" s="173"/>
      <c r="G1822" s="173"/>
      <c r="I1822" s="92"/>
      <c r="J1822" s="169"/>
      <c r="R1822" s="169"/>
      <c r="S1822" s="169"/>
      <c r="T1822" s="169"/>
      <c r="U1822" s="169"/>
      <c r="V1822" s="169"/>
      <c r="W1822" s="108"/>
      <c r="Y1822" s="92"/>
      <c r="Z1822" s="169"/>
      <c r="AA1822" s="169"/>
    </row>
    <row r="1823" spans="1:27" hidden="1" x14ac:dyDescent="0.25">
      <c r="A1823" s="171"/>
      <c r="B1823" s="171"/>
      <c r="C1823" s="171"/>
      <c r="D1823" s="172"/>
      <c r="E1823" s="173"/>
      <c r="F1823" s="173"/>
      <c r="G1823" s="173"/>
      <c r="I1823" s="92"/>
      <c r="J1823" s="169"/>
      <c r="R1823" s="169"/>
      <c r="S1823" s="169"/>
      <c r="T1823" s="169"/>
      <c r="U1823" s="169"/>
      <c r="V1823" s="169"/>
      <c r="W1823" s="108"/>
      <c r="Y1823" s="92"/>
      <c r="Z1823" s="169"/>
      <c r="AA1823" s="169"/>
    </row>
    <row r="1824" spans="1:27" hidden="1" x14ac:dyDescent="0.25">
      <c r="A1824" s="171"/>
      <c r="B1824" s="171"/>
      <c r="C1824" s="171"/>
      <c r="D1824" s="172"/>
      <c r="E1824" s="173"/>
      <c r="F1824" s="173"/>
      <c r="G1824" s="173"/>
      <c r="I1824" s="92"/>
      <c r="J1824" s="169"/>
      <c r="R1824" s="169"/>
      <c r="S1824" s="169"/>
      <c r="T1824" s="169"/>
      <c r="U1824" s="169"/>
      <c r="V1824" s="169"/>
      <c r="W1824" s="108"/>
      <c r="Y1824" s="92"/>
      <c r="Z1824" s="169"/>
      <c r="AA1824" s="169"/>
    </row>
    <row r="1825" spans="1:32" hidden="1" x14ac:dyDescent="0.25">
      <c r="A1825" s="171"/>
      <c r="B1825" s="171"/>
      <c r="C1825" s="171"/>
      <c r="D1825" s="172"/>
      <c r="E1825" s="173"/>
      <c r="F1825" s="173"/>
      <c r="G1825" s="173"/>
      <c r="I1825" s="92"/>
      <c r="J1825" s="169"/>
      <c r="R1825" s="169"/>
      <c r="S1825" s="169"/>
      <c r="T1825" s="169"/>
      <c r="U1825" s="169"/>
      <c r="V1825" s="169"/>
      <c r="W1825" s="108"/>
      <c r="Y1825" s="92"/>
      <c r="Z1825" s="169"/>
      <c r="AA1825" s="169"/>
    </row>
    <row r="1826" spans="1:32" hidden="1" x14ac:dyDescent="0.25">
      <c r="A1826" s="171"/>
      <c r="B1826" s="171"/>
      <c r="C1826" s="171"/>
      <c r="D1826" s="172"/>
      <c r="E1826" s="173"/>
      <c r="F1826" s="173"/>
      <c r="G1826" s="173"/>
      <c r="I1826" s="92"/>
      <c r="J1826" s="169"/>
      <c r="R1826" s="169"/>
      <c r="S1826" s="169"/>
      <c r="T1826" s="169"/>
      <c r="U1826" s="169"/>
      <c r="V1826" s="169"/>
      <c r="W1826" s="108"/>
      <c r="Y1826" s="92"/>
      <c r="Z1826" s="169"/>
      <c r="AA1826" s="169"/>
    </row>
    <row r="1827" spans="1:32" hidden="1" x14ac:dyDescent="0.25">
      <c r="A1827" s="171"/>
      <c r="B1827" s="171"/>
      <c r="C1827" s="171"/>
      <c r="D1827" s="172"/>
      <c r="E1827" s="173"/>
      <c r="F1827" s="173"/>
      <c r="G1827" s="173"/>
      <c r="I1827" s="92"/>
      <c r="J1827" s="169"/>
      <c r="R1827" s="169"/>
      <c r="S1827" s="169"/>
      <c r="T1827" s="169"/>
      <c r="U1827" s="169"/>
      <c r="V1827" s="169"/>
      <c r="W1827" s="108"/>
      <c r="Y1827" s="92"/>
      <c r="Z1827" s="169"/>
      <c r="AA1827" s="169"/>
    </row>
    <row r="1828" spans="1:32" hidden="1" x14ac:dyDescent="0.25">
      <c r="A1828" s="171"/>
      <c r="B1828" s="171"/>
      <c r="C1828" s="171"/>
      <c r="D1828" s="172"/>
      <c r="E1828" s="173"/>
      <c r="F1828" s="173"/>
      <c r="G1828" s="173"/>
      <c r="I1828" s="92"/>
      <c r="J1828" s="169"/>
      <c r="R1828" s="169"/>
      <c r="S1828" s="169"/>
      <c r="T1828" s="169"/>
      <c r="U1828" s="169"/>
      <c r="V1828" s="169"/>
      <c r="W1828" s="108"/>
      <c r="Y1828" s="92"/>
      <c r="Z1828" s="169"/>
      <c r="AA1828" s="169"/>
    </row>
    <row r="1829" spans="1:32" hidden="1" x14ac:dyDescent="0.25">
      <c r="A1829" s="171"/>
      <c r="B1829" s="171"/>
      <c r="C1829" s="171"/>
      <c r="D1829" s="172"/>
      <c r="E1829" s="173"/>
      <c r="F1829" s="173"/>
      <c r="G1829" s="173"/>
      <c r="I1829" s="92"/>
      <c r="J1829" s="169"/>
      <c r="R1829" s="169"/>
      <c r="S1829" s="169"/>
      <c r="T1829" s="169"/>
      <c r="U1829" s="169"/>
      <c r="V1829" s="169"/>
      <c r="W1829" s="108"/>
      <c r="Y1829" s="92"/>
      <c r="Z1829" s="169"/>
      <c r="AA1829" s="169"/>
    </row>
    <row r="1830" spans="1:32" hidden="1" x14ac:dyDescent="0.25">
      <c r="A1830" s="171"/>
      <c r="B1830" s="171"/>
      <c r="C1830" s="171"/>
      <c r="D1830" s="172"/>
      <c r="E1830" s="173"/>
      <c r="F1830" s="173"/>
      <c r="G1830" s="173"/>
      <c r="I1830" s="92"/>
      <c r="J1830" s="169"/>
      <c r="R1830" s="169"/>
      <c r="S1830" s="169"/>
      <c r="T1830" s="169"/>
      <c r="U1830" s="169"/>
      <c r="V1830" s="169"/>
      <c r="W1830" s="108"/>
      <c r="Y1830" s="92"/>
      <c r="Z1830" s="169"/>
      <c r="AA1830" s="169"/>
    </row>
    <row r="1831" spans="1:32" hidden="1" x14ac:dyDescent="0.25">
      <c r="A1831" s="171"/>
      <c r="B1831" s="171"/>
      <c r="C1831" s="171"/>
      <c r="D1831" s="172"/>
      <c r="E1831" s="173"/>
      <c r="F1831" s="173"/>
      <c r="G1831" s="173"/>
      <c r="I1831" s="92"/>
      <c r="J1831" s="169"/>
      <c r="R1831" s="169"/>
      <c r="S1831" s="169"/>
      <c r="T1831" s="169"/>
      <c r="U1831" s="169"/>
      <c r="V1831" s="169"/>
      <c r="W1831" s="108"/>
      <c r="Y1831" s="92"/>
      <c r="Z1831" s="169"/>
      <c r="AA1831" s="169"/>
    </row>
    <row r="1832" spans="1:32" hidden="1" x14ac:dyDescent="0.25">
      <c r="A1832" s="171"/>
      <c r="B1832" s="171"/>
      <c r="C1832" s="171"/>
      <c r="D1832" s="172"/>
      <c r="E1832" s="173"/>
      <c r="F1832" s="173"/>
      <c r="G1832" s="173"/>
      <c r="I1832" s="92"/>
      <c r="J1832" s="169"/>
      <c r="R1832" s="169"/>
      <c r="S1832" s="169"/>
      <c r="T1832" s="169"/>
      <c r="U1832" s="169"/>
      <c r="V1832" s="169"/>
      <c r="W1832" s="108"/>
      <c r="Y1832" s="92"/>
      <c r="Z1832" s="169"/>
      <c r="AA1832" s="169"/>
    </row>
    <row r="1833" spans="1:32" hidden="1" x14ac:dyDescent="0.25">
      <c r="A1833" s="171"/>
      <c r="B1833" s="171"/>
      <c r="C1833" s="171"/>
      <c r="D1833" s="172"/>
      <c r="E1833" s="173"/>
      <c r="F1833" s="173"/>
      <c r="G1833" s="173"/>
      <c r="I1833" s="92"/>
      <c r="J1833" s="169"/>
      <c r="R1833" s="169"/>
      <c r="S1833" s="169"/>
      <c r="T1833" s="169"/>
      <c r="U1833" s="169"/>
      <c r="V1833" s="169"/>
      <c r="W1833" s="108"/>
      <c r="Y1833" s="92"/>
      <c r="Z1833" s="169"/>
      <c r="AA1833" s="169"/>
    </row>
    <row r="1834" spans="1:32" hidden="1" x14ac:dyDescent="0.25">
      <c r="A1834" s="171"/>
      <c r="B1834" s="171"/>
      <c r="C1834" s="171"/>
      <c r="D1834" s="172"/>
      <c r="E1834" s="173"/>
      <c r="F1834" s="173"/>
      <c r="G1834" s="173"/>
      <c r="I1834" s="92"/>
      <c r="J1834" s="169"/>
      <c r="R1834" s="169"/>
      <c r="S1834" s="169"/>
      <c r="T1834" s="169"/>
      <c r="U1834" s="169"/>
      <c r="V1834" s="169"/>
      <c r="W1834" s="108"/>
      <c r="Y1834" s="92"/>
      <c r="Z1834" s="169"/>
      <c r="AA1834" s="169"/>
    </row>
    <row r="1835" spans="1:32" hidden="1" x14ac:dyDescent="0.25">
      <c r="A1835" s="171"/>
      <c r="B1835" s="171"/>
      <c r="C1835" s="171"/>
      <c r="D1835" s="172"/>
      <c r="E1835" s="173"/>
      <c r="F1835" s="173"/>
      <c r="G1835" s="173"/>
      <c r="I1835" s="92"/>
      <c r="J1835" s="169"/>
      <c r="R1835" s="169"/>
      <c r="S1835" s="169"/>
      <c r="T1835" s="169"/>
      <c r="U1835" s="169"/>
      <c r="V1835" s="169"/>
      <c r="W1835" s="108"/>
      <c r="Y1835" s="92"/>
      <c r="Z1835" s="169"/>
      <c r="AA1835" s="169"/>
    </row>
    <row r="1836" spans="1:32" hidden="1" x14ac:dyDescent="0.25">
      <c r="A1836" s="171"/>
      <c r="B1836" s="171"/>
      <c r="C1836" s="171"/>
      <c r="D1836" s="172"/>
      <c r="E1836" s="173"/>
      <c r="F1836" s="173"/>
      <c r="G1836" s="173"/>
      <c r="I1836" s="92"/>
      <c r="J1836" s="169"/>
      <c r="R1836" s="169"/>
      <c r="S1836" s="169"/>
      <c r="T1836" s="169"/>
      <c r="U1836" s="169"/>
      <c r="V1836" s="169"/>
      <c r="W1836" s="108"/>
      <c r="Y1836" s="92"/>
      <c r="Z1836" s="169"/>
      <c r="AA1836" s="169"/>
      <c r="AF1836" s="169"/>
    </row>
    <row r="1837" spans="1:32" hidden="1" x14ac:dyDescent="0.25">
      <c r="A1837" s="171"/>
      <c r="B1837" s="171"/>
      <c r="C1837" s="171"/>
      <c r="D1837" s="172"/>
      <c r="E1837" s="173"/>
      <c r="F1837" s="173"/>
      <c r="G1837" s="173"/>
      <c r="I1837" s="92"/>
      <c r="J1837" s="169"/>
      <c r="R1837" s="169"/>
      <c r="S1837" s="169"/>
      <c r="T1837" s="169"/>
      <c r="U1837" s="169"/>
      <c r="V1837" s="169"/>
      <c r="W1837" s="108"/>
      <c r="Y1837" s="92"/>
      <c r="Z1837" s="169"/>
      <c r="AA1837" s="169"/>
    </row>
    <row r="1838" spans="1:32" hidden="1" x14ac:dyDescent="0.25">
      <c r="A1838" s="171"/>
      <c r="B1838" s="171"/>
      <c r="C1838" s="171"/>
      <c r="D1838" s="172"/>
      <c r="E1838" s="173"/>
      <c r="F1838" s="173"/>
      <c r="G1838" s="173"/>
      <c r="I1838" s="92"/>
      <c r="J1838" s="169"/>
      <c r="R1838" s="169"/>
      <c r="S1838" s="169"/>
      <c r="T1838" s="169"/>
      <c r="U1838" s="169"/>
      <c r="V1838" s="169"/>
      <c r="W1838" s="108"/>
      <c r="Y1838" s="92"/>
      <c r="Z1838" s="169"/>
      <c r="AA1838" s="169"/>
      <c r="AF1838" s="169"/>
    </row>
    <row r="1839" spans="1:32" hidden="1" x14ac:dyDescent="0.25">
      <c r="A1839" s="171"/>
      <c r="B1839" s="171"/>
      <c r="C1839" s="171"/>
      <c r="D1839" s="172"/>
      <c r="E1839" s="173"/>
      <c r="F1839" s="173"/>
      <c r="G1839" s="173"/>
      <c r="I1839" s="92"/>
      <c r="J1839" s="169"/>
      <c r="R1839" s="169"/>
      <c r="S1839" s="169"/>
      <c r="T1839" s="169"/>
      <c r="U1839" s="169"/>
      <c r="V1839" s="169"/>
      <c r="W1839" s="108"/>
      <c r="Y1839" s="92"/>
      <c r="Z1839" s="169"/>
      <c r="AA1839" s="169"/>
    </row>
    <row r="1840" spans="1:32" hidden="1" x14ac:dyDescent="0.25">
      <c r="A1840" s="171"/>
      <c r="B1840" s="171"/>
      <c r="C1840" s="171"/>
      <c r="D1840" s="172"/>
      <c r="E1840" s="173"/>
      <c r="F1840" s="173"/>
      <c r="G1840" s="173"/>
      <c r="I1840" s="92"/>
      <c r="J1840" s="169"/>
      <c r="R1840" s="169"/>
      <c r="S1840" s="169"/>
      <c r="T1840" s="169"/>
      <c r="U1840" s="169"/>
      <c r="V1840" s="169"/>
      <c r="W1840" s="108"/>
      <c r="Y1840" s="92"/>
      <c r="Z1840" s="169"/>
      <c r="AA1840" s="169"/>
    </row>
    <row r="1841" spans="1:32" hidden="1" x14ac:dyDescent="0.25">
      <c r="A1841" s="171"/>
      <c r="B1841" s="171"/>
      <c r="C1841" s="171"/>
      <c r="D1841" s="172"/>
      <c r="E1841" s="173"/>
      <c r="F1841" s="173"/>
      <c r="G1841" s="173"/>
      <c r="I1841" s="92"/>
      <c r="J1841" s="169"/>
      <c r="R1841" s="169"/>
      <c r="S1841" s="169"/>
      <c r="T1841" s="169"/>
      <c r="U1841" s="169"/>
      <c r="V1841" s="169"/>
      <c r="W1841" s="108"/>
      <c r="Y1841" s="92"/>
      <c r="Z1841" s="169"/>
      <c r="AA1841" s="169"/>
      <c r="AF1841" s="169"/>
    </row>
    <row r="1842" spans="1:32" hidden="1" x14ac:dyDescent="0.25">
      <c r="A1842" s="171"/>
      <c r="B1842" s="171"/>
      <c r="C1842" s="171"/>
      <c r="D1842" s="172"/>
      <c r="E1842" s="173"/>
      <c r="F1842" s="173"/>
      <c r="G1842" s="173"/>
      <c r="I1842" s="92"/>
      <c r="J1842" s="169"/>
      <c r="R1842" s="169"/>
      <c r="S1842" s="169"/>
      <c r="T1842" s="169"/>
      <c r="U1842" s="169"/>
      <c r="V1842" s="169"/>
      <c r="W1842" s="108"/>
      <c r="Y1842" s="92"/>
      <c r="Z1842" s="169"/>
      <c r="AA1842" s="169"/>
    </row>
    <row r="1843" spans="1:32" hidden="1" x14ac:dyDescent="0.25">
      <c r="A1843" s="171"/>
      <c r="B1843" s="171"/>
      <c r="C1843" s="171"/>
      <c r="D1843" s="172"/>
      <c r="E1843" s="173"/>
      <c r="F1843" s="173"/>
      <c r="G1843" s="173"/>
      <c r="I1843" s="92"/>
      <c r="J1843" s="169"/>
      <c r="R1843" s="169"/>
      <c r="S1843" s="169"/>
      <c r="T1843" s="169"/>
      <c r="U1843" s="169"/>
      <c r="V1843" s="169"/>
      <c r="W1843" s="108"/>
      <c r="Y1843" s="92"/>
      <c r="Z1843" s="169"/>
      <c r="AA1843" s="169"/>
    </row>
    <row r="1844" spans="1:32" hidden="1" x14ac:dyDescent="0.25">
      <c r="A1844" s="171"/>
      <c r="B1844" s="171"/>
      <c r="C1844" s="171"/>
      <c r="D1844" s="172"/>
      <c r="E1844" s="173"/>
      <c r="F1844" s="173"/>
      <c r="G1844" s="173"/>
      <c r="I1844" s="92"/>
      <c r="J1844" s="169"/>
      <c r="R1844" s="169"/>
      <c r="S1844" s="169"/>
      <c r="T1844" s="169"/>
      <c r="U1844" s="169"/>
      <c r="V1844" s="169"/>
      <c r="W1844" s="108"/>
      <c r="Y1844" s="92"/>
      <c r="Z1844" s="169"/>
      <c r="AA1844" s="169"/>
    </row>
    <row r="1845" spans="1:32" hidden="1" x14ac:dyDescent="0.25">
      <c r="A1845" s="171"/>
      <c r="B1845" s="171"/>
      <c r="C1845" s="171"/>
      <c r="D1845" s="172"/>
      <c r="E1845" s="173"/>
      <c r="F1845" s="173"/>
      <c r="G1845" s="173"/>
      <c r="I1845" s="92"/>
      <c r="J1845" s="169"/>
      <c r="R1845" s="169"/>
      <c r="S1845" s="169"/>
      <c r="T1845" s="169"/>
      <c r="U1845" s="169"/>
      <c r="V1845" s="169"/>
      <c r="W1845" s="108"/>
      <c r="Y1845" s="92"/>
      <c r="Z1845" s="169"/>
      <c r="AA1845" s="169"/>
    </row>
    <row r="1846" spans="1:32" hidden="1" x14ac:dyDescent="0.25">
      <c r="A1846" s="171"/>
      <c r="B1846" s="171"/>
      <c r="C1846" s="171"/>
      <c r="D1846" s="172"/>
      <c r="E1846" s="173"/>
      <c r="F1846" s="173"/>
      <c r="G1846" s="173"/>
      <c r="I1846" s="92"/>
      <c r="J1846" s="169"/>
      <c r="R1846" s="169"/>
      <c r="S1846" s="169"/>
      <c r="T1846" s="169"/>
      <c r="U1846" s="169"/>
      <c r="V1846" s="169"/>
      <c r="W1846" s="108"/>
      <c r="Y1846" s="92"/>
      <c r="Z1846" s="169"/>
      <c r="AA1846" s="169"/>
    </row>
    <row r="1847" spans="1:32" hidden="1" x14ac:dyDescent="0.25">
      <c r="A1847" s="171"/>
      <c r="B1847" s="171"/>
      <c r="C1847" s="171"/>
      <c r="D1847" s="172"/>
      <c r="E1847" s="173"/>
      <c r="F1847" s="173"/>
      <c r="G1847" s="173"/>
      <c r="I1847" s="92"/>
      <c r="J1847" s="169"/>
      <c r="R1847" s="169"/>
      <c r="S1847" s="169"/>
      <c r="T1847" s="169"/>
      <c r="U1847" s="169"/>
      <c r="V1847" s="169"/>
      <c r="W1847" s="108"/>
      <c r="Y1847" s="92"/>
      <c r="Z1847" s="169"/>
      <c r="AA1847" s="169"/>
    </row>
    <row r="1848" spans="1:32" hidden="1" x14ac:dyDescent="0.25">
      <c r="A1848" s="171"/>
      <c r="B1848" s="171"/>
      <c r="C1848" s="171"/>
      <c r="D1848" s="172"/>
      <c r="E1848" s="173"/>
      <c r="F1848" s="173"/>
      <c r="G1848" s="173"/>
      <c r="I1848" s="92"/>
      <c r="J1848" s="169"/>
      <c r="R1848" s="169"/>
      <c r="S1848" s="169"/>
      <c r="T1848" s="169"/>
      <c r="U1848" s="169"/>
      <c r="V1848" s="169"/>
      <c r="W1848" s="108"/>
      <c r="Y1848" s="92"/>
      <c r="Z1848" s="169"/>
      <c r="AA1848" s="169"/>
    </row>
    <row r="1849" spans="1:32" hidden="1" x14ac:dyDescent="0.25">
      <c r="A1849" s="171"/>
      <c r="B1849" s="171"/>
      <c r="C1849" s="171"/>
      <c r="D1849" s="172"/>
      <c r="E1849" s="173"/>
      <c r="F1849" s="173"/>
      <c r="G1849" s="173"/>
      <c r="I1849" s="92"/>
      <c r="J1849" s="169"/>
      <c r="R1849" s="169"/>
      <c r="S1849" s="169"/>
      <c r="T1849" s="169"/>
      <c r="U1849" s="169"/>
      <c r="V1849" s="169"/>
      <c r="W1849" s="108"/>
      <c r="Y1849" s="92"/>
      <c r="Z1849" s="169"/>
      <c r="AA1849" s="169"/>
    </row>
    <row r="1850" spans="1:32" hidden="1" x14ac:dyDescent="0.25">
      <c r="A1850" s="171"/>
      <c r="B1850" s="171"/>
      <c r="C1850" s="171"/>
      <c r="D1850" s="172"/>
      <c r="E1850" s="173"/>
      <c r="F1850" s="173"/>
      <c r="G1850" s="173"/>
      <c r="I1850" s="92"/>
      <c r="J1850" s="169"/>
      <c r="R1850" s="169"/>
      <c r="S1850" s="169"/>
      <c r="T1850" s="169"/>
      <c r="U1850" s="169"/>
      <c r="V1850" s="169"/>
      <c r="W1850" s="108"/>
      <c r="Y1850" s="92"/>
      <c r="Z1850" s="169"/>
      <c r="AA1850" s="169"/>
    </row>
    <row r="1851" spans="1:32" hidden="1" x14ac:dyDescent="0.25">
      <c r="A1851" s="171"/>
      <c r="B1851" s="171"/>
      <c r="C1851" s="171"/>
      <c r="D1851" s="172"/>
      <c r="E1851" s="173"/>
      <c r="F1851" s="173"/>
      <c r="G1851" s="173"/>
      <c r="I1851" s="92"/>
      <c r="J1851" s="169"/>
      <c r="R1851" s="169"/>
      <c r="S1851" s="169"/>
      <c r="T1851" s="169"/>
      <c r="U1851" s="169"/>
      <c r="V1851" s="169"/>
      <c r="W1851" s="108"/>
      <c r="Y1851" s="92"/>
      <c r="Z1851" s="169"/>
      <c r="AA1851" s="169"/>
    </row>
    <row r="1852" spans="1:32" hidden="1" x14ac:dyDescent="0.25">
      <c r="A1852" s="171"/>
      <c r="B1852" s="171"/>
      <c r="C1852" s="171"/>
      <c r="D1852" s="172"/>
      <c r="E1852" s="173"/>
      <c r="F1852" s="173"/>
      <c r="G1852" s="173"/>
      <c r="I1852" s="92"/>
      <c r="J1852" s="169"/>
      <c r="R1852" s="169"/>
      <c r="S1852" s="169"/>
      <c r="T1852" s="169"/>
      <c r="U1852" s="169"/>
      <c r="V1852" s="169"/>
      <c r="W1852" s="108"/>
      <c r="Y1852" s="92"/>
      <c r="Z1852" s="169"/>
      <c r="AA1852" s="169"/>
    </row>
    <row r="1853" spans="1:32" hidden="1" x14ac:dyDescent="0.25">
      <c r="A1853" s="171"/>
      <c r="B1853" s="171"/>
      <c r="C1853" s="171"/>
      <c r="D1853" s="172"/>
      <c r="E1853" s="173"/>
      <c r="F1853" s="173"/>
      <c r="G1853" s="173"/>
      <c r="I1853" s="92"/>
      <c r="J1853" s="169"/>
      <c r="R1853" s="169"/>
      <c r="S1853" s="169"/>
      <c r="T1853" s="169"/>
      <c r="U1853" s="169"/>
      <c r="V1853" s="169"/>
      <c r="W1853" s="108"/>
      <c r="Y1853" s="92"/>
      <c r="Z1853" s="169"/>
      <c r="AA1853" s="169"/>
    </row>
    <row r="1854" spans="1:32" hidden="1" x14ac:dyDescent="0.25">
      <c r="A1854" s="171"/>
      <c r="B1854" s="171"/>
      <c r="C1854" s="171"/>
      <c r="D1854" s="172"/>
      <c r="E1854" s="173"/>
      <c r="F1854" s="173"/>
      <c r="G1854" s="173"/>
      <c r="I1854" s="92"/>
      <c r="J1854" s="169"/>
      <c r="R1854" s="169"/>
      <c r="S1854" s="169"/>
      <c r="T1854" s="169"/>
      <c r="U1854" s="169"/>
      <c r="V1854" s="169"/>
      <c r="W1854" s="108"/>
      <c r="Y1854" s="92"/>
      <c r="Z1854" s="169"/>
      <c r="AA1854" s="169"/>
    </row>
    <row r="1855" spans="1:32" hidden="1" x14ac:dyDescent="0.25">
      <c r="A1855" s="171"/>
      <c r="B1855" s="171"/>
      <c r="C1855" s="171"/>
      <c r="D1855" s="172"/>
      <c r="E1855" s="173"/>
      <c r="F1855" s="173"/>
      <c r="G1855" s="173"/>
      <c r="I1855" s="92"/>
      <c r="J1855" s="169"/>
      <c r="R1855" s="169"/>
      <c r="S1855" s="169"/>
      <c r="T1855" s="169"/>
      <c r="U1855" s="169"/>
      <c r="V1855" s="169"/>
      <c r="W1855" s="108"/>
      <c r="Y1855" s="92"/>
      <c r="Z1855" s="169"/>
      <c r="AA1855" s="169"/>
    </row>
    <row r="1856" spans="1:32" hidden="1" x14ac:dyDescent="0.25">
      <c r="A1856" s="171"/>
      <c r="B1856" s="171"/>
      <c r="C1856" s="171"/>
      <c r="D1856" s="172"/>
      <c r="E1856" s="173"/>
      <c r="F1856" s="173"/>
      <c r="G1856" s="173"/>
      <c r="I1856" s="92"/>
      <c r="J1856" s="169"/>
      <c r="R1856" s="169"/>
      <c r="S1856" s="169"/>
      <c r="T1856" s="169"/>
      <c r="U1856" s="169"/>
      <c r="V1856" s="169"/>
      <c r="W1856" s="108"/>
      <c r="Y1856" s="92"/>
      <c r="Z1856" s="169"/>
      <c r="AA1856" s="169"/>
    </row>
    <row r="1857" spans="1:32" hidden="1" x14ac:dyDescent="0.25">
      <c r="A1857" s="171"/>
      <c r="B1857" s="171"/>
      <c r="C1857" s="171"/>
      <c r="D1857" s="172"/>
      <c r="E1857" s="173"/>
      <c r="F1857" s="173"/>
      <c r="G1857" s="173"/>
      <c r="I1857" s="92"/>
      <c r="J1857" s="169"/>
      <c r="R1857" s="169"/>
      <c r="S1857" s="169"/>
      <c r="T1857" s="169"/>
      <c r="U1857" s="169"/>
      <c r="V1857" s="169"/>
      <c r="W1857" s="108"/>
      <c r="Y1857" s="92"/>
      <c r="Z1857" s="169"/>
      <c r="AA1857" s="169"/>
    </row>
    <row r="1858" spans="1:32" hidden="1" x14ac:dyDescent="0.25">
      <c r="A1858" s="171"/>
      <c r="B1858" s="171"/>
      <c r="C1858" s="171"/>
      <c r="D1858" s="172"/>
      <c r="E1858" s="173"/>
      <c r="F1858" s="173"/>
      <c r="G1858" s="173"/>
      <c r="I1858" s="92"/>
      <c r="J1858" s="169"/>
      <c r="R1858" s="169"/>
      <c r="S1858" s="169"/>
      <c r="T1858" s="169"/>
      <c r="U1858" s="169"/>
      <c r="V1858" s="169"/>
      <c r="W1858" s="108"/>
      <c r="Y1858" s="92"/>
      <c r="Z1858" s="169"/>
      <c r="AA1858" s="169"/>
    </row>
    <row r="1859" spans="1:32" hidden="1" x14ac:dyDescent="0.25">
      <c r="A1859" s="171"/>
      <c r="B1859" s="171"/>
      <c r="C1859" s="171"/>
      <c r="D1859" s="172"/>
      <c r="E1859" s="173"/>
      <c r="F1859" s="173"/>
      <c r="G1859" s="173"/>
      <c r="I1859" s="92"/>
      <c r="J1859" s="169"/>
      <c r="R1859" s="169"/>
      <c r="S1859" s="169"/>
      <c r="T1859" s="169"/>
      <c r="U1859" s="169"/>
      <c r="V1859" s="169"/>
      <c r="W1859" s="108"/>
      <c r="Y1859" s="92"/>
      <c r="Z1859" s="169"/>
      <c r="AA1859" s="169"/>
    </row>
    <row r="1860" spans="1:32" hidden="1" x14ac:dyDescent="0.25">
      <c r="A1860" s="171"/>
      <c r="B1860" s="171"/>
      <c r="C1860" s="171"/>
      <c r="D1860" s="172"/>
      <c r="E1860" s="173"/>
      <c r="F1860" s="173"/>
      <c r="G1860" s="173"/>
      <c r="I1860" s="92"/>
      <c r="J1860" s="169"/>
      <c r="R1860" s="169"/>
      <c r="S1860" s="169"/>
      <c r="T1860" s="169"/>
      <c r="U1860" s="169"/>
      <c r="V1860" s="169"/>
      <c r="W1860" s="108"/>
      <c r="Y1860" s="92"/>
      <c r="Z1860" s="169"/>
      <c r="AA1860" s="169"/>
    </row>
    <row r="1861" spans="1:32" hidden="1" x14ac:dyDescent="0.25">
      <c r="A1861" s="171"/>
      <c r="B1861" s="171"/>
      <c r="C1861" s="171"/>
      <c r="D1861" s="172"/>
      <c r="E1861" s="173"/>
      <c r="F1861" s="173"/>
      <c r="G1861" s="173"/>
      <c r="I1861" s="92"/>
      <c r="J1861" s="169"/>
      <c r="R1861" s="169"/>
      <c r="S1861" s="169"/>
      <c r="T1861" s="169"/>
      <c r="U1861" s="169"/>
      <c r="V1861" s="169"/>
      <c r="W1861" s="108"/>
      <c r="Y1861" s="92"/>
      <c r="Z1861" s="169"/>
      <c r="AA1861" s="169"/>
    </row>
    <row r="1862" spans="1:32" hidden="1" x14ac:dyDescent="0.25">
      <c r="A1862" s="171"/>
      <c r="B1862" s="171"/>
      <c r="C1862" s="171"/>
      <c r="D1862" s="172"/>
      <c r="E1862" s="173"/>
      <c r="F1862" s="173"/>
      <c r="G1862" s="173"/>
      <c r="I1862" s="92"/>
      <c r="J1862" s="169"/>
      <c r="R1862" s="169"/>
      <c r="S1862" s="169"/>
      <c r="T1862" s="169"/>
      <c r="U1862" s="169"/>
      <c r="V1862" s="169"/>
      <c r="W1862" s="108"/>
      <c r="Y1862" s="92"/>
      <c r="Z1862" s="169"/>
      <c r="AA1862" s="169"/>
    </row>
    <row r="1863" spans="1:32" hidden="1" x14ac:dyDescent="0.25">
      <c r="A1863" s="171"/>
      <c r="B1863" s="171"/>
      <c r="C1863" s="171"/>
      <c r="D1863" s="172"/>
      <c r="E1863" s="173"/>
      <c r="F1863" s="173"/>
      <c r="G1863" s="173"/>
      <c r="I1863" s="92"/>
      <c r="J1863" s="169"/>
      <c r="R1863" s="169"/>
      <c r="S1863" s="169"/>
      <c r="T1863" s="169"/>
      <c r="U1863" s="169"/>
      <c r="V1863" s="169"/>
      <c r="W1863" s="108"/>
      <c r="Y1863" s="92"/>
      <c r="Z1863" s="169"/>
      <c r="AA1863" s="169"/>
    </row>
    <row r="1864" spans="1:32" hidden="1" x14ac:dyDescent="0.25">
      <c r="A1864" s="171"/>
      <c r="B1864" s="171"/>
      <c r="C1864" s="171"/>
      <c r="D1864" s="172"/>
      <c r="E1864" s="173"/>
      <c r="F1864" s="173"/>
      <c r="G1864" s="173"/>
      <c r="I1864" s="92"/>
      <c r="J1864" s="169"/>
      <c r="R1864" s="169"/>
      <c r="S1864" s="169"/>
      <c r="T1864" s="169"/>
      <c r="U1864" s="169"/>
      <c r="V1864" s="169"/>
      <c r="W1864" s="108"/>
      <c r="Y1864" s="92"/>
      <c r="Z1864" s="169"/>
      <c r="AA1864" s="169"/>
    </row>
    <row r="1865" spans="1:32" hidden="1" x14ac:dyDescent="0.25">
      <c r="A1865" s="171"/>
      <c r="B1865" s="171"/>
      <c r="C1865" s="171"/>
      <c r="D1865" s="172"/>
      <c r="E1865" s="173"/>
      <c r="F1865" s="173"/>
      <c r="G1865" s="173"/>
      <c r="I1865" s="92"/>
      <c r="J1865" s="169"/>
      <c r="R1865" s="169"/>
      <c r="S1865" s="169"/>
      <c r="T1865" s="169"/>
      <c r="U1865" s="169"/>
      <c r="V1865" s="169"/>
      <c r="W1865" s="108"/>
      <c r="Y1865" s="92"/>
      <c r="Z1865" s="169"/>
      <c r="AA1865" s="169"/>
    </row>
    <row r="1866" spans="1:32" hidden="1" x14ac:dyDescent="0.25">
      <c r="A1866" s="171"/>
      <c r="B1866" s="171"/>
      <c r="C1866" s="171"/>
      <c r="D1866" s="172"/>
      <c r="E1866" s="173"/>
      <c r="F1866" s="173"/>
      <c r="G1866" s="173"/>
      <c r="I1866" s="92"/>
      <c r="J1866" s="169"/>
      <c r="R1866" s="169"/>
      <c r="S1866" s="169"/>
      <c r="T1866" s="169"/>
      <c r="U1866" s="169"/>
      <c r="V1866" s="169"/>
      <c r="W1866" s="108"/>
      <c r="Y1866" s="92"/>
      <c r="Z1866" s="169"/>
      <c r="AA1866" s="169"/>
    </row>
    <row r="1867" spans="1:32" hidden="1" x14ac:dyDescent="0.25">
      <c r="A1867" s="171"/>
      <c r="B1867" s="171"/>
      <c r="C1867" s="171"/>
      <c r="D1867" s="172"/>
      <c r="E1867" s="173"/>
      <c r="F1867" s="173"/>
      <c r="G1867" s="173"/>
      <c r="I1867" s="92"/>
      <c r="J1867" s="169"/>
      <c r="R1867" s="169"/>
      <c r="S1867" s="169"/>
      <c r="T1867" s="169"/>
      <c r="U1867" s="169"/>
      <c r="V1867" s="169"/>
      <c r="W1867" s="108"/>
      <c r="Y1867" s="92"/>
      <c r="Z1867" s="169"/>
      <c r="AA1867" s="169"/>
      <c r="AF1867" s="169"/>
    </row>
    <row r="1868" spans="1:32" hidden="1" x14ac:dyDescent="0.25">
      <c r="A1868" s="171"/>
      <c r="B1868" s="171"/>
      <c r="C1868" s="171"/>
      <c r="D1868" s="172"/>
      <c r="E1868" s="173"/>
      <c r="F1868" s="173"/>
      <c r="G1868" s="173"/>
      <c r="I1868" s="92"/>
      <c r="J1868" s="169"/>
      <c r="R1868" s="169"/>
      <c r="S1868" s="169"/>
      <c r="T1868" s="169"/>
      <c r="U1868" s="169"/>
      <c r="V1868" s="169"/>
      <c r="W1868" s="108"/>
      <c r="Y1868" s="92"/>
      <c r="Z1868" s="169"/>
      <c r="AA1868" s="169"/>
    </row>
    <row r="1869" spans="1:32" hidden="1" x14ac:dyDescent="0.25">
      <c r="A1869" s="171"/>
      <c r="B1869" s="171"/>
      <c r="C1869" s="171"/>
      <c r="D1869" s="172"/>
      <c r="E1869" s="173"/>
      <c r="F1869" s="173"/>
      <c r="G1869" s="173"/>
      <c r="I1869" s="92"/>
      <c r="J1869" s="169"/>
      <c r="R1869" s="169"/>
      <c r="S1869" s="169"/>
      <c r="T1869" s="169"/>
      <c r="U1869" s="169"/>
      <c r="V1869" s="169"/>
      <c r="W1869" s="108"/>
      <c r="Y1869" s="92"/>
      <c r="Z1869" s="169"/>
      <c r="AA1869" s="169"/>
    </row>
    <row r="1870" spans="1:32" hidden="1" x14ac:dyDescent="0.25">
      <c r="A1870" s="171"/>
      <c r="B1870" s="171"/>
      <c r="C1870" s="171"/>
      <c r="D1870" s="172"/>
      <c r="E1870" s="173"/>
      <c r="F1870" s="173"/>
      <c r="G1870" s="173"/>
      <c r="I1870" s="92"/>
      <c r="J1870" s="169"/>
      <c r="R1870" s="169"/>
      <c r="S1870" s="169"/>
      <c r="T1870" s="169"/>
      <c r="U1870" s="169"/>
      <c r="V1870" s="169"/>
      <c r="W1870" s="108"/>
      <c r="Y1870" s="92"/>
      <c r="Z1870" s="169"/>
      <c r="AA1870" s="169"/>
    </row>
    <row r="1871" spans="1:32" hidden="1" x14ac:dyDescent="0.25">
      <c r="A1871" s="171"/>
      <c r="B1871" s="171"/>
      <c r="C1871" s="171"/>
      <c r="D1871" s="172"/>
      <c r="E1871" s="173"/>
      <c r="F1871" s="173"/>
      <c r="G1871" s="173"/>
      <c r="I1871" s="92"/>
      <c r="J1871" s="169"/>
      <c r="R1871" s="169"/>
      <c r="S1871" s="169"/>
      <c r="T1871" s="169"/>
      <c r="U1871" s="169"/>
      <c r="V1871" s="169"/>
      <c r="W1871" s="108"/>
      <c r="Y1871" s="92"/>
      <c r="Z1871" s="169"/>
      <c r="AA1871" s="169"/>
    </row>
    <row r="1872" spans="1:32" hidden="1" x14ac:dyDescent="0.25">
      <c r="A1872" s="171"/>
      <c r="B1872" s="171"/>
      <c r="C1872" s="171"/>
      <c r="D1872" s="172"/>
      <c r="E1872" s="173"/>
      <c r="F1872" s="173"/>
      <c r="G1872" s="173"/>
      <c r="I1872" s="92"/>
      <c r="J1872" s="169"/>
      <c r="R1872" s="169"/>
      <c r="S1872" s="169"/>
      <c r="T1872" s="169"/>
      <c r="U1872" s="169"/>
      <c r="V1872" s="169"/>
      <c r="W1872" s="108"/>
      <c r="Y1872" s="92"/>
      <c r="Z1872" s="169"/>
      <c r="AA1872" s="169"/>
    </row>
    <row r="1873" spans="1:27" hidden="1" x14ac:dyDescent="0.25">
      <c r="A1873" s="171"/>
      <c r="B1873" s="171"/>
      <c r="C1873" s="171"/>
      <c r="D1873" s="172"/>
      <c r="E1873" s="173"/>
      <c r="F1873" s="173"/>
      <c r="G1873" s="173"/>
      <c r="I1873" s="92"/>
      <c r="J1873" s="169"/>
      <c r="R1873" s="169"/>
      <c r="S1873" s="169"/>
      <c r="T1873" s="169"/>
      <c r="U1873" s="169"/>
      <c r="V1873" s="169"/>
      <c r="W1873" s="108"/>
      <c r="Y1873" s="92"/>
      <c r="Z1873" s="169"/>
      <c r="AA1873" s="169"/>
    </row>
    <row r="1874" spans="1:27" hidden="1" x14ac:dyDescent="0.25">
      <c r="A1874" s="171"/>
      <c r="B1874" s="171"/>
      <c r="C1874" s="171"/>
      <c r="D1874" s="172"/>
      <c r="E1874" s="173"/>
      <c r="F1874" s="173"/>
      <c r="G1874" s="173"/>
      <c r="I1874" s="92"/>
      <c r="J1874" s="169"/>
      <c r="R1874" s="169"/>
      <c r="S1874" s="169"/>
      <c r="T1874" s="169"/>
      <c r="U1874" s="169"/>
      <c r="V1874" s="169"/>
      <c r="W1874" s="108"/>
      <c r="Y1874" s="92"/>
      <c r="Z1874" s="169"/>
      <c r="AA1874" s="169"/>
    </row>
    <row r="1875" spans="1:27" hidden="1" x14ac:dyDescent="0.25">
      <c r="A1875" s="171"/>
      <c r="B1875" s="171"/>
      <c r="C1875" s="171"/>
      <c r="D1875" s="172"/>
      <c r="E1875" s="173"/>
      <c r="F1875" s="173"/>
      <c r="G1875" s="173"/>
      <c r="I1875" s="92"/>
      <c r="J1875" s="169"/>
      <c r="R1875" s="169"/>
      <c r="S1875" s="169"/>
      <c r="T1875" s="169"/>
      <c r="U1875" s="169"/>
      <c r="V1875" s="169"/>
      <c r="W1875" s="108"/>
      <c r="Y1875" s="92"/>
      <c r="Z1875" s="169"/>
      <c r="AA1875" s="169"/>
    </row>
    <row r="1876" spans="1:27" hidden="1" x14ac:dyDescent="0.25">
      <c r="A1876" s="171"/>
      <c r="B1876" s="171"/>
      <c r="C1876" s="171"/>
      <c r="D1876" s="172"/>
      <c r="E1876" s="173"/>
      <c r="F1876" s="173"/>
      <c r="G1876" s="173"/>
      <c r="I1876" s="92"/>
      <c r="J1876" s="169"/>
      <c r="R1876" s="169"/>
      <c r="S1876" s="169"/>
      <c r="T1876" s="169"/>
      <c r="U1876" s="169"/>
      <c r="V1876" s="169"/>
      <c r="W1876" s="108"/>
      <c r="Y1876" s="92"/>
      <c r="Z1876" s="169"/>
      <c r="AA1876" s="169"/>
    </row>
    <row r="1877" spans="1:27" hidden="1" x14ac:dyDescent="0.25">
      <c r="A1877" s="171"/>
      <c r="B1877" s="171"/>
      <c r="C1877" s="171"/>
      <c r="D1877" s="172"/>
      <c r="E1877" s="173"/>
      <c r="F1877" s="173"/>
      <c r="G1877" s="173"/>
      <c r="I1877" s="92"/>
      <c r="J1877" s="169"/>
      <c r="R1877" s="169"/>
      <c r="S1877" s="169"/>
      <c r="T1877" s="169"/>
      <c r="U1877" s="169"/>
      <c r="V1877" s="169"/>
      <c r="W1877" s="108"/>
      <c r="Y1877" s="92"/>
      <c r="Z1877" s="169"/>
      <c r="AA1877" s="169"/>
    </row>
    <row r="1878" spans="1:27" hidden="1" x14ac:dyDescent="0.25">
      <c r="A1878" s="171"/>
      <c r="B1878" s="171"/>
      <c r="C1878" s="171"/>
      <c r="D1878" s="172"/>
      <c r="E1878" s="173"/>
      <c r="F1878" s="173"/>
      <c r="G1878" s="173"/>
      <c r="I1878" s="92"/>
      <c r="J1878" s="169"/>
      <c r="R1878" s="169"/>
      <c r="S1878" s="169"/>
      <c r="T1878" s="169"/>
      <c r="U1878" s="169"/>
      <c r="V1878" s="169"/>
      <c r="W1878" s="108"/>
      <c r="Y1878" s="92"/>
      <c r="Z1878" s="169"/>
      <c r="AA1878" s="169"/>
    </row>
    <row r="1879" spans="1:27" hidden="1" x14ac:dyDescent="0.25">
      <c r="A1879" s="171"/>
      <c r="B1879" s="171"/>
      <c r="C1879" s="171"/>
      <c r="D1879" s="172"/>
      <c r="E1879" s="173"/>
      <c r="F1879" s="173"/>
      <c r="G1879" s="173"/>
      <c r="I1879" s="92"/>
      <c r="J1879" s="169"/>
      <c r="R1879" s="169"/>
      <c r="S1879" s="169"/>
      <c r="T1879" s="169"/>
      <c r="U1879" s="169"/>
      <c r="V1879" s="169"/>
      <c r="W1879" s="108"/>
      <c r="Y1879" s="92"/>
      <c r="Z1879" s="169"/>
      <c r="AA1879" s="169"/>
    </row>
    <row r="1880" spans="1:27" hidden="1" x14ac:dyDescent="0.25">
      <c r="A1880" s="171"/>
      <c r="B1880" s="171"/>
      <c r="C1880" s="171"/>
      <c r="D1880" s="172"/>
      <c r="E1880" s="173"/>
      <c r="F1880" s="173"/>
      <c r="G1880" s="173"/>
      <c r="I1880" s="92"/>
      <c r="J1880" s="169"/>
      <c r="R1880" s="169"/>
      <c r="S1880" s="169"/>
      <c r="T1880" s="169"/>
      <c r="U1880" s="169"/>
      <c r="V1880" s="169"/>
      <c r="W1880" s="108"/>
      <c r="Y1880" s="92"/>
      <c r="Z1880" s="169"/>
      <c r="AA1880" s="169"/>
    </row>
    <row r="1881" spans="1:27" hidden="1" x14ac:dyDescent="0.25">
      <c r="A1881" s="171"/>
      <c r="B1881" s="171"/>
      <c r="C1881" s="171"/>
      <c r="D1881" s="172"/>
      <c r="E1881" s="173"/>
      <c r="F1881" s="173"/>
      <c r="G1881" s="173"/>
      <c r="I1881" s="92"/>
      <c r="J1881" s="169"/>
      <c r="R1881" s="169"/>
      <c r="S1881" s="169"/>
      <c r="T1881" s="169"/>
      <c r="U1881" s="169"/>
      <c r="V1881" s="169"/>
      <c r="W1881" s="108"/>
      <c r="Y1881" s="92"/>
      <c r="Z1881" s="169"/>
      <c r="AA1881" s="169"/>
    </row>
    <row r="1882" spans="1:27" hidden="1" x14ac:dyDescent="0.25">
      <c r="A1882" s="171"/>
      <c r="B1882" s="171"/>
      <c r="C1882" s="171"/>
      <c r="D1882" s="172"/>
      <c r="E1882" s="173"/>
      <c r="F1882" s="173"/>
      <c r="G1882" s="173"/>
      <c r="I1882" s="92"/>
      <c r="J1882" s="169"/>
      <c r="R1882" s="169"/>
      <c r="S1882" s="169"/>
      <c r="T1882" s="169"/>
      <c r="U1882" s="169"/>
      <c r="V1882" s="169"/>
      <c r="W1882" s="108"/>
      <c r="Y1882" s="92"/>
      <c r="Z1882" s="169"/>
      <c r="AA1882" s="169"/>
    </row>
    <row r="1883" spans="1:27" hidden="1" x14ac:dyDescent="0.25">
      <c r="A1883" s="171"/>
      <c r="B1883" s="171"/>
      <c r="C1883" s="171"/>
      <c r="D1883" s="172"/>
      <c r="E1883" s="173"/>
      <c r="F1883" s="173"/>
      <c r="G1883" s="173"/>
      <c r="I1883" s="92"/>
      <c r="J1883" s="169"/>
      <c r="R1883" s="169"/>
      <c r="S1883" s="169"/>
      <c r="T1883" s="169"/>
      <c r="U1883" s="169"/>
      <c r="V1883" s="169"/>
      <c r="W1883" s="108"/>
      <c r="Y1883" s="92"/>
      <c r="Z1883" s="169"/>
      <c r="AA1883" s="169"/>
    </row>
    <row r="1884" spans="1:27" hidden="1" x14ac:dyDescent="0.25">
      <c r="A1884" s="171"/>
      <c r="B1884" s="171"/>
      <c r="C1884" s="171"/>
      <c r="D1884" s="172"/>
      <c r="E1884" s="173"/>
      <c r="F1884" s="173"/>
      <c r="G1884" s="173"/>
      <c r="I1884" s="92"/>
      <c r="J1884" s="169"/>
      <c r="R1884" s="169"/>
      <c r="S1884" s="169"/>
      <c r="T1884" s="169"/>
      <c r="U1884" s="169"/>
      <c r="V1884" s="169"/>
      <c r="W1884" s="108"/>
      <c r="Y1884" s="92"/>
      <c r="Z1884" s="169"/>
      <c r="AA1884" s="169"/>
    </row>
    <row r="1885" spans="1:27" hidden="1" x14ac:dyDescent="0.25">
      <c r="A1885" s="171"/>
      <c r="B1885" s="171"/>
      <c r="C1885" s="171"/>
      <c r="D1885" s="172"/>
      <c r="E1885" s="173"/>
      <c r="F1885" s="173"/>
      <c r="G1885" s="173"/>
      <c r="I1885" s="92"/>
      <c r="J1885" s="169"/>
      <c r="R1885" s="169"/>
      <c r="S1885" s="169"/>
      <c r="T1885" s="169"/>
      <c r="U1885" s="169"/>
      <c r="V1885" s="169"/>
      <c r="W1885" s="108"/>
      <c r="Y1885" s="92"/>
      <c r="Z1885" s="169"/>
      <c r="AA1885" s="169"/>
    </row>
    <row r="1886" spans="1:27" hidden="1" x14ac:dyDescent="0.25">
      <c r="A1886" s="171"/>
      <c r="B1886" s="171"/>
      <c r="C1886" s="171"/>
      <c r="D1886" s="172"/>
      <c r="E1886" s="173"/>
      <c r="F1886" s="173"/>
      <c r="G1886" s="173"/>
      <c r="I1886" s="92"/>
      <c r="J1886" s="169"/>
      <c r="R1886" s="169"/>
      <c r="S1886" s="169"/>
      <c r="T1886" s="169"/>
      <c r="U1886" s="169"/>
      <c r="V1886" s="169"/>
      <c r="W1886" s="108"/>
      <c r="Y1886" s="92"/>
      <c r="Z1886" s="169"/>
      <c r="AA1886" s="169"/>
    </row>
    <row r="1887" spans="1:27" hidden="1" x14ac:dyDescent="0.25">
      <c r="A1887" s="171"/>
      <c r="B1887" s="171"/>
      <c r="C1887" s="171"/>
      <c r="D1887" s="172"/>
      <c r="E1887" s="173"/>
      <c r="F1887" s="173"/>
      <c r="G1887" s="173"/>
      <c r="I1887" s="92"/>
      <c r="J1887" s="169"/>
      <c r="R1887" s="169"/>
      <c r="S1887" s="169"/>
      <c r="T1887" s="169"/>
      <c r="U1887" s="169"/>
      <c r="V1887" s="169"/>
      <c r="W1887" s="108"/>
      <c r="Y1887" s="92"/>
      <c r="Z1887" s="169"/>
      <c r="AA1887" s="169"/>
    </row>
    <row r="1888" spans="1:27" hidden="1" x14ac:dyDescent="0.25">
      <c r="A1888" s="171"/>
      <c r="B1888" s="171"/>
      <c r="C1888" s="171"/>
      <c r="D1888" s="172"/>
      <c r="E1888" s="173"/>
      <c r="F1888" s="173"/>
      <c r="G1888" s="173"/>
      <c r="I1888" s="92"/>
      <c r="J1888" s="169"/>
      <c r="R1888" s="169"/>
      <c r="S1888" s="169"/>
      <c r="T1888" s="169"/>
      <c r="U1888" s="169"/>
      <c r="V1888" s="169"/>
      <c r="W1888" s="108"/>
      <c r="Y1888" s="92"/>
      <c r="Z1888" s="169"/>
      <c r="AA1888" s="169"/>
    </row>
    <row r="1889" spans="1:32" hidden="1" x14ac:dyDescent="0.25">
      <c r="A1889" s="171"/>
      <c r="B1889" s="171"/>
      <c r="C1889" s="171"/>
      <c r="D1889" s="172"/>
      <c r="E1889" s="173"/>
      <c r="F1889" s="173"/>
      <c r="G1889" s="173"/>
      <c r="I1889" s="92"/>
      <c r="J1889" s="169"/>
      <c r="R1889" s="169"/>
      <c r="S1889" s="169"/>
      <c r="T1889" s="169"/>
      <c r="U1889" s="169"/>
      <c r="V1889" s="169"/>
      <c r="W1889" s="108"/>
      <c r="Y1889" s="92"/>
      <c r="Z1889" s="169"/>
      <c r="AA1889" s="169"/>
      <c r="AF1889" s="169"/>
    </row>
    <row r="1890" spans="1:32" hidden="1" x14ac:dyDescent="0.25">
      <c r="A1890" s="171"/>
      <c r="B1890" s="171"/>
      <c r="C1890" s="171"/>
      <c r="D1890" s="172"/>
      <c r="E1890" s="173"/>
      <c r="F1890" s="173"/>
      <c r="G1890" s="173"/>
      <c r="I1890" s="92"/>
      <c r="J1890" s="169"/>
      <c r="R1890" s="169"/>
      <c r="S1890" s="169"/>
      <c r="T1890" s="169"/>
      <c r="U1890" s="169"/>
      <c r="V1890" s="169"/>
      <c r="W1890" s="108"/>
      <c r="Y1890" s="92"/>
      <c r="Z1890" s="169"/>
      <c r="AA1890" s="169"/>
    </row>
    <row r="1891" spans="1:32" hidden="1" x14ac:dyDescent="0.25">
      <c r="A1891" s="171"/>
      <c r="B1891" s="171"/>
      <c r="C1891" s="171"/>
      <c r="D1891" s="172"/>
      <c r="E1891" s="173"/>
      <c r="F1891" s="173"/>
      <c r="G1891" s="173"/>
      <c r="I1891" s="92"/>
      <c r="J1891" s="169"/>
      <c r="R1891" s="169"/>
      <c r="S1891" s="169"/>
      <c r="T1891" s="169"/>
      <c r="U1891" s="169"/>
      <c r="V1891" s="169"/>
      <c r="W1891" s="108"/>
      <c r="Y1891" s="92"/>
      <c r="Z1891" s="169"/>
      <c r="AA1891" s="169"/>
    </row>
    <row r="1892" spans="1:32" hidden="1" x14ac:dyDescent="0.25">
      <c r="A1892" s="171"/>
      <c r="B1892" s="171"/>
      <c r="C1892" s="171"/>
      <c r="D1892" s="172"/>
      <c r="E1892" s="173"/>
      <c r="F1892" s="173"/>
      <c r="G1892" s="173"/>
      <c r="I1892" s="92"/>
      <c r="J1892" s="169"/>
      <c r="R1892" s="169"/>
      <c r="S1892" s="169"/>
      <c r="T1892" s="169"/>
      <c r="U1892" s="169"/>
      <c r="V1892" s="169"/>
      <c r="W1892" s="108"/>
      <c r="Y1892" s="92"/>
      <c r="Z1892" s="169"/>
      <c r="AA1892" s="169"/>
    </row>
    <row r="1893" spans="1:32" hidden="1" x14ac:dyDescent="0.25">
      <c r="A1893" s="171"/>
      <c r="B1893" s="171"/>
      <c r="C1893" s="171"/>
      <c r="D1893" s="172"/>
      <c r="E1893" s="173"/>
      <c r="F1893" s="173"/>
      <c r="G1893" s="173"/>
      <c r="I1893" s="92"/>
      <c r="J1893" s="169"/>
      <c r="R1893" s="169"/>
      <c r="S1893" s="169"/>
      <c r="T1893" s="169"/>
      <c r="U1893" s="169"/>
      <c r="V1893" s="169"/>
      <c r="W1893" s="108"/>
      <c r="Y1893" s="92"/>
      <c r="Z1893" s="169"/>
      <c r="AA1893" s="169"/>
    </row>
    <row r="1894" spans="1:32" hidden="1" x14ac:dyDescent="0.25">
      <c r="A1894" s="171"/>
      <c r="B1894" s="171"/>
      <c r="C1894" s="171"/>
      <c r="D1894" s="172"/>
      <c r="E1894" s="173"/>
      <c r="F1894" s="173"/>
      <c r="G1894" s="173"/>
      <c r="I1894" s="92"/>
      <c r="J1894" s="169"/>
      <c r="R1894" s="169"/>
      <c r="S1894" s="169"/>
      <c r="T1894" s="169"/>
      <c r="U1894" s="169"/>
      <c r="V1894" s="169"/>
      <c r="W1894" s="108"/>
      <c r="Y1894" s="92"/>
      <c r="Z1894" s="169"/>
      <c r="AA1894" s="169"/>
    </row>
    <row r="1895" spans="1:32" hidden="1" x14ac:dyDescent="0.25">
      <c r="A1895" s="171"/>
      <c r="B1895" s="171"/>
      <c r="C1895" s="171"/>
      <c r="D1895" s="172"/>
      <c r="E1895" s="173"/>
      <c r="F1895" s="173"/>
      <c r="G1895" s="173"/>
      <c r="I1895" s="92"/>
      <c r="J1895" s="169"/>
      <c r="R1895" s="169"/>
      <c r="S1895" s="169"/>
      <c r="T1895" s="169"/>
      <c r="U1895" s="169"/>
      <c r="V1895" s="169"/>
      <c r="W1895" s="108"/>
      <c r="Y1895" s="92"/>
      <c r="Z1895" s="169"/>
      <c r="AA1895" s="169"/>
    </row>
    <row r="1896" spans="1:32" hidden="1" x14ac:dyDescent="0.25">
      <c r="A1896" s="171"/>
      <c r="B1896" s="171"/>
      <c r="C1896" s="171"/>
      <c r="D1896" s="172"/>
      <c r="E1896" s="173"/>
      <c r="F1896" s="173"/>
      <c r="G1896" s="173"/>
      <c r="I1896" s="92"/>
      <c r="J1896" s="169"/>
      <c r="R1896" s="169"/>
      <c r="S1896" s="169"/>
      <c r="T1896" s="169"/>
      <c r="U1896" s="169"/>
      <c r="V1896" s="169"/>
      <c r="W1896" s="108"/>
      <c r="Y1896" s="92"/>
      <c r="Z1896" s="169"/>
      <c r="AA1896" s="169"/>
    </row>
    <row r="1897" spans="1:32" hidden="1" x14ac:dyDescent="0.25">
      <c r="A1897" s="171"/>
      <c r="B1897" s="171"/>
      <c r="C1897" s="171"/>
      <c r="D1897" s="172"/>
      <c r="E1897" s="173"/>
      <c r="F1897" s="173"/>
      <c r="G1897" s="173"/>
      <c r="I1897" s="92"/>
      <c r="J1897" s="169"/>
      <c r="R1897" s="169"/>
      <c r="S1897" s="169"/>
      <c r="T1897" s="169"/>
      <c r="U1897" s="169"/>
      <c r="V1897" s="169"/>
      <c r="W1897" s="108"/>
      <c r="Y1897" s="92"/>
      <c r="Z1897" s="169"/>
      <c r="AA1897" s="169"/>
    </row>
    <row r="1898" spans="1:32" hidden="1" x14ac:dyDescent="0.25">
      <c r="A1898" s="171"/>
      <c r="B1898" s="171"/>
      <c r="C1898" s="171"/>
      <c r="D1898" s="172"/>
      <c r="E1898" s="173"/>
      <c r="F1898" s="173"/>
      <c r="G1898" s="173"/>
      <c r="I1898" s="92"/>
      <c r="J1898" s="169"/>
      <c r="R1898" s="169"/>
      <c r="S1898" s="169"/>
      <c r="T1898" s="169"/>
      <c r="U1898" s="169"/>
      <c r="V1898" s="169"/>
      <c r="W1898" s="108"/>
      <c r="Y1898" s="92"/>
      <c r="Z1898" s="169"/>
      <c r="AA1898" s="169"/>
    </row>
    <row r="1899" spans="1:32" hidden="1" x14ac:dyDescent="0.25">
      <c r="A1899" s="171"/>
      <c r="B1899" s="171"/>
      <c r="C1899" s="171"/>
      <c r="D1899" s="172"/>
      <c r="E1899" s="173"/>
      <c r="F1899" s="173"/>
      <c r="G1899" s="173"/>
      <c r="I1899" s="92"/>
      <c r="J1899" s="169"/>
      <c r="R1899" s="169"/>
      <c r="S1899" s="169"/>
      <c r="T1899" s="169"/>
      <c r="U1899" s="169"/>
      <c r="V1899" s="169"/>
      <c r="W1899" s="108"/>
      <c r="Y1899" s="92"/>
      <c r="Z1899" s="169"/>
      <c r="AA1899" s="169"/>
    </row>
    <row r="1900" spans="1:32" hidden="1" x14ac:dyDescent="0.25">
      <c r="A1900" s="171"/>
      <c r="B1900" s="171"/>
      <c r="C1900" s="171"/>
      <c r="D1900" s="172"/>
      <c r="E1900" s="173"/>
      <c r="F1900" s="173"/>
      <c r="G1900" s="173"/>
      <c r="I1900" s="92"/>
      <c r="J1900" s="169"/>
      <c r="R1900" s="169"/>
      <c r="S1900" s="169"/>
      <c r="T1900" s="169"/>
      <c r="U1900" s="169"/>
      <c r="V1900" s="169"/>
      <c r="W1900" s="108"/>
      <c r="Y1900" s="92"/>
      <c r="Z1900" s="169"/>
      <c r="AA1900" s="169"/>
    </row>
    <row r="1901" spans="1:32" hidden="1" x14ac:dyDescent="0.25">
      <c r="A1901" s="171"/>
      <c r="B1901" s="171"/>
      <c r="C1901" s="171"/>
      <c r="D1901" s="172"/>
      <c r="E1901" s="173"/>
      <c r="F1901" s="173"/>
      <c r="G1901" s="173"/>
      <c r="I1901" s="92"/>
      <c r="J1901" s="169"/>
      <c r="R1901" s="169"/>
      <c r="S1901" s="169"/>
      <c r="T1901" s="169"/>
      <c r="U1901" s="169"/>
      <c r="V1901" s="169"/>
      <c r="W1901" s="108"/>
      <c r="Y1901" s="92"/>
      <c r="Z1901" s="169"/>
      <c r="AA1901" s="169"/>
    </row>
    <row r="1902" spans="1:32" hidden="1" x14ac:dyDescent="0.25">
      <c r="A1902" s="171"/>
      <c r="B1902" s="171"/>
      <c r="C1902" s="171"/>
      <c r="D1902" s="172"/>
      <c r="E1902" s="173"/>
      <c r="F1902" s="173"/>
      <c r="G1902" s="173"/>
      <c r="I1902" s="92"/>
      <c r="J1902" s="169"/>
      <c r="R1902" s="169"/>
      <c r="S1902" s="169"/>
      <c r="T1902" s="169"/>
      <c r="U1902" s="169"/>
      <c r="V1902" s="169"/>
      <c r="W1902" s="108"/>
      <c r="Y1902" s="92"/>
      <c r="Z1902" s="169"/>
      <c r="AA1902" s="169"/>
    </row>
    <row r="1903" spans="1:32" hidden="1" x14ac:dyDescent="0.25">
      <c r="A1903" s="171"/>
      <c r="B1903" s="171"/>
      <c r="C1903" s="171"/>
      <c r="D1903" s="172"/>
      <c r="E1903" s="173"/>
      <c r="F1903" s="173"/>
      <c r="G1903" s="173"/>
      <c r="I1903" s="92"/>
      <c r="J1903" s="169"/>
      <c r="R1903" s="169"/>
      <c r="S1903" s="169"/>
      <c r="T1903" s="169"/>
      <c r="U1903" s="169"/>
      <c r="V1903" s="169"/>
      <c r="W1903" s="108"/>
      <c r="Y1903" s="92"/>
      <c r="Z1903" s="169"/>
      <c r="AA1903" s="169"/>
    </row>
    <row r="1904" spans="1:32" hidden="1" x14ac:dyDescent="0.25">
      <c r="A1904" s="171"/>
      <c r="B1904" s="171"/>
      <c r="C1904" s="171"/>
      <c r="D1904" s="172"/>
      <c r="E1904" s="173"/>
      <c r="F1904" s="173"/>
      <c r="G1904" s="173"/>
      <c r="I1904" s="92"/>
      <c r="J1904" s="169"/>
      <c r="R1904" s="169"/>
      <c r="S1904" s="169"/>
      <c r="T1904" s="169"/>
      <c r="U1904" s="169"/>
      <c r="V1904" s="169"/>
      <c r="W1904" s="108"/>
      <c r="Y1904" s="92"/>
      <c r="Z1904" s="169"/>
      <c r="AA1904" s="169"/>
    </row>
    <row r="1905" spans="1:27" hidden="1" x14ac:dyDescent="0.25">
      <c r="A1905" s="171"/>
      <c r="B1905" s="171"/>
      <c r="C1905" s="171"/>
      <c r="D1905" s="172"/>
      <c r="E1905" s="173"/>
      <c r="F1905" s="173"/>
      <c r="G1905" s="173"/>
      <c r="I1905" s="92"/>
      <c r="J1905" s="169"/>
      <c r="R1905" s="169"/>
      <c r="S1905" s="169"/>
      <c r="T1905" s="169"/>
      <c r="U1905" s="169"/>
      <c r="V1905" s="169"/>
      <c r="W1905" s="108"/>
      <c r="Y1905" s="92"/>
      <c r="Z1905" s="169"/>
      <c r="AA1905" s="169"/>
    </row>
    <row r="1906" spans="1:27" hidden="1" x14ac:dyDescent="0.25">
      <c r="A1906" s="171"/>
      <c r="B1906" s="171"/>
      <c r="C1906" s="171"/>
      <c r="D1906" s="172"/>
      <c r="E1906" s="173"/>
      <c r="F1906" s="173"/>
      <c r="G1906" s="173"/>
      <c r="I1906" s="92"/>
      <c r="J1906" s="169"/>
      <c r="R1906" s="169"/>
      <c r="S1906" s="169"/>
      <c r="T1906" s="169"/>
      <c r="U1906" s="169"/>
      <c r="V1906" s="169"/>
      <c r="W1906" s="108"/>
      <c r="Y1906" s="92"/>
      <c r="Z1906" s="169"/>
      <c r="AA1906" s="169"/>
    </row>
    <row r="1907" spans="1:27" hidden="1" x14ac:dyDescent="0.25">
      <c r="A1907" s="171"/>
      <c r="B1907" s="171"/>
      <c r="C1907" s="171"/>
      <c r="D1907" s="172"/>
      <c r="E1907" s="173"/>
      <c r="F1907" s="173"/>
      <c r="G1907" s="173"/>
      <c r="I1907" s="92"/>
      <c r="J1907" s="169"/>
      <c r="R1907" s="169"/>
      <c r="S1907" s="169"/>
      <c r="T1907" s="169"/>
      <c r="U1907" s="169"/>
      <c r="V1907" s="169"/>
      <c r="W1907" s="108"/>
      <c r="Y1907" s="92"/>
      <c r="Z1907" s="169"/>
      <c r="AA1907" s="169"/>
    </row>
    <row r="1908" spans="1:27" hidden="1" x14ac:dyDescent="0.25">
      <c r="A1908" s="171"/>
      <c r="B1908" s="171"/>
      <c r="C1908" s="171"/>
      <c r="D1908" s="172"/>
      <c r="E1908" s="173"/>
      <c r="F1908" s="173"/>
      <c r="G1908" s="173"/>
      <c r="I1908" s="92"/>
      <c r="J1908" s="169"/>
      <c r="R1908" s="169"/>
      <c r="S1908" s="169"/>
      <c r="T1908" s="169"/>
      <c r="U1908" s="169"/>
      <c r="V1908" s="169"/>
      <c r="W1908" s="108"/>
      <c r="Y1908" s="92"/>
      <c r="Z1908" s="169"/>
      <c r="AA1908" s="169"/>
    </row>
    <row r="1909" spans="1:27" hidden="1" x14ac:dyDescent="0.25">
      <c r="A1909" s="171"/>
      <c r="B1909" s="171"/>
      <c r="C1909" s="171"/>
      <c r="D1909" s="172"/>
      <c r="E1909" s="173"/>
      <c r="F1909" s="173"/>
      <c r="G1909" s="173"/>
      <c r="I1909" s="92"/>
      <c r="J1909" s="169"/>
      <c r="R1909" s="169"/>
      <c r="S1909" s="169"/>
      <c r="T1909" s="169"/>
      <c r="U1909" s="169"/>
      <c r="V1909" s="169"/>
      <c r="W1909" s="108"/>
      <c r="Y1909" s="92"/>
      <c r="Z1909" s="169"/>
      <c r="AA1909" s="169"/>
    </row>
    <row r="1910" spans="1:27" hidden="1" x14ac:dyDescent="0.25">
      <c r="A1910" s="171"/>
      <c r="B1910" s="171"/>
      <c r="C1910" s="171"/>
      <c r="D1910" s="172"/>
      <c r="E1910" s="173"/>
      <c r="F1910" s="173"/>
      <c r="G1910" s="173"/>
      <c r="I1910" s="92"/>
      <c r="J1910" s="169"/>
      <c r="R1910" s="169"/>
      <c r="S1910" s="169"/>
      <c r="T1910" s="169"/>
      <c r="U1910" s="169"/>
      <c r="V1910" s="169"/>
      <c r="W1910" s="108"/>
      <c r="Y1910" s="92"/>
      <c r="Z1910" s="169"/>
      <c r="AA1910" s="169"/>
    </row>
    <row r="1911" spans="1:27" hidden="1" x14ac:dyDescent="0.25">
      <c r="A1911" s="171"/>
      <c r="B1911" s="171"/>
      <c r="C1911" s="171"/>
      <c r="D1911" s="172"/>
      <c r="E1911" s="173"/>
      <c r="F1911" s="173"/>
      <c r="G1911" s="173"/>
      <c r="I1911" s="92"/>
      <c r="J1911" s="169"/>
      <c r="R1911" s="169"/>
      <c r="S1911" s="169"/>
      <c r="T1911" s="169"/>
      <c r="U1911" s="169"/>
      <c r="V1911" s="169"/>
      <c r="W1911" s="108"/>
      <c r="Y1911" s="92"/>
      <c r="Z1911" s="169"/>
      <c r="AA1911" s="169"/>
    </row>
    <row r="1912" spans="1:27" hidden="1" x14ac:dyDescent="0.25">
      <c r="A1912" s="171"/>
      <c r="B1912" s="171"/>
      <c r="C1912" s="171"/>
      <c r="D1912" s="172"/>
      <c r="E1912" s="173"/>
      <c r="F1912" s="173"/>
      <c r="G1912" s="173"/>
      <c r="I1912" s="92"/>
      <c r="J1912" s="169"/>
      <c r="R1912" s="169"/>
      <c r="S1912" s="169"/>
      <c r="T1912" s="169"/>
      <c r="U1912" s="169"/>
      <c r="V1912" s="169"/>
      <c r="W1912" s="108"/>
      <c r="Y1912" s="92"/>
      <c r="Z1912" s="169"/>
      <c r="AA1912" s="169"/>
    </row>
    <row r="1913" spans="1:27" hidden="1" x14ac:dyDescent="0.25">
      <c r="A1913" s="171"/>
      <c r="B1913" s="171"/>
      <c r="C1913" s="171"/>
      <c r="D1913" s="172"/>
      <c r="E1913" s="173"/>
      <c r="F1913" s="173"/>
      <c r="G1913" s="173"/>
      <c r="I1913" s="92"/>
      <c r="J1913" s="169"/>
      <c r="R1913" s="169"/>
      <c r="S1913" s="169"/>
      <c r="T1913" s="169"/>
      <c r="U1913" s="169"/>
      <c r="V1913" s="169"/>
      <c r="W1913" s="108"/>
      <c r="Y1913" s="92"/>
      <c r="Z1913" s="169"/>
      <c r="AA1913" s="169"/>
    </row>
    <row r="1914" spans="1:27" hidden="1" x14ac:dyDescent="0.25">
      <c r="A1914" s="171"/>
      <c r="B1914" s="171"/>
      <c r="C1914" s="171"/>
      <c r="D1914" s="172"/>
      <c r="E1914" s="173"/>
      <c r="F1914" s="173"/>
      <c r="G1914" s="173"/>
      <c r="I1914" s="92"/>
      <c r="J1914" s="169"/>
      <c r="R1914" s="169"/>
      <c r="S1914" s="169"/>
      <c r="T1914" s="169"/>
      <c r="U1914" s="169"/>
      <c r="V1914" s="169"/>
      <c r="W1914" s="108"/>
      <c r="Y1914" s="92"/>
      <c r="Z1914" s="169"/>
      <c r="AA1914" s="169"/>
    </row>
    <row r="1915" spans="1:27" hidden="1" x14ac:dyDescent="0.25">
      <c r="A1915" s="171"/>
      <c r="B1915" s="171"/>
      <c r="C1915" s="171"/>
      <c r="D1915" s="172"/>
      <c r="E1915" s="173"/>
      <c r="F1915" s="173"/>
      <c r="G1915" s="173"/>
      <c r="I1915" s="92"/>
      <c r="J1915" s="169"/>
      <c r="R1915" s="169"/>
      <c r="S1915" s="169"/>
      <c r="T1915" s="169"/>
      <c r="U1915" s="169"/>
      <c r="V1915" s="169"/>
      <c r="W1915" s="108"/>
      <c r="Y1915" s="92"/>
      <c r="Z1915" s="169"/>
      <c r="AA1915" s="169"/>
    </row>
    <row r="1916" spans="1:27" hidden="1" x14ac:dyDescent="0.25">
      <c r="A1916" s="171"/>
      <c r="B1916" s="171"/>
      <c r="C1916" s="171"/>
      <c r="D1916" s="172"/>
      <c r="E1916" s="173"/>
      <c r="F1916" s="173"/>
      <c r="G1916" s="173"/>
      <c r="I1916" s="92"/>
      <c r="J1916" s="169"/>
      <c r="R1916" s="169"/>
      <c r="S1916" s="169"/>
      <c r="T1916" s="169"/>
      <c r="U1916" s="169"/>
      <c r="V1916" s="169"/>
      <c r="W1916" s="108"/>
      <c r="Y1916" s="92"/>
      <c r="Z1916" s="169"/>
      <c r="AA1916" s="169"/>
    </row>
    <row r="1917" spans="1:27" hidden="1" x14ac:dyDescent="0.25">
      <c r="A1917" s="171"/>
      <c r="B1917" s="171"/>
      <c r="C1917" s="171"/>
      <c r="D1917" s="172"/>
      <c r="E1917" s="173"/>
      <c r="F1917" s="173"/>
      <c r="G1917" s="173"/>
      <c r="I1917" s="92"/>
      <c r="J1917" s="169"/>
      <c r="R1917" s="169"/>
      <c r="S1917" s="169"/>
      <c r="T1917" s="169"/>
      <c r="U1917" s="169"/>
      <c r="V1917" s="169"/>
      <c r="W1917" s="108"/>
      <c r="Y1917" s="92"/>
      <c r="Z1917" s="169"/>
      <c r="AA1917" s="169"/>
    </row>
    <row r="1918" spans="1:27" hidden="1" x14ac:dyDescent="0.25">
      <c r="A1918" s="171"/>
      <c r="B1918" s="171"/>
      <c r="C1918" s="171"/>
      <c r="D1918" s="172"/>
      <c r="E1918" s="173"/>
      <c r="F1918" s="173"/>
      <c r="G1918" s="173"/>
      <c r="I1918" s="92"/>
      <c r="J1918" s="169"/>
      <c r="R1918" s="169"/>
      <c r="S1918" s="169"/>
      <c r="T1918" s="169"/>
      <c r="U1918" s="169"/>
      <c r="V1918" s="169"/>
      <c r="W1918" s="108"/>
      <c r="Y1918" s="92"/>
      <c r="Z1918" s="169"/>
      <c r="AA1918" s="169"/>
    </row>
    <row r="1919" spans="1:27" hidden="1" x14ac:dyDescent="0.25">
      <c r="A1919" s="171"/>
      <c r="B1919" s="171"/>
      <c r="C1919" s="171"/>
      <c r="D1919" s="172"/>
      <c r="E1919" s="173"/>
      <c r="F1919" s="173"/>
      <c r="G1919" s="173"/>
      <c r="I1919" s="92"/>
      <c r="J1919" s="169"/>
      <c r="R1919" s="169"/>
      <c r="S1919" s="169"/>
      <c r="T1919" s="169"/>
      <c r="U1919" s="169"/>
      <c r="V1919" s="169"/>
      <c r="W1919" s="108"/>
      <c r="Y1919" s="92"/>
      <c r="Z1919" s="169"/>
      <c r="AA1919" s="169"/>
    </row>
    <row r="1920" spans="1:27" hidden="1" x14ac:dyDescent="0.25">
      <c r="A1920" s="171"/>
      <c r="B1920" s="171"/>
      <c r="C1920" s="171"/>
      <c r="D1920" s="172"/>
      <c r="E1920" s="173"/>
      <c r="F1920" s="173"/>
      <c r="G1920" s="173"/>
      <c r="I1920" s="92"/>
      <c r="J1920" s="169"/>
      <c r="R1920" s="169"/>
      <c r="S1920" s="169"/>
      <c r="T1920" s="169"/>
      <c r="U1920" s="169"/>
      <c r="V1920" s="169"/>
      <c r="W1920" s="108"/>
      <c r="Y1920" s="92"/>
      <c r="Z1920" s="169"/>
      <c r="AA1920" s="169"/>
    </row>
    <row r="1921" spans="1:27" hidden="1" x14ac:dyDescent="0.25">
      <c r="A1921" s="171"/>
      <c r="B1921" s="171"/>
      <c r="C1921" s="171"/>
      <c r="D1921" s="172"/>
      <c r="E1921" s="173"/>
      <c r="F1921" s="173"/>
      <c r="G1921" s="173"/>
      <c r="I1921" s="92"/>
      <c r="J1921" s="169"/>
      <c r="R1921" s="169"/>
      <c r="S1921" s="169"/>
      <c r="T1921" s="169"/>
      <c r="U1921" s="169"/>
      <c r="V1921" s="169"/>
      <c r="W1921" s="108"/>
      <c r="Y1921" s="92"/>
      <c r="Z1921" s="169"/>
      <c r="AA1921" s="169"/>
    </row>
    <row r="1922" spans="1:27" hidden="1" x14ac:dyDescent="0.25">
      <c r="A1922" s="171"/>
      <c r="B1922" s="171"/>
      <c r="C1922" s="171"/>
      <c r="D1922" s="172"/>
      <c r="E1922" s="173"/>
      <c r="F1922" s="173"/>
      <c r="G1922" s="173"/>
      <c r="I1922" s="92"/>
      <c r="J1922" s="169"/>
      <c r="R1922" s="169"/>
      <c r="S1922" s="169"/>
      <c r="T1922" s="169"/>
      <c r="U1922" s="169"/>
      <c r="V1922" s="169"/>
      <c r="W1922" s="108"/>
      <c r="Y1922" s="92"/>
      <c r="Z1922" s="169"/>
      <c r="AA1922" s="169"/>
    </row>
    <row r="1923" spans="1:27" hidden="1" x14ac:dyDescent="0.25">
      <c r="A1923" s="171"/>
      <c r="B1923" s="171"/>
      <c r="C1923" s="171"/>
      <c r="D1923" s="172"/>
      <c r="E1923" s="173"/>
      <c r="F1923" s="173"/>
      <c r="G1923" s="173"/>
      <c r="I1923" s="92"/>
      <c r="J1923" s="169"/>
      <c r="R1923" s="169"/>
      <c r="S1923" s="169"/>
      <c r="T1923" s="169"/>
      <c r="U1923" s="169"/>
      <c r="V1923" s="169"/>
      <c r="W1923" s="108"/>
      <c r="Y1923" s="92"/>
      <c r="Z1923" s="169"/>
      <c r="AA1923" s="169"/>
    </row>
    <row r="1924" spans="1:27" hidden="1" x14ac:dyDescent="0.25">
      <c r="A1924" s="171"/>
      <c r="B1924" s="171"/>
      <c r="C1924" s="171"/>
      <c r="D1924" s="172"/>
      <c r="E1924" s="173"/>
      <c r="F1924" s="173"/>
      <c r="G1924" s="173"/>
      <c r="I1924" s="92"/>
      <c r="J1924" s="169"/>
      <c r="R1924" s="169"/>
      <c r="S1924" s="169"/>
      <c r="T1924" s="169"/>
      <c r="U1924" s="169"/>
      <c r="V1924" s="169"/>
      <c r="W1924" s="108"/>
      <c r="Y1924" s="92"/>
      <c r="Z1924" s="169"/>
      <c r="AA1924" s="169"/>
    </row>
    <row r="1925" spans="1:27" hidden="1" x14ac:dyDescent="0.25">
      <c r="A1925" s="171"/>
      <c r="B1925" s="171"/>
      <c r="C1925" s="171"/>
      <c r="D1925" s="172"/>
      <c r="E1925" s="173"/>
      <c r="F1925" s="173"/>
      <c r="G1925" s="173"/>
      <c r="I1925" s="92"/>
      <c r="J1925" s="169"/>
      <c r="R1925" s="169"/>
      <c r="S1925" s="169"/>
      <c r="T1925" s="169"/>
      <c r="U1925" s="169"/>
      <c r="V1925" s="169"/>
      <c r="W1925" s="108"/>
      <c r="Y1925" s="92"/>
      <c r="Z1925" s="169"/>
      <c r="AA1925" s="169"/>
    </row>
    <row r="1926" spans="1:27" hidden="1" x14ac:dyDescent="0.25">
      <c r="A1926" s="171"/>
      <c r="B1926" s="171"/>
      <c r="C1926" s="171"/>
      <c r="D1926" s="172"/>
      <c r="E1926" s="173"/>
      <c r="F1926" s="173"/>
      <c r="G1926" s="173"/>
      <c r="I1926" s="92"/>
      <c r="J1926" s="169"/>
      <c r="R1926" s="169"/>
      <c r="S1926" s="169"/>
      <c r="T1926" s="169"/>
      <c r="U1926" s="169"/>
      <c r="V1926" s="169"/>
      <c r="W1926" s="108"/>
      <c r="Y1926" s="92"/>
      <c r="Z1926" s="169"/>
      <c r="AA1926" s="169"/>
    </row>
    <row r="1927" spans="1:27" hidden="1" x14ac:dyDescent="0.25">
      <c r="A1927" s="171"/>
      <c r="B1927" s="171"/>
      <c r="C1927" s="171"/>
      <c r="D1927" s="172"/>
      <c r="E1927" s="173"/>
      <c r="F1927" s="173"/>
      <c r="G1927" s="173"/>
      <c r="I1927" s="92"/>
      <c r="J1927" s="169"/>
      <c r="R1927" s="169"/>
      <c r="S1927" s="169"/>
      <c r="T1927" s="169"/>
      <c r="U1927" s="169"/>
      <c r="V1927" s="169"/>
      <c r="W1927" s="108"/>
      <c r="Y1927" s="92"/>
      <c r="Z1927" s="169"/>
      <c r="AA1927" s="169"/>
    </row>
    <row r="1928" spans="1:27" hidden="1" x14ac:dyDescent="0.25">
      <c r="A1928" s="171"/>
      <c r="B1928" s="171"/>
      <c r="C1928" s="171"/>
      <c r="D1928" s="172"/>
      <c r="E1928" s="173"/>
      <c r="F1928" s="173"/>
      <c r="G1928" s="173"/>
      <c r="I1928" s="92"/>
      <c r="J1928" s="169"/>
      <c r="R1928" s="169"/>
      <c r="S1928" s="169"/>
      <c r="T1928" s="169"/>
      <c r="U1928" s="169"/>
      <c r="V1928" s="169"/>
      <c r="W1928" s="108"/>
      <c r="Y1928" s="92"/>
      <c r="Z1928" s="169"/>
      <c r="AA1928" s="169"/>
    </row>
    <row r="1929" spans="1:27" hidden="1" x14ac:dyDescent="0.25">
      <c r="A1929" s="171"/>
      <c r="B1929" s="171"/>
      <c r="C1929" s="171"/>
      <c r="D1929" s="172"/>
      <c r="E1929" s="173"/>
      <c r="F1929" s="173"/>
      <c r="G1929" s="173"/>
      <c r="I1929" s="92"/>
      <c r="J1929" s="169"/>
      <c r="R1929" s="169"/>
      <c r="S1929" s="169"/>
      <c r="T1929" s="169"/>
      <c r="U1929" s="169"/>
      <c r="V1929" s="169"/>
      <c r="W1929" s="108"/>
      <c r="Y1929" s="92"/>
      <c r="Z1929" s="169"/>
      <c r="AA1929" s="169"/>
    </row>
    <row r="1930" spans="1:27" hidden="1" x14ac:dyDescent="0.25">
      <c r="A1930" s="171"/>
      <c r="B1930" s="171"/>
      <c r="C1930" s="171"/>
      <c r="D1930" s="172"/>
      <c r="E1930" s="173"/>
      <c r="F1930" s="173"/>
      <c r="G1930" s="173"/>
      <c r="I1930" s="92"/>
      <c r="J1930" s="169"/>
      <c r="R1930" s="169"/>
      <c r="S1930" s="169"/>
      <c r="T1930" s="169"/>
      <c r="U1930" s="169"/>
      <c r="V1930" s="169"/>
      <c r="W1930" s="108"/>
      <c r="Y1930" s="92"/>
      <c r="Z1930" s="169"/>
      <c r="AA1930" s="169"/>
    </row>
    <row r="1931" spans="1:27" hidden="1" x14ac:dyDescent="0.25">
      <c r="A1931" s="171"/>
      <c r="B1931" s="171"/>
      <c r="C1931" s="171"/>
      <c r="D1931" s="172"/>
      <c r="E1931" s="173"/>
      <c r="F1931" s="173"/>
      <c r="G1931" s="173"/>
      <c r="I1931" s="92"/>
      <c r="J1931" s="169"/>
      <c r="R1931" s="169"/>
      <c r="S1931" s="169"/>
      <c r="T1931" s="169"/>
      <c r="U1931" s="169"/>
      <c r="V1931" s="169"/>
      <c r="W1931" s="108"/>
      <c r="Y1931" s="92"/>
      <c r="Z1931" s="169"/>
      <c r="AA1931" s="169"/>
    </row>
    <row r="1932" spans="1:27" hidden="1" x14ac:dyDescent="0.25">
      <c r="A1932" s="171"/>
      <c r="B1932" s="171"/>
      <c r="C1932" s="171"/>
      <c r="D1932" s="172"/>
      <c r="E1932" s="173"/>
      <c r="F1932" s="173"/>
      <c r="G1932" s="173"/>
      <c r="I1932" s="92"/>
      <c r="J1932" s="169"/>
      <c r="R1932" s="169"/>
      <c r="S1932" s="169"/>
      <c r="T1932" s="169"/>
      <c r="U1932" s="169"/>
      <c r="V1932" s="169"/>
      <c r="W1932" s="108"/>
      <c r="Y1932" s="92"/>
      <c r="Z1932" s="169"/>
      <c r="AA1932" s="169"/>
    </row>
    <row r="1933" spans="1:27" hidden="1" x14ac:dyDescent="0.25">
      <c r="A1933" s="171"/>
      <c r="B1933" s="171"/>
      <c r="C1933" s="171"/>
      <c r="D1933" s="172"/>
      <c r="E1933" s="173"/>
      <c r="F1933" s="173"/>
      <c r="G1933" s="173"/>
      <c r="I1933" s="92"/>
      <c r="J1933" s="169"/>
      <c r="R1933" s="169"/>
      <c r="S1933" s="169"/>
      <c r="T1933" s="169"/>
      <c r="U1933" s="169"/>
      <c r="V1933" s="169"/>
      <c r="W1933" s="108"/>
      <c r="Y1933" s="92"/>
      <c r="Z1933" s="169"/>
      <c r="AA1933" s="169"/>
    </row>
    <row r="1934" spans="1:27" hidden="1" x14ac:dyDescent="0.25">
      <c r="A1934" s="171"/>
      <c r="B1934" s="171"/>
      <c r="C1934" s="171"/>
      <c r="D1934" s="172"/>
      <c r="E1934" s="173"/>
      <c r="F1934" s="173"/>
      <c r="G1934" s="173"/>
      <c r="I1934" s="92"/>
      <c r="J1934" s="169"/>
      <c r="R1934" s="169"/>
      <c r="S1934" s="169"/>
      <c r="T1934" s="169"/>
      <c r="U1934" s="169"/>
      <c r="V1934" s="169"/>
      <c r="W1934" s="108"/>
      <c r="Y1934" s="92"/>
      <c r="Z1934" s="169"/>
      <c r="AA1934" s="169"/>
    </row>
    <row r="1935" spans="1:27" hidden="1" x14ac:dyDescent="0.25">
      <c r="A1935" s="171"/>
      <c r="B1935" s="171"/>
      <c r="C1935" s="171"/>
      <c r="D1935" s="172"/>
      <c r="E1935" s="173"/>
      <c r="F1935" s="173"/>
      <c r="G1935" s="173"/>
      <c r="I1935" s="92"/>
      <c r="J1935" s="169"/>
      <c r="R1935" s="169"/>
      <c r="S1935" s="169"/>
      <c r="T1935" s="169"/>
      <c r="U1935" s="169"/>
      <c r="V1935" s="169"/>
      <c r="W1935" s="108"/>
      <c r="Y1935" s="92"/>
      <c r="Z1935" s="169"/>
      <c r="AA1935" s="169"/>
    </row>
    <row r="1936" spans="1:27" hidden="1" x14ac:dyDescent="0.25">
      <c r="A1936" s="171"/>
      <c r="B1936" s="171"/>
      <c r="C1936" s="171"/>
      <c r="D1936" s="172"/>
      <c r="E1936" s="173"/>
      <c r="F1936" s="173"/>
      <c r="G1936" s="173"/>
      <c r="I1936" s="92"/>
      <c r="J1936" s="169"/>
      <c r="R1936" s="169"/>
      <c r="S1936" s="169"/>
      <c r="T1936" s="169"/>
      <c r="U1936" s="169"/>
      <c r="V1936" s="169"/>
      <c r="W1936" s="108"/>
      <c r="Y1936" s="92"/>
      <c r="Z1936" s="169"/>
      <c r="AA1936" s="169"/>
    </row>
    <row r="1937" spans="1:32" hidden="1" x14ac:dyDescent="0.25">
      <c r="A1937" s="171"/>
      <c r="B1937" s="171"/>
      <c r="C1937" s="171"/>
      <c r="D1937" s="172"/>
      <c r="E1937" s="173"/>
      <c r="F1937" s="173"/>
      <c r="G1937" s="173"/>
      <c r="I1937" s="92"/>
      <c r="J1937" s="169"/>
      <c r="R1937" s="169"/>
      <c r="S1937" s="169"/>
      <c r="T1937" s="169"/>
      <c r="U1937" s="169"/>
      <c r="V1937" s="169"/>
      <c r="W1937" s="108"/>
      <c r="Y1937" s="92"/>
      <c r="Z1937" s="169"/>
      <c r="AA1937" s="169"/>
    </row>
    <row r="1938" spans="1:32" hidden="1" x14ac:dyDescent="0.25">
      <c r="A1938" s="171"/>
      <c r="B1938" s="171"/>
      <c r="C1938" s="171"/>
      <c r="D1938" s="172"/>
      <c r="E1938" s="173"/>
      <c r="F1938" s="173"/>
      <c r="G1938" s="173"/>
      <c r="I1938" s="92"/>
      <c r="J1938" s="169"/>
      <c r="R1938" s="169"/>
      <c r="S1938" s="169"/>
      <c r="T1938" s="169"/>
      <c r="U1938" s="169"/>
      <c r="V1938" s="169"/>
      <c r="W1938" s="108"/>
      <c r="Y1938" s="92"/>
      <c r="Z1938" s="169"/>
      <c r="AA1938" s="169"/>
    </row>
    <row r="1939" spans="1:32" hidden="1" x14ac:dyDescent="0.25">
      <c r="A1939" s="171"/>
      <c r="B1939" s="171"/>
      <c r="C1939" s="171"/>
      <c r="D1939" s="172"/>
      <c r="E1939" s="173"/>
      <c r="F1939" s="173"/>
      <c r="G1939" s="173"/>
      <c r="I1939" s="92"/>
      <c r="J1939" s="169"/>
      <c r="R1939" s="169"/>
      <c r="S1939" s="169"/>
      <c r="T1939" s="169"/>
      <c r="U1939" s="169"/>
      <c r="V1939" s="169"/>
      <c r="W1939" s="108"/>
      <c r="Y1939" s="92"/>
      <c r="Z1939" s="169"/>
      <c r="AA1939" s="169"/>
    </row>
    <row r="1940" spans="1:32" hidden="1" x14ac:dyDescent="0.25">
      <c r="A1940" s="171"/>
      <c r="B1940" s="171"/>
      <c r="C1940" s="171"/>
      <c r="D1940" s="172"/>
      <c r="E1940" s="173"/>
      <c r="F1940" s="173"/>
      <c r="G1940" s="173"/>
      <c r="I1940" s="92"/>
      <c r="J1940" s="169"/>
      <c r="R1940" s="169"/>
      <c r="S1940" s="169"/>
      <c r="T1940" s="169"/>
      <c r="U1940" s="169"/>
      <c r="V1940" s="169"/>
      <c r="W1940" s="108"/>
      <c r="Y1940" s="92"/>
      <c r="Z1940" s="169"/>
      <c r="AA1940" s="169"/>
    </row>
    <row r="1941" spans="1:32" hidden="1" x14ac:dyDescent="0.25">
      <c r="A1941" s="171"/>
      <c r="B1941" s="171"/>
      <c r="C1941" s="171"/>
      <c r="D1941" s="172"/>
      <c r="E1941" s="173"/>
      <c r="F1941" s="173"/>
      <c r="G1941" s="173"/>
      <c r="I1941" s="92"/>
      <c r="J1941" s="169"/>
      <c r="R1941" s="169"/>
      <c r="S1941" s="169"/>
      <c r="T1941" s="169"/>
      <c r="U1941" s="169"/>
      <c r="V1941" s="169"/>
      <c r="W1941" s="108"/>
      <c r="Y1941" s="92"/>
      <c r="Z1941" s="169"/>
      <c r="AA1941" s="169"/>
    </row>
    <row r="1942" spans="1:32" hidden="1" x14ac:dyDescent="0.25">
      <c r="A1942" s="171"/>
      <c r="B1942" s="171"/>
      <c r="C1942" s="171"/>
      <c r="D1942" s="172"/>
      <c r="E1942" s="173"/>
      <c r="F1942" s="173"/>
      <c r="G1942" s="173"/>
      <c r="I1942" s="92"/>
      <c r="J1942" s="169"/>
      <c r="R1942" s="169"/>
      <c r="S1942" s="169"/>
      <c r="T1942" s="169"/>
      <c r="U1942" s="169"/>
      <c r="V1942" s="169"/>
      <c r="W1942" s="108"/>
      <c r="Y1942" s="92"/>
      <c r="Z1942" s="169"/>
      <c r="AA1942" s="169"/>
    </row>
    <row r="1943" spans="1:32" hidden="1" x14ac:dyDescent="0.25">
      <c r="A1943" s="171"/>
      <c r="B1943" s="171"/>
      <c r="C1943" s="171"/>
      <c r="D1943" s="172"/>
      <c r="E1943" s="173"/>
      <c r="F1943" s="173"/>
      <c r="G1943" s="173"/>
      <c r="I1943" s="92"/>
      <c r="J1943" s="169"/>
      <c r="R1943" s="169"/>
      <c r="S1943" s="169"/>
      <c r="T1943" s="169"/>
      <c r="U1943" s="169"/>
      <c r="V1943" s="169"/>
      <c r="W1943" s="108"/>
      <c r="Y1943" s="92"/>
      <c r="Z1943" s="169"/>
      <c r="AA1943" s="169"/>
    </row>
    <row r="1944" spans="1:32" hidden="1" x14ac:dyDescent="0.25">
      <c r="A1944" s="171"/>
      <c r="B1944" s="171"/>
      <c r="C1944" s="171"/>
      <c r="D1944" s="172"/>
      <c r="E1944" s="173"/>
      <c r="F1944" s="173"/>
      <c r="G1944" s="173"/>
      <c r="I1944" s="92"/>
      <c r="J1944" s="169"/>
      <c r="R1944" s="169"/>
      <c r="S1944" s="169"/>
      <c r="T1944" s="169"/>
      <c r="U1944" s="169"/>
      <c r="V1944" s="169"/>
      <c r="W1944" s="108"/>
      <c r="Y1944" s="92"/>
      <c r="Z1944" s="169"/>
      <c r="AA1944" s="169"/>
      <c r="AF1944" s="169"/>
    </row>
    <row r="1945" spans="1:32" hidden="1" x14ac:dyDescent="0.25">
      <c r="A1945" s="171"/>
      <c r="B1945" s="171"/>
      <c r="C1945" s="171"/>
      <c r="D1945" s="172"/>
      <c r="E1945" s="173"/>
      <c r="F1945" s="173"/>
      <c r="G1945" s="173"/>
      <c r="I1945" s="92"/>
      <c r="J1945" s="169"/>
      <c r="R1945" s="169"/>
      <c r="S1945" s="169"/>
      <c r="T1945" s="169"/>
      <c r="U1945" s="169"/>
      <c r="V1945" s="169"/>
      <c r="W1945" s="108"/>
      <c r="Y1945" s="92"/>
      <c r="Z1945" s="169"/>
      <c r="AA1945" s="169"/>
    </row>
    <row r="1946" spans="1:32" hidden="1" x14ac:dyDescent="0.25">
      <c r="A1946" s="171"/>
      <c r="B1946" s="171"/>
      <c r="C1946" s="171"/>
      <c r="D1946" s="172"/>
      <c r="E1946" s="173"/>
      <c r="F1946" s="173"/>
      <c r="G1946" s="173"/>
      <c r="I1946" s="92"/>
      <c r="J1946" s="169"/>
      <c r="R1946" s="169"/>
      <c r="S1946" s="169"/>
      <c r="T1946" s="169"/>
      <c r="U1946" s="169"/>
      <c r="V1946" s="169"/>
      <c r="W1946" s="108"/>
      <c r="Y1946" s="92"/>
      <c r="Z1946" s="169"/>
      <c r="AA1946" s="169"/>
    </row>
    <row r="1947" spans="1:32" hidden="1" x14ac:dyDescent="0.25">
      <c r="A1947" s="171"/>
      <c r="B1947" s="171"/>
      <c r="C1947" s="171"/>
      <c r="D1947" s="172"/>
      <c r="E1947" s="173"/>
      <c r="F1947" s="173"/>
      <c r="G1947" s="173"/>
      <c r="I1947" s="92"/>
      <c r="J1947" s="169"/>
      <c r="R1947" s="169"/>
      <c r="S1947" s="169"/>
      <c r="T1947" s="169"/>
      <c r="U1947" s="169"/>
      <c r="V1947" s="169"/>
      <c r="W1947" s="108"/>
      <c r="Y1947" s="92"/>
      <c r="Z1947" s="169"/>
      <c r="AA1947" s="169"/>
      <c r="AF1947" s="169"/>
    </row>
    <row r="1948" spans="1:32" hidden="1" x14ac:dyDescent="0.25">
      <c r="A1948" s="171"/>
      <c r="B1948" s="171"/>
      <c r="C1948" s="171"/>
      <c r="D1948" s="172"/>
      <c r="E1948" s="173"/>
      <c r="F1948" s="173"/>
      <c r="G1948" s="173"/>
      <c r="I1948" s="92"/>
      <c r="J1948" s="169"/>
      <c r="R1948" s="169"/>
      <c r="S1948" s="169"/>
      <c r="T1948" s="169"/>
      <c r="U1948" s="169"/>
      <c r="V1948" s="169"/>
      <c r="W1948" s="108"/>
      <c r="Y1948" s="92"/>
      <c r="Z1948" s="169"/>
      <c r="AA1948" s="169"/>
    </row>
    <row r="1949" spans="1:32" hidden="1" x14ac:dyDescent="0.25">
      <c r="A1949" s="171"/>
      <c r="B1949" s="171"/>
      <c r="C1949" s="171"/>
      <c r="D1949" s="172"/>
      <c r="E1949" s="173"/>
      <c r="F1949" s="173"/>
      <c r="G1949" s="173"/>
      <c r="I1949" s="92"/>
      <c r="J1949" s="169"/>
      <c r="R1949" s="169"/>
      <c r="S1949" s="169"/>
      <c r="T1949" s="169"/>
      <c r="U1949" s="169"/>
      <c r="V1949" s="169"/>
      <c r="W1949" s="108"/>
      <c r="Y1949" s="92"/>
      <c r="Z1949" s="169"/>
      <c r="AA1949" s="169"/>
    </row>
    <row r="1950" spans="1:32" hidden="1" x14ac:dyDescent="0.25">
      <c r="A1950" s="171"/>
      <c r="B1950" s="171"/>
      <c r="C1950" s="171"/>
      <c r="D1950" s="172"/>
      <c r="E1950" s="173"/>
      <c r="F1950" s="173"/>
      <c r="G1950" s="173"/>
      <c r="I1950" s="92"/>
      <c r="J1950" s="169"/>
      <c r="R1950" s="169"/>
      <c r="S1950" s="169"/>
      <c r="T1950" s="169"/>
      <c r="U1950" s="169"/>
      <c r="V1950" s="169"/>
      <c r="W1950" s="108"/>
      <c r="Y1950" s="92"/>
      <c r="Z1950" s="169"/>
      <c r="AA1950" s="169"/>
    </row>
    <row r="1951" spans="1:32" hidden="1" x14ac:dyDescent="0.25">
      <c r="A1951" s="171"/>
      <c r="B1951" s="171"/>
      <c r="C1951" s="171"/>
      <c r="D1951" s="172"/>
      <c r="E1951" s="173"/>
      <c r="F1951" s="173"/>
      <c r="G1951" s="173"/>
      <c r="I1951" s="92"/>
      <c r="J1951" s="169"/>
      <c r="R1951" s="169"/>
      <c r="S1951" s="169"/>
      <c r="T1951" s="169"/>
      <c r="U1951" s="169"/>
      <c r="V1951" s="169"/>
      <c r="W1951" s="108"/>
      <c r="Y1951" s="92"/>
      <c r="Z1951" s="169"/>
      <c r="AA1951" s="169"/>
    </row>
    <row r="1952" spans="1:32" hidden="1" x14ac:dyDescent="0.25">
      <c r="A1952" s="171"/>
      <c r="B1952" s="171"/>
      <c r="C1952" s="171"/>
      <c r="D1952" s="172"/>
      <c r="E1952" s="173"/>
      <c r="F1952" s="173"/>
      <c r="G1952" s="173"/>
      <c r="I1952" s="92"/>
      <c r="J1952" s="169"/>
      <c r="R1952" s="169"/>
      <c r="S1952" s="169"/>
      <c r="T1952" s="169"/>
      <c r="U1952" s="169"/>
      <c r="V1952" s="169"/>
      <c r="W1952" s="108"/>
      <c r="Y1952" s="92"/>
      <c r="Z1952" s="169"/>
      <c r="AA1952" s="169"/>
    </row>
    <row r="1953" spans="1:32" hidden="1" x14ac:dyDescent="0.25">
      <c r="A1953" s="171"/>
      <c r="B1953" s="171"/>
      <c r="C1953" s="171"/>
      <c r="D1953" s="172"/>
      <c r="E1953" s="173"/>
      <c r="F1953" s="173"/>
      <c r="G1953" s="173"/>
      <c r="I1953" s="92"/>
      <c r="J1953" s="169"/>
      <c r="R1953" s="169"/>
      <c r="S1953" s="169"/>
      <c r="T1953" s="169"/>
      <c r="U1953" s="169"/>
      <c r="V1953" s="169"/>
      <c r="W1953" s="108"/>
      <c r="Y1953" s="92"/>
      <c r="Z1953" s="169"/>
      <c r="AA1953" s="169"/>
    </row>
    <row r="1954" spans="1:32" hidden="1" x14ac:dyDescent="0.25">
      <c r="A1954" s="171"/>
      <c r="B1954" s="171"/>
      <c r="C1954" s="171"/>
      <c r="D1954" s="172"/>
      <c r="E1954" s="173"/>
      <c r="F1954" s="173"/>
      <c r="G1954" s="173"/>
      <c r="I1954" s="92"/>
      <c r="J1954" s="169"/>
      <c r="R1954" s="169"/>
      <c r="S1954" s="169"/>
      <c r="T1954" s="169"/>
      <c r="U1954" s="169"/>
      <c r="V1954" s="169"/>
      <c r="W1954" s="108"/>
      <c r="Y1954" s="92"/>
      <c r="Z1954" s="169"/>
      <c r="AA1954" s="169"/>
    </row>
    <row r="1955" spans="1:32" hidden="1" x14ac:dyDescent="0.25">
      <c r="A1955" s="171"/>
      <c r="B1955" s="171"/>
      <c r="C1955" s="171"/>
      <c r="D1955" s="172"/>
      <c r="E1955" s="173"/>
      <c r="F1955" s="173"/>
      <c r="G1955" s="173"/>
      <c r="I1955" s="92"/>
      <c r="J1955" s="169"/>
      <c r="R1955" s="169"/>
      <c r="S1955" s="169"/>
      <c r="T1955" s="169"/>
      <c r="U1955" s="169"/>
      <c r="V1955" s="169"/>
      <c r="W1955" s="108"/>
      <c r="Y1955" s="92"/>
      <c r="Z1955" s="169"/>
      <c r="AA1955" s="169"/>
    </row>
    <row r="1956" spans="1:32" hidden="1" x14ac:dyDescent="0.25">
      <c r="A1956" s="171"/>
      <c r="B1956" s="171"/>
      <c r="C1956" s="171"/>
      <c r="D1956" s="172"/>
      <c r="E1956" s="173"/>
      <c r="F1956" s="173"/>
      <c r="G1956" s="173"/>
      <c r="I1956" s="92"/>
      <c r="J1956" s="169"/>
      <c r="R1956" s="169"/>
      <c r="S1956" s="169"/>
      <c r="T1956" s="169"/>
      <c r="U1956" s="169"/>
      <c r="V1956" s="169"/>
      <c r="W1956" s="108"/>
      <c r="Y1956" s="92"/>
      <c r="Z1956" s="169"/>
      <c r="AA1956" s="169"/>
    </row>
    <row r="1957" spans="1:32" hidden="1" x14ac:dyDescent="0.25">
      <c r="A1957" s="171"/>
      <c r="B1957" s="171"/>
      <c r="C1957" s="171"/>
      <c r="D1957" s="172"/>
      <c r="E1957" s="173"/>
      <c r="F1957" s="173"/>
      <c r="G1957" s="173"/>
      <c r="I1957" s="92"/>
      <c r="J1957" s="169"/>
      <c r="R1957" s="169"/>
      <c r="S1957" s="169"/>
      <c r="T1957" s="169"/>
      <c r="U1957" s="169"/>
      <c r="V1957" s="169"/>
      <c r="W1957" s="108"/>
      <c r="Y1957" s="92"/>
      <c r="Z1957" s="169"/>
      <c r="AA1957" s="169"/>
    </row>
    <row r="1958" spans="1:32" hidden="1" x14ac:dyDescent="0.25">
      <c r="A1958" s="171"/>
      <c r="B1958" s="171"/>
      <c r="C1958" s="171"/>
      <c r="D1958" s="172"/>
      <c r="E1958" s="173"/>
      <c r="F1958" s="173"/>
      <c r="G1958" s="173"/>
      <c r="I1958" s="92"/>
      <c r="J1958" s="169"/>
      <c r="R1958" s="169"/>
      <c r="S1958" s="169"/>
      <c r="T1958" s="169"/>
      <c r="U1958" s="169"/>
      <c r="V1958" s="169"/>
      <c r="W1958" s="108"/>
      <c r="Y1958" s="92"/>
      <c r="Z1958" s="169"/>
      <c r="AA1958" s="169"/>
    </row>
    <row r="1959" spans="1:32" hidden="1" x14ac:dyDescent="0.25">
      <c r="A1959" s="171"/>
      <c r="B1959" s="171"/>
      <c r="C1959" s="171"/>
      <c r="D1959" s="172"/>
      <c r="E1959" s="173"/>
      <c r="F1959" s="173"/>
      <c r="G1959" s="173"/>
      <c r="I1959" s="92"/>
      <c r="J1959" s="169"/>
      <c r="R1959" s="169"/>
      <c r="S1959" s="169"/>
      <c r="T1959" s="169"/>
      <c r="U1959" s="169"/>
      <c r="V1959" s="169"/>
      <c r="W1959" s="108"/>
      <c r="Y1959" s="92"/>
      <c r="Z1959" s="169"/>
      <c r="AA1959" s="169"/>
    </row>
    <row r="1960" spans="1:32" hidden="1" x14ac:dyDescent="0.25">
      <c r="A1960" s="171"/>
      <c r="B1960" s="171"/>
      <c r="C1960" s="171"/>
      <c r="D1960" s="172"/>
      <c r="E1960" s="173"/>
      <c r="F1960" s="173"/>
      <c r="G1960" s="173"/>
      <c r="I1960" s="92"/>
      <c r="J1960" s="169"/>
      <c r="R1960" s="169"/>
      <c r="S1960" s="169"/>
      <c r="T1960" s="169"/>
      <c r="U1960" s="169"/>
      <c r="V1960" s="169"/>
      <c r="W1960" s="108"/>
      <c r="Y1960" s="92"/>
      <c r="Z1960" s="169"/>
      <c r="AA1960" s="169"/>
    </row>
    <row r="1961" spans="1:32" hidden="1" x14ac:dyDescent="0.25">
      <c r="A1961" s="171"/>
      <c r="B1961" s="171"/>
      <c r="C1961" s="171"/>
      <c r="D1961" s="172"/>
      <c r="E1961" s="173"/>
      <c r="F1961" s="173"/>
      <c r="G1961" s="173"/>
      <c r="I1961" s="92"/>
      <c r="J1961" s="169"/>
      <c r="R1961" s="169"/>
      <c r="S1961" s="169"/>
      <c r="T1961" s="169"/>
      <c r="U1961" s="169"/>
      <c r="V1961" s="169"/>
      <c r="W1961" s="108"/>
      <c r="Y1961" s="92"/>
      <c r="Z1961" s="169"/>
      <c r="AA1961" s="169"/>
    </row>
    <row r="1962" spans="1:32" hidden="1" x14ac:dyDescent="0.25">
      <c r="A1962" s="171"/>
      <c r="B1962" s="171"/>
      <c r="C1962" s="171"/>
      <c r="D1962" s="172"/>
      <c r="E1962" s="173"/>
      <c r="F1962" s="173"/>
      <c r="G1962" s="173"/>
      <c r="I1962" s="92"/>
      <c r="J1962" s="169"/>
      <c r="R1962" s="169"/>
      <c r="S1962" s="169"/>
      <c r="T1962" s="169"/>
      <c r="U1962" s="169"/>
      <c r="V1962" s="169"/>
      <c r="W1962" s="108"/>
      <c r="Y1962" s="92"/>
      <c r="Z1962" s="169"/>
      <c r="AA1962" s="169"/>
      <c r="AF1962" s="169"/>
    </row>
    <row r="1963" spans="1:32" hidden="1" x14ac:dyDescent="0.25">
      <c r="A1963" s="171"/>
      <c r="B1963" s="171"/>
      <c r="C1963" s="171"/>
      <c r="D1963" s="172"/>
      <c r="E1963" s="173"/>
      <c r="F1963" s="173"/>
      <c r="G1963" s="173"/>
      <c r="I1963" s="92"/>
      <c r="J1963" s="169"/>
      <c r="R1963" s="169"/>
      <c r="S1963" s="169"/>
      <c r="T1963" s="169"/>
      <c r="U1963" s="169"/>
      <c r="V1963" s="169"/>
      <c r="W1963" s="108"/>
      <c r="Y1963" s="92"/>
      <c r="Z1963" s="169"/>
      <c r="AA1963" s="169"/>
    </row>
    <row r="1964" spans="1:32" hidden="1" x14ac:dyDescent="0.25">
      <c r="A1964" s="171"/>
      <c r="B1964" s="171"/>
      <c r="C1964" s="171"/>
      <c r="D1964" s="172"/>
      <c r="E1964" s="173"/>
      <c r="F1964" s="173"/>
      <c r="G1964" s="173"/>
      <c r="I1964" s="92"/>
      <c r="J1964" s="169"/>
      <c r="R1964" s="169"/>
      <c r="S1964" s="169"/>
      <c r="T1964" s="169"/>
      <c r="U1964" s="169"/>
      <c r="V1964" s="169"/>
      <c r="W1964" s="108"/>
      <c r="Y1964" s="92"/>
      <c r="Z1964" s="169"/>
      <c r="AA1964" s="169"/>
    </row>
    <row r="1965" spans="1:32" hidden="1" x14ac:dyDescent="0.25">
      <c r="A1965" s="171"/>
      <c r="B1965" s="171"/>
      <c r="C1965" s="171"/>
      <c r="D1965" s="172"/>
      <c r="E1965" s="173"/>
      <c r="F1965" s="173"/>
      <c r="G1965" s="173"/>
      <c r="I1965" s="92"/>
      <c r="J1965" s="169"/>
      <c r="R1965" s="169"/>
      <c r="S1965" s="169"/>
      <c r="T1965" s="169"/>
      <c r="U1965" s="169"/>
      <c r="V1965" s="169"/>
      <c r="W1965" s="108"/>
      <c r="Y1965" s="92"/>
      <c r="Z1965" s="169"/>
      <c r="AA1965" s="169"/>
    </row>
    <row r="1966" spans="1:32" hidden="1" x14ac:dyDescent="0.25">
      <c r="A1966" s="171"/>
      <c r="B1966" s="171"/>
      <c r="C1966" s="171"/>
      <c r="D1966" s="172"/>
      <c r="E1966" s="173"/>
      <c r="F1966" s="173"/>
      <c r="G1966" s="173"/>
      <c r="I1966" s="92"/>
      <c r="J1966" s="169"/>
      <c r="R1966" s="169"/>
      <c r="S1966" s="169"/>
      <c r="T1966" s="169"/>
      <c r="U1966" s="169"/>
      <c r="V1966" s="169"/>
      <c r="W1966" s="108"/>
      <c r="Y1966" s="92"/>
      <c r="Z1966" s="169"/>
      <c r="AA1966" s="169"/>
    </row>
    <row r="1967" spans="1:32" hidden="1" x14ac:dyDescent="0.25">
      <c r="A1967" s="171"/>
      <c r="B1967" s="171"/>
      <c r="C1967" s="171"/>
      <c r="D1967" s="172"/>
      <c r="E1967" s="173"/>
      <c r="F1967" s="173"/>
      <c r="G1967" s="173"/>
      <c r="I1967" s="92"/>
      <c r="J1967" s="169"/>
      <c r="R1967" s="169"/>
      <c r="S1967" s="169"/>
      <c r="T1967" s="169"/>
      <c r="U1967" s="169"/>
      <c r="V1967" s="169"/>
      <c r="W1967" s="108"/>
      <c r="Y1967" s="92"/>
      <c r="Z1967" s="169"/>
      <c r="AA1967" s="169"/>
    </row>
    <row r="1968" spans="1:32" hidden="1" x14ac:dyDescent="0.25">
      <c r="A1968" s="171"/>
      <c r="B1968" s="171"/>
      <c r="C1968" s="171"/>
      <c r="D1968" s="172"/>
      <c r="E1968" s="173"/>
      <c r="F1968" s="173"/>
      <c r="G1968" s="173"/>
      <c r="I1968" s="92"/>
      <c r="J1968" s="169"/>
      <c r="R1968" s="169"/>
      <c r="S1968" s="169"/>
      <c r="T1968" s="169"/>
      <c r="U1968" s="169"/>
      <c r="V1968" s="169"/>
      <c r="W1968" s="108"/>
      <c r="Y1968" s="92"/>
      <c r="Z1968" s="169"/>
      <c r="AA1968" s="169"/>
    </row>
    <row r="1969" spans="1:27" hidden="1" x14ac:dyDescent="0.25">
      <c r="A1969" s="171"/>
      <c r="B1969" s="171"/>
      <c r="C1969" s="171"/>
      <c r="D1969" s="172"/>
      <c r="E1969" s="173"/>
      <c r="F1969" s="173"/>
      <c r="G1969" s="173"/>
      <c r="I1969" s="92"/>
      <c r="J1969" s="169"/>
      <c r="R1969" s="169"/>
      <c r="S1969" s="169"/>
      <c r="T1969" s="169"/>
      <c r="U1969" s="169"/>
      <c r="V1969" s="169"/>
      <c r="W1969" s="108"/>
      <c r="Y1969" s="92"/>
      <c r="Z1969" s="169"/>
      <c r="AA1969" s="169"/>
    </row>
    <row r="1970" spans="1:27" hidden="1" x14ac:dyDescent="0.25">
      <c r="A1970" s="171"/>
      <c r="B1970" s="171"/>
      <c r="C1970" s="171"/>
      <c r="D1970" s="172"/>
      <c r="E1970" s="173"/>
      <c r="F1970" s="173"/>
      <c r="G1970" s="173"/>
      <c r="I1970" s="92"/>
      <c r="J1970" s="169"/>
      <c r="R1970" s="169"/>
      <c r="S1970" s="169"/>
      <c r="T1970" s="169"/>
      <c r="U1970" s="169"/>
      <c r="V1970" s="169"/>
      <c r="W1970" s="108"/>
      <c r="Y1970" s="92"/>
      <c r="Z1970" s="169"/>
      <c r="AA1970" s="169"/>
    </row>
    <row r="1971" spans="1:27" hidden="1" x14ac:dyDescent="0.25">
      <c r="A1971" s="171"/>
      <c r="B1971" s="171"/>
      <c r="C1971" s="171"/>
      <c r="D1971" s="172"/>
      <c r="E1971" s="173"/>
      <c r="F1971" s="173"/>
      <c r="G1971" s="173"/>
      <c r="I1971" s="92"/>
      <c r="J1971" s="169"/>
      <c r="R1971" s="169"/>
      <c r="S1971" s="169"/>
      <c r="T1971" s="169"/>
      <c r="U1971" s="169"/>
      <c r="V1971" s="169"/>
      <c r="W1971" s="108"/>
      <c r="Y1971" s="92"/>
      <c r="Z1971" s="169"/>
      <c r="AA1971" s="169"/>
    </row>
    <row r="1972" spans="1:27" hidden="1" x14ac:dyDescent="0.25">
      <c r="A1972" s="171"/>
      <c r="B1972" s="171"/>
      <c r="C1972" s="171"/>
      <c r="D1972" s="172"/>
      <c r="E1972" s="173"/>
      <c r="F1972" s="173"/>
      <c r="G1972" s="173"/>
      <c r="I1972" s="92"/>
      <c r="J1972" s="169"/>
      <c r="R1972" s="169"/>
      <c r="S1972" s="169"/>
      <c r="T1972" s="169"/>
      <c r="U1972" s="169"/>
      <c r="V1972" s="169"/>
      <c r="W1972" s="108"/>
      <c r="Y1972" s="92"/>
      <c r="Z1972" s="169"/>
      <c r="AA1972" s="169"/>
    </row>
    <row r="1973" spans="1:27" hidden="1" x14ac:dyDescent="0.25">
      <c r="A1973" s="171"/>
      <c r="B1973" s="171"/>
      <c r="C1973" s="171"/>
      <c r="D1973" s="172"/>
      <c r="E1973" s="173"/>
      <c r="F1973" s="173"/>
      <c r="G1973" s="173"/>
      <c r="I1973" s="92"/>
      <c r="J1973" s="169"/>
      <c r="R1973" s="169"/>
      <c r="S1973" s="169"/>
      <c r="T1973" s="169"/>
      <c r="U1973" s="169"/>
      <c r="V1973" s="169"/>
      <c r="W1973" s="108"/>
      <c r="Y1973" s="92"/>
      <c r="Z1973" s="169"/>
      <c r="AA1973" s="169"/>
    </row>
    <row r="1974" spans="1:27" hidden="1" x14ac:dyDescent="0.25">
      <c r="A1974" s="171"/>
      <c r="B1974" s="171"/>
      <c r="C1974" s="171"/>
      <c r="D1974" s="172"/>
      <c r="E1974" s="173"/>
      <c r="F1974" s="173"/>
      <c r="G1974" s="173"/>
      <c r="I1974" s="92"/>
      <c r="J1974" s="169"/>
      <c r="R1974" s="169"/>
      <c r="S1974" s="169"/>
      <c r="T1974" s="169"/>
      <c r="U1974" s="169"/>
      <c r="V1974" s="169"/>
      <c r="W1974" s="108"/>
      <c r="Y1974" s="92"/>
      <c r="Z1974" s="169"/>
      <c r="AA1974" s="169"/>
    </row>
    <row r="1975" spans="1:27" hidden="1" x14ac:dyDescent="0.25">
      <c r="A1975" s="171"/>
      <c r="B1975" s="171"/>
      <c r="C1975" s="171"/>
      <c r="D1975" s="172"/>
      <c r="E1975" s="173"/>
      <c r="F1975" s="173"/>
      <c r="G1975" s="173"/>
      <c r="I1975" s="92"/>
      <c r="J1975" s="169"/>
      <c r="R1975" s="169"/>
      <c r="S1975" s="169"/>
      <c r="T1975" s="169"/>
      <c r="U1975" s="169"/>
      <c r="V1975" s="169"/>
      <c r="W1975" s="108"/>
      <c r="Y1975" s="92"/>
      <c r="Z1975" s="169"/>
      <c r="AA1975" s="169"/>
    </row>
    <row r="1976" spans="1:27" hidden="1" x14ac:dyDescent="0.25">
      <c r="A1976" s="171"/>
      <c r="B1976" s="171"/>
      <c r="C1976" s="171"/>
      <c r="D1976" s="172"/>
      <c r="E1976" s="173"/>
      <c r="F1976" s="173"/>
      <c r="G1976" s="173"/>
      <c r="I1976" s="92"/>
      <c r="J1976" s="169"/>
      <c r="R1976" s="169"/>
      <c r="S1976" s="169"/>
      <c r="T1976" s="169"/>
      <c r="U1976" s="169"/>
      <c r="V1976" s="169"/>
      <c r="W1976" s="108"/>
      <c r="Y1976" s="92"/>
      <c r="Z1976" s="169"/>
      <c r="AA1976" s="169"/>
    </row>
    <row r="1977" spans="1:27" hidden="1" x14ac:dyDescent="0.25">
      <c r="A1977" s="171"/>
      <c r="B1977" s="171"/>
      <c r="C1977" s="171"/>
      <c r="D1977" s="172"/>
      <c r="E1977" s="173"/>
      <c r="F1977" s="173"/>
      <c r="G1977" s="173"/>
      <c r="I1977" s="92"/>
      <c r="J1977" s="169"/>
      <c r="R1977" s="169"/>
      <c r="S1977" s="169"/>
      <c r="T1977" s="169"/>
      <c r="U1977" s="169"/>
      <c r="V1977" s="169"/>
      <c r="W1977" s="108"/>
      <c r="Y1977" s="92"/>
      <c r="Z1977" s="169"/>
      <c r="AA1977" s="169"/>
    </row>
    <row r="1978" spans="1:27" hidden="1" x14ac:dyDescent="0.25">
      <c r="A1978" s="171"/>
      <c r="B1978" s="171"/>
      <c r="C1978" s="171"/>
      <c r="D1978" s="172"/>
      <c r="E1978" s="173"/>
      <c r="F1978" s="173"/>
      <c r="G1978" s="173"/>
      <c r="I1978" s="92"/>
      <c r="J1978" s="169"/>
      <c r="R1978" s="169"/>
      <c r="S1978" s="169"/>
      <c r="T1978" s="169"/>
      <c r="U1978" s="169"/>
      <c r="V1978" s="169"/>
      <c r="W1978" s="108"/>
      <c r="Y1978" s="92"/>
      <c r="Z1978" s="169"/>
      <c r="AA1978" s="169"/>
    </row>
    <row r="1979" spans="1:27" hidden="1" x14ac:dyDescent="0.25">
      <c r="A1979" s="171"/>
      <c r="B1979" s="171"/>
      <c r="C1979" s="171"/>
      <c r="D1979" s="172"/>
      <c r="E1979" s="173"/>
      <c r="F1979" s="173"/>
      <c r="G1979" s="173"/>
      <c r="I1979" s="92"/>
      <c r="J1979" s="169"/>
      <c r="R1979" s="169"/>
      <c r="S1979" s="169"/>
      <c r="T1979" s="169"/>
      <c r="U1979" s="169"/>
      <c r="V1979" s="169"/>
      <c r="W1979" s="108"/>
      <c r="Y1979" s="92"/>
      <c r="Z1979" s="169"/>
      <c r="AA1979" s="169"/>
    </row>
    <row r="1980" spans="1:27" hidden="1" x14ac:dyDescent="0.25">
      <c r="A1980" s="171"/>
      <c r="B1980" s="171"/>
      <c r="C1980" s="171"/>
      <c r="D1980" s="172"/>
      <c r="E1980" s="173"/>
      <c r="F1980" s="173"/>
      <c r="G1980" s="173"/>
      <c r="I1980" s="92"/>
      <c r="J1980" s="169"/>
      <c r="R1980" s="169"/>
      <c r="S1980" s="169"/>
      <c r="T1980" s="169"/>
      <c r="U1980" s="169"/>
      <c r="V1980" s="169"/>
      <c r="W1980" s="108"/>
      <c r="Y1980" s="92"/>
      <c r="Z1980" s="169"/>
      <c r="AA1980" s="169"/>
    </row>
    <row r="1981" spans="1:27" hidden="1" x14ac:dyDescent="0.25">
      <c r="A1981" s="171"/>
      <c r="B1981" s="171"/>
      <c r="C1981" s="171"/>
      <c r="D1981" s="172"/>
      <c r="E1981" s="173"/>
      <c r="F1981" s="173"/>
      <c r="G1981" s="173"/>
      <c r="I1981" s="92"/>
      <c r="J1981" s="169"/>
      <c r="R1981" s="169"/>
      <c r="S1981" s="169"/>
      <c r="T1981" s="169"/>
      <c r="U1981" s="169"/>
      <c r="V1981" s="169"/>
      <c r="W1981" s="108"/>
      <c r="Y1981" s="92"/>
      <c r="Z1981" s="169"/>
      <c r="AA1981" s="169"/>
    </row>
    <row r="1982" spans="1:27" hidden="1" x14ac:dyDescent="0.25">
      <c r="A1982" s="171"/>
      <c r="B1982" s="171"/>
      <c r="C1982" s="171"/>
      <c r="D1982" s="172"/>
      <c r="E1982" s="173"/>
      <c r="F1982" s="173"/>
      <c r="G1982" s="173"/>
      <c r="I1982" s="92"/>
      <c r="J1982" s="169"/>
      <c r="R1982" s="169"/>
      <c r="S1982" s="169"/>
      <c r="T1982" s="169"/>
      <c r="U1982" s="169"/>
      <c r="V1982" s="169"/>
      <c r="W1982" s="108"/>
      <c r="Y1982" s="92"/>
      <c r="Z1982" s="169"/>
      <c r="AA1982" s="169"/>
    </row>
    <row r="1983" spans="1:27" hidden="1" x14ac:dyDescent="0.25">
      <c r="A1983" s="171"/>
      <c r="B1983" s="171"/>
      <c r="C1983" s="171"/>
      <c r="D1983" s="172"/>
      <c r="E1983" s="173"/>
      <c r="F1983" s="173"/>
      <c r="G1983" s="173"/>
      <c r="I1983" s="92"/>
      <c r="J1983" s="169"/>
      <c r="R1983" s="169"/>
      <c r="S1983" s="169"/>
      <c r="T1983" s="169"/>
      <c r="U1983" s="169"/>
      <c r="V1983" s="169"/>
      <c r="W1983" s="108"/>
      <c r="Y1983" s="92"/>
      <c r="Z1983" s="169"/>
      <c r="AA1983" s="169"/>
    </row>
    <row r="1984" spans="1:27" hidden="1" x14ac:dyDescent="0.25">
      <c r="A1984" s="171"/>
      <c r="B1984" s="171"/>
      <c r="C1984" s="171"/>
      <c r="D1984" s="172"/>
      <c r="E1984" s="173"/>
      <c r="F1984" s="173"/>
      <c r="G1984" s="173"/>
      <c r="I1984" s="92"/>
      <c r="J1984" s="169"/>
      <c r="R1984" s="169"/>
      <c r="S1984" s="169"/>
      <c r="T1984" s="169"/>
      <c r="U1984" s="169"/>
      <c r="V1984" s="169"/>
      <c r="W1984" s="108"/>
      <c r="Y1984" s="92"/>
      <c r="Z1984" s="169"/>
      <c r="AA1984" s="169"/>
    </row>
    <row r="1985" spans="1:27" hidden="1" x14ac:dyDescent="0.25">
      <c r="A1985" s="171"/>
      <c r="B1985" s="171"/>
      <c r="C1985" s="171"/>
      <c r="D1985" s="172"/>
      <c r="E1985" s="173"/>
      <c r="F1985" s="173"/>
      <c r="G1985" s="173"/>
      <c r="I1985" s="92"/>
      <c r="J1985" s="169"/>
      <c r="R1985" s="169"/>
      <c r="S1985" s="169"/>
      <c r="T1985" s="169"/>
      <c r="U1985" s="169"/>
      <c r="V1985" s="169"/>
      <c r="W1985" s="108"/>
      <c r="Y1985" s="92"/>
      <c r="Z1985" s="169"/>
      <c r="AA1985" s="169"/>
    </row>
    <row r="1986" spans="1:27" hidden="1" x14ac:dyDescent="0.25">
      <c r="A1986" s="171"/>
      <c r="B1986" s="171"/>
      <c r="C1986" s="171"/>
      <c r="D1986" s="172"/>
      <c r="E1986" s="173"/>
      <c r="F1986" s="173"/>
      <c r="G1986" s="173"/>
      <c r="I1986" s="92"/>
      <c r="J1986" s="169"/>
      <c r="R1986" s="169"/>
      <c r="S1986" s="169"/>
      <c r="T1986" s="169"/>
      <c r="U1986" s="169"/>
      <c r="V1986" s="169"/>
      <c r="W1986" s="108"/>
      <c r="Y1986" s="92"/>
      <c r="Z1986" s="169"/>
      <c r="AA1986" s="169"/>
    </row>
    <row r="1987" spans="1:27" hidden="1" x14ac:dyDescent="0.25">
      <c r="A1987" s="171"/>
      <c r="B1987" s="171"/>
      <c r="C1987" s="171"/>
      <c r="D1987" s="172"/>
      <c r="E1987" s="173"/>
      <c r="F1987" s="173"/>
      <c r="G1987" s="173"/>
      <c r="I1987" s="92"/>
      <c r="J1987" s="169"/>
      <c r="R1987" s="169"/>
      <c r="S1987" s="169"/>
      <c r="T1987" s="169"/>
      <c r="U1987" s="169"/>
      <c r="V1987" s="169"/>
      <c r="W1987" s="108"/>
      <c r="Y1987" s="92"/>
      <c r="Z1987" s="169"/>
      <c r="AA1987" s="169"/>
    </row>
    <row r="1988" spans="1:27" hidden="1" x14ac:dyDescent="0.25">
      <c r="A1988" s="171"/>
      <c r="B1988" s="171"/>
      <c r="C1988" s="171"/>
      <c r="D1988" s="172"/>
      <c r="E1988" s="173"/>
      <c r="F1988" s="173"/>
      <c r="G1988" s="173"/>
      <c r="I1988" s="92"/>
      <c r="J1988" s="169"/>
      <c r="R1988" s="169"/>
      <c r="S1988" s="169"/>
      <c r="T1988" s="169"/>
      <c r="U1988" s="169"/>
      <c r="V1988" s="169"/>
      <c r="W1988" s="108"/>
      <c r="Y1988" s="92"/>
      <c r="Z1988" s="169"/>
      <c r="AA1988" s="169"/>
    </row>
    <row r="1989" spans="1:27" hidden="1" x14ac:dyDescent="0.25">
      <c r="A1989" s="171"/>
      <c r="B1989" s="171"/>
      <c r="C1989" s="171"/>
      <c r="D1989" s="172"/>
      <c r="E1989" s="173"/>
      <c r="F1989" s="173"/>
      <c r="G1989" s="173"/>
      <c r="I1989" s="92"/>
      <c r="J1989" s="169"/>
      <c r="R1989" s="169"/>
      <c r="S1989" s="169"/>
      <c r="T1989" s="169"/>
      <c r="U1989" s="169"/>
      <c r="V1989" s="169"/>
      <c r="W1989" s="108"/>
      <c r="Y1989" s="92"/>
      <c r="Z1989" s="169"/>
      <c r="AA1989" s="169"/>
    </row>
    <row r="1990" spans="1:27" hidden="1" x14ac:dyDescent="0.25">
      <c r="A1990" s="171"/>
      <c r="B1990" s="171"/>
      <c r="C1990" s="171"/>
      <c r="D1990" s="172"/>
      <c r="E1990" s="173"/>
      <c r="F1990" s="173"/>
      <c r="G1990" s="173"/>
      <c r="I1990" s="92"/>
      <c r="J1990" s="169"/>
      <c r="R1990" s="169"/>
      <c r="S1990" s="169"/>
      <c r="T1990" s="169"/>
      <c r="U1990" s="169"/>
      <c r="V1990" s="169"/>
      <c r="W1990" s="108"/>
      <c r="Y1990" s="92"/>
      <c r="Z1990" s="169"/>
      <c r="AA1990" s="169"/>
    </row>
    <row r="1991" spans="1:27" hidden="1" x14ac:dyDescent="0.25">
      <c r="A1991" s="171"/>
      <c r="B1991" s="171"/>
      <c r="C1991" s="171"/>
      <c r="D1991" s="172"/>
      <c r="E1991" s="173"/>
      <c r="F1991" s="173"/>
      <c r="G1991" s="173"/>
      <c r="I1991" s="92"/>
      <c r="J1991" s="169"/>
      <c r="R1991" s="169"/>
      <c r="S1991" s="169"/>
      <c r="T1991" s="169"/>
      <c r="U1991" s="169"/>
      <c r="V1991" s="169"/>
      <c r="W1991" s="108"/>
      <c r="Y1991" s="92"/>
      <c r="Z1991" s="169"/>
      <c r="AA1991" s="169"/>
    </row>
    <row r="1992" spans="1:27" hidden="1" x14ac:dyDescent="0.25">
      <c r="A1992" s="171"/>
      <c r="B1992" s="171"/>
      <c r="C1992" s="171"/>
      <c r="D1992" s="172"/>
      <c r="E1992" s="173"/>
      <c r="F1992" s="173"/>
      <c r="G1992" s="173"/>
      <c r="I1992" s="92"/>
      <c r="J1992" s="169"/>
      <c r="R1992" s="169"/>
      <c r="S1992" s="169"/>
      <c r="T1992" s="169"/>
      <c r="U1992" s="169"/>
      <c r="V1992" s="169"/>
      <c r="W1992" s="108"/>
      <c r="Y1992" s="92"/>
      <c r="Z1992" s="169"/>
      <c r="AA1992" s="169"/>
    </row>
    <row r="1993" spans="1:27" hidden="1" x14ac:dyDescent="0.25">
      <c r="A1993" s="171"/>
      <c r="B1993" s="171"/>
      <c r="C1993" s="171"/>
      <c r="D1993" s="172"/>
      <c r="E1993" s="173"/>
      <c r="F1993" s="173"/>
      <c r="G1993" s="173"/>
      <c r="I1993" s="92"/>
      <c r="J1993" s="169"/>
      <c r="R1993" s="169"/>
      <c r="S1993" s="169"/>
      <c r="T1993" s="169"/>
      <c r="U1993" s="169"/>
      <c r="V1993" s="169"/>
      <c r="W1993" s="108"/>
      <c r="Y1993" s="92"/>
      <c r="Z1993" s="169"/>
      <c r="AA1993" s="169"/>
    </row>
    <row r="1994" spans="1:27" hidden="1" x14ac:dyDescent="0.25">
      <c r="A1994" s="171"/>
      <c r="B1994" s="171"/>
      <c r="C1994" s="171"/>
      <c r="D1994" s="172"/>
      <c r="E1994" s="173"/>
      <c r="F1994" s="173"/>
      <c r="G1994" s="173"/>
      <c r="I1994" s="92"/>
      <c r="J1994" s="169"/>
      <c r="R1994" s="169"/>
      <c r="S1994" s="169"/>
      <c r="T1994" s="169"/>
      <c r="U1994" s="169"/>
      <c r="V1994" s="169"/>
      <c r="W1994" s="108"/>
      <c r="Y1994" s="92"/>
      <c r="Z1994" s="169"/>
      <c r="AA1994" s="169"/>
    </row>
    <row r="1995" spans="1:27" hidden="1" x14ac:dyDescent="0.25">
      <c r="A1995" s="171"/>
      <c r="B1995" s="171"/>
      <c r="C1995" s="171"/>
      <c r="D1995" s="172"/>
      <c r="E1995" s="173"/>
      <c r="F1995" s="173"/>
      <c r="G1995" s="173"/>
      <c r="I1995" s="92"/>
      <c r="J1995" s="169"/>
      <c r="R1995" s="169"/>
      <c r="S1995" s="169"/>
      <c r="T1995" s="169"/>
      <c r="U1995" s="169"/>
      <c r="V1995" s="169"/>
      <c r="W1995" s="108"/>
      <c r="Y1995" s="92"/>
      <c r="Z1995" s="169"/>
      <c r="AA1995" s="169"/>
    </row>
    <row r="1996" spans="1:27" hidden="1" x14ac:dyDescent="0.25">
      <c r="A1996" s="171"/>
      <c r="B1996" s="171"/>
      <c r="C1996" s="171"/>
      <c r="D1996" s="172"/>
      <c r="E1996" s="173"/>
      <c r="F1996" s="173"/>
      <c r="G1996" s="173"/>
      <c r="I1996" s="92"/>
      <c r="J1996" s="169"/>
      <c r="R1996" s="169"/>
      <c r="S1996" s="169"/>
      <c r="T1996" s="169"/>
      <c r="U1996" s="169"/>
      <c r="V1996" s="169"/>
      <c r="W1996" s="108"/>
      <c r="Y1996" s="92"/>
      <c r="Z1996" s="169"/>
      <c r="AA1996" s="169"/>
    </row>
    <row r="1997" spans="1:27" hidden="1" x14ac:dyDescent="0.25">
      <c r="A1997" s="171"/>
      <c r="B1997" s="171"/>
      <c r="C1997" s="171"/>
      <c r="D1997" s="172"/>
      <c r="E1997" s="173"/>
      <c r="F1997" s="173"/>
      <c r="G1997" s="173"/>
      <c r="I1997" s="92"/>
      <c r="J1997" s="169"/>
      <c r="R1997" s="169"/>
      <c r="S1997" s="169"/>
      <c r="T1997" s="169"/>
      <c r="U1997" s="169"/>
      <c r="V1997" s="169"/>
      <c r="W1997" s="108"/>
      <c r="Y1997" s="92"/>
      <c r="Z1997" s="169"/>
      <c r="AA1997" s="169"/>
    </row>
    <row r="1998" spans="1:27" hidden="1" x14ac:dyDescent="0.25">
      <c r="A1998" s="171"/>
      <c r="B1998" s="171"/>
      <c r="C1998" s="171"/>
      <c r="D1998" s="172"/>
      <c r="E1998" s="173"/>
      <c r="F1998" s="173"/>
      <c r="G1998" s="173"/>
      <c r="I1998" s="92"/>
      <c r="J1998" s="169"/>
      <c r="R1998" s="169"/>
      <c r="S1998" s="169"/>
      <c r="T1998" s="169"/>
      <c r="U1998" s="169"/>
      <c r="V1998" s="169"/>
      <c r="W1998" s="108"/>
      <c r="Y1998" s="92"/>
      <c r="Z1998" s="169"/>
      <c r="AA1998" s="169"/>
    </row>
    <row r="1999" spans="1:27" hidden="1" x14ac:dyDescent="0.25">
      <c r="A1999" s="171"/>
      <c r="B1999" s="171"/>
      <c r="C1999" s="171"/>
      <c r="D1999" s="172"/>
      <c r="E1999" s="173"/>
      <c r="F1999" s="173"/>
      <c r="G1999" s="173"/>
      <c r="I1999" s="92"/>
      <c r="J1999" s="169"/>
      <c r="R1999" s="169"/>
      <c r="S1999" s="169"/>
      <c r="T1999" s="169"/>
      <c r="U1999" s="169"/>
      <c r="V1999" s="169"/>
      <c r="W1999" s="108"/>
      <c r="Y1999" s="92"/>
      <c r="Z1999" s="169"/>
      <c r="AA1999" s="169"/>
    </row>
    <row r="2000" spans="1:27" hidden="1" x14ac:dyDescent="0.25">
      <c r="A2000" s="171"/>
      <c r="B2000" s="171"/>
      <c r="C2000" s="171"/>
      <c r="D2000" s="172"/>
      <c r="E2000" s="173"/>
      <c r="F2000" s="173"/>
      <c r="G2000" s="173"/>
      <c r="I2000" s="92"/>
      <c r="J2000" s="169"/>
      <c r="R2000" s="169"/>
      <c r="S2000" s="169"/>
      <c r="T2000" s="169"/>
      <c r="U2000" s="169"/>
      <c r="V2000" s="169"/>
      <c r="W2000" s="108"/>
      <c r="Y2000" s="92"/>
      <c r="Z2000" s="169"/>
      <c r="AA2000" s="169"/>
    </row>
    <row r="2001" spans="1:32" hidden="1" x14ac:dyDescent="0.25">
      <c r="A2001" s="171"/>
      <c r="B2001" s="171"/>
      <c r="C2001" s="171"/>
      <c r="D2001" s="172"/>
      <c r="E2001" s="173"/>
      <c r="F2001" s="173"/>
      <c r="G2001" s="173"/>
      <c r="I2001" s="92"/>
      <c r="J2001" s="169"/>
      <c r="R2001" s="169"/>
      <c r="S2001" s="169"/>
      <c r="T2001" s="169"/>
      <c r="U2001" s="169"/>
      <c r="V2001" s="169"/>
      <c r="W2001" s="108"/>
      <c r="Y2001" s="92"/>
      <c r="Z2001" s="169"/>
      <c r="AA2001" s="169"/>
    </row>
    <row r="2002" spans="1:32" hidden="1" x14ac:dyDescent="0.25">
      <c r="A2002" s="171"/>
      <c r="B2002" s="171"/>
      <c r="C2002" s="171"/>
      <c r="D2002" s="172"/>
      <c r="E2002" s="173"/>
      <c r="F2002" s="173"/>
      <c r="G2002" s="173"/>
      <c r="I2002" s="92"/>
      <c r="J2002" s="169"/>
      <c r="R2002" s="169"/>
      <c r="S2002" s="169"/>
      <c r="T2002" s="169"/>
      <c r="U2002" s="169"/>
      <c r="V2002" s="169"/>
      <c r="W2002" s="108"/>
      <c r="Y2002" s="92"/>
      <c r="Z2002" s="169"/>
      <c r="AA2002" s="169"/>
    </row>
    <row r="2003" spans="1:32" hidden="1" x14ac:dyDescent="0.25">
      <c r="A2003" s="171"/>
      <c r="B2003" s="171"/>
      <c r="C2003" s="171"/>
      <c r="D2003" s="172"/>
      <c r="E2003" s="173"/>
      <c r="F2003" s="173"/>
      <c r="G2003" s="173"/>
      <c r="I2003" s="92"/>
      <c r="J2003" s="169"/>
      <c r="R2003" s="169"/>
      <c r="S2003" s="169"/>
      <c r="T2003" s="169"/>
      <c r="U2003" s="169"/>
      <c r="V2003" s="169"/>
      <c r="W2003" s="108"/>
      <c r="Y2003" s="92"/>
      <c r="Z2003" s="169"/>
      <c r="AA2003" s="169"/>
    </row>
    <row r="2004" spans="1:32" hidden="1" x14ac:dyDescent="0.25">
      <c r="A2004" s="171"/>
      <c r="B2004" s="171"/>
      <c r="C2004" s="171"/>
      <c r="D2004" s="172"/>
      <c r="E2004" s="173"/>
      <c r="F2004" s="173"/>
      <c r="G2004" s="173"/>
      <c r="I2004" s="92"/>
      <c r="J2004" s="169"/>
      <c r="R2004" s="169"/>
      <c r="S2004" s="169"/>
      <c r="T2004" s="169"/>
      <c r="U2004" s="169"/>
      <c r="V2004" s="169"/>
      <c r="W2004" s="108"/>
      <c r="Y2004" s="92"/>
      <c r="Z2004" s="169"/>
      <c r="AA2004" s="169"/>
    </row>
    <row r="2005" spans="1:32" hidden="1" x14ac:dyDescent="0.25">
      <c r="A2005" s="171"/>
      <c r="B2005" s="171"/>
      <c r="C2005" s="171"/>
      <c r="D2005" s="172"/>
      <c r="E2005" s="173"/>
      <c r="F2005" s="173"/>
      <c r="G2005" s="173"/>
      <c r="I2005" s="92"/>
      <c r="J2005" s="169"/>
      <c r="R2005" s="169"/>
      <c r="S2005" s="169"/>
      <c r="T2005" s="169"/>
      <c r="U2005" s="169"/>
      <c r="V2005" s="169"/>
      <c r="W2005" s="108"/>
      <c r="Y2005" s="92"/>
      <c r="Z2005" s="169"/>
      <c r="AA2005" s="169"/>
    </row>
    <row r="2006" spans="1:32" hidden="1" x14ac:dyDescent="0.25">
      <c r="A2006" s="171"/>
      <c r="B2006" s="171"/>
      <c r="C2006" s="171"/>
      <c r="D2006" s="172"/>
      <c r="E2006" s="173"/>
      <c r="F2006" s="173"/>
      <c r="G2006" s="173"/>
      <c r="I2006" s="92"/>
      <c r="J2006" s="169"/>
      <c r="R2006" s="169"/>
      <c r="S2006" s="169"/>
      <c r="T2006" s="169"/>
      <c r="U2006" s="169"/>
      <c r="V2006" s="169"/>
      <c r="W2006" s="108"/>
      <c r="Y2006" s="92"/>
      <c r="Z2006" s="169"/>
      <c r="AA2006" s="169"/>
    </row>
    <row r="2007" spans="1:32" hidden="1" x14ac:dyDescent="0.25">
      <c r="A2007" s="171"/>
      <c r="B2007" s="171"/>
      <c r="C2007" s="171"/>
      <c r="D2007" s="172"/>
      <c r="E2007" s="173"/>
      <c r="F2007" s="173"/>
      <c r="G2007" s="173"/>
      <c r="I2007" s="92"/>
      <c r="J2007" s="169"/>
      <c r="R2007" s="169"/>
      <c r="S2007" s="169"/>
      <c r="T2007" s="169"/>
      <c r="U2007" s="169"/>
      <c r="V2007" s="169"/>
      <c r="W2007" s="108"/>
      <c r="Y2007" s="92"/>
      <c r="Z2007" s="169"/>
      <c r="AA2007" s="169"/>
    </row>
    <row r="2008" spans="1:32" hidden="1" x14ac:dyDescent="0.25">
      <c r="A2008" s="171"/>
      <c r="B2008" s="171"/>
      <c r="C2008" s="171"/>
      <c r="D2008" s="172"/>
      <c r="E2008" s="173"/>
      <c r="F2008" s="173"/>
      <c r="G2008" s="173"/>
      <c r="I2008" s="92"/>
      <c r="J2008" s="169"/>
      <c r="R2008" s="169"/>
      <c r="S2008" s="169"/>
      <c r="T2008" s="169"/>
      <c r="U2008" s="169"/>
      <c r="V2008" s="169"/>
      <c r="W2008" s="108"/>
      <c r="Y2008" s="92"/>
      <c r="Z2008" s="169"/>
      <c r="AA2008" s="169"/>
      <c r="AF2008" s="169"/>
    </row>
    <row r="2009" spans="1:32" hidden="1" x14ac:dyDescent="0.25">
      <c r="A2009" s="171"/>
      <c r="B2009" s="171"/>
      <c r="C2009" s="171"/>
      <c r="D2009" s="172"/>
      <c r="E2009" s="173"/>
      <c r="F2009" s="173"/>
      <c r="G2009" s="173"/>
      <c r="I2009" s="92"/>
      <c r="J2009" s="169"/>
      <c r="R2009" s="169"/>
      <c r="S2009" s="169"/>
      <c r="T2009" s="169"/>
      <c r="U2009" s="169"/>
      <c r="V2009" s="169"/>
      <c r="W2009" s="108"/>
      <c r="Y2009" s="92"/>
      <c r="Z2009" s="169"/>
      <c r="AA2009" s="169"/>
    </row>
    <row r="2010" spans="1:32" hidden="1" x14ac:dyDescent="0.25">
      <c r="A2010" s="171"/>
      <c r="B2010" s="171"/>
      <c r="C2010" s="171"/>
      <c r="D2010" s="172"/>
      <c r="E2010" s="173"/>
      <c r="F2010" s="173"/>
      <c r="G2010" s="173"/>
      <c r="I2010" s="92"/>
      <c r="J2010" s="169"/>
      <c r="R2010" s="169"/>
      <c r="S2010" s="169"/>
      <c r="T2010" s="169"/>
      <c r="U2010" s="169"/>
      <c r="V2010" s="169"/>
      <c r="W2010" s="108"/>
      <c r="Y2010" s="92"/>
      <c r="Z2010" s="169"/>
      <c r="AA2010" s="169"/>
    </row>
    <row r="2011" spans="1:32" hidden="1" x14ac:dyDescent="0.25">
      <c r="A2011" s="171"/>
      <c r="B2011" s="171"/>
      <c r="C2011" s="171"/>
      <c r="D2011" s="172"/>
      <c r="E2011" s="173"/>
      <c r="F2011" s="173"/>
      <c r="G2011" s="173"/>
      <c r="I2011" s="92"/>
      <c r="J2011" s="169"/>
      <c r="R2011" s="169"/>
      <c r="S2011" s="169"/>
      <c r="T2011" s="169"/>
      <c r="U2011" s="169"/>
      <c r="V2011" s="169"/>
      <c r="W2011" s="108"/>
      <c r="Y2011" s="92"/>
      <c r="Z2011" s="169"/>
      <c r="AA2011" s="169"/>
    </row>
    <row r="2012" spans="1:32" hidden="1" x14ac:dyDescent="0.25">
      <c r="A2012" s="171"/>
      <c r="B2012" s="171"/>
      <c r="C2012" s="171"/>
      <c r="D2012" s="172"/>
      <c r="E2012" s="173"/>
      <c r="F2012" s="173"/>
      <c r="G2012" s="173"/>
      <c r="I2012" s="92"/>
      <c r="J2012" s="169"/>
      <c r="R2012" s="169"/>
      <c r="S2012" s="169"/>
      <c r="T2012" s="169"/>
      <c r="U2012" s="169"/>
      <c r="V2012" s="169"/>
      <c r="W2012" s="108"/>
      <c r="Y2012" s="92"/>
      <c r="Z2012" s="169"/>
      <c r="AA2012" s="169"/>
    </row>
    <row r="2013" spans="1:32" hidden="1" x14ac:dyDescent="0.25">
      <c r="A2013" s="171"/>
      <c r="B2013" s="171"/>
      <c r="C2013" s="171"/>
      <c r="D2013" s="172"/>
      <c r="E2013" s="173"/>
      <c r="F2013" s="173"/>
      <c r="G2013" s="173"/>
      <c r="I2013" s="92"/>
      <c r="J2013" s="169"/>
      <c r="R2013" s="169"/>
      <c r="S2013" s="169"/>
      <c r="T2013" s="169"/>
      <c r="U2013" s="169"/>
      <c r="V2013" s="169"/>
      <c r="W2013" s="108"/>
      <c r="Y2013" s="92"/>
      <c r="Z2013" s="169"/>
      <c r="AA2013" s="169"/>
    </row>
    <row r="2014" spans="1:32" hidden="1" x14ac:dyDescent="0.25">
      <c r="A2014" s="171"/>
      <c r="B2014" s="171"/>
      <c r="C2014" s="171"/>
      <c r="D2014" s="172"/>
      <c r="E2014" s="173"/>
      <c r="F2014" s="173"/>
      <c r="G2014" s="173"/>
      <c r="I2014" s="92"/>
      <c r="J2014" s="169"/>
      <c r="R2014" s="169"/>
      <c r="S2014" s="169"/>
      <c r="T2014" s="169"/>
      <c r="U2014" s="169"/>
      <c r="V2014" s="169"/>
      <c r="W2014" s="108"/>
      <c r="Y2014" s="92"/>
      <c r="Z2014" s="169"/>
      <c r="AA2014" s="169"/>
    </row>
    <row r="2015" spans="1:32" hidden="1" x14ac:dyDescent="0.25">
      <c r="A2015" s="171"/>
      <c r="B2015" s="171"/>
      <c r="C2015" s="171"/>
      <c r="D2015" s="172"/>
      <c r="E2015" s="173"/>
      <c r="F2015" s="173"/>
      <c r="G2015" s="173"/>
      <c r="I2015" s="92"/>
      <c r="J2015" s="169"/>
      <c r="R2015" s="169"/>
      <c r="S2015" s="169"/>
      <c r="T2015" s="169"/>
      <c r="U2015" s="169"/>
      <c r="V2015" s="169"/>
      <c r="W2015" s="108"/>
      <c r="Y2015" s="92"/>
      <c r="Z2015" s="169"/>
      <c r="AA2015" s="169"/>
    </row>
    <row r="2016" spans="1:32" hidden="1" x14ac:dyDescent="0.25">
      <c r="A2016" s="171"/>
      <c r="B2016" s="171"/>
      <c r="C2016" s="171"/>
      <c r="D2016" s="172"/>
      <c r="E2016" s="173"/>
      <c r="F2016" s="173"/>
      <c r="G2016" s="173"/>
      <c r="I2016" s="92"/>
      <c r="J2016" s="169"/>
      <c r="R2016" s="169"/>
      <c r="S2016" s="169"/>
      <c r="T2016" s="169"/>
      <c r="U2016" s="169"/>
      <c r="V2016" s="169"/>
      <c r="W2016" s="108"/>
      <c r="Y2016" s="92"/>
      <c r="Z2016" s="169"/>
      <c r="AA2016" s="169"/>
    </row>
    <row r="2017" spans="1:32" hidden="1" x14ac:dyDescent="0.25">
      <c r="A2017" s="171"/>
      <c r="B2017" s="171"/>
      <c r="C2017" s="171"/>
      <c r="D2017" s="172"/>
      <c r="E2017" s="173"/>
      <c r="F2017" s="173"/>
      <c r="G2017" s="173"/>
      <c r="I2017" s="92"/>
      <c r="J2017" s="169"/>
      <c r="R2017" s="169"/>
      <c r="S2017" s="169"/>
      <c r="T2017" s="169"/>
      <c r="U2017" s="169"/>
      <c r="V2017" s="169"/>
      <c r="W2017" s="108"/>
      <c r="Y2017" s="92"/>
      <c r="Z2017" s="169"/>
      <c r="AA2017" s="169"/>
    </row>
    <row r="2018" spans="1:32" hidden="1" x14ac:dyDescent="0.25">
      <c r="A2018" s="171"/>
      <c r="B2018" s="171"/>
      <c r="C2018" s="171"/>
      <c r="D2018" s="172"/>
      <c r="E2018" s="173"/>
      <c r="F2018" s="173"/>
      <c r="G2018" s="173"/>
      <c r="I2018" s="92"/>
      <c r="J2018" s="169"/>
      <c r="R2018" s="169"/>
      <c r="S2018" s="169"/>
      <c r="T2018" s="169"/>
      <c r="U2018" s="169"/>
      <c r="V2018" s="169"/>
      <c r="W2018" s="108"/>
      <c r="Y2018" s="92"/>
      <c r="Z2018" s="169"/>
      <c r="AA2018" s="169"/>
    </row>
    <row r="2019" spans="1:32" hidden="1" x14ac:dyDescent="0.25">
      <c r="A2019" s="171"/>
      <c r="B2019" s="171"/>
      <c r="C2019" s="171"/>
      <c r="D2019" s="172"/>
      <c r="E2019" s="173"/>
      <c r="F2019" s="173"/>
      <c r="G2019" s="173"/>
      <c r="I2019" s="92"/>
      <c r="J2019" s="169"/>
      <c r="R2019" s="169"/>
      <c r="S2019" s="169"/>
      <c r="T2019" s="169"/>
      <c r="U2019" s="169"/>
      <c r="V2019" s="169"/>
      <c r="W2019" s="108"/>
      <c r="Y2019" s="92"/>
      <c r="Z2019" s="169"/>
      <c r="AA2019" s="169"/>
    </row>
    <row r="2020" spans="1:32" hidden="1" x14ac:dyDescent="0.25">
      <c r="A2020" s="171"/>
      <c r="B2020" s="171"/>
      <c r="C2020" s="171"/>
      <c r="D2020" s="172"/>
      <c r="E2020" s="173"/>
      <c r="F2020" s="173"/>
      <c r="G2020" s="173"/>
      <c r="I2020" s="92"/>
      <c r="J2020" s="169"/>
      <c r="R2020" s="169"/>
      <c r="S2020" s="169"/>
      <c r="T2020" s="169"/>
      <c r="U2020" s="169"/>
      <c r="V2020" s="169"/>
      <c r="W2020" s="108"/>
      <c r="Y2020" s="92"/>
      <c r="Z2020" s="169"/>
      <c r="AA2020" s="169"/>
    </row>
    <row r="2021" spans="1:32" hidden="1" x14ac:dyDescent="0.25">
      <c r="A2021" s="171"/>
      <c r="B2021" s="171"/>
      <c r="C2021" s="171"/>
      <c r="D2021" s="172"/>
      <c r="E2021" s="173"/>
      <c r="F2021" s="173"/>
      <c r="G2021" s="173"/>
      <c r="I2021" s="92"/>
      <c r="J2021" s="169"/>
      <c r="R2021" s="169"/>
      <c r="S2021" s="169"/>
      <c r="T2021" s="169"/>
      <c r="U2021" s="169"/>
      <c r="V2021" s="169"/>
      <c r="W2021" s="108"/>
      <c r="Y2021" s="92"/>
      <c r="Z2021" s="169"/>
      <c r="AA2021" s="169"/>
      <c r="AF2021" s="169"/>
    </row>
    <row r="2022" spans="1:32" hidden="1" x14ac:dyDescent="0.25">
      <c r="A2022" s="171"/>
      <c r="B2022" s="171"/>
      <c r="C2022" s="171"/>
      <c r="D2022" s="172"/>
      <c r="E2022" s="173"/>
      <c r="F2022" s="173"/>
      <c r="G2022" s="173"/>
      <c r="I2022" s="92"/>
      <c r="J2022" s="169"/>
      <c r="R2022" s="169"/>
      <c r="S2022" s="169"/>
      <c r="T2022" s="169"/>
      <c r="U2022" s="169"/>
      <c r="V2022" s="169"/>
      <c r="W2022" s="108"/>
      <c r="Y2022" s="92"/>
      <c r="Z2022" s="169"/>
      <c r="AA2022" s="169"/>
    </row>
    <row r="2023" spans="1:32" hidden="1" x14ac:dyDescent="0.25">
      <c r="A2023" s="171"/>
      <c r="B2023" s="171"/>
      <c r="C2023" s="171"/>
      <c r="D2023" s="172"/>
      <c r="E2023" s="173"/>
      <c r="F2023" s="173"/>
      <c r="G2023" s="173"/>
      <c r="I2023" s="92"/>
      <c r="J2023" s="169"/>
      <c r="R2023" s="169"/>
      <c r="S2023" s="169"/>
      <c r="T2023" s="169"/>
      <c r="U2023" s="169"/>
      <c r="V2023" s="169"/>
      <c r="W2023" s="108"/>
      <c r="Y2023" s="92"/>
      <c r="Z2023" s="169"/>
      <c r="AA2023" s="169"/>
    </row>
    <row r="2024" spans="1:32" hidden="1" x14ac:dyDescent="0.25">
      <c r="A2024" s="171"/>
      <c r="B2024" s="171"/>
      <c r="C2024" s="171"/>
      <c r="D2024" s="172"/>
      <c r="E2024" s="173"/>
      <c r="F2024" s="173"/>
      <c r="G2024" s="173"/>
      <c r="I2024" s="92"/>
      <c r="J2024" s="169"/>
      <c r="R2024" s="169"/>
      <c r="S2024" s="169"/>
      <c r="T2024" s="169"/>
      <c r="U2024" s="169"/>
      <c r="V2024" s="169"/>
      <c r="W2024" s="108"/>
      <c r="Y2024" s="92"/>
      <c r="Z2024" s="169"/>
      <c r="AA2024" s="169"/>
      <c r="AF2024" s="169"/>
    </row>
    <row r="2025" spans="1:32" hidden="1" x14ac:dyDescent="0.25">
      <c r="A2025" s="171"/>
      <c r="B2025" s="171"/>
      <c r="C2025" s="171"/>
      <c r="D2025" s="172"/>
      <c r="E2025" s="173"/>
      <c r="F2025" s="173"/>
      <c r="G2025" s="173"/>
      <c r="I2025" s="92"/>
      <c r="J2025" s="169"/>
      <c r="R2025" s="169"/>
      <c r="S2025" s="169"/>
      <c r="T2025" s="169"/>
      <c r="U2025" s="169"/>
      <c r="V2025" s="169"/>
      <c r="W2025" s="108"/>
      <c r="Y2025" s="92"/>
      <c r="Z2025" s="169"/>
      <c r="AA2025" s="169"/>
    </row>
    <row r="2026" spans="1:32" hidden="1" x14ac:dyDescent="0.25">
      <c r="A2026" s="171"/>
      <c r="B2026" s="171"/>
      <c r="C2026" s="171"/>
      <c r="D2026" s="172"/>
      <c r="E2026" s="173"/>
      <c r="F2026" s="173"/>
      <c r="G2026" s="173"/>
      <c r="I2026" s="92"/>
      <c r="J2026" s="169"/>
      <c r="R2026" s="169"/>
      <c r="S2026" s="169"/>
      <c r="T2026" s="169"/>
      <c r="U2026" s="169"/>
      <c r="V2026" s="169"/>
      <c r="W2026" s="108"/>
      <c r="Y2026" s="92"/>
      <c r="Z2026" s="169"/>
      <c r="AA2026" s="169"/>
    </row>
    <row r="2027" spans="1:32" hidden="1" x14ac:dyDescent="0.25">
      <c r="A2027" s="171"/>
      <c r="B2027" s="171"/>
      <c r="C2027" s="171"/>
      <c r="D2027" s="172"/>
      <c r="E2027" s="173"/>
      <c r="F2027" s="173"/>
      <c r="G2027" s="173"/>
      <c r="I2027" s="92"/>
      <c r="J2027" s="169"/>
      <c r="R2027" s="169"/>
      <c r="S2027" s="169"/>
      <c r="T2027" s="169"/>
      <c r="U2027" s="169"/>
      <c r="V2027" s="169"/>
      <c r="W2027" s="108"/>
      <c r="Y2027" s="92"/>
      <c r="Z2027" s="169"/>
      <c r="AA2027" s="169"/>
    </row>
    <row r="2028" spans="1:32" hidden="1" x14ac:dyDescent="0.25">
      <c r="A2028" s="171"/>
      <c r="B2028" s="171"/>
      <c r="C2028" s="171"/>
      <c r="D2028" s="172"/>
      <c r="E2028" s="173"/>
      <c r="F2028" s="173"/>
      <c r="G2028" s="173"/>
      <c r="I2028" s="92"/>
      <c r="J2028" s="169"/>
      <c r="R2028" s="169"/>
      <c r="S2028" s="169"/>
      <c r="T2028" s="169"/>
      <c r="U2028" s="169"/>
      <c r="V2028" s="169"/>
      <c r="W2028" s="108"/>
      <c r="Y2028" s="92"/>
      <c r="Z2028" s="169"/>
      <c r="AA2028" s="169"/>
    </row>
    <row r="2029" spans="1:32" hidden="1" x14ac:dyDescent="0.25">
      <c r="A2029" s="171"/>
      <c r="B2029" s="171"/>
      <c r="C2029" s="171"/>
      <c r="D2029" s="172"/>
      <c r="E2029" s="173"/>
      <c r="F2029" s="173"/>
      <c r="G2029" s="173"/>
      <c r="I2029" s="92"/>
      <c r="J2029" s="169"/>
      <c r="R2029" s="169"/>
      <c r="S2029" s="169"/>
      <c r="T2029" s="169"/>
      <c r="U2029" s="169"/>
      <c r="V2029" s="169"/>
      <c r="W2029" s="108"/>
      <c r="Y2029" s="92"/>
      <c r="Z2029" s="169"/>
      <c r="AA2029" s="169"/>
    </row>
    <row r="2030" spans="1:32" hidden="1" x14ac:dyDescent="0.25">
      <c r="A2030" s="171"/>
      <c r="B2030" s="171"/>
      <c r="C2030" s="171"/>
      <c r="D2030" s="172"/>
      <c r="E2030" s="173"/>
      <c r="F2030" s="173"/>
      <c r="G2030" s="173"/>
      <c r="I2030" s="92"/>
      <c r="J2030" s="169"/>
      <c r="R2030" s="169"/>
      <c r="S2030" s="169"/>
      <c r="T2030" s="169"/>
      <c r="U2030" s="169"/>
      <c r="V2030" s="169"/>
      <c r="W2030" s="108"/>
      <c r="Y2030" s="92"/>
      <c r="Z2030" s="169"/>
      <c r="AA2030" s="169"/>
    </row>
    <row r="2031" spans="1:32" hidden="1" x14ac:dyDescent="0.25">
      <c r="A2031" s="171"/>
      <c r="B2031" s="171"/>
      <c r="C2031" s="171"/>
      <c r="D2031" s="172"/>
      <c r="E2031" s="173"/>
      <c r="F2031" s="173"/>
      <c r="G2031" s="173"/>
      <c r="I2031" s="92"/>
      <c r="J2031" s="169"/>
      <c r="R2031" s="169"/>
      <c r="S2031" s="169"/>
      <c r="T2031" s="169"/>
      <c r="U2031" s="169"/>
      <c r="V2031" s="169"/>
      <c r="W2031" s="108"/>
      <c r="Y2031" s="92"/>
      <c r="Z2031" s="169"/>
      <c r="AA2031" s="169"/>
    </row>
    <row r="2032" spans="1:32" hidden="1" x14ac:dyDescent="0.25">
      <c r="A2032" s="171"/>
      <c r="B2032" s="171"/>
      <c r="C2032" s="171"/>
      <c r="D2032" s="172"/>
      <c r="E2032" s="173"/>
      <c r="F2032" s="173"/>
      <c r="G2032" s="173"/>
      <c r="I2032" s="92"/>
      <c r="J2032" s="169"/>
      <c r="R2032" s="169"/>
      <c r="S2032" s="169"/>
      <c r="T2032" s="169"/>
      <c r="U2032" s="169"/>
      <c r="V2032" s="169"/>
      <c r="W2032" s="108"/>
      <c r="Y2032" s="92"/>
      <c r="Z2032" s="169"/>
      <c r="AA2032" s="169"/>
    </row>
    <row r="2033" spans="1:32" hidden="1" x14ac:dyDescent="0.25">
      <c r="A2033" s="171"/>
      <c r="B2033" s="171"/>
      <c r="C2033" s="171"/>
      <c r="D2033" s="172"/>
      <c r="E2033" s="173"/>
      <c r="F2033" s="173"/>
      <c r="G2033" s="173"/>
      <c r="I2033" s="92"/>
      <c r="J2033" s="169"/>
      <c r="R2033" s="169"/>
      <c r="S2033" s="169"/>
      <c r="T2033" s="169"/>
      <c r="U2033" s="169"/>
      <c r="V2033" s="169"/>
      <c r="W2033" s="108"/>
      <c r="Y2033" s="92"/>
      <c r="Z2033" s="169"/>
      <c r="AA2033" s="169"/>
    </row>
    <row r="2034" spans="1:32" hidden="1" x14ac:dyDescent="0.25">
      <c r="A2034" s="171"/>
      <c r="B2034" s="171"/>
      <c r="C2034" s="171"/>
      <c r="D2034" s="172"/>
      <c r="E2034" s="173"/>
      <c r="F2034" s="173"/>
      <c r="G2034" s="173"/>
      <c r="I2034" s="92"/>
      <c r="J2034" s="169"/>
      <c r="R2034" s="169"/>
      <c r="S2034" s="169"/>
      <c r="T2034" s="169"/>
      <c r="U2034" s="169"/>
      <c r="V2034" s="169"/>
      <c r="W2034" s="108"/>
      <c r="Y2034" s="92"/>
      <c r="Z2034" s="169"/>
      <c r="AA2034" s="169"/>
    </row>
    <row r="2035" spans="1:32" hidden="1" x14ac:dyDescent="0.25">
      <c r="A2035" s="171"/>
      <c r="B2035" s="171"/>
      <c r="C2035" s="171"/>
      <c r="D2035" s="172"/>
      <c r="E2035" s="173"/>
      <c r="F2035" s="173"/>
      <c r="G2035" s="173"/>
      <c r="I2035" s="92"/>
      <c r="J2035" s="169"/>
      <c r="R2035" s="169"/>
      <c r="S2035" s="169"/>
      <c r="T2035" s="169"/>
      <c r="U2035" s="169"/>
      <c r="V2035" s="169"/>
      <c r="W2035" s="108"/>
      <c r="Y2035" s="92"/>
      <c r="Z2035" s="169"/>
      <c r="AA2035" s="169"/>
    </row>
    <row r="2036" spans="1:32" hidden="1" x14ac:dyDescent="0.25">
      <c r="A2036" s="171"/>
      <c r="B2036" s="171"/>
      <c r="C2036" s="171"/>
      <c r="D2036" s="172"/>
      <c r="E2036" s="173"/>
      <c r="F2036" s="173"/>
      <c r="G2036" s="173"/>
      <c r="I2036" s="92"/>
      <c r="J2036" s="169"/>
      <c r="R2036" s="169"/>
      <c r="S2036" s="169"/>
      <c r="T2036" s="169"/>
      <c r="U2036" s="169"/>
      <c r="V2036" s="169"/>
      <c r="W2036" s="108"/>
      <c r="Y2036" s="92"/>
      <c r="Z2036" s="169"/>
      <c r="AA2036" s="169"/>
    </row>
    <row r="2037" spans="1:32" hidden="1" x14ac:dyDescent="0.25">
      <c r="A2037" s="171"/>
      <c r="B2037" s="171"/>
      <c r="C2037" s="171"/>
      <c r="D2037" s="172"/>
      <c r="E2037" s="173"/>
      <c r="F2037" s="173"/>
      <c r="G2037" s="173"/>
      <c r="I2037" s="92"/>
      <c r="J2037" s="169"/>
      <c r="R2037" s="169"/>
      <c r="S2037" s="169"/>
      <c r="T2037" s="169"/>
      <c r="U2037" s="169"/>
      <c r="V2037" s="169"/>
      <c r="W2037" s="108"/>
      <c r="Y2037" s="92"/>
      <c r="Z2037" s="169"/>
      <c r="AA2037" s="169"/>
    </row>
    <row r="2038" spans="1:32" hidden="1" x14ac:dyDescent="0.25">
      <c r="A2038" s="171"/>
      <c r="B2038" s="171"/>
      <c r="C2038" s="171"/>
      <c r="D2038" s="172"/>
      <c r="E2038" s="173"/>
      <c r="F2038" s="173"/>
      <c r="G2038" s="173"/>
      <c r="I2038" s="92"/>
      <c r="J2038" s="169"/>
      <c r="R2038" s="169"/>
      <c r="S2038" s="169"/>
      <c r="T2038" s="169"/>
      <c r="U2038" s="169"/>
      <c r="V2038" s="169"/>
      <c r="W2038" s="108"/>
      <c r="Y2038" s="92"/>
      <c r="Z2038" s="169"/>
      <c r="AA2038" s="169"/>
    </row>
    <row r="2039" spans="1:32" hidden="1" x14ac:dyDescent="0.25">
      <c r="A2039" s="171"/>
      <c r="B2039" s="171"/>
      <c r="C2039" s="171"/>
      <c r="D2039" s="172"/>
      <c r="E2039" s="173"/>
      <c r="F2039" s="173"/>
      <c r="G2039" s="173"/>
      <c r="I2039" s="92"/>
      <c r="J2039" s="169"/>
      <c r="R2039" s="169"/>
      <c r="S2039" s="169"/>
      <c r="T2039" s="169"/>
      <c r="U2039" s="169"/>
      <c r="V2039" s="169"/>
      <c r="W2039" s="108"/>
      <c r="Y2039" s="92"/>
      <c r="Z2039" s="169"/>
      <c r="AA2039" s="169"/>
    </row>
    <row r="2040" spans="1:32" hidden="1" x14ac:dyDescent="0.25">
      <c r="A2040" s="171"/>
      <c r="B2040" s="171"/>
      <c r="C2040" s="171"/>
      <c r="D2040" s="172"/>
      <c r="E2040" s="173"/>
      <c r="F2040" s="173"/>
      <c r="G2040" s="173"/>
      <c r="I2040" s="92"/>
      <c r="J2040" s="169"/>
      <c r="R2040" s="169"/>
      <c r="S2040" s="169"/>
      <c r="T2040" s="169"/>
      <c r="U2040" s="169"/>
      <c r="V2040" s="169"/>
      <c r="W2040" s="108"/>
      <c r="Y2040" s="92"/>
      <c r="Z2040" s="169"/>
      <c r="AA2040" s="169"/>
      <c r="AF2040" s="169"/>
    </row>
    <row r="2041" spans="1:32" hidden="1" x14ac:dyDescent="0.25">
      <c r="A2041" s="171"/>
      <c r="B2041" s="171"/>
      <c r="C2041" s="171"/>
      <c r="D2041" s="172"/>
      <c r="E2041" s="173"/>
      <c r="F2041" s="173"/>
      <c r="G2041" s="173"/>
      <c r="I2041" s="92"/>
      <c r="J2041" s="169"/>
      <c r="R2041" s="169"/>
      <c r="S2041" s="169"/>
      <c r="T2041" s="169"/>
      <c r="U2041" s="169"/>
      <c r="V2041" s="169"/>
      <c r="W2041" s="108"/>
      <c r="Y2041" s="92"/>
      <c r="Z2041" s="169"/>
      <c r="AA2041" s="169"/>
    </row>
    <row r="2042" spans="1:32" hidden="1" x14ac:dyDescent="0.25">
      <c r="A2042" s="171"/>
      <c r="B2042" s="171"/>
      <c r="C2042" s="171"/>
      <c r="D2042" s="172"/>
      <c r="E2042" s="173"/>
      <c r="F2042" s="173"/>
      <c r="G2042" s="173"/>
      <c r="I2042" s="92"/>
      <c r="J2042" s="169"/>
      <c r="R2042" s="169"/>
      <c r="S2042" s="169"/>
      <c r="T2042" s="169"/>
      <c r="U2042" s="169"/>
      <c r="V2042" s="169"/>
      <c r="W2042" s="108"/>
      <c r="Y2042" s="92"/>
      <c r="Z2042" s="169"/>
      <c r="AA2042" s="169"/>
    </row>
    <row r="2043" spans="1:32" hidden="1" x14ac:dyDescent="0.25">
      <c r="A2043" s="171"/>
      <c r="B2043" s="171"/>
      <c r="C2043" s="171"/>
      <c r="D2043" s="172"/>
      <c r="E2043" s="173"/>
      <c r="F2043" s="173"/>
      <c r="G2043" s="173"/>
      <c r="I2043" s="92"/>
      <c r="J2043" s="169"/>
      <c r="R2043" s="169"/>
      <c r="S2043" s="169"/>
      <c r="T2043" s="169"/>
      <c r="U2043" s="169"/>
      <c r="V2043" s="169"/>
      <c r="W2043" s="108"/>
      <c r="Y2043" s="92"/>
      <c r="Z2043" s="169"/>
      <c r="AA2043" s="169"/>
    </row>
    <row r="2044" spans="1:32" hidden="1" x14ac:dyDescent="0.25">
      <c r="A2044" s="171"/>
      <c r="B2044" s="171"/>
      <c r="C2044" s="171"/>
      <c r="D2044" s="172"/>
      <c r="E2044" s="173"/>
      <c r="F2044" s="173"/>
      <c r="G2044" s="173"/>
      <c r="I2044" s="92"/>
      <c r="J2044" s="169"/>
      <c r="R2044" s="169"/>
      <c r="S2044" s="169"/>
      <c r="T2044" s="169"/>
      <c r="U2044" s="169"/>
      <c r="V2044" s="169"/>
      <c r="W2044" s="108"/>
      <c r="Y2044" s="92"/>
      <c r="Z2044" s="169"/>
      <c r="AA2044" s="169"/>
    </row>
    <row r="2045" spans="1:32" hidden="1" x14ac:dyDescent="0.25">
      <c r="A2045" s="171"/>
      <c r="B2045" s="171"/>
      <c r="C2045" s="171"/>
      <c r="D2045" s="172"/>
      <c r="E2045" s="173"/>
      <c r="F2045" s="173"/>
      <c r="G2045" s="173"/>
      <c r="I2045" s="92"/>
      <c r="J2045" s="169"/>
      <c r="R2045" s="169"/>
      <c r="S2045" s="169"/>
      <c r="T2045" s="169"/>
      <c r="U2045" s="169"/>
      <c r="V2045" s="169"/>
      <c r="W2045" s="108"/>
      <c r="Y2045" s="92"/>
      <c r="Z2045" s="169"/>
      <c r="AA2045" s="169"/>
    </row>
    <row r="2046" spans="1:32" hidden="1" x14ac:dyDescent="0.25">
      <c r="A2046" s="171"/>
      <c r="B2046" s="171"/>
      <c r="C2046" s="171"/>
      <c r="D2046" s="172"/>
      <c r="E2046" s="173"/>
      <c r="F2046" s="173"/>
      <c r="G2046" s="173"/>
      <c r="I2046" s="92"/>
      <c r="J2046" s="169"/>
      <c r="R2046" s="169"/>
      <c r="S2046" s="169"/>
      <c r="T2046" s="169"/>
      <c r="U2046" s="169"/>
      <c r="V2046" s="169"/>
      <c r="W2046" s="108"/>
      <c r="Y2046" s="92"/>
      <c r="Z2046" s="169"/>
      <c r="AA2046" s="169"/>
    </row>
    <row r="2047" spans="1:32" hidden="1" x14ac:dyDescent="0.25">
      <c r="A2047" s="171"/>
      <c r="B2047" s="171"/>
      <c r="C2047" s="171"/>
      <c r="D2047" s="172"/>
      <c r="E2047" s="173"/>
      <c r="F2047" s="173"/>
      <c r="G2047" s="173"/>
      <c r="I2047" s="92"/>
      <c r="J2047" s="169"/>
      <c r="R2047" s="169"/>
      <c r="S2047" s="169"/>
      <c r="T2047" s="169"/>
      <c r="U2047" s="169"/>
      <c r="V2047" s="169"/>
      <c r="W2047" s="108"/>
      <c r="Y2047" s="92"/>
      <c r="Z2047" s="169"/>
      <c r="AA2047" s="169"/>
    </row>
    <row r="2048" spans="1:32" hidden="1" x14ac:dyDescent="0.25">
      <c r="A2048" s="171"/>
      <c r="B2048" s="171"/>
      <c r="C2048" s="171"/>
      <c r="D2048" s="172"/>
      <c r="E2048" s="173"/>
      <c r="F2048" s="173"/>
      <c r="G2048" s="173"/>
      <c r="I2048" s="92"/>
      <c r="J2048" s="169"/>
      <c r="R2048" s="169"/>
      <c r="S2048" s="169"/>
      <c r="T2048" s="169"/>
      <c r="U2048" s="169"/>
      <c r="V2048" s="169"/>
      <c r="W2048" s="108"/>
      <c r="Y2048" s="92"/>
      <c r="Z2048" s="169"/>
      <c r="AA2048" s="169"/>
    </row>
    <row r="2049" spans="1:27" hidden="1" x14ac:dyDescent="0.25">
      <c r="A2049" s="171"/>
      <c r="B2049" s="171"/>
      <c r="C2049" s="171"/>
      <c r="D2049" s="172"/>
      <c r="E2049" s="173"/>
      <c r="F2049" s="173"/>
      <c r="G2049" s="173"/>
      <c r="I2049" s="92"/>
      <c r="J2049" s="169"/>
      <c r="R2049" s="169"/>
      <c r="S2049" s="169"/>
      <c r="T2049" s="169"/>
      <c r="U2049" s="169"/>
      <c r="V2049" s="169"/>
      <c r="W2049" s="108"/>
      <c r="Y2049" s="92"/>
      <c r="Z2049" s="169"/>
      <c r="AA2049" s="169"/>
    </row>
    <row r="2050" spans="1:27" hidden="1" x14ac:dyDescent="0.25">
      <c r="A2050" s="171"/>
      <c r="B2050" s="171"/>
      <c r="C2050" s="171"/>
      <c r="D2050" s="172"/>
      <c r="E2050" s="173"/>
      <c r="F2050" s="173"/>
      <c r="G2050" s="173"/>
      <c r="I2050" s="92"/>
      <c r="J2050" s="169"/>
      <c r="R2050" s="169"/>
      <c r="S2050" s="169"/>
      <c r="T2050" s="169"/>
      <c r="U2050" s="169"/>
      <c r="V2050" s="169"/>
      <c r="W2050" s="108"/>
      <c r="Y2050" s="92"/>
      <c r="Z2050" s="169"/>
      <c r="AA2050" s="169"/>
    </row>
    <row r="2051" spans="1:27" hidden="1" x14ac:dyDescent="0.25">
      <c r="A2051" s="171"/>
      <c r="B2051" s="171"/>
      <c r="C2051" s="171"/>
      <c r="D2051" s="172"/>
      <c r="E2051" s="173"/>
      <c r="F2051" s="173"/>
      <c r="G2051" s="173"/>
      <c r="I2051" s="92"/>
      <c r="J2051" s="169"/>
      <c r="R2051" s="169"/>
      <c r="S2051" s="169"/>
      <c r="T2051" s="169"/>
      <c r="U2051" s="169"/>
      <c r="V2051" s="169"/>
      <c r="W2051" s="108"/>
      <c r="Y2051" s="92"/>
      <c r="Z2051" s="169"/>
      <c r="AA2051" s="169"/>
    </row>
    <row r="2052" spans="1:27" hidden="1" x14ac:dyDescent="0.25">
      <c r="A2052" s="171"/>
      <c r="B2052" s="171"/>
      <c r="C2052" s="171"/>
      <c r="D2052" s="172"/>
      <c r="E2052" s="173"/>
      <c r="F2052" s="173"/>
      <c r="G2052" s="173"/>
      <c r="I2052" s="92"/>
      <c r="J2052" s="169"/>
      <c r="R2052" s="169"/>
      <c r="S2052" s="169"/>
      <c r="T2052" s="169"/>
      <c r="U2052" s="169"/>
      <c r="V2052" s="169"/>
      <c r="W2052" s="108"/>
      <c r="Y2052" s="92"/>
      <c r="Z2052" s="169"/>
      <c r="AA2052" s="169"/>
    </row>
    <row r="2053" spans="1:27" hidden="1" x14ac:dyDescent="0.25">
      <c r="A2053" s="171"/>
      <c r="B2053" s="171"/>
      <c r="C2053" s="171"/>
      <c r="D2053" s="172"/>
      <c r="E2053" s="173"/>
      <c r="F2053" s="173"/>
      <c r="G2053" s="173"/>
      <c r="I2053" s="92"/>
      <c r="J2053" s="169"/>
      <c r="R2053" s="169"/>
      <c r="S2053" s="169"/>
      <c r="T2053" s="169"/>
      <c r="U2053" s="169"/>
      <c r="V2053" s="169"/>
      <c r="W2053" s="108"/>
      <c r="Y2053" s="92"/>
      <c r="Z2053" s="169"/>
      <c r="AA2053" s="169"/>
    </row>
    <row r="2054" spans="1:27" hidden="1" x14ac:dyDescent="0.25">
      <c r="A2054" s="171"/>
      <c r="B2054" s="171"/>
      <c r="C2054" s="171"/>
      <c r="D2054" s="172"/>
      <c r="E2054" s="173"/>
      <c r="F2054" s="173"/>
      <c r="G2054" s="173"/>
      <c r="I2054" s="92"/>
      <c r="J2054" s="169"/>
      <c r="R2054" s="169"/>
      <c r="S2054" s="169"/>
      <c r="T2054" s="169"/>
      <c r="U2054" s="169"/>
      <c r="V2054" s="169"/>
      <c r="W2054" s="108"/>
      <c r="Y2054" s="92"/>
      <c r="Z2054" s="169"/>
      <c r="AA2054" s="169"/>
    </row>
    <row r="2055" spans="1:27" hidden="1" x14ac:dyDescent="0.25">
      <c r="A2055" s="171"/>
      <c r="B2055" s="171"/>
      <c r="C2055" s="171"/>
      <c r="D2055" s="172"/>
      <c r="E2055" s="173"/>
      <c r="F2055" s="173"/>
      <c r="G2055" s="173"/>
      <c r="I2055" s="92"/>
      <c r="J2055" s="169"/>
      <c r="R2055" s="169"/>
      <c r="S2055" s="169"/>
      <c r="T2055" s="169"/>
      <c r="U2055" s="169"/>
      <c r="V2055" s="169"/>
      <c r="W2055" s="108"/>
      <c r="Y2055" s="92"/>
      <c r="Z2055" s="169"/>
      <c r="AA2055" s="169"/>
    </row>
    <row r="2056" spans="1:27" hidden="1" x14ac:dyDescent="0.25">
      <c r="A2056" s="171"/>
      <c r="B2056" s="171"/>
      <c r="C2056" s="171"/>
      <c r="D2056" s="172"/>
      <c r="E2056" s="173"/>
      <c r="F2056" s="173"/>
      <c r="G2056" s="173"/>
      <c r="I2056" s="92"/>
      <c r="J2056" s="169"/>
      <c r="R2056" s="169"/>
      <c r="S2056" s="169"/>
      <c r="T2056" s="169"/>
      <c r="U2056" s="169"/>
      <c r="V2056" s="169"/>
      <c r="W2056" s="108"/>
      <c r="Y2056" s="92"/>
      <c r="Z2056" s="169"/>
      <c r="AA2056" s="169"/>
    </row>
    <row r="2057" spans="1:27" hidden="1" x14ac:dyDescent="0.25">
      <c r="A2057" s="171"/>
      <c r="B2057" s="171"/>
      <c r="C2057" s="171"/>
      <c r="D2057" s="172"/>
      <c r="E2057" s="173"/>
      <c r="F2057" s="173"/>
      <c r="G2057" s="173"/>
      <c r="I2057" s="92"/>
      <c r="J2057" s="169"/>
      <c r="R2057" s="169"/>
      <c r="S2057" s="169"/>
      <c r="T2057" s="169"/>
      <c r="U2057" s="169"/>
      <c r="V2057" s="169"/>
      <c r="W2057" s="108"/>
      <c r="Y2057" s="92"/>
      <c r="Z2057" s="169"/>
      <c r="AA2057" s="169"/>
    </row>
    <row r="2058" spans="1:27" hidden="1" x14ac:dyDescent="0.25">
      <c r="A2058" s="171"/>
      <c r="B2058" s="171"/>
      <c r="C2058" s="171"/>
      <c r="D2058" s="172"/>
      <c r="E2058" s="173"/>
      <c r="F2058" s="173"/>
      <c r="G2058" s="173"/>
      <c r="I2058" s="92"/>
      <c r="J2058" s="169"/>
      <c r="R2058" s="169"/>
      <c r="S2058" s="169"/>
      <c r="T2058" s="169"/>
      <c r="U2058" s="169"/>
      <c r="V2058" s="169"/>
      <c r="W2058" s="108"/>
      <c r="Y2058" s="92"/>
      <c r="Z2058" s="169"/>
      <c r="AA2058" s="169"/>
    </row>
    <row r="2059" spans="1:27" hidden="1" x14ac:dyDescent="0.25">
      <c r="A2059" s="171"/>
      <c r="B2059" s="171"/>
      <c r="C2059" s="171"/>
      <c r="D2059" s="172"/>
      <c r="E2059" s="173"/>
      <c r="F2059" s="173"/>
      <c r="G2059" s="173"/>
      <c r="I2059" s="92"/>
      <c r="J2059" s="169"/>
      <c r="R2059" s="169"/>
      <c r="S2059" s="169"/>
      <c r="T2059" s="169"/>
      <c r="U2059" s="169"/>
      <c r="V2059" s="169"/>
      <c r="W2059" s="108"/>
      <c r="Y2059" s="92"/>
      <c r="Z2059" s="169"/>
      <c r="AA2059" s="169"/>
    </row>
    <row r="2060" spans="1:27" hidden="1" x14ac:dyDescent="0.25">
      <c r="A2060" s="171"/>
      <c r="B2060" s="171"/>
      <c r="C2060" s="171"/>
      <c r="D2060" s="172"/>
      <c r="E2060" s="173"/>
      <c r="F2060" s="173"/>
      <c r="G2060" s="173"/>
      <c r="I2060" s="92"/>
      <c r="J2060" s="169"/>
      <c r="R2060" s="169"/>
      <c r="S2060" s="169"/>
      <c r="T2060" s="169"/>
      <c r="U2060" s="169"/>
      <c r="V2060" s="169"/>
      <c r="W2060" s="108"/>
      <c r="Y2060" s="92"/>
      <c r="Z2060" s="169"/>
      <c r="AA2060" s="169"/>
    </row>
    <row r="2061" spans="1:27" hidden="1" x14ac:dyDescent="0.25">
      <c r="A2061" s="171"/>
      <c r="B2061" s="171"/>
      <c r="C2061" s="171"/>
      <c r="D2061" s="172"/>
      <c r="E2061" s="173"/>
      <c r="F2061" s="173"/>
      <c r="G2061" s="173"/>
      <c r="I2061" s="92"/>
      <c r="J2061" s="169"/>
      <c r="R2061" s="169"/>
      <c r="S2061" s="169"/>
      <c r="T2061" s="169"/>
      <c r="U2061" s="169"/>
      <c r="V2061" s="169"/>
      <c r="W2061" s="108"/>
      <c r="Y2061" s="92"/>
      <c r="Z2061" s="169"/>
      <c r="AA2061" s="169"/>
    </row>
    <row r="2062" spans="1:27" hidden="1" x14ac:dyDescent="0.25">
      <c r="A2062" s="171"/>
      <c r="B2062" s="171"/>
      <c r="C2062" s="171"/>
      <c r="D2062" s="172"/>
      <c r="E2062" s="173"/>
      <c r="F2062" s="173"/>
      <c r="G2062" s="173"/>
      <c r="I2062" s="92"/>
      <c r="J2062" s="169"/>
      <c r="R2062" s="169"/>
      <c r="S2062" s="169"/>
      <c r="T2062" s="169"/>
      <c r="U2062" s="169"/>
      <c r="V2062" s="169"/>
      <c r="W2062" s="108"/>
      <c r="Y2062" s="92"/>
      <c r="Z2062" s="169"/>
      <c r="AA2062" s="169"/>
    </row>
    <row r="2063" spans="1:27" hidden="1" x14ac:dyDescent="0.25">
      <c r="A2063" s="171"/>
      <c r="B2063" s="171"/>
      <c r="C2063" s="171"/>
      <c r="D2063" s="172"/>
      <c r="E2063" s="173"/>
      <c r="F2063" s="173"/>
      <c r="G2063" s="173"/>
      <c r="I2063" s="92"/>
      <c r="J2063" s="169"/>
      <c r="R2063" s="169"/>
      <c r="S2063" s="169"/>
      <c r="T2063" s="169"/>
      <c r="U2063" s="169"/>
      <c r="V2063" s="169"/>
      <c r="W2063" s="108"/>
      <c r="Y2063" s="92"/>
      <c r="Z2063" s="169"/>
      <c r="AA2063" s="169"/>
    </row>
    <row r="2064" spans="1:27" hidden="1" x14ac:dyDescent="0.25">
      <c r="A2064" s="171"/>
      <c r="B2064" s="171"/>
      <c r="C2064" s="171"/>
      <c r="D2064" s="172"/>
      <c r="E2064" s="173"/>
      <c r="F2064" s="173"/>
      <c r="G2064" s="173"/>
      <c r="I2064" s="92"/>
      <c r="J2064" s="169"/>
      <c r="R2064" s="169"/>
      <c r="S2064" s="169"/>
      <c r="T2064" s="169"/>
      <c r="U2064" s="169"/>
      <c r="V2064" s="169"/>
      <c r="W2064" s="108"/>
      <c r="Y2064" s="92"/>
      <c r="Z2064" s="169"/>
      <c r="AA2064" s="169"/>
    </row>
    <row r="2065" spans="1:27" hidden="1" x14ac:dyDescent="0.25">
      <c r="A2065" s="171"/>
      <c r="B2065" s="171"/>
      <c r="C2065" s="171"/>
      <c r="D2065" s="172"/>
      <c r="E2065" s="173"/>
      <c r="F2065" s="173"/>
      <c r="G2065" s="173"/>
      <c r="I2065" s="92"/>
      <c r="J2065" s="169"/>
      <c r="R2065" s="169"/>
      <c r="S2065" s="169"/>
      <c r="T2065" s="169"/>
      <c r="U2065" s="169"/>
      <c r="V2065" s="169"/>
      <c r="W2065" s="108"/>
      <c r="Y2065" s="92"/>
      <c r="Z2065" s="169"/>
      <c r="AA2065" s="169"/>
    </row>
    <row r="2066" spans="1:27" hidden="1" x14ac:dyDescent="0.25">
      <c r="A2066" s="171"/>
      <c r="B2066" s="171"/>
      <c r="C2066" s="171"/>
      <c r="D2066" s="172"/>
      <c r="E2066" s="173"/>
      <c r="F2066" s="173"/>
      <c r="G2066" s="173"/>
      <c r="I2066" s="92"/>
      <c r="J2066" s="169"/>
      <c r="R2066" s="169"/>
      <c r="S2066" s="169"/>
      <c r="T2066" s="169"/>
      <c r="U2066" s="169"/>
      <c r="V2066" s="169"/>
      <c r="W2066" s="108"/>
      <c r="Y2066" s="92"/>
      <c r="Z2066" s="169"/>
      <c r="AA2066" s="169"/>
    </row>
    <row r="2067" spans="1:27" hidden="1" x14ac:dyDescent="0.25">
      <c r="A2067" s="171"/>
      <c r="B2067" s="171"/>
      <c r="C2067" s="171"/>
      <c r="D2067" s="172"/>
      <c r="E2067" s="173"/>
      <c r="F2067" s="173"/>
      <c r="G2067" s="173"/>
      <c r="I2067" s="92"/>
      <c r="J2067" s="169"/>
      <c r="R2067" s="169"/>
      <c r="S2067" s="169"/>
      <c r="T2067" s="169"/>
      <c r="U2067" s="169"/>
      <c r="V2067" s="169"/>
      <c r="W2067" s="108"/>
      <c r="Y2067" s="92"/>
      <c r="Z2067" s="169"/>
      <c r="AA2067" s="169"/>
    </row>
    <row r="2068" spans="1:27" hidden="1" x14ac:dyDescent="0.25">
      <c r="A2068" s="171"/>
      <c r="B2068" s="171"/>
      <c r="C2068" s="171"/>
      <c r="D2068" s="172"/>
      <c r="E2068" s="173"/>
      <c r="F2068" s="173"/>
      <c r="G2068" s="173"/>
      <c r="I2068" s="92"/>
      <c r="J2068" s="169"/>
      <c r="R2068" s="169"/>
      <c r="S2068" s="169"/>
      <c r="T2068" s="169"/>
      <c r="U2068" s="169"/>
      <c r="V2068" s="169"/>
      <c r="W2068" s="108"/>
      <c r="Y2068" s="92"/>
      <c r="Z2068" s="169"/>
      <c r="AA2068" s="169"/>
    </row>
    <row r="2069" spans="1:27" hidden="1" x14ac:dyDescent="0.25">
      <c r="A2069" s="171"/>
      <c r="B2069" s="171"/>
      <c r="C2069" s="171"/>
      <c r="D2069" s="172"/>
      <c r="E2069" s="173"/>
      <c r="F2069" s="173"/>
      <c r="G2069" s="173"/>
      <c r="I2069" s="92"/>
      <c r="J2069" s="169"/>
      <c r="R2069" s="169"/>
      <c r="S2069" s="169"/>
      <c r="T2069" s="169"/>
      <c r="U2069" s="169"/>
      <c r="V2069" s="169"/>
      <c r="W2069" s="108"/>
      <c r="Y2069" s="92"/>
      <c r="Z2069" s="169"/>
      <c r="AA2069" s="169"/>
    </row>
    <row r="2070" spans="1:27" hidden="1" x14ac:dyDescent="0.25">
      <c r="A2070" s="171"/>
      <c r="B2070" s="171"/>
      <c r="C2070" s="171"/>
      <c r="D2070" s="172"/>
      <c r="E2070" s="173"/>
      <c r="F2070" s="173"/>
      <c r="G2070" s="173"/>
      <c r="I2070" s="92"/>
      <c r="J2070" s="169"/>
      <c r="R2070" s="169"/>
      <c r="S2070" s="169"/>
      <c r="T2070" s="169"/>
      <c r="U2070" s="169"/>
      <c r="V2070" s="169"/>
      <c r="W2070" s="108"/>
      <c r="Y2070" s="92"/>
      <c r="Z2070" s="169"/>
      <c r="AA2070" s="169"/>
    </row>
    <row r="2071" spans="1:27" hidden="1" x14ac:dyDescent="0.25">
      <c r="A2071" s="171"/>
      <c r="B2071" s="171"/>
      <c r="C2071" s="171"/>
      <c r="D2071" s="172"/>
      <c r="E2071" s="173"/>
      <c r="F2071" s="173"/>
      <c r="G2071" s="173"/>
      <c r="I2071" s="92"/>
      <c r="J2071" s="169"/>
      <c r="R2071" s="169"/>
      <c r="S2071" s="169"/>
      <c r="T2071" s="169"/>
      <c r="U2071" s="169"/>
      <c r="V2071" s="169"/>
      <c r="W2071" s="108"/>
      <c r="Y2071" s="92"/>
      <c r="Z2071" s="169"/>
      <c r="AA2071" s="169"/>
    </row>
    <row r="2072" spans="1:27" hidden="1" x14ac:dyDescent="0.25">
      <c r="A2072" s="171"/>
      <c r="B2072" s="171"/>
      <c r="C2072" s="171"/>
      <c r="D2072" s="172"/>
      <c r="E2072" s="173"/>
      <c r="F2072" s="173"/>
      <c r="G2072" s="173"/>
      <c r="I2072" s="92"/>
      <c r="J2072" s="169"/>
      <c r="R2072" s="169"/>
      <c r="S2072" s="169"/>
      <c r="T2072" s="169"/>
      <c r="U2072" s="169"/>
      <c r="V2072" s="169"/>
      <c r="W2072" s="108"/>
      <c r="Y2072" s="92"/>
      <c r="Z2072" s="169"/>
      <c r="AA2072" s="169"/>
    </row>
    <row r="2073" spans="1:27" hidden="1" x14ac:dyDescent="0.25">
      <c r="A2073" s="171"/>
      <c r="B2073" s="171"/>
      <c r="C2073" s="171"/>
      <c r="D2073" s="172"/>
      <c r="E2073" s="173"/>
      <c r="F2073" s="173"/>
      <c r="G2073" s="173"/>
      <c r="I2073" s="92"/>
      <c r="J2073" s="169"/>
      <c r="R2073" s="169"/>
      <c r="S2073" s="169"/>
      <c r="T2073" s="169"/>
      <c r="U2073" s="169"/>
      <c r="V2073" s="169"/>
      <c r="W2073" s="108"/>
      <c r="Y2073" s="92"/>
      <c r="Z2073" s="169"/>
      <c r="AA2073" s="169"/>
    </row>
    <row r="2074" spans="1:27" hidden="1" x14ac:dyDescent="0.25">
      <c r="A2074" s="171"/>
      <c r="B2074" s="171"/>
      <c r="C2074" s="171"/>
      <c r="D2074" s="172"/>
      <c r="E2074" s="173"/>
      <c r="F2074" s="173"/>
      <c r="G2074" s="173"/>
      <c r="I2074" s="92"/>
      <c r="J2074" s="169"/>
      <c r="R2074" s="169"/>
      <c r="S2074" s="169"/>
      <c r="T2074" s="169"/>
      <c r="U2074" s="169"/>
      <c r="V2074" s="169"/>
      <c r="W2074" s="108"/>
      <c r="Y2074" s="92"/>
      <c r="Z2074" s="169"/>
      <c r="AA2074" s="169"/>
    </row>
    <row r="2075" spans="1:27" hidden="1" x14ac:dyDescent="0.25">
      <c r="A2075" s="171"/>
      <c r="B2075" s="171"/>
      <c r="C2075" s="171"/>
      <c r="D2075" s="172"/>
      <c r="E2075" s="173"/>
      <c r="F2075" s="173"/>
      <c r="G2075" s="173"/>
      <c r="I2075" s="92"/>
      <c r="J2075" s="169"/>
      <c r="R2075" s="169"/>
      <c r="S2075" s="169"/>
      <c r="T2075" s="169"/>
      <c r="U2075" s="169"/>
      <c r="V2075" s="169"/>
      <c r="W2075" s="108"/>
      <c r="Y2075" s="92"/>
      <c r="Z2075" s="169"/>
      <c r="AA2075" s="169"/>
    </row>
    <row r="2076" spans="1:27" hidden="1" x14ac:dyDescent="0.25">
      <c r="A2076" s="171"/>
      <c r="B2076" s="171"/>
      <c r="C2076" s="171"/>
      <c r="D2076" s="172"/>
      <c r="E2076" s="173"/>
      <c r="F2076" s="173"/>
      <c r="G2076" s="173"/>
      <c r="I2076" s="92"/>
      <c r="J2076" s="169"/>
      <c r="R2076" s="169"/>
      <c r="S2076" s="169"/>
      <c r="T2076" s="169"/>
      <c r="U2076" s="169"/>
      <c r="V2076" s="169"/>
      <c r="W2076" s="108"/>
      <c r="Y2076" s="92"/>
      <c r="Z2076" s="169"/>
      <c r="AA2076" s="169"/>
    </row>
    <row r="2077" spans="1:27" hidden="1" x14ac:dyDescent="0.25">
      <c r="A2077" s="171"/>
      <c r="B2077" s="171"/>
      <c r="C2077" s="171"/>
      <c r="D2077" s="172"/>
      <c r="E2077" s="173"/>
      <c r="F2077" s="173"/>
      <c r="G2077" s="173"/>
      <c r="I2077" s="92"/>
      <c r="J2077" s="169"/>
      <c r="R2077" s="169"/>
      <c r="S2077" s="169"/>
      <c r="T2077" s="169"/>
      <c r="U2077" s="169"/>
      <c r="V2077" s="169"/>
      <c r="W2077" s="108"/>
      <c r="Y2077" s="92"/>
      <c r="Z2077" s="169"/>
      <c r="AA2077" s="169"/>
    </row>
    <row r="2078" spans="1:27" hidden="1" x14ac:dyDescent="0.25">
      <c r="A2078" s="171"/>
      <c r="B2078" s="171"/>
      <c r="C2078" s="171"/>
      <c r="D2078" s="172"/>
      <c r="E2078" s="173"/>
      <c r="F2078" s="173"/>
      <c r="G2078" s="173"/>
      <c r="I2078" s="92"/>
      <c r="J2078" s="169"/>
      <c r="R2078" s="169"/>
      <c r="S2078" s="169"/>
      <c r="T2078" s="169"/>
      <c r="U2078" s="169"/>
      <c r="V2078" s="169"/>
      <c r="W2078" s="108"/>
      <c r="Y2078" s="92"/>
      <c r="Z2078" s="169"/>
      <c r="AA2078" s="169"/>
    </row>
    <row r="2079" spans="1:27" hidden="1" x14ac:dyDescent="0.25">
      <c r="A2079" s="171"/>
      <c r="B2079" s="171"/>
      <c r="C2079" s="171"/>
      <c r="D2079" s="172"/>
      <c r="E2079" s="173"/>
      <c r="F2079" s="173"/>
      <c r="G2079" s="173"/>
      <c r="I2079" s="92"/>
      <c r="J2079" s="169"/>
      <c r="R2079" s="169"/>
      <c r="S2079" s="169"/>
      <c r="T2079" s="169"/>
      <c r="U2079" s="169"/>
      <c r="V2079" s="169"/>
      <c r="W2079" s="108"/>
      <c r="Y2079" s="92"/>
      <c r="Z2079" s="169"/>
      <c r="AA2079" s="169"/>
    </row>
    <row r="2080" spans="1:27" hidden="1" x14ac:dyDescent="0.25">
      <c r="A2080" s="171"/>
      <c r="B2080" s="171"/>
      <c r="C2080" s="171"/>
      <c r="D2080" s="172"/>
      <c r="E2080" s="173"/>
      <c r="F2080" s="173"/>
      <c r="G2080" s="173"/>
      <c r="I2080" s="92"/>
      <c r="J2080" s="169"/>
      <c r="R2080" s="169"/>
      <c r="S2080" s="169"/>
      <c r="T2080" s="169"/>
      <c r="U2080" s="169"/>
      <c r="V2080" s="169"/>
      <c r="W2080" s="108"/>
      <c r="Y2080" s="92"/>
      <c r="Z2080" s="169"/>
      <c r="AA2080" s="169"/>
    </row>
    <row r="2081" spans="1:32" hidden="1" x14ac:dyDescent="0.25">
      <c r="A2081" s="171"/>
      <c r="B2081" s="171"/>
      <c r="C2081" s="171"/>
      <c r="D2081" s="172"/>
      <c r="E2081" s="173"/>
      <c r="F2081" s="173"/>
      <c r="G2081" s="173"/>
      <c r="I2081" s="92"/>
      <c r="J2081" s="169"/>
      <c r="R2081" s="169"/>
      <c r="S2081" s="169"/>
      <c r="T2081" s="169"/>
      <c r="U2081" s="169"/>
      <c r="V2081" s="169"/>
      <c r="W2081" s="108"/>
      <c r="Y2081" s="92"/>
      <c r="Z2081" s="169"/>
      <c r="AA2081" s="169"/>
    </row>
    <row r="2082" spans="1:32" hidden="1" x14ac:dyDescent="0.25">
      <c r="A2082" s="171"/>
      <c r="B2082" s="171"/>
      <c r="C2082" s="171"/>
      <c r="D2082" s="172"/>
      <c r="E2082" s="173"/>
      <c r="F2082" s="173"/>
      <c r="G2082" s="173"/>
      <c r="I2082" s="92"/>
      <c r="J2082" s="169"/>
      <c r="R2082" s="169"/>
      <c r="S2082" s="169"/>
      <c r="T2082" s="169"/>
      <c r="U2082" s="169"/>
      <c r="V2082" s="169"/>
      <c r="W2082" s="108"/>
      <c r="Y2082" s="92"/>
      <c r="Z2082" s="169"/>
      <c r="AA2082" s="169"/>
    </row>
    <row r="2083" spans="1:32" hidden="1" x14ac:dyDescent="0.25">
      <c r="A2083" s="171"/>
      <c r="B2083" s="171"/>
      <c r="C2083" s="171"/>
      <c r="D2083" s="172"/>
      <c r="E2083" s="173"/>
      <c r="F2083" s="173"/>
      <c r="G2083" s="173"/>
      <c r="I2083" s="92"/>
      <c r="J2083" s="169"/>
      <c r="R2083" s="169"/>
      <c r="S2083" s="169"/>
      <c r="T2083" s="169"/>
      <c r="U2083" s="169"/>
      <c r="V2083" s="169"/>
      <c r="W2083" s="108"/>
      <c r="Y2083" s="92"/>
      <c r="Z2083" s="169"/>
      <c r="AA2083" s="169"/>
    </row>
    <row r="2084" spans="1:32" hidden="1" x14ac:dyDescent="0.25">
      <c r="A2084" s="171"/>
      <c r="B2084" s="171"/>
      <c r="C2084" s="171"/>
      <c r="D2084" s="172"/>
      <c r="E2084" s="173"/>
      <c r="F2084" s="173"/>
      <c r="G2084" s="173"/>
      <c r="I2084" s="92"/>
      <c r="J2084" s="169"/>
      <c r="R2084" s="169"/>
      <c r="S2084" s="169"/>
      <c r="T2084" s="169"/>
      <c r="U2084" s="169"/>
      <c r="V2084" s="169"/>
      <c r="W2084" s="108"/>
      <c r="Y2084" s="92"/>
      <c r="Z2084" s="169"/>
      <c r="AA2084" s="169"/>
    </row>
    <row r="2085" spans="1:32" hidden="1" x14ac:dyDescent="0.25">
      <c r="A2085" s="171"/>
      <c r="B2085" s="171"/>
      <c r="C2085" s="171"/>
      <c r="D2085" s="172"/>
      <c r="E2085" s="173"/>
      <c r="F2085" s="173"/>
      <c r="G2085" s="173"/>
      <c r="I2085" s="92"/>
      <c r="J2085" s="169"/>
      <c r="R2085" s="169"/>
      <c r="S2085" s="169"/>
      <c r="T2085" s="169"/>
      <c r="U2085" s="169"/>
      <c r="V2085" s="169"/>
      <c r="W2085" s="108"/>
      <c r="Y2085" s="92"/>
      <c r="Z2085" s="169"/>
      <c r="AA2085" s="169"/>
    </row>
    <row r="2086" spans="1:32" hidden="1" x14ac:dyDescent="0.25">
      <c r="A2086" s="171"/>
      <c r="B2086" s="171"/>
      <c r="C2086" s="171"/>
      <c r="D2086" s="172"/>
      <c r="E2086" s="173"/>
      <c r="F2086" s="173"/>
      <c r="G2086" s="173"/>
      <c r="I2086" s="92"/>
      <c r="J2086" s="169"/>
      <c r="R2086" s="169"/>
      <c r="S2086" s="169"/>
      <c r="T2086" s="169"/>
      <c r="U2086" s="169"/>
      <c r="V2086" s="169"/>
      <c r="W2086" s="108"/>
      <c r="Y2086" s="92"/>
      <c r="Z2086" s="169"/>
      <c r="AA2086" s="169"/>
    </row>
    <row r="2087" spans="1:32" hidden="1" x14ac:dyDescent="0.25">
      <c r="A2087" s="171"/>
      <c r="B2087" s="171"/>
      <c r="C2087" s="171"/>
      <c r="D2087" s="172"/>
      <c r="E2087" s="173"/>
      <c r="F2087" s="173"/>
      <c r="G2087" s="173"/>
      <c r="I2087" s="92"/>
      <c r="J2087" s="169"/>
      <c r="R2087" s="169"/>
      <c r="S2087" s="169"/>
      <c r="T2087" s="169"/>
      <c r="U2087" s="169"/>
      <c r="V2087" s="169"/>
      <c r="W2087" s="108"/>
      <c r="Y2087" s="92"/>
      <c r="Z2087" s="169"/>
      <c r="AA2087" s="169"/>
      <c r="AF2087" s="169"/>
    </row>
    <row r="2088" spans="1:32" hidden="1" x14ac:dyDescent="0.25">
      <c r="A2088" s="171"/>
      <c r="B2088" s="171"/>
      <c r="C2088" s="171"/>
      <c r="D2088" s="172"/>
      <c r="E2088" s="173"/>
      <c r="F2088" s="173"/>
      <c r="G2088" s="173"/>
      <c r="I2088" s="92"/>
      <c r="J2088" s="169"/>
      <c r="R2088" s="169"/>
      <c r="S2088" s="169"/>
      <c r="T2088" s="169"/>
      <c r="U2088" s="169"/>
      <c r="V2088" s="169"/>
      <c r="W2088" s="108"/>
      <c r="Y2088" s="92"/>
      <c r="Z2088" s="169"/>
      <c r="AA2088" s="169"/>
    </row>
    <row r="2089" spans="1:32" hidden="1" x14ac:dyDescent="0.25">
      <c r="A2089" s="171"/>
      <c r="B2089" s="171"/>
      <c r="C2089" s="171"/>
      <c r="D2089" s="172"/>
      <c r="E2089" s="173"/>
      <c r="F2089" s="173"/>
      <c r="G2089" s="173"/>
      <c r="I2089" s="92"/>
      <c r="J2089" s="169"/>
      <c r="R2089" s="169"/>
      <c r="S2089" s="169"/>
      <c r="T2089" s="169"/>
      <c r="U2089" s="169"/>
      <c r="V2089" s="169"/>
      <c r="W2089" s="108"/>
      <c r="Y2089" s="92"/>
      <c r="Z2089" s="169"/>
      <c r="AA2089" s="169"/>
    </row>
    <row r="2090" spans="1:32" hidden="1" x14ac:dyDescent="0.25">
      <c r="A2090" s="171"/>
      <c r="B2090" s="171"/>
      <c r="C2090" s="171"/>
      <c r="D2090" s="172"/>
      <c r="E2090" s="173"/>
      <c r="F2090" s="173"/>
      <c r="G2090" s="173"/>
      <c r="I2090" s="92"/>
      <c r="J2090" s="169"/>
      <c r="R2090" s="169"/>
      <c r="S2090" s="169"/>
      <c r="T2090" s="169"/>
      <c r="U2090" s="169"/>
      <c r="V2090" s="169"/>
      <c r="W2090" s="108"/>
      <c r="Y2090" s="92"/>
      <c r="Z2090" s="169"/>
      <c r="AA2090" s="169"/>
      <c r="AF2090" s="169"/>
    </row>
    <row r="2091" spans="1:32" hidden="1" x14ac:dyDescent="0.25">
      <c r="A2091" s="171"/>
      <c r="B2091" s="171"/>
      <c r="C2091" s="171"/>
      <c r="D2091" s="172"/>
      <c r="E2091" s="173"/>
      <c r="F2091" s="173"/>
      <c r="G2091" s="173"/>
      <c r="I2091" s="92"/>
      <c r="J2091" s="169"/>
      <c r="R2091" s="169"/>
      <c r="S2091" s="169"/>
      <c r="T2091" s="169"/>
      <c r="U2091" s="169"/>
      <c r="V2091" s="169"/>
      <c r="W2091" s="108"/>
      <c r="Y2091" s="92"/>
      <c r="Z2091" s="169"/>
      <c r="AA2091" s="169"/>
    </row>
    <row r="2092" spans="1:32" hidden="1" x14ac:dyDescent="0.25">
      <c r="A2092" s="171"/>
      <c r="B2092" s="171"/>
      <c r="C2092" s="171"/>
      <c r="D2092" s="172"/>
      <c r="E2092" s="173"/>
      <c r="F2092" s="173"/>
      <c r="G2092" s="173"/>
      <c r="I2092" s="92"/>
      <c r="J2092" s="169"/>
      <c r="R2092" s="169"/>
      <c r="S2092" s="169"/>
      <c r="T2092" s="169"/>
      <c r="U2092" s="169"/>
      <c r="V2092" s="169"/>
      <c r="W2092" s="108"/>
      <c r="Y2092" s="92"/>
      <c r="Z2092" s="169"/>
      <c r="AA2092" s="169"/>
    </row>
    <row r="2093" spans="1:32" hidden="1" x14ac:dyDescent="0.25">
      <c r="A2093" s="171"/>
      <c r="B2093" s="171"/>
      <c r="C2093" s="171"/>
      <c r="D2093" s="172"/>
      <c r="E2093" s="173"/>
      <c r="F2093" s="173"/>
      <c r="G2093" s="173"/>
      <c r="I2093" s="92"/>
      <c r="J2093" s="169"/>
      <c r="R2093" s="169"/>
      <c r="S2093" s="169"/>
      <c r="T2093" s="169"/>
      <c r="U2093" s="169"/>
      <c r="V2093" s="169"/>
      <c r="W2093" s="108"/>
      <c r="Y2093" s="92"/>
      <c r="Z2093" s="169"/>
      <c r="AA2093" s="169"/>
    </row>
    <row r="2094" spans="1:32" hidden="1" x14ac:dyDescent="0.25">
      <c r="A2094" s="171"/>
      <c r="B2094" s="171"/>
      <c r="C2094" s="171"/>
      <c r="D2094" s="172"/>
      <c r="E2094" s="173"/>
      <c r="F2094" s="173"/>
      <c r="G2094" s="173"/>
      <c r="I2094" s="92"/>
      <c r="J2094" s="169"/>
      <c r="R2094" s="169"/>
      <c r="S2094" s="169"/>
      <c r="T2094" s="169"/>
      <c r="U2094" s="169"/>
      <c r="V2094" s="169"/>
      <c r="W2094" s="108"/>
      <c r="Y2094" s="92"/>
      <c r="Z2094" s="169"/>
      <c r="AA2094" s="169"/>
    </row>
    <row r="2095" spans="1:32" hidden="1" x14ac:dyDescent="0.25">
      <c r="A2095" s="171"/>
      <c r="B2095" s="171"/>
      <c r="C2095" s="171"/>
      <c r="D2095" s="172"/>
      <c r="E2095" s="173"/>
      <c r="F2095" s="173"/>
      <c r="G2095" s="173"/>
      <c r="I2095" s="92"/>
      <c r="J2095" s="169"/>
      <c r="R2095" s="169"/>
      <c r="S2095" s="169"/>
      <c r="T2095" s="169"/>
      <c r="U2095" s="169"/>
      <c r="V2095" s="169"/>
      <c r="W2095" s="108"/>
      <c r="Y2095" s="92"/>
      <c r="Z2095" s="169"/>
      <c r="AA2095" s="169"/>
    </row>
    <row r="2096" spans="1:32" hidden="1" x14ac:dyDescent="0.25">
      <c r="A2096" s="171"/>
      <c r="B2096" s="171"/>
      <c r="C2096" s="171"/>
      <c r="D2096" s="172"/>
      <c r="E2096" s="173"/>
      <c r="F2096" s="173"/>
      <c r="G2096" s="173"/>
      <c r="I2096" s="92"/>
      <c r="J2096" s="169"/>
      <c r="R2096" s="169"/>
      <c r="S2096" s="169"/>
      <c r="T2096" s="169"/>
      <c r="U2096" s="169"/>
      <c r="V2096" s="169"/>
      <c r="W2096" s="108"/>
      <c r="Y2096" s="92"/>
      <c r="Z2096" s="169"/>
      <c r="AA2096" s="169"/>
      <c r="AF2096" s="169"/>
    </row>
    <row r="2097" spans="1:27" hidden="1" x14ac:dyDescent="0.25">
      <c r="A2097" s="171"/>
      <c r="B2097" s="171"/>
      <c r="C2097" s="171"/>
      <c r="D2097" s="172"/>
      <c r="E2097" s="173"/>
      <c r="F2097" s="173"/>
      <c r="G2097" s="173"/>
      <c r="I2097" s="92"/>
      <c r="J2097" s="169"/>
      <c r="R2097" s="169"/>
      <c r="S2097" s="169"/>
      <c r="T2097" s="169"/>
      <c r="U2097" s="169"/>
      <c r="V2097" s="169"/>
      <c r="W2097" s="108"/>
      <c r="Y2097" s="92"/>
      <c r="Z2097" s="169"/>
      <c r="AA2097" s="169"/>
    </row>
    <row r="2098" spans="1:27" hidden="1" x14ac:dyDescent="0.25">
      <c r="A2098" s="171"/>
      <c r="B2098" s="171"/>
      <c r="C2098" s="171"/>
      <c r="D2098" s="172"/>
      <c r="E2098" s="173"/>
      <c r="F2098" s="173"/>
      <c r="G2098" s="173"/>
      <c r="I2098" s="92"/>
      <c r="J2098" s="169"/>
      <c r="R2098" s="169"/>
      <c r="S2098" s="169"/>
      <c r="T2098" s="169"/>
      <c r="U2098" s="169"/>
      <c r="V2098" s="169"/>
      <c r="W2098" s="108"/>
      <c r="Y2098" s="92"/>
      <c r="Z2098" s="169"/>
      <c r="AA2098" s="169"/>
    </row>
    <row r="2099" spans="1:27" hidden="1" x14ac:dyDescent="0.25">
      <c r="A2099" s="171"/>
      <c r="B2099" s="171"/>
      <c r="C2099" s="171"/>
      <c r="D2099" s="172"/>
      <c r="E2099" s="173"/>
      <c r="F2099" s="173"/>
      <c r="G2099" s="173"/>
      <c r="I2099" s="92"/>
      <c r="J2099" s="169"/>
      <c r="R2099" s="169"/>
      <c r="S2099" s="169"/>
      <c r="T2099" s="169"/>
      <c r="U2099" s="169"/>
      <c r="V2099" s="169"/>
      <c r="W2099" s="108"/>
      <c r="Y2099" s="92"/>
      <c r="Z2099" s="169"/>
      <c r="AA2099" s="169"/>
    </row>
    <row r="2100" spans="1:27" hidden="1" x14ac:dyDescent="0.25">
      <c r="A2100" s="171"/>
      <c r="B2100" s="171"/>
      <c r="C2100" s="171"/>
      <c r="D2100" s="172"/>
      <c r="E2100" s="173"/>
      <c r="F2100" s="173"/>
      <c r="G2100" s="173"/>
      <c r="I2100" s="92"/>
      <c r="J2100" s="169"/>
      <c r="R2100" s="169"/>
      <c r="S2100" s="169"/>
      <c r="T2100" s="169"/>
      <c r="U2100" s="169"/>
      <c r="V2100" s="169"/>
      <c r="W2100" s="108"/>
      <c r="Y2100" s="92"/>
      <c r="Z2100" s="169"/>
      <c r="AA2100" s="169"/>
    </row>
    <row r="2101" spans="1:27" hidden="1" x14ac:dyDescent="0.25">
      <c r="A2101" s="171"/>
      <c r="B2101" s="171"/>
      <c r="C2101" s="171"/>
      <c r="D2101" s="172"/>
      <c r="E2101" s="173"/>
      <c r="F2101" s="173"/>
      <c r="G2101" s="173"/>
      <c r="I2101" s="92"/>
      <c r="J2101" s="169"/>
      <c r="R2101" s="169"/>
      <c r="S2101" s="169"/>
      <c r="T2101" s="169"/>
      <c r="U2101" s="169"/>
      <c r="V2101" s="169"/>
      <c r="W2101" s="108"/>
      <c r="Y2101" s="92"/>
      <c r="Z2101" s="169"/>
      <c r="AA2101" s="169"/>
    </row>
    <row r="2102" spans="1:27" hidden="1" x14ac:dyDescent="0.25">
      <c r="A2102" s="171"/>
      <c r="B2102" s="171"/>
      <c r="C2102" s="171"/>
      <c r="D2102" s="172"/>
      <c r="E2102" s="173"/>
      <c r="F2102" s="173"/>
      <c r="G2102" s="173"/>
      <c r="I2102" s="92"/>
      <c r="J2102" s="169"/>
      <c r="R2102" s="169"/>
      <c r="S2102" s="169"/>
      <c r="T2102" s="169"/>
      <c r="U2102" s="169"/>
      <c r="V2102" s="169"/>
      <c r="W2102" s="108"/>
      <c r="Y2102" s="92"/>
      <c r="Z2102" s="169"/>
      <c r="AA2102" s="169"/>
    </row>
    <row r="2103" spans="1:27" hidden="1" x14ac:dyDescent="0.25">
      <c r="A2103" s="171"/>
      <c r="B2103" s="171"/>
      <c r="C2103" s="171"/>
      <c r="D2103" s="172"/>
      <c r="E2103" s="173"/>
      <c r="F2103" s="173"/>
      <c r="G2103" s="173"/>
      <c r="I2103" s="92"/>
      <c r="J2103" s="169"/>
      <c r="R2103" s="169"/>
      <c r="S2103" s="169"/>
      <c r="T2103" s="169"/>
      <c r="U2103" s="169"/>
      <c r="V2103" s="169"/>
      <c r="W2103" s="108"/>
      <c r="Y2103" s="92"/>
      <c r="Z2103" s="169"/>
      <c r="AA2103" s="169"/>
    </row>
    <row r="2104" spans="1:27" hidden="1" x14ac:dyDescent="0.25">
      <c r="A2104" s="171"/>
      <c r="B2104" s="171"/>
      <c r="C2104" s="171"/>
      <c r="D2104" s="172"/>
      <c r="E2104" s="173"/>
      <c r="F2104" s="173"/>
      <c r="G2104" s="173"/>
      <c r="I2104" s="92"/>
      <c r="J2104" s="169"/>
      <c r="R2104" s="169"/>
      <c r="S2104" s="169"/>
      <c r="T2104" s="169"/>
      <c r="U2104" s="169"/>
      <c r="V2104" s="169"/>
      <c r="W2104" s="108"/>
      <c r="Y2104" s="92"/>
      <c r="Z2104" s="169"/>
      <c r="AA2104" s="169"/>
    </row>
    <row r="2105" spans="1:27" hidden="1" x14ac:dyDescent="0.25">
      <c r="A2105" s="171"/>
      <c r="B2105" s="171"/>
      <c r="C2105" s="171"/>
      <c r="D2105" s="172"/>
      <c r="E2105" s="173"/>
      <c r="F2105" s="173"/>
      <c r="G2105" s="173"/>
      <c r="I2105" s="92"/>
      <c r="J2105" s="169"/>
      <c r="R2105" s="169"/>
      <c r="S2105" s="169"/>
      <c r="T2105" s="169"/>
      <c r="U2105" s="169"/>
      <c r="V2105" s="169"/>
      <c r="W2105" s="108"/>
      <c r="Y2105" s="92"/>
      <c r="Z2105" s="169"/>
      <c r="AA2105" s="169"/>
    </row>
    <row r="2106" spans="1:27" hidden="1" x14ac:dyDescent="0.25">
      <c r="A2106" s="171"/>
      <c r="B2106" s="171"/>
      <c r="C2106" s="171"/>
      <c r="D2106" s="172"/>
      <c r="E2106" s="173"/>
      <c r="F2106" s="173"/>
      <c r="G2106" s="173"/>
      <c r="I2106" s="92"/>
      <c r="J2106" s="169"/>
      <c r="R2106" s="169"/>
      <c r="S2106" s="169"/>
      <c r="T2106" s="169"/>
      <c r="U2106" s="169"/>
      <c r="V2106" s="169"/>
      <c r="W2106" s="108"/>
      <c r="Y2106" s="92"/>
      <c r="Z2106" s="169"/>
      <c r="AA2106" s="169"/>
    </row>
    <row r="2107" spans="1:27" hidden="1" x14ac:dyDescent="0.25">
      <c r="A2107" s="171"/>
      <c r="B2107" s="171"/>
      <c r="C2107" s="171"/>
      <c r="D2107" s="172"/>
      <c r="E2107" s="173"/>
      <c r="F2107" s="173"/>
      <c r="G2107" s="173"/>
      <c r="I2107" s="92"/>
      <c r="J2107" s="169"/>
      <c r="R2107" s="169"/>
      <c r="S2107" s="169"/>
      <c r="T2107" s="169"/>
      <c r="U2107" s="169"/>
      <c r="V2107" s="169"/>
      <c r="W2107" s="108"/>
      <c r="Y2107" s="92"/>
      <c r="Z2107" s="169"/>
      <c r="AA2107" s="169"/>
    </row>
    <row r="2108" spans="1:27" hidden="1" x14ac:dyDescent="0.25">
      <c r="A2108" s="171"/>
      <c r="B2108" s="171"/>
      <c r="C2108" s="171"/>
      <c r="D2108" s="172"/>
      <c r="E2108" s="173"/>
      <c r="F2108" s="173"/>
      <c r="G2108" s="173"/>
      <c r="I2108" s="92"/>
      <c r="J2108" s="169"/>
      <c r="R2108" s="169"/>
      <c r="S2108" s="169"/>
      <c r="T2108" s="169"/>
      <c r="U2108" s="169"/>
      <c r="V2108" s="169"/>
      <c r="W2108" s="108"/>
      <c r="Y2108" s="92"/>
      <c r="Z2108" s="169"/>
      <c r="AA2108" s="169"/>
    </row>
    <row r="2109" spans="1:27" hidden="1" x14ac:dyDescent="0.25">
      <c r="A2109" s="171"/>
      <c r="B2109" s="171"/>
      <c r="C2109" s="171"/>
      <c r="D2109" s="172"/>
      <c r="E2109" s="173"/>
      <c r="F2109" s="173"/>
      <c r="G2109" s="173"/>
      <c r="I2109" s="92"/>
      <c r="J2109" s="169"/>
      <c r="R2109" s="169"/>
      <c r="S2109" s="169"/>
      <c r="T2109" s="169"/>
      <c r="U2109" s="169"/>
      <c r="V2109" s="169"/>
      <c r="W2109" s="108"/>
      <c r="Y2109" s="92"/>
      <c r="Z2109" s="169"/>
      <c r="AA2109" s="169"/>
    </row>
    <row r="2110" spans="1:27" hidden="1" x14ac:dyDescent="0.25">
      <c r="A2110" s="171"/>
      <c r="B2110" s="171"/>
      <c r="C2110" s="171"/>
      <c r="D2110" s="172"/>
      <c r="E2110" s="173"/>
      <c r="F2110" s="173"/>
      <c r="G2110" s="173"/>
      <c r="I2110" s="92"/>
      <c r="J2110" s="169"/>
      <c r="R2110" s="169"/>
      <c r="S2110" s="169"/>
      <c r="T2110" s="169"/>
      <c r="U2110" s="169"/>
      <c r="V2110" s="169"/>
      <c r="W2110" s="108"/>
      <c r="Y2110" s="92"/>
      <c r="Z2110" s="169"/>
      <c r="AA2110" s="169"/>
    </row>
    <row r="2111" spans="1:27" hidden="1" x14ac:dyDescent="0.25">
      <c r="A2111" s="171"/>
      <c r="B2111" s="171"/>
      <c r="C2111" s="171"/>
      <c r="D2111" s="172"/>
      <c r="E2111" s="173"/>
      <c r="F2111" s="173"/>
      <c r="G2111" s="173"/>
      <c r="I2111" s="92"/>
      <c r="J2111" s="169"/>
      <c r="R2111" s="169"/>
      <c r="S2111" s="169"/>
      <c r="T2111" s="169"/>
      <c r="U2111" s="169"/>
      <c r="V2111" s="169"/>
      <c r="W2111" s="108"/>
      <c r="Y2111" s="92"/>
      <c r="Z2111" s="169"/>
      <c r="AA2111" s="169"/>
    </row>
    <row r="2112" spans="1:27" hidden="1" x14ac:dyDescent="0.25">
      <c r="A2112" s="171"/>
      <c r="B2112" s="171"/>
      <c r="C2112" s="171"/>
      <c r="D2112" s="172"/>
      <c r="E2112" s="173"/>
      <c r="F2112" s="173"/>
      <c r="G2112" s="173"/>
      <c r="I2112" s="92"/>
      <c r="J2112" s="169"/>
      <c r="R2112" s="169"/>
      <c r="S2112" s="169"/>
      <c r="T2112" s="169"/>
      <c r="U2112" s="169"/>
      <c r="V2112" s="169"/>
      <c r="W2112" s="108"/>
      <c r="Y2112" s="92"/>
      <c r="Z2112" s="169"/>
      <c r="AA2112" s="169"/>
    </row>
    <row r="2113" spans="1:32" hidden="1" x14ac:dyDescent="0.25">
      <c r="A2113" s="171"/>
      <c r="B2113" s="171"/>
      <c r="C2113" s="171"/>
      <c r="D2113" s="172"/>
      <c r="E2113" s="173"/>
      <c r="F2113" s="173"/>
      <c r="G2113" s="173"/>
      <c r="I2113" s="92"/>
      <c r="J2113" s="169"/>
      <c r="R2113" s="169"/>
      <c r="S2113" s="169"/>
      <c r="T2113" s="169"/>
      <c r="U2113" s="169"/>
      <c r="V2113" s="169"/>
      <c r="W2113" s="108"/>
      <c r="Y2113" s="92"/>
      <c r="Z2113" s="169"/>
      <c r="AA2113" s="169"/>
      <c r="AF2113" s="169"/>
    </row>
    <row r="2114" spans="1:32" hidden="1" x14ac:dyDescent="0.25">
      <c r="A2114" s="171"/>
      <c r="B2114" s="171"/>
      <c r="C2114" s="171"/>
      <c r="D2114" s="172"/>
      <c r="E2114" s="173"/>
      <c r="F2114" s="173"/>
      <c r="G2114" s="173"/>
      <c r="I2114" s="92"/>
      <c r="J2114" s="169"/>
      <c r="R2114" s="169"/>
      <c r="S2114" s="169"/>
      <c r="T2114" s="169"/>
      <c r="U2114" s="169"/>
      <c r="V2114" s="169"/>
      <c r="W2114" s="108"/>
      <c r="Y2114" s="92"/>
      <c r="Z2114" s="169"/>
      <c r="AA2114" s="169"/>
    </row>
    <row r="2115" spans="1:32" hidden="1" x14ac:dyDescent="0.25">
      <c r="A2115" s="171"/>
      <c r="B2115" s="171"/>
      <c r="C2115" s="171"/>
      <c r="D2115" s="172"/>
      <c r="E2115" s="173"/>
      <c r="F2115" s="173"/>
      <c r="G2115" s="173"/>
      <c r="I2115" s="92"/>
      <c r="J2115" s="169"/>
      <c r="R2115" s="169"/>
      <c r="S2115" s="169"/>
      <c r="T2115" s="169"/>
      <c r="U2115" s="169"/>
      <c r="V2115" s="169"/>
      <c r="W2115" s="108"/>
      <c r="Y2115" s="92"/>
      <c r="Z2115" s="169"/>
      <c r="AA2115" s="169"/>
    </row>
    <row r="2116" spans="1:32" hidden="1" x14ac:dyDescent="0.25">
      <c r="A2116" s="171"/>
      <c r="B2116" s="171"/>
      <c r="C2116" s="171"/>
      <c r="D2116" s="172"/>
      <c r="E2116" s="173"/>
      <c r="F2116" s="173"/>
      <c r="G2116" s="173"/>
      <c r="I2116" s="92"/>
      <c r="J2116" s="169"/>
      <c r="R2116" s="169"/>
      <c r="S2116" s="169"/>
      <c r="T2116" s="169"/>
      <c r="U2116" s="169"/>
      <c r="V2116" s="169"/>
      <c r="W2116" s="108"/>
      <c r="Y2116" s="92"/>
      <c r="Z2116" s="169"/>
      <c r="AA2116" s="169"/>
    </row>
    <row r="2117" spans="1:32" hidden="1" x14ac:dyDescent="0.25">
      <c r="A2117" s="171"/>
      <c r="B2117" s="171"/>
      <c r="C2117" s="171"/>
      <c r="D2117" s="172"/>
      <c r="E2117" s="173"/>
      <c r="F2117" s="173"/>
      <c r="G2117" s="173"/>
      <c r="I2117" s="92"/>
      <c r="J2117" s="169"/>
      <c r="R2117" s="169"/>
      <c r="S2117" s="169"/>
      <c r="T2117" s="169"/>
      <c r="U2117" s="169"/>
      <c r="V2117" s="169"/>
      <c r="W2117" s="108"/>
      <c r="Y2117" s="92"/>
      <c r="Z2117" s="169"/>
      <c r="AA2117" s="169"/>
    </row>
    <row r="2118" spans="1:32" hidden="1" x14ac:dyDescent="0.25">
      <c r="A2118" s="171"/>
      <c r="B2118" s="171"/>
      <c r="C2118" s="171"/>
      <c r="D2118" s="172"/>
      <c r="E2118" s="173"/>
      <c r="F2118" s="173"/>
      <c r="G2118" s="173"/>
      <c r="I2118" s="92"/>
      <c r="J2118" s="169"/>
      <c r="R2118" s="169"/>
      <c r="S2118" s="169"/>
      <c r="T2118" s="169"/>
      <c r="U2118" s="169"/>
      <c r="V2118" s="169"/>
      <c r="W2118" s="108"/>
      <c r="Y2118" s="92"/>
      <c r="Z2118" s="169"/>
      <c r="AA2118" s="169"/>
    </row>
    <row r="2119" spans="1:32" hidden="1" x14ac:dyDescent="0.25">
      <c r="A2119" s="171"/>
      <c r="B2119" s="171"/>
      <c r="C2119" s="171"/>
      <c r="D2119" s="172"/>
      <c r="E2119" s="173"/>
      <c r="F2119" s="173"/>
      <c r="G2119" s="173"/>
      <c r="I2119" s="92"/>
      <c r="J2119" s="169"/>
      <c r="R2119" s="169"/>
      <c r="S2119" s="169"/>
      <c r="T2119" s="169"/>
      <c r="U2119" s="169"/>
      <c r="V2119" s="169"/>
      <c r="W2119" s="108"/>
      <c r="Y2119" s="92"/>
      <c r="Z2119" s="169"/>
      <c r="AA2119" s="169"/>
    </row>
    <row r="2120" spans="1:32" hidden="1" x14ac:dyDescent="0.25">
      <c r="A2120" s="171"/>
      <c r="B2120" s="171"/>
      <c r="C2120" s="171"/>
      <c r="D2120" s="172"/>
      <c r="E2120" s="173"/>
      <c r="F2120" s="173"/>
      <c r="G2120" s="173"/>
      <c r="I2120" s="92"/>
      <c r="J2120" s="169"/>
      <c r="R2120" s="169"/>
      <c r="S2120" s="169"/>
      <c r="T2120" s="169"/>
      <c r="U2120" s="169"/>
      <c r="V2120" s="169"/>
      <c r="W2120" s="108"/>
      <c r="Y2120" s="92"/>
      <c r="Z2120" s="169"/>
      <c r="AA2120" s="169"/>
    </row>
    <row r="2121" spans="1:32" hidden="1" x14ac:dyDescent="0.25">
      <c r="A2121" s="171"/>
      <c r="B2121" s="171"/>
      <c r="C2121" s="171"/>
      <c r="D2121" s="172"/>
      <c r="E2121" s="173"/>
      <c r="F2121" s="173"/>
      <c r="G2121" s="173"/>
      <c r="I2121" s="92"/>
      <c r="J2121" s="169"/>
      <c r="R2121" s="169"/>
      <c r="S2121" s="169"/>
      <c r="T2121" s="169"/>
      <c r="U2121" s="169"/>
      <c r="V2121" s="169"/>
      <c r="W2121" s="108"/>
      <c r="Y2121" s="92"/>
      <c r="Z2121" s="169"/>
      <c r="AA2121" s="169"/>
    </row>
    <row r="2122" spans="1:32" hidden="1" x14ac:dyDescent="0.25">
      <c r="A2122" s="171"/>
      <c r="B2122" s="171"/>
      <c r="C2122" s="171"/>
      <c r="D2122" s="172"/>
      <c r="E2122" s="173"/>
      <c r="F2122" s="173"/>
      <c r="G2122" s="173"/>
      <c r="I2122" s="92"/>
      <c r="J2122" s="169"/>
      <c r="R2122" s="169"/>
      <c r="S2122" s="169"/>
      <c r="T2122" s="169"/>
      <c r="U2122" s="169"/>
      <c r="V2122" s="169"/>
      <c r="W2122" s="108"/>
      <c r="Y2122" s="92"/>
      <c r="Z2122" s="169"/>
      <c r="AA2122" s="169"/>
    </row>
    <row r="2123" spans="1:32" hidden="1" x14ac:dyDescent="0.25">
      <c r="A2123" s="171"/>
      <c r="B2123" s="171"/>
      <c r="C2123" s="171"/>
      <c r="D2123" s="172"/>
      <c r="E2123" s="173"/>
      <c r="F2123" s="173"/>
      <c r="G2123" s="173"/>
      <c r="I2123" s="92"/>
      <c r="J2123" s="169"/>
      <c r="R2123" s="169"/>
      <c r="S2123" s="169"/>
      <c r="T2123" s="169"/>
      <c r="U2123" s="169"/>
      <c r="V2123" s="169"/>
      <c r="W2123" s="108"/>
      <c r="Y2123" s="92"/>
      <c r="Z2123" s="169"/>
      <c r="AA2123" s="169"/>
    </row>
    <row r="2124" spans="1:32" hidden="1" x14ac:dyDescent="0.25">
      <c r="A2124" s="171"/>
      <c r="B2124" s="171"/>
      <c r="C2124" s="171"/>
      <c r="D2124" s="172"/>
      <c r="E2124" s="173"/>
      <c r="F2124" s="173"/>
      <c r="G2124" s="173"/>
      <c r="I2124" s="92"/>
      <c r="J2124" s="169"/>
      <c r="R2124" s="169"/>
      <c r="S2124" s="169"/>
      <c r="T2124" s="169"/>
      <c r="U2124" s="169"/>
      <c r="V2124" s="169"/>
      <c r="W2124" s="108"/>
      <c r="Y2124" s="92"/>
      <c r="Z2124" s="169"/>
      <c r="AA2124" s="169"/>
    </row>
    <row r="2125" spans="1:32" hidden="1" x14ac:dyDescent="0.25">
      <c r="A2125" s="171"/>
      <c r="B2125" s="171"/>
      <c r="C2125" s="171"/>
      <c r="D2125" s="172"/>
      <c r="E2125" s="173"/>
      <c r="F2125" s="173"/>
      <c r="G2125" s="173"/>
      <c r="I2125" s="92"/>
      <c r="J2125" s="169"/>
      <c r="R2125" s="169"/>
      <c r="S2125" s="169"/>
      <c r="T2125" s="169"/>
      <c r="U2125" s="169"/>
      <c r="V2125" s="169"/>
      <c r="W2125" s="108"/>
      <c r="Y2125" s="92"/>
      <c r="Z2125" s="169"/>
      <c r="AA2125" s="169"/>
    </row>
    <row r="2126" spans="1:32" hidden="1" x14ac:dyDescent="0.25">
      <c r="A2126" s="171"/>
      <c r="B2126" s="171"/>
      <c r="C2126" s="171"/>
      <c r="D2126" s="172"/>
      <c r="E2126" s="173"/>
      <c r="F2126" s="173"/>
      <c r="G2126" s="173"/>
      <c r="I2126" s="92"/>
      <c r="J2126" s="169"/>
      <c r="R2126" s="169"/>
      <c r="S2126" s="169"/>
      <c r="T2126" s="169"/>
      <c r="U2126" s="169"/>
      <c r="V2126" s="169"/>
      <c r="W2126" s="108"/>
      <c r="Y2126" s="92"/>
      <c r="Z2126" s="169"/>
      <c r="AA2126" s="169"/>
    </row>
    <row r="2127" spans="1:32" hidden="1" x14ac:dyDescent="0.25">
      <c r="A2127" s="171"/>
      <c r="B2127" s="171"/>
      <c r="C2127" s="171"/>
      <c r="D2127" s="172"/>
      <c r="E2127" s="173"/>
      <c r="F2127" s="173"/>
      <c r="G2127" s="173"/>
      <c r="I2127" s="92"/>
      <c r="J2127" s="169"/>
      <c r="R2127" s="169"/>
      <c r="S2127" s="169"/>
      <c r="T2127" s="169"/>
      <c r="U2127" s="169"/>
      <c r="V2127" s="169"/>
      <c r="W2127" s="108"/>
      <c r="Y2127" s="92"/>
      <c r="Z2127" s="169"/>
      <c r="AA2127" s="169"/>
    </row>
    <row r="2128" spans="1:32" hidden="1" x14ac:dyDescent="0.25">
      <c r="A2128" s="171"/>
      <c r="B2128" s="171"/>
      <c r="C2128" s="171"/>
      <c r="D2128" s="172"/>
      <c r="E2128" s="173"/>
      <c r="F2128" s="173"/>
      <c r="G2128" s="173"/>
      <c r="I2128" s="92"/>
      <c r="J2128" s="169"/>
      <c r="R2128" s="169"/>
      <c r="S2128" s="169"/>
      <c r="T2128" s="169"/>
      <c r="U2128" s="169"/>
      <c r="V2128" s="169"/>
      <c r="W2128" s="108"/>
      <c r="Y2128" s="92"/>
      <c r="Z2128" s="169"/>
      <c r="AA2128" s="169"/>
    </row>
    <row r="2129" spans="1:27" hidden="1" x14ac:dyDescent="0.25">
      <c r="A2129" s="171"/>
      <c r="B2129" s="171"/>
      <c r="C2129" s="171"/>
      <c r="D2129" s="172"/>
      <c r="E2129" s="173"/>
      <c r="F2129" s="173"/>
      <c r="G2129" s="173"/>
      <c r="I2129" s="92"/>
      <c r="J2129" s="169"/>
      <c r="R2129" s="169"/>
      <c r="S2129" s="169"/>
      <c r="T2129" s="169"/>
      <c r="U2129" s="169"/>
      <c r="V2129" s="169"/>
      <c r="W2129" s="108"/>
      <c r="Y2129" s="92"/>
      <c r="Z2129" s="169"/>
      <c r="AA2129" s="169"/>
    </row>
    <row r="2130" spans="1:27" hidden="1" x14ac:dyDescent="0.25">
      <c r="A2130" s="171"/>
      <c r="B2130" s="171"/>
      <c r="C2130" s="171"/>
      <c r="D2130" s="172"/>
      <c r="E2130" s="173"/>
      <c r="F2130" s="173"/>
      <c r="G2130" s="173"/>
      <c r="I2130" s="92"/>
      <c r="J2130" s="169"/>
      <c r="R2130" s="169"/>
      <c r="S2130" s="169"/>
      <c r="T2130" s="169"/>
      <c r="U2130" s="169"/>
      <c r="V2130" s="169"/>
      <c r="W2130" s="108"/>
      <c r="Y2130" s="92"/>
      <c r="Z2130" s="169"/>
      <c r="AA2130" s="169"/>
    </row>
    <row r="2131" spans="1:27" hidden="1" x14ac:dyDescent="0.25">
      <c r="A2131" s="171"/>
      <c r="B2131" s="171"/>
      <c r="C2131" s="171"/>
      <c r="D2131" s="172"/>
      <c r="E2131" s="173"/>
      <c r="F2131" s="173"/>
      <c r="G2131" s="173"/>
      <c r="I2131" s="92"/>
      <c r="J2131" s="169"/>
      <c r="R2131" s="169"/>
      <c r="S2131" s="169"/>
      <c r="T2131" s="169"/>
      <c r="U2131" s="169"/>
      <c r="V2131" s="169"/>
      <c r="W2131" s="108"/>
      <c r="Y2131" s="92"/>
      <c r="Z2131" s="169"/>
      <c r="AA2131" s="169"/>
    </row>
    <row r="2132" spans="1:27" hidden="1" x14ac:dyDescent="0.25">
      <c r="A2132" s="171"/>
      <c r="B2132" s="171"/>
      <c r="C2132" s="171"/>
      <c r="D2132" s="172"/>
      <c r="E2132" s="173"/>
      <c r="F2132" s="173"/>
      <c r="G2132" s="173"/>
      <c r="I2132" s="92"/>
      <c r="J2132" s="169"/>
      <c r="R2132" s="169"/>
      <c r="S2132" s="169"/>
      <c r="T2132" s="169"/>
      <c r="U2132" s="169"/>
      <c r="V2132" s="169"/>
      <c r="W2132" s="108"/>
      <c r="Y2132" s="92"/>
      <c r="Z2132" s="169"/>
      <c r="AA2132" s="169"/>
    </row>
    <row r="2133" spans="1:27" hidden="1" x14ac:dyDescent="0.25">
      <c r="A2133" s="171"/>
      <c r="B2133" s="171"/>
      <c r="C2133" s="171"/>
      <c r="D2133" s="172"/>
      <c r="E2133" s="173"/>
      <c r="F2133" s="173"/>
      <c r="G2133" s="173"/>
      <c r="I2133" s="92"/>
      <c r="J2133" s="169"/>
      <c r="R2133" s="169"/>
      <c r="S2133" s="169"/>
      <c r="T2133" s="169"/>
      <c r="U2133" s="169"/>
      <c r="V2133" s="169"/>
      <c r="W2133" s="108"/>
      <c r="Y2133" s="92"/>
      <c r="Z2133" s="169"/>
      <c r="AA2133" s="169"/>
    </row>
    <row r="2134" spans="1:27" hidden="1" x14ac:dyDescent="0.25">
      <c r="A2134" s="171"/>
      <c r="B2134" s="171"/>
      <c r="C2134" s="171"/>
      <c r="D2134" s="172"/>
      <c r="E2134" s="173"/>
      <c r="F2134" s="173"/>
      <c r="G2134" s="173"/>
      <c r="I2134" s="92"/>
      <c r="J2134" s="169"/>
      <c r="R2134" s="169"/>
      <c r="S2134" s="169"/>
      <c r="T2134" s="169"/>
      <c r="U2134" s="169"/>
      <c r="V2134" s="169"/>
      <c r="W2134" s="108"/>
      <c r="Y2134" s="92"/>
      <c r="Z2134" s="169"/>
      <c r="AA2134" s="169"/>
    </row>
    <row r="2135" spans="1:27" hidden="1" x14ac:dyDescent="0.25">
      <c r="A2135" s="171"/>
      <c r="B2135" s="171"/>
      <c r="C2135" s="171"/>
      <c r="D2135" s="172"/>
      <c r="E2135" s="173"/>
      <c r="F2135" s="173"/>
      <c r="G2135" s="173"/>
      <c r="I2135" s="92"/>
      <c r="J2135" s="169"/>
      <c r="R2135" s="169"/>
      <c r="S2135" s="169"/>
      <c r="T2135" s="169"/>
      <c r="U2135" s="169"/>
      <c r="V2135" s="169"/>
      <c r="W2135" s="108"/>
      <c r="Y2135" s="92"/>
      <c r="Z2135" s="169"/>
      <c r="AA2135" s="169"/>
    </row>
    <row r="2136" spans="1:27" hidden="1" x14ac:dyDescent="0.25">
      <c r="A2136" s="171"/>
      <c r="B2136" s="171"/>
      <c r="C2136" s="171"/>
      <c r="D2136" s="172"/>
      <c r="E2136" s="173"/>
      <c r="F2136" s="173"/>
      <c r="G2136" s="173"/>
      <c r="I2136" s="92"/>
      <c r="J2136" s="169"/>
      <c r="R2136" s="169"/>
      <c r="S2136" s="169"/>
      <c r="T2136" s="169"/>
      <c r="U2136" s="169"/>
      <c r="V2136" s="169"/>
      <c r="W2136" s="108"/>
      <c r="Y2136" s="92"/>
      <c r="Z2136" s="169"/>
      <c r="AA2136" s="169"/>
    </row>
    <row r="2137" spans="1:27" hidden="1" x14ac:dyDescent="0.25">
      <c r="A2137" s="171"/>
      <c r="B2137" s="171"/>
      <c r="C2137" s="171"/>
      <c r="D2137" s="172"/>
      <c r="E2137" s="173"/>
      <c r="F2137" s="173"/>
      <c r="G2137" s="173"/>
      <c r="I2137" s="92"/>
      <c r="J2137" s="169"/>
      <c r="R2137" s="169"/>
      <c r="S2137" s="169"/>
      <c r="T2137" s="169"/>
      <c r="U2137" s="169"/>
      <c r="V2137" s="169"/>
      <c r="W2137" s="108"/>
      <c r="Y2137" s="92"/>
      <c r="Z2137" s="169"/>
      <c r="AA2137" s="169"/>
    </row>
    <row r="2138" spans="1:27" hidden="1" x14ac:dyDescent="0.25">
      <c r="A2138" s="171"/>
      <c r="B2138" s="171"/>
      <c r="C2138" s="171"/>
      <c r="D2138" s="172"/>
      <c r="E2138" s="173"/>
      <c r="F2138" s="173"/>
      <c r="G2138" s="173"/>
      <c r="I2138" s="92"/>
      <c r="J2138" s="169"/>
      <c r="R2138" s="169"/>
      <c r="S2138" s="169"/>
      <c r="T2138" s="169"/>
      <c r="U2138" s="169"/>
      <c r="V2138" s="169"/>
      <c r="W2138" s="108"/>
      <c r="Y2138" s="92"/>
      <c r="Z2138" s="169"/>
      <c r="AA2138" s="169"/>
    </row>
    <row r="2139" spans="1:27" hidden="1" x14ac:dyDescent="0.25">
      <c r="A2139" s="171"/>
      <c r="B2139" s="171"/>
      <c r="C2139" s="171"/>
      <c r="D2139" s="172"/>
      <c r="E2139" s="173"/>
      <c r="F2139" s="173"/>
      <c r="G2139" s="173"/>
      <c r="I2139" s="92"/>
      <c r="J2139" s="169"/>
      <c r="R2139" s="169"/>
      <c r="S2139" s="169"/>
      <c r="T2139" s="169"/>
      <c r="U2139" s="169"/>
      <c r="V2139" s="169"/>
      <c r="W2139" s="108"/>
      <c r="Y2139" s="92"/>
      <c r="Z2139" s="169"/>
      <c r="AA2139" s="169"/>
    </row>
    <row r="2140" spans="1:27" hidden="1" x14ac:dyDescent="0.25">
      <c r="A2140" s="171"/>
      <c r="B2140" s="171"/>
      <c r="C2140" s="171"/>
      <c r="D2140" s="172"/>
      <c r="E2140" s="173"/>
      <c r="F2140" s="173"/>
      <c r="G2140" s="173"/>
      <c r="I2140" s="92"/>
      <c r="J2140" s="169"/>
      <c r="R2140" s="169"/>
      <c r="S2140" s="169"/>
      <c r="T2140" s="169"/>
      <c r="U2140" s="169"/>
      <c r="V2140" s="169"/>
      <c r="W2140" s="108"/>
      <c r="Y2140" s="92"/>
      <c r="Z2140" s="169"/>
      <c r="AA2140" s="169"/>
    </row>
    <row r="2141" spans="1:27" hidden="1" x14ac:dyDescent="0.25">
      <c r="A2141" s="171"/>
      <c r="B2141" s="171"/>
      <c r="C2141" s="171"/>
      <c r="D2141" s="172"/>
      <c r="E2141" s="173"/>
      <c r="F2141" s="173"/>
      <c r="G2141" s="173"/>
      <c r="I2141" s="92"/>
      <c r="J2141" s="169"/>
      <c r="R2141" s="169"/>
      <c r="S2141" s="169"/>
      <c r="T2141" s="169"/>
      <c r="U2141" s="169"/>
      <c r="V2141" s="169"/>
      <c r="W2141" s="108"/>
      <c r="Y2141" s="92"/>
      <c r="Z2141" s="169"/>
      <c r="AA2141" s="169"/>
    </row>
    <row r="2142" spans="1:27" hidden="1" x14ac:dyDescent="0.25">
      <c r="A2142" s="171"/>
      <c r="B2142" s="171"/>
      <c r="C2142" s="171"/>
      <c r="D2142" s="172"/>
      <c r="E2142" s="173"/>
      <c r="F2142" s="173"/>
      <c r="G2142" s="173"/>
      <c r="I2142" s="92"/>
      <c r="J2142" s="169"/>
      <c r="R2142" s="169"/>
      <c r="S2142" s="169"/>
      <c r="T2142" s="169"/>
      <c r="U2142" s="169"/>
      <c r="V2142" s="169"/>
      <c r="W2142" s="108"/>
      <c r="Y2142" s="92"/>
      <c r="Z2142" s="169"/>
      <c r="AA2142" s="169"/>
    </row>
    <row r="2143" spans="1:27" hidden="1" x14ac:dyDescent="0.25">
      <c r="A2143" s="171"/>
      <c r="B2143" s="171"/>
      <c r="C2143" s="171"/>
      <c r="D2143" s="172"/>
      <c r="E2143" s="173"/>
      <c r="F2143" s="173"/>
      <c r="G2143" s="173"/>
      <c r="I2143" s="92"/>
      <c r="J2143" s="169"/>
      <c r="R2143" s="169"/>
      <c r="S2143" s="169"/>
      <c r="T2143" s="169"/>
      <c r="U2143" s="169"/>
      <c r="V2143" s="169"/>
      <c r="W2143" s="108"/>
      <c r="Y2143" s="92"/>
      <c r="Z2143" s="169"/>
      <c r="AA2143" s="169"/>
    </row>
    <row r="2144" spans="1:27" hidden="1" x14ac:dyDescent="0.25">
      <c r="A2144" s="171"/>
      <c r="B2144" s="171"/>
      <c r="C2144" s="171"/>
      <c r="D2144" s="172"/>
      <c r="E2144" s="173"/>
      <c r="F2144" s="173"/>
      <c r="G2144" s="173"/>
      <c r="I2144" s="92"/>
      <c r="J2144" s="169"/>
      <c r="R2144" s="169"/>
      <c r="S2144" s="169"/>
      <c r="T2144" s="169"/>
      <c r="U2144" s="169"/>
      <c r="V2144" s="169"/>
      <c r="W2144" s="108"/>
      <c r="Y2144" s="92"/>
      <c r="Z2144" s="169"/>
      <c r="AA2144" s="169"/>
    </row>
    <row r="2145" spans="1:32" hidden="1" x14ac:dyDescent="0.25">
      <c r="A2145" s="171"/>
      <c r="B2145" s="171"/>
      <c r="C2145" s="171"/>
      <c r="D2145" s="172"/>
      <c r="E2145" s="173"/>
      <c r="F2145" s="173"/>
      <c r="G2145" s="173"/>
      <c r="I2145" s="92"/>
      <c r="J2145" s="169"/>
      <c r="R2145" s="169"/>
      <c r="S2145" s="169"/>
      <c r="T2145" s="169"/>
      <c r="U2145" s="169"/>
      <c r="V2145" s="169"/>
      <c r="W2145" s="108"/>
      <c r="Y2145" s="92"/>
      <c r="Z2145" s="169"/>
      <c r="AA2145" s="169"/>
    </row>
    <row r="2146" spans="1:32" hidden="1" x14ac:dyDescent="0.25">
      <c r="A2146" s="171"/>
      <c r="B2146" s="171"/>
      <c r="C2146" s="171"/>
      <c r="D2146" s="172"/>
      <c r="E2146" s="173"/>
      <c r="F2146" s="173"/>
      <c r="G2146" s="173"/>
      <c r="I2146" s="92"/>
      <c r="J2146" s="169"/>
      <c r="R2146" s="169"/>
      <c r="S2146" s="169"/>
      <c r="T2146" s="169"/>
      <c r="U2146" s="169"/>
      <c r="V2146" s="169"/>
      <c r="W2146" s="108"/>
      <c r="Y2146" s="92"/>
      <c r="Z2146" s="169"/>
      <c r="AA2146" s="169"/>
    </row>
    <row r="2147" spans="1:32" hidden="1" x14ac:dyDescent="0.25">
      <c r="A2147" s="171"/>
      <c r="B2147" s="171"/>
      <c r="C2147" s="171"/>
      <c r="D2147" s="172"/>
      <c r="E2147" s="173"/>
      <c r="F2147" s="173"/>
      <c r="G2147" s="173"/>
      <c r="I2147" s="92"/>
      <c r="J2147" s="169"/>
      <c r="R2147" s="169"/>
      <c r="S2147" s="169"/>
      <c r="T2147" s="169"/>
      <c r="U2147" s="169"/>
      <c r="V2147" s="169"/>
      <c r="W2147" s="108"/>
      <c r="Y2147" s="92"/>
      <c r="Z2147" s="169"/>
      <c r="AA2147" s="169"/>
    </row>
    <row r="2148" spans="1:32" hidden="1" x14ac:dyDescent="0.25">
      <c r="A2148" s="171"/>
      <c r="B2148" s="171"/>
      <c r="C2148" s="171"/>
      <c r="D2148" s="172"/>
      <c r="E2148" s="173"/>
      <c r="F2148" s="173"/>
      <c r="G2148" s="173"/>
      <c r="I2148" s="92"/>
      <c r="J2148" s="169"/>
      <c r="R2148" s="169"/>
      <c r="S2148" s="169"/>
      <c r="T2148" s="169"/>
      <c r="U2148" s="169"/>
      <c r="V2148" s="169"/>
      <c r="W2148" s="108"/>
      <c r="Y2148" s="92"/>
      <c r="Z2148" s="169"/>
      <c r="AA2148" s="169"/>
    </row>
    <row r="2149" spans="1:32" hidden="1" x14ac:dyDescent="0.25">
      <c r="A2149" s="171"/>
      <c r="B2149" s="171"/>
      <c r="C2149" s="171"/>
      <c r="D2149" s="172"/>
      <c r="E2149" s="173"/>
      <c r="F2149" s="173"/>
      <c r="G2149" s="173"/>
      <c r="I2149" s="92"/>
      <c r="J2149" s="169"/>
      <c r="R2149" s="169"/>
      <c r="S2149" s="169"/>
      <c r="T2149" s="169"/>
      <c r="U2149" s="169"/>
      <c r="V2149" s="169"/>
      <c r="W2149" s="108"/>
      <c r="Y2149" s="92"/>
      <c r="Z2149" s="169"/>
      <c r="AA2149" s="169"/>
      <c r="AF2149" s="169"/>
    </row>
    <row r="2150" spans="1:32" hidden="1" x14ac:dyDescent="0.25">
      <c r="A2150" s="171"/>
      <c r="B2150" s="171"/>
      <c r="C2150" s="171"/>
      <c r="D2150" s="172"/>
      <c r="E2150" s="173"/>
      <c r="F2150" s="173"/>
      <c r="G2150" s="173"/>
      <c r="I2150" s="92"/>
      <c r="J2150" s="169"/>
      <c r="R2150" s="169"/>
      <c r="S2150" s="169"/>
      <c r="T2150" s="169"/>
      <c r="U2150" s="169"/>
      <c r="V2150" s="169"/>
      <c r="W2150" s="108"/>
      <c r="Y2150" s="92"/>
      <c r="Z2150" s="169"/>
      <c r="AA2150" s="169"/>
    </row>
    <row r="2151" spans="1:32" hidden="1" x14ac:dyDescent="0.25">
      <c r="A2151" s="171"/>
      <c r="B2151" s="171"/>
      <c r="C2151" s="171"/>
      <c r="D2151" s="172"/>
      <c r="E2151" s="173"/>
      <c r="F2151" s="173"/>
      <c r="G2151" s="173"/>
      <c r="I2151" s="92"/>
      <c r="J2151" s="169"/>
      <c r="R2151" s="169"/>
      <c r="S2151" s="169"/>
      <c r="T2151" s="169"/>
      <c r="U2151" s="169"/>
      <c r="V2151" s="169"/>
      <c r="W2151" s="108"/>
      <c r="Y2151" s="92"/>
      <c r="Z2151" s="169"/>
      <c r="AA2151" s="169"/>
    </row>
    <row r="2152" spans="1:32" hidden="1" x14ac:dyDescent="0.25">
      <c r="A2152" s="171"/>
      <c r="B2152" s="171"/>
      <c r="C2152" s="171"/>
      <c r="D2152" s="172"/>
      <c r="E2152" s="173"/>
      <c r="F2152" s="173"/>
      <c r="G2152" s="173"/>
      <c r="I2152" s="92"/>
      <c r="J2152" s="169"/>
      <c r="R2152" s="169"/>
      <c r="S2152" s="169"/>
      <c r="T2152" s="169"/>
      <c r="U2152" s="169"/>
      <c r="V2152" s="169"/>
      <c r="W2152" s="108"/>
      <c r="Y2152" s="92"/>
      <c r="Z2152" s="169"/>
      <c r="AA2152" s="169"/>
    </row>
    <row r="2153" spans="1:32" hidden="1" x14ac:dyDescent="0.25">
      <c r="A2153" s="171"/>
      <c r="B2153" s="171"/>
      <c r="C2153" s="171"/>
      <c r="D2153" s="172"/>
      <c r="E2153" s="173"/>
      <c r="F2153" s="173"/>
      <c r="G2153" s="173"/>
      <c r="I2153" s="92"/>
      <c r="J2153" s="169"/>
      <c r="R2153" s="169"/>
      <c r="S2153" s="169"/>
      <c r="T2153" s="169"/>
      <c r="U2153" s="169"/>
      <c r="V2153" s="169"/>
      <c r="W2153" s="108"/>
      <c r="Y2153" s="92"/>
      <c r="Z2153" s="169"/>
      <c r="AA2153" s="169"/>
    </row>
    <row r="2154" spans="1:32" hidden="1" x14ac:dyDescent="0.25">
      <c r="A2154" s="171"/>
      <c r="B2154" s="171"/>
      <c r="C2154" s="171"/>
      <c r="D2154" s="172"/>
      <c r="E2154" s="173"/>
      <c r="F2154" s="173"/>
      <c r="G2154" s="173"/>
      <c r="I2154" s="92"/>
      <c r="J2154" s="169"/>
      <c r="R2154" s="169"/>
      <c r="S2154" s="169"/>
      <c r="T2154" s="169"/>
      <c r="U2154" s="169"/>
      <c r="V2154" s="169"/>
      <c r="W2154" s="108"/>
      <c r="Y2154" s="92"/>
      <c r="Z2154" s="169"/>
      <c r="AA2154" s="169"/>
    </row>
    <row r="2155" spans="1:32" hidden="1" x14ac:dyDescent="0.25">
      <c r="A2155" s="171"/>
      <c r="B2155" s="171"/>
      <c r="C2155" s="171"/>
      <c r="D2155" s="172"/>
      <c r="E2155" s="173"/>
      <c r="F2155" s="173"/>
      <c r="G2155" s="173"/>
      <c r="I2155" s="92"/>
      <c r="J2155" s="169"/>
      <c r="R2155" s="169"/>
      <c r="S2155" s="169"/>
      <c r="T2155" s="169"/>
      <c r="U2155" s="169"/>
      <c r="V2155" s="169"/>
      <c r="W2155" s="108"/>
      <c r="Y2155" s="92"/>
      <c r="Z2155" s="169"/>
      <c r="AA2155" s="169"/>
      <c r="AF2155" s="169"/>
    </row>
    <row r="2156" spans="1:32" hidden="1" x14ac:dyDescent="0.25">
      <c r="A2156" s="171"/>
      <c r="B2156" s="171"/>
      <c r="C2156" s="171"/>
      <c r="D2156" s="172"/>
      <c r="E2156" s="173"/>
      <c r="F2156" s="173"/>
      <c r="G2156" s="173"/>
      <c r="I2156" s="92"/>
      <c r="J2156" s="169"/>
      <c r="R2156" s="169"/>
      <c r="S2156" s="169"/>
      <c r="T2156" s="169"/>
      <c r="U2156" s="169"/>
      <c r="V2156" s="169"/>
      <c r="W2156" s="108"/>
      <c r="Y2156" s="92"/>
      <c r="Z2156" s="169"/>
      <c r="AA2156" s="169"/>
    </row>
    <row r="2157" spans="1:32" hidden="1" x14ac:dyDescent="0.25">
      <c r="A2157" s="171"/>
      <c r="B2157" s="171"/>
      <c r="C2157" s="171"/>
      <c r="D2157" s="172"/>
      <c r="E2157" s="173"/>
      <c r="F2157" s="173"/>
      <c r="G2157" s="173"/>
      <c r="I2157" s="92"/>
      <c r="J2157" s="169"/>
      <c r="R2157" s="169"/>
      <c r="S2157" s="169"/>
      <c r="T2157" s="169"/>
      <c r="U2157" s="169"/>
      <c r="V2157" s="169"/>
      <c r="W2157" s="108"/>
      <c r="Y2157" s="92"/>
      <c r="Z2157" s="169"/>
      <c r="AA2157" s="169"/>
      <c r="AF2157" s="169"/>
    </row>
    <row r="2158" spans="1:32" hidden="1" x14ac:dyDescent="0.25">
      <c r="A2158" s="171"/>
      <c r="B2158" s="171"/>
      <c r="C2158" s="171"/>
      <c r="D2158" s="172"/>
      <c r="E2158" s="173"/>
      <c r="F2158" s="173"/>
      <c r="G2158" s="173"/>
      <c r="I2158" s="92"/>
      <c r="J2158" s="169"/>
      <c r="R2158" s="169"/>
      <c r="S2158" s="169"/>
      <c r="T2158" s="169"/>
      <c r="U2158" s="169"/>
      <c r="V2158" s="169"/>
      <c r="W2158" s="108"/>
      <c r="Y2158" s="92"/>
      <c r="Z2158" s="169"/>
      <c r="AA2158" s="169"/>
    </row>
    <row r="2159" spans="1:32" hidden="1" x14ac:dyDescent="0.25">
      <c r="A2159" s="171"/>
      <c r="B2159" s="171"/>
      <c r="C2159" s="171"/>
      <c r="D2159" s="172"/>
      <c r="E2159" s="173"/>
      <c r="F2159" s="173"/>
      <c r="G2159" s="173"/>
      <c r="I2159" s="92"/>
      <c r="J2159" s="169"/>
      <c r="R2159" s="169"/>
      <c r="S2159" s="169"/>
      <c r="T2159" s="169"/>
      <c r="U2159" s="169"/>
      <c r="V2159" s="169"/>
      <c r="W2159" s="108"/>
      <c r="Y2159" s="92"/>
      <c r="Z2159" s="169"/>
      <c r="AA2159" s="169"/>
    </row>
    <row r="2160" spans="1:32" hidden="1" x14ac:dyDescent="0.25">
      <c r="A2160" s="171"/>
      <c r="B2160" s="171"/>
      <c r="C2160" s="171"/>
      <c r="D2160" s="172"/>
      <c r="E2160" s="173"/>
      <c r="F2160" s="173"/>
      <c r="G2160" s="173"/>
      <c r="I2160" s="92"/>
      <c r="J2160" s="169"/>
      <c r="R2160" s="169"/>
      <c r="S2160" s="169"/>
      <c r="T2160" s="169"/>
      <c r="U2160" s="169"/>
      <c r="V2160" s="169"/>
      <c r="W2160" s="108"/>
      <c r="Y2160" s="92"/>
      <c r="Z2160" s="169"/>
      <c r="AA2160" s="169"/>
      <c r="AF2160" s="169"/>
    </row>
    <row r="2161" spans="1:27" hidden="1" x14ac:dyDescent="0.25">
      <c r="A2161" s="171"/>
      <c r="B2161" s="171"/>
      <c r="C2161" s="171"/>
      <c r="D2161" s="172"/>
      <c r="E2161" s="173"/>
      <c r="F2161" s="173"/>
      <c r="G2161" s="173"/>
      <c r="I2161" s="92"/>
      <c r="J2161" s="169"/>
      <c r="R2161" s="169"/>
      <c r="S2161" s="169"/>
      <c r="T2161" s="169"/>
      <c r="U2161" s="169"/>
      <c r="V2161" s="169"/>
      <c r="W2161" s="108"/>
      <c r="Y2161" s="92"/>
      <c r="Z2161" s="169"/>
      <c r="AA2161" s="169"/>
    </row>
    <row r="2162" spans="1:27" hidden="1" x14ac:dyDescent="0.25">
      <c r="A2162" s="171"/>
      <c r="B2162" s="171"/>
      <c r="C2162" s="171"/>
      <c r="D2162" s="172"/>
      <c r="E2162" s="173"/>
      <c r="F2162" s="173"/>
      <c r="G2162" s="173"/>
      <c r="I2162" s="92"/>
      <c r="J2162" s="169"/>
      <c r="R2162" s="169"/>
      <c r="S2162" s="169"/>
      <c r="T2162" s="169"/>
      <c r="U2162" s="169"/>
      <c r="V2162" s="169"/>
      <c r="W2162" s="108"/>
      <c r="Y2162" s="92"/>
      <c r="Z2162" s="169"/>
      <c r="AA2162" s="169"/>
    </row>
    <row r="2163" spans="1:27" hidden="1" x14ac:dyDescent="0.25">
      <c r="A2163" s="171"/>
      <c r="B2163" s="171"/>
      <c r="C2163" s="171"/>
      <c r="D2163" s="172"/>
      <c r="E2163" s="173"/>
      <c r="F2163" s="173"/>
      <c r="G2163" s="173"/>
      <c r="I2163" s="92"/>
      <c r="J2163" s="169"/>
      <c r="R2163" s="169"/>
      <c r="S2163" s="169"/>
      <c r="T2163" s="169"/>
      <c r="U2163" s="169"/>
      <c r="V2163" s="169"/>
      <c r="W2163" s="108"/>
      <c r="Y2163" s="92"/>
      <c r="Z2163" s="169"/>
      <c r="AA2163" s="169"/>
    </row>
    <row r="2164" spans="1:27" hidden="1" x14ac:dyDescent="0.25">
      <c r="A2164" s="171"/>
      <c r="B2164" s="171"/>
      <c r="C2164" s="171"/>
      <c r="D2164" s="172"/>
      <c r="E2164" s="173"/>
      <c r="F2164" s="173"/>
      <c r="G2164" s="173"/>
      <c r="I2164" s="92"/>
      <c r="J2164" s="169"/>
      <c r="R2164" s="169"/>
      <c r="S2164" s="169"/>
      <c r="T2164" s="169"/>
      <c r="U2164" s="169"/>
      <c r="V2164" s="169"/>
      <c r="W2164" s="108"/>
      <c r="Y2164" s="92"/>
      <c r="Z2164" s="169"/>
      <c r="AA2164" s="169"/>
    </row>
    <row r="2165" spans="1:27" hidden="1" x14ac:dyDescent="0.25">
      <c r="A2165" s="171"/>
      <c r="B2165" s="171"/>
      <c r="C2165" s="171"/>
      <c r="D2165" s="172"/>
      <c r="E2165" s="173"/>
      <c r="F2165" s="173"/>
      <c r="G2165" s="173"/>
      <c r="I2165" s="92"/>
      <c r="J2165" s="169"/>
      <c r="R2165" s="169"/>
      <c r="S2165" s="169"/>
      <c r="T2165" s="169"/>
      <c r="U2165" s="169"/>
      <c r="V2165" s="169"/>
      <c r="W2165" s="108"/>
      <c r="Y2165" s="92"/>
      <c r="Z2165" s="169"/>
      <c r="AA2165" s="169"/>
    </row>
    <row r="2166" spans="1:27" hidden="1" x14ac:dyDescent="0.25">
      <c r="A2166" s="171"/>
      <c r="B2166" s="171"/>
      <c r="C2166" s="171"/>
      <c r="D2166" s="172"/>
      <c r="E2166" s="173"/>
      <c r="F2166" s="173"/>
      <c r="G2166" s="173"/>
      <c r="I2166" s="92"/>
      <c r="J2166" s="169"/>
      <c r="R2166" s="169"/>
      <c r="S2166" s="169"/>
      <c r="T2166" s="169"/>
      <c r="U2166" s="169"/>
      <c r="V2166" s="169"/>
      <c r="W2166" s="108"/>
      <c r="Y2166" s="92"/>
      <c r="Z2166" s="169"/>
      <c r="AA2166" s="169"/>
    </row>
    <row r="2167" spans="1:27" hidden="1" x14ac:dyDescent="0.25">
      <c r="A2167" s="171"/>
      <c r="B2167" s="171"/>
      <c r="C2167" s="171"/>
      <c r="D2167" s="172"/>
      <c r="E2167" s="173"/>
      <c r="F2167" s="173"/>
      <c r="G2167" s="173"/>
      <c r="I2167" s="92"/>
      <c r="J2167" s="169"/>
      <c r="R2167" s="169"/>
      <c r="S2167" s="169"/>
      <c r="T2167" s="169"/>
      <c r="U2167" s="169"/>
      <c r="V2167" s="169"/>
      <c r="W2167" s="108"/>
      <c r="Y2167" s="92"/>
      <c r="Z2167" s="169"/>
      <c r="AA2167" s="169"/>
    </row>
    <row r="2168" spans="1:27" hidden="1" x14ac:dyDescent="0.25">
      <c r="A2168" s="171"/>
      <c r="B2168" s="171"/>
      <c r="C2168" s="171"/>
      <c r="D2168" s="172"/>
      <c r="E2168" s="173"/>
      <c r="F2168" s="173"/>
      <c r="G2168" s="173"/>
      <c r="I2168" s="92"/>
      <c r="J2168" s="169"/>
      <c r="R2168" s="169"/>
      <c r="S2168" s="169"/>
      <c r="T2168" s="169"/>
      <c r="U2168" s="169"/>
      <c r="V2168" s="169"/>
      <c r="W2168" s="108"/>
      <c r="Y2168" s="92"/>
      <c r="Z2168" s="169"/>
      <c r="AA2168" s="169"/>
    </row>
    <row r="2169" spans="1:27" hidden="1" x14ac:dyDescent="0.25">
      <c r="A2169" s="171"/>
      <c r="B2169" s="171"/>
      <c r="C2169" s="171"/>
      <c r="D2169" s="172"/>
      <c r="E2169" s="173"/>
      <c r="F2169" s="173"/>
      <c r="G2169" s="173"/>
      <c r="I2169" s="92"/>
      <c r="J2169" s="169"/>
      <c r="R2169" s="169"/>
      <c r="S2169" s="169"/>
      <c r="T2169" s="169"/>
      <c r="U2169" s="169"/>
      <c r="V2169" s="169"/>
      <c r="W2169" s="108"/>
      <c r="Y2169" s="92"/>
      <c r="Z2169" s="169"/>
      <c r="AA2169" s="169"/>
    </row>
    <row r="2170" spans="1:27" hidden="1" x14ac:dyDescent="0.25">
      <c r="A2170" s="171"/>
      <c r="B2170" s="171"/>
      <c r="C2170" s="171"/>
      <c r="D2170" s="172"/>
      <c r="E2170" s="173"/>
      <c r="F2170" s="173"/>
      <c r="G2170" s="173"/>
      <c r="I2170" s="92"/>
      <c r="J2170" s="169"/>
      <c r="R2170" s="169"/>
      <c r="S2170" s="169"/>
      <c r="T2170" s="169"/>
      <c r="U2170" s="169"/>
      <c r="V2170" s="169"/>
      <c r="W2170" s="108"/>
      <c r="Y2170" s="92"/>
      <c r="Z2170" s="169"/>
      <c r="AA2170" s="169"/>
    </row>
    <row r="2171" spans="1:27" hidden="1" x14ac:dyDescent="0.25">
      <c r="A2171" s="171"/>
      <c r="B2171" s="171"/>
      <c r="C2171" s="171"/>
      <c r="D2171" s="172"/>
      <c r="E2171" s="173"/>
      <c r="F2171" s="173"/>
      <c r="G2171" s="173"/>
      <c r="I2171" s="92"/>
      <c r="J2171" s="169"/>
      <c r="R2171" s="169"/>
      <c r="S2171" s="169"/>
      <c r="T2171" s="169"/>
      <c r="U2171" s="169"/>
      <c r="V2171" s="169"/>
      <c r="W2171" s="108"/>
      <c r="Y2171" s="92"/>
      <c r="Z2171" s="169"/>
      <c r="AA2171" s="169"/>
    </row>
    <row r="2172" spans="1:27" hidden="1" x14ac:dyDescent="0.25">
      <c r="A2172" s="171"/>
      <c r="B2172" s="171"/>
      <c r="C2172" s="171"/>
      <c r="D2172" s="172"/>
      <c r="E2172" s="173"/>
      <c r="F2172" s="173"/>
      <c r="G2172" s="173"/>
      <c r="I2172" s="92"/>
      <c r="J2172" s="169"/>
      <c r="R2172" s="169"/>
      <c r="S2172" s="169"/>
      <c r="T2172" s="169"/>
      <c r="U2172" s="169"/>
      <c r="V2172" s="169"/>
      <c r="W2172" s="108"/>
      <c r="Y2172" s="92"/>
      <c r="Z2172" s="169"/>
      <c r="AA2172" s="169"/>
    </row>
    <row r="2173" spans="1:27" hidden="1" x14ac:dyDescent="0.25">
      <c r="A2173" s="171"/>
      <c r="B2173" s="171"/>
      <c r="C2173" s="171"/>
      <c r="D2173" s="172"/>
      <c r="E2173" s="173"/>
      <c r="F2173" s="173"/>
      <c r="G2173" s="173"/>
      <c r="I2173" s="92"/>
      <c r="J2173" s="169"/>
      <c r="R2173" s="169"/>
      <c r="S2173" s="169"/>
      <c r="T2173" s="169"/>
      <c r="U2173" s="169"/>
      <c r="V2173" s="169"/>
      <c r="W2173" s="108"/>
      <c r="Y2173" s="92"/>
      <c r="Z2173" s="169"/>
      <c r="AA2173" s="169"/>
    </row>
    <row r="2174" spans="1:27" hidden="1" x14ac:dyDescent="0.25">
      <c r="A2174" s="171"/>
      <c r="B2174" s="171"/>
      <c r="C2174" s="171"/>
      <c r="D2174" s="172"/>
      <c r="E2174" s="173"/>
      <c r="F2174" s="173"/>
      <c r="G2174" s="173"/>
      <c r="I2174" s="92"/>
      <c r="J2174" s="169"/>
      <c r="R2174" s="169"/>
      <c r="S2174" s="169"/>
      <c r="T2174" s="169"/>
      <c r="U2174" s="169"/>
      <c r="V2174" s="169"/>
      <c r="W2174" s="108"/>
      <c r="Y2174" s="92"/>
      <c r="Z2174" s="169"/>
      <c r="AA2174" s="169"/>
    </row>
    <row r="2175" spans="1:27" hidden="1" x14ac:dyDescent="0.25">
      <c r="A2175" s="171"/>
      <c r="B2175" s="171"/>
      <c r="C2175" s="171"/>
      <c r="D2175" s="172"/>
      <c r="E2175" s="173"/>
      <c r="F2175" s="173"/>
      <c r="G2175" s="173"/>
      <c r="I2175" s="92"/>
      <c r="J2175" s="169"/>
      <c r="R2175" s="169"/>
      <c r="S2175" s="169"/>
      <c r="T2175" s="169"/>
      <c r="U2175" s="169"/>
      <c r="V2175" s="169"/>
      <c r="W2175" s="108"/>
      <c r="Y2175" s="92"/>
      <c r="Z2175" s="169"/>
      <c r="AA2175" s="169"/>
    </row>
    <row r="2176" spans="1:27" hidden="1" x14ac:dyDescent="0.25">
      <c r="A2176" s="171"/>
      <c r="B2176" s="171"/>
      <c r="C2176" s="171"/>
      <c r="D2176" s="172"/>
      <c r="E2176" s="173"/>
      <c r="F2176" s="173"/>
      <c r="G2176" s="173"/>
      <c r="I2176" s="92"/>
      <c r="J2176" s="169"/>
      <c r="R2176" s="169"/>
      <c r="S2176" s="169"/>
      <c r="T2176" s="169"/>
      <c r="U2176" s="169"/>
      <c r="V2176" s="169"/>
      <c r="W2176" s="108"/>
      <c r="Y2176" s="92"/>
      <c r="Z2176" s="169"/>
      <c r="AA2176" s="169"/>
    </row>
    <row r="2177" spans="1:27" hidden="1" x14ac:dyDescent="0.25">
      <c r="A2177" s="171"/>
      <c r="B2177" s="171"/>
      <c r="C2177" s="171"/>
      <c r="D2177" s="172"/>
      <c r="E2177" s="173"/>
      <c r="F2177" s="173"/>
      <c r="G2177" s="173"/>
      <c r="I2177" s="92"/>
      <c r="J2177" s="169"/>
      <c r="R2177" s="169"/>
      <c r="S2177" s="169"/>
      <c r="T2177" s="169"/>
      <c r="U2177" s="169"/>
      <c r="V2177" s="169"/>
      <c r="W2177" s="108"/>
      <c r="Y2177" s="92"/>
      <c r="Z2177" s="169"/>
      <c r="AA2177" s="169"/>
    </row>
    <row r="2178" spans="1:27" hidden="1" x14ac:dyDescent="0.25">
      <c r="A2178" s="171"/>
      <c r="B2178" s="171"/>
      <c r="C2178" s="171"/>
      <c r="D2178" s="172"/>
      <c r="E2178" s="173"/>
      <c r="F2178" s="173"/>
      <c r="G2178" s="173"/>
      <c r="I2178" s="92"/>
      <c r="J2178" s="169"/>
      <c r="R2178" s="169"/>
      <c r="S2178" s="169"/>
      <c r="T2178" s="169"/>
      <c r="U2178" s="169"/>
      <c r="V2178" s="169"/>
      <c r="W2178" s="108"/>
      <c r="Y2178" s="92"/>
      <c r="Z2178" s="169"/>
      <c r="AA2178" s="169"/>
    </row>
    <row r="2179" spans="1:27" hidden="1" x14ac:dyDescent="0.25">
      <c r="A2179" s="171"/>
      <c r="B2179" s="171"/>
      <c r="C2179" s="171"/>
      <c r="D2179" s="172"/>
      <c r="E2179" s="173"/>
      <c r="F2179" s="173"/>
      <c r="G2179" s="173"/>
      <c r="I2179" s="92"/>
      <c r="J2179" s="169"/>
      <c r="R2179" s="169"/>
      <c r="S2179" s="169"/>
      <c r="T2179" s="169"/>
      <c r="U2179" s="169"/>
      <c r="V2179" s="169"/>
      <c r="W2179" s="108"/>
      <c r="Y2179" s="92"/>
      <c r="Z2179" s="169"/>
      <c r="AA2179" s="169"/>
    </row>
    <row r="2180" spans="1:27" hidden="1" x14ac:dyDescent="0.25">
      <c r="A2180" s="171"/>
      <c r="B2180" s="171"/>
      <c r="C2180" s="171"/>
      <c r="D2180" s="172"/>
      <c r="E2180" s="173"/>
      <c r="F2180" s="173"/>
      <c r="G2180" s="173"/>
      <c r="I2180" s="92"/>
      <c r="J2180" s="169"/>
      <c r="R2180" s="169"/>
      <c r="S2180" s="169"/>
      <c r="T2180" s="169"/>
      <c r="U2180" s="169"/>
      <c r="V2180" s="169"/>
      <c r="W2180" s="108"/>
      <c r="Y2180" s="92"/>
      <c r="Z2180" s="169"/>
      <c r="AA2180" s="169"/>
    </row>
    <row r="2181" spans="1:27" hidden="1" x14ac:dyDescent="0.25">
      <c r="A2181" s="171"/>
      <c r="B2181" s="171"/>
      <c r="C2181" s="171"/>
      <c r="D2181" s="172"/>
      <c r="E2181" s="173"/>
      <c r="F2181" s="173"/>
      <c r="G2181" s="173"/>
      <c r="I2181" s="92"/>
      <c r="J2181" s="169"/>
      <c r="R2181" s="169"/>
      <c r="S2181" s="169"/>
      <c r="T2181" s="169"/>
      <c r="U2181" s="169"/>
      <c r="V2181" s="169"/>
      <c r="W2181" s="108"/>
      <c r="Y2181" s="92"/>
      <c r="Z2181" s="169"/>
      <c r="AA2181" s="169"/>
    </row>
    <row r="2182" spans="1:27" hidden="1" x14ac:dyDescent="0.25">
      <c r="A2182" s="171"/>
      <c r="B2182" s="171"/>
      <c r="C2182" s="171"/>
      <c r="D2182" s="172"/>
      <c r="E2182" s="173"/>
      <c r="F2182" s="173"/>
      <c r="G2182" s="173"/>
      <c r="I2182" s="92"/>
      <c r="J2182" s="169"/>
      <c r="R2182" s="169"/>
      <c r="S2182" s="169"/>
      <c r="T2182" s="169"/>
      <c r="U2182" s="169"/>
      <c r="V2182" s="169"/>
      <c r="W2182" s="108"/>
      <c r="Y2182" s="92"/>
      <c r="Z2182" s="169"/>
      <c r="AA2182" s="169"/>
    </row>
    <row r="2183" spans="1:27" hidden="1" x14ac:dyDescent="0.25">
      <c r="A2183" s="171"/>
      <c r="B2183" s="171"/>
      <c r="C2183" s="171"/>
      <c r="D2183" s="172"/>
      <c r="E2183" s="173"/>
      <c r="F2183" s="173"/>
      <c r="G2183" s="173"/>
      <c r="I2183" s="92"/>
      <c r="J2183" s="169"/>
      <c r="R2183" s="169"/>
      <c r="S2183" s="169"/>
      <c r="T2183" s="169"/>
      <c r="U2183" s="169"/>
      <c r="V2183" s="169"/>
      <c r="W2183" s="108"/>
      <c r="Y2183" s="92"/>
      <c r="Z2183" s="169"/>
      <c r="AA2183" s="169"/>
    </row>
    <row r="2184" spans="1:27" hidden="1" x14ac:dyDescent="0.25">
      <c r="A2184" s="171"/>
      <c r="B2184" s="171"/>
      <c r="C2184" s="171"/>
      <c r="D2184" s="172"/>
      <c r="E2184" s="173"/>
      <c r="F2184" s="173"/>
      <c r="G2184" s="173"/>
      <c r="I2184" s="92"/>
      <c r="J2184" s="169"/>
      <c r="R2184" s="169"/>
      <c r="S2184" s="169"/>
      <c r="T2184" s="169"/>
      <c r="U2184" s="169"/>
      <c r="V2184" s="169"/>
      <c r="W2184" s="108"/>
      <c r="Y2184" s="92"/>
      <c r="Z2184" s="169"/>
      <c r="AA2184" s="169"/>
    </row>
    <row r="2185" spans="1:27" hidden="1" x14ac:dyDescent="0.25">
      <c r="A2185" s="171"/>
      <c r="B2185" s="171"/>
      <c r="C2185" s="171"/>
      <c r="D2185" s="172"/>
      <c r="E2185" s="173"/>
      <c r="F2185" s="173"/>
      <c r="G2185" s="173"/>
      <c r="I2185" s="92"/>
      <c r="J2185" s="169"/>
      <c r="R2185" s="169"/>
      <c r="S2185" s="169"/>
      <c r="T2185" s="169"/>
      <c r="U2185" s="169"/>
      <c r="V2185" s="169"/>
      <c r="W2185" s="108"/>
      <c r="Y2185" s="92"/>
      <c r="Z2185" s="169"/>
      <c r="AA2185" s="169"/>
    </row>
    <row r="2186" spans="1:27" hidden="1" x14ac:dyDescent="0.25">
      <c r="A2186" s="171"/>
      <c r="B2186" s="171"/>
      <c r="C2186" s="171"/>
      <c r="D2186" s="172"/>
      <c r="E2186" s="173"/>
      <c r="F2186" s="173"/>
      <c r="G2186" s="173"/>
      <c r="I2186" s="92"/>
      <c r="J2186" s="169"/>
      <c r="R2186" s="169"/>
      <c r="S2186" s="169"/>
      <c r="T2186" s="169"/>
      <c r="U2186" s="169"/>
      <c r="V2186" s="169"/>
      <c r="W2186" s="108"/>
      <c r="Y2186" s="92"/>
      <c r="Z2186" s="169"/>
      <c r="AA2186" s="169"/>
    </row>
    <row r="2187" spans="1:27" hidden="1" x14ac:dyDescent="0.25">
      <c r="A2187" s="171"/>
      <c r="B2187" s="171"/>
      <c r="C2187" s="171"/>
      <c r="D2187" s="172"/>
      <c r="E2187" s="173"/>
      <c r="F2187" s="173"/>
      <c r="G2187" s="173"/>
      <c r="I2187" s="92"/>
      <c r="J2187" s="169"/>
      <c r="R2187" s="169"/>
      <c r="S2187" s="169"/>
      <c r="T2187" s="169"/>
      <c r="U2187" s="169"/>
      <c r="V2187" s="169"/>
      <c r="W2187" s="108"/>
      <c r="Y2187" s="92"/>
      <c r="Z2187" s="169"/>
      <c r="AA2187" s="169"/>
    </row>
    <row r="2188" spans="1:27" hidden="1" x14ac:dyDescent="0.25">
      <c r="A2188" s="171"/>
      <c r="B2188" s="171"/>
      <c r="C2188" s="171"/>
      <c r="D2188" s="172"/>
      <c r="E2188" s="173"/>
      <c r="F2188" s="173"/>
      <c r="G2188" s="173"/>
      <c r="I2188" s="92"/>
      <c r="J2188" s="169"/>
      <c r="R2188" s="169"/>
      <c r="S2188" s="169"/>
      <c r="T2188" s="169"/>
      <c r="U2188" s="169"/>
      <c r="V2188" s="169"/>
      <c r="W2188" s="108"/>
      <c r="Y2188" s="92"/>
      <c r="Z2188" s="169"/>
      <c r="AA2188" s="169"/>
    </row>
    <row r="2189" spans="1:27" hidden="1" x14ac:dyDescent="0.25">
      <c r="A2189" s="171"/>
      <c r="B2189" s="171"/>
      <c r="C2189" s="171"/>
      <c r="D2189" s="172"/>
      <c r="E2189" s="173"/>
      <c r="F2189" s="173"/>
      <c r="G2189" s="173"/>
      <c r="I2189" s="92"/>
      <c r="J2189" s="169"/>
      <c r="R2189" s="169"/>
      <c r="S2189" s="169"/>
      <c r="T2189" s="169"/>
      <c r="U2189" s="169"/>
      <c r="V2189" s="169"/>
      <c r="W2189" s="108"/>
      <c r="Y2189" s="92"/>
      <c r="Z2189" s="169"/>
      <c r="AA2189" s="169"/>
    </row>
    <row r="2190" spans="1:27" hidden="1" x14ac:dyDescent="0.25">
      <c r="A2190" s="171"/>
      <c r="B2190" s="171"/>
      <c r="C2190" s="171"/>
      <c r="D2190" s="172"/>
      <c r="E2190" s="173"/>
      <c r="F2190" s="173"/>
      <c r="G2190" s="173"/>
      <c r="I2190" s="92"/>
      <c r="J2190" s="169"/>
      <c r="R2190" s="169"/>
      <c r="S2190" s="169"/>
      <c r="T2190" s="169"/>
      <c r="U2190" s="169"/>
      <c r="V2190" s="169"/>
      <c r="W2190" s="108"/>
      <c r="Y2190" s="92"/>
      <c r="Z2190" s="169"/>
      <c r="AA2190" s="169"/>
    </row>
    <row r="2191" spans="1:27" hidden="1" x14ac:dyDescent="0.25">
      <c r="A2191" s="171"/>
      <c r="B2191" s="171"/>
      <c r="C2191" s="171"/>
      <c r="D2191" s="172"/>
      <c r="E2191" s="173"/>
      <c r="F2191" s="173"/>
      <c r="G2191" s="173"/>
      <c r="I2191" s="92"/>
      <c r="J2191" s="169"/>
      <c r="R2191" s="169"/>
      <c r="S2191" s="169"/>
      <c r="T2191" s="169"/>
      <c r="U2191" s="169"/>
      <c r="V2191" s="169"/>
      <c r="W2191" s="108"/>
      <c r="Y2191" s="92"/>
      <c r="Z2191" s="169"/>
      <c r="AA2191" s="169"/>
    </row>
    <row r="2192" spans="1:27" hidden="1" x14ac:dyDescent="0.25">
      <c r="A2192" s="171"/>
      <c r="B2192" s="171"/>
      <c r="C2192" s="171"/>
      <c r="D2192" s="172"/>
      <c r="E2192" s="173"/>
      <c r="F2192" s="173"/>
      <c r="G2192" s="173"/>
      <c r="I2192" s="92"/>
      <c r="J2192" s="169"/>
      <c r="R2192" s="169"/>
      <c r="S2192" s="169"/>
      <c r="T2192" s="169"/>
      <c r="U2192" s="169"/>
      <c r="V2192" s="169"/>
      <c r="W2192" s="108"/>
      <c r="Y2192" s="92"/>
      <c r="Z2192" s="169"/>
      <c r="AA2192" s="169"/>
    </row>
    <row r="2193" spans="1:27" hidden="1" x14ac:dyDescent="0.25">
      <c r="A2193" s="171"/>
      <c r="B2193" s="171"/>
      <c r="C2193" s="171"/>
      <c r="D2193" s="172"/>
      <c r="E2193" s="173"/>
      <c r="F2193" s="173"/>
      <c r="G2193" s="173"/>
      <c r="I2193" s="92"/>
      <c r="J2193" s="169"/>
      <c r="R2193" s="169"/>
      <c r="S2193" s="169"/>
      <c r="T2193" s="169"/>
      <c r="U2193" s="169"/>
      <c r="V2193" s="169"/>
      <c r="W2193" s="108"/>
      <c r="Y2193" s="92"/>
      <c r="Z2193" s="169"/>
      <c r="AA2193" s="169"/>
    </row>
    <row r="2194" spans="1:27" hidden="1" x14ac:dyDescent="0.25">
      <c r="A2194" s="171"/>
      <c r="B2194" s="171"/>
      <c r="C2194" s="171"/>
      <c r="D2194" s="172"/>
      <c r="E2194" s="173"/>
      <c r="F2194" s="173"/>
      <c r="G2194" s="173"/>
      <c r="I2194" s="92"/>
      <c r="J2194" s="169"/>
      <c r="R2194" s="169"/>
      <c r="S2194" s="169"/>
      <c r="T2194" s="169"/>
      <c r="U2194" s="169"/>
      <c r="V2194" s="169"/>
      <c r="W2194" s="108"/>
      <c r="Y2194" s="92"/>
      <c r="Z2194" s="169"/>
      <c r="AA2194" s="169"/>
    </row>
    <row r="2195" spans="1:27" hidden="1" x14ac:dyDescent="0.25">
      <c r="A2195" s="171"/>
      <c r="B2195" s="171"/>
      <c r="C2195" s="171"/>
      <c r="D2195" s="172"/>
      <c r="E2195" s="173"/>
      <c r="F2195" s="173"/>
      <c r="G2195" s="173"/>
      <c r="I2195" s="92"/>
      <c r="J2195" s="169"/>
      <c r="R2195" s="169"/>
      <c r="S2195" s="169"/>
      <c r="T2195" s="169"/>
      <c r="U2195" s="169"/>
      <c r="V2195" s="169"/>
      <c r="W2195" s="108"/>
      <c r="Y2195" s="92"/>
      <c r="Z2195" s="169"/>
      <c r="AA2195" s="169"/>
    </row>
    <row r="2196" spans="1:27" hidden="1" x14ac:dyDescent="0.25">
      <c r="A2196" s="171"/>
      <c r="B2196" s="171"/>
      <c r="C2196" s="171"/>
      <c r="D2196" s="172"/>
      <c r="E2196" s="173"/>
      <c r="F2196" s="173"/>
      <c r="G2196" s="173"/>
      <c r="I2196" s="92"/>
      <c r="J2196" s="169"/>
      <c r="R2196" s="169"/>
      <c r="S2196" s="169"/>
      <c r="T2196" s="169"/>
      <c r="U2196" s="169"/>
      <c r="V2196" s="169"/>
      <c r="W2196" s="108"/>
      <c r="Y2196" s="92"/>
      <c r="Z2196" s="169"/>
      <c r="AA2196" s="169"/>
    </row>
    <row r="2197" spans="1:27" hidden="1" x14ac:dyDescent="0.25">
      <c r="A2197" s="171"/>
      <c r="B2197" s="171"/>
      <c r="C2197" s="171"/>
      <c r="D2197" s="172"/>
      <c r="E2197" s="173"/>
      <c r="F2197" s="173"/>
      <c r="G2197" s="173"/>
      <c r="I2197" s="92"/>
      <c r="J2197" s="169"/>
      <c r="R2197" s="169"/>
      <c r="S2197" s="169"/>
      <c r="T2197" s="169"/>
      <c r="U2197" s="169"/>
      <c r="V2197" s="169"/>
      <c r="W2197" s="108"/>
      <c r="Y2197" s="92"/>
      <c r="Z2197" s="169"/>
      <c r="AA2197" s="169"/>
    </row>
    <row r="2198" spans="1:27" hidden="1" x14ac:dyDescent="0.25">
      <c r="A2198" s="171"/>
      <c r="B2198" s="171"/>
      <c r="C2198" s="171"/>
      <c r="D2198" s="172"/>
      <c r="E2198" s="173"/>
      <c r="F2198" s="173"/>
      <c r="G2198" s="173"/>
      <c r="I2198" s="92"/>
      <c r="J2198" s="169"/>
      <c r="R2198" s="169"/>
      <c r="S2198" s="169"/>
      <c r="T2198" s="169"/>
      <c r="U2198" s="169"/>
      <c r="V2198" s="169"/>
      <c r="W2198" s="108"/>
      <c r="Y2198" s="92"/>
      <c r="Z2198" s="169"/>
      <c r="AA2198" s="169"/>
    </row>
    <row r="2199" spans="1:27" hidden="1" x14ac:dyDescent="0.25">
      <c r="A2199" s="171"/>
      <c r="B2199" s="171"/>
      <c r="C2199" s="171"/>
      <c r="D2199" s="172"/>
      <c r="E2199" s="173"/>
      <c r="F2199" s="173"/>
      <c r="G2199" s="173"/>
      <c r="I2199" s="92"/>
      <c r="J2199" s="169"/>
      <c r="R2199" s="169"/>
      <c r="S2199" s="169"/>
      <c r="T2199" s="169"/>
      <c r="U2199" s="169"/>
      <c r="V2199" s="169"/>
      <c r="W2199" s="108"/>
      <c r="Y2199" s="92"/>
      <c r="Z2199" s="169"/>
      <c r="AA2199" s="169"/>
    </row>
    <row r="2200" spans="1:27" hidden="1" x14ac:dyDescent="0.25">
      <c r="A2200" s="171"/>
      <c r="B2200" s="171"/>
      <c r="C2200" s="171"/>
      <c r="D2200" s="172"/>
      <c r="E2200" s="173"/>
      <c r="F2200" s="173"/>
      <c r="G2200" s="173"/>
      <c r="I2200" s="92"/>
      <c r="J2200" s="169"/>
      <c r="R2200" s="169"/>
      <c r="S2200" s="169"/>
      <c r="T2200" s="169"/>
      <c r="U2200" s="169"/>
      <c r="V2200" s="169"/>
      <c r="W2200" s="108"/>
      <c r="Y2200" s="92"/>
      <c r="Z2200" s="169"/>
      <c r="AA2200" s="169"/>
    </row>
    <row r="2201" spans="1:27" hidden="1" x14ac:dyDescent="0.25">
      <c r="A2201" s="171"/>
      <c r="B2201" s="171"/>
      <c r="C2201" s="171"/>
      <c r="D2201" s="172"/>
      <c r="E2201" s="173"/>
      <c r="F2201" s="173"/>
      <c r="G2201" s="173"/>
      <c r="I2201" s="92"/>
      <c r="J2201" s="169"/>
      <c r="R2201" s="169"/>
      <c r="S2201" s="169"/>
      <c r="T2201" s="169"/>
      <c r="U2201" s="169"/>
      <c r="V2201" s="169"/>
      <c r="W2201" s="108"/>
      <c r="Y2201" s="92"/>
      <c r="Z2201" s="169"/>
      <c r="AA2201" s="169"/>
    </row>
    <row r="2202" spans="1:27" hidden="1" x14ac:dyDescent="0.25">
      <c r="A2202" s="171"/>
      <c r="B2202" s="171"/>
      <c r="C2202" s="171"/>
      <c r="D2202" s="172"/>
      <c r="E2202" s="173"/>
      <c r="F2202" s="173"/>
      <c r="G2202" s="173"/>
      <c r="I2202" s="92"/>
      <c r="J2202" s="169"/>
      <c r="R2202" s="169"/>
      <c r="S2202" s="169"/>
      <c r="T2202" s="169"/>
      <c r="U2202" s="169"/>
      <c r="V2202" s="169"/>
      <c r="W2202" s="108"/>
      <c r="Y2202" s="92"/>
      <c r="Z2202" s="169"/>
      <c r="AA2202" s="169"/>
    </row>
    <row r="2203" spans="1:27" hidden="1" x14ac:dyDescent="0.25">
      <c r="A2203" s="171"/>
      <c r="B2203" s="171"/>
      <c r="C2203" s="171"/>
      <c r="D2203" s="172"/>
      <c r="E2203" s="173"/>
      <c r="F2203" s="173"/>
      <c r="G2203" s="173"/>
      <c r="I2203" s="92"/>
      <c r="J2203" s="169"/>
      <c r="R2203" s="169"/>
      <c r="S2203" s="169"/>
      <c r="T2203" s="169"/>
      <c r="U2203" s="169"/>
      <c r="V2203" s="169"/>
      <c r="W2203" s="108"/>
      <c r="Y2203" s="92"/>
      <c r="Z2203" s="169"/>
      <c r="AA2203" s="169"/>
    </row>
    <row r="2204" spans="1:27" hidden="1" x14ac:dyDescent="0.25">
      <c r="A2204" s="171"/>
      <c r="B2204" s="171"/>
      <c r="C2204" s="171"/>
      <c r="D2204" s="172"/>
      <c r="E2204" s="173"/>
      <c r="F2204" s="173"/>
      <c r="G2204" s="173"/>
      <c r="I2204" s="92"/>
      <c r="J2204" s="169"/>
      <c r="R2204" s="169"/>
      <c r="S2204" s="169"/>
      <c r="T2204" s="169"/>
      <c r="U2204" s="169"/>
      <c r="V2204" s="169"/>
      <c r="W2204" s="108"/>
      <c r="Y2204" s="92"/>
      <c r="Z2204" s="169"/>
      <c r="AA2204" s="169"/>
    </row>
    <row r="2205" spans="1:27" hidden="1" x14ac:dyDescent="0.25">
      <c r="A2205" s="171"/>
      <c r="B2205" s="171"/>
      <c r="C2205" s="171"/>
      <c r="D2205" s="172"/>
      <c r="E2205" s="173"/>
      <c r="F2205" s="173"/>
      <c r="G2205" s="173"/>
      <c r="I2205" s="92"/>
      <c r="J2205" s="169"/>
      <c r="R2205" s="169"/>
      <c r="S2205" s="169"/>
      <c r="T2205" s="169"/>
      <c r="U2205" s="169"/>
      <c r="V2205" s="169"/>
      <c r="W2205" s="108"/>
      <c r="Y2205" s="92"/>
      <c r="Z2205" s="169"/>
      <c r="AA2205" s="169"/>
    </row>
    <row r="2206" spans="1:27" hidden="1" x14ac:dyDescent="0.25">
      <c r="A2206" s="171"/>
      <c r="B2206" s="171"/>
      <c r="C2206" s="171"/>
      <c r="D2206" s="172"/>
      <c r="E2206" s="173"/>
      <c r="F2206" s="173"/>
      <c r="G2206" s="173"/>
      <c r="I2206" s="92"/>
      <c r="J2206" s="169"/>
      <c r="R2206" s="169"/>
      <c r="S2206" s="169"/>
      <c r="T2206" s="169"/>
      <c r="U2206" s="169"/>
      <c r="V2206" s="169"/>
      <c r="W2206" s="108"/>
      <c r="Y2206" s="92"/>
      <c r="Z2206" s="169"/>
      <c r="AA2206" s="169"/>
    </row>
    <row r="2207" spans="1:27" hidden="1" x14ac:dyDescent="0.25">
      <c r="A2207" s="171"/>
      <c r="B2207" s="171"/>
      <c r="C2207" s="171"/>
      <c r="D2207" s="172"/>
      <c r="E2207" s="173"/>
      <c r="F2207" s="173"/>
      <c r="G2207" s="173"/>
      <c r="I2207" s="92"/>
      <c r="J2207" s="169"/>
      <c r="R2207" s="169"/>
      <c r="S2207" s="169"/>
      <c r="T2207" s="169"/>
      <c r="U2207" s="169"/>
      <c r="V2207" s="169"/>
      <c r="W2207" s="108"/>
      <c r="Y2207" s="92"/>
      <c r="Z2207" s="169"/>
      <c r="AA2207" s="169"/>
    </row>
    <row r="2208" spans="1:27" hidden="1" x14ac:dyDescent="0.25">
      <c r="A2208" s="171"/>
      <c r="B2208" s="171"/>
      <c r="C2208" s="171"/>
      <c r="D2208" s="172"/>
      <c r="E2208" s="173"/>
      <c r="F2208" s="173"/>
      <c r="G2208" s="173"/>
      <c r="I2208" s="92"/>
      <c r="J2208" s="169"/>
      <c r="R2208" s="169"/>
      <c r="S2208" s="169"/>
      <c r="T2208" s="169"/>
      <c r="U2208" s="169"/>
      <c r="V2208" s="169"/>
      <c r="W2208" s="108"/>
      <c r="Y2208" s="92"/>
      <c r="Z2208" s="169"/>
      <c r="AA2208" s="169"/>
    </row>
    <row r="2209" spans="1:32" hidden="1" x14ac:dyDescent="0.25">
      <c r="A2209" s="171"/>
      <c r="B2209" s="171"/>
      <c r="C2209" s="171"/>
      <c r="D2209" s="172"/>
      <c r="E2209" s="173"/>
      <c r="F2209" s="173"/>
      <c r="G2209" s="173"/>
      <c r="I2209" s="92"/>
      <c r="J2209" s="169"/>
      <c r="R2209" s="169"/>
      <c r="S2209" s="169"/>
      <c r="T2209" s="169"/>
      <c r="U2209" s="169"/>
      <c r="V2209" s="169"/>
      <c r="W2209" s="108"/>
      <c r="Y2209" s="92"/>
      <c r="Z2209" s="169"/>
      <c r="AA2209" s="169"/>
    </row>
    <row r="2210" spans="1:32" hidden="1" x14ac:dyDescent="0.25">
      <c r="A2210" s="171"/>
      <c r="B2210" s="171"/>
      <c r="C2210" s="171"/>
      <c r="D2210" s="172"/>
      <c r="E2210" s="173"/>
      <c r="F2210" s="173"/>
      <c r="G2210" s="173"/>
      <c r="I2210" s="92"/>
      <c r="J2210" s="169"/>
      <c r="R2210" s="169"/>
      <c r="S2210" s="169"/>
      <c r="T2210" s="169"/>
      <c r="U2210" s="169"/>
      <c r="V2210" s="169"/>
      <c r="W2210" s="108"/>
      <c r="Y2210" s="92"/>
      <c r="Z2210" s="169"/>
      <c r="AA2210" s="169"/>
    </row>
    <row r="2211" spans="1:32" hidden="1" x14ac:dyDescent="0.25">
      <c r="A2211" s="171"/>
      <c r="B2211" s="171"/>
      <c r="C2211" s="171"/>
      <c r="D2211" s="172"/>
      <c r="E2211" s="173"/>
      <c r="F2211" s="173"/>
      <c r="G2211" s="173"/>
      <c r="I2211" s="92"/>
      <c r="J2211" s="169"/>
      <c r="R2211" s="169"/>
      <c r="S2211" s="169"/>
      <c r="T2211" s="169"/>
      <c r="U2211" s="169"/>
      <c r="V2211" s="169"/>
      <c r="W2211" s="108"/>
      <c r="Y2211" s="92"/>
      <c r="Z2211" s="169"/>
      <c r="AA2211" s="169"/>
    </row>
    <row r="2212" spans="1:32" hidden="1" x14ac:dyDescent="0.25">
      <c r="A2212" s="171"/>
      <c r="B2212" s="171"/>
      <c r="C2212" s="171"/>
      <c r="D2212" s="172"/>
      <c r="E2212" s="173"/>
      <c r="F2212" s="173"/>
      <c r="G2212" s="173"/>
      <c r="I2212" s="92"/>
      <c r="J2212" s="169"/>
      <c r="R2212" s="169"/>
      <c r="S2212" s="169"/>
      <c r="T2212" s="169"/>
      <c r="U2212" s="169"/>
      <c r="V2212" s="169"/>
      <c r="W2212" s="108"/>
      <c r="Y2212" s="92"/>
      <c r="Z2212" s="169"/>
      <c r="AA2212" s="169"/>
    </row>
    <row r="2213" spans="1:32" hidden="1" x14ac:dyDescent="0.25">
      <c r="A2213" s="171"/>
      <c r="B2213" s="171"/>
      <c r="C2213" s="171"/>
      <c r="D2213" s="172"/>
      <c r="E2213" s="173"/>
      <c r="F2213" s="173"/>
      <c r="G2213" s="173"/>
      <c r="I2213" s="92"/>
      <c r="J2213" s="169"/>
      <c r="R2213" s="169"/>
      <c r="S2213" s="169"/>
      <c r="T2213" s="169"/>
      <c r="U2213" s="169"/>
      <c r="V2213" s="169"/>
      <c r="W2213" s="108"/>
      <c r="Y2213" s="92"/>
      <c r="Z2213" s="169"/>
      <c r="AA2213" s="169"/>
    </row>
    <row r="2214" spans="1:32" hidden="1" x14ac:dyDescent="0.25">
      <c r="A2214" s="171"/>
      <c r="B2214" s="171"/>
      <c r="C2214" s="171"/>
      <c r="D2214" s="172"/>
      <c r="E2214" s="173"/>
      <c r="F2214" s="173"/>
      <c r="G2214" s="173"/>
      <c r="I2214" s="92"/>
      <c r="J2214" s="169"/>
      <c r="R2214" s="169"/>
      <c r="S2214" s="169"/>
      <c r="T2214" s="169"/>
      <c r="U2214" s="169"/>
      <c r="V2214" s="169"/>
      <c r="W2214" s="108"/>
      <c r="Y2214" s="92"/>
      <c r="Z2214" s="169"/>
      <c r="AA2214" s="169"/>
    </row>
    <row r="2215" spans="1:32" hidden="1" x14ac:dyDescent="0.25">
      <c r="A2215" s="171"/>
      <c r="B2215" s="171"/>
      <c r="C2215" s="171"/>
      <c r="D2215" s="172"/>
      <c r="E2215" s="173"/>
      <c r="F2215" s="173"/>
      <c r="G2215" s="173"/>
      <c r="I2215" s="92"/>
      <c r="J2215" s="169"/>
      <c r="R2215" s="169"/>
      <c r="S2215" s="169"/>
      <c r="T2215" s="169"/>
      <c r="U2215" s="169"/>
      <c r="V2215" s="169"/>
      <c r="W2215" s="108"/>
      <c r="Y2215" s="92"/>
      <c r="Z2215" s="169"/>
      <c r="AA2215" s="169"/>
    </row>
    <row r="2216" spans="1:32" hidden="1" x14ac:dyDescent="0.25">
      <c r="A2216" s="171"/>
      <c r="B2216" s="171"/>
      <c r="C2216" s="171"/>
      <c r="D2216" s="172"/>
      <c r="E2216" s="173"/>
      <c r="F2216" s="173"/>
      <c r="G2216" s="173"/>
      <c r="I2216" s="92"/>
      <c r="J2216" s="169"/>
      <c r="R2216" s="169"/>
      <c r="S2216" s="169"/>
      <c r="T2216" s="169"/>
      <c r="U2216" s="169"/>
      <c r="V2216" s="169"/>
      <c r="W2216" s="108"/>
      <c r="Y2216" s="92"/>
      <c r="Z2216" s="169"/>
      <c r="AA2216" s="169"/>
    </row>
    <row r="2217" spans="1:32" hidden="1" x14ac:dyDescent="0.25">
      <c r="A2217" s="171"/>
      <c r="B2217" s="171"/>
      <c r="C2217" s="171"/>
      <c r="D2217" s="172"/>
      <c r="E2217" s="173"/>
      <c r="F2217" s="173"/>
      <c r="G2217" s="173"/>
      <c r="I2217" s="92"/>
      <c r="J2217" s="169"/>
      <c r="R2217" s="169"/>
      <c r="S2217" s="169"/>
      <c r="T2217" s="169"/>
      <c r="U2217" s="169"/>
      <c r="V2217" s="169"/>
      <c r="W2217" s="108"/>
      <c r="Y2217" s="92"/>
      <c r="Z2217" s="169"/>
      <c r="AA2217" s="169"/>
    </row>
    <row r="2218" spans="1:32" hidden="1" x14ac:dyDescent="0.25">
      <c r="A2218" s="171"/>
      <c r="B2218" s="171"/>
      <c r="C2218" s="171"/>
      <c r="D2218" s="172"/>
      <c r="E2218" s="173"/>
      <c r="F2218" s="173"/>
      <c r="G2218" s="173"/>
      <c r="I2218" s="92"/>
      <c r="J2218" s="169"/>
      <c r="R2218" s="169"/>
      <c r="S2218" s="169"/>
      <c r="T2218" s="169"/>
      <c r="U2218" s="169"/>
      <c r="V2218" s="169"/>
      <c r="W2218" s="108"/>
      <c r="Y2218" s="92"/>
      <c r="Z2218" s="169"/>
      <c r="AA2218" s="169"/>
    </row>
    <row r="2219" spans="1:32" hidden="1" x14ac:dyDescent="0.25">
      <c r="A2219" s="171"/>
      <c r="B2219" s="171"/>
      <c r="C2219" s="171"/>
      <c r="D2219" s="172"/>
      <c r="E2219" s="173"/>
      <c r="F2219" s="173"/>
      <c r="G2219" s="173"/>
      <c r="I2219" s="92"/>
      <c r="J2219" s="169"/>
      <c r="R2219" s="169"/>
      <c r="S2219" s="169"/>
      <c r="T2219" s="169"/>
      <c r="U2219" s="169"/>
      <c r="V2219" s="169"/>
      <c r="W2219" s="108"/>
      <c r="Y2219" s="92"/>
      <c r="Z2219" s="169"/>
      <c r="AA2219" s="169"/>
    </row>
    <row r="2220" spans="1:32" hidden="1" x14ac:dyDescent="0.25">
      <c r="A2220" s="171"/>
      <c r="B2220" s="171"/>
      <c r="C2220" s="171"/>
      <c r="D2220" s="172"/>
      <c r="E2220" s="173"/>
      <c r="F2220" s="173"/>
      <c r="G2220" s="173"/>
      <c r="I2220" s="92"/>
      <c r="J2220" s="169"/>
      <c r="R2220" s="169"/>
      <c r="S2220" s="169"/>
      <c r="T2220" s="169"/>
      <c r="U2220" s="169"/>
      <c r="V2220" s="169"/>
      <c r="W2220" s="108"/>
      <c r="Y2220" s="92"/>
      <c r="Z2220" s="169"/>
      <c r="AA2220" s="169"/>
    </row>
    <row r="2221" spans="1:32" hidden="1" x14ac:dyDescent="0.25">
      <c r="A2221" s="171"/>
      <c r="B2221" s="171"/>
      <c r="C2221" s="171"/>
      <c r="D2221" s="172"/>
      <c r="E2221" s="173"/>
      <c r="F2221" s="173"/>
      <c r="G2221" s="173"/>
      <c r="I2221" s="92"/>
      <c r="J2221" s="169"/>
      <c r="R2221" s="169"/>
      <c r="S2221" s="169"/>
      <c r="T2221" s="169"/>
      <c r="U2221" s="169"/>
      <c r="V2221" s="169"/>
      <c r="W2221" s="108"/>
      <c r="Y2221" s="92"/>
      <c r="Z2221" s="169"/>
      <c r="AA2221" s="169"/>
      <c r="AF2221" s="169"/>
    </row>
    <row r="2222" spans="1:32" hidden="1" x14ac:dyDescent="0.25">
      <c r="A2222" s="171"/>
      <c r="B2222" s="171"/>
      <c r="C2222" s="171"/>
      <c r="D2222" s="172"/>
      <c r="E2222" s="173"/>
      <c r="F2222" s="173"/>
      <c r="G2222" s="173"/>
      <c r="I2222" s="92"/>
      <c r="J2222" s="169"/>
      <c r="R2222" s="169"/>
      <c r="S2222" s="169"/>
      <c r="T2222" s="169"/>
      <c r="U2222" s="169"/>
      <c r="V2222" s="169"/>
      <c r="W2222" s="108"/>
      <c r="Y2222" s="92"/>
      <c r="Z2222" s="169"/>
      <c r="AA2222" s="169"/>
    </row>
    <row r="2223" spans="1:32" hidden="1" x14ac:dyDescent="0.25">
      <c r="A2223" s="171"/>
      <c r="B2223" s="171"/>
      <c r="C2223" s="171"/>
      <c r="D2223" s="172"/>
      <c r="E2223" s="173"/>
      <c r="F2223" s="173"/>
      <c r="G2223" s="173"/>
      <c r="I2223" s="92"/>
      <c r="J2223" s="169"/>
      <c r="R2223" s="169"/>
      <c r="S2223" s="169"/>
      <c r="T2223" s="169"/>
      <c r="U2223" s="169"/>
      <c r="V2223" s="169"/>
      <c r="W2223" s="108"/>
      <c r="Y2223" s="92"/>
      <c r="Z2223" s="169"/>
      <c r="AA2223" s="169"/>
      <c r="AF2223" s="169"/>
    </row>
    <row r="2224" spans="1:32" hidden="1" x14ac:dyDescent="0.25">
      <c r="A2224" s="171"/>
      <c r="B2224" s="171"/>
      <c r="C2224" s="171"/>
      <c r="D2224" s="172"/>
      <c r="E2224" s="173"/>
      <c r="F2224" s="173"/>
      <c r="G2224" s="173"/>
      <c r="I2224" s="92"/>
      <c r="J2224" s="169"/>
      <c r="R2224" s="169"/>
      <c r="S2224" s="169"/>
      <c r="T2224" s="169"/>
      <c r="U2224" s="169"/>
      <c r="V2224" s="169"/>
      <c r="W2224" s="108"/>
      <c r="Y2224" s="92"/>
      <c r="Z2224" s="169"/>
      <c r="AA2224" s="169"/>
    </row>
    <row r="2225" spans="1:32" hidden="1" x14ac:dyDescent="0.25">
      <c r="A2225" s="171"/>
      <c r="B2225" s="171"/>
      <c r="C2225" s="171"/>
      <c r="D2225" s="172"/>
      <c r="E2225" s="173"/>
      <c r="F2225" s="173"/>
      <c r="G2225" s="173"/>
      <c r="I2225" s="92"/>
      <c r="J2225" s="169"/>
      <c r="R2225" s="169"/>
      <c r="S2225" s="169"/>
      <c r="T2225" s="169"/>
      <c r="U2225" s="169"/>
      <c r="V2225" s="169"/>
      <c r="W2225" s="108"/>
      <c r="Y2225" s="92"/>
      <c r="Z2225" s="169"/>
      <c r="AA2225" s="169"/>
    </row>
    <row r="2226" spans="1:32" hidden="1" x14ac:dyDescent="0.25">
      <c r="A2226" s="171"/>
      <c r="B2226" s="171"/>
      <c r="C2226" s="171"/>
      <c r="D2226" s="172"/>
      <c r="E2226" s="173"/>
      <c r="F2226" s="173"/>
      <c r="G2226" s="173"/>
      <c r="I2226" s="92"/>
      <c r="J2226" s="169"/>
      <c r="R2226" s="169"/>
      <c r="S2226" s="169"/>
      <c r="T2226" s="169"/>
      <c r="U2226" s="169"/>
      <c r="V2226" s="169"/>
      <c r="W2226" s="108"/>
      <c r="Y2226" s="92"/>
      <c r="Z2226" s="169"/>
      <c r="AA2226" s="169"/>
    </row>
    <row r="2227" spans="1:32" hidden="1" x14ac:dyDescent="0.25">
      <c r="A2227" s="171"/>
      <c r="B2227" s="171"/>
      <c r="C2227" s="171"/>
      <c r="D2227" s="172"/>
      <c r="E2227" s="173"/>
      <c r="F2227" s="173"/>
      <c r="G2227" s="173"/>
      <c r="I2227" s="92"/>
      <c r="J2227" s="169"/>
      <c r="R2227" s="169"/>
      <c r="S2227" s="169"/>
      <c r="T2227" s="169"/>
      <c r="U2227" s="169"/>
      <c r="V2227" s="169"/>
      <c r="W2227" s="108"/>
      <c r="Y2227" s="92"/>
      <c r="Z2227" s="169"/>
      <c r="AA2227" s="169"/>
    </row>
    <row r="2228" spans="1:32" hidden="1" x14ac:dyDescent="0.25">
      <c r="A2228" s="171"/>
      <c r="B2228" s="171"/>
      <c r="C2228" s="171"/>
      <c r="D2228" s="172"/>
      <c r="E2228" s="173"/>
      <c r="F2228" s="173"/>
      <c r="G2228" s="173"/>
      <c r="I2228" s="92"/>
      <c r="J2228" s="169"/>
      <c r="R2228" s="169"/>
      <c r="S2228" s="169"/>
      <c r="T2228" s="169"/>
      <c r="U2228" s="169"/>
      <c r="V2228" s="169"/>
      <c r="W2228" s="108"/>
      <c r="Y2228" s="92"/>
      <c r="Z2228" s="169"/>
      <c r="AA2228" s="169"/>
    </row>
    <row r="2229" spans="1:32" hidden="1" x14ac:dyDescent="0.25">
      <c r="A2229" s="171"/>
      <c r="B2229" s="171"/>
      <c r="C2229" s="171"/>
      <c r="D2229" s="172"/>
      <c r="E2229" s="173"/>
      <c r="F2229" s="173"/>
      <c r="G2229" s="173"/>
      <c r="I2229" s="92"/>
      <c r="J2229" s="169"/>
      <c r="R2229" s="169"/>
      <c r="S2229" s="169"/>
      <c r="T2229" s="169"/>
      <c r="U2229" s="169"/>
      <c r="V2229" s="169"/>
      <c r="W2229" s="108"/>
      <c r="Y2229" s="92"/>
      <c r="Z2229" s="169"/>
      <c r="AA2229" s="169"/>
      <c r="AF2229" s="169"/>
    </row>
    <row r="2230" spans="1:32" hidden="1" x14ac:dyDescent="0.25">
      <c r="A2230" s="171"/>
      <c r="B2230" s="171"/>
      <c r="C2230" s="171"/>
      <c r="D2230" s="172"/>
      <c r="E2230" s="173"/>
      <c r="F2230" s="173"/>
      <c r="G2230" s="173"/>
      <c r="I2230" s="92"/>
      <c r="J2230" s="169"/>
      <c r="R2230" s="169"/>
      <c r="S2230" s="169"/>
      <c r="T2230" s="169"/>
      <c r="U2230" s="169"/>
      <c r="V2230" s="169"/>
      <c r="W2230" s="108"/>
      <c r="Y2230" s="92"/>
      <c r="Z2230" s="169"/>
      <c r="AA2230" s="169"/>
    </row>
    <row r="2231" spans="1:32" hidden="1" x14ac:dyDescent="0.25">
      <c r="A2231" s="171"/>
      <c r="B2231" s="171"/>
      <c r="C2231" s="171"/>
      <c r="D2231" s="172"/>
      <c r="E2231" s="173"/>
      <c r="F2231" s="173"/>
      <c r="G2231" s="173"/>
      <c r="I2231" s="92"/>
      <c r="J2231" s="169"/>
      <c r="R2231" s="169"/>
      <c r="S2231" s="169"/>
      <c r="T2231" s="169"/>
      <c r="U2231" s="169"/>
      <c r="V2231" s="169"/>
      <c r="W2231" s="108"/>
      <c r="Y2231" s="92"/>
      <c r="Z2231" s="169"/>
      <c r="AA2231" s="169"/>
    </row>
    <row r="2232" spans="1:32" hidden="1" x14ac:dyDescent="0.25">
      <c r="A2232" s="171"/>
      <c r="B2232" s="171"/>
      <c r="C2232" s="171"/>
      <c r="D2232" s="172"/>
      <c r="E2232" s="173"/>
      <c r="F2232" s="173"/>
      <c r="G2232" s="173"/>
      <c r="I2232" s="92"/>
      <c r="J2232" s="169"/>
      <c r="R2232" s="169"/>
      <c r="S2232" s="169"/>
      <c r="T2232" s="169"/>
      <c r="U2232" s="169"/>
      <c r="V2232" s="169"/>
      <c r="W2232" s="108"/>
      <c r="Y2232" s="92"/>
      <c r="Z2232" s="169"/>
      <c r="AA2232" s="169"/>
      <c r="AF2232" s="169"/>
    </row>
    <row r="2233" spans="1:32" hidden="1" x14ac:dyDescent="0.25">
      <c r="A2233" s="171"/>
      <c r="B2233" s="171"/>
      <c r="C2233" s="171"/>
      <c r="D2233" s="172"/>
      <c r="E2233" s="173"/>
      <c r="F2233" s="173"/>
      <c r="G2233" s="173"/>
      <c r="I2233" s="92"/>
      <c r="J2233" s="169"/>
      <c r="R2233" s="169"/>
      <c r="S2233" s="169"/>
      <c r="T2233" s="169"/>
      <c r="U2233" s="169"/>
      <c r="V2233" s="169"/>
      <c r="W2233" s="108"/>
      <c r="Y2233" s="92"/>
      <c r="Z2233" s="169"/>
      <c r="AA2233" s="169"/>
    </row>
    <row r="2234" spans="1:32" hidden="1" x14ac:dyDescent="0.25">
      <c r="A2234" s="171"/>
      <c r="B2234" s="171"/>
      <c r="C2234" s="171"/>
      <c r="D2234" s="172"/>
      <c r="E2234" s="173"/>
      <c r="F2234" s="173"/>
      <c r="G2234" s="173"/>
      <c r="I2234" s="92"/>
      <c r="J2234" s="169"/>
      <c r="R2234" s="169"/>
      <c r="S2234" s="169"/>
      <c r="T2234" s="169"/>
      <c r="U2234" s="169"/>
      <c r="V2234" s="169"/>
      <c r="W2234" s="108"/>
      <c r="Y2234" s="92"/>
      <c r="Z2234" s="169"/>
      <c r="AA2234" s="169"/>
    </row>
    <row r="2235" spans="1:32" hidden="1" x14ac:dyDescent="0.25">
      <c r="A2235" s="171"/>
      <c r="B2235" s="171"/>
      <c r="C2235" s="171"/>
      <c r="D2235" s="172"/>
      <c r="E2235" s="173"/>
      <c r="F2235" s="173"/>
      <c r="G2235" s="173"/>
      <c r="I2235" s="92"/>
      <c r="J2235" s="169"/>
      <c r="R2235" s="169"/>
      <c r="S2235" s="169"/>
      <c r="T2235" s="169"/>
      <c r="U2235" s="169"/>
      <c r="V2235" s="169"/>
      <c r="W2235" s="108"/>
      <c r="Y2235" s="92"/>
      <c r="Z2235" s="169"/>
      <c r="AA2235" s="169"/>
    </row>
    <row r="2236" spans="1:32" hidden="1" x14ac:dyDescent="0.25">
      <c r="A2236" s="171"/>
      <c r="B2236" s="171"/>
      <c r="C2236" s="171"/>
      <c r="D2236" s="172"/>
      <c r="E2236" s="173"/>
      <c r="F2236" s="173"/>
      <c r="G2236" s="173"/>
      <c r="I2236" s="92"/>
      <c r="J2236" s="169"/>
      <c r="R2236" s="169"/>
      <c r="S2236" s="169"/>
      <c r="T2236" s="169"/>
      <c r="U2236" s="169"/>
      <c r="V2236" s="169"/>
      <c r="W2236" s="108"/>
      <c r="Y2236" s="92"/>
      <c r="Z2236" s="169"/>
      <c r="AA2236" s="169"/>
    </row>
    <row r="2237" spans="1:32" hidden="1" x14ac:dyDescent="0.25">
      <c r="A2237" s="171"/>
      <c r="B2237" s="171"/>
      <c r="C2237" s="171"/>
      <c r="D2237" s="172"/>
      <c r="E2237" s="173"/>
      <c r="F2237" s="173"/>
      <c r="G2237" s="173"/>
      <c r="I2237" s="92"/>
      <c r="J2237" s="169"/>
      <c r="R2237" s="169"/>
      <c r="S2237" s="169"/>
      <c r="T2237" s="169"/>
      <c r="U2237" s="169"/>
      <c r="V2237" s="169"/>
      <c r="W2237" s="108"/>
      <c r="Y2237" s="92"/>
      <c r="Z2237" s="169"/>
      <c r="AA2237" s="169"/>
    </row>
    <row r="2238" spans="1:32" hidden="1" x14ac:dyDescent="0.25">
      <c r="A2238" s="171"/>
      <c r="B2238" s="171"/>
      <c r="C2238" s="171"/>
      <c r="D2238" s="172"/>
      <c r="E2238" s="173"/>
      <c r="F2238" s="173"/>
      <c r="G2238" s="173"/>
      <c r="I2238" s="92"/>
      <c r="J2238" s="169"/>
      <c r="R2238" s="169"/>
      <c r="S2238" s="169"/>
      <c r="T2238" s="169"/>
      <c r="U2238" s="169"/>
      <c r="V2238" s="169"/>
      <c r="W2238" s="108"/>
      <c r="Y2238" s="92"/>
      <c r="Z2238" s="169"/>
      <c r="AA2238" s="169"/>
    </row>
    <row r="2239" spans="1:32" hidden="1" x14ac:dyDescent="0.25">
      <c r="A2239" s="171"/>
      <c r="B2239" s="171"/>
      <c r="C2239" s="171"/>
      <c r="D2239" s="172"/>
      <c r="E2239" s="173"/>
      <c r="F2239" s="173"/>
      <c r="G2239" s="173"/>
      <c r="I2239" s="92"/>
      <c r="J2239" s="169"/>
      <c r="R2239" s="169"/>
      <c r="S2239" s="169"/>
      <c r="T2239" s="169"/>
      <c r="U2239" s="169"/>
      <c r="V2239" s="169"/>
      <c r="W2239" s="108"/>
      <c r="Y2239" s="92"/>
      <c r="Z2239" s="169"/>
      <c r="AA2239" s="169"/>
    </row>
    <row r="2240" spans="1:32" hidden="1" x14ac:dyDescent="0.25">
      <c r="A2240" s="171"/>
      <c r="B2240" s="171"/>
      <c r="C2240" s="171"/>
      <c r="D2240" s="172"/>
      <c r="E2240" s="173"/>
      <c r="F2240" s="173"/>
      <c r="G2240" s="173"/>
      <c r="I2240" s="92"/>
      <c r="J2240" s="169"/>
      <c r="R2240" s="169"/>
      <c r="S2240" s="169"/>
      <c r="T2240" s="169"/>
      <c r="U2240" s="169"/>
      <c r="V2240" s="169"/>
      <c r="W2240" s="108"/>
      <c r="Y2240" s="92"/>
      <c r="Z2240" s="169"/>
      <c r="AA2240" s="169"/>
    </row>
    <row r="2241" spans="1:27" hidden="1" x14ac:dyDescent="0.25">
      <c r="A2241" s="171"/>
      <c r="B2241" s="171"/>
      <c r="C2241" s="171"/>
      <c r="D2241" s="172"/>
      <c r="E2241" s="173"/>
      <c r="F2241" s="173"/>
      <c r="G2241" s="173"/>
      <c r="I2241" s="92"/>
      <c r="J2241" s="169"/>
      <c r="R2241" s="169"/>
      <c r="S2241" s="169"/>
      <c r="T2241" s="169"/>
      <c r="U2241" s="169"/>
      <c r="V2241" s="169"/>
      <c r="W2241" s="108"/>
      <c r="Y2241" s="92"/>
      <c r="Z2241" s="169"/>
      <c r="AA2241" s="169"/>
    </row>
    <row r="2242" spans="1:27" hidden="1" x14ac:dyDescent="0.25">
      <c r="A2242" s="171"/>
      <c r="B2242" s="171"/>
      <c r="C2242" s="171"/>
      <c r="D2242" s="172"/>
      <c r="E2242" s="173"/>
      <c r="F2242" s="173"/>
      <c r="G2242" s="173"/>
      <c r="I2242" s="92"/>
      <c r="J2242" s="169"/>
      <c r="R2242" s="169"/>
      <c r="S2242" s="169"/>
      <c r="T2242" s="169"/>
      <c r="U2242" s="169"/>
      <c r="V2242" s="169"/>
      <c r="W2242" s="108"/>
      <c r="Y2242" s="92"/>
      <c r="Z2242" s="169"/>
      <c r="AA2242" s="169"/>
    </row>
    <row r="2243" spans="1:27" hidden="1" x14ac:dyDescent="0.25">
      <c r="A2243" s="171"/>
      <c r="B2243" s="171"/>
      <c r="C2243" s="171"/>
      <c r="D2243" s="172"/>
      <c r="E2243" s="173"/>
      <c r="F2243" s="173"/>
      <c r="G2243" s="173"/>
      <c r="I2243" s="92"/>
      <c r="J2243" s="169"/>
      <c r="R2243" s="169"/>
      <c r="S2243" s="169"/>
      <c r="T2243" s="169"/>
      <c r="U2243" s="169"/>
      <c r="V2243" s="169"/>
      <c r="W2243" s="108"/>
      <c r="Y2243" s="92"/>
      <c r="Z2243" s="169"/>
      <c r="AA2243" s="169"/>
    </row>
    <row r="2244" spans="1:27" hidden="1" x14ac:dyDescent="0.25">
      <c r="A2244" s="171"/>
      <c r="B2244" s="171"/>
      <c r="C2244" s="171"/>
      <c r="D2244" s="172"/>
      <c r="E2244" s="173"/>
      <c r="F2244" s="173"/>
      <c r="G2244" s="173"/>
      <c r="I2244" s="92"/>
      <c r="J2244" s="169"/>
      <c r="R2244" s="169"/>
      <c r="S2244" s="169"/>
      <c r="T2244" s="169"/>
      <c r="U2244" s="169"/>
      <c r="V2244" s="169"/>
      <c r="W2244" s="108"/>
      <c r="Y2244" s="92"/>
      <c r="Z2244" s="169"/>
      <c r="AA2244" s="169"/>
    </row>
    <row r="2245" spans="1:27" hidden="1" x14ac:dyDescent="0.25">
      <c r="A2245" s="171"/>
      <c r="B2245" s="171"/>
      <c r="C2245" s="171"/>
      <c r="D2245" s="172"/>
      <c r="E2245" s="173"/>
      <c r="F2245" s="173"/>
      <c r="G2245" s="173"/>
      <c r="I2245" s="92"/>
      <c r="J2245" s="169"/>
      <c r="R2245" s="169"/>
      <c r="S2245" s="169"/>
      <c r="T2245" s="169"/>
      <c r="U2245" s="169"/>
      <c r="V2245" s="169"/>
      <c r="W2245" s="108"/>
      <c r="Y2245" s="92"/>
      <c r="Z2245" s="169"/>
      <c r="AA2245" s="169"/>
    </row>
    <row r="2246" spans="1:27" hidden="1" x14ac:dyDescent="0.25">
      <c r="A2246" s="171"/>
      <c r="B2246" s="171"/>
      <c r="C2246" s="171"/>
      <c r="D2246" s="172"/>
      <c r="E2246" s="173"/>
      <c r="F2246" s="173"/>
      <c r="G2246" s="173"/>
      <c r="I2246" s="92"/>
      <c r="J2246" s="169"/>
      <c r="R2246" s="169"/>
      <c r="S2246" s="169"/>
      <c r="T2246" s="169"/>
      <c r="U2246" s="169"/>
      <c r="V2246" s="169"/>
      <c r="W2246" s="108"/>
      <c r="Y2246" s="92"/>
      <c r="Z2246" s="169"/>
      <c r="AA2246" s="169"/>
    </row>
    <row r="2247" spans="1:27" hidden="1" x14ac:dyDescent="0.25">
      <c r="A2247" s="171"/>
      <c r="B2247" s="171"/>
      <c r="C2247" s="171"/>
      <c r="D2247" s="172"/>
      <c r="E2247" s="173"/>
      <c r="F2247" s="173"/>
      <c r="G2247" s="173"/>
      <c r="I2247" s="92"/>
      <c r="J2247" s="169"/>
      <c r="R2247" s="169"/>
      <c r="S2247" s="169"/>
      <c r="T2247" s="169"/>
      <c r="U2247" s="169"/>
      <c r="V2247" s="169"/>
      <c r="W2247" s="108"/>
      <c r="Y2247" s="92"/>
      <c r="Z2247" s="169"/>
      <c r="AA2247" s="169"/>
    </row>
    <row r="2248" spans="1:27" hidden="1" x14ac:dyDescent="0.25">
      <c r="A2248" s="171"/>
      <c r="B2248" s="171"/>
      <c r="C2248" s="171"/>
      <c r="D2248" s="172"/>
      <c r="E2248" s="173"/>
      <c r="F2248" s="173"/>
      <c r="G2248" s="173"/>
      <c r="I2248" s="92"/>
      <c r="J2248" s="169"/>
      <c r="R2248" s="169"/>
      <c r="S2248" s="169"/>
      <c r="T2248" s="169"/>
      <c r="U2248" s="169"/>
      <c r="V2248" s="169"/>
      <c r="W2248" s="108"/>
      <c r="Y2248" s="92"/>
      <c r="Z2248" s="169"/>
      <c r="AA2248" s="169"/>
    </row>
    <row r="2249" spans="1:27" hidden="1" x14ac:dyDescent="0.25">
      <c r="A2249" s="171"/>
      <c r="B2249" s="171"/>
      <c r="C2249" s="171"/>
      <c r="D2249" s="172"/>
      <c r="E2249" s="173"/>
      <c r="F2249" s="173"/>
      <c r="G2249" s="173"/>
      <c r="I2249" s="92"/>
      <c r="J2249" s="169"/>
      <c r="R2249" s="169"/>
      <c r="S2249" s="169"/>
      <c r="T2249" s="169"/>
      <c r="U2249" s="169"/>
      <c r="V2249" s="169"/>
      <c r="W2249" s="108"/>
      <c r="Y2249" s="92"/>
      <c r="Z2249" s="169"/>
      <c r="AA2249" s="169"/>
    </row>
    <row r="2250" spans="1:27" hidden="1" x14ac:dyDescent="0.25">
      <c r="A2250" s="171"/>
      <c r="B2250" s="171"/>
      <c r="C2250" s="171"/>
      <c r="D2250" s="172"/>
      <c r="E2250" s="173"/>
      <c r="F2250" s="173"/>
      <c r="G2250" s="173"/>
      <c r="I2250" s="92"/>
      <c r="J2250" s="169"/>
      <c r="R2250" s="169"/>
      <c r="S2250" s="169"/>
      <c r="T2250" s="169"/>
      <c r="U2250" s="169"/>
      <c r="V2250" s="169"/>
      <c r="W2250" s="108"/>
      <c r="Y2250" s="92"/>
      <c r="Z2250" s="169"/>
      <c r="AA2250" s="169"/>
    </row>
    <row r="2251" spans="1:27" hidden="1" x14ac:dyDescent="0.25">
      <c r="A2251" s="171"/>
      <c r="B2251" s="171"/>
      <c r="C2251" s="171"/>
      <c r="D2251" s="172"/>
      <c r="E2251" s="173"/>
      <c r="F2251" s="173"/>
      <c r="G2251" s="173"/>
      <c r="I2251" s="92"/>
      <c r="J2251" s="169"/>
      <c r="R2251" s="169"/>
      <c r="S2251" s="169"/>
      <c r="T2251" s="169"/>
      <c r="U2251" s="169"/>
      <c r="V2251" s="169"/>
      <c r="W2251" s="108"/>
      <c r="Y2251" s="92"/>
      <c r="Z2251" s="169"/>
      <c r="AA2251" s="169"/>
    </row>
    <row r="2252" spans="1:27" hidden="1" x14ac:dyDescent="0.25">
      <c r="A2252" s="171"/>
      <c r="B2252" s="171"/>
      <c r="C2252" s="171"/>
      <c r="D2252" s="172"/>
      <c r="E2252" s="173"/>
      <c r="F2252" s="173"/>
      <c r="G2252" s="173"/>
      <c r="I2252" s="92"/>
      <c r="J2252" s="169"/>
      <c r="R2252" s="169"/>
      <c r="S2252" s="169"/>
      <c r="T2252" s="169"/>
      <c r="U2252" s="169"/>
      <c r="V2252" s="169"/>
      <c r="W2252" s="108"/>
      <c r="Y2252" s="92"/>
      <c r="Z2252" s="169"/>
      <c r="AA2252" s="169"/>
    </row>
    <row r="2253" spans="1:27" hidden="1" x14ac:dyDescent="0.25">
      <c r="A2253" s="171"/>
      <c r="B2253" s="171"/>
      <c r="C2253" s="171"/>
      <c r="D2253" s="172"/>
      <c r="E2253" s="173"/>
      <c r="F2253" s="173"/>
      <c r="G2253" s="173"/>
      <c r="I2253" s="92"/>
      <c r="J2253" s="169"/>
      <c r="R2253" s="169"/>
      <c r="S2253" s="169"/>
      <c r="T2253" s="169"/>
      <c r="U2253" s="169"/>
      <c r="V2253" s="169"/>
      <c r="W2253" s="108"/>
      <c r="Y2253" s="92"/>
      <c r="Z2253" s="169"/>
      <c r="AA2253" s="169"/>
    </row>
    <row r="2254" spans="1:27" hidden="1" x14ac:dyDescent="0.25">
      <c r="A2254" s="171"/>
      <c r="B2254" s="171"/>
      <c r="C2254" s="171"/>
      <c r="D2254" s="172"/>
      <c r="E2254" s="173"/>
      <c r="F2254" s="173"/>
      <c r="G2254" s="173"/>
      <c r="I2254" s="92"/>
      <c r="J2254" s="169"/>
      <c r="R2254" s="169"/>
      <c r="S2254" s="169"/>
      <c r="T2254" s="169"/>
      <c r="U2254" s="169"/>
      <c r="V2254" s="169"/>
      <c r="W2254" s="108"/>
      <c r="Y2254" s="92"/>
      <c r="Z2254" s="169"/>
      <c r="AA2254" s="169"/>
    </row>
    <row r="2255" spans="1:27" hidden="1" x14ac:dyDescent="0.25">
      <c r="A2255" s="171"/>
      <c r="B2255" s="171"/>
      <c r="C2255" s="171"/>
      <c r="D2255" s="172"/>
      <c r="E2255" s="173"/>
      <c r="F2255" s="173"/>
      <c r="G2255" s="173"/>
      <c r="I2255" s="92"/>
      <c r="J2255" s="169"/>
      <c r="R2255" s="169"/>
      <c r="S2255" s="169"/>
      <c r="T2255" s="169"/>
      <c r="U2255" s="169"/>
      <c r="V2255" s="169"/>
      <c r="W2255" s="108"/>
      <c r="Y2255" s="92"/>
      <c r="Z2255" s="169"/>
      <c r="AA2255" s="169"/>
    </row>
    <row r="2256" spans="1:27" hidden="1" x14ac:dyDescent="0.25">
      <c r="A2256" s="171"/>
      <c r="B2256" s="171"/>
      <c r="C2256" s="171"/>
      <c r="D2256" s="172"/>
      <c r="E2256" s="173"/>
      <c r="F2256" s="173"/>
      <c r="G2256" s="173"/>
      <c r="I2256" s="92"/>
      <c r="J2256" s="169"/>
      <c r="R2256" s="169"/>
      <c r="S2256" s="169"/>
      <c r="T2256" s="169"/>
      <c r="U2256" s="169"/>
      <c r="V2256" s="169"/>
      <c r="W2256" s="108"/>
      <c r="Y2256" s="92"/>
      <c r="Z2256" s="169"/>
      <c r="AA2256" s="169"/>
    </row>
    <row r="2257" spans="1:27" hidden="1" x14ac:dyDescent="0.25">
      <c r="A2257" s="171"/>
      <c r="B2257" s="171"/>
      <c r="C2257" s="171"/>
      <c r="D2257" s="172"/>
      <c r="E2257" s="173"/>
      <c r="F2257" s="173"/>
      <c r="G2257" s="173"/>
      <c r="I2257" s="92"/>
      <c r="J2257" s="169"/>
      <c r="R2257" s="169"/>
      <c r="S2257" s="169"/>
      <c r="T2257" s="169"/>
      <c r="U2257" s="169"/>
      <c r="V2257" s="169"/>
      <c r="W2257" s="108"/>
      <c r="Y2257" s="92"/>
      <c r="Z2257" s="169"/>
      <c r="AA2257" s="169"/>
    </row>
    <row r="2258" spans="1:27" hidden="1" x14ac:dyDescent="0.25">
      <c r="A2258" s="171"/>
      <c r="B2258" s="171"/>
      <c r="C2258" s="171"/>
      <c r="D2258" s="172"/>
      <c r="E2258" s="173"/>
      <c r="F2258" s="173"/>
      <c r="G2258" s="173"/>
      <c r="I2258" s="92"/>
      <c r="J2258" s="169"/>
      <c r="R2258" s="169"/>
      <c r="S2258" s="169"/>
      <c r="T2258" s="169"/>
      <c r="U2258" s="169"/>
      <c r="V2258" s="169"/>
      <c r="W2258" s="108"/>
      <c r="Y2258" s="92"/>
      <c r="Z2258" s="169"/>
      <c r="AA2258" s="169"/>
    </row>
    <row r="2259" spans="1:27" hidden="1" x14ac:dyDescent="0.25">
      <c r="A2259" s="171"/>
      <c r="B2259" s="171"/>
      <c r="C2259" s="171"/>
      <c r="D2259" s="172"/>
      <c r="E2259" s="173"/>
      <c r="F2259" s="173"/>
      <c r="G2259" s="173"/>
      <c r="I2259" s="92"/>
      <c r="J2259" s="169"/>
      <c r="R2259" s="169"/>
      <c r="S2259" s="169"/>
      <c r="T2259" s="169"/>
      <c r="U2259" s="169"/>
      <c r="V2259" s="169"/>
      <c r="W2259" s="108"/>
      <c r="Y2259" s="92"/>
      <c r="Z2259" s="169"/>
      <c r="AA2259" s="169"/>
    </row>
    <row r="2260" spans="1:27" hidden="1" x14ac:dyDescent="0.25">
      <c r="A2260" s="171"/>
      <c r="B2260" s="171"/>
      <c r="C2260" s="171"/>
      <c r="D2260" s="172"/>
      <c r="E2260" s="173"/>
      <c r="F2260" s="173"/>
      <c r="G2260" s="173"/>
      <c r="I2260" s="92"/>
      <c r="J2260" s="169"/>
      <c r="R2260" s="169"/>
      <c r="S2260" s="169"/>
      <c r="T2260" s="169"/>
      <c r="U2260" s="169"/>
      <c r="V2260" s="169"/>
      <c r="W2260" s="108"/>
      <c r="Y2260" s="92"/>
      <c r="Z2260" s="169"/>
      <c r="AA2260" s="169"/>
    </row>
    <row r="2261" spans="1:27" hidden="1" x14ac:dyDescent="0.25">
      <c r="A2261" s="171"/>
      <c r="B2261" s="171"/>
      <c r="C2261" s="171"/>
      <c r="D2261" s="172"/>
      <c r="E2261" s="173"/>
      <c r="F2261" s="173"/>
      <c r="G2261" s="173"/>
      <c r="I2261" s="92"/>
      <c r="J2261" s="169"/>
      <c r="R2261" s="169"/>
      <c r="S2261" s="169"/>
      <c r="T2261" s="169"/>
      <c r="U2261" s="169"/>
      <c r="V2261" s="169"/>
      <c r="W2261" s="108"/>
      <c r="Y2261" s="92"/>
      <c r="Z2261" s="169"/>
      <c r="AA2261" s="169"/>
    </row>
    <row r="2262" spans="1:27" hidden="1" x14ac:dyDescent="0.25">
      <c r="A2262" s="171"/>
      <c r="B2262" s="171"/>
      <c r="C2262" s="171"/>
      <c r="D2262" s="172"/>
      <c r="E2262" s="173"/>
      <c r="F2262" s="173"/>
      <c r="G2262" s="173"/>
      <c r="I2262" s="92"/>
      <c r="J2262" s="169"/>
      <c r="R2262" s="169"/>
      <c r="S2262" s="169"/>
      <c r="T2262" s="169"/>
      <c r="U2262" s="169"/>
      <c r="V2262" s="169"/>
      <c r="W2262" s="108"/>
      <c r="Y2262" s="92"/>
      <c r="Z2262" s="169"/>
      <c r="AA2262" s="169"/>
    </row>
    <row r="2263" spans="1:27" hidden="1" x14ac:dyDescent="0.25">
      <c r="A2263" s="171"/>
      <c r="B2263" s="171"/>
      <c r="C2263" s="171"/>
      <c r="D2263" s="172"/>
      <c r="E2263" s="173"/>
      <c r="F2263" s="173"/>
      <c r="G2263" s="173"/>
      <c r="I2263" s="92"/>
      <c r="J2263" s="169"/>
      <c r="R2263" s="169"/>
      <c r="S2263" s="169"/>
      <c r="T2263" s="169"/>
      <c r="U2263" s="169"/>
      <c r="V2263" s="169"/>
      <c r="W2263" s="108"/>
      <c r="Y2263" s="92"/>
      <c r="Z2263" s="169"/>
      <c r="AA2263" s="169"/>
    </row>
    <row r="2264" spans="1:27" hidden="1" x14ac:dyDescent="0.25">
      <c r="A2264" s="171"/>
      <c r="B2264" s="171"/>
      <c r="C2264" s="171"/>
      <c r="D2264" s="172"/>
      <c r="E2264" s="173"/>
      <c r="F2264" s="173"/>
      <c r="G2264" s="173"/>
      <c r="I2264" s="92"/>
      <c r="J2264" s="169"/>
      <c r="R2264" s="169"/>
      <c r="S2264" s="169"/>
      <c r="T2264" s="169"/>
      <c r="U2264" s="169"/>
      <c r="V2264" s="169"/>
      <c r="W2264" s="108"/>
      <c r="Y2264" s="92"/>
      <c r="Z2264" s="169"/>
      <c r="AA2264" s="169"/>
    </row>
    <row r="2265" spans="1:27" hidden="1" x14ac:dyDescent="0.25">
      <c r="A2265" s="171"/>
      <c r="B2265" s="171"/>
      <c r="C2265" s="171"/>
      <c r="D2265" s="172"/>
      <c r="E2265" s="173"/>
      <c r="F2265" s="173"/>
      <c r="G2265" s="173"/>
      <c r="I2265" s="92"/>
      <c r="J2265" s="169"/>
      <c r="R2265" s="169"/>
      <c r="S2265" s="169"/>
      <c r="T2265" s="169"/>
      <c r="U2265" s="169"/>
      <c r="V2265" s="169"/>
      <c r="W2265" s="108"/>
      <c r="Y2265" s="92"/>
      <c r="Z2265" s="169"/>
      <c r="AA2265" s="169"/>
    </row>
    <row r="2266" spans="1:27" hidden="1" x14ac:dyDescent="0.25">
      <c r="A2266" s="171"/>
      <c r="B2266" s="171"/>
      <c r="C2266" s="171"/>
      <c r="D2266" s="172"/>
      <c r="E2266" s="173"/>
      <c r="F2266" s="173"/>
      <c r="G2266" s="173"/>
      <c r="I2266" s="92"/>
      <c r="J2266" s="169"/>
      <c r="R2266" s="169"/>
      <c r="S2266" s="169"/>
      <c r="T2266" s="169"/>
      <c r="U2266" s="169"/>
      <c r="V2266" s="169"/>
      <c r="W2266" s="108"/>
      <c r="Y2266" s="92"/>
      <c r="Z2266" s="169"/>
      <c r="AA2266" s="169"/>
    </row>
    <row r="2267" spans="1:27" hidden="1" x14ac:dyDescent="0.25">
      <c r="A2267" s="171"/>
      <c r="B2267" s="171"/>
      <c r="C2267" s="171"/>
      <c r="D2267" s="172"/>
      <c r="E2267" s="173"/>
      <c r="F2267" s="173"/>
      <c r="G2267" s="173"/>
      <c r="I2267" s="92"/>
      <c r="J2267" s="169"/>
      <c r="R2267" s="169"/>
      <c r="S2267" s="169"/>
      <c r="T2267" s="169"/>
      <c r="U2267" s="169"/>
      <c r="V2267" s="169"/>
      <c r="W2267" s="108"/>
      <c r="Y2267" s="92"/>
      <c r="Z2267" s="169"/>
      <c r="AA2267" s="169"/>
    </row>
    <row r="2268" spans="1:27" hidden="1" x14ac:dyDescent="0.25">
      <c r="A2268" s="171"/>
      <c r="B2268" s="171"/>
      <c r="C2268" s="171"/>
      <c r="D2268" s="172"/>
      <c r="E2268" s="173"/>
      <c r="F2268" s="173"/>
      <c r="G2268" s="173"/>
      <c r="I2268" s="92"/>
      <c r="J2268" s="169"/>
      <c r="R2268" s="169"/>
      <c r="S2268" s="169"/>
      <c r="T2268" s="169"/>
      <c r="U2268" s="169"/>
      <c r="V2268" s="169"/>
      <c r="W2268" s="108"/>
      <c r="Y2268" s="92"/>
      <c r="Z2268" s="169"/>
      <c r="AA2268" s="169"/>
    </row>
    <row r="2269" spans="1:27" hidden="1" x14ac:dyDescent="0.25">
      <c r="A2269" s="171"/>
      <c r="B2269" s="171"/>
      <c r="C2269" s="171"/>
      <c r="D2269" s="172"/>
      <c r="E2269" s="173"/>
      <c r="F2269" s="173"/>
      <c r="G2269" s="173"/>
      <c r="I2269" s="92"/>
      <c r="J2269" s="169"/>
      <c r="R2269" s="169"/>
      <c r="S2269" s="169"/>
      <c r="T2269" s="169"/>
      <c r="U2269" s="169"/>
      <c r="V2269" s="169"/>
      <c r="W2269" s="108"/>
      <c r="Y2269" s="92"/>
      <c r="Z2269" s="169"/>
      <c r="AA2269" s="169"/>
    </row>
    <row r="2270" spans="1:27" hidden="1" x14ac:dyDescent="0.25">
      <c r="A2270" s="171"/>
      <c r="B2270" s="171"/>
      <c r="C2270" s="171"/>
      <c r="D2270" s="172"/>
      <c r="E2270" s="173"/>
      <c r="F2270" s="173"/>
      <c r="G2270" s="173"/>
      <c r="I2270" s="92"/>
      <c r="J2270" s="169"/>
      <c r="R2270" s="169"/>
      <c r="S2270" s="169"/>
      <c r="T2270" s="169"/>
      <c r="U2270" s="169"/>
      <c r="V2270" s="169"/>
      <c r="W2270" s="108"/>
      <c r="Y2270" s="92"/>
      <c r="Z2270" s="169"/>
      <c r="AA2270" s="169"/>
    </row>
    <row r="2271" spans="1:27" hidden="1" x14ac:dyDescent="0.25">
      <c r="A2271" s="171"/>
      <c r="B2271" s="171"/>
      <c r="C2271" s="171"/>
      <c r="D2271" s="172"/>
      <c r="E2271" s="173"/>
      <c r="F2271" s="173"/>
      <c r="G2271" s="173"/>
      <c r="I2271" s="92"/>
      <c r="J2271" s="169"/>
      <c r="R2271" s="169"/>
      <c r="S2271" s="169"/>
      <c r="T2271" s="169"/>
      <c r="U2271" s="169"/>
      <c r="V2271" s="169"/>
      <c r="W2271" s="108"/>
      <c r="Y2271" s="92"/>
      <c r="Z2271" s="169"/>
      <c r="AA2271" s="169"/>
    </row>
    <row r="2272" spans="1:27" hidden="1" x14ac:dyDescent="0.25">
      <c r="A2272" s="171"/>
      <c r="B2272" s="171"/>
      <c r="C2272" s="171"/>
      <c r="D2272" s="172"/>
      <c r="E2272" s="173"/>
      <c r="F2272" s="173"/>
      <c r="G2272" s="173"/>
      <c r="I2272" s="92"/>
      <c r="J2272" s="169"/>
      <c r="R2272" s="169"/>
      <c r="S2272" s="169"/>
      <c r="T2272" s="169"/>
      <c r="U2272" s="169"/>
      <c r="V2272" s="169"/>
      <c r="W2272" s="108"/>
      <c r="Y2272" s="92"/>
      <c r="Z2272" s="169"/>
      <c r="AA2272" s="169"/>
    </row>
    <row r="2273" spans="1:27" hidden="1" x14ac:dyDescent="0.25">
      <c r="A2273" s="171"/>
      <c r="B2273" s="171"/>
      <c r="C2273" s="171"/>
      <c r="D2273" s="172"/>
      <c r="E2273" s="173"/>
      <c r="F2273" s="173"/>
      <c r="G2273" s="173"/>
      <c r="I2273" s="92"/>
      <c r="J2273" s="169"/>
      <c r="R2273" s="169"/>
      <c r="S2273" s="169"/>
      <c r="T2273" s="169"/>
      <c r="U2273" s="169"/>
      <c r="V2273" s="169"/>
      <c r="W2273" s="108"/>
      <c r="Y2273" s="92"/>
      <c r="Z2273" s="169"/>
      <c r="AA2273" s="169"/>
    </row>
    <row r="2274" spans="1:27" hidden="1" x14ac:dyDescent="0.25">
      <c r="A2274" s="171"/>
      <c r="B2274" s="171"/>
      <c r="C2274" s="171"/>
      <c r="D2274" s="172"/>
      <c r="E2274" s="173"/>
      <c r="F2274" s="173"/>
      <c r="G2274" s="173"/>
      <c r="I2274" s="92"/>
      <c r="J2274" s="169"/>
      <c r="R2274" s="169"/>
      <c r="S2274" s="169"/>
      <c r="T2274" s="169"/>
      <c r="U2274" s="169"/>
      <c r="V2274" s="169"/>
      <c r="W2274" s="108"/>
      <c r="Y2274" s="92"/>
      <c r="Z2274" s="169"/>
      <c r="AA2274" s="169"/>
    </row>
    <row r="2275" spans="1:27" hidden="1" x14ac:dyDescent="0.25">
      <c r="A2275" s="171"/>
      <c r="B2275" s="171"/>
      <c r="C2275" s="171"/>
      <c r="D2275" s="172"/>
      <c r="E2275" s="173"/>
      <c r="F2275" s="173"/>
      <c r="G2275" s="173"/>
      <c r="I2275" s="92"/>
      <c r="J2275" s="169"/>
      <c r="R2275" s="169"/>
      <c r="S2275" s="169"/>
      <c r="T2275" s="169"/>
      <c r="U2275" s="169"/>
      <c r="V2275" s="169"/>
      <c r="W2275" s="108"/>
      <c r="Y2275" s="92"/>
      <c r="Z2275" s="169"/>
      <c r="AA2275" s="169"/>
    </row>
    <row r="2276" spans="1:27" hidden="1" x14ac:dyDescent="0.25">
      <c r="A2276" s="171"/>
      <c r="B2276" s="171"/>
      <c r="C2276" s="171"/>
      <c r="D2276" s="172"/>
      <c r="E2276" s="173"/>
      <c r="F2276" s="173"/>
      <c r="G2276" s="173"/>
      <c r="I2276" s="92"/>
      <c r="J2276" s="169"/>
      <c r="R2276" s="169"/>
      <c r="S2276" s="169"/>
      <c r="T2276" s="169"/>
      <c r="U2276" s="169"/>
      <c r="V2276" s="169"/>
      <c r="W2276" s="108"/>
      <c r="Y2276" s="92"/>
      <c r="Z2276" s="169"/>
      <c r="AA2276" s="169"/>
    </row>
    <row r="2277" spans="1:27" hidden="1" x14ac:dyDescent="0.25">
      <c r="A2277" s="171"/>
      <c r="B2277" s="171"/>
      <c r="C2277" s="171"/>
      <c r="D2277" s="172"/>
      <c r="E2277" s="173"/>
      <c r="F2277" s="173"/>
      <c r="G2277" s="173"/>
      <c r="I2277" s="92"/>
      <c r="J2277" s="169"/>
      <c r="R2277" s="169"/>
      <c r="S2277" s="169"/>
      <c r="T2277" s="169"/>
      <c r="U2277" s="169"/>
      <c r="V2277" s="169"/>
      <c r="W2277" s="108"/>
      <c r="Y2277" s="92"/>
      <c r="Z2277" s="169"/>
      <c r="AA2277" s="169"/>
    </row>
    <row r="2278" spans="1:27" hidden="1" x14ac:dyDescent="0.25">
      <c r="A2278" s="171"/>
      <c r="B2278" s="171"/>
      <c r="C2278" s="171"/>
      <c r="D2278" s="172"/>
      <c r="E2278" s="173"/>
      <c r="F2278" s="173"/>
      <c r="G2278" s="173"/>
      <c r="I2278" s="92"/>
      <c r="J2278" s="169"/>
      <c r="R2278" s="169"/>
      <c r="S2278" s="169"/>
      <c r="T2278" s="169"/>
      <c r="U2278" s="169"/>
      <c r="V2278" s="169"/>
      <c r="W2278" s="108"/>
      <c r="Y2278" s="92"/>
      <c r="Z2278" s="169"/>
      <c r="AA2278" s="169"/>
    </row>
    <row r="2279" spans="1:27" hidden="1" x14ac:dyDescent="0.25">
      <c r="A2279" s="171"/>
      <c r="B2279" s="171"/>
      <c r="C2279" s="171"/>
      <c r="D2279" s="172"/>
      <c r="E2279" s="173"/>
      <c r="F2279" s="173"/>
      <c r="G2279" s="173"/>
      <c r="I2279" s="92"/>
      <c r="J2279" s="169"/>
      <c r="R2279" s="169"/>
      <c r="S2279" s="169"/>
      <c r="T2279" s="169"/>
      <c r="U2279" s="169"/>
      <c r="V2279" s="169"/>
      <c r="W2279" s="108"/>
      <c r="Y2279" s="92"/>
      <c r="Z2279" s="169"/>
      <c r="AA2279" s="169"/>
    </row>
    <row r="2280" spans="1:27" hidden="1" x14ac:dyDescent="0.25">
      <c r="A2280" s="171"/>
      <c r="B2280" s="171"/>
      <c r="C2280" s="171"/>
      <c r="D2280" s="172"/>
      <c r="E2280" s="173"/>
      <c r="F2280" s="173"/>
      <c r="G2280" s="173"/>
      <c r="I2280" s="92"/>
      <c r="J2280" s="169"/>
      <c r="R2280" s="169"/>
      <c r="S2280" s="169"/>
      <c r="T2280" s="169"/>
      <c r="U2280" s="169"/>
      <c r="V2280" s="169"/>
      <c r="W2280" s="108"/>
      <c r="Y2280" s="92"/>
      <c r="Z2280" s="169"/>
      <c r="AA2280" s="169"/>
    </row>
    <row r="2281" spans="1:27" hidden="1" x14ac:dyDescent="0.25">
      <c r="A2281" s="171"/>
      <c r="B2281" s="171"/>
      <c r="C2281" s="171"/>
      <c r="D2281" s="172"/>
      <c r="E2281" s="173"/>
      <c r="F2281" s="173"/>
      <c r="G2281" s="173"/>
      <c r="I2281" s="92"/>
      <c r="J2281" s="169"/>
      <c r="R2281" s="169"/>
      <c r="S2281" s="169"/>
      <c r="T2281" s="169"/>
      <c r="U2281" s="169"/>
      <c r="V2281" s="169"/>
      <c r="W2281" s="108"/>
      <c r="Y2281" s="92"/>
      <c r="Z2281" s="169"/>
      <c r="AA2281" s="169"/>
    </row>
    <row r="2282" spans="1:27" hidden="1" x14ac:dyDescent="0.25">
      <c r="A2282" s="171"/>
      <c r="B2282" s="171"/>
      <c r="C2282" s="171"/>
      <c r="D2282" s="172"/>
      <c r="E2282" s="173"/>
      <c r="F2282" s="173"/>
      <c r="G2282" s="173"/>
      <c r="I2282" s="92"/>
      <c r="J2282" s="169"/>
      <c r="R2282" s="169"/>
      <c r="S2282" s="169"/>
      <c r="T2282" s="169"/>
      <c r="U2282" s="169"/>
      <c r="V2282" s="169"/>
      <c r="W2282" s="108"/>
      <c r="Y2282" s="92"/>
      <c r="Z2282" s="169"/>
      <c r="AA2282" s="169"/>
    </row>
    <row r="2283" spans="1:27" hidden="1" x14ac:dyDescent="0.25">
      <c r="A2283" s="171"/>
      <c r="B2283" s="171"/>
      <c r="C2283" s="171"/>
      <c r="D2283" s="172"/>
      <c r="E2283" s="173"/>
      <c r="F2283" s="173"/>
      <c r="G2283" s="173"/>
      <c r="I2283" s="92"/>
      <c r="J2283" s="169"/>
      <c r="R2283" s="169"/>
      <c r="S2283" s="169"/>
      <c r="T2283" s="169"/>
      <c r="U2283" s="169"/>
      <c r="V2283" s="169"/>
      <c r="W2283" s="108"/>
      <c r="Y2283" s="92"/>
      <c r="Z2283" s="169"/>
      <c r="AA2283" s="169"/>
    </row>
    <row r="2284" spans="1:27" hidden="1" x14ac:dyDescent="0.25">
      <c r="A2284" s="171"/>
      <c r="B2284" s="171"/>
      <c r="C2284" s="171"/>
      <c r="D2284" s="172"/>
      <c r="E2284" s="173"/>
      <c r="F2284" s="173"/>
      <c r="G2284" s="173"/>
      <c r="I2284" s="92"/>
      <c r="J2284" s="169"/>
      <c r="R2284" s="169"/>
      <c r="S2284" s="169"/>
      <c r="T2284" s="169"/>
      <c r="U2284" s="169"/>
      <c r="V2284" s="169"/>
      <c r="W2284" s="108"/>
      <c r="Y2284" s="92"/>
      <c r="Z2284" s="169"/>
      <c r="AA2284" s="169"/>
    </row>
    <row r="2285" spans="1:27" hidden="1" x14ac:dyDescent="0.25">
      <c r="A2285" s="171"/>
      <c r="B2285" s="171"/>
      <c r="C2285" s="171"/>
      <c r="D2285" s="172"/>
      <c r="E2285" s="173"/>
      <c r="F2285" s="173"/>
      <c r="G2285" s="173"/>
      <c r="I2285" s="92"/>
      <c r="J2285" s="169"/>
      <c r="R2285" s="169"/>
      <c r="S2285" s="169"/>
      <c r="T2285" s="169"/>
      <c r="U2285" s="169"/>
      <c r="V2285" s="169"/>
      <c r="W2285" s="108"/>
      <c r="Y2285" s="92"/>
      <c r="Z2285" s="169"/>
      <c r="AA2285" s="169"/>
    </row>
    <row r="2286" spans="1:27" hidden="1" x14ac:dyDescent="0.25">
      <c r="A2286" s="171"/>
      <c r="B2286" s="171"/>
      <c r="C2286" s="171"/>
      <c r="D2286" s="172"/>
      <c r="E2286" s="173"/>
      <c r="F2286" s="173"/>
      <c r="G2286" s="173"/>
      <c r="I2286" s="92"/>
      <c r="J2286" s="169"/>
      <c r="R2286" s="169"/>
      <c r="S2286" s="169"/>
      <c r="T2286" s="169"/>
      <c r="U2286" s="169"/>
      <c r="V2286" s="169"/>
      <c r="W2286" s="108"/>
      <c r="Y2286" s="92"/>
      <c r="Z2286" s="169"/>
      <c r="AA2286" s="169"/>
    </row>
    <row r="2287" spans="1:27" hidden="1" x14ac:dyDescent="0.25">
      <c r="A2287" s="171"/>
      <c r="B2287" s="171"/>
      <c r="C2287" s="171"/>
      <c r="D2287" s="172"/>
      <c r="E2287" s="173"/>
      <c r="F2287" s="173"/>
      <c r="G2287" s="173"/>
      <c r="I2287" s="92"/>
      <c r="J2287" s="169"/>
      <c r="R2287" s="169"/>
      <c r="S2287" s="169"/>
      <c r="T2287" s="169"/>
      <c r="U2287" s="169"/>
      <c r="V2287" s="169"/>
      <c r="W2287" s="108"/>
      <c r="Y2287" s="92"/>
      <c r="Z2287" s="169"/>
      <c r="AA2287" s="169"/>
    </row>
    <row r="2288" spans="1:27" hidden="1" x14ac:dyDescent="0.25">
      <c r="A2288" s="171"/>
      <c r="B2288" s="171"/>
      <c r="C2288" s="171"/>
      <c r="D2288" s="172"/>
      <c r="E2288" s="173"/>
      <c r="F2288" s="173"/>
      <c r="G2288" s="173"/>
      <c r="I2288" s="92"/>
      <c r="J2288" s="169"/>
      <c r="R2288" s="169"/>
      <c r="S2288" s="169"/>
      <c r="T2288" s="169"/>
      <c r="U2288" s="169"/>
      <c r="V2288" s="169"/>
      <c r="W2288" s="108"/>
      <c r="Y2288" s="92"/>
      <c r="Z2288" s="169"/>
      <c r="AA2288" s="169"/>
    </row>
    <row r="2289" spans="1:27" hidden="1" x14ac:dyDescent="0.25">
      <c r="A2289" s="171"/>
      <c r="B2289" s="171"/>
      <c r="C2289" s="171"/>
      <c r="D2289" s="172"/>
      <c r="E2289" s="173"/>
      <c r="F2289" s="173"/>
      <c r="G2289" s="173"/>
      <c r="I2289" s="92"/>
      <c r="J2289" s="169"/>
      <c r="R2289" s="169"/>
      <c r="S2289" s="169"/>
      <c r="T2289" s="169"/>
      <c r="U2289" s="169"/>
      <c r="V2289" s="169"/>
      <c r="W2289" s="108"/>
      <c r="Y2289" s="92"/>
      <c r="Z2289" s="169"/>
      <c r="AA2289" s="169"/>
    </row>
    <row r="2290" spans="1:27" hidden="1" x14ac:dyDescent="0.25">
      <c r="A2290" s="171"/>
      <c r="B2290" s="171"/>
      <c r="C2290" s="171"/>
      <c r="D2290" s="172"/>
      <c r="E2290" s="173"/>
      <c r="F2290" s="173"/>
      <c r="G2290" s="173"/>
      <c r="I2290" s="92"/>
      <c r="J2290" s="169"/>
      <c r="R2290" s="169"/>
      <c r="S2290" s="169"/>
      <c r="T2290" s="169"/>
      <c r="U2290" s="169"/>
      <c r="V2290" s="169"/>
      <c r="W2290" s="108"/>
      <c r="Y2290" s="92"/>
      <c r="Z2290" s="169"/>
      <c r="AA2290" s="169"/>
    </row>
    <row r="2291" spans="1:27" hidden="1" x14ac:dyDescent="0.25">
      <c r="A2291" s="171"/>
      <c r="B2291" s="171"/>
      <c r="C2291" s="171"/>
      <c r="D2291" s="172"/>
      <c r="E2291" s="173"/>
      <c r="F2291" s="173"/>
      <c r="G2291" s="173"/>
      <c r="I2291" s="92"/>
      <c r="J2291" s="169"/>
      <c r="R2291" s="169"/>
      <c r="S2291" s="169"/>
      <c r="T2291" s="169"/>
      <c r="U2291" s="169"/>
      <c r="V2291" s="169"/>
      <c r="W2291" s="108"/>
      <c r="Y2291" s="92"/>
      <c r="Z2291" s="169"/>
      <c r="AA2291" s="169"/>
    </row>
    <row r="2292" spans="1:27" hidden="1" x14ac:dyDescent="0.25">
      <c r="A2292" s="171"/>
      <c r="B2292" s="171"/>
      <c r="C2292" s="171"/>
      <c r="D2292" s="172"/>
      <c r="E2292" s="173"/>
      <c r="F2292" s="173"/>
      <c r="G2292" s="173"/>
      <c r="I2292" s="92"/>
      <c r="J2292" s="169"/>
      <c r="R2292" s="169"/>
      <c r="S2292" s="169"/>
      <c r="T2292" s="169"/>
      <c r="U2292" s="169"/>
      <c r="V2292" s="169"/>
      <c r="W2292" s="108"/>
      <c r="Y2292" s="92"/>
      <c r="Z2292" s="169"/>
      <c r="AA2292" s="169"/>
    </row>
    <row r="2293" spans="1:27" hidden="1" x14ac:dyDescent="0.25">
      <c r="A2293" s="171"/>
      <c r="B2293" s="171"/>
      <c r="C2293" s="171"/>
      <c r="D2293" s="172"/>
      <c r="E2293" s="173"/>
      <c r="F2293" s="173"/>
      <c r="G2293" s="173"/>
      <c r="I2293" s="92"/>
      <c r="J2293" s="169"/>
      <c r="R2293" s="169"/>
      <c r="S2293" s="169"/>
      <c r="T2293" s="169"/>
      <c r="U2293" s="169"/>
      <c r="V2293" s="169"/>
      <c r="W2293" s="108"/>
      <c r="Y2293" s="92"/>
      <c r="Z2293" s="169"/>
      <c r="AA2293" s="169"/>
    </row>
    <row r="2294" spans="1:27" hidden="1" x14ac:dyDescent="0.25">
      <c r="A2294" s="171"/>
      <c r="B2294" s="171"/>
      <c r="C2294" s="171"/>
      <c r="D2294" s="172"/>
      <c r="E2294" s="173"/>
      <c r="F2294" s="173"/>
      <c r="G2294" s="173"/>
      <c r="I2294" s="92"/>
      <c r="J2294" s="169"/>
      <c r="R2294" s="169"/>
      <c r="S2294" s="169"/>
      <c r="T2294" s="169"/>
      <c r="U2294" s="169"/>
      <c r="V2294" s="169"/>
      <c r="W2294" s="108"/>
      <c r="Y2294" s="92"/>
      <c r="Z2294" s="169"/>
      <c r="AA2294" s="169"/>
    </row>
    <row r="2295" spans="1:27" hidden="1" x14ac:dyDescent="0.25">
      <c r="A2295" s="171"/>
      <c r="B2295" s="171"/>
      <c r="C2295" s="171"/>
      <c r="D2295" s="172"/>
      <c r="E2295" s="173"/>
      <c r="F2295" s="173"/>
      <c r="G2295" s="173"/>
      <c r="I2295" s="92"/>
      <c r="J2295" s="169"/>
      <c r="R2295" s="169"/>
      <c r="S2295" s="169"/>
      <c r="T2295" s="169"/>
      <c r="U2295" s="169"/>
      <c r="V2295" s="169"/>
      <c r="W2295" s="108"/>
      <c r="Y2295" s="92"/>
      <c r="Z2295" s="169"/>
      <c r="AA2295" s="169"/>
    </row>
    <row r="2296" spans="1:27" hidden="1" x14ac:dyDescent="0.25">
      <c r="A2296" s="171"/>
      <c r="B2296" s="171"/>
      <c r="C2296" s="171"/>
      <c r="D2296" s="172"/>
      <c r="E2296" s="173"/>
      <c r="F2296" s="173"/>
      <c r="G2296" s="173"/>
      <c r="I2296" s="92"/>
      <c r="J2296" s="169"/>
      <c r="R2296" s="169"/>
      <c r="S2296" s="169"/>
      <c r="T2296" s="169"/>
      <c r="U2296" s="169"/>
      <c r="V2296" s="169"/>
      <c r="W2296" s="108"/>
      <c r="Y2296" s="92"/>
      <c r="Z2296" s="169"/>
      <c r="AA2296" s="169"/>
    </row>
    <row r="2297" spans="1:27" hidden="1" x14ac:dyDescent="0.25">
      <c r="A2297" s="171"/>
      <c r="B2297" s="171"/>
      <c r="C2297" s="171"/>
      <c r="D2297" s="172"/>
      <c r="E2297" s="173"/>
      <c r="F2297" s="173"/>
      <c r="G2297" s="173"/>
      <c r="I2297" s="92"/>
      <c r="J2297" s="169"/>
      <c r="R2297" s="169"/>
      <c r="S2297" s="169"/>
      <c r="T2297" s="169"/>
      <c r="U2297" s="169"/>
      <c r="V2297" s="169"/>
      <c r="W2297" s="108"/>
      <c r="Y2297" s="92"/>
      <c r="Z2297" s="169"/>
      <c r="AA2297" s="169"/>
    </row>
    <row r="2298" spans="1:27" hidden="1" x14ac:dyDescent="0.25">
      <c r="A2298" s="171"/>
      <c r="B2298" s="171"/>
      <c r="C2298" s="171"/>
      <c r="D2298" s="172"/>
      <c r="E2298" s="173"/>
      <c r="F2298" s="173"/>
      <c r="G2298" s="173"/>
      <c r="I2298" s="92"/>
      <c r="J2298" s="169"/>
      <c r="R2298" s="169"/>
      <c r="S2298" s="169"/>
      <c r="T2298" s="169"/>
      <c r="U2298" s="169"/>
      <c r="V2298" s="169"/>
      <c r="W2298" s="108"/>
      <c r="Y2298" s="92"/>
      <c r="Z2298" s="169"/>
      <c r="AA2298" s="169"/>
    </row>
    <row r="2299" spans="1:27" hidden="1" x14ac:dyDescent="0.25">
      <c r="A2299" s="171"/>
      <c r="B2299" s="171"/>
      <c r="C2299" s="171"/>
      <c r="D2299" s="172"/>
      <c r="E2299" s="173"/>
      <c r="F2299" s="173"/>
      <c r="G2299" s="173"/>
      <c r="I2299" s="92"/>
      <c r="J2299" s="169"/>
      <c r="R2299" s="169"/>
      <c r="S2299" s="169"/>
      <c r="T2299" s="169"/>
      <c r="U2299" s="169"/>
      <c r="V2299" s="169"/>
      <c r="W2299" s="108"/>
      <c r="Y2299" s="92"/>
      <c r="Z2299" s="169"/>
      <c r="AA2299" s="169"/>
    </row>
    <row r="2300" spans="1:27" hidden="1" x14ac:dyDescent="0.25">
      <c r="A2300" s="171"/>
      <c r="B2300" s="171"/>
      <c r="C2300" s="171"/>
      <c r="D2300" s="172"/>
      <c r="E2300" s="173"/>
      <c r="F2300" s="173"/>
      <c r="G2300" s="173"/>
      <c r="I2300" s="92"/>
      <c r="J2300" s="169"/>
      <c r="R2300" s="169"/>
      <c r="S2300" s="169"/>
      <c r="T2300" s="169"/>
      <c r="U2300" s="169"/>
      <c r="V2300" s="169"/>
      <c r="W2300" s="108"/>
      <c r="Y2300" s="92"/>
      <c r="Z2300" s="169"/>
      <c r="AA2300" s="169"/>
    </row>
    <row r="2301" spans="1:27" hidden="1" x14ac:dyDescent="0.25">
      <c r="A2301" s="171"/>
      <c r="B2301" s="171"/>
      <c r="C2301" s="171"/>
      <c r="D2301" s="172"/>
      <c r="E2301" s="173"/>
      <c r="F2301" s="173"/>
      <c r="G2301" s="173"/>
      <c r="I2301" s="92"/>
      <c r="J2301" s="169"/>
      <c r="R2301" s="169"/>
      <c r="S2301" s="169"/>
      <c r="T2301" s="169"/>
      <c r="U2301" s="169"/>
      <c r="V2301" s="169"/>
      <c r="W2301" s="108"/>
      <c r="Y2301" s="92"/>
      <c r="Z2301" s="169"/>
      <c r="AA2301" s="169"/>
    </row>
    <row r="2302" spans="1:27" hidden="1" x14ac:dyDescent="0.25">
      <c r="A2302" s="171"/>
      <c r="B2302" s="171"/>
      <c r="C2302" s="171"/>
      <c r="D2302" s="172"/>
      <c r="E2302" s="173"/>
      <c r="F2302" s="173"/>
      <c r="G2302" s="173"/>
      <c r="I2302" s="92"/>
      <c r="J2302" s="169"/>
      <c r="R2302" s="169"/>
      <c r="S2302" s="169"/>
      <c r="T2302" s="169"/>
      <c r="U2302" s="169"/>
      <c r="V2302" s="169"/>
      <c r="W2302" s="108"/>
      <c r="Y2302" s="92"/>
      <c r="Z2302" s="169"/>
      <c r="AA2302" s="169"/>
    </row>
    <row r="2303" spans="1:27" hidden="1" x14ac:dyDescent="0.25">
      <c r="A2303" s="171"/>
      <c r="B2303" s="171"/>
      <c r="C2303" s="171"/>
      <c r="D2303" s="172"/>
      <c r="E2303" s="173"/>
      <c r="F2303" s="173"/>
      <c r="G2303" s="173"/>
      <c r="I2303" s="92"/>
      <c r="J2303" s="169"/>
      <c r="R2303" s="169"/>
      <c r="S2303" s="169"/>
      <c r="T2303" s="169"/>
      <c r="U2303" s="169"/>
      <c r="V2303" s="169"/>
      <c r="W2303" s="108"/>
      <c r="Y2303" s="92"/>
      <c r="Z2303" s="169"/>
      <c r="AA2303" s="169"/>
    </row>
    <row r="2304" spans="1:27" hidden="1" x14ac:dyDescent="0.25">
      <c r="A2304" s="171"/>
      <c r="B2304" s="171"/>
      <c r="C2304" s="171"/>
      <c r="D2304" s="172"/>
      <c r="E2304" s="173"/>
      <c r="F2304" s="173"/>
      <c r="G2304" s="173"/>
      <c r="I2304" s="92"/>
      <c r="J2304" s="169"/>
      <c r="R2304" s="169"/>
      <c r="S2304" s="169"/>
      <c r="T2304" s="169"/>
      <c r="U2304" s="169"/>
      <c r="V2304" s="169"/>
      <c r="W2304" s="108"/>
      <c r="Y2304" s="92"/>
      <c r="Z2304" s="169"/>
      <c r="AA2304" s="169"/>
    </row>
    <row r="2305" spans="1:27" hidden="1" x14ac:dyDescent="0.25">
      <c r="A2305" s="171"/>
      <c r="B2305" s="171"/>
      <c r="C2305" s="171"/>
      <c r="D2305" s="172"/>
      <c r="E2305" s="173"/>
      <c r="F2305" s="173"/>
      <c r="G2305" s="173"/>
      <c r="I2305" s="92"/>
      <c r="J2305" s="169"/>
      <c r="R2305" s="169"/>
      <c r="S2305" s="169"/>
      <c r="T2305" s="169"/>
      <c r="U2305" s="169"/>
      <c r="V2305" s="169"/>
      <c r="W2305" s="108"/>
      <c r="Y2305" s="92"/>
      <c r="Z2305" s="169"/>
      <c r="AA2305" s="169"/>
    </row>
    <row r="2306" spans="1:27" hidden="1" x14ac:dyDescent="0.25">
      <c r="A2306" s="171"/>
      <c r="B2306" s="171"/>
      <c r="C2306" s="171"/>
      <c r="D2306" s="172"/>
      <c r="E2306" s="173"/>
      <c r="F2306" s="173"/>
      <c r="G2306" s="173"/>
      <c r="I2306" s="92"/>
      <c r="J2306" s="169"/>
      <c r="R2306" s="169"/>
      <c r="S2306" s="169"/>
      <c r="T2306" s="169"/>
      <c r="U2306" s="169"/>
      <c r="V2306" s="169"/>
      <c r="W2306" s="108"/>
      <c r="Y2306" s="92"/>
      <c r="Z2306" s="169"/>
      <c r="AA2306" s="169"/>
    </row>
    <row r="2307" spans="1:27" hidden="1" x14ac:dyDescent="0.25">
      <c r="A2307" s="171"/>
      <c r="B2307" s="171"/>
      <c r="C2307" s="171"/>
      <c r="D2307" s="172"/>
      <c r="E2307" s="173"/>
      <c r="F2307" s="173"/>
      <c r="G2307" s="173"/>
      <c r="I2307" s="92"/>
      <c r="J2307" s="169"/>
      <c r="R2307" s="169"/>
      <c r="S2307" s="169"/>
      <c r="T2307" s="169"/>
      <c r="U2307" s="169"/>
      <c r="V2307" s="169"/>
      <c r="W2307" s="108"/>
      <c r="Y2307" s="92"/>
      <c r="Z2307" s="169"/>
      <c r="AA2307" s="169"/>
    </row>
    <row r="2308" spans="1:27" hidden="1" x14ac:dyDescent="0.25">
      <c r="A2308" s="171"/>
      <c r="B2308" s="171"/>
      <c r="C2308" s="171"/>
      <c r="D2308" s="172"/>
      <c r="E2308" s="173"/>
      <c r="F2308" s="173"/>
      <c r="G2308" s="173"/>
      <c r="I2308" s="92"/>
      <c r="J2308" s="169"/>
      <c r="R2308" s="169"/>
      <c r="S2308" s="169"/>
      <c r="T2308" s="169"/>
      <c r="U2308" s="169"/>
      <c r="V2308" s="169"/>
      <c r="W2308" s="108"/>
      <c r="Y2308" s="92"/>
      <c r="Z2308" s="169"/>
      <c r="AA2308" s="169"/>
    </row>
    <row r="2309" spans="1:27" hidden="1" x14ac:dyDescent="0.25">
      <c r="A2309" s="171"/>
      <c r="B2309" s="171"/>
      <c r="C2309" s="171"/>
      <c r="D2309" s="172"/>
      <c r="E2309" s="173"/>
      <c r="F2309" s="173"/>
      <c r="G2309" s="173"/>
      <c r="I2309" s="92"/>
      <c r="J2309" s="169"/>
      <c r="R2309" s="169"/>
      <c r="S2309" s="169"/>
      <c r="T2309" s="169"/>
      <c r="U2309" s="169"/>
      <c r="V2309" s="169"/>
      <c r="W2309" s="108"/>
      <c r="Y2309" s="92"/>
      <c r="Z2309" s="169"/>
      <c r="AA2309" s="169"/>
    </row>
    <row r="2310" spans="1:27" hidden="1" x14ac:dyDescent="0.25">
      <c r="A2310" s="171"/>
      <c r="B2310" s="171"/>
      <c r="C2310" s="171"/>
      <c r="D2310" s="172"/>
      <c r="E2310" s="173"/>
      <c r="F2310" s="173"/>
      <c r="G2310" s="173"/>
      <c r="I2310" s="92"/>
      <c r="J2310" s="169"/>
      <c r="R2310" s="169"/>
      <c r="S2310" s="169"/>
      <c r="T2310" s="169"/>
      <c r="U2310" s="169"/>
      <c r="V2310" s="169"/>
      <c r="W2310" s="108"/>
      <c r="Y2310" s="92"/>
      <c r="Z2310" s="169"/>
      <c r="AA2310" s="169"/>
    </row>
    <row r="2311" spans="1:27" hidden="1" x14ac:dyDescent="0.25">
      <c r="A2311" s="171"/>
      <c r="B2311" s="171"/>
      <c r="C2311" s="171"/>
      <c r="D2311" s="172"/>
      <c r="E2311" s="173"/>
      <c r="F2311" s="173"/>
      <c r="G2311" s="173"/>
      <c r="I2311" s="92"/>
      <c r="J2311" s="169"/>
      <c r="R2311" s="169"/>
      <c r="S2311" s="169"/>
      <c r="T2311" s="169"/>
      <c r="U2311" s="169"/>
      <c r="V2311" s="169"/>
      <c r="W2311" s="108"/>
      <c r="Y2311" s="92"/>
      <c r="Z2311" s="169"/>
      <c r="AA2311" s="169"/>
    </row>
    <row r="2312" spans="1:27" hidden="1" x14ac:dyDescent="0.25">
      <c r="A2312" s="171"/>
      <c r="B2312" s="171"/>
      <c r="C2312" s="171"/>
      <c r="D2312" s="172"/>
      <c r="E2312" s="173"/>
      <c r="F2312" s="173"/>
      <c r="G2312" s="173"/>
      <c r="I2312" s="92"/>
      <c r="J2312" s="169"/>
      <c r="R2312" s="169"/>
      <c r="S2312" s="169"/>
      <c r="T2312" s="169"/>
      <c r="U2312" s="169"/>
      <c r="V2312" s="169"/>
      <c r="W2312" s="108"/>
      <c r="Y2312" s="92"/>
      <c r="Z2312" s="169"/>
      <c r="AA2312" s="169"/>
    </row>
    <row r="2313" spans="1:27" hidden="1" x14ac:dyDescent="0.25">
      <c r="A2313" s="171"/>
      <c r="B2313" s="171"/>
      <c r="C2313" s="171"/>
      <c r="D2313" s="172"/>
      <c r="E2313" s="173"/>
      <c r="F2313" s="173"/>
      <c r="G2313" s="173"/>
      <c r="I2313" s="92"/>
      <c r="J2313" s="169"/>
      <c r="R2313" s="169"/>
      <c r="S2313" s="169"/>
      <c r="T2313" s="169"/>
      <c r="U2313" s="169"/>
      <c r="V2313" s="169"/>
      <c r="W2313" s="108"/>
      <c r="Y2313" s="92"/>
      <c r="Z2313" s="169"/>
      <c r="AA2313" s="169"/>
    </row>
    <row r="2314" spans="1:27" hidden="1" x14ac:dyDescent="0.25">
      <c r="A2314" s="171"/>
      <c r="B2314" s="171"/>
      <c r="C2314" s="171"/>
      <c r="D2314" s="172"/>
      <c r="E2314" s="173"/>
      <c r="F2314" s="173"/>
      <c r="G2314" s="173"/>
      <c r="I2314" s="92"/>
      <c r="J2314" s="169"/>
      <c r="R2314" s="169"/>
      <c r="S2314" s="169"/>
      <c r="T2314" s="169"/>
      <c r="U2314" s="169"/>
      <c r="V2314" s="169"/>
      <c r="W2314" s="108"/>
      <c r="Y2314" s="92"/>
      <c r="Z2314" s="169"/>
      <c r="AA2314" s="169"/>
    </row>
    <row r="2315" spans="1:27" hidden="1" x14ac:dyDescent="0.25">
      <c r="A2315" s="171"/>
      <c r="B2315" s="171"/>
      <c r="C2315" s="171"/>
      <c r="D2315" s="172"/>
      <c r="E2315" s="173"/>
      <c r="F2315" s="173"/>
      <c r="G2315" s="173"/>
      <c r="I2315" s="92"/>
      <c r="J2315" s="169"/>
      <c r="R2315" s="169"/>
      <c r="S2315" s="169"/>
      <c r="T2315" s="169"/>
      <c r="U2315" s="169"/>
      <c r="V2315" s="169"/>
      <c r="W2315" s="108"/>
      <c r="Y2315" s="92"/>
      <c r="Z2315" s="169"/>
      <c r="AA2315" s="169"/>
    </row>
    <row r="2316" spans="1:27" hidden="1" x14ac:dyDescent="0.25">
      <c r="A2316" s="171"/>
      <c r="B2316" s="171"/>
      <c r="C2316" s="171"/>
      <c r="D2316" s="172"/>
      <c r="E2316" s="173"/>
      <c r="F2316" s="173"/>
      <c r="G2316" s="173"/>
      <c r="I2316" s="92"/>
      <c r="J2316" s="169"/>
      <c r="R2316" s="169"/>
      <c r="S2316" s="169"/>
      <c r="T2316" s="169"/>
      <c r="U2316" s="169"/>
      <c r="V2316" s="169"/>
      <c r="W2316" s="108"/>
      <c r="Y2316" s="92"/>
      <c r="Z2316" s="169"/>
      <c r="AA2316" s="169"/>
    </row>
    <row r="2317" spans="1:27" hidden="1" x14ac:dyDescent="0.25">
      <c r="A2317" s="171"/>
      <c r="B2317" s="171"/>
      <c r="C2317" s="171"/>
      <c r="D2317" s="172"/>
      <c r="E2317" s="173"/>
      <c r="F2317" s="173"/>
      <c r="G2317" s="173"/>
      <c r="I2317" s="92"/>
      <c r="J2317" s="169"/>
      <c r="R2317" s="169"/>
      <c r="S2317" s="169"/>
      <c r="T2317" s="169"/>
      <c r="U2317" s="169"/>
      <c r="V2317" s="169"/>
      <c r="W2317" s="108"/>
      <c r="Y2317" s="92"/>
      <c r="Z2317" s="169"/>
      <c r="AA2317" s="169"/>
    </row>
    <row r="2318" spans="1:27" hidden="1" x14ac:dyDescent="0.25">
      <c r="A2318" s="171"/>
      <c r="B2318" s="171"/>
      <c r="C2318" s="171"/>
      <c r="D2318" s="172"/>
      <c r="E2318" s="173"/>
      <c r="F2318" s="173"/>
      <c r="G2318" s="173"/>
      <c r="I2318" s="92"/>
      <c r="J2318" s="169"/>
      <c r="R2318" s="169"/>
      <c r="S2318" s="169"/>
      <c r="T2318" s="169"/>
      <c r="U2318" s="169"/>
      <c r="V2318" s="169"/>
      <c r="W2318" s="108"/>
      <c r="Y2318" s="92"/>
      <c r="Z2318" s="169"/>
      <c r="AA2318" s="169"/>
    </row>
    <row r="2319" spans="1:27" hidden="1" x14ac:dyDescent="0.25">
      <c r="A2319" s="171"/>
      <c r="B2319" s="171"/>
      <c r="C2319" s="171"/>
      <c r="D2319" s="172"/>
      <c r="E2319" s="173"/>
      <c r="F2319" s="173"/>
      <c r="G2319" s="173"/>
      <c r="I2319" s="92"/>
      <c r="J2319" s="169"/>
      <c r="R2319" s="169"/>
      <c r="S2319" s="169"/>
      <c r="T2319" s="169"/>
      <c r="U2319" s="169"/>
      <c r="V2319" s="169"/>
      <c r="W2319" s="108"/>
      <c r="Y2319" s="92"/>
      <c r="Z2319" s="169"/>
      <c r="AA2319" s="169"/>
    </row>
    <row r="2320" spans="1:27" hidden="1" x14ac:dyDescent="0.25">
      <c r="A2320" s="171"/>
      <c r="B2320" s="171"/>
      <c r="C2320" s="171"/>
      <c r="D2320" s="172"/>
      <c r="E2320" s="173"/>
      <c r="F2320" s="173"/>
      <c r="G2320" s="173"/>
      <c r="I2320" s="92"/>
      <c r="J2320" s="169"/>
      <c r="R2320" s="169"/>
      <c r="S2320" s="169"/>
      <c r="T2320" s="169"/>
      <c r="U2320" s="169"/>
      <c r="V2320" s="169"/>
      <c r="W2320" s="108"/>
      <c r="Y2320" s="92"/>
      <c r="Z2320" s="169"/>
      <c r="AA2320" s="169"/>
    </row>
    <row r="2321" spans="1:27" hidden="1" x14ac:dyDescent="0.25">
      <c r="A2321" s="171"/>
      <c r="B2321" s="171"/>
      <c r="C2321" s="171"/>
      <c r="D2321" s="172"/>
      <c r="E2321" s="173"/>
      <c r="F2321" s="173"/>
      <c r="G2321" s="173"/>
      <c r="I2321" s="92"/>
      <c r="J2321" s="169"/>
      <c r="R2321" s="169"/>
      <c r="S2321" s="169"/>
      <c r="T2321" s="169"/>
      <c r="U2321" s="169"/>
      <c r="V2321" s="169"/>
      <c r="W2321" s="108"/>
      <c r="Y2321" s="92"/>
      <c r="Z2321" s="169"/>
      <c r="AA2321" s="169"/>
    </row>
    <row r="2322" spans="1:27" hidden="1" x14ac:dyDescent="0.25">
      <c r="A2322" s="171"/>
      <c r="B2322" s="171"/>
      <c r="C2322" s="171"/>
      <c r="D2322" s="172"/>
      <c r="E2322" s="173"/>
      <c r="F2322" s="173"/>
      <c r="G2322" s="173"/>
      <c r="I2322" s="92"/>
      <c r="J2322" s="169"/>
      <c r="R2322" s="169"/>
      <c r="S2322" s="169"/>
      <c r="T2322" s="169"/>
      <c r="U2322" s="169"/>
      <c r="V2322" s="169"/>
      <c r="W2322" s="108"/>
      <c r="Y2322" s="92"/>
      <c r="Z2322" s="169"/>
      <c r="AA2322" s="169"/>
    </row>
    <row r="2323" spans="1:27" hidden="1" x14ac:dyDescent="0.25">
      <c r="A2323" s="171"/>
      <c r="B2323" s="171"/>
      <c r="C2323" s="171"/>
      <c r="D2323" s="172"/>
      <c r="E2323" s="173"/>
      <c r="F2323" s="173"/>
      <c r="G2323" s="173"/>
      <c r="I2323" s="92"/>
      <c r="J2323" s="169"/>
      <c r="R2323" s="169"/>
      <c r="S2323" s="169"/>
      <c r="T2323" s="169"/>
      <c r="U2323" s="169"/>
      <c r="V2323" s="169"/>
      <c r="W2323" s="108"/>
      <c r="Y2323" s="92"/>
      <c r="Z2323" s="169"/>
      <c r="AA2323" s="169"/>
    </row>
    <row r="2324" spans="1:27" hidden="1" x14ac:dyDescent="0.25">
      <c r="A2324" s="171"/>
      <c r="B2324" s="171"/>
      <c r="C2324" s="171"/>
      <c r="D2324" s="172"/>
      <c r="E2324" s="173"/>
      <c r="F2324" s="173"/>
      <c r="G2324" s="173"/>
      <c r="I2324" s="92"/>
      <c r="J2324" s="169"/>
      <c r="R2324" s="169"/>
      <c r="S2324" s="169"/>
      <c r="T2324" s="169"/>
      <c r="U2324" s="169"/>
      <c r="V2324" s="169"/>
      <c r="W2324" s="108"/>
      <c r="Y2324" s="92"/>
      <c r="Z2324" s="169"/>
      <c r="AA2324" s="169"/>
    </row>
    <row r="2325" spans="1:27" hidden="1" x14ac:dyDescent="0.25">
      <c r="A2325" s="171"/>
      <c r="B2325" s="171"/>
      <c r="C2325" s="171"/>
      <c r="D2325" s="172"/>
      <c r="E2325" s="173"/>
      <c r="F2325" s="173"/>
      <c r="G2325" s="173"/>
      <c r="I2325" s="92"/>
      <c r="J2325" s="169"/>
      <c r="R2325" s="169"/>
      <c r="S2325" s="169"/>
      <c r="T2325" s="169"/>
      <c r="U2325" s="169"/>
      <c r="V2325" s="169"/>
      <c r="W2325" s="108"/>
      <c r="Y2325" s="92"/>
      <c r="Z2325" s="169"/>
      <c r="AA2325" s="169"/>
    </row>
    <row r="2326" spans="1:27" hidden="1" x14ac:dyDescent="0.25">
      <c r="A2326" s="171"/>
      <c r="B2326" s="171"/>
      <c r="C2326" s="171"/>
      <c r="D2326" s="172"/>
      <c r="E2326" s="173"/>
      <c r="F2326" s="173"/>
      <c r="G2326" s="173"/>
      <c r="I2326" s="92"/>
      <c r="J2326" s="169"/>
      <c r="R2326" s="169"/>
      <c r="S2326" s="169"/>
      <c r="T2326" s="169"/>
      <c r="U2326" s="169"/>
      <c r="V2326" s="169"/>
      <c r="W2326" s="108"/>
      <c r="Y2326" s="92"/>
      <c r="Z2326" s="169"/>
      <c r="AA2326" s="169"/>
    </row>
    <row r="2327" spans="1:27" hidden="1" x14ac:dyDescent="0.25">
      <c r="A2327" s="171"/>
      <c r="B2327" s="171"/>
      <c r="C2327" s="171"/>
      <c r="D2327" s="172"/>
      <c r="E2327" s="173"/>
      <c r="F2327" s="173"/>
      <c r="G2327" s="173"/>
      <c r="I2327" s="92"/>
      <c r="J2327" s="169"/>
      <c r="R2327" s="169"/>
      <c r="S2327" s="169"/>
      <c r="T2327" s="169"/>
      <c r="U2327" s="169"/>
      <c r="V2327" s="169"/>
      <c r="W2327" s="108"/>
      <c r="Y2327" s="92"/>
      <c r="Z2327" s="169"/>
      <c r="AA2327" s="169"/>
    </row>
    <row r="2328" spans="1:27" hidden="1" x14ac:dyDescent="0.25">
      <c r="A2328" s="171"/>
      <c r="B2328" s="171"/>
      <c r="C2328" s="171"/>
      <c r="D2328" s="172"/>
      <c r="E2328" s="173"/>
      <c r="F2328" s="173"/>
      <c r="G2328" s="173"/>
      <c r="I2328" s="92"/>
      <c r="J2328" s="169"/>
      <c r="R2328" s="169"/>
      <c r="S2328" s="169"/>
      <c r="T2328" s="169"/>
      <c r="U2328" s="169"/>
      <c r="V2328" s="169"/>
      <c r="W2328" s="108"/>
      <c r="Y2328" s="92"/>
      <c r="Z2328" s="169"/>
      <c r="AA2328" s="169"/>
    </row>
    <row r="2329" spans="1:27" hidden="1" x14ac:dyDescent="0.25">
      <c r="A2329" s="171"/>
      <c r="B2329" s="171"/>
      <c r="C2329" s="171"/>
      <c r="D2329" s="172"/>
      <c r="E2329" s="173"/>
      <c r="F2329" s="173"/>
      <c r="G2329" s="173"/>
      <c r="I2329" s="92"/>
      <c r="J2329" s="169"/>
      <c r="R2329" s="169"/>
      <c r="S2329" s="169"/>
      <c r="T2329" s="169"/>
      <c r="U2329" s="169"/>
      <c r="V2329" s="169"/>
      <c r="W2329" s="108"/>
      <c r="Y2329" s="92"/>
      <c r="Z2329" s="169"/>
      <c r="AA2329" s="169"/>
    </row>
    <row r="2330" spans="1:27" hidden="1" x14ac:dyDescent="0.25">
      <c r="A2330" s="171"/>
      <c r="B2330" s="171"/>
      <c r="C2330" s="171"/>
      <c r="D2330" s="172"/>
      <c r="E2330" s="173"/>
      <c r="F2330" s="173"/>
      <c r="G2330" s="173"/>
      <c r="I2330" s="92"/>
      <c r="J2330" s="169"/>
      <c r="R2330" s="169"/>
      <c r="S2330" s="169"/>
      <c r="T2330" s="169"/>
      <c r="U2330" s="169"/>
      <c r="V2330" s="169"/>
      <c r="W2330" s="108"/>
      <c r="Y2330" s="92"/>
      <c r="Z2330" s="169"/>
      <c r="AA2330" s="169"/>
    </row>
    <row r="2331" spans="1:27" hidden="1" x14ac:dyDescent="0.25">
      <c r="A2331" s="171"/>
      <c r="B2331" s="171"/>
      <c r="C2331" s="171"/>
      <c r="D2331" s="172"/>
      <c r="E2331" s="173"/>
      <c r="F2331" s="173"/>
      <c r="G2331" s="173"/>
      <c r="I2331" s="92"/>
      <c r="J2331" s="169"/>
      <c r="R2331" s="169"/>
      <c r="S2331" s="169"/>
      <c r="T2331" s="169"/>
      <c r="U2331" s="169"/>
      <c r="V2331" s="169"/>
      <c r="W2331" s="108"/>
      <c r="Y2331" s="92"/>
      <c r="Z2331" s="169"/>
      <c r="AA2331" s="169"/>
    </row>
    <row r="2332" spans="1:27" hidden="1" x14ac:dyDescent="0.25">
      <c r="A2332" s="171"/>
      <c r="B2332" s="171"/>
      <c r="C2332" s="171"/>
      <c r="D2332" s="172"/>
      <c r="E2332" s="173"/>
      <c r="F2332" s="173"/>
      <c r="G2332" s="173"/>
      <c r="I2332" s="92"/>
      <c r="J2332" s="169"/>
      <c r="R2332" s="169"/>
      <c r="S2332" s="169"/>
      <c r="T2332" s="169"/>
      <c r="U2332" s="169"/>
      <c r="V2332" s="169"/>
      <c r="W2332" s="108"/>
      <c r="Y2332" s="92"/>
      <c r="Z2332" s="169"/>
      <c r="AA2332" s="169"/>
    </row>
    <row r="2333" spans="1:27" hidden="1" x14ac:dyDescent="0.25">
      <c r="A2333" s="171"/>
      <c r="B2333" s="171"/>
      <c r="C2333" s="171"/>
      <c r="D2333" s="172"/>
      <c r="E2333" s="173"/>
      <c r="F2333" s="173"/>
      <c r="G2333" s="173"/>
      <c r="I2333" s="92"/>
      <c r="J2333" s="169"/>
      <c r="R2333" s="169"/>
      <c r="S2333" s="169"/>
      <c r="T2333" s="169"/>
      <c r="U2333" s="169"/>
      <c r="V2333" s="169"/>
      <c r="W2333" s="108"/>
      <c r="Y2333" s="92"/>
      <c r="Z2333" s="169"/>
      <c r="AA2333" s="169"/>
    </row>
    <row r="2334" spans="1:27" hidden="1" x14ac:dyDescent="0.25">
      <c r="A2334" s="171"/>
      <c r="B2334" s="171"/>
      <c r="C2334" s="171"/>
      <c r="D2334" s="172"/>
      <c r="E2334" s="173"/>
      <c r="F2334" s="173"/>
      <c r="G2334" s="173"/>
      <c r="I2334" s="92"/>
      <c r="J2334" s="169"/>
      <c r="R2334" s="169"/>
      <c r="S2334" s="169"/>
      <c r="T2334" s="169"/>
      <c r="U2334" s="169"/>
      <c r="V2334" s="169"/>
      <c r="W2334" s="108"/>
      <c r="Y2334" s="92"/>
      <c r="Z2334" s="169"/>
      <c r="AA2334" s="169"/>
    </row>
    <row r="2335" spans="1:27" hidden="1" x14ac:dyDescent="0.25">
      <c r="A2335" s="171"/>
      <c r="B2335" s="171"/>
      <c r="C2335" s="171"/>
      <c r="D2335" s="172"/>
      <c r="E2335" s="173"/>
      <c r="F2335" s="173"/>
      <c r="G2335" s="173"/>
      <c r="I2335" s="92"/>
      <c r="J2335" s="169"/>
      <c r="R2335" s="169"/>
      <c r="S2335" s="169"/>
      <c r="T2335" s="169"/>
      <c r="U2335" s="169"/>
      <c r="V2335" s="169"/>
      <c r="W2335" s="108"/>
      <c r="Y2335" s="92"/>
      <c r="Z2335" s="169"/>
      <c r="AA2335" s="169"/>
    </row>
    <row r="2336" spans="1:27" hidden="1" x14ac:dyDescent="0.25">
      <c r="A2336" s="171"/>
      <c r="B2336" s="171"/>
      <c r="C2336" s="171"/>
      <c r="D2336" s="172"/>
      <c r="E2336" s="173"/>
      <c r="F2336" s="173"/>
      <c r="G2336" s="173"/>
      <c r="I2336" s="92"/>
      <c r="J2336" s="169"/>
      <c r="R2336" s="169"/>
      <c r="S2336" s="169"/>
      <c r="T2336" s="169"/>
      <c r="U2336" s="169"/>
      <c r="V2336" s="169"/>
      <c r="W2336" s="108"/>
      <c r="Y2336" s="92"/>
      <c r="Z2336" s="169"/>
      <c r="AA2336" s="169"/>
    </row>
    <row r="2337" spans="1:27" hidden="1" x14ac:dyDescent="0.25">
      <c r="A2337" s="171"/>
      <c r="B2337" s="171"/>
      <c r="C2337" s="171"/>
      <c r="D2337" s="172"/>
      <c r="E2337" s="173"/>
      <c r="F2337" s="173"/>
      <c r="G2337" s="173"/>
      <c r="I2337" s="92"/>
      <c r="J2337" s="169"/>
      <c r="R2337" s="169"/>
      <c r="S2337" s="169"/>
      <c r="T2337" s="169"/>
      <c r="U2337" s="169"/>
      <c r="V2337" s="169"/>
      <c r="W2337" s="108"/>
      <c r="Y2337" s="92"/>
      <c r="Z2337" s="169"/>
      <c r="AA2337" s="169"/>
    </row>
    <row r="2338" spans="1:27" hidden="1" x14ac:dyDescent="0.25">
      <c r="A2338" s="171"/>
      <c r="B2338" s="171"/>
      <c r="C2338" s="171"/>
      <c r="D2338" s="172"/>
      <c r="E2338" s="173"/>
      <c r="F2338" s="173"/>
      <c r="G2338" s="173"/>
      <c r="I2338" s="92"/>
      <c r="J2338" s="169"/>
      <c r="R2338" s="169"/>
      <c r="S2338" s="169"/>
      <c r="T2338" s="169"/>
      <c r="U2338" s="169"/>
      <c r="V2338" s="169"/>
      <c r="W2338" s="108"/>
      <c r="Y2338" s="92"/>
      <c r="Z2338" s="169"/>
      <c r="AA2338" s="169"/>
    </row>
    <row r="2339" spans="1:27" hidden="1" x14ac:dyDescent="0.25">
      <c r="A2339" s="171"/>
      <c r="B2339" s="171"/>
      <c r="C2339" s="171"/>
      <c r="D2339" s="172"/>
      <c r="E2339" s="173"/>
      <c r="F2339" s="173"/>
      <c r="G2339" s="173"/>
      <c r="I2339" s="92"/>
      <c r="J2339" s="169"/>
      <c r="R2339" s="169"/>
      <c r="S2339" s="169"/>
      <c r="T2339" s="169"/>
      <c r="U2339" s="169"/>
      <c r="V2339" s="169"/>
      <c r="W2339" s="108"/>
      <c r="Y2339" s="92"/>
      <c r="Z2339" s="169"/>
      <c r="AA2339" s="169"/>
    </row>
    <row r="2340" spans="1:27" hidden="1" x14ac:dyDescent="0.25">
      <c r="A2340" s="171"/>
      <c r="B2340" s="171"/>
      <c r="C2340" s="171"/>
      <c r="D2340" s="172"/>
      <c r="E2340" s="173"/>
      <c r="F2340" s="173"/>
      <c r="G2340" s="173"/>
      <c r="I2340" s="92"/>
      <c r="J2340" s="169"/>
      <c r="R2340" s="169"/>
      <c r="S2340" s="169"/>
      <c r="T2340" s="169"/>
      <c r="U2340" s="169"/>
      <c r="V2340" s="169"/>
      <c r="W2340" s="108"/>
      <c r="Y2340" s="92"/>
      <c r="Z2340" s="169"/>
      <c r="AA2340" s="169"/>
    </row>
    <row r="2341" spans="1:27" hidden="1" x14ac:dyDescent="0.25">
      <c r="A2341" s="171"/>
      <c r="B2341" s="171"/>
      <c r="C2341" s="171"/>
      <c r="D2341" s="172"/>
      <c r="E2341" s="173"/>
      <c r="F2341" s="173"/>
      <c r="G2341" s="173"/>
      <c r="I2341" s="92"/>
      <c r="J2341" s="169"/>
      <c r="R2341" s="169"/>
      <c r="S2341" s="169"/>
      <c r="T2341" s="169"/>
      <c r="U2341" s="169"/>
      <c r="V2341" s="169"/>
      <c r="W2341" s="108"/>
      <c r="Y2341" s="92"/>
      <c r="Z2341" s="169"/>
      <c r="AA2341" s="169"/>
    </row>
    <row r="2342" spans="1:27" hidden="1" x14ac:dyDescent="0.25">
      <c r="A2342" s="171"/>
      <c r="B2342" s="171"/>
      <c r="C2342" s="171"/>
      <c r="D2342" s="172"/>
      <c r="E2342" s="173"/>
      <c r="F2342" s="173"/>
      <c r="G2342" s="173"/>
      <c r="I2342" s="92"/>
      <c r="J2342" s="169"/>
      <c r="R2342" s="169"/>
      <c r="S2342" s="169"/>
      <c r="T2342" s="169"/>
      <c r="U2342" s="169"/>
      <c r="V2342" s="169"/>
      <c r="W2342" s="108"/>
      <c r="Y2342" s="92"/>
      <c r="Z2342" s="169"/>
      <c r="AA2342" s="169"/>
    </row>
    <row r="2343" spans="1:27" hidden="1" x14ac:dyDescent="0.25">
      <c r="A2343" s="171"/>
      <c r="B2343" s="171"/>
      <c r="C2343" s="171"/>
      <c r="D2343" s="172"/>
      <c r="E2343" s="173"/>
      <c r="F2343" s="173"/>
      <c r="G2343" s="173"/>
      <c r="I2343" s="92"/>
      <c r="J2343" s="169"/>
      <c r="R2343" s="169"/>
      <c r="S2343" s="169"/>
      <c r="T2343" s="169"/>
      <c r="U2343" s="169"/>
      <c r="V2343" s="169"/>
      <c r="W2343" s="108"/>
      <c r="Y2343" s="92"/>
      <c r="Z2343" s="169"/>
      <c r="AA2343" s="169"/>
    </row>
    <row r="2344" spans="1:27" hidden="1" x14ac:dyDescent="0.25">
      <c r="A2344" s="171"/>
      <c r="B2344" s="171"/>
      <c r="C2344" s="171"/>
      <c r="D2344" s="172"/>
      <c r="E2344" s="173"/>
      <c r="F2344" s="173"/>
      <c r="G2344" s="173"/>
      <c r="I2344" s="92"/>
      <c r="J2344" s="169"/>
      <c r="R2344" s="169"/>
      <c r="S2344" s="169"/>
      <c r="T2344" s="169"/>
      <c r="U2344" s="169"/>
      <c r="V2344" s="169"/>
      <c r="W2344" s="108"/>
      <c r="Y2344" s="92"/>
      <c r="Z2344" s="169"/>
      <c r="AA2344" s="169"/>
    </row>
    <row r="2345" spans="1:27" hidden="1" x14ac:dyDescent="0.25">
      <c r="A2345" s="171"/>
      <c r="B2345" s="171"/>
      <c r="C2345" s="171"/>
      <c r="D2345" s="172"/>
      <c r="E2345" s="173"/>
      <c r="F2345" s="173"/>
      <c r="G2345" s="173"/>
      <c r="I2345" s="92"/>
      <c r="J2345" s="169"/>
      <c r="R2345" s="169"/>
      <c r="S2345" s="169"/>
      <c r="T2345" s="169"/>
      <c r="U2345" s="169"/>
      <c r="V2345" s="169"/>
      <c r="W2345" s="108"/>
      <c r="Y2345" s="92"/>
      <c r="Z2345" s="169"/>
      <c r="AA2345" s="169"/>
    </row>
    <row r="2346" spans="1:27" hidden="1" x14ac:dyDescent="0.25">
      <c r="A2346" s="171"/>
      <c r="B2346" s="171"/>
      <c r="C2346" s="171"/>
      <c r="D2346" s="172"/>
      <c r="E2346" s="173"/>
      <c r="F2346" s="173"/>
      <c r="G2346" s="173"/>
      <c r="I2346" s="92"/>
      <c r="J2346" s="169"/>
      <c r="R2346" s="169"/>
      <c r="S2346" s="169"/>
      <c r="T2346" s="169"/>
      <c r="U2346" s="169"/>
      <c r="V2346" s="169"/>
      <c r="W2346" s="108"/>
      <c r="Y2346" s="92"/>
      <c r="Z2346" s="169"/>
      <c r="AA2346" s="169"/>
    </row>
    <row r="2347" spans="1:27" hidden="1" x14ac:dyDescent="0.25">
      <c r="A2347" s="171"/>
      <c r="B2347" s="171"/>
      <c r="C2347" s="171"/>
      <c r="D2347" s="172"/>
      <c r="E2347" s="173"/>
      <c r="F2347" s="173"/>
      <c r="G2347" s="173"/>
      <c r="I2347" s="92"/>
      <c r="J2347" s="169"/>
      <c r="R2347" s="169"/>
      <c r="S2347" s="169"/>
      <c r="T2347" s="169"/>
      <c r="U2347" s="169"/>
      <c r="V2347" s="169"/>
      <c r="W2347" s="108"/>
      <c r="Y2347" s="92"/>
      <c r="Z2347" s="169"/>
      <c r="AA2347" s="169"/>
    </row>
    <row r="2348" spans="1:27" hidden="1" x14ac:dyDescent="0.25">
      <c r="A2348" s="171"/>
      <c r="B2348" s="171"/>
      <c r="C2348" s="171"/>
      <c r="D2348" s="172"/>
      <c r="E2348" s="173"/>
      <c r="F2348" s="173"/>
      <c r="G2348" s="173"/>
      <c r="I2348" s="92"/>
      <c r="J2348" s="169"/>
      <c r="R2348" s="169"/>
      <c r="S2348" s="169"/>
      <c r="T2348" s="169"/>
      <c r="U2348" s="169"/>
      <c r="V2348" s="169"/>
      <c r="W2348" s="108"/>
      <c r="Y2348" s="92"/>
      <c r="Z2348" s="169"/>
      <c r="AA2348" s="169"/>
    </row>
    <row r="2349" spans="1:27" hidden="1" x14ac:dyDescent="0.25">
      <c r="A2349" s="171"/>
      <c r="B2349" s="171"/>
      <c r="C2349" s="171"/>
      <c r="D2349" s="172"/>
      <c r="E2349" s="173"/>
      <c r="F2349" s="173"/>
      <c r="G2349" s="173"/>
      <c r="I2349" s="92"/>
      <c r="J2349" s="169"/>
      <c r="R2349" s="169"/>
      <c r="S2349" s="169"/>
      <c r="T2349" s="169"/>
      <c r="U2349" s="169"/>
      <c r="V2349" s="169"/>
      <c r="W2349" s="108"/>
      <c r="Y2349" s="92"/>
      <c r="Z2349" s="169"/>
      <c r="AA2349" s="169"/>
    </row>
    <row r="2350" spans="1:27" hidden="1" x14ac:dyDescent="0.25">
      <c r="A2350" s="171"/>
      <c r="B2350" s="171"/>
      <c r="C2350" s="171"/>
      <c r="D2350" s="172"/>
      <c r="E2350" s="173"/>
      <c r="F2350" s="173"/>
      <c r="G2350" s="173"/>
      <c r="I2350" s="92"/>
      <c r="J2350" s="169"/>
      <c r="R2350" s="169"/>
      <c r="S2350" s="169"/>
      <c r="T2350" s="169"/>
      <c r="U2350" s="169"/>
      <c r="V2350" s="169"/>
      <c r="W2350" s="108"/>
      <c r="Y2350" s="92"/>
      <c r="Z2350" s="169"/>
      <c r="AA2350" s="169"/>
    </row>
    <row r="2351" spans="1:27" hidden="1" x14ac:dyDescent="0.25">
      <c r="A2351" s="171"/>
      <c r="B2351" s="171"/>
      <c r="C2351" s="171"/>
      <c r="D2351" s="172"/>
      <c r="E2351" s="173"/>
      <c r="F2351" s="173"/>
      <c r="G2351" s="173"/>
      <c r="I2351" s="92"/>
      <c r="J2351" s="169"/>
      <c r="R2351" s="169"/>
      <c r="S2351" s="169"/>
      <c r="T2351" s="169"/>
      <c r="U2351" s="169"/>
      <c r="V2351" s="169"/>
      <c r="W2351" s="108"/>
      <c r="Y2351" s="92"/>
      <c r="Z2351" s="169"/>
      <c r="AA2351" s="169"/>
    </row>
    <row r="2352" spans="1:27" hidden="1" x14ac:dyDescent="0.25">
      <c r="A2352" s="171"/>
      <c r="B2352" s="171"/>
      <c r="C2352" s="171"/>
      <c r="D2352" s="172"/>
      <c r="E2352" s="173"/>
      <c r="F2352" s="173"/>
      <c r="G2352" s="173"/>
      <c r="I2352" s="92"/>
      <c r="J2352" s="169"/>
      <c r="R2352" s="169"/>
      <c r="S2352" s="169"/>
      <c r="T2352" s="169"/>
      <c r="U2352" s="169"/>
      <c r="V2352" s="169"/>
      <c r="W2352" s="108"/>
      <c r="Y2352" s="92"/>
      <c r="Z2352" s="169"/>
      <c r="AA2352" s="169"/>
    </row>
    <row r="2353" spans="1:27" hidden="1" x14ac:dyDescent="0.25">
      <c r="A2353" s="171"/>
      <c r="B2353" s="171"/>
      <c r="C2353" s="171"/>
      <c r="D2353" s="172"/>
      <c r="E2353" s="173"/>
      <c r="F2353" s="173"/>
      <c r="G2353" s="173"/>
      <c r="I2353" s="92"/>
      <c r="J2353" s="169"/>
      <c r="R2353" s="169"/>
      <c r="S2353" s="169"/>
      <c r="T2353" s="169"/>
      <c r="U2353" s="169"/>
      <c r="V2353" s="169"/>
      <c r="W2353" s="108"/>
      <c r="Y2353" s="92"/>
      <c r="Z2353" s="169"/>
      <c r="AA2353" s="169"/>
    </row>
    <row r="2354" spans="1:27" hidden="1" x14ac:dyDescent="0.25">
      <c r="A2354" s="171"/>
      <c r="B2354" s="171"/>
      <c r="C2354" s="171"/>
      <c r="D2354" s="172"/>
      <c r="E2354" s="173"/>
      <c r="F2354" s="173"/>
      <c r="G2354" s="173"/>
      <c r="I2354" s="92"/>
      <c r="J2354" s="169"/>
      <c r="R2354" s="169"/>
      <c r="S2354" s="169"/>
      <c r="T2354" s="169"/>
      <c r="U2354" s="169"/>
      <c r="V2354" s="169"/>
      <c r="W2354" s="108"/>
      <c r="Y2354" s="92"/>
      <c r="Z2354" s="169"/>
      <c r="AA2354" s="169"/>
    </row>
    <row r="2355" spans="1:27" hidden="1" x14ac:dyDescent="0.25">
      <c r="A2355" s="171"/>
      <c r="B2355" s="171"/>
      <c r="C2355" s="171"/>
      <c r="D2355" s="172"/>
      <c r="E2355" s="173"/>
      <c r="F2355" s="173"/>
      <c r="G2355" s="173"/>
      <c r="I2355" s="92"/>
      <c r="J2355" s="169"/>
      <c r="R2355" s="169"/>
      <c r="S2355" s="169"/>
      <c r="T2355" s="169"/>
      <c r="U2355" s="169"/>
      <c r="V2355" s="169"/>
      <c r="W2355" s="108"/>
      <c r="Y2355" s="92"/>
      <c r="Z2355" s="169"/>
      <c r="AA2355" s="169"/>
    </row>
    <row r="2356" spans="1:27" hidden="1" x14ac:dyDescent="0.25">
      <c r="A2356" s="171"/>
      <c r="B2356" s="171"/>
      <c r="C2356" s="171"/>
      <c r="D2356" s="172"/>
      <c r="E2356" s="173"/>
      <c r="F2356" s="173"/>
      <c r="G2356" s="173"/>
      <c r="I2356" s="92"/>
      <c r="J2356" s="169"/>
      <c r="R2356" s="169"/>
      <c r="S2356" s="169"/>
      <c r="T2356" s="169"/>
      <c r="U2356" s="169"/>
      <c r="V2356" s="169"/>
      <c r="W2356" s="108"/>
      <c r="Y2356" s="92"/>
      <c r="Z2356" s="169"/>
      <c r="AA2356" s="169"/>
    </row>
    <row r="2357" spans="1:27" hidden="1" x14ac:dyDescent="0.25">
      <c r="A2357" s="171"/>
      <c r="B2357" s="171"/>
      <c r="C2357" s="171"/>
      <c r="D2357" s="172"/>
      <c r="E2357" s="173"/>
      <c r="F2357" s="173"/>
      <c r="G2357" s="173"/>
      <c r="I2357" s="92"/>
      <c r="J2357" s="169"/>
      <c r="R2357" s="169"/>
      <c r="S2357" s="169"/>
      <c r="T2357" s="169"/>
      <c r="U2357" s="169"/>
      <c r="V2357" s="169"/>
      <c r="W2357" s="108"/>
      <c r="Y2357" s="92"/>
      <c r="Z2357" s="169"/>
      <c r="AA2357" s="169"/>
    </row>
    <row r="2358" spans="1:27" hidden="1" x14ac:dyDescent="0.25">
      <c r="A2358" s="171"/>
      <c r="B2358" s="171"/>
      <c r="C2358" s="171"/>
      <c r="D2358" s="172"/>
      <c r="E2358" s="173"/>
      <c r="F2358" s="173"/>
      <c r="G2358" s="173"/>
      <c r="I2358" s="92"/>
      <c r="J2358" s="169"/>
      <c r="R2358" s="169"/>
      <c r="S2358" s="169"/>
      <c r="T2358" s="169"/>
      <c r="U2358" s="169"/>
      <c r="V2358" s="169"/>
      <c r="W2358" s="108"/>
      <c r="Y2358" s="92"/>
      <c r="Z2358" s="169"/>
      <c r="AA2358" s="169"/>
    </row>
    <row r="2359" spans="1:27" hidden="1" x14ac:dyDescent="0.25">
      <c r="A2359" s="171"/>
      <c r="B2359" s="171"/>
      <c r="C2359" s="171"/>
      <c r="D2359" s="172"/>
      <c r="E2359" s="173"/>
      <c r="F2359" s="173"/>
      <c r="G2359" s="173"/>
      <c r="I2359" s="92"/>
      <c r="J2359" s="169"/>
      <c r="R2359" s="169"/>
      <c r="S2359" s="169"/>
      <c r="T2359" s="169"/>
      <c r="U2359" s="169"/>
      <c r="V2359" s="169"/>
      <c r="W2359" s="108"/>
      <c r="Y2359" s="92"/>
      <c r="Z2359" s="169"/>
      <c r="AA2359" s="169"/>
    </row>
    <row r="2360" spans="1:27" hidden="1" x14ac:dyDescent="0.25">
      <c r="A2360" s="171"/>
      <c r="B2360" s="171"/>
      <c r="C2360" s="171"/>
      <c r="D2360" s="172"/>
      <c r="E2360" s="173"/>
      <c r="F2360" s="173"/>
      <c r="G2360" s="173"/>
      <c r="I2360" s="92"/>
      <c r="J2360" s="169"/>
      <c r="R2360" s="169"/>
      <c r="S2360" s="169"/>
      <c r="T2360" s="169"/>
      <c r="U2360" s="169"/>
      <c r="V2360" s="169"/>
      <c r="W2360" s="108"/>
      <c r="Y2360" s="92"/>
      <c r="Z2360" s="169"/>
      <c r="AA2360" s="169"/>
    </row>
    <row r="2361" spans="1:27" hidden="1" x14ac:dyDescent="0.25">
      <c r="A2361" s="171"/>
      <c r="B2361" s="171"/>
      <c r="C2361" s="171"/>
      <c r="D2361" s="172"/>
      <c r="E2361" s="173"/>
      <c r="F2361" s="173"/>
      <c r="G2361" s="173"/>
      <c r="I2361" s="92"/>
      <c r="J2361" s="169"/>
      <c r="R2361" s="169"/>
      <c r="S2361" s="169"/>
      <c r="T2361" s="169"/>
      <c r="U2361" s="169"/>
      <c r="V2361" s="169"/>
      <c r="W2361" s="108"/>
      <c r="Y2361" s="92"/>
      <c r="Z2361" s="169"/>
      <c r="AA2361" s="169"/>
    </row>
    <row r="2362" spans="1:27" hidden="1" x14ac:dyDescent="0.25">
      <c r="A2362" s="171"/>
      <c r="B2362" s="171"/>
      <c r="C2362" s="171"/>
      <c r="D2362" s="172"/>
      <c r="E2362" s="173"/>
      <c r="F2362" s="173"/>
      <c r="G2362" s="173"/>
      <c r="I2362" s="92"/>
      <c r="J2362" s="169"/>
      <c r="R2362" s="169"/>
      <c r="S2362" s="169"/>
      <c r="T2362" s="169"/>
      <c r="U2362" s="169"/>
      <c r="V2362" s="169"/>
      <c r="W2362" s="108"/>
      <c r="Y2362" s="92"/>
      <c r="Z2362" s="169"/>
      <c r="AA2362" s="169"/>
    </row>
    <row r="2363" spans="1:27" hidden="1" x14ac:dyDescent="0.25">
      <c r="A2363" s="171"/>
      <c r="B2363" s="171"/>
      <c r="C2363" s="171"/>
      <c r="D2363" s="172"/>
      <c r="E2363" s="173"/>
      <c r="F2363" s="173"/>
      <c r="G2363" s="173"/>
      <c r="I2363" s="92"/>
      <c r="J2363" s="169"/>
      <c r="R2363" s="169"/>
      <c r="S2363" s="169"/>
      <c r="T2363" s="169"/>
      <c r="U2363" s="169"/>
      <c r="V2363" s="169"/>
      <c r="W2363" s="108"/>
      <c r="Y2363" s="92"/>
      <c r="Z2363" s="169"/>
      <c r="AA2363" s="169"/>
    </row>
    <row r="2364" spans="1:27" hidden="1" x14ac:dyDescent="0.25">
      <c r="A2364" s="171"/>
      <c r="B2364" s="171"/>
      <c r="C2364" s="171"/>
      <c r="D2364" s="172"/>
      <c r="E2364" s="173"/>
      <c r="F2364" s="173"/>
      <c r="G2364" s="173"/>
      <c r="I2364" s="92"/>
      <c r="J2364" s="169"/>
      <c r="R2364" s="169"/>
      <c r="S2364" s="169"/>
      <c r="T2364" s="169"/>
      <c r="U2364" s="169"/>
      <c r="V2364" s="169"/>
      <c r="W2364" s="108"/>
      <c r="Y2364" s="92"/>
      <c r="Z2364" s="169"/>
      <c r="AA2364" s="169"/>
    </row>
    <row r="2365" spans="1:27" hidden="1" x14ac:dyDescent="0.25">
      <c r="A2365" s="171"/>
      <c r="B2365" s="171"/>
      <c r="C2365" s="171"/>
      <c r="D2365" s="172"/>
      <c r="E2365" s="173"/>
      <c r="F2365" s="173"/>
      <c r="G2365" s="173"/>
      <c r="I2365" s="92"/>
      <c r="J2365" s="169"/>
      <c r="R2365" s="169"/>
      <c r="S2365" s="169"/>
      <c r="T2365" s="169"/>
      <c r="U2365" s="169"/>
      <c r="V2365" s="169"/>
      <c r="W2365" s="108"/>
      <c r="Y2365" s="92"/>
      <c r="Z2365" s="169"/>
      <c r="AA2365" s="169"/>
    </row>
    <row r="2366" spans="1:27" hidden="1" x14ac:dyDescent="0.25">
      <c r="A2366" s="171"/>
      <c r="B2366" s="171"/>
      <c r="C2366" s="171"/>
      <c r="D2366" s="172"/>
      <c r="E2366" s="173"/>
      <c r="F2366" s="173"/>
      <c r="G2366" s="173"/>
      <c r="I2366" s="92"/>
      <c r="J2366" s="169"/>
      <c r="R2366" s="169"/>
      <c r="S2366" s="169"/>
      <c r="T2366" s="169"/>
      <c r="U2366" s="169"/>
      <c r="V2366" s="169"/>
      <c r="W2366" s="108"/>
      <c r="Y2366" s="92"/>
      <c r="Z2366" s="169"/>
      <c r="AA2366" s="169"/>
    </row>
    <row r="2367" spans="1:27" hidden="1" x14ac:dyDescent="0.25">
      <c r="A2367" s="171"/>
      <c r="B2367" s="171"/>
      <c r="C2367" s="171"/>
      <c r="D2367" s="172"/>
      <c r="E2367" s="173"/>
      <c r="F2367" s="173"/>
      <c r="G2367" s="173"/>
      <c r="I2367" s="92"/>
      <c r="J2367" s="169"/>
      <c r="R2367" s="169"/>
      <c r="S2367" s="169"/>
      <c r="T2367" s="169"/>
      <c r="U2367" s="169"/>
      <c r="V2367" s="169"/>
      <c r="W2367" s="108"/>
      <c r="Y2367" s="92"/>
      <c r="Z2367" s="169"/>
      <c r="AA2367" s="169"/>
    </row>
    <row r="2368" spans="1:27" hidden="1" x14ac:dyDescent="0.25">
      <c r="A2368" s="171"/>
      <c r="B2368" s="171"/>
      <c r="C2368" s="171"/>
      <c r="D2368" s="172"/>
      <c r="E2368" s="173"/>
      <c r="F2368" s="173"/>
      <c r="G2368" s="173"/>
      <c r="I2368" s="92"/>
      <c r="J2368" s="169"/>
      <c r="R2368" s="169"/>
      <c r="S2368" s="169"/>
      <c r="T2368" s="169"/>
      <c r="U2368" s="169"/>
      <c r="V2368" s="169"/>
      <c r="W2368" s="108"/>
      <c r="Y2368" s="92"/>
      <c r="Z2368" s="169"/>
      <c r="AA2368" s="169"/>
    </row>
    <row r="2369" spans="1:32" hidden="1" x14ac:dyDescent="0.25">
      <c r="A2369" s="171"/>
      <c r="B2369" s="171"/>
      <c r="C2369" s="171"/>
      <c r="D2369" s="172"/>
      <c r="E2369" s="173"/>
      <c r="F2369" s="173"/>
      <c r="G2369" s="173"/>
      <c r="I2369" s="92"/>
      <c r="J2369" s="169"/>
      <c r="R2369" s="169"/>
      <c r="S2369" s="169"/>
      <c r="T2369" s="169"/>
      <c r="U2369" s="169"/>
      <c r="V2369" s="169"/>
      <c r="W2369" s="108"/>
      <c r="Y2369" s="92"/>
      <c r="Z2369" s="169"/>
      <c r="AA2369" s="169"/>
    </row>
    <row r="2370" spans="1:32" hidden="1" x14ac:dyDescent="0.25">
      <c r="A2370" s="171"/>
      <c r="B2370" s="171"/>
      <c r="C2370" s="171"/>
      <c r="D2370" s="172"/>
      <c r="E2370" s="173"/>
      <c r="F2370" s="173"/>
      <c r="G2370" s="173"/>
      <c r="I2370" s="92"/>
      <c r="J2370" s="169"/>
      <c r="R2370" s="169"/>
      <c r="S2370" s="169"/>
      <c r="T2370" s="169"/>
      <c r="U2370" s="169"/>
      <c r="V2370" s="169"/>
      <c r="W2370" s="108"/>
      <c r="Y2370" s="92"/>
      <c r="Z2370" s="169"/>
      <c r="AA2370" s="169"/>
    </row>
    <row r="2371" spans="1:32" hidden="1" x14ac:dyDescent="0.25">
      <c r="A2371" s="171"/>
      <c r="B2371" s="171"/>
      <c r="C2371" s="171"/>
      <c r="D2371" s="172"/>
      <c r="E2371" s="173"/>
      <c r="F2371" s="173"/>
      <c r="G2371" s="173"/>
      <c r="I2371" s="92"/>
      <c r="J2371" s="169"/>
      <c r="R2371" s="169"/>
      <c r="S2371" s="169"/>
      <c r="T2371" s="169"/>
      <c r="U2371" s="169"/>
      <c r="V2371" s="169"/>
      <c r="W2371" s="108"/>
      <c r="Y2371" s="92"/>
      <c r="Z2371" s="169"/>
      <c r="AA2371" s="169"/>
      <c r="AF2371" s="169"/>
    </row>
    <row r="2372" spans="1:32" hidden="1" x14ac:dyDescent="0.25">
      <c r="A2372" s="171"/>
      <c r="B2372" s="171"/>
      <c r="C2372" s="171"/>
      <c r="D2372" s="172"/>
      <c r="E2372" s="173"/>
      <c r="F2372" s="173"/>
      <c r="G2372" s="173"/>
      <c r="I2372" s="92"/>
      <c r="J2372" s="169"/>
      <c r="R2372" s="169"/>
      <c r="S2372" s="169"/>
      <c r="T2372" s="169"/>
      <c r="U2372" s="169"/>
      <c r="V2372" s="169"/>
      <c r="W2372" s="108"/>
      <c r="Y2372" s="92"/>
      <c r="Z2372" s="169"/>
      <c r="AA2372" s="169"/>
    </row>
    <row r="2373" spans="1:32" hidden="1" x14ac:dyDescent="0.25">
      <c r="A2373" s="171"/>
      <c r="B2373" s="171"/>
      <c r="C2373" s="171"/>
      <c r="D2373" s="172"/>
      <c r="E2373" s="173"/>
      <c r="F2373" s="173"/>
      <c r="G2373" s="173"/>
      <c r="I2373" s="92"/>
      <c r="J2373" s="169"/>
      <c r="R2373" s="169"/>
      <c r="S2373" s="169"/>
      <c r="T2373" s="169"/>
      <c r="U2373" s="169"/>
      <c r="V2373" s="169"/>
      <c r="W2373" s="108"/>
      <c r="Y2373" s="92"/>
      <c r="Z2373" s="169"/>
      <c r="AA2373" s="169"/>
      <c r="AF2373" s="169"/>
    </row>
    <row r="2374" spans="1:32" hidden="1" x14ac:dyDescent="0.25">
      <c r="A2374" s="171"/>
      <c r="B2374" s="171"/>
      <c r="C2374" s="171"/>
      <c r="D2374" s="172"/>
      <c r="E2374" s="173"/>
      <c r="F2374" s="173"/>
      <c r="G2374" s="173"/>
      <c r="I2374" s="92"/>
      <c r="J2374" s="169"/>
      <c r="R2374" s="169"/>
      <c r="S2374" s="169"/>
      <c r="T2374" s="169"/>
      <c r="U2374" s="169"/>
      <c r="V2374" s="169"/>
      <c r="W2374" s="108"/>
      <c r="Y2374" s="92"/>
      <c r="Z2374" s="169"/>
      <c r="AA2374" s="169"/>
    </row>
    <row r="2375" spans="1:32" hidden="1" x14ac:dyDescent="0.25">
      <c r="A2375" s="171"/>
      <c r="B2375" s="171"/>
      <c r="C2375" s="171"/>
      <c r="D2375" s="172"/>
      <c r="E2375" s="173"/>
      <c r="F2375" s="173"/>
      <c r="G2375" s="173"/>
      <c r="I2375" s="92"/>
      <c r="J2375" s="169"/>
      <c r="R2375" s="169"/>
      <c r="S2375" s="169"/>
      <c r="T2375" s="169"/>
      <c r="U2375" s="169"/>
      <c r="V2375" s="169"/>
      <c r="W2375" s="108"/>
      <c r="Y2375" s="92"/>
      <c r="Z2375" s="169"/>
      <c r="AA2375" s="169"/>
    </row>
    <row r="2376" spans="1:32" hidden="1" x14ac:dyDescent="0.25">
      <c r="A2376" s="171"/>
      <c r="B2376" s="171"/>
      <c r="C2376" s="171"/>
      <c r="D2376" s="172"/>
      <c r="E2376" s="173"/>
      <c r="F2376" s="173"/>
      <c r="G2376" s="173"/>
      <c r="I2376" s="92"/>
      <c r="J2376" s="169"/>
      <c r="R2376" s="169"/>
      <c r="S2376" s="169"/>
      <c r="T2376" s="169"/>
      <c r="U2376" s="169"/>
      <c r="V2376" s="169"/>
      <c r="W2376" s="108"/>
      <c r="Y2376" s="92"/>
      <c r="Z2376" s="169"/>
      <c r="AA2376" s="169"/>
      <c r="AF2376" s="169"/>
    </row>
    <row r="2377" spans="1:32" hidden="1" x14ac:dyDescent="0.25">
      <c r="A2377" s="171"/>
      <c r="B2377" s="171"/>
      <c r="C2377" s="171"/>
      <c r="D2377" s="172"/>
      <c r="E2377" s="173"/>
      <c r="F2377" s="173"/>
      <c r="G2377" s="173"/>
      <c r="I2377" s="92"/>
      <c r="J2377" s="169"/>
      <c r="R2377" s="169"/>
      <c r="S2377" s="169"/>
      <c r="T2377" s="169"/>
      <c r="U2377" s="169"/>
      <c r="V2377" s="169"/>
      <c r="W2377" s="108"/>
      <c r="Y2377" s="92"/>
      <c r="Z2377" s="169"/>
      <c r="AA2377" s="169"/>
    </row>
    <row r="2378" spans="1:32" hidden="1" x14ac:dyDescent="0.25">
      <c r="A2378" s="171"/>
      <c r="B2378" s="171"/>
      <c r="C2378" s="171"/>
      <c r="D2378" s="172"/>
      <c r="E2378" s="173"/>
      <c r="F2378" s="173"/>
      <c r="G2378" s="173"/>
      <c r="I2378" s="92"/>
      <c r="J2378" s="169"/>
      <c r="R2378" s="169"/>
      <c r="S2378" s="169"/>
      <c r="T2378" s="169"/>
      <c r="U2378" s="169"/>
      <c r="V2378" s="169"/>
      <c r="W2378" s="108"/>
      <c r="Y2378" s="92"/>
      <c r="Z2378" s="169"/>
      <c r="AA2378" s="169"/>
      <c r="AF2378" s="169"/>
    </row>
    <row r="2379" spans="1:32" hidden="1" x14ac:dyDescent="0.25">
      <c r="A2379" s="171"/>
      <c r="B2379" s="171"/>
      <c r="C2379" s="171"/>
      <c r="D2379" s="172"/>
      <c r="E2379" s="173"/>
      <c r="F2379" s="173"/>
      <c r="G2379" s="173"/>
      <c r="I2379" s="92"/>
      <c r="J2379" s="169"/>
      <c r="R2379" s="169"/>
      <c r="S2379" s="169"/>
      <c r="T2379" s="169"/>
      <c r="U2379" s="169"/>
      <c r="V2379" s="169"/>
      <c r="W2379" s="108"/>
      <c r="Y2379" s="92"/>
      <c r="Z2379" s="169"/>
      <c r="AA2379" s="169"/>
    </row>
    <row r="2380" spans="1:32" hidden="1" x14ac:dyDescent="0.25">
      <c r="A2380" s="171"/>
      <c r="B2380" s="171"/>
      <c r="C2380" s="171"/>
      <c r="D2380" s="172"/>
      <c r="E2380" s="173"/>
      <c r="F2380" s="173"/>
      <c r="G2380" s="173"/>
      <c r="I2380" s="92"/>
      <c r="J2380" s="169"/>
      <c r="R2380" s="169"/>
      <c r="S2380" s="169"/>
      <c r="T2380" s="169"/>
      <c r="U2380" s="169"/>
      <c r="V2380" s="169"/>
      <c r="W2380" s="108"/>
      <c r="Y2380" s="92"/>
      <c r="Z2380" s="169"/>
      <c r="AA2380" s="169"/>
    </row>
    <row r="2381" spans="1:32" hidden="1" x14ac:dyDescent="0.25">
      <c r="A2381" s="171"/>
      <c r="B2381" s="171"/>
      <c r="C2381" s="171"/>
      <c r="D2381" s="172"/>
      <c r="E2381" s="173"/>
      <c r="F2381" s="173"/>
      <c r="G2381" s="173"/>
      <c r="I2381" s="92"/>
      <c r="J2381" s="169"/>
      <c r="R2381" s="169"/>
      <c r="S2381" s="169"/>
      <c r="T2381" s="169"/>
      <c r="U2381" s="169"/>
      <c r="V2381" s="169"/>
      <c r="W2381" s="108"/>
      <c r="Y2381" s="92"/>
      <c r="Z2381" s="169"/>
      <c r="AA2381" s="169"/>
    </row>
    <row r="2382" spans="1:32" hidden="1" x14ac:dyDescent="0.25">
      <c r="A2382" s="171"/>
      <c r="B2382" s="171"/>
      <c r="C2382" s="171"/>
      <c r="D2382" s="172"/>
      <c r="E2382" s="173"/>
      <c r="F2382" s="173"/>
      <c r="G2382" s="173"/>
      <c r="I2382" s="92"/>
      <c r="J2382" s="169"/>
      <c r="R2382" s="169"/>
      <c r="S2382" s="169"/>
      <c r="T2382" s="169"/>
      <c r="U2382" s="169"/>
      <c r="V2382" s="169"/>
      <c r="W2382" s="108"/>
      <c r="Y2382" s="92"/>
      <c r="Z2382" s="169"/>
      <c r="AA2382" s="169"/>
    </row>
    <row r="2383" spans="1:32" hidden="1" x14ac:dyDescent="0.25">
      <c r="A2383" s="171"/>
      <c r="B2383" s="171"/>
      <c r="C2383" s="171"/>
      <c r="D2383" s="172"/>
      <c r="E2383" s="173"/>
      <c r="F2383" s="173"/>
      <c r="G2383" s="173"/>
      <c r="I2383" s="92"/>
      <c r="J2383" s="169"/>
      <c r="R2383" s="169"/>
      <c r="S2383" s="169"/>
      <c r="T2383" s="169"/>
      <c r="U2383" s="169"/>
      <c r="V2383" s="169"/>
      <c r="W2383" s="108"/>
      <c r="Y2383" s="92"/>
      <c r="Z2383" s="169"/>
      <c r="AA2383" s="169"/>
    </row>
    <row r="2384" spans="1:32" hidden="1" x14ac:dyDescent="0.25">
      <c r="A2384" s="171"/>
      <c r="B2384" s="171"/>
      <c r="C2384" s="171"/>
      <c r="D2384" s="172"/>
      <c r="E2384" s="173"/>
      <c r="F2384" s="173"/>
      <c r="G2384" s="173"/>
      <c r="I2384" s="92"/>
      <c r="J2384" s="169"/>
      <c r="R2384" s="169"/>
      <c r="S2384" s="169"/>
      <c r="T2384" s="169"/>
      <c r="U2384" s="169"/>
      <c r="V2384" s="169"/>
      <c r="W2384" s="108"/>
      <c r="Y2384" s="92"/>
      <c r="Z2384" s="169"/>
      <c r="AA2384" s="169"/>
    </row>
    <row r="2385" spans="1:27" hidden="1" x14ac:dyDescent="0.25">
      <c r="A2385" s="171"/>
      <c r="B2385" s="171"/>
      <c r="C2385" s="171"/>
      <c r="D2385" s="172"/>
      <c r="E2385" s="173"/>
      <c r="F2385" s="173"/>
      <c r="G2385" s="173"/>
      <c r="I2385" s="92"/>
      <c r="J2385" s="169"/>
      <c r="R2385" s="169"/>
      <c r="S2385" s="169"/>
      <c r="T2385" s="169"/>
      <c r="U2385" s="169"/>
      <c r="V2385" s="169"/>
      <c r="W2385" s="108"/>
      <c r="Y2385" s="92"/>
      <c r="Z2385" s="169"/>
      <c r="AA2385" s="169"/>
    </row>
    <row r="2386" spans="1:27" hidden="1" x14ac:dyDescent="0.25">
      <c r="A2386" s="171"/>
      <c r="B2386" s="171"/>
      <c r="C2386" s="171"/>
      <c r="D2386" s="172"/>
      <c r="E2386" s="173"/>
      <c r="F2386" s="173"/>
      <c r="G2386" s="173"/>
      <c r="I2386" s="92"/>
      <c r="J2386" s="169"/>
      <c r="R2386" s="169"/>
      <c r="S2386" s="169"/>
      <c r="T2386" s="169"/>
      <c r="U2386" s="169"/>
      <c r="V2386" s="169"/>
      <c r="W2386" s="108"/>
      <c r="Y2386" s="92"/>
      <c r="Z2386" s="169"/>
      <c r="AA2386" s="169"/>
    </row>
    <row r="2387" spans="1:27" hidden="1" x14ac:dyDescent="0.25">
      <c r="A2387" s="171"/>
      <c r="B2387" s="171"/>
      <c r="C2387" s="171"/>
      <c r="D2387" s="172"/>
      <c r="E2387" s="173"/>
      <c r="F2387" s="173"/>
      <c r="G2387" s="173"/>
      <c r="I2387" s="92"/>
      <c r="J2387" s="169"/>
      <c r="R2387" s="169"/>
      <c r="S2387" s="169"/>
      <c r="T2387" s="169"/>
      <c r="U2387" s="169"/>
      <c r="V2387" s="169"/>
      <c r="W2387" s="108"/>
      <c r="Y2387" s="92"/>
      <c r="Z2387" s="169"/>
      <c r="AA2387" s="169"/>
    </row>
    <row r="2388" spans="1:27" hidden="1" x14ac:dyDescent="0.25">
      <c r="A2388" s="171"/>
      <c r="B2388" s="171"/>
      <c r="C2388" s="171"/>
      <c r="D2388" s="172"/>
      <c r="E2388" s="173"/>
      <c r="F2388" s="173"/>
      <c r="G2388" s="173"/>
      <c r="I2388" s="92"/>
      <c r="J2388" s="169"/>
      <c r="R2388" s="169"/>
      <c r="S2388" s="169"/>
      <c r="T2388" s="169"/>
      <c r="U2388" s="169"/>
      <c r="V2388" s="169"/>
      <c r="W2388" s="108"/>
      <c r="Y2388" s="92"/>
      <c r="Z2388" s="169"/>
      <c r="AA2388" s="169"/>
    </row>
    <row r="2389" spans="1:27" hidden="1" x14ac:dyDescent="0.25">
      <c r="A2389" s="171"/>
      <c r="B2389" s="171"/>
      <c r="C2389" s="171"/>
      <c r="D2389" s="172"/>
      <c r="E2389" s="173"/>
      <c r="F2389" s="173"/>
      <c r="G2389" s="173"/>
      <c r="I2389" s="92"/>
      <c r="J2389" s="169"/>
      <c r="R2389" s="169"/>
      <c r="S2389" s="169"/>
      <c r="T2389" s="169"/>
      <c r="U2389" s="169"/>
      <c r="V2389" s="169"/>
      <c r="W2389" s="108"/>
      <c r="Y2389" s="92"/>
      <c r="Z2389" s="169"/>
      <c r="AA2389" s="169"/>
    </row>
    <row r="2390" spans="1:27" hidden="1" x14ac:dyDescent="0.25">
      <c r="A2390" s="171"/>
      <c r="B2390" s="171"/>
      <c r="C2390" s="171"/>
      <c r="D2390" s="172"/>
      <c r="E2390" s="173"/>
      <c r="F2390" s="173"/>
      <c r="G2390" s="173"/>
      <c r="I2390" s="92"/>
      <c r="J2390" s="169"/>
      <c r="R2390" s="169"/>
      <c r="S2390" s="169"/>
      <c r="T2390" s="169"/>
      <c r="U2390" s="169"/>
      <c r="V2390" s="169"/>
      <c r="W2390" s="108"/>
      <c r="Y2390" s="92"/>
      <c r="Z2390" s="169"/>
      <c r="AA2390" s="169"/>
    </row>
    <row r="2391" spans="1:27" hidden="1" x14ac:dyDescent="0.25">
      <c r="A2391" s="171"/>
      <c r="B2391" s="171"/>
      <c r="C2391" s="171"/>
      <c r="D2391" s="172"/>
      <c r="E2391" s="173"/>
      <c r="F2391" s="173"/>
      <c r="G2391" s="173"/>
      <c r="I2391" s="92"/>
      <c r="J2391" s="169"/>
      <c r="R2391" s="169"/>
      <c r="S2391" s="169"/>
      <c r="T2391" s="169"/>
      <c r="U2391" s="169"/>
      <c r="V2391" s="169"/>
      <c r="W2391" s="108"/>
      <c r="Y2391" s="92"/>
      <c r="Z2391" s="169"/>
      <c r="AA2391" s="169"/>
    </row>
    <row r="2392" spans="1:27" hidden="1" x14ac:dyDescent="0.25">
      <c r="A2392" s="171"/>
      <c r="B2392" s="171"/>
      <c r="C2392" s="171"/>
      <c r="D2392" s="172"/>
      <c r="E2392" s="173"/>
      <c r="F2392" s="173"/>
      <c r="G2392" s="173"/>
      <c r="I2392" s="92"/>
      <c r="J2392" s="169"/>
      <c r="R2392" s="169"/>
      <c r="S2392" s="169"/>
      <c r="T2392" s="169"/>
      <c r="U2392" s="169"/>
      <c r="V2392" s="169"/>
      <c r="W2392" s="108"/>
      <c r="Y2392" s="92"/>
      <c r="Z2392" s="169"/>
      <c r="AA2392" s="169"/>
    </row>
    <row r="2393" spans="1:27" hidden="1" x14ac:dyDescent="0.25">
      <c r="A2393" s="171"/>
      <c r="B2393" s="171"/>
      <c r="C2393" s="171"/>
      <c r="D2393" s="172"/>
      <c r="E2393" s="173"/>
      <c r="F2393" s="173"/>
      <c r="G2393" s="173"/>
      <c r="I2393" s="92"/>
      <c r="J2393" s="169"/>
      <c r="R2393" s="169"/>
      <c r="S2393" s="169"/>
      <c r="T2393" s="169"/>
      <c r="U2393" s="169"/>
      <c r="V2393" s="169"/>
      <c r="W2393" s="108"/>
      <c r="Y2393" s="92"/>
      <c r="Z2393" s="169"/>
      <c r="AA2393" s="169"/>
    </row>
    <row r="2394" spans="1:27" hidden="1" x14ac:dyDescent="0.25">
      <c r="A2394" s="171"/>
      <c r="B2394" s="171"/>
      <c r="C2394" s="171"/>
      <c r="D2394" s="172"/>
      <c r="E2394" s="173"/>
      <c r="F2394" s="173"/>
      <c r="G2394" s="173"/>
      <c r="I2394" s="92"/>
      <c r="J2394" s="169"/>
      <c r="R2394" s="169"/>
      <c r="S2394" s="169"/>
      <c r="T2394" s="169"/>
      <c r="U2394" s="169"/>
      <c r="V2394" s="169"/>
      <c r="W2394" s="108"/>
      <c r="Y2394" s="92"/>
      <c r="Z2394" s="169"/>
      <c r="AA2394" s="169"/>
    </row>
    <row r="2395" spans="1:27" hidden="1" x14ac:dyDescent="0.25">
      <c r="A2395" s="171"/>
      <c r="B2395" s="171"/>
      <c r="C2395" s="171"/>
      <c r="D2395" s="172"/>
      <c r="E2395" s="173"/>
      <c r="F2395" s="173"/>
      <c r="G2395" s="173"/>
      <c r="I2395" s="92"/>
      <c r="J2395" s="169"/>
      <c r="R2395" s="169"/>
      <c r="S2395" s="169"/>
      <c r="T2395" s="169"/>
      <c r="U2395" s="169"/>
      <c r="V2395" s="169"/>
      <c r="W2395" s="108"/>
      <c r="Y2395" s="92"/>
      <c r="Z2395" s="169"/>
      <c r="AA2395" s="169"/>
    </row>
    <row r="2396" spans="1:27" hidden="1" x14ac:dyDescent="0.25">
      <c r="A2396" s="171"/>
      <c r="B2396" s="171"/>
      <c r="C2396" s="171"/>
      <c r="D2396" s="172"/>
      <c r="E2396" s="173"/>
      <c r="F2396" s="173"/>
      <c r="G2396" s="173"/>
      <c r="I2396" s="92"/>
      <c r="J2396" s="169"/>
      <c r="R2396" s="169"/>
      <c r="S2396" s="169"/>
      <c r="T2396" s="169"/>
      <c r="U2396" s="169"/>
      <c r="V2396" s="169"/>
      <c r="W2396" s="108"/>
      <c r="Y2396" s="92"/>
      <c r="Z2396" s="169"/>
      <c r="AA2396" s="169"/>
    </row>
    <row r="2397" spans="1:27" hidden="1" x14ac:dyDescent="0.25">
      <c r="A2397" s="171"/>
      <c r="B2397" s="171"/>
      <c r="C2397" s="171"/>
      <c r="D2397" s="172"/>
      <c r="E2397" s="173"/>
      <c r="F2397" s="173"/>
      <c r="G2397" s="173"/>
      <c r="I2397" s="92"/>
      <c r="J2397" s="169"/>
      <c r="R2397" s="169"/>
      <c r="S2397" s="169"/>
      <c r="T2397" s="169"/>
      <c r="U2397" s="169"/>
      <c r="V2397" s="169"/>
      <c r="W2397" s="108"/>
      <c r="Y2397" s="92"/>
      <c r="Z2397" s="169"/>
      <c r="AA2397" s="169"/>
    </row>
    <row r="2398" spans="1:27" hidden="1" x14ac:dyDescent="0.25">
      <c r="A2398" s="171"/>
      <c r="B2398" s="171"/>
      <c r="C2398" s="171"/>
      <c r="D2398" s="172"/>
      <c r="E2398" s="173"/>
      <c r="F2398" s="173"/>
      <c r="G2398" s="173"/>
      <c r="I2398" s="92"/>
      <c r="J2398" s="169"/>
      <c r="R2398" s="169"/>
      <c r="S2398" s="169"/>
      <c r="T2398" s="169"/>
      <c r="U2398" s="169"/>
      <c r="V2398" s="169"/>
      <c r="W2398" s="108"/>
      <c r="Y2398" s="92"/>
      <c r="Z2398" s="169"/>
      <c r="AA2398" s="169"/>
    </row>
    <row r="2399" spans="1:27" hidden="1" x14ac:dyDescent="0.25">
      <c r="A2399" s="171"/>
      <c r="B2399" s="171"/>
      <c r="C2399" s="171"/>
      <c r="D2399" s="172"/>
      <c r="E2399" s="173"/>
      <c r="F2399" s="173"/>
      <c r="G2399" s="173"/>
      <c r="I2399" s="92"/>
      <c r="J2399" s="169"/>
      <c r="R2399" s="169"/>
      <c r="S2399" s="169"/>
      <c r="T2399" s="169"/>
      <c r="U2399" s="169"/>
      <c r="V2399" s="169"/>
      <c r="W2399" s="108"/>
      <c r="Y2399" s="92"/>
      <c r="Z2399" s="169"/>
      <c r="AA2399" s="169"/>
    </row>
    <row r="2400" spans="1:27" hidden="1" x14ac:dyDescent="0.25">
      <c r="A2400" s="171"/>
      <c r="B2400" s="171"/>
      <c r="C2400" s="171"/>
      <c r="D2400" s="172"/>
      <c r="E2400" s="173"/>
      <c r="F2400" s="173"/>
      <c r="G2400" s="173"/>
      <c r="I2400" s="92"/>
      <c r="J2400" s="169"/>
      <c r="R2400" s="169"/>
      <c r="S2400" s="169"/>
      <c r="T2400" s="169"/>
      <c r="U2400" s="169"/>
      <c r="V2400" s="169"/>
      <c r="W2400" s="108"/>
      <c r="Y2400" s="92"/>
      <c r="Z2400" s="169"/>
      <c r="AA2400" s="169"/>
    </row>
    <row r="2401" spans="1:27" hidden="1" x14ac:dyDescent="0.25">
      <c r="A2401" s="171"/>
      <c r="B2401" s="171"/>
      <c r="C2401" s="171"/>
      <c r="D2401" s="172"/>
      <c r="E2401" s="173"/>
      <c r="F2401" s="173"/>
      <c r="G2401" s="173"/>
      <c r="I2401" s="92"/>
      <c r="J2401" s="169"/>
      <c r="R2401" s="169"/>
      <c r="S2401" s="169"/>
      <c r="T2401" s="169"/>
      <c r="U2401" s="169"/>
      <c r="V2401" s="169"/>
      <c r="W2401" s="108"/>
      <c r="Y2401" s="92"/>
      <c r="Z2401" s="169"/>
      <c r="AA2401" s="169"/>
    </row>
    <row r="2402" spans="1:27" hidden="1" x14ac:dyDescent="0.25">
      <c r="A2402" s="171"/>
      <c r="B2402" s="171"/>
      <c r="C2402" s="171"/>
      <c r="D2402" s="172"/>
      <c r="E2402" s="173"/>
      <c r="F2402" s="173"/>
      <c r="G2402" s="173"/>
      <c r="I2402" s="92"/>
      <c r="J2402" s="169"/>
      <c r="R2402" s="169"/>
      <c r="S2402" s="169"/>
      <c r="T2402" s="169"/>
      <c r="U2402" s="169"/>
      <c r="V2402" s="169"/>
      <c r="W2402" s="108"/>
      <c r="Y2402" s="92"/>
      <c r="Z2402" s="169"/>
      <c r="AA2402" s="169"/>
    </row>
    <row r="2403" spans="1:27" hidden="1" x14ac:dyDescent="0.25">
      <c r="A2403" s="171"/>
      <c r="B2403" s="171"/>
      <c r="C2403" s="171"/>
      <c r="D2403" s="172"/>
      <c r="E2403" s="173"/>
      <c r="F2403" s="173"/>
      <c r="G2403" s="173"/>
      <c r="I2403" s="92"/>
      <c r="J2403" s="169"/>
      <c r="R2403" s="169"/>
      <c r="S2403" s="169"/>
      <c r="T2403" s="169"/>
      <c r="U2403" s="169"/>
      <c r="V2403" s="169"/>
      <c r="W2403" s="108"/>
      <c r="Y2403" s="92"/>
      <c r="Z2403" s="169"/>
      <c r="AA2403" s="169"/>
    </row>
    <row r="2404" spans="1:27" hidden="1" x14ac:dyDescent="0.25">
      <c r="A2404" s="171"/>
      <c r="B2404" s="171"/>
      <c r="C2404" s="171"/>
      <c r="D2404" s="172"/>
      <c r="E2404" s="173"/>
      <c r="F2404" s="173"/>
      <c r="G2404" s="173"/>
      <c r="I2404" s="92"/>
      <c r="J2404" s="169"/>
      <c r="R2404" s="169"/>
      <c r="S2404" s="169"/>
      <c r="T2404" s="169"/>
      <c r="U2404" s="169"/>
      <c r="V2404" s="169"/>
      <c r="W2404" s="108"/>
      <c r="Y2404" s="92"/>
      <c r="Z2404" s="169"/>
      <c r="AA2404" s="169"/>
    </row>
    <row r="2405" spans="1:27" hidden="1" x14ac:dyDescent="0.25">
      <c r="A2405" s="171"/>
      <c r="B2405" s="171"/>
      <c r="C2405" s="171"/>
      <c r="D2405" s="172"/>
      <c r="E2405" s="173"/>
      <c r="F2405" s="173"/>
      <c r="G2405" s="173"/>
      <c r="I2405" s="92"/>
      <c r="J2405" s="169"/>
      <c r="R2405" s="169"/>
      <c r="S2405" s="169"/>
      <c r="T2405" s="169"/>
      <c r="U2405" s="169"/>
      <c r="V2405" s="169"/>
      <c r="W2405" s="108"/>
      <c r="Y2405" s="92"/>
      <c r="Z2405" s="169"/>
      <c r="AA2405" s="169"/>
    </row>
    <row r="2406" spans="1:27" hidden="1" x14ac:dyDescent="0.25">
      <c r="A2406" s="171"/>
      <c r="B2406" s="171"/>
      <c r="C2406" s="171"/>
      <c r="D2406" s="172"/>
      <c r="E2406" s="173"/>
      <c r="F2406" s="173"/>
      <c r="G2406" s="173"/>
      <c r="I2406" s="92"/>
      <c r="J2406" s="169"/>
      <c r="R2406" s="169"/>
      <c r="S2406" s="169"/>
      <c r="T2406" s="169"/>
      <c r="U2406" s="169"/>
      <c r="V2406" s="169"/>
      <c r="W2406" s="108"/>
      <c r="Y2406" s="92"/>
      <c r="Z2406" s="169"/>
      <c r="AA2406" s="169"/>
    </row>
    <row r="2407" spans="1:27" hidden="1" x14ac:dyDescent="0.25">
      <c r="A2407" s="171"/>
      <c r="B2407" s="171"/>
      <c r="C2407" s="171"/>
      <c r="D2407" s="172"/>
      <c r="E2407" s="173"/>
      <c r="F2407" s="173"/>
      <c r="G2407" s="173"/>
      <c r="I2407" s="92"/>
      <c r="J2407" s="169"/>
      <c r="R2407" s="169"/>
      <c r="S2407" s="169"/>
      <c r="T2407" s="169"/>
      <c r="U2407" s="169"/>
      <c r="V2407" s="169"/>
      <c r="W2407" s="108"/>
      <c r="Y2407" s="92"/>
      <c r="Z2407" s="169"/>
      <c r="AA2407" s="169"/>
    </row>
    <row r="2408" spans="1:27" hidden="1" x14ac:dyDescent="0.25">
      <c r="A2408" s="171"/>
      <c r="B2408" s="171"/>
      <c r="C2408" s="171"/>
      <c r="D2408" s="172"/>
      <c r="E2408" s="173"/>
      <c r="F2408" s="173"/>
      <c r="G2408" s="173"/>
      <c r="I2408" s="92"/>
      <c r="J2408" s="169"/>
      <c r="R2408" s="169"/>
      <c r="S2408" s="169"/>
      <c r="T2408" s="169"/>
      <c r="U2408" s="169"/>
      <c r="V2408" s="169"/>
      <c r="W2408" s="108"/>
      <c r="Y2408" s="92"/>
      <c r="Z2408" s="169"/>
      <c r="AA2408" s="169"/>
    </row>
    <row r="2409" spans="1:27" hidden="1" x14ac:dyDescent="0.25">
      <c r="A2409" s="171"/>
      <c r="B2409" s="171"/>
      <c r="C2409" s="171"/>
      <c r="D2409" s="172"/>
      <c r="E2409" s="173"/>
      <c r="F2409" s="173"/>
      <c r="G2409" s="173"/>
      <c r="I2409" s="92"/>
      <c r="J2409" s="169"/>
      <c r="R2409" s="169"/>
      <c r="S2409" s="169"/>
      <c r="T2409" s="169"/>
      <c r="U2409" s="169"/>
      <c r="V2409" s="169"/>
      <c r="W2409" s="108"/>
      <c r="Y2409" s="92"/>
      <c r="Z2409" s="169"/>
      <c r="AA2409" s="169"/>
    </row>
    <row r="2410" spans="1:27" hidden="1" x14ac:dyDescent="0.25">
      <c r="A2410" s="171"/>
      <c r="B2410" s="171"/>
      <c r="C2410" s="171"/>
      <c r="D2410" s="172"/>
      <c r="E2410" s="173"/>
      <c r="F2410" s="173"/>
      <c r="G2410" s="173"/>
      <c r="I2410" s="92"/>
      <c r="J2410" s="169"/>
      <c r="R2410" s="169"/>
      <c r="S2410" s="169"/>
      <c r="T2410" s="169"/>
      <c r="U2410" s="169"/>
      <c r="V2410" s="169"/>
      <c r="W2410" s="108"/>
      <c r="Y2410" s="92"/>
      <c r="Z2410" s="169"/>
      <c r="AA2410" s="169"/>
    </row>
    <row r="2411" spans="1:27" hidden="1" x14ac:dyDescent="0.25">
      <c r="A2411" s="171"/>
      <c r="B2411" s="171"/>
      <c r="C2411" s="171"/>
      <c r="D2411" s="172"/>
      <c r="E2411" s="173"/>
      <c r="F2411" s="173"/>
      <c r="G2411" s="173"/>
      <c r="I2411" s="92"/>
      <c r="J2411" s="169"/>
      <c r="R2411" s="169"/>
      <c r="S2411" s="169"/>
      <c r="T2411" s="169"/>
      <c r="U2411" s="169"/>
      <c r="V2411" s="169"/>
      <c r="W2411" s="108"/>
      <c r="Y2411" s="92"/>
      <c r="Z2411" s="169"/>
      <c r="AA2411" s="169"/>
    </row>
    <row r="2412" spans="1:27" hidden="1" x14ac:dyDescent="0.25">
      <c r="A2412" s="171"/>
      <c r="B2412" s="171"/>
      <c r="C2412" s="171"/>
      <c r="D2412" s="172"/>
      <c r="E2412" s="173"/>
      <c r="F2412" s="173"/>
      <c r="G2412" s="173"/>
      <c r="I2412" s="92"/>
      <c r="J2412" s="169"/>
      <c r="R2412" s="169"/>
      <c r="S2412" s="169"/>
      <c r="T2412" s="169"/>
      <c r="U2412" s="169"/>
      <c r="V2412" s="169"/>
      <c r="W2412" s="108"/>
      <c r="Y2412" s="92"/>
      <c r="Z2412" s="169"/>
      <c r="AA2412" s="169"/>
    </row>
    <row r="2413" spans="1:27" hidden="1" x14ac:dyDescent="0.25">
      <c r="A2413" s="171"/>
      <c r="B2413" s="171"/>
      <c r="C2413" s="171"/>
      <c r="D2413" s="172"/>
      <c r="E2413" s="173"/>
      <c r="F2413" s="173"/>
      <c r="G2413" s="173"/>
      <c r="I2413" s="92"/>
      <c r="J2413" s="169"/>
      <c r="R2413" s="169"/>
      <c r="S2413" s="169"/>
      <c r="T2413" s="169"/>
      <c r="U2413" s="169"/>
      <c r="V2413" s="169"/>
      <c r="W2413" s="108"/>
      <c r="Y2413" s="92"/>
      <c r="Z2413" s="169"/>
      <c r="AA2413" s="169"/>
    </row>
    <row r="2414" spans="1:27" hidden="1" x14ac:dyDescent="0.25">
      <c r="A2414" s="171"/>
      <c r="B2414" s="171"/>
      <c r="C2414" s="171"/>
      <c r="D2414" s="172"/>
      <c r="E2414" s="173"/>
      <c r="F2414" s="173"/>
      <c r="G2414" s="173"/>
      <c r="I2414" s="92"/>
      <c r="J2414" s="169"/>
      <c r="R2414" s="169"/>
      <c r="S2414" s="169"/>
      <c r="T2414" s="169"/>
      <c r="U2414" s="169"/>
      <c r="V2414" s="169"/>
      <c r="W2414" s="108"/>
      <c r="Y2414" s="92"/>
      <c r="Z2414" s="169"/>
      <c r="AA2414" s="169"/>
    </row>
    <row r="2415" spans="1:27" hidden="1" x14ac:dyDescent="0.25">
      <c r="A2415" s="171"/>
      <c r="B2415" s="171"/>
      <c r="C2415" s="171"/>
      <c r="D2415" s="172"/>
      <c r="E2415" s="173"/>
      <c r="F2415" s="173"/>
      <c r="G2415" s="173"/>
      <c r="I2415" s="92"/>
      <c r="J2415" s="169"/>
      <c r="R2415" s="169"/>
      <c r="S2415" s="169"/>
      <c r="T2415" s="169"/>
      <c r="U2415" s="169"/>
      <c r="V2415" s="169"/>
      <c r="W2415" s="108"/>
      <c r="Y2415" s="92"/>
      <c r="Z2415" s="169"/>
      <c r="AA2415" s="169"/>
    </row>
    <row r="2416" spans="1:27" hidden="1" x14ac:dyDescent="0.25">
      <c r="A2416" s="171"/>
      <c r="B2416" s="171"/>
      <c r="C2416" s="171"/>
      <c r="D2416" s="172"/>
      <c r="E2416" s="173"/>
      <c r="F2416" s="173"/>
      <c r="G2416" s="173"/>
      <c r="I2416" s="92"/>
      <c r="J2416" s="169"/>
      <c r="R2416" s="169"/>
      <c r="S2416" s="169"/>
      <c r="T2416" s="169"/>
      <c r="U2416" s="169"/>
      <c r="V2416" s="169"/>
      <c r="W2416" s="108"/>
      <c r="Y2416" s="92"/>
      <c r="Z2416" s="169"/>
      <c r="AA2416" s="169"/>
    </row>
    <row r="2417" spans="1:32" hidden="1" x14ac:dyDescent="0.25">
      <c r="A2417" s="171"/>
      <c r="B2417" s="171"/>
      <c r="C2417" s="171"/>
      <c r="D2417" s="172"/>
      <c r="E2417" s="173"/>
      <c r="F2417" s="173"/>
      <c r="G2417" s="173"/>
      <c r="I2417" s="92"/>
      <c r="J2417" s="169"/>
      <c r="R2417" s="169"/>
      <c r="S2417" s="169"/>
      <c r="T2417" s="169"/>
      <c r="U2417" s="169"/>
      <c r="V2417" s="169"/>
      <c r="W2417" s="108"/>
      <c r="Y2417" s="92"/>
      <c r="Z2417" s="169"/>
      <c r="AA2417" s="169"/>
    </row>
    <row r="2418" spans="1:32" hidden="1" x14ac:dyDescent="0.25">
      <c r="A2418" s="171"/>
      <c r="B2418" s="171"/>
      <c r="C2418" s="171"/>
      <c r="D2418" s="172"/>
      <c r="E2418" s="173"/>
      <c r="F2418" s="173"/>
      <c r="G2418" s="173"/>
      <c r="I2418" s="92"/>
      <c r="J2418" s="169"/>
      <c r="R2418" s="169"/>
      <c r="S2418" s="169"/>
      <c r="T2418" s="169"/>
      <c r="U2418" s="169"/>
      <c r="V2418" s="169"/>
      <c r="W2418" s="108"/>
      <c r="Y2418" s="92"/>
      <c r="Z2418" s="169"/>
      <c r="AA2418" s="169"/>
    </row>
    <row r="2419" spans="1:32" hidden="1" x14ac:dyDescent="0.25">
      <c r="A2419" s="171"/>
      <c r="B2419" s="171"/>
      <c r="C2419" s="171"/>
      <c r="D2419" s="172"/>
      <c r="E2419" s="173"/>
      <c r="F2419" s="173"/>
      <c r="G2419" s="173"/>
      <c r="I2419" s="92"/>
      <c r="J2419" s="169"/>
      <c r="R2419" s="169"/>
      <c r="S2419" s="169"/>
      <c r="T2419" s="169"/>
      <c r="U2419" s="169"/>
      <c r="V2419" s="169"/>
      <c r="W2419" s="108"/>
      <c r="Y2419" s="92"/>
      <c r="Z2419" s="169"/>
      <c r="AA2419" s="169"/>
    </row>
    <row r="2420" spans="1:32" hidden="1" x14ac:dyDescent="0.25">
      <c r="A2420" s="171"/>
      <c r="B2420" s="171"/>
      <c r="C2420" s="171"/>
      <c r="D2420" s="172"/>
      <c r="E2420" s="173"/>
      <c r="F2420" s="173"/>
      <c r="G2420" s="173"/>
      <c r="I2420" s="92"/>
      <c r="J2420" s="169"/>
      <c r="R2420" s="169"/>
      <c r="S2420" s="169"/>
      <c r="T2420" s="169"/>
      <c r="U2420" s="169"/>
      <c r="V2420" s="169"/>
      <c r="W2420" s="108"/>
      <c r="Y2420" s="92"/>
      <c r="Z2420" s="169"/>
      <c r="AA2420" s="169"/>
    </row>
    <row r="2421" spans="1:32" hidden="1" x14ac:dyDescent="0.25">
      <c r="A2421" s="171"/>
      <c r="B2421" s="171"/>
      <c r="C2421" s="171"/>
      <c r="D2421" s="172"/>
      <c r="E2421" s="173"/>
      <c r="F2421" s="173"/>
      <c r="G2421" s="173"/>
      <c r="I2421" s="92"/>
      <c r="J2421" s="169"/>
      <c r="R2421" s="169"/>
      <c r="S2421" s="169"/>
      <c r="T2421" s="169"/>
      <c r="U2421" s="169"/>
      <c r="V2421" s="169"/>
      <c r="W2421" s="108"/>
      <c r="Y2421" s="92"/>
      <c r="Z2421" s="169"/>
      <c r="AA2421" s="169"/>
    </row>
    <row r="2422" spans="1:32" hidden="1" x14ac:dyDescent="0.25">
      <c r="A2422" s="171"/>
      <c r="B2422" s="171"/>
      <c r="C2422" s="171"/>
      <c r="D2422" s="172"/>
      <c r="E2422" s="173"/>
      <c r="F2422" s="173"/>
      <c r="G2422" s="173"/>
      <c r="I2422" s="92"/>
      <c r="J2422" s="169"/>
      <c r="R2422" s="169"/>
      <c r="S2422" s="169"/>
      <c r="T2422" s="169"/>
      <c r="U2422" s="169"/>
      <c r="V2422" s="169"/>
      <c r="W2422" s="108"/>
      <c r="Y2422" s="92"/>
      <c r="Z2422" s="169"/>
      <c r="AA2422" s="169"/>
    </row>
    <row r="2423" spans="1:32" hidden="1" x14ac:dyDescent="0.25">
      <c r="A2423" s="171"/>
      <c r="B2423" s="171"/>
      <c r="C2423" s="171"/>
      <c r="D2423" s="172"/>
      <c r="E2423" s="173"/>
      <c r="F2423" s="173"/>
      <c r="G2423" s="173"/>
      <c r="I2423" s="92"/>
      <c r="J2423" s="169"/>
      <c r="R2423" s="169"/>
      <c r="S2423" s="169"/>
      <c r="T2423" s="169"/>
      <c r="U2423" s="169"/>
      <c r="V2423" s="169"/>
      <c r="W2423" s="108"/>
      <c r="Y2423" s="92"/>
      <c r="Z2423" s="169"/>
      <c r="AA2423" s="169"/>
    </row>
    <row r="2424" spans="1:32" hidden="1" x14ac:dyDescent="0.25">
      <c r="A2424" s="171"/>
      <c r="B2424" s="171"/>
      <c r="C2424" s="171"/>
      <c r="D2424" s="172"/>
      <c r="E2424" s="173"/>
      <c r="F2424" s="173"/>
      <c r="G2424" s="173"/>
      <c r="I2424" s="92"/>
      <c r="J2424" s="169"/>
      <c r="R2424" s="169"/>
      <c r="S2424" s="169"/>
      <c r="T2424" s="169"/>
      <c r="U2424" s="169"/>
      <c r="V2424" s="169"/>
      <c r="W2424" s="108"/>
      <c r="Y2424" s="92"/>
      <c r="Z2424" s="169"/>
      <c r="AA2424" s="169"/>
    </row>
    <row r="2425" spans="1:32" hidden="1" x14ac:dyDescent="0.25">
      <c r="A2425" s="171"/>
      <c r="B2425" s="171"/>
      <c r="C2425" s="171"/>
      <c r="D2425" s="172"/>
      <c r="E2425" s="173"/>
      <c r="F2425" s="173"/>
      <c r="G2425" s="173"/>
      <c r="I2425" s="92"/>
      <c r="J2425" s="169"/>
      <c r="R2425" s="169"/>
      <c r="S2425" s="169"/>
      <c r="T2425" s="169"/>
      <c r="U2425" s="169"/>
      <c r="V2425" s="169"/>
      <c r="W2425" s="108"/>
      <c r="Y2425" s="92"/>
      <c r="Z2425" s="169"/>
      <c r="AA2425" s="169"/>
    </row>
    <row r="2426" spans="1:32" hidden="1" x14ac:dyDescent="0.25">
      <c r="A2426" s="171"/>
      <c r="B2426" s="171"/>
      <c r="C2426" s="171"/>
      <c r="D2426" s="172"/>
      <c r="E2426" s="173"/>
      <c r="F2426" s="173"/>
      <c r="G2426" s="173"/>
      <c r="I2426" s="92"/>
      <c r="J2426" s="169"/>
      <c r="R2426" s="169"/>
      <c r="S2426" s="169"/>
      <c r="T2426" s="169"/>
      <c r="U2426" s="169"/>
      <c r="V2426" s="169"/>
      <c r="W2426" s="108"/>
      <c r="Y2426" s="92"/>
      <c r="Z2426" s="169"/>
      <c r="AA2426" s="169"/>
    </row>
    <row r="2427" spans="1:32" hidden="1" x14ac:dyDescent="0.25">
      <c r="A2427" s="171"/>
      <c r="B2427" s="171"/>
      <c r="C2427" s="171"/>
      <c r="D2427" s="172"/>
      <c r="E2427" s="173"/>
      <c r="F2427" s="173"/>
      <c r="G2427" s="173"/>
      <c r="I2427" s="92"/>
      <c r="J2427" s="169"/>
      <c r="R2427" s="169"/>
      <c r="S2427" s="169"/>
      <c r="T2427" s="169"/>
      <c r="U2427" s="169"/>
      <c r="V2427" s="169"/>
      <c r="W2427" s="108"/>
      <c r="Y2427" s="92"/>
      <c r="Z2427" s="169"/>
      <c r="AA2427" s="169"/>
      <c r="AF2427" s="169"/>
    </row>
    <row r="2428" spans="1:32" hidden="1" x14ac:dyDescent="0.25">
      <c r="A2428" s="171"/>
      <c r="B2428" s="171"/>
      <c r="C2428" s="171"/>
      <c r="D2428" s="172"/>
      <c r="E2428" s="173"/>
      <c r="F2428" s="173"/>
      <c r="G2428" s="173"/>
      <c r="I2428" s="92"/>
      <c r="J2428" s="169"/>
      <c r="R2428" s="169"/>
      <c r="S2428" s="169"/>
      <c r="T2428" s="169"/>
      <c r="U2428" s="169"/>
      <c r="V2428" s="169"/>
      <c r="W2428" s="108"/>
      <c r="Y2428" s="92"/>
      <c r="Z2428" s="169"/>
      <c r="AA2428" s="169"/>
    </row>
    <row r="2429" spans="1:32" hidden="1" x14ac:dyDescent="0.25">
      <c r="A2429" s="171"/>
      <c r="B2429" s="171"/>
      <c r="C2429" s="171"/>
      <c r="D2429" s="172"/>
      <c r="E2429" s="173"/>
      <c r="F2429" s="173"/>
      <c r="G2429" s="173"/>
      <c r="I2429" s="92"/>
      <c r="J2429" s="169"/>
      <c r="R2429" s="169"/>
      <c r="S2429" s="169"/>
      <c r="T2429" s="169"/>
      <c r="U2429" s="169"/>
      <c r="V2429" s="169"/>
      <c r="W2429" s="108"/>
      <c r="Y2429" s="92"/>
      <c r="Z2429" s="169"/>
      <c r="AA2429" s="169"/>
    </row>
    <row r="2430" spans="1:32" hidden="1" x14ac:dyDescent="0.25">
      <c r="A2430" s="171"/>
      <c r="B2430" s="171"/>
      <c r="C2430" s="171"/>
      <c r="D2430" s="172"/>
      <c r="E2430" s="173"/>
      <c r="F2430" s="173"/>
      <c r="G2430" s="173"/>
      <c r="I2430" s="92"/>
      <c r="J2430" s="169"/>
      <c r="R2430" s="169"/>
      <c r="S2430" s="169"/>
      <c r="T2430" s="169"/>
      <c r="U2430" s="169"/>
      <c r="V2430" s="169"/>
      <c r="W2430" s="108"/>
      <c r="Y2430" s="92"/>
      <c r="Z2430" s="169"/>
      <c r="AA2430" s="169"/>
    </row>
    <row r="2431" spans="1:32" hidden="1" x14ac:dyDescent="0.25">
      <c r="A2431" s="171"/>
      <c r="B2431" s="171"/>
      <c r="C2431" s="171"/>
      <c r="D2431" s="172"/>
      <c r="E2431" s="173"/>
      <c r="F2431" s="173"/>
      <c r="G2431" s="173"/>
      <c r="I2431" s="92"/>
      <c r="J2431" s="169"/>
      <c r="R2431" s="169"/>
      <c r="S2431" s="169"/>
      <c r="T2431" s="169"/>
      <c r="U2431" s="169"/>
      <c r="V2431" s="169"/>
      <c r="W2431" s="108"/>
      <c r="Y2431" s="92"/>
      <c r="Z2431" s="169"/>
      <c r="AA2431" s="169"/>
    </row>
    <row r="2432" spans="1:32" hidden="1" x14ac:dyDescent="0.25">
      <c r="A2432" s="171"/>
      <c r="B2432" s="171"/>
      <c r="C2432" s="171"/>
      <c r="D2432" s="172"/>
      <c r="E2432" s="173"/>
      <c r="F2432" s="173"/>
      <c r="G2432" s="173"/>
      <c r="I2432" s="92"/>
      <c r="J2432" s="169"/>
      <c r="R2432" s="169"/>
      <c r="S2432" s="169"/>
      <c r="T2432" s="169"/>
      <c r="U2432" s="169"/>
      <c r="V2432" s="169"/>
      <c r="W2432" s="108"/>
      <c r="Y2432" s="92"/>
      <c r="Z2432" s="169"/>
      <c r="AA2432" s="169"/>
    </row>
    <row r="2433" spans="1:32" hidden="1" x14ac:dyDescent="0.25">
      <c r="A2433" s="171"/>
      <c r="B2433" s="171"/>
      <c r="C2433" s="171"/>
      <c r="D2433" s="172"/>
      <c r="E2433" s="173"/>
      <c r="F2433" s="173"/>
      <c r="G2433" s="173"/>
      <c r="I2433" s="92"/>
      <c r="J2433" s="169"/>
      <c r="R2433" s="169"/>
      <c r="S2433" s="169"/>
      <c r="T2433" s="169"/>
      <c r="U2433" s="169"/>
      <c r="V2433" s="169"/>
      <c r="W2433" s="108"/>
      <c r="Y2433" s="92"/>
      <c r="Z2433" s="169"/>
      <c r="AA2433" s="169"/>
    </row>
    <row r="2434" spans="1:32" hidden="1" x14ac:dyDescent="0.25">
      <c r="A2434" s="171"/>
      <c r="B2434" s="171"/>
      <c r="C2434" s="171"/>
      <c r="D2434" s="172"/>
      <c r="E2434" s="173"/>
      <c r="F2434" s="173"/>
      <c r="G2434" s="173"/>
      <c r="I2434" s="92"/>
      <c r="J2434" s="169"/>
      <c r="R2434" s="169"/>
      <c r="S2434" s="169"/>
      <c r="T2434" s="169"/>
      <c r="U2434" s="169"/>
      <c r="V2434" s="169"/>
      <c r="W2434" s="108"/>
      <c r="Y2434" s="92"/>
      <c r="Z2434" s="169"/>
      <c r="AA2434" s="169"/>
      <c r="AF2434" s="169"/>
    </row>
    <row r="2435" spans="1:32" hidden="1" x14ac:dyDescent="0.25">
      <c r="A2435" s="171"/>
      <c r="B2435" s="171"/>
      <c r="C2435" s="171"/>
      <c r="D2435" s="172"/>
      <c r="E2435" s="173"/>
      <c r="F2435" s="173"/>
      <c r="G2435" s="173"/>
      <c r="I2435" s="92"/>
      <c r="J2435" s="169"/>
      <c r="R2435" s="169"/>
      <c r="S2435" s="169"/>
      <c r="T2435" s="169"/>
      <c r="U2435" s="169"/>
      <c r="V2435" s="169"/>
      <c r="W2435" s="108"/>
      <c r="Y2435" s="92"/>
      <c r="Z2435" s="169"/>
      <c r="AA2435" s="169"/>
    </row>
    <row r="2436" spans="1:32" hidden="1" x14ac:dyDescent="0.25">
      <c r="A2436" s="171"/>
      <c r="B2436" s="171"/>
      <c r="C2436" s="171"/>
      <c r="D2436" s="172"/>
      <c r="E2436" s="173"/>
      <c r="F2436" s="173"/>
      <c r="G2436" s="173"/>
      <c r="I2436" s="92"/>
      <c r="J2436" s="169"/>
      <c r="R2436" s="169"/>
      <c r="S2436" s="169"/>
      <c r="T2436" s="169"/>
      <c r="U2436" s="169"/>
      <c r="V2436" s="169"/>
      <c r="W2436" s="108"/>
      <c r="Y2436" s="92"/>
      <c r="Z2436" s="169"/>
      <c r="AA2436" s="169"/>
    </row>
    <row r="2437" spans="1:32" hidden="1" x14ac:dyDescent="0.25">
      <c r="A2437" s="171"/>
      <c r="B2437" s="171"/>
      <c r="C2437" s="171"/>
      <c r="D2437" s="172"/>
      <c r="E2437" s="173"/>
      <c r="F2437" s="173"/>
      <c r="G2437" s="173"/>
      <c r="I2437" s="92"/>
      <c r="J2437" s="169"/>
      <c r="R2437" s="169"/>
      <c r="S2437" s="169"/>
      <c r="T2437" s="169"/>
      <c r="U2437" s="169"/>
      <c r="V2437" s="169"/>
      <c r="W2437" s="108"/>
      <c r="Y2437" s="92"/>
      <c r="Z2437" s="169"/>
      <c r="AA2437" s="169"/>
    </row>
    <row r="2438" spans="1:32" hidden="1" x14ac:dyDescent="0.25">
      <c r="A2438" s="171"/>
      <c r="B2438" s="171"/>
      <c r="C2438" s="171"/>
      <c r="D2438" s="172"/>
      <c r="E2438" s="173"/>
      <c r="F2438" s="173"/>
      <c r="G2438" s="173"/>
      <c r="I2438" s="92"/>
      <c r="J2438" s="169"/>
      <c r="R2438" s="169"/>
      <c r="S2438" s="169"/>
      <c r="T2438" s="169"/>
      <c r="U2438" s="169"/>
      <c r="V2438" s="169"/>
      <c r="W2438" s="108"/>
      <c r="Y2438" s="92"/>
      <c r="Z2438" s="169"/>
      <c r="AA2438" s="169"/>
    </row>
    <row r="2439" spans="1:32" hidden="1" x14ac:dyDescent="0.25">
      <c r="A2439" s="171"/>
      <c r="B2439" s="171"/>
      <c r="C2439" s="171"/>
      <c r="D2439" s="172"/>
      <c r="E2439" s="173"/>
      <c r="F2439" s="173"/>
      <c r="G2439" s="173"/>
      <c r="I2439" s="92"/>
      <c r="J2439" s="169"/>
      <c r="R2439" s="169"/>
      <c r="S2439" s="169"/>
      <c r="T2439" s="169"/>
      <c r="U2439" s="169"/>
      <c r="V2439" s="169"/>
      <c r="W2439" s="108"/>
      <c r="Y2439" s="92"/>
      <c r="Z2439" s="169"/>
      <c r="AA2439" s="169"/>
    </row>
    <row r="2440" spans="1:32" hidden="1" x14ac:dyDescent="0.25">
      <c r="A2440" s="171"/>
      <c r="B2440" s="171"/>
      <c r="C2440" s="171"/>
      <c r="D2440" s="172"/>
      <c r="E2440" s="173"/>
      <c r="F2440" s="173"/>
      <c r="G2440" s="173"/>
      <c r="I2440" s="92"/>
      <c r="J2440" s="169"/>
      <c r="R2440" s="169"/>
      <c r="S2440" s="169"/>
      <c r="T2440" s="169"/>
      <c r="U2440" s="169"/>
      <c r="V2440" s="169"/>
      <c r="W2440" s="108"/>
      <c r="Y2440" s="92"/>
      <c r="Z2440" s="169"/>
      <c r="AA2440" s="169"/>
      <c r="AF2440" s="169"/>
    </row>
    <row r="2441" spans="1:32" hidden="1" x14ac:dyDescent="0.25">
      <c r="A2441" s="171"/>
      <c r="B2441" s="171"/>
      <c r="C2441" s="171"/>
      <c r="D2441" s="172"/>
      <c r="E2441" s="173"/>
      <c r="F2441" s="173"/>
      <c r="G2441" s="173"/>
      <c r="I2441" s="92"/>
      <c r="J2441" s="169"/>
      <c r="R2441" s="169"/>
      <c r="S2441" s="169"/>
      <c r="T2441" s="169"/>
      <c r="U2441" s="169"/>
      <c r="V2441" s="169"/>
      <c r="W2441" s="108"/>
      <c r="Y2441" s="92"/>
      <c r="Z2441" s="169"/>
      <c r="AA2441" s="169"/>
    </row>
    <row r="2442" spans="1:32" hidden="1" x14ac:dyDescent="0.25">
      <c r="A2442" s="171"/>
      <c r="B2442" s="171"/>
      <c r="C2442" s="171"/>
      <c r="D2442" s="172"/>
      <c r="E2442" s="173"/>
      <c r="F2442" s="173"/>
      <c r="G2442" s="173"/>
      <c r="I2442" s="92"/>
      <c r="J2442" s="169"/>
      <c r="R2442" s="169"/>
      <c r="S2442" s="169"/>
      <c r="T2442" s="169"/>
      <c r="U2442" s="169"/>
      <c r="V2442" s="169"/>
      <c r="W2442" s="108"/>
      <c r="Y2442" s="92"/>
      <c r="Z2442" s="169"/>
      <c r="AA2442" s="169"/>
    </row>
    <row r="2443" spans="1:32" hidden="1" x14ac:dyDescent="0.25">
      <c r="A2443" s="171"/>
      <c r="B2443" s="171"/>
      <c r="C2443" s="171"/>
      <c r="D2443" s="172"/>
      <c r="E2443" s="173"/>
      <c r="F2443" s="173"/>
      <c r="G2443" s="173"/>
      <c r="I2443" s="92"/>
      <c r="J2443" s="169"/>
      <c r="R2443" s="169"/>
      <c r="S2443" s="169"/>
      <c r="T2443" s="169"/>
      <c r="U2443" s="169"/>
      <c r="V2443" s="169"/>
      <c r="W2443" s="108"/>
      <c r="Y2443" s="92"/>
      <c r="Z2443" s="169"/>
      <c r="AA2443" s="169"/>
    </row>
    <row r="2444" spans="1:32" hidden="1" x14ac:dyDescent="0.25">
      <c r="A2444" s="171"/>
      <c r="B2444" s="171"/>
      <c r="C2444" s="171"/>
      <c r="D2444" s="172"/>
      <c r="E2444" s="173"/>
      <c r="F2444" s="173"/>
      <c r="G2444" s="173"/>
      <c r="I2444" s="92"/>
      <c r="J2444" s="169"/>
      <c r="R2444" s="169"/>
      <c r="S2444" s="169"/>
      <c r="T2444" s="169"/>
      <c r="U2444" s="169"/>
      <c r="V2444" s="169"/>
      <c r="W2444" s="108"/>
      <c r="Y2444" s="92"/>
      <c r="Z2444" s="169"/>
      <c r="AA2444" s="169"/>
    </row>
    <row r="2445" spans="1:32" hidden="1" x14ac:dyDescent="0.25">
      <c r="A2445" s="171"/>
      <c r="B2445" s="171"/>
      <c r="C2445" s="171"/>
      <c r="D2445" s="172"/>
      <c r="E2445" s="173"/>
      <c r="F2445" s="173"/>
      <c r="G2445" s="173"/>
      <c r="I2445" s="92"/>
      <c r="J2445" s="169"/>
      <c r="R2445" s="169"/>
      <c r="S2445" s="169"/>
      <c r="T2445" s="169"/>
      <c r="U2445" s="169"/>
      <c r="V2445" s="169"/>
      <c r="W2445" s="108"/>
      <c r="Y2445" s="92"/>
      <c r="Z2445" s="169"/>
      <c r="AA2445" s="169"/>
    </row>
    <row r="2446" spans="1:32" hidden="1" x14ac:dyDescent="0.25">
      <c r="A2446" s="171"/>
      <c r="B2446" s="171"/>
      <c r="C2446" s="171"/>
      <c r="D2446" s="172"/>
      <c r="E2446" s="173"/>
      <c r="F2446" s="173"/>
      <c r="G2446" s="173"/>
      <c r="I2446" s="92"/>
      <c r="J2446" s="169"/>
      <c r="R2446" s="169"/>
      <c r="S2446" s="169"/>
      <c r="T2446" s="169"/>
      <c r="U2446" s="169"/>
      <c r="V2446" s="169"/>
      <c r="W2446" s="108"/>
      <c r="Y2446" s="92"/>
      <c r="Z2446" s="169"/>
      <c r="AA2446" s="169"/>
    </row>
    <row r="2447" spans="1:32" hidden="1" x14ac:dyDescent="0.25">
      <c r="A2447" s="171"/>
      <c r="B2447" s="171"/>
      <c r="C2447" s="171"/>
      <c r="D2447" s="172"/>
      <c r="E2447" s="173"/>
      <c r="F2447" s="173"/>
      <c r="G2447" s="173"/>
      <c r="I2447" s="92"/>
      <c r="J2447" s="169"/>
      <c r="R2447" s="169"/>
      <c r="S2447" s="169"/>
      <c r="T2447" s="169"/>
      <c r="U2447" s="169"/>
      <c r="V2447" s="169"/>
      <c r="W2447" s="108"/>
      <c r="Y2447" s="92"/>
      <c r="Z2447" s="169"/>
      <c r="AA2447" s="169"/>
    </row>
    <row r="2448" spans="1:32" hidden="1" x14ac:dyDescent="0.25">
      <c r="A2448" s="171"/>
      <c r="B2448" s="171"/>
      <c r="C2448" s="171"/>
      <c r="D2448" s="172"/>
      <c r="E2448" s="173"/>
      <c r="F2448" s="173"/>
      <c r="G2448" s="173"/>
      <c r="I2448" s="92"/>
      <c r="J2448" s="169"/>
      <c r="R2448" s="169"/>
      <c r="S2448" s="169"/>
      <c r="T2448" s="169"/>
      <c r="U2448" s="169"/>
      <c r="V2448" s="169"/>
      <c r="W2448" s="108"/>
      <c r="Y2448" s="92"/>
      <c r="Z2448" s="169"/>
      <c r="AA2448" s="169"/>
    </row>
    <row r="2449" spans="1:27" hidden="1" x14ac:dyDescent="0.25">
      <c r="A2449" s="171"/>
      <c r="B2449" s="171"/>
      <c r="C2449" s="171"/>
      <c r="D2449" s="172"/>
      <c r="E2449" s="173"/>
      <c r="F2449" s="173"/>
      <c r="G2449" s="173"/>
      <c r="I2449" s="92"/>
      <c r="J2449" s="169"/>
      <c r="R2449" s="169"/>
      <c r="S2449" s="169"/>
      <c r="T2449" s="169"/>
      <c r="U2449" s="169"/>
      <c r="V2449" s="169"/>
      <c r="W2449" s="108"/>
      <c r="Y2449" s="92"/>
      <c r="Z2449" s="169"/>
      <c r="AA2449" s="169"/>
    </row>
    <row r="2450" spans="1:27" hidden="1" x14ac:dyDescent="0.25">
      <c r="A2450" s="171"/>
      <c r="B2450" s="171"/>
      <c r="C2450" s="171"/>
      <c r="D2450" s="172"/>
      <c r="E2450" s="173"/>
      <c r="F2450" s="173"/>
      <c r="G2450" s="173"/>
      <c r="I2450" s="92"/>
      <c r="J2450" s="169"/>
      <c r="R2450" s="169"/>
      <c r="S2450" s="169"/>
      <c r="T2450" s="169"/>
      <c r="U2450" s="169"/>
      <c r="V2450" s="169"/>
      <c r="W2450" s="108"/>
      <c r="Y2450" s="92"/>
      <c r="Z2450" s="169"/>
      <c r="AA2450" s="169"/>
    </row>
    <row r="2451" spans="1:27" hidden="1" x14ac:dyDescent="0.25">
      <c r="A2451" s="171"/>
      <c r="B2451" s="171"/>
      <c r="C2451" s="171"/>
      <c r="D2451" s="172"/>
      <c r="E2451" s="173"/>
      <c r="F2451" s="173"/>
      <c r="G2451" s="173"/>
      <c r="I2451" s="92"/>
      <c r="J2451" s="169"/>
      <c r="R2451" s="169"/>
      <c r="S2451" s="169"/>
      <c r="T2451" s="169"/>
      <c r="U2451" s="169"/>
      <c r="V2451" s="169"/>
      <c r="W2451" s="108"/>
      <c r="Y2451" s="92"/>
      <c r="Z2451" s="169"/>
      <c r="AA2451" s="169"/>
    </row>
    <row r="2452" spans="1:27" hidden="1" x14ac:dyDescent="0.25">
      <c r="A2452" s="171"/>
      <c r="B2452" s="171"/>
      <c r="C2452" s="171"/>
      <c r="D2452" s="172"/>
      <c r="E2452" s="173"/>
      <c r="F2452" s="173"/>
      <c r="G2452" s="173"/>
      <c r="I2452" s="92"/>
      <c r="J2452" s="169"/>
      <c r="R2452" s="169"/>
      <c r="S2452" s="169"/>
      <c r="T2452" s="169"/>
      <c r="U2452" s="169"/>
      <c r="V2452" s="169"/>
      <c r="W2452" s="108"/>
      <c r="Y2452" s="92"/>
      <c r="Z2452" s="169"/>
      <c r="AA2452" s="169"/>
    </row>
    <row r="2453" spans="1:27" hidden="1" x14ac:dyDescent="0.25">
      <c r="A2453" s="171"/>
      <c r="B2453" s="171"/>
      <c r="C2453" s="171"/>
      <c r="D2453" s="172"/>
      <c r="E2453" s="173"/>
      <c r="F2453" s="173"/>
      <c r="G2453" s="173"/>
      <c r="I2453" s="92"/>
      <c r="J2453" s="169"/>
      <c r="R2453" s="169"/>
      <c r="S2453" s="169"/>
      <c r="T2453" s="169"/>
      <c r="U2453" s="169"/>
      <c r="V2453" s="169"/>
      <c r="W2453" s="108"/>
      <c r="Y2453" s="92"/>
      <c r="Z2453" s="169"/>
      <c r="AA2453" s="169"/>
    </row>
    <row r="2454" spans="1:27" hidden="1" x14ac:dyDescent="0.25">
      <c r="A2454" s="171"/>
      <c r="B2454" s="171"/>
      <c r="C2454" s="171"/>
      <c r="D2454" s="172"/>
      <c r="E2454" s="173"/>
      <c r="F2454" s="173"/>
      <c r="G2454" s="173"/>
      <c r="I2454" s="92"/>
      <c r="J2454" s="169"/>
      <c r="R2454" s="169"/>
      <c r="S2454" s="169"/>
      <c r="T2454" s="169"/>
      <c r="U2454" s="169"/>
      <c r="V2454" s="169"/>
      <c r="W2454" s="108"/>
      <c r="Y2454" s="92"/>
      <c r="Z2454" s="169"/>
      <c r="AA2454" s="169"/>
    </row>
    <row r="2455" spans="1:27" hidden="1" x14ac:dyDescent="0.25">
      <c r="A2455" s="171"/>
      <c r="B2455" s="171"/>
      <c r="C2455" s="171"/>
      <c r="D2455" s="172"/>
      <c r="E2455" s="173"/>
      <c r="F2455" s="173"/>
      <c r="G2455" s="173"/>
      <c r="I2455" s="92"/>
      <c r="J2455" s="169"/>
      <c r="R2455" s="169"/>
      <c r="S2455" s="169"/>
      <c r="T2455" s="169"/>
      <c r="U2455" s="169"/>
      <c r="V2455" s="169"/>
      <c r="W2455" s="108"/>
      <c r="Y2455" s="92"/>
      <c r="Z2455" s="169"/>
      <c r="AA2455" s="169"/>
    </row>
    <row r="2456" spans="1:27" hidden="1" x14ac:dyDescent="0.25">
      <c r="A2456" s="171"/>
      <c r="B2456" s="171"/>
      <c r="C2456" s="171"/>
      <c r="D2456" s="172"/>
      <c r="E2456" s="173"/>
      <c r="F2456" s="173"/>
      <c r="G2456" s="173"/>
      <c r="I2456" s="92"/>
      <c r="J2456" s="169"/>
      <c r="R2456" s="169"/>
      <c r="S2456" s="169"/>
      <c r="T2456" s="169"/>
      <c r="U2456" s="169"/>
      <c r="V2456" s="169"/>
      <c r="W2456" s="108"/>
      <c r="Y2456" s="92"/>
      <c r="Z2456" s="169"/>
      <c r="AA2456" s="169"/>
    </row>
    <row r="2457" spans="1:27" hidden="1" x14ac:dyDescent="0.25">
      <c r="A2457" s="171"/>
      <c r="B2457" s="171"/>
      <c r="C2457" s="171"/>
      <c r="D2457" s="172"/>
      <c r="E2457" s="173"/>
      <c r="F2457" s="173"/>
      <c r="G2457" s="173"/>
      <c r="I2457" s="92"/>
      <c r="J2457" s="169"/>
      <c r="R2457" s="169"/>
      <c r="S2457" s="169"/>
      <c r="T2457" s="169"/>
      <c r="U2457" s="169"/>
      <c r="V2457" s="169"/>
      <c r="W2457" s="108"/>
      <c r="Y2457" s="92"/>
      <c r="Z2457" s="169"/>
      <c r="AA2457" s="169"/>
    </row>
    <row r="2458" spans="1:27" hidden="1" x14ac:dyDescent="0.25">
      <c r="A2458" s="171"/>
      <c r="B2458" s="171"/>
      <c r="C2458" s="171"/>
      <c r="D2458" s="172"/>
      <c r="E2458" s="173"/>
      <c r="F2458" s="173"/>
      <c r="G2458" s="173"/>
      <c r="I2458" s="92"/>
      <c r="J2458" s="169"/>
      <c r="R2458" s="169"/>
      <c r="S2458" s="169"/>
      <c r="T2458" s="169"/>
      <c r="U2458" s="169"/>
      <c r="V2458" s="169"/>
      <c r="W2458" s="108"/>
      <c r="Y2458" s="92"/>
      <c r="Z2458" s="169"/>
      <c r="AA2458" s="169"/>
    </row>
    <row r="2459" spans="1:27" hidden="1" x14ac:dyDescent="0.25">
      <c r="A2459" s="171"/>
      <c r="B2459" s="171"/>
      <c r="C2459" s="171"/>
      <c r="D2459" s="172"/>
      <c r="E2459" s="173"/>
      <c r="F2459" s="173"/>
      <c r="G2459" s="173"/>
      <c r="I2459" s="92"/>
      <c r="J2459" s="169"/>
      <c r="R2459" s="169"/>
      <c r="S2459" s="169"/>
      <c r="T2459" s="169"/>
      <c r="U2459" s="169"/>
      <c r="V2459" s="169"/>
      <c r="W2459" s="108"/>
      <c r="Y2459" s="92"/>
      <c r="Z2459" s="169"/>
      <c r="AA2459" s="169"/>
    </row>
    <row r="2460" spans="1:27" hidden="1" x14ac:dyDescent="0.25">
      <c r="A2460" s="171"/>
      <c r="B2460" s="171"/>
      <c r="C2460" s="171"/>
      <c r="D2460" s="172"/>
      <c r="E2460" s="173"/>
      <c r="F2460" s="173"/>
      <c r="G2460" s="173"/>
      <c r="I2460" s="92"/>
      <c r="J2460" s="169"/>
      <c r="R2460" s="169"/>
      <c r="S2460" s="169"/>
      <c r="T2460" s="169"/>
      <c r="U2460" s="169"/>
      <c r="V2460" s="169"/>
      <c r="W2460" s="108"/>
      <c r="Y2460" s="92"/>
      <c r="Z2460" s="169"/>
      <c r="AA2460" s="169"/>
    </row>
    <row r="2461" spans="1:27" hidden="1" x14ac:dyDescent="0.25">
      <c r="A2461" s="171"/>
      <c r="B2461" s="171"/>
      <c r="C2461" s="171"/>
      <c r="D2461" s="172"/>
      <c r="E2461" s="173"/>
      <c r="F2461" s="173"/>
      <c r="G2461" s="173"/>
      <c r="I2461" s="92"/>
      <c r="J2461" s="169"/>
      <c r="R2461" s="169"/>
      <c r="S2461" s="169"/>
      <c r="T2461" s="169"/>
      <c r="U2461" s="169"/>
      <c r="V2461" s="169"/>
      <c r="W2461" s="108"/>
      <c r="Y2461" s="92"/>
      <c r="Z2461" s="169"/>
      <c r="AA2461" s="169"/>
    </row>
    <row r="2462" spans="1:27" hidden="1" x14ac:dyDescent="0.25">
      <c r="A2462" s="171"/>
      <c r="B2462" s="171"/>
      <c r="C2462" s="171"/>
      <c r="D2462" s="172"/>
      <c r="E2462" s="173"/>
      <c r="F2462" s="173"/>
      <c r="G2462" s="173"/>
      <c r="I2462" s="92"/>
      <c r="J2462" s="169"/>
      <c r="R2462" s="169"/>
      <c r="S2462" s="169"/>
      <c r="T2462" s="169"/>
      <c r="U2462" s="169"/>
      <c r="V2462" s="169"/>
      <c r="W2462" s="108"/>
      <c r="Y2462" s="92"/>
      <c r="Z2462" s="169"/>
      <c r="AA2462" s="169"/>
    </row>
    <row r="2463" spans="1:27" hidden="1" x14ac:dyDescent="0.25">
      <c r="A2463" s="171"/>
      <c r="B2463" s="171"/>
      <c r="C2463" s="171"/>
      <c r="D2463" s="172"/>
      <c r="E2463" s="173"/>
      <c r="F2463" s="173"/>
      <c r="G2463" s="173"/>
      <c r="I2463" s="92"/>
      <c r="J2463" s="169"/>
      <c r="R2463" s="169"/>
      <c r="S2463" s="169"/>
      <c r="T2463" s="169"/>
      <c r="U2463" s="169"/>
      <c r="V2463" s="169"/>
      <c r="W2463" s="108"/>
      <c r="Y2463" s="92"/>
      <c r="Z2463" s="169"/>
      <c r="AA2463" s="169"/>
    </row>
    <row r="2464" spans="1:27" hidden="1" x14ac:dyDescent="0.25">
      <c r="A2464" s="171"/>
      <c r="B2464" s="171"/>
      <c r="C2464" s="171"/>
      <c r="D2464" s="172"/>
      <c r="E2464" s="173"/>
      <c r="F2464" s="173"/>
      <c r="G2464" s="173"/>
      <c r="I2464" s="92"/>
      <c r="J2464" s="169"/>
      <c r="R2464" s="169"/>
      <c r="S2464" s="169"/>
      <c r="T2464" s="169"/>
      <c r="U2464" s="169"/>
      <c r="V2464" s="169"/>
      <c r="W2464" s="108"/>
      <c r="Y2464" s="92"/>
      <c r="Z2464" s="169"/>
      <c r="AA2464" s="169"/>
    </row>
    <row r="2465" spans="1:32" hidden="1" x14ac:dyDescent="0.25">
      <c r="A2465" s="171"/>
      <c r="B2465" s="171"/>
      <c r="C2465" s="171"/>
      <c r="D2465" s="172"/>
      <c r="E2465" s="173"/>
      <c r="F2465" s="173"/>
      <c r="G2465" s="173"/>
      <c r="I2465" s="92"/>
      <c r="J2465" s="169"/>
      <c r="R2465" s="169"/>
      <c r="S2465" s="169"/>
      <c r="T2465" s="169"/>
      <c r="U2465" s="169"/>
      <c r="V2465" s="169"/>
      <c r="W2465" s="108"/>
      <c r="Y2465" s="92"/>
      <c r="Z2465" s="169"/>
      <c r="AA2465" s="169"/>
    </row>
    <row r="2466" spans="1:32" hidden="1" x14ac:dyDescent="0.25">
      <c r="A2466" s="171"/>
      <c r="B2466" s="171"/>
      <c r="C2466" s="171"/>
      <c r="D2466" s="172"/>
      <c r="E2466" s="173"/>
      <c r="F2466" s="173"/>
      <c r="G2466" s="173"/>
      <c r="I2466" s="92"/>
      <c r="J2466" s="169"/>
      <c r="R2466" s="169"/>
      <c r="S2466" s="169"/>
      <c r="T2466" s="169"/>
      <c r="U2466" s="169"/>
      <c r="V2466" s="169"/>
      <c r="W2466" s="108"/>
      <c r="Y2466" s="92"/>
      <c r="Z2466" s="169"/>
      <c r="AA2466" s="169"/>
      <c r="AF2466" s="169"/>
    </row>
    <row r="2467" spans="1:32" hidden="1" x14ac:dyDescent="0.25">
      <c r="A2467" s="171"/>
      <c r="B2467" s="171"/>
      <c r="C2467" s="171"/>
      <c r="D2467" s="172"/>
      <c r="E2467" s="173"/>
      <c r="F2467" s="173"/>
      <c r="G2467" s="173"/>
      <c r="I2467" s="92"/>
      <c r="J2467" s="169"/>
      <c r="R2467" s="169"/>
      <c r="S2467" s="169"/>
      <c r="T2467" s="169"/>
      <c r="U2467" s="169"/>
      <c r="V2467" s="169"/>
      <c r="W2467" s="108"/>
      <c r="Y2467" s="92"/>
      <c r="Z2467" s="169"/>
      <c r="AA2467" s="169"/>
    </row>
    <row r="2468" spans="1:32" hidden="1" x14ac:dyDescent="0.25">
      <c r="A2468" s="171"/>
      <c r="B2468" s="171"/>
      <c r="C2468" s="171"/>
      <c r="D2468" s="172"/>
      <c r="E2468" s="173"/>
      <c r="F2468" s="173"/>
      <c r="G2468" s="173"/>
      <c r="I2468" s="92"/>
      <c r="J2468" s="169"/>
      <c r="R2468" s="169"/>
      <c r="S2468" s="169"/>
      <c r="T2468" s="169"/>
      <c r="U2468" s="169"/>
      <c r="V2468" s="169"/>
      <c r="W2468" s="108"/>
      <c r="Y2468" s="92"/>
      <c r="Z2468" s="169"/>
      <c r="AA2468" s="169"/>
    </row>
    <row r="2469" spans="1:32" hidden="1" x14ac:dyDescent="0.25">
      <c r="A2469" s="171"/>
      <c r="B2469" s="171"/>
      <c r="C2469" s="171"/>
      <c r="D2469" s="172"/>
      <c r="E2469" s="173"/>
      <c r="F2469" s="173"/>
      <c r="G2469" s="173"/>
      <c r="I2469" s="92"/>
      <c r="J2469" s="169"/>
      <c r="R2469" s="169"/>
      <c r="S2469" s="169"/>
      <c r="T2469" s="169"/>
      <c r="U2469" s="169"/>
      <c r="V2469" s="169"/>
      <c r="W2469" s="108"/>
      <c r="Y2469" s="92"/>
      <c r="Z2469" s="169"/>
      <c r="AA2469" s="169"/>
    </row>
    <row r="2470" spans="1:32" hidden="1" x14ac:dyDescent="0.25">
      <c r="A2470" s="171"/>
      <c r="B2470" s="171"/>
      <c r="C2470" s="171"/>
      <c r="D2470" s="172"/>
      <c r="E2470" s="173"/>
      <c r="F2470" s="173"/>
      <c r="G2470" s="173"/>
      <c r="I2470" s="92"/>
      <c r="J2470" s="169"/>
      <c r="R2470" s="169"/>
      <c r="S2470" s="169"/>
      <c r="T2470" s="169"/>
      <c r="U2470" s="169"/>
      <c r="V2470" s="169"/>
      <c r="W2470" s="108"/>
      <c r="Y2470" s="92"/>
      <c r="Z2470" s="169"/>
      <c r="AA2470" s="169"/>
    </row>
    <row r="2471" spans="1:32" hidden="1" x14ac:dyDescent="0.25">
      <c r="A2471" s="171"/>
      <c r="B2471" s="171"/>
      <c r="C2471" s="171"/>
      <c r="D2471" s="172"/>
      <c r="E2471" s="173"/>
      <c r="F2471" s="173"/>
      <c r="G2471" s="173"/>
      <c r="I2471" s="92"/>
      <c r="J2471" s="169"/>
      <c r="R2471" s="169"/>
      <c r="S2471" s="169"/>
      <c r="T2471" s="169"/>
      <c r="U2471" s="169"/>
      <c r="V2471" s="169"/>
      <c r="W2471" s="108"/>
      <c r="Y2471" s="92"/>
      <c r="Z2471" s="169"/>
      <c r="AA2471" s="169"/>
    </row>
    <row r="2472" spans="1:32" hidden="1" x14ac:dyDescent="0.25">
      <c r="A2472" s="171"/>
      <c r="B2472" s="171"/>
      <c r="C2472" s="171"/>
      <c r="D2472" s="172"/>
      <c r="E2472" s="173"/>
      <c r="F2472" s="173"/>
      <c r="G2472" s="173"/>
      <c r="I2472" s="92"/>
      <c r="J2472" s="169"/>
      <c r="R2472" s="169"/>
      <c r="S2472" s="169"/>
      <c r="T2472" s="169"/>
      <c r="U2472" s="169"/>
      <c r="V2472" s="169"/>
      <c r="W2472" s="108"/>
      <c r="Y2472" s="92"/>
      <c r="Z2472" s="169"/>
      <c r="AA2472" s="169"/>
    </row>
    <row r="2473" spans="1:32" hidden="1" x14ac:dyDescent="0.25">
      <c r="A2473" s="171"/>
      <c r="B2473" s="171"/>
      <c r="C2473" s="171"/>
      <c r="D2473" s="172"/>
      <c r="E2473" s="173"/>
      <c r="F2473" s="173"/>
      <c r="G2473" s="173"/>
      <c r="I2473" s="92"/>
      <c r="J2473" s="169"/>
      <c r="R2473" s="169"/>
      <c r="S2473" s="169"/>
      <c r="T2473" s="169"/>
      <c r="U2473" s="169"/>
      <c r="V2473" s="169"/>
      <c r="W2473" s="108"/>
      <c r="Y2473" s="92"/>
      <c r="Z2473" s="169"/>
      <c r="AA2473" s="169"/>
    </row>
    <row r="2474" spans="1:32" hidden="1" x14ac:dyDescent="0.25">
      <c r="A2474" s="171"/>
      <c r="B2474" s="171"/>
      <c r="C2474" s="171"/>
      <c r="D2474" s="172"/>
      <c r="E2474" s="173"/>
      <c r="F2474" s="173"/>
      <c r="G2474" s="173"/>
      <c r="I2474" s="92"/>
      <c r="J2474" s="169"/>
      <c r="R2474" s="169"/>
      <c r="S2474" s="169"/>
      <c r="T2474" s="169"/>
      <c r="U2474" s="169"/>
      <c r="V2474" s="169"/>
      <c r="W2474" s="108"/>
      <c r="Y2474" s="92"/>
      <c r="Z2474" s="169"/>
      <c r="AA2474" s="169"/>
    </row>
    <row r="2475" spans="1:32" hidden="1" x14ac:dyDescent="0.25">
      <c r="A2475" s="171"/>
      <c r="B2475" s="171"/>
      <c r="C2475" s="171"/>
      <c r="D2475" s="172"/>
      <c r="E2475" s="173"/>
      <c r="F2475" s="173"/>
      <c r="G2475" s="173"/>
      <c r="I2475" s="92"/>
      <c r="J2475" s="169"/>
      <c r="R2475" s="169"/>
      <c r="S2475" s="169"/>
      <c r="T2475" s="169"/>
      <c r="U2475" s="169"/>
      <c r="V2475" s="169"/>
      <c r="W2475" s="108"/>
      <c r="Y2475" s="92"/>
      <c r="Z2475" s="169"/>
      <c r="AA2475" s="169"/>
    </row>
    <row r="2476" spans="1:32" hidden="1" x14ac:dyDescent="0.25">
      <c r="A2476" s="171"/>
      <c r="B2476" s="171"/>
      <c r="C2476" s="171"/>
      <c r="D2476" s="172"/>
      <c r="E2476" s="173"/>
      <c r="F2476" s="173"/>
      <c r="G2476" s="173"/>
      <c r="I2476" s="92"/>
      <c r="J2476" s="169"/>
      <c r="R2476" s="169"/>
      <c r="S2476" s="169"/>
      <c r="T2476" s="169"/>
      <c r="U2476" s="169"/>
      <c r="V2476" s="169"/>
      <c r="W2476" s="108"/>
      <c r="Y2476" s="92"/>
      <c r="Z2476" s="169"/>
      <c r="AA2476" s="169"/>
    </row>
    <row r="2477" spans="1:32" hidden="1" x14ac:dyDescent="0.25">
      <c r="A2477" s="171"/>
      <c r="B2477" s="171"/>
      <c r="C2477" s="171"/>
      <c r="D2477" s="172"/>
      <c r="E2477" s="173"/>
      <c r="F2477" s="173"/>
      <c r="G2477" s="173"/>
      <c r="I2477" s="92"/>
      <c r="J2477" s="169"/>
      <c r="R2477" s="169"/>
      <c r="S2477" s="169"/>
      <c r="T2477" s="169"/>
      <c r="U2477" s="169"/>
      <c r="V2477" s="169"/>
      <c r="W2477" s="108"/>
      <c r="Y2477" s="92"/>
      <c r="Z2477" s="169"/>
      <c r="AA2477" s="169"/>
    </row>
    <row r="2478" spans="1:32" hidden="1" x14ac:dyDescent="0.25">
      <c r="A2478" s="171"/>
      <c r="B2478" s="171"/>
      <c r="C2478" s="171"/>
      <c r="D2478" s="172"/>
      <c r="E2478" s="173"/>
      <c r="F2478" s="173"/>
      <c r="G2478" s="173"/>
      <c r="I2478" s="92"/>
      <c r="J2478" s="169"/>
      <c r="R2478" s="169"/>
      <c r="S2478" s="169"/>
      <c r="T2478" s="169"/>
      <c r="U2478" s="169"/>
      <c r="V2478" s="169"/>
      <c r="W2478" s="108"/>
      <c r="Y2478" s="92"/>
      <c r="Z2478" s="169"/>
      <c r="AA2478" s="169"/>
    </row>
    <row r="2479" spans="1:32" hidden="1" x14ac:dyDescent="0.25">
      <c r="A2479" s="171"/>
      <c r="B2479" s="171"/>
      <c r="C2479" s="171"/>
      <c r="D2479" s="172"/>
      <c r="E2479" s="173"/>
      <c r="F2479" s="173"/>
      <c r="G2479" s="173"/>
      <c r="I2479" s="92"/>
      <c r="J2479" s="169"/>
      <c r="R2479" s="169"/>
      <c r="S2479" s="169"/>
      <c r="T2479" s="169"/>
      <c r="U2479" s="169"/>
      <c r="V2479" s="169"/>
      <c r="W2479" s="108"/>
      <c r="Y2479" s="92"/>
      <c r="Z2479" s="169"/>
      <c r="AA2479" s="169"/>
    </row>
    <row r="2480" spans="1:32" hidden="1" x14ac:dyDescent="0.25">
      <c r="A2480" s="171"/>
      <c r="B2480" s="171"/>
      <c r="C2480" s="171"/>
      <c r="D2480" s="172"/>
      <c r="E2480" s="173"/>
      <c r="F2480" s="173"/>
      <c r="G2480" s="173"/>
      <c r="I2480" s="92"/>
      <c r="J2480" s="169"/>
      <c r="R2480" s="169"/>
      <c r="S2480" s="169"/>
      <c r="T2480" s="169"/>
      <c r="U2480" s="169"/>
      <c r="V2480" s="169"/>
      <c r="W2480" s="108"/>
      <c r="Y2480" s="92"/>
      <c r="Z2480" s="169"/>
      <c r="AA2480" s="169"/>
    </row>
    <row r="2481" spans="1:27" hidden="1" x14ac:dyDescent="0.25">
      <c r="A2481" s="171"/>
      <c r="B2481" s="171"/>
      <c r="C2481" s="171"/>
      <c r="D2481" s="172"/>
      <c r="E2481" s="173"/>
      <c r="F2481" s="173"/>
      <c r="G2481" s="173"/>
      <c r="I2481" s="92"/>
      <c r="J2481" s="169"/>
      <c r="R2481" s="169"/>
      <c r="S2481" s="169"/>
      <c r="T2481" s="169"/>
      <c r="U2481" s="169"/>
      <c r="V2481" s="169"/>
      <c r="W2481" s="108"/>
      <c r="Y2481" s="92"/>
      <c r="Z2481" s="169"/>
      <c r="AA2481" s="169"/>
    </row>
    <row r="2482" spans="1:27" hidden="1" x14ac:dyDescent="0.25">
      <c r="A2482" s="171"/>
      <c r="B2482" s="171"/>
      <c r="C2482" s="171"/>
      <c r="D2482" s="172"/>
      <c r="E2482" s="173"/>
      <c r="F2482" s="173"/>
      <c r="G2482" s="173"/>
      <c r="I2482" s="92"/>
      <c r="J2482" s="169"/>
      <c r="R2482" s="169"/>
      <c r="S2482" s="169"/>
      <c r="T2482" s="169"/>
      <c r="U2482" s="169"/>
      <c r="V2482" s="169"/>
      <c r="W2482" s="108"/>
      <c r="Y2482" s="92"/>
      <c r="Z2482" s="169"/>
      <c r="AA2482" s="169"/>
    </row>
    <row r="2483" spans="1:27" hidden="1" x14ac:dyDescent="0.25">
      <c r="A2483" s="171"/>
      <c r="B2483" s="171"/>
      <c r="C2483" s="171"/>
      <c r="D2483" s="172"/>
      <c r="E2483" s="173"/>
      <c r="F2483" s="173"/>
      <c r="G2483" s="173"/>
      <c r="I2483" s="92"/>
      <c r="J2483" s="169"/>
      <c r="R2483" s="169"/>
      <c r="S2483" s="169"/>
      <c r="T2483" s="169"/>
      <c r="U2483" s="169"/>
      <c r="V2483" s="169"/>
      <c r="W2483" s="108"/>
      <c r="Y2483" s="92"/>
      <c r="Z2483" s="169"/>
      <c r="AA2483" s="169"/>
    </row>
    <row r="2484" spans="1:27" hidden="1" x14ac:dyDescent="0.25">
      <c r="A2484" s="171"/>
      <c r="B2484" s="171"/>
      <c r="C2484" s="171"/>
      <c r="D2484" s="172"/>
      <c r="E2484" s="173"/>
      <c r="F2484" s="173"/>
      <c r="G2484" s="173"/>
      <c r="I2484" s="92"/>
      <c r="J2484" s="169"/>
      <c r="R2484" s="169"/>
      <c r="S2484" s="169"/>
      <c r="T2484" s="169"/>
      <c r="U2484" s="169"/>
      <c r="V2484" s="169"/>
      <c r="W2484" s="108"/>
      <c r="Y2484" s="92"/>
      <c r="Z2484" s="169"/>
      <c r="AA2484" s="169"/>
    </row>
    <row r="2485" spans="1:27" hidden="1" x14ac:dyDescent="0.25">
      <c r="A2485" s="171"/>
      <c r="B2485" s="171"/>
      <c r="C2485" s="171"/>
      <c r="D2485" s="172"/>
      <c r="E2485" s="173"/>
      <c r="F2485" s="173"/>
      <c r="G2485" s="173"/>
      <c r="I2485" s="92"/>
      <c r="J2485" s="169"/>
      <c r="R2485" s="169"/>
      <c r="S2485" s="169"/>
      <c r="T2485" s="169"/>
      <c r="U2485" s="169"/>
      <c r="V2485" s="169"/>
      <c r="W2485" s="108"/>
      <c r="Y2485" s="92"/>
      <c r="Z2485" s="169"/>
      <c r="AA2485" s="169"/>
    </row>
    <row r="2486" spans="1:27" hidden="1" x14ac:dyDescent="0.25">
      <c r="A2486" s="171"/>
      <c r="B2486" s="171"/>
      <c r="C2486" s="171"/>
      <c r="D2486" s="172"/>
      <c r="E2486" s="173"/>
      <c r="F2486" s="173"/>
      <c r="G2486" s="173"/>
      <c r="I2486" s="92"/>
      <c r="J2486" s="169"/>
      <c r="R2486" s="169"/>
      <c r="S2486" s="169"/>
      <c r="T2486" s="169"/>
      <c r="U2486" s="169"/>
      <c r="V2486" s="169"/>
      <c r="W2486" s="108"/>
      <c r="Y2486" s="92"/>
      <c r="Z2486" s="169"/>
      <c r="AA2486" s="169"/>
    </row>
    <row r="2487" spans="1:27" hidden="1" x14ac:dyDescent="0.25">
      <c r="A2487" s="171"/>
      <c r="B2487" s="171"/>
      <c r="C2487" s="171"/>
      <c r="D2487" s="172"/>
      <c r="E2487" s="173"/>
      <c r="F2487" s="173"/>
      <c r="G2487" s="173"/>
      <c r="I2487" s="92"/>
      <c r="J2487" s="169"/>
      <c r="R2487" s="169"/>
      <c r="S2487" s="169"/>
      <c r="T2487" s="169"/>
      <c r="U2487" s="169"/>
      <c r="V2487" s="169"/>
      <c r="W2487" s="108"/>
      <c r="Y2487" s="92"/>
      <c r="Z2487" s="169"/>
      <c r="AA2487" s="169"/>
    </row>
    <row r="2488" spans="1:27" hidden="1" x14ac:dyDescent="0.25">
      <c r="A2488" s="171"/>
      <c r="B2488" s="171"/>
      <c r="C2488" s="171"/>
      <c r="D2488" s="172"/>
      <c r="E2488" s="173"/>
      <c r="F2488" s="173"/>
      <c r="G2488" s="173"/>
      <c r="I2488" s="92"/>
      <c r="J2488" s="169"/>
      <c r="R2488" s="169"/>
      <c r="S2488" s="169"/>
      <c r="T2488" s="169"/>
      <c r="U2488" s="169"/>
      <c r="V2488" s="169"/>
      <c r="W2488" s="108"/>
      <c r="Y2488" s="92"/>
      <c r="Z2488" s="169"/>
      <c r="AA2488" s="169"/>
    </row>
    <row r="2489" spans="1:27" hidden="1" x14ac:dyDescent="0.25">
      <c r="A2489" s="171"/>
      <c r="B2489" s="171"/>
      <c r="C2489" s="171"/>
      <c r="D2489" s="172"/>
      <c r="E2489" s="173"/>
      <c r="F2489" s="173"/>
      <c r="G2489" s="173"/>
      <c r="I2489" s="92"/>
      <c r="J2489" s="169"/>
      <c r="R2489" s="169"/>
      <c r="S2489" s="169"/>
      <c r="T2489" s="169"/>
      <c r="U2489" s="169"/>
      <c r="V2489" s="169"/>
      <c r="W2489" s="108"/>
      <c r="Y2489" s="92"/>
      <c r="Z2489" s="169"/>
      <c r="AA2489" s="169"/>
    </row>
  </sheetData>
  <autoFilter ref="A1:Z2489">
    <filterColumn colId="2">
      <filters>
        <filter val="L&amp;T FMP Series 16 - Plan A (1223 Days) Direct IDCW Payout"/>
        <filter val="L&amp;T FMP Series 16 - Plan A (1223 Days) IDCW Payout"/>
        <filter val="L&amp;T FMP Series XVII - Plan C (1114 Days) Direct IDCW Payout"/>
        <filter val="L&amp;T FMP Series XVII - Plan C (1114 Days) IDCW Payout"/>
      </filters>
    </filterColumn>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197"/>
  <sheetViews>
    <sheetView workbookViewId="0">
      <selection activeCell="K167" sqref="K167"/>
    </sheetView>
  </sheetViews>
  <sheetFormatPr defaultRowHeight="15" x14ac:dyDescent="0.25"/>
  <cols>
    <col min="2" max="2" width="63.5703125" bestFit="1" customWidth="1"/>
    <col min="6" max="6" width="10" bestFit="1" customWidth="1"/>
    <col min="10" max="10" width="10.140625" bestFit="1" customWidth="1"/>
    <col min="12" max="12" width="20.85546875" bestFit="1" customWidth="1"/>
    <col min="16" max="16" width="13.5703125" customWidth="1"/>
  </cols>
  <sheetData>
    <row r="1" spans="1:24" x14ac:dyDescent="0.25">
      <c r="A1" t="s">
        <v>1317</v>
      </c>
      <c r="B1" t="s">
        <v>1320</v>
      </c>
      <c r="C1" t="s">
        <v>1318</v>
      </c>
      <c r="D1" t="s">
        <v>1319</v>
      </c>
      <c r="E1" t="s">
        <v>1321</v>
      </c>
      <c r="F1" t="s">
        <v>1322</v>
      </c>
    </row>
    <row r="2" spans="1:24" x14ac:dyDescent="0.25">
      <c r="A2" s="169">
        <v>142395</v>
      </c>
      <c r="B2" s="169" t="s">
        <v>2399</v>
      </c>
      <c r="C2" s="169" t="s">
        <v>2401</v>
      </c>
      <c r="D2" s="169"/>
      <c r="E2" s="169">
        <v>14.010999999999999</v>
      </c>
      <c r="F2" s="170">
        <v>44302</v>
      </c>
      <c r="G2">
        <f>A2</f>
        <v>142395</v>
      </c>
      <c r="J2" t="str">
        <f>VLOOKUP(A2,'Div &amp; NAV PU'!I:J,2,0)</f>
        <v>FMP-Live</v>
      </c>
      <c r="K2" t="str">
        <f>+VLOOKUP(A2,'Div &amp; NAV PU'!I:O,6,)</f>
        <v>Y0DC</v>
      </c>
      <c r="L2" t="str">
        <f>+VLOOKUP(A2,'Div &amp; NAV PU'!I:O,7,)</f>
        <v>Direct Plan - IDCW</v>
      </c>
      <c r="M2">
        <f>+VLOOKUP(L2,Financials!$C$36:$AN$54,MATCH(K2,Financials!$1:$1,0)-2,0)</f>
        <v>14.010999999999999</v>
      </c>
      <c r="N2" t="b">
        <f>+M2=E2</f>
        <v>1</v>
      </c>
      <c r="O2" t="str">
        <f>VLOOKUP(A2,'Div &amp; NAV PU'!I:P,8,0)</f>
        <v>Y0DCDDV</v>
      </c>
      <c r="X2">
        <v>11.699</v>
      </c>
    </row>
    <row r="3" spans="1:24" x14ac:dyDescent="0.25">
      <c r="A3" s="169">
        <v>142397</v>
      </c>
      <c r="B3" s="169" t="s">
        <v>2400</v>
      </c>
      <c r="C3" s="169" t="s">
        <v>2402</v>
      </c>
      <c r="D3" s="169"/>
      <c r="E3" s="169">
        <v>13.708</v>
      </c>
      <c r="F3" s="170">
        <v>44302</v>
      </c>
      <c r="G3">
        <f t="shared" ref="G3:G33" si="0">A3</f>
        <v>142397</v>
      </c>
      <c r="J3" t="str">
        <f>VLOOKUP(A3,'Div &amp; NAV PU'!I:J,2,0)</f>
        <v>FMP-Live</v>
      </c>
      <c r="K3" t="str">
        <f>+VLOOKUP(A3,'Div &amp; NAV PU'!I:O,6,)</f>
        <v>Y0DC</v>
      </c>
      <c r="L3" t="str">
        <f>+VLOOKUP(A3,'Div &amp; NAV PU'!I:O,7,)</f>
        <v>Regular Plan - IDCW</v>
      </c>
      <c r="M3">
        <f>+VLOOKUP(L3,Financials!$C$36:$AN$54,MATCH(K3,Financials!$1:$1,0)-2,0)</f>
        <v>13.708</v>
      </c>
      <c r="N3" t="b">
        <f t="shared" ref="N3:N66" si="1">+M3=E3</f>
        <v>1</v>
      </c>
      <c r="O3" t="str">
        <f>VLOOKUP(A3,'Div &amp; NAV PU'!I:P,8,0)</f>
        <v>Y0DCDI</v>
      </c>
      <c r="X3">
        <v>11.287699999999999</v>
      </c>
    </row>
    <row r="4" spans="1:24" x14ac:dyDescent="0.25">
      <c r="A4" s="169">
        <v>143814</v>
      </c>
      <c r="B4" s="169" t="s">
        <v>414</v>
      </c>
      <c r="C4" s="169" t="s">
        <v>2403</v>
      </c>
      <c r="D4" s="169" t="s">
        <v>2404</v>
      </c>
      <c r="E4" s="169">
        <v>18.152999999999999</v>
      </c>
      <c r="F4" s="170">
        <v>44389</v>
      </c>
      <c r="G4">
        <f t="shared" si="0"/>
        <v>143814</v>
      </c>
      <c r="J4" t="str">
        <f>VLOOKUP(A4,'Div &amp; NAV PU'!I:J,2,0)</f>
        <v>FMP-Closed</v>
      </c>
      <c r="K4" t="str">
        <f>+VLOOKUP(A4,'Div &amp; NAV PU'!I:O,6,)</f>
        <v>Y0DD</v>
      </c>
      <c r="L4" t="str">
        <f>+VLOOKUP(A4,'Div &amp; NAV PU'!I:O,7,)</f>
        <v>Direct Plan - IDCW</v>
      </c>
      <c r="M4">
        <f>+VLOOKUP(L4,Financials!$C$36:$AN$54,MATCH(K4,Financials!$1:$1,0)-2,0)</f>
        <v>18.152999999999999</v>
      </c>
      <c r="N4" t="b">
        <f t="shared" si="1"/>
        <v>1</v>
      </c>
      <c r="O4" t="str">
        <f>VLOOKUP(A4,'Div &amp; NAV PU'!I:P,8,0)</f>
        <v>Y0DDDDV</v>
      </c>
      <c r="X4">
        <v>11.161099999999999</v>
      </c>
    </row>
    <row r="5" spans="1:24" x14ac:dyDescent="0.25">
      <c r="A5" s="169">
        <v>143813</v>
      </c>
      <c r="B5" s="169" t="s">
        <v>415</v>
      </c>
      <c r="C5" s="169" t="s">
        <v>2405</v>
      </c>
      <c r="D5" s="169" t="s">
        <v>2406</v>
      </c>
      <c r="E5" s="169">
        <v>17.771999999999998</v>
      </c>
      <c r="F5" s="170">
        <v>44389</v>
      </c>
      <c r="G5">
        <f t="shared" si="0"/>
        <v>143813</v>
      </c>
      <c r="J5" t="str">
        <f>VLOOKUP(A5,'Div &amp; NAV PU'!I:J,2,0)</f>
        <v>FMP-Live</v>
      </c>
      <c r="K5" t="str">
        <f>+VLOOKUP(A5,'Div &amp; NAV PU'!I:O,6,)</f>
        <v>Y0DD</v>
      </c>
      <c r="L5" t="str">
        <f>+VLOOKUP(A5,'Div &amp; NAV PU'!I:O,7,)</f>
        <v>Regular Plan - IDCW</v>
      </c>
      <c r="M5">
        <f>+VLOOKUP(L5,Financials!$C$36:$AN$54,MATCH(K5,Financials!$1:$1,0)-2,0)</f>
        <v>17.771999999999998</v>
      </c>
      <c r="N5" t="b">
        <f t="shared" si="1"/>
        <v>1</v>
      </c>
      <c r="O5" t="str">
        <f>VLOOKUP(A5,'Div &amp; NAV PU'!I:P,8,0)</f>
        <v>Y0DDDI</v>
      </c>
      <c r="X5">
        <v>20.111999999999998</v>
      </c>
    </row>
    <row r="6" spans="1:24" x14ac:dyDescent="0.25">
      <c r="A6" s="169">
        <v>142176</v>
      </c>
      <c r="B6" s="169" t="s">
        <v>408</v>
      </c>
      <c r="C6" s="169" t="s">
        <v>2407</v>
      </c>
      <c r="D6" s="169"/>
      <c r="E6" s="169">
        <v>10</v>
      </c>
      <c r="F6" s="170">
        <v>44313</v>
      </c>
      <c r="G6">
        <f t="shared" si="0"/>
        <v>142176</v>
      </c>
      <c r="J6" t="str">
        <f>VLOOKUP(A6,'Div &amp; NAV PU'!I:J,2,0)</f>
        <v>FMP-Live</v>
      </c>
      <c r="K6" t="str">
        <f>+VLOOKUP(A6,'Div &amp; NAV PU'!I:O,6,)</f>
        <v>Y0DA</v>
      </c>
      <c r="L6" t="str">
        <f>+VLOOKUP(A6,'Div &amp; NAV PU'!I:O,7,)</f>
        <v>Regular Plan - IDCW</v>
      </c>
      <c r="M6">
        <f>+VLOOKUP(L6,Financials!$C$36:$AN$54,MATCH(K6,Financials!$1:$1,0)-2,0)</f>
        <v>10</v>
      </c>
      <c r="N6" t="b">
        <f t="shared" si="1"/>
        <v>1</v>
      </c>
      <c r="O6" t="str">
        <f>VLOOKUP(A6,'Div &amp; NAV PU'!I:P,8,0)</f>
        <v>Y0DADI</v>
      </c>
      <c r="X6">
        <v>10.815</v>
      </c>
    </row>
    <row r="7" spans="1:24" x14ac:dyDescent="0.25">
      <c r="A7" s="169">
        <v>142173</v>
      </c>
      <c r="B7" s="169" t="s">
        <v>409</v>
      </c>
      <c r="C7" s="169" t="s">
        <v>2408</v>
      </c>
      <c r="D7" s="169"/>
      <c r="E7" s="169">
        <v>12.634</v>
      </c>
      <c r="F7" s="170">
        <v>44313</v>
      </c>
      <c r="G7">
        <f t="shared" si="0"/>
        <v>142173</v>
      </c>
      <c r="J7" t="str">
        <f>VLOOKUP(A7,'Div &amp; NAV PU'!I:J,2,0)</f>
        <v>FMP-Live</v>
      </c>
      <c r="K7" t="str">
        <f>+VLOOKUP(A7,'Div &amp; NAV PU'!I:O,6,)</f>
        <v>Y0DA</v>
      </c>
      <c r="L7" t="str">
        <f>+VLOOKUP(A7,'Div &amp; NAV PU'!I:O,7,)</f>
        <v xml:space="preserve">Direct Plan - Growth </v>
      </c>
      <c r="M7">
        <f>+VLOOKUP(L7,Financials!$C$36:$AN$54,MATCH(K7,Financials!$1:$1,0)-2,0)</f>
        <v>12.634</v>
      </c>
      <c r="N7" t="b">
        <f t="shared" si="1"/>
        <v>1</v>
      </c>
      <c r="O7" t="str">
        <f>VLOOKUP(A7,'Div &amp; NAV PU'!I:P,8,0)</f>
        <v>Y0DADGR</v>
      </c>
      <c r="X7">
        <v>11.076599999999999</v>
      </c>
    </row>
    <row r="8" spans="1:24" x14ac:dyDescent="0.25">
      <c r="A8" s="169">
        <v>142174</v>
      </c>
      <c r="B8" s="169" t="s">
        <v>410</v>
      </c>
      <c r="C8" s="169" t="s">
        <v>2409</v>
      </c>
      <c r="D8" s="169"/>
      <c r="E8" s="169">
        <v>10</v>
      </c>
      <c r="F8" s="170">
        <v>44313</v>
      </c>
      <c r="G8">
        <f t="shared" si="0"/>
        <v>142174</v>
      </c>
      <c r="J8" t="str">
        <f>VLOOKUP(A8,'Div &amp; NAV PU'!I:J,2,0)</f>
        <v>FMP-Live</v>
      </c>
      <c r="K8" t="str">
        <f>+VLOOKUP(A8,'Div &amp; NAV PU'!I:O,6,)</f>
        <v>Y0DA</v>
      </c>
      <c r="L8" t="str">
        <f>+VLOOKUP(A8,'Div &amp; NAV PU'!I:O,7,)</f>
        <v>Direct Plan - IDCW</v>
      </c>
      <c r="M8">
        <f>+VLOOKUP(L8,Financials!$C$36:$AN$54,MATCH(K8,Financials!$1:$1,0)-2,0)</f>
        <v>10</v>
      </c>
      <c r="N8" t="b">
        <f t="shared" si="1"/>
        <v>1</v>
      </c>
      <c r="O8" t="str">
        <f>VLOOKUP(A8,'Div &amp; NAV PU'!I:P,8,0)</f>
        <v>Y0DADDV</v>
      </c>
      <c r="X8">
        <v>19.404399999999999</v>
      </c>
    </row>
    <row r="9" spans="1:24" x14ac:dyDescent="0.25">
      <c r="A9" s="169">
        <v>142175</v>
      </c>
      <c r="B9" s="169" t="s">
        <v>411</v>
      </c>
      <c r="C9" s="169" t="s">
        <v>2410</v>
      </c>
      <c r="D9" s="169"/>
      <c r="E9" s="169">
        <v>12.5669</v>
      </c>
      <c r="F9" s="170">
        <v>44313</v>
      </c>
      <c r="G9">
        <f t="shared" si="0"/>
        <v>142175</v>
      </c>
      <c r="J9" t="str">
        <f>VLOOKUP(A9,'Div &amp; NAV PU'!I:J,2,0)</f>
        <v>FMP-Live</v>
      </c>
      <c r="K9" t="str">
        <f>+VLOOKUP(A9,'Div &amp; NAV PU'!I:O,6,)</f>
        <v>Y0DA</v>
      </c>
      <c r="L9" t="str">
        <f>+VLOOKUP(A9,'Div &amp; NAV PU'!I:O,7,)</f>
        <v>Regular Plan - Growth</v>
      </c>
      <c r="M9">
        <f>+VLOOKUP(L9,Financials!$C$36:$AN$54,MATCH(K9,Financials!$1:$1,0)-2,0)</f>
        <v>12.5669</v>
      </c>
      <c r="N9" t="b">
        <f t="shared" si="1"/>
        <v>1</v>
      </c>
      <c r="O9" t="str">
        <f>VLOOKUP(A9,'Div &amp; NAV PU'!I:P,8,0)</f>
        <v>Y0DAGR</v>
      </c>
      <c r="X9">
        <v>10.811400000000001</v>
      </c>
    </row>
    <row r="10" spans="1:24" x14ac:dyDescent="0.25">
      <c r="A10" s="169">
        <v>119291</v>
      </c>
      <c r="B10" s="169" t="s">
        <v>1904</v>
      </c>
      <c r="C10" s="169" t="s">
        <v>2005</v>
      </c>
      <c r="D10" s="169"/>
      <c r="E10" s="169">
        <v>127.03400000000001</v>
      </c>
      <c r="F10" s="170">
        <v>44469</v>
      </c>
      <c r="G10">
        <f t="shared" si="0"/>
        <v>119291</v>
      </c>
      <c r="J10" t="str">
        <f>VLOOKUP(A10,'Div &amp; NAV PU'!I:J,2,0)</f>
        <v>Debt</v>
      </c>
      <c r="K10" t="str">
        <f>+VLOOKUP(A10,'Div &amp; NAV PU'!I:O,6,)</f>
        <v>Y0AA</v>
      </c>
      <c r="L10" t="str">
        <f>+VLOOKUP(A10,'Div &amp; NAV PU'!I:O,7,)</f>
        <v xml:space="preserve">Direct Plan - Growth </v>
      </c>
      <c r="M10">
        <f>+VLOOKUP(L10,Financials!$C$36:$AN$54,MATCH(K10,Financials!$1:$1,0)-2,0)</f>
        <v>127.03400000000001</v>
      </c>
      <c r="N10" t="b">
        <f t="shared" si="1"/>
        <v>1</v>
      </c>
      <c r="O10" t="str">
        <f>VLOOKUP(A10,'Div &amp; NAV PU'!I:P,8,0)</f>
        <v>Y0AADGR</v>
      </c>
      <c r="X10">
        <v>11.905200000000001</v>
      </c>
    </row>
    <row r="11" spans="1:24" x14ac:dyDescent="0.25">
      <c r="A11" s="169">
        <v>119290</v>
      </c>
      <c r="B11" s="169" t="s">
        <v>2006</v>
      </c>
      <c r="C11" s="169" t="s">
        <v>2007</v>
      </c>
      <c r="D11" s="169" t="s">
        <v>2008</v>
      </c>
      <c r="E11" s="169">
        <v>43.298999999999999</v>
      </c>
      <c r="F11" s="170">
        <v>44469</v>
      </c>
      <c r="G11">
        <f t="shared" si="0"/>
        <v>119290</v>
      </c>
      <c r="J11" t="str">
        <f>VLOOKUP(A11,'Div &amp; NAV PU'!I:J,2,0)</f>
        <v>Debt</v>
      </c>
      <c r="K11" t="str">
        <f>+VLOOKUP(A11,'Div &amp; NAV PU'!I:O,6,)</f>
        <v>Y0AA</v>
      </c>
      <c r="L11" t="str">
        <f>+VLOOKUP(A11,'Div &amp; NAV PU'!I:O,7,)</f>
        <v>Direct Plan - IDCW</v>
      </c>
      <c r="M11">
        <f>+VLOOKUP(L11,Financials!$C$36:$AN$54,MATCH(K11,Financials!$1:$1,0)-2,0)</f>
        <v>43.298999999999999</v>
      </c>
      <c r="N11" t="b">
        <f t="shared" si="1"/>
        <v>1</v>
      </c>
      <c r="O11" t="str">
        <f>VLOOKUP(A11,'Div &amp; NAV PU'!I:P,8,0)</f>
        <v>Y0AADDV</v>
      </c>
      <c r="X11">
        <v>59.639099999999999</v>
      </c>
    </row>
    <row r="12" spans="1:24" x14ac:dyDescent="0.25">
      <c r="A12" s="169">
        <v>118043</v>
      </c>
      <c r="B12" s="169" t="s">
        <v>1905</v>
      </c>
      <c r="C12" s="169" t="s">
        <v>2009</v>
      </c>
      <c r="D12" s="169"/>
      <c r="E12" s="169">
        <v>119.577</v>
      </c>
      <c r="F12" s="170">
        <v>44469</v>
      </c>
      <c r="G12">
        <f t="shared" si="0"/>
        <v>118043</v>
      </c>
      <c r="J12" t="str">
        <f>VLOOKUP(A12,'Div &amp; NAV PU'!I:J,2,0)</f>
        <v>Equity</v>
      </c>
      <c r="K12" t="str">
        <f>+VLOOKUP(A12,'Div &amp; NAV PU'!I:O,6,)</f>
        <v>Y0AA</v>
      </c>
      <c r="L12" t="str">
        <f>+VLOOKUP(A12,'Div &amp; NAV PU'!I:O,7,)</f>
        <v>Regular Plan - Growth</v>
      </c>
      <c r="M12">
        <f>+VLOOKUP(L12,Financials!$C$36:$AN$54,MATCH(K12,Financials!$1:$1,0)-2,0)</f>
        <v>119.577</v>
      </c>
      <c r="N12" t="b">
        <f t="shared" si="1"/>
        <v>1</v>
      </c>
      <c r="O12" t="str">
        <f>VLOOKUP(A12,'Div &amp; NAV PU'!I:P,8,0)</f>
        <v>Y0AAGR</v>
      </c>
      <c r="X12">
        <v>19.957799999999999</v>
      </c>
    </row>
    <row r="13" spans="1:24" x14ac:dyDescent="0.25">
      <c r="A13" s="169">
        <v>118044</v>
      </c>
      <c r="B13" s="169" t="s">
        <v>2010</v>
      </c>
      <c r="C13" s="169" t="s">
        <v>2011</v>
      </c>
      <c r="D13" s="169" t="s">
        <v>2012</v>
      </c>
      <c r="E13" s="169">
        <v>37.368000000000002</v>
      </c>
      <c r="F13" s="170">
        <v>44469</v>
      </c>
      <c r="G13">
        <f t="shared" si="0"/>
        <v>118044</v>
      </c>
      <c r="J13" t="str">
        <f>VLOOKUP(A13,'Div &amp; NAV PU'!I:J,2,0)</f>
        <v>Equity</v>
      </c>
      <c r="K13" t="str">
        <f>+VLOOKUP(A13,'Div &amp; NAV PU'!I:O,6,)</f>
        <v>Y0AA</v>
      </c>
      <c r="L13" t="str">
        <f>+VLOOKUP(A13,'Div &amp; NAV PU'!I:O,7,)</f>
        <v>Regular Plan - IDCW</v>
      </c>
      <c r="M13">
        <f>+VLOOKUP(L13,Financials!$C$36:$AN$54,MATCH(K13,Financials!$1:$1,0)-2,0)</f>
        <v>37.368000000000002</v>
      </c>
      <c r="N13" t="b">
        <f t="shared" si="1"/>
        <v>1</v>
      </c>
      <c r="O13" t="str">
        <f>VLOOKUP(A13,'Div &amp; NAV PU'!I:P,8,0)</f>
        <v>Y0AADI</v>
      </c>
      <c r="X13">
        <v>11.829499999999999</v>
      </c>
    </row>
    <row r="14" spans="1:24" x14ac:dyDescent="0.25">
      <c r="A14" s="169">
        <v>119308</v>
      </c>
      <c r="B14" s="169" t="s">
        <v>239</v>
      </c>
      <c r="C14" s="169" t="s">
        <v>2013</v>
      </c>
      <c r="D14" s="169"/>
      <c r="E14" s="169">
        <v>43.918999999999997</v>
      </c>
      <c r="F14" s="170">
        <v>44469</v>
      </c>
      <c r="G14">
        <f t="shared" si="0"/>
        <v>119308</v>
      </c>
      <c r="J14" t="str">
        <f>VLOOKUP(A14,'Div &amp; NAV PU'!I:J,2,0)</f>
        <v>Debt</v>
      </c>
      <c r="K14" t="str">
        <f>+VLOOKUP(A14,'Div &amp; NAV PU'!I:O,6,)</f>
        <v>Y0AC</v>
      </c>
      <c r="L14" t="str">
        <f>+VLOOKUP(A14,'Div &amp; NAV PU'!I:O,7,)</f>
        <v xml:space="preserve">Direct Plan - Growth </v>
      </c>
      <c r="M14">
        <f>+VLOOKUP(L14,Financials!$C$36:$AN$54,MATCH(K14,Financials!$1:$1,0)-2,0)</f>
        <v>43.918999999999997</v>
      </c>
      <c r="N14" t="b">
        <f t="shared" si="1"/>
        <v>1</v>
      </c>
      <c r="O14" t="str">
        <f>VLOOKUP(A14,'Div &amp; NAV PU'!I:P,8,0)</f>
        <v>Y0ACDGR</v>
      </c>
      <c r="X14">
        <v>11.562099999999999</v>
      </c>
    </row>
    <row r="15" spans="1:24" x14ac:dyDescent="0.25">
      <c r="A15" s="169">
        <v>119314</v>
      </c>
      <c r="B15" s="169" t="s">
        <v>2014</v>
      </c>
      <c r="C15" s="169" t="s">
        <v>2015</v>
      </c>
      <c r="D15" s="169" t="s">
        <v>2016</v>
      </c>
      <c r="E15" s="169">
        <v>24.388000000000002</v>
      </c>
      <c r="F15" s="170">
        <v>44469</v>
      </c>
      <c r="G15">
        <f t="shared" si="0"/>
        <v>119314</v>
      </c>
      <c r="J15" t="str">
        <f>VLOOKUP(A15,'Div &amp; NAV PU'!I:J,2,0)</f>
        <v>Debt</v>
      </c>
      <c r="K15" t="str">
        <f>+VLOOKUP(A15,'Div &amp; NAV PU'!I:O,6,)</f>
        <v>Y0AC</v>
      </c>
      <c r="L15" t="str">
        <f>+VLOOKUP(A15,'Div &amp; NAV PU'!I:O,7,)</f>
        <v>Direct Plan - IDCW</v>
      </c>
      <c r="M15">
        <f>+VLOOKUP(L15,Financials!$C$36:$AN$54,MATCH(K15,Financials!$1:$1,0)-2,0)</f>
        <v>24.388000000000002</v>
      </c>
      <c r="N15" t="b">
        <f t="shared" si="1"/>
        <v>1</v>
      </c>
      <c r="O15" t="str">
        <f>VLOOKUP(A15,'Div &amp; NAV PU'!I:P,8,0)</f>
        <v>Y0ACDDV</v>
      </c>
      <c r="X15">
        <v>11.875999999999999</v>
      </c>
    </row>
    <row r="16" spans="1:24" x14ac:dyDescent="0.25">
      <c r="A16" s="169">
        <v>118069</v>
      </c>
      <c r="B16" s="169" t="s">
        <v>241</v>
      </c>
      <c r="C16" s="169" t="s">
        <v>2017</v>
      </c>
      <c r="D16" s="169"/>
      <c r="E16" s="169">
        <v>41.081000000000003</v>
      </c>
      <c r="F16" s="170">
        <v>44469</v>
      </c>
      <c r="G16">
        <f t="shared" si="0"/>
        <v>118069</v>
      </c>
      <c r="J16" t="str">
        <f>VLOOKUP(A16,'Div &amp; NAV PU'!I:J,2,0)</f>
        <v>Equity</v>
      </c>
      <c r="K16" t="str">
        <f>+VLOOKUP(A16,'Div &amp; NAV PU'!I:O,6,)</f>
        <v>Y0AC</v>
      </c>
      <c r="L16" t="str">
        <f>+VLOOKUP(A16,'Div &amp; NAV PU'!I:O,7,)</f>
        <v>Regular Plan - Growth</v>
      </c>
      <c r="M16">
        <f>+VLOOKUP(L16,Financials!$C$36:$AN$54,MATCH(K16,Financials!$1:$1,0)-2,0)</f>
        <v>41.081000000000003</v>
      </c>
      <c r="N16" t="b">
        <f t="shared" si="1"/>
        <v>1</v>
      </c>
      <c r="O16" t="str">
        <f>VLOOKUP(A16,'Div &amp; NAV PU'!I:P,8,0)</f>
        <v>Y0ACGR</v>
      </c>
      <c r="X16">
        <v>21.576499999999999</v>
      </c>
    </row>
    <row r="17" spans="1:24" x14ac:dyDescent="0.25">
      <c r="A17" s="169">
        <v>118070</v>
      </c>
      <c r="B17" s="169" t="s">
        <v>2018</v>
      </c>
      <c r="C17" s="169" t="s">
        <v>2019</v>
      </c>
      <c r="D17" s="169" t="s">
        <v>2020</v>
      </c>
      <c r="E17" s="169">
        <v>22.152999999999999</v>
      </c>
      <c r="F17" s="170">
        <v>44469</v>
      </c>
      <c r="G17">
        <f t="shared" si="0"/>
        <v>118070</v>
      </c>
      <c r="J17" t="str">
        <f>VLOOKUP(A17,'Div &amp; NAV PU'!I:J,2,0)</f>
        <v>Equity</v>
      </c>
      <c r="K17" t="str">
        <f>+VLOOKUP(A17,'Div &amp; NAV PU'!I:O,6,)</f>
        <v>Y0AC</v>
      </c>
      <c r="L17" t="str">
        <f>+VLOOKUP(A17,'Div &amp; NAV PU'!I:O,7,)</f>
        <v>Regular Plan - IDCW</v>
      </c>
      <c r="M17">
        <f>+VLOOKUP(L17,Financials!$C$36:$AN$54,MATCH(K17,Financials!$1:$1,0)-2,0)</f>
        <v>22.152999999999999</v>
      </c>
      <c r="N17" t="b">
        <f t="shared" si="1"/>
        <v>1</v>
      </c>
      <c r="O17" t="str">
        <f>VLOOKUP(A17,'Div &amp; NAV PU'!I:P,8,0)</f>
        <v>Y0ACDI</v>
      </c>
      <c r="X17">
        <v>17.071000000000002</v>
      </c>
    </row>
    <row r="18" spans="1:24" x14ac:dyDescent="0.25">
      <c r="A18" s="169">
        <v>119398</v>
      </c>
      <c r="B18" s="169" t="s">
        <v>2021</v>
      </c>
      <c r="C18" s="169" t="s">
        <v>2022</v>
      </c>
      <c r="D18" s="169" t="s">
        <v>2023</v>
      </c>
      <c r="E18" s="169">
        <v>35.808999999999997</v>
      </c>
      <c r="F18" s="170">
        <v>44469</v>
      </c>
      <c r="G18">
        <f t="shared" si="0"/>
        <v>119398</v>
      </c>
      <c r="J18" t="str">
        <f>VLOOKUP(A18,'Div &amp; NAV PU'!I:J,2,0)</f>
        <v>Debt</v>
      </c>
      <c r="K18" t="str">
        <f>+VLOOKUP(A18,'Div &amp; NAV PU'!I:O,6,)</f>
        <v>Y0AG</v>
      </c>
      <c r="L18" t="str">
        <f>+VLOOKUP(A18,'Div &amp; NAV PU'!I:O,7,)</f>
        <v>Direct Plan - IDCW</v>
      </c>
      <c r="M18">
        <f>+VLOOKUP(L18,Financials!$C$36:$AN$54,MATCH(K18,Financials!$1:$1,0)-2,0)</f>
        <v>35.808999999999997</v>
      </c>
      <c r="N18" t="b">
        <f t="shared" si="1"/>
        <v>1</v>
      </c>
      <c r="O18" t="str">
        <f>VLOOKUP(A18,'Div &amp; NAV PU'!I:P,8,0)</f>
        <v>Y0AGDDV</v>
      </c>
      <c r="X18">
        <v>56.802100000000003</v>
      </c>
    </row>
    <row r="19" spans="1:24" x14ac:dyDescent="0.25">
      <c r="A19" s="169">
        <v>119397</v>
      </c>
      <c r="B19" s="169" t="s">
        <v>247</v>
      </c>
      <c r="C19" s="169" t="s">
        <v>2024</v>
      </c>
      <c r="D19" s="169"/>
      <c r="E19" s="169">
        <v>74.671000000000006</v>
      </c>
      <c r="F19" s="170">
        <v>44469</v>
      </c>
      <c r="G19">
        <f t="shared" si="0"/>
        <v>119397</v>
      </c>
      <c r="J19" t="str">
        <f>VLOOKUP(A19,'Div &amp; NAV PU'!I:J,2,0)</f>
        <v>Debt</v>
      </c>
      <c r="K19" t="str">
        <f>+VLOOKUP(A19,'Div &amp; NAV PU'!I:O,6,)</f>
        <v>Y0AG</v>
      </c>
      <c r="L19" t="str">
        <f>+VLOOKUP(A19,'Div &amp; NAV PU'!I:O,7,)</f>
        <v xml:space="preserve">Direct Plan - Growth </v>
      </c>
      <c r="M19">
        <f>+VLOOKUP(L19,Financials!$C$36:$AN$54,MATCH(K19,Financials!$1:$1,0)-2,0)</f>
        <v>74.671000000000006</v>
      </c>
      <c r="N19" t="b">
        <f t="shared" si="1"/>
        <v>1</v>
      </c>
      <c r="O19" t="str">
        <f>VLOOKUP(A19,'Div &amp; NAV PU'!I:P,8,0)</f>
        <v>Y0AGDGR</v>
      </c>
      <c r="X19">
        <v>10.725899999999999</v>
      </c>
    </row>
    <row r="20" spans="1:24" x14ac:dyDescent="0.25">
      <c r="A20" s="169">
        <v>118049</v>
      </c>
      <c r="B20" s="169" t="s">
        <v>249</v>
      </c>
      <c r="C20" s="169" t="s">
        <v>2025</v>
      </c>
      <c r="D20" s="169"/>
      <c r="E20" s="169">
        <v>69.808999999999997</v>
      </c>
      <c r="F20" s="170">
        <v>44469</v>
      </c>
      <c r="G20">
        <f t="shared" si="0"/>
        <v>118049</v>
      </c>
      <c r="J20" t="str">
        <f>VLOOKUP(A20,'Div &amp; NAV PU'!I:J,2,0)</f>
        <v>Equity</v>
      </c>
      <c r="K20" t="str">
        <f>+VLOOKUP(A20,'Div &amp; NAV PU'!I:O,6,)</f>
        <v>Y0AG</v>
      </c>
      <c r="L20" t="str">
        <f>+VLOOKUP(A20,'Div &amp; NAV PU'!I:O,7,)</f>
        <v>Regular Plan - Growth</v>
      </c>
      <c r="M20">
        <f>+VLOOKUP(L20,Financials!$C$36:$AN$54,MATCH(K20,Financials!$1:$1,0)-2,0)</f>
        <v>69.808999999999997</v>
      </c>
      <c r="N20" t="b">
        <f t="shared" si="1"/>
        <v>1</v>
      </c>
      <c r="O20" t="str">
        <f>VLOOKUP(A20,'Div &amp; NAV PU'!I:P,8,0)</f>
        <v>Y0AGGR</v>
      </c>
      <c r="X20">
        <v>11.5913</v>
      </c>
    </row>
    <row r="21" spans="1:24" x14ac:dyDescent="0.25">
      <c r="A21" s="169">
        <v>118050</v>
      </c>
      <c r="B21" s="169" t="s">
        <v>2026</v>
      </c>
      <c r="C21" s="169" t="s">
        <v>2027</v>
      </c>
      <c r="D21" s="169" t="s">
        <v>2028</v>
      </c>
      <c r="E21" s="169">
        <v>31.279</v>
      </c>
      <c r="F21" s="170">
        <v>44469</v>
      </c>
      <c r="G21">
        <f t="shared" si="0"/>
        <v>118050</v>
      </c>
      <c r="J21" t="str">
        <f>VLOOKUP(A21,'Div &amp; NAV PU'!I:J,2,0)</f>
        <v>Equity</v>
      </c>
      <c r="K21" t="str">
        <f>+VLOOKUP(A21,'Div &amp; NAV PU'!I:O,6,)</f>
        <v>Y0AG</v>
      </c>
      <c r="L21" t="str">
        <f>+VLOOKUP(A21,'Div &amp; NAV PU'!I:O,7,)</f>
        <v>Regular Plan - IDCW</v>
      </c>
      <c r="M21">
        <f>+VLOOKUP(L21,Financials!$C$36:$AN$54,MATCH(K21,Financials!$1:$1,0)-2,0)</f>
        <v>31.279</v>
      </c>
      <c r="N21" t="b">
        <f t="shared" si="1"/>
        <v>1</v>
      </c>
      <c r="O21" t="str">
        <f>VLOOKUP(A21,'Div &amp; NAV PU'!I:P,8,0)</f>
        <v>Y0AGDI</v>
      </c>
      <c r="X21">
        <v>11.1325</v>
      </c>
    </row>
    <row r="22" spans="1:24" x14ac:dyDescent="0.25">
      <c r="A22" s="169">
        <v>119806</v>
      </c>
      <c r="B22" s="169" t="s">
        <v>2029</v>
      </c>
      <c r="C22" s="169" t="s">
        <v>2030</v>
      </c>
      <c r="D22" s="169"/>
      <c r="E22" s="169">
        <v>59.95</v>
      </c>
      <c r="F22" s="170">
        <v>44469</v>
      </c>
      <c r="G22">
        <f t="shared" si="0"/>
        <v>119806</v>
      </c>
      <c r="J22" t="str">
        <f>VLOOKUP(A22,'Div &amp; NAV PU'!I:J,2,0)</f>
        <v>Debt</v>
      </c>
      <c r="K22" t="str">
        <f>+VLOOKUP(A22,'Div &amp; NAV PU'!I:O,6,)</f>
        <v>Y0BB</v>
      </c>
      <c r="L22" t="str">
        <f>+VLOOKUP(A22,'Div &amp; NAV PU'!I:O,7,)</f>
        <v>Direct Plan - IDCW</v>
      </c>
      <c r="M22">
        <f>+VLOOKUP(L22,Financials!$C$36:$AN$54,MATCH(K22,Financials!$1:$1,0)-2,0)</f>
        <v>59.95</v>
      </c>
      <c r="N22" t="b">
        <f t="shared" si="1"/>
        <v>1</v>
      </c>
      <c r="O22" t="str">
        <f>VLOOKUP(A22,'Div &amp; NAV PU'!I:P,8,0)</f>
        <v>Y0BBDDV</v>
      </c>
      <c r="X22">
        <v>22.3123</v>
      </c>
    </row>
    <row r="23" spans="1:24" x14ac:dyDescent="0.25">
      <c r="A23" s="169">
        <v>119807</v>
      </c>
      <c r="B23" s="169" t="s">
        <v>293</v>
      </c>
      <c r="C23" s="169" t="s">
        <v>2031</v>
      </c>
      <c r="D23" s="169"/>
      <c r="E23" s="169">
        <v>228.06</v>
      </c>
      <c r="F23" s="170">
        <v>44469</v>
      </c>
      <c r="G23">
        <f t="shared" si="0"/>
        <v>119807</v>
      </c>
      <c r="J23" t="str">
        <f>VLOOKUP(A23,'Div &amp; NAV PU'!I:J,2,0)</f>
        <v>Debt</v>
      </c>
      <c r="K23" t="str">
        <f>+VLOOKUP(A23,'Div &amp; NAV PU'!I:O,6,)</f>
        <v>Y0BB</v>
      </c>
      <c r="L23" t="str">
        <f>+VLOOKUP(A23,'Div &amp; NAV PU'!I:O,7,)</f>
        <v xml:space="preserve">Direct Plan - Growth </v>
      </c>
      <c r="M23">
        <f>+VLOOKUP(L23,Financials!$C$36:$AN$54,MATCH(K23,Financials!$1:$1,0)-2,0)</f>
        <v>228.06</v>
      </c>
      <c r="N23" t="b">
        <f t="shared" si="1"/>
        <v>1</v>
      </c>
      <c r="O23" t="str">
        <f>VLOOKUP(A23,'Div &amp; NAV PU'!I:P,8,0)</f>
        <v>Y0BBDGR</v>
      </c>
      <c r="X23">
        <v>23.377099999999999</v>
      </c>
    </row>
    <row r="24" spans="1:24" x14ac:dyDescent="0.25">
      <c r="A24" s="169">
        <v>112496</v>
      </c>
      <c r="B24" s="169" t="s">
        <v>295</v>
      </c>
      <c r="C24" s="169" t="s">
        <v>2032</v>
      </c>
      <c r="D24" s="169"/>
      <c r="E24" s="169">
        <v>210.27</v>
      </c>
      <c r="F24" s="170">
        <v>44469</v>
      </c>
      <c r="G24">
        <f t="shared" si="0"/>
        <v>112496</v>
      </c>
      <c r="J24" t="str">
        <f>VLOOKUP(A24,'Div &amp; NAV PU'!I:J,2,0)</f>
        <v>Equity</v>
      </c>
      <c r="K24" t="str">
        <f>+VLOOKUP(A24,'Div &amp; NAV PU'!I:O,6,)</f>
        <v>Y0BB</v>
      </c>
      <c r="L24" t="str">
        <f>+VLOOKUP(A24,'Div &amp; NAV PU'!I:O,7,)</f>
        <v>Regular Plan - Growth</v>
      </c>
      <c r="M24">
        <f>+VLOOKUP(L24,Financials!$C$36:$AN$54,MATCH(K24,Financials!$1:$1,0)-2,0)</f>
        <v>210.27</v>
      </c>
      <c r="N24" t="b">
        <f t="shared" si="1"/>
        <v>1</v>
      </c>
      <c r="O24" t="str">
        <f>VLOOKUP(A24,'Div &amp; NAV PU'!I:P,8,0)</f>
        <v>Y0BBGR</v>
      </c>
      <c r="X24">
        <v>21.953099999999999</v>
      </c>
    </row>
    <row r="25" spans="1:24" x14ac:dyDescent="0.25">
      <c r="A25" s="169">
        <v>112495</v>
      </c>
      <c r="B25" s="169" t="s">
        <v>2033</v>
      </c>
      <c r="C25" s="169" t="s">
        <v>2034</v>
      </c>
      <c r="D25" s="169" t="s">
        <v>2035</v>
      </c>
      <c r="E25" s="169">
        <v>55.11</v>
      </c>
      <c r="F25" s="170">
        <v>44469</v>
      </c>
      <c r="G25">
        <f t="shared" si="0"/>
        <v>112495</v>
      </c>
      <c r="J25" t="str">
        <f>VLOOKUP(A25,'Div &amp; NAV PU'!I:J,2,0)</f>
        <v>Equity</v>
      </c>
      <c r="K25" t="str">
        <f>+VLOOKUP(A25,'Div &amp; NAV PU'!I:O,6,)</f>
        <v>Y0BB</v>
      </c>
      <c r="L25" t="str">
        <f>+VLOOKUP(A25,'Div &amp; NAV PU'!I:O,7,)</f>
        <v>Regular Plan - IDCW</v>
      </c>
      <c r="M25">
        <f>+VLOOKUP(L25,Financials!$C$36:$AN$54,MATCH(K25,Financials!$1:$1,0)-2,0)</f>
        <v>55.11</v>
      </c>
      <c r="N25" t="b">
        <f t="shared" si="1"/>
        <v>1</v>
      </c>
      <c r="O25" t="str">
        <f>VLOOKUP(A25,'Div &amp; NAV PU'!I:P,8,0)</f>
        <v>Y0BBDI</v>
      </c>
      <c r="X25">
        <v>10.199999999999999</v>
      </c>
    </row>
    <row r="26" spans="1:24" x14ac:dyDescent="0.25">
      <c r="A26" s="169">
        <v>129220</v>
      </c>
      <c r="B26" s="169" t="s">
        <v>382</v>
      </c>
      <c r="C26" s="169" t="s">
        <v>2036</v>
      </c>
      <c r="D26" s="169"/>
      <c r="E26" s="169">
        <v>45.728999999999999</v>
      </c>
      <c r="F26" s="170">
        <v>44469</v>
      </c>
      <c r="G26">
        <f t="shared" si="0"/>
        <v>129220</v>
      </c>
      <c r="J26" t="str">
        <f>VLOOKUP(A26,'Div &amp; NAV PU'!I:J,2,0)</f>
        <v>Debt</v>
      </c>
      <c r="K26" t="str">
        <f>+VLOOKUP(A26,'Div &amp; NAV PU'!I:O,6,)</f>
        <v>Y0D1</v>
      </c>
      <c r="L26" t="str">
        <f>+VLOOKUP(A26,'Div &amp; NAV PU'!I:O,7,)</f>
        <v xml:space="preserve">Direct Plan - Growth </v>
      </c>
      <c r="M26">
        <f>+VLOOKUP(L26,Financials!$C$36:$AN$54,MATCH(K26,Financials!$1:$1,0)-2,0)</f>
        <v>45.728999999999999</v>
      </c>
      <c r="N26" t="b">
        <f t="shared" si="1"/>
        <v>1</v>
      </c>
      <c r="O26" t="str">
        <f>VLOOKUP(A26,'Div &amp; NAV PU'!I:P,8,0)</f>
        <v>Y0D1DGR</v>
      </c>
      <c r="X26">
        <v>11.280799999999999</v>
      </c>
    </row>
    <row r="27" spans="1:24" x14ac:dyDescent="0.25">
      <c r="A27" s="169">
        <v>129222</v>
      </c>
      <c r="B27" s="169" t="s">
        <v>2037</v>
      </c>
      <c r="C27" s="169" t="s">
        <v>2038</v>
      </c>
      <c r="D27" s="169" t="s">
        <v>2039</v>
      </c>
      <c r="E27" s="169">
        <v>33.759</v>
      </c>
      <c r="F27" s="170">
        <v>44469</v>
      </c>
      <c r="G27">
        <f t="shared" si="0"/>
        <v>129222</v>
      </c>
      <c r="J27" t="str">
        <f>VLOOKUP(A27,'Div &amp; NAV PU'!I:J,2,0)</f>
        <v>Debt</v>
      </c>
      <c r="K27" t="str">
        <f>+VLOOKUP(A27,'Div &amp; NAV PU'!I:O,6,)</f>
        <v>Y0D1</v>
      </c>
      <c r="L27" t="str">
        <f>+VLOOKUP(A27,'Div &amp; NAV PU'!I:O,7,)</f>
        <v>Direct Plan - IDCW</v>
      </c>
      <c r="M27">
        <f>+VLOOKUP(L27,Financials!$C$36:$AN$54,MATCH(K27,Financials!$1:$1,0)-2,0)</f>
        <v>33.759</v>
      </c>
      <c r="N27" t="b">
        <f t="shared" si="1"/>
        <v>1</v>
      </c>
      <c r="O27" t="str">
        <f>VLOOKUP(A27,'Div &amp; NAV PU'!I:P,8,0)</f>
        <v>Y0D1DDV</v>
      </c>
      <c r="X27">
        <v>13.1084</v>
      </c>
    </row>
    <row r="28" spans="1:24" x14ac:dyDescent="0.25">
      <c r="A28" s="169">
        <v>129223</v>
      </c>
      <c r="B28" s="169" t="s">
        <v>384</v>
      </c>
      <c r="C28" s="169" t="s">
        <v>2040</v>
      </c>
      <c r="D28" s="169"/>
      <c r="E28" s="169">
        <v>42.814</v>
      </c>
      <c r="F28" s="170">
        <v>44469</v>
      </c>
      <c r="G28">
        <f t="shared" si="0"/>
        <v>129223</v>
      </c>
      <c r="J28" t="str">
        <f>VLOOKUP(A28,'Div &amp; NAV PU'!I:J,2,0)</f>
        <v>Debt</v>
      </c>
      <c r="K28" t="str">
        <f>+VLOOKUP(A28,'Div &amp; NAV PU'!I:O,6,)</f>
        <v>Y0D1</v>
      </c>
      <c r="L28" t="str">
        <f>+VLOOKUP(A28,'Div &amp; NAV PU'!I:O,7,)</f>
        <v>Regular Plan - Growth</v>
      </c>
      <c r="M28">
        <f>+VLOOKUP(L28,Financials!$C$36:$AN$54,MATCH(K28,Financials!$1:$1,0)-2,0)</f>
        <v>42.814</v>
      </c>
      <c r="N28" t="b">
        <f t="shared" si="1"/>
        <v>1</v>
      </c>
      <c r="O28" t="str">
        <f>VLOOKUP(A28,'Div &amp; NAV PU'!I:P,8,0)</f>
        <v>Y0D1GR</v>
      </c>
      <c r="X28">
        <v>24.523700000000002</v>
      </c>
    </row>
    <row r="29" spans="1:24" x14ac:dyDescent="0.25">
      <c r="A29" s="169">
        <v>129221</v>
      </c>
      <c r="B29" s="169" t="s">
        <v>2041</v>
      </c>
      <c r="C29" s="169" t="s">
        <v>2042</v>
      </c>
      <c r="D29" s="169" t="s">
        <v>2043</v>
      </c>
      <c r="E29" s="169">
        <v>31.088999999999999</v>
      </c>
      <c r="F29" s="170">
        <v>44469</v>
      </c>
      <c r="G29">
        <f t="shared" si="0"/>
        <v>129221</v>
      </c>
      <c r="J29" t="str">
        <f>VLOOKUP(A29,'Div &amp; NAV PU'!I:J,2,0)</f>
        <v>Debt</v>
      </c>
      <c r="K29" t="str">
        <f>+VLOOKUP(A29,'Div &amp; NAV PU'!I:O,6,)</f>
        <v>Y0D1</v>
      </c>
      <c r="L29" t="str">
        <f>+VLOOKUP(A29,'Div &amp; NAV PU'!I:O,7,)</f>
        <v>Regular Plan - IDCW</v>
      </c>
      <c r="M29">
        <f>+VLOOKUP(L29,Financials!$C$36:$AN$54,MATCH(K29,Financials!$1:$1,0)-2,0)</f>
        <v>31.088999999999999</v>
      </c>
      <c r="N29" t="b">
        <f t="shared" si="1"/>
        <v>1</v>
      </c>
      <c r="O29" t="str">
        <f>VLOOKUP(A29,'Div &amp; NAV PU'!I:P,8,0)</f>
        <v>Y0D1DI</v>
      </c>
      <c r="X29">
        <v>10.905900000000001</v>
      </c>
    </row>
    <row r="30" spans="1:24" x14ac:dyDescent="0.25">
      <c r="A30" s="169">
        <v>119404</v>
      </c>
      <c r="B30" s="169" t="s">
        <v>243</v>
      </c>
      <c r="C30" s="169" t="s">
        <v>2044</v>
      </c>
      <c r="D30" s="169"/>
      <c r="E30" s="169">
        <v>61.365000000000002</v>
      </c>
      <c r="F30" s="170">
        <v>44469</v>
      </c>
      <c r="G30">
        <f t="shared" si="0"/>
        <v>119404</v>
      </c>
      <c r="J30" t="str">
        <f>VLOOKUP(A30,'Div &amp; NAV PU'!I:J,2,0)</f>
        <v>Debt</v>
      </c>
      <c r="K30" t="str">
        <f>+VLOOKUP(A30,'Div &amp; NAV PU'!I:O,6,)</f>
        <v>Y0AD</v>
      </c>
      <c r="L30" t="str">
        <f>+VLOOKUP(A30,'Div &amp; NAV PU'!I:O,7,)</f>
        <v xml:space="preserve">Direct Plan - Growth </v>
      </c>
      <c r="M30">
        <f>+VLOOKUP(L30,Financials!$C$36:$AN$54,MATCH(K30,Financials!$1:$1,0)-2,0)</f>
        <v>61.365000000000002</v>
      </c>
      <c r="N30" t="b">
        <f t="shared" si="1"/>
        <v>1</v>
      </c>
      <c r="O30" t="str">
        <f>VLOOKUP(A30,'Div &amp; NAV PU'!I:P,8,0)</f>
        <v>Y0ADDGR</v>
      </c>
      <c r="X30">
        <v>11.1213</v>
      </c>
    </row>
    <row r="31" spans="1:24" x14ac:dyDescent="0.25">
      <c r="A31" s="169">
        <v>119403</v>
      </c>
      <c r="B31" s="169" t="s">
        <v>2045</v>
      </c>
      <c r="C31" s="169" t="s">
        <v>2046</v>
      </c>
      <c r="D31" s="169" t="s">
        <v>2047</v>
      </c>
      <c r="E31" s="169">
        <v>44.084000000000003</v>
      </c>
      <c r="F31" s="170">
        <v>44469</v>
      </c>
      <c r="G31">
        <f t="shared" si="0"/>
        <v>119403</v>
      </c>
      <c r="J31" t="str">
        <f>VLOOKUP(A31,'Div &amp; NAV PU'!I:J,2,0)</f>
        <v>Debt</v>
      </c>
      <c r="K31" t="str">
        <f>+VLOOKUP(A31,'Div &amp; NAV PU'!I:O,6,)</f>
        <v>Y0AD</v>
      </c>
      <c r="L31" t="str">
        <f>+VLOOKUP(A31,'Div &amp; NAV PU'!I:O,7,)</f>
        <v>Direct Plan - IDCW</v>
      </c>
      <c r="M31">
        <f>+VLOOKUP(L31,Financials!$C$36:$AN$54,MATCH(K31,Financials!$1:$1,0)-2,0)</f>
        <v>44.084000000000003</v>
      </c>
      <c r="N31" t="b">
        <f t="shared" si="1"/>
        <v>1</v>
      </c>
      <c r="O31" t="str">
        <f>VLOOKUP(A31,'Div &amp; NAV PU'!I:P,8,0)</f>
        <v>Y0ADDDV</v>
      </c>
      <c r="X31">
        <v>23.2346</v>
      </c>
    </row>
    <row r="32" spans="1:24" x14ac:dyDescent="0.25">
      <c r="A32" s="169">
        <v>118102</v>
      </c>
      <c r="B32" s="169" t="s">
        <v>245</v>
      </c>
      <c r="C32" s="169" t="s">
        <v>2048</v>
      </c>
      <c r="D32" s="169"/>
      <c r="E32" s="169">
        <v>57.015999999999998</v>
      </c>
      <c r="F32" s="170">
        <v>44469</v>
      </c>
      <c r="G32">
        <f t="shared" si="0"/>
        <v>118102</v>
      </c>
      <c r="J32" t="str">
        <f>VLOOKUP(A32,'Div &amp; NAV PU'!I:J,2,0)</f>
        <v>Equity</v>
      </c>
      <c r="K32" t="str">
        <f>+VLOOKUP(A32,'Div &amp; NAV PU'!I:O,6,)</f>
        <v>Y0AD</v>
      </c>
      <c r="L32" t="str">
        <f>+VLOOKUP(A32,'Div &amp; NAV PU'!I:O,7,)</f>
        <v>Regular Plan - Growth</v>
      </c>
      <c r="M32">
        <f>+VLOOKUP(L32,Financials!$C$36:$AN$54,MATCH(K32,Financials!$1:$1,0)-2,0)</f>
        <v>57.015999999999998</v>
      </c>
      <c r="N32" t="b">
        <f t="shared" si="1"/>
        <v>1</v>
      </c>
      <c r="O32" t="str">
        <f>VLOOKUP(A32,'Div &amp; NAV PU'!I:P,8,0)</f>
        <v>Y0ADGR</v>
      </c>
      <c r="X32">
        <v>58.196199999999997</v>
      </c>
    </row>
    <row r="33" spans="1:24" x14ac:dyDescent="0.25">
      <c r="A33" s="169">
        <v>118103</v>
      </c>
      <c r="B33" s="169" t="s">
        <v>2049</v>
      </c>
      <c r="C33" s="169" t="s">
        <v>2050</v>
      </c>
      <c r="D33" s="169" t="s">
        <v>2051</v>
      </c>
      <c r="E33" s="169">
        <v>38.085000000000001</v>
      </c>
      <c r="F33" s="170">
        <v>44469</v>
      </c>
      <c r="G33">
        <f t="shared" si="0"/>
        <v>118103</v>
      </c>
      <c r="J33" t="str">
        <f>VLOOKUP(A33,'Div &amp; NAV PU'!I:J,2,0)</f>
        <v>Equity</v>
      </c>
      <c r="K33" t="str">
        <f>+VLOOKUP(A33,'Div &amp; NAV PU'!I:O,6,)</f>
        <v>Y0AD</v>
      </c>
      <c r="L33" t="str">
        <f>+VLOOKUP(A33,'Div &amp; NAV PU'!I:O,7,)</f>
        <v>Regular Plan - IDCW</v>
      </c>
      <c r="M33">
        <f>+VLOOKUP(L33,Financials!$C$36:$AN$54,MATCH(K33,Financials!$1:$1,0)-2,0)</f>
        <v>38.085000000000001</v>
      </c>
      <c r="N33" t="b">
        <f t="shared" si="1"/>
        <v>1</v>
      </c>
      <c r="O33" t="str">
        <f>VLOOKUP(A33,'Div &amp; NAV PU'!I:P,8,0)</f>
        <v>Y0ADDI</v>
      </c>
      <c r="X33">
        <v>13.0212</v>
      </c>
    </row>
    <row r="34" spans="1:24" x14ac:dyDescent="0.25">
      <c r="A34" s="169">
        <v>145376</v>
      </c>
      <c r="B34" s="169" t="s">
        <v>429</v>
      </c>
      <c r="C34" s="169" t="s">
        <v>2052</v>
      </c>
      <c r="D34" s="169"/>
      <c r="E34" s="169">
        <v>16.797000000000001</v>
      </c>
      <c r="F34" s="170">
        <v>44469</v>
      </c>
      <c r="G34">
        <f t="shared" ref="G34:G65" si="2">A34</f>
        <v>145376</v>
      </c>
      <c r="J34" t="str">
        <f>VLOOKUP(A34,'Div &amp; NAV PU'!I:J,2,0)</f>
        <v>FMP-Closed</v>
      </c>
      <c r="K34" t="str">
        <f>+VLOOKUP(A34,'Div &amp; NAV PU'!I:O,6,)</f>
        <v>Y0DH</v>
      </c>
      <c r="L34" t="str">
        <f>+VLOOKUP(A34,'Div &amp; NAV PU'!I:O,7,)</f>
        <v xml:space="preserve">Direct Plan - Growth </v>
      </c>
      <c r="M34">
        <f>+VLOOKUP(L34,Financials!$C$36:$AN$54,MATCH(K34,Financials!$1:$1,0)-2,0)</f>
        <v>16.797000000000001</v>
      </c>
      <c r="N34" t="b">
        <f t="shared" si="1"/>
        <v>1</v>
      </c>
      <c r="O34" t="str">
        <f>VLOOKUP(A34,'Div &amp; NAV PU'!I:P,8,0)</f>
        <v>Y0DHDGR</v>
      </c>
      <c r="X34">
        <v>53.427399999999999</v>
      </c>
    </row>
    <row r="35" spans="1:24" x14ac:dyDescent="0.25">
      <c r="A35" s="169">
        <v>145375</v>
      </c>
      <c r="B35" s="169" t="s">
        <v>2053</v>
      </c>
      <c r="C35" s="169" t="s">
        <v>2054</v>
      </c>
      <c r="D35" s="169" t="s">
        <v>2055</v>
      </c>
      <c r="E35" s="169">
        <v>16.797000000000001</v>
      </c>
      <c r="F35" s="170">
        <v>44469</v>
      </c>
      <c r="G35">
        <f t="shared" si="2"/>
        <v>145375</v>
      </c>
      <c r="J35" t="str">
        <f>VLOOKUP(A35,'Div &amp; NAV PU'!I:J,2,0)</f>
        <v>FMP-Closed</v>
      </c>
      <c r="K35" t="str">
        <f>+VLOOKUP(A35,'Div &amp; NAV PU'!I:O,6,)</f>
        <v>Y0DH</v>
      </c>
      <c r="L35" t="str">
        <f>+VLOOKUP(A35,'Div &amp; NAV PU'!I:O,7,)</f>
        <v>Direct Plan - IDCW</v>
      </c>
      <c r="M35">
        <f>+VLOOKUP(L35,Financials!$C$36:$AN$54,MATCH(K35,Financials!$1:$1,0)-2,0)</f>
        <v>16.797000000000001</v>
      </c>
      <c r="N35" t="b">
        <f t="shared" si="1"/>
        <v>1</v>
      </c>
      <c r="O35" t="str">
        <f>VLOOKUP(A35,'Div &amp; NAV PU'!I:P,8,0)</f>
        <v>Y0DHDDV</v>
      </c>
      <c r="X35">
        <v>11.839399999999999</v>
      </c>
    </row>
    <row r="36" spans="1:24" x14ac:dyDescent="0.25">
      <c r="A36" s="169">
        <v>145378</v>
      </c>
      <c r="B36" s="169" t="s">
        <v>431</v>
      </c>
      <c r="C36" s="169" t="s">
        <v>2056</v>
      </c>
      <c r="D36" s="169"/>
      <c r="E36" s="169">
        <v>16.253</v>
      </c>
      <c r="F36" s="170">
        <v>44469</v>
      </c>
      <c r="G36">
        <f t="shared" si="2"/>
        <v>145378</v>
      </c>
      <c r="J36" t="str">
        <f>VLOOKUP(A36,'Div &amp; NAV PU'!I:J,2,0)</f>
        <v>FMP-Live</v>
      </c>
      <c r="K36" t="str">
        <f>+VLOOKUP(A36,'Div &amp; NAV PU'!I:O,6,)</f>
        <v>Y0DH</v>
      </c>
      <c r="L36" t="str">
        <f>+VLOOKUP(A36,'Div &amp; NAV PU'!I:O,7,)</f>
        <v>Regular Plan - Growth</v>
      </c>
      <c r="M36">
        <f>+VLOOKUP(L36,Financials!$C$36:$AN$54,MATCH(K36,Financials!$1:$1,0)-2,0)</f>
        <v>16.253</v>
      </c>
      <c r="N36" t="b">
        <f t="shared" si="1"/>
        <v>1</v>
      </c>
      <c r="O36" t="str">
        <f>VLOOKUP(A36,'Div &amp; NAV PU'!I:P,8,0)</f>
        <v>Y0DHGR</v>
      </c>
      <c r="X36">
        <v>1001.1763999999999</v>
      </c>
    </row>
    <row r="37" spans="1:24" x14ac:dyDescent="0.25">
      <c r="A37" s="169">
        <v>145377</v>
      </c>
      <c r="B37" s="169" t="s">
        <v>2057</v>
      </c>
      <c r="C37" s="169" t="s">
        <v>2058</v>
      </c>
      <c r="D37" s="169" t="s">
        <v>2059</v>
      </c>
      <c r="E37" s="169">
        <v>16.253</v>
      </c>
      <c r="F37" s="170">
        <v>44469</v>
      </c>
      <c r="G37">
        <f t="shared" si="2"/>
        <v>145377</v>
      </c>
      <c r="J37" t="str">
        <f>VLOOKUP(A37,'Div &amp; NAV PU'!I:J,2,0)</f>
        <v>FMP-Live</v>
      </c>
      <c r="K37" t="str">
        <f>+VLOOKUP(A37,'Div &amp; NAV PU'!I:O,6,)</f>
        <v>Y0DH</v>
      </c>
      <c r="L37" t="str">
        <f>+VLOOKUP(A37,'Div &amp; NAV PU'!I:O,7,)</f>
        <v>Regular Plan - IDCW</v>
      </c>
      <c r="M37">
        <f>+VLOOKUP(L37,Financials!$C$36:$AN$54,MATCH(K37,Financials!$1:$1,0)-2,0)</f>
        <v>16.253</v>
      </c>
      <c r="N37" t="b">
        <f t="shared" si="1"/>
        <v>1</v>
      </c>
      <c r="O37" t="str">
        <f>VLOOKUP(A37,'Div &amp; NAV PU'!I:P,8,0)</f>
        <v>Y0DHDI</v>
      </c>
      <c r="X37">
        <v>1014.3496</v>
      </c>
    </row>
    <row r="38" spans="1:24" x14ac:dyDescent="0.25">
      <c r="A38" s="169">
        <v>130825</v>
      </c>
      <c r="B38" s="169" t="s">
        <v>392</v>
      </c>
      <c r="C38" s="169" t="s">
        <v>2060</v>
      </c>
      <c r="D38" s="169"/>
      <c r="E38" s="169">
        <v>23.945</v>
      </c>
      <c r="F38" s="170">
        <v>44469</v>
      </c>
      <c r="G38">
        <f t="shared" si="2"/>
        <v>130825</v>
      </c>
      <c r="J38" t="str">
        <f>VLOOKUP(A38,'Div &amp; NAV PU'!I:J,2,0)</f>
        <v>Equity</v>
      </c>
      <c r="K38" t="str">
        <f>+VLOOKUP(A38,'Div &amp; NAV PU'!I:O,6,)</f>
        <v>Y0D5</v>
      </c>
      <c r="L38" t="str">
        <f>+VLOOKUP(A38,'Div &amp; NAV PU'!I:O,7,)</f>
        <v xml:space="preserve">Direct Plan - Growth </v>
      </c>
      <c r="M38">
        <f>+VLOOKUP(L38,Financials!$C$36:$AN$54,MATCH(K38,Financials!$1:$1,0)-2,0)</f>
        <v>23.945</v>
      </c>
      <c r="N38" t="b">
        <f t="shared" si="1"/>
        <v>1</v>
      </c>
      <c r="O38" t="str">
        <f>VLOOKUP(A38,'Div &amp; NAV PU'!I:P,8,0)</f>
        <v>Y0D5DGR</v>
      </c>
      <c r="X38">
        <v>2818.9265999999998</v>
      </c>
    </row>
    <row r="39" spans="1:24" x14ac:dyDescent="0.25">
      <c r="A39" s="169">
        <v>130828</v>
      </c>
      <c r="B39" s="169" t="s">
        <v>2061</v>
      </c>
      <c r="C39" s="169" t="s">
        <v>2062</v>
      </c>
      <c r="D39" s="169" t="s">
        <v>2063</v>
      </c>
      <c r="E39" s="169">
        <v>18.443999999999999</v>
      </c>
      <c r="F39" s="170">
        <v>44469</v>
      </c>
      <c r="G39">
        <f t="shared" si="2"/>
        <v>130828</v>
      </c>
      <c r="J39" t="str">
        <f>VLOOKUP(A39,'Div &amp; NAV PU'!I:J,2,0)</f>
        <v>Equity</v>
      </c>
      <c r="K39" t="str">
        <f>+VLOOKUP(A39,'Div &amp; NAV PU'!I:O,6,)</f>
        <v>Y0D5</v>
      </c>
      <c r="L39" t="str">
        <f>+VLOOKUP(A39,'Div &amp; NAV PU'!I:O,7,)</f>
        <v>Direct Plan - IDCW</v>
      </c>
      <c r="M39">
        <f>+VLOOKUP(L39,Financials!$C$36:$AN$54,MATCH(K39,Financials!$1:$1,0)-2,0)</f>
        <v>18.443999999999999</v>
      </c>
      <c r="N39" t="b">
        <f t="shared" si="1"/>
        <v>1</v>
      </c>
      <c r="O39" t="str">
        <f>VLOOKUP(A39,'Div &amp; NAV PU'!I:P,8,0)</f>
        <v>Y0D5DDV</v>
      </c>
      <c r="X39">
        <v>1002.9437</v>
      </c>
    </row>
    <row r="40" spans="1:24" x14ac:dyDescent="0.25">
      <c r="A40" s="169">
        <v>130827</v>
      </c>
      <c r="B40" s="169" t="s">
        <v>394</v>
      </c>
      <c r="C40" s="169" t="s">
        <v>2064</v>
      </c>
      <c r="D40" s="169"/>
      <c r="E40" s="169">
        <v>22.669</v>
      </c>
      <c r="F40" s="170">
        <v>44469</v>
      </c>
      <c r="G40">
        <f t="shared" si="2"/>
        <v>130827</v>
      </c>
      <c r="J40" t="str">
        <f>VLOOKUP(A40,'Div &amp; NAV PU'!I:J,2,0)</f>
        <v>Equity</v>
      </c>
      <c r="K40" t="str">
        <f>+VLOOKUP(A40,'Div &amp; NAV PU'!I:O,6,)</f>
        <v>Y0D5</v>
      </c>
      <c r="L40" t="str">
        <f>+VLOOKUP(A40,'Div &amp; NAV PU'!I:O,7,)</f>
        <v>Regular Plan - Growth</v>
      </c>
      <c r="M40">
        <f>+VLOOKUP(L40,Financials!$C$36:$AN$54,MATCH(K40,Financials!$1:$1,0)-2,0)</f>
        <v>22.669</v>
      </c>
      <c r="N40" t="b">
        <f t="shared" si="1"/>
        <v>1</v>
      </c>
      <c r="O40" t="str">
        <f>VLOOKUP(A40,'Div &amp; NAV PU'!I:P,8,0)</f>
        <v>Y0D5GR</v>
      </c>
      <c r="X40">
        <v>1011.7794</v>
      </c>
    </row>
    <row r="41" spans="1:24" x14ac:dyDescent="0.25">
      <c r="A41" s="169">
        <v>130826</v>
      </c>
      <c r="B41" s="169" t="s">
        <v>2065</v>
      </c>
      <c r="C41" s="169" t="s">
        <v>2066</v>
      </c>
      <c r="D41" s="169" t="s">
        <v>2067</v>
      </c>
      <c r="E41" s="169">
        <v>17.707999999999998</v>
      </c>
      <c r="F41" s="170">
        <v>44469</v>
      </c>
      <c r="G41">
        <f t="shared" si="2"/>
        <v>130826</v>
      </c>
      <c r="J41" t="str">
        <f>VLOOKUP(A41,'Div &amp; NAV PU'!I:J,2,0)</f>
        <v>Equity</v>
      </c>
      <c r="K41" t="str">
        <f>+VLOOKUP(A41,'Div &amp; NAV PU'!I:O,6,)</f>
        <v>Y0D5</v>
      </c>
      <c r="L41" t="str">
        <f>+VLOOKUP(A41,'Div &amp; NAV PU'!I:O,7,)</f>
        <v>Regular Plan - IDCW</v>
      </c>
      <c r="M41">
        <f>+VLOOKUP(L41,Financials!$C$36:$AN$54,MATCH(K41,Financials!$1:$1,0)-2,0)</f>
        <v>17.707999999999998</v>
      </c>
      <c r="N41" t="b">
        <f t="shared" si="1"/>
        <v>1</v>
      </c>
      <c r="O41" t="str">
        <f>VLOOKUP(A41,'Div &amp; NAV PU'!I:P,8,0)</f>
        <v>Y0D5DI</v>
      </c>
      <c r="X41">
        <v>2806.2247000000002</v>
      </c>
    </row>
    <row r="42" spans="1:24" x14ac:dyDescent="0.25">
      <c r="A42" s="169">
        <v>112600</v>
      </c>
      <c r="B42" s="169" t="s">
        <v>291</v>
      </c>
      <c r="C42" s="169" t="s">
        <v>2068</v>
      </c>
      <c r="D42" s="169"/>
      <c r="E42" s="169">
        <v>23.32</v>
      </c>
      <c r="F42" s="170">
        <v>44469</v>
      </c>
      <c r="G42">
        <f t="shared" si="2"/>
        <v>112600</v>
      </c>
      <c r="J42" t="str">
        <f>VLOOKUP(A42,'Div &amp; NAV PU'!I:J,2,0)</f>
        <v>Equity</v>
      </c>
      <c r="K42" t="str">
        <f>+VLOOKUP(A42,'Div &amp; NAV PU'!I:O,6,)</f>
        <v>Y0BA</v>
      </c>
      <c r="L42" t="str">
        <f>+VLOOKUP(A42,'Div &amp; NAV PU'!I:O,7,)</f>
        <v>Regular Plan - Growth</v>
      </c>
      <c r="M42">
        <f>+VLOOKUP(L42,Financials!$C$36:$AN$54,MATCH(K42,Financials!$1:$1,0)-2,0)</f>
        <v>23.32</v>
      </c>
      <c r="N42" t="b">
        <f t="shared" si="1"/>
        <v>1</v>
      </c>
      <c r="O42" t="str">
        <f>VLOOKUP(A42,'Div &amp; NAV PU'!I:P,8,0)</f>
        <v>Y0BAGR</v>
      </c>
      <c r="X42">
        <v>10.772500000000001</v>
      </c>
    </row>
    <row r="43" spans="1:24" x14ac:dyDescent="0.25">
      <c r="A43" s="169">
        <v>112601</v>
      </c>
      <c r="B43" s="169" t="s">
        <v>2069</v>
      </c>
      <c r="C43" s="169" t="s">
        <v>2070</v>
      </c>
      <c r="D43" s="169" t="s">
        <v>2071</v>
      </c>
      <c r="E43" s="169">
        <v>23.32</v>
      </c>
      <c r="F43" s="170">
        <v>44469</v>
      </c>
      <c r="G43">
        <f t="shared" si="2"/>
        <v>112601</v>
      </c>
      <c r="J43" t="str">
        <f>VLOOKUP(A43,'Div &amp; NAV PU'!I:J,2,0)</f>
        <v>Equity</v>
      </c>
      <c r="K43" t="str">
        <f>+VLOOKUP(A43,'Div &amp; NAV PU'!I:O,6,)</f>
        <v>Y0BA</v>
      </c>
      <c r="L43" t="str">
        <f>+VLOOKUP(A43,'Div &amp; NAV PU'!I:O,7,)</f>
        <v>Regular Plan - IDCW</v>
      </c>
      <c r="M43">
        <f>+VLOOKUP(L43,Financials!$C$36:$AN$54,MATCH(K43,Financials!$1:$1,0)-2,0)</f>
        <v>23.32</v>
      </c>
      <c r="N43" t="b">
        <f t="shared" si="1"/>
        <v>1</v>
      </c>
      <c r="O43" t="str">
        <f>VLOOKUP(A43,'Div &amp; NAV PU'!I:P,8,0)</f>
        <v>Y0BADI</v>
      </c>
      <c r="X43">
        <v>10.527200000000001</v>
      </c>
    </row>
    <row r="44" spans="1:24" x14ac:dyDescent="0.25">
      <c r="A44" s="169">
        <v>119413</v>
      </c>
      <c r="B44" s="169" t="s">
        <v>289</v>
      </c>
      <c r="C44" s="169" t="s">
        <v>2072</v>
      </c>
      <c r="D44" s="169"/>
      <c r="E44" s="169">
        <v>25.18</v>
      </c>
      <c r="F44" s="170">
        <v>44469</v>
      </c>
      <c r="G44">
        <f t="shared" si="2"/>
        <v>119413</v>
      </c>
      <c r="J44" t="str">
        <f>VLOOKUP(A44,'Div &amp; NAV PU'!I:J,2,0)</f>
        <v>Debt</v>
      </c>
      <c r="K44" t="str">
        <f>+VLOOKUP(A44,'Div &amp; NAV PU'!I:O,6,)</f>
        <v>Y0BA</v>
      </c>
      <c r="L44" t="str">
        <f>+VLOOKUP(A44,'Div &amp; NAV PU'!I:O,7,)</f>
        <v xml:space="preserve">Direct Plan - Growth </v>
      </c>
      <c r="M44">
        <f>+VLOOKUP(L44,Financials!$C$36:$AN$54,MATCH(K44,Financials!$1:$1,0)-2,0)</f>
        <v>25.18</v>
      </c>
      <c r="N44" t="b">
        <f t="shared" si="1"/>
        <v>1</v>
      </c>
      <c r="O44" t="str">
        <f>VLOOKUP(A44,'Div &amp; NAV PU'!I:P,8,0)</f>
        <v>Y0BADGR</v>
      </c>
      <c r="X44">
        <v>11.0923</v>
      </c>
    </row>
    <row r="45" spans="1:24" x14ac:dyDescent="0.25">
      <c r="A45" s="169">
        <v>119412</v>
      </c>
      <c r="B45" s="169" t="s">
        <v>2073</v>
      </c>
      <c r="C45" s="169" t="s">
        <v>2074</v>
      </c>
      <c r="D45" s="169"/>
      <c r="E45" s="169">
        <v>25.18</v>
      </c>
      <c r="F45" s="170">
        <v>44469</v>
      </c>
      <c r="G45">
        <f t="shared" si="2"/>
        <v>119412</v>
      </c>
      <c r="J45" t="str">
        <f>VLOOKUP(A45,'Div &amp; NAV PU'!I:J,2,0)</f>
        <v>Debt</v>
      </c>
      <c r="K45" t="str">
        <f>+VLOOKUP(A45,'Div &amp; NAV PU'!I:O,6,)</f>
        <v>Y0BA</v>
      </c>
      <c r="L45" t="str">
        <f>+VLOOKUP(A45,'Div &amp; NAV PU'!I:O,7,)</f>
        <v>Direct Plan - IDCW</v>
      </c>
      <c r="M45">
        <f>+VLOOKUP(L45,Financials!$C$36:$AN$54,MATCH(K45,Financials!$1:$1,0)-2,0)</f>
        <v>25.18</v>
      </c>
      <c r="N45" t="b">
        <f t="shared" si="1"/>
        <v>1</v>
      </c>
      <c r="O45" t="str">
        <f>VLOOKUP(A45,'Div &amp; NAV PU'!I:P,8,0)</f>
        <v>Y0BADDV</v>
      </c>
      <c r="X45">
        <v>22.886099999999999</v>
      </c>
    </row>
    <row r="46" spans="1:24" x14ac:dyDescent="0.25">
      <c r="A46" s="169">
        <v>119417</v>
      </c>
      <c r="B46" s="169" t="s">
        <v>235</v>
      </c>
      <c r="C46" s="169" t="s">
        <v>2075</v>
      </c>
      <c r="D46" s="169"/>
      <c r="E46" s="169">
        <v>83.75</v>
      </c>
      <c r="F46" s="170">
        <v>44469</v>
      </c>
      <c r="G46">
        <f t="shared" si="2"/>
        <v>119417</v>
      </c>
      <c r="J46" t="str">
        <f>VLOOKUP(A46,'Div &amp; NAV PU'!I:J,2,0)</f>
        <v>Debt</v>
      </c>
      <c r="K46" t="str">
        <f>+VLOOKUP(A46,'Div &amp; NAV PU'!I:O,6,)</f>
        <v>Y0AB</v>
      </c>
      <c r="L46" t="str">
        <f>+VLOOKUP(A46,'Div &amp; NAV PU'!I:O,7,)</f>
        <v xml:space="preserve">Direct Plan - Growth </v>
      </c>
      <c r="M46">
        <f>+VLOOKUP(L46,Financials!$C$36:$AN$54,MATCH(K46,Financials!$1:$1,0)-2,0)</f>
        <v>83.75</v>
      </c>
      <c r="N46" t="b">
        <f t="shared" si="1"/>
        <v>1</v>
      </c>
      <c r="O46" t="str">
        <f>VLOOKUP(A46,'Div &amp; NAV PU'!I:P,8,0)</f>
        <v>Y0ABDGR</v>
      </c>
      <c r="X46">
        <v>10.535399999999999</v>
      </c>
    </row>
    <row r="47" spans="1:24" x14ac:dyDescent="0.25">
      <c r="A47" s="169">
        <v>118047</v>
      </c>
      <c r="B47" s="169" t="s">
        <v>237</v>
      </c>
      <c r="C47" s="169" t="s">
        <v>2076</v>
      </c>
      <c r="D47" s="169"/>
      <c r="E47" s="169">
        <v>79.165000000000006</v>
      </c>
      <c r="F47" s="170">
        <v>44469</v>
      </c>
      <c r="G47">
        <f t="shared" si="2"/>
        <v>118047</v>
      </c>
      <c r="J47" t="str">
        <f>VLOOKUP(A47,'Div &amp; NAV PU'!I:J,2,0)</f>
        <v>Equity</v>
      </c>
      <c r="K47" t="str">
        <f>+VLOOKUP(A47,'Div &amp; NAV PU'!I:O,6,)</f>
        <v>Y0AB</v>
      </c>
      <c r="L47" t="str">
        <f>+VLOOKUP(A47,'Div &amp; NAV PU'!I:O,7,)</f>
        <v>Regular Plan - Growth</v>
      </c>
      <c r="M47">
        <f>+VLOOKUP(L47,Financials!$C$36:$AN$54,MATCH(K47,Financials!$1:$1,0)-2,0)</f>
        <v>79.165000000000006</v>
      </c>
      <c r="N47" t="b">
        <f t="shared" si="1"/>
        <v>1</v>
      </c>
      <c r="O47" t="str">
        <f>VLOOKUP(A47,'Div &amp; NAV PU'!I:P,8,0)</f>
        <v>Y0ABGR</v>
      </c>
      <c r="X47">
        <v>22.177299999999999</v>
      </c>
    </row>
    <row r="48" spans="1:24" x14ac:dyDescent="0.25">
      <c r="A48" s="169">
        <v>119418</v>
      </c>
      <c r="B48" s="169" t="s">
        <v>2077</v>
      </c>
      <c r="C48" s="169" t="s">
        <v>2078</v>
      </c>
      <c r="D48" s="169" t="s">
        <v>2079</v>
      </c>
      <c r="E48" s="169">
        <v>34.909999999999997</v>
      </c>
      <c r="F48" s="170">
        <v>44469</v>
      </c>
      <c r="G48">
        <f t="shared" si="2"/>
        <v>119418</v>
      </c>
      <c r="J48" t="str">
        <f>VLOOKUP(A48,'Div &amp; NAV PU'!I:J,2,0)</f>
        <v>Debt</v>
      </c>
      <c r="K48" t="str">
        <f>+VLOOKUP(A48,'Div &amp; NAV PU'!I:O,6,)</f>
        <v>Y0AB</v>
      </c>
      <c r="L48" t="str">
        <f>+VLOOKUP(A48,'Div &amp; NAV PU'!I:O,7,)</f>
        <v>Direct Plan - IDCW</v>
      </c>
      <c r="M48">
        <f>+VLOOKUP(L48,Financials!$C$36:$AN$54,MATCH(K48,Financials!$1:$1,0)-2,0)</f>
        <v>34.909999999999997</v>
      </c>
      <c r="N48" t="b">
        <f t="shared" si="1"/>
        <v>1</v>
      </c>
      <c r="O48" t="str">
        <f>VLOOKUP(A48,'Div &amp; NAV PU'!I:P,8,0)</f>
        <v>Y0ABDDV</v>
      </c>
      <c r="X48">
        <v>12.018000000000001</v>
      </c>
    </row>
    <row r="49" spans="1:24" x14ac:dyDescent="0.25">
      <c r="A49" s="169">
        <v>118048</v>
      </c>
      <c r="B49" s="169" t="s">
        <v>2080</v>
      </c>
      <c r="C49" s="169" t="s">
        <v>2081</v>
      </c>
      <c r="D49" s="169" t="s">
        <v>2082</v>
      </c>
      <c r="E49" s="169">
        <v>26.425000000000001</v>
      </c>
      <c r="F49" s="170">
        <v>44469</v>
      </c>
      <c r="G49">
        <f t="shared" si="2"/>
        <v>118048</v>
      </c>
      <c r="J49" t="str">
        <f>VLOOKUP(A49,'Div &amp; NAV PU'!I:J,2,0)</f>
        <v>Equity</v>
      </c>
      <c r="K49" t="str">
        <f>+VLOOKUP(A49,'Div &amp; NAV PU'!I:O,6,)</f>
        <v>Y0AB</v>
      </c>
      <c r="L49" t="str">
        <f>+VLOOKUP(A49,'Div &amp; NAV PU'!I:O,7,)</f>
        <v>Regular Plan - IDCW</v>
      </c>
      <c r="M49">
        <f>+VLOOKUP(L49,Financials!$C$36:$AN$54,MATCH(K49,Financials!$1:$1,0)-2,0)</f>
        <v>26.425000000000001</v>
      </c>
      <c r="N49" t="b">
        <f t="shared" si="1"/>
        <v>1</v>
      </c>
      <c r="O49" t="str">
        <f>VLOOKUP(A49,'Div &amp; NAV PU'!I:P,8,0)</f>
        <v>Y0ABDI</v>
      </c>
      <c r="X49">
        <v>11.6228</v>
      </c>
    </row>
    <row r="50" spans="1:24" x14ac:dyDescent="0.25">
      <c r="A50" s="169">
        <v>118066</v>
      </c>
      <c r="B50" s="169" t="s">
        <v>2083</v>
      </c>
      <c r="C50" s="169" t="s">
        <v>2084</v>
      </c>
      <c r="D50" s="169" t="s">
        <v>2085</v>
      </c>
      <c r="E50" s="169">
        <v>1007.6325000000001</v>
      </c>
      <c r="F50" s="170">
        <v>44469</v>
      </c>
      <c r="G50">
        <f t="shared" si="2"/>
        <v>118066</v>
      </c>
      <c r="J50" t="str">
        <f>VLOOKUP(A50,'Div &amp; NAV PU'!I:J,2,0)</f>
        <v>Equity</v>
      </c>
      <c r="K50" t="str">
        <f>+VLOOKUP(A50,'Div &amp; NAV PU'!I:O,6,)</f>
        <v>Y0AL</v>
      </c>
      <c r="L50" t="str">
        <f>+VLOOKUP(A50,'Div &amp; NAV PU'!I:O,7,)</f>
        <v>Regular Plan - Monthly IDCW</v>
      </c>
      <c r="M50">
        <f>+VLOOKUP(L50,Financials!$C$36:$AN$54,MATCH(K50,Financials!$1:$1,0)-2,0)</f>
        <v>1007.6325000000001</v>
      </c>
      <c r="N50" t="b">
        <f t="shared" si="1"/>
        <v>1</v>
      </c>
      <c r="O50" t="str">
        <f>VLOOKUP(A50,'Div &amp; NAV PU'!I:P,8,0)</f>
        <v>Y0ALSMD</v>
      </c>
      <c r="X50">
        <v>16.675000000000001</v>
      </c>
    </row>
    <row r="51" spans="1:24" x14ac:dyDescent="0.25">
      <c r="A51" s="169">
        <v>119283</v>
      </c>
      <c r="B51" s="169" t="s">
        <v>1552</v>
      </c>
      <c r="C51" s="169" t="s">
        <v>2086</v>
      </c>
      <c r="D51" s="169"/>
      <c r="E51" s="169">
        <v>1631.1458</v>
      </c>
      <c r="F51" s="170">
        <v>44469</v>
      </c>
      <c r="G51">
        <f t="shared" si="2"/>
        <v>119283</v>
      </c>
      <c r="J51" t="str">
        <f>VLOOKUP(A51,'Div &amp; NAV PU'!I:J,2,0)</f>
        <v>Debt</v>
      </c>
      <c r="K51" t="str">
        <f>+VLOOKUP(A51,'Div &amp; NAV PU'!I:O,6,)</f>
        <v>Y0AL</v>
      </c>
      <c r="L51" t="str">
        <f>+VLOOKUP(A51,'Div &amp; NAV PU'!I:O,7,)</f>
        <v xml:space="preserve">Direct Plan - Growth </v>
      </c>
      <c r="M51">
        <f>+VLOOKUP(L51,Financials!$C$36:$AN$54,MATCH(K51,Financials!$1:$1,0)-2,0)</f>
        <v>1631.1458</v>
      </c>
      <c r="N51" t="b">
        <f t="shared" si="1"/>
        <v>1</v>
      </c>
      <c r="O51" t="str">
        <f>VLOOKUP(A51,'Div &amp; NAV PU'!I:P,8,0)</f>
        <v>Y0ALDGR</v>
      </c>
      <c r="X51">
        <v>11.379200000000001</v>
      </c>
    </row>
    <row r="52" spans="1:24" x14ac:dyDescent="0.25">
      <c r="A52" s="169">
        <v>119284</v>
      </c>
      <c r="B52" s="169" t="s">
        <v>2087</v>
      </c>
      <c r="C52" s="169"/>
      <c r="D52" s="169" t="s">
        <v>2088</v>
      </c>
      <c r="E52" s="169">
        <v>1023.3</v>
      </c>
      <c r="F52" s="170">
        <v>44469</v>
      </c>
      <c r="G52">
        <f t="shared" si="2"/>
        <v>119284</v>
      </c>
      <c r="J52" t="str">
        <f>VLOOKUP(A52,'Div &amp; NAV PU'!I:J,2,0)</f>
        <v>Debt</v>
      </c>
      <c r="K52" t="str">
        <f>+VLOOKUP(A52,'Div &amp; NAV PU'!I:O,6,)</f>
        <v>Y0AL</v>
      </c>
      <c r="L52" t="str">
        <f>+VLOOKUP(A52,'Div &amp; NAV PU'!I:O,7,)</f>
        <v>Direct Plan - Daily IDCW</v>
      </c>
      <c r="M52">
        <f>+VLOOKUP(L52,Financials!$C$36:$AN$54,MATCH(K52,Financials!$1:$1,0)-2,0)</f>
        <v>1023.3</v>
      </c>
      <c r="N52" t="b">
        <f t="shared" si="1"/>
        <v>1</v>
      </c>
      <c r="O52" t="str">
        <f>VLOOKUP(A52,'Div &amp; NAV PU'!I:P,8,0)</f>
        <v>Y0ALDDD</v>
      </c>
      <c r="X52">
        <v>11.044600000000001</v>
      </c>
    </row>
    <row r="53" spans="1:24" x14ac:dyDescent="0.25">
      <c r="A53" s="169">
        <v>119282</v>
      </c>
      <c r="B53" s="169" t="s">
        <v>2089</v>
      </c>
      <c r="C53" s="169" t="s">
        <v>2090</v>
      </c>
      <c r="D53" s="169"/>
      <c r="E53" s="169">
        <v>1063.1095</v>
      </c>
      <c r="F53" s="170">
        <v>44469</v>
      </c>
      <c r="G53">
        <f t="shared" si="2"/>
        <v>119282</v>
      </c>
      <c r="J53" t="str">
        <f>VLOOKUP(A53,'Div &amp; NAV PU'!I:J,2,0)</f>
        <v>Debt</v>
      </c>
      <c r="K53" t="str">
        <f>+VLOOKUP(A53,'Div &amp; NAV PU'!I:O,6,)</f>
        <v>Y0AL</v>
      </c>
      <c r="L53" t="str">
        <f>+VLOOKUP(A53,'Div &amp; NAV PU'!I:O,7,)</f>
        <v>Direct Plan - Monthly IDCW</v>
      </c>
      <c r="M53">
        <f>+VLOOKUP(L53,Financials!$C$36:$AN$54,MATCH(K53,Financials!$1:$1,0)-2,0)</f>
        <v>1063.1095</v>
      </c>
      <c r="N53" t="b">
        <f t="shared" si="1"/>
        <v>1</v>
      </c>
      <c r="O53" t="str">
        <f>VLOOKUP(A53,'Div &amp; NAV PU'!I:P,8,0)</f>
        <v>Y0ALDMD</v>
      </c>
      <c r="X53">
        <v>15.7943</v>
      </c>
    </row>
    <row r="54" spans="1:24" x14ac:dyDescent="0.25">
      <c r="A54" s="169">
        <v>119285</v>
      </c>
      <c r="B54" s="169" t="s">
        <v>2091</v>
      </c>
      <c r="C54" s="169"/>
      <c r="D54" s="169" t="s">
        <v>2092</v>
      </c>
      <c r="E54" s="169">
        <v>1001.6858</v>
      </c>
      <c r="F54" s="170">
        <v>44469</v>
      </c>
      <c r="G54">
        <f t="shared" si="2"/>
        <v>119285</v>
      </c>
      <c r="J54" t="str">
        <f>VLOOKUP(A54,'Div &amp; NAV PU'!I:J,2,0)</f>
        <v>Debt</v>
      </c>
      <c r="K54" t="str">
        <f>+VLOOKUP(A54,'Div &amp; NAV PU'!I:O,6,)</f>
        <v>Y0AL</v>
      </c>
      <c r="L54" t="str">
        <f>+VLOOKUP(A54,'Div &amp; NAV PU'!I:O,7,)</f>
        <v>Direct Plan - Weekly IDCW</v>
      </c>
      <c r="M54">
        <f>+VLOOKUP(L54,Financials!$C$36:$AN$54,MATCH(K54,Financials!$1:$1,0)-2,0)</f>
        <v>1001.6858</v>
      </c>
      <c r="N54" t="b">
        <f t="shared" si="1"/>
        <v>1</v>
      </c>
      <c r="O54" t="str">
        <f>VLOOKUP(A54,'Div &amp; NAV PU'!I:P,8,0)</f>
        <v>Y0ALDWD</v>
      </c>
      <c r="X54">
        <v>10.8591</v>
      </c>
    </row>
    <row r="55" spans="1:24" x14ac:dyDescent="0.25">
      <c r="A55" s="169">
        <v>118056</v>
      </c>
      <c r="B55" s="169" t="s">
        <v>2093</v>
      </c>
      <c r="C55" s="169"/>
      <c r="D55" s="169" t="s">
        <v>2094</v>
      </c>
      <c r="E55" s="169">
        <v>1023.3</v>
      </c>
      <c r="F55" s="170">
        <v>44469</v>
      </c>
      <c r="G55">
        <f t="shared" si="2"/>
        <v>118056</v>
      </c>
      <c r="J55" t="str">
        <f>VLOOKUP(A55,'Div &amp; NAV PU'!I:J,2,0)</f>
        <v>Equity</v>
      </c>
      <c r="K55" t="str">
        <f>+VLOOKUP(A55,'Div &amp; NAV PU'!I:O,6,)</f>
        <v>Y0AL</v>
      </c>
      <c r="L55" t="str">
        <f>+VLOOKUP(A55,'Div &amp; NAV PU'!I:O,7,)</f>
        <v>Regular Plan - Daily IDCW</v>
      </c>
      <c r="M55">
        <f>+VLOOKUP(L55,Financials!$C$36:$AN$54,MATCH(K55,Financials!$1:$1,0)-2,0)</f>
        <v>1023.3</v>
      </c>
      <c r="N55" t="b">
        <f t="shared" si="1"/>
        <v>1</v>
      </c>
      <c r="O55" t="str">
        <f>VLOOKUP(A55,'Div &amp; NAV PU'!I:P,8,0)</f>
        <v>Y0ALSDD</v>
      </c>
      <c r="X55">
        <v>13.101800000000001</v>
      </c>
    </row>
    <row r="56" spans="1:24" x14ac:dyDescent="0.25">
      <c r="A56" s="169">
        <v>118058</v>
      </c>
      <c r="B56" s="169" t="s">
        <v>1553</v>
      </c>
      <c r="C56" s="169" t="s">
        <v>2095</v>
      </c>
      <c r="D56" s="169"/>
      <c r="E56" s="169">
        <v>1552.6467</v>
      </c>
      <c r="F56" s="170">
        <v>44469</v>
      </c>
      <c r="G56">
        <f t="shared" si="2"/>
        <v>118058</v>
      </c>
      <c r="J56" t="str">
        <f>VLOOKUP(A56,'Div &amp; NAV PU'!I:J,2,0)</f>
        <v>Equity</v>
      </c>
      <c r="K56" t="str">
        <f>+VLOOKUP(A56,'Div &amp; NAV PU'!I:O,6,)</f>
        <v>Y0AL</v>
      </c>
      <c r="L56" t="str">
        <f>+VLOOKUP(A56,'Div &amp; NAV PU'!I:O,7,)</f>
        <v>Regular Plan - Growth</v>
      </c>
      <c r="M56">
        <f>+VLOOKUP(L56,Financials!$C$36:$AN$54,MATCH(K56,Financials!$1:$1,0)-2,0)</f>
        <v>1552.6467</v>
      </c>
      <c r="N56" t="b">
        <f t="shared" si="1"/>
        <v>1</v>
      </c>
      <c r="O56" t="str">
        <f>VLOOKUP(A56,'Div &amp; NAV PU'!I:P,8,0)</f>
        <v>Y0ALSG</v>
      </c>
      <c r="X56">
        <v>10.8591</v>
      </c>
    </row>
    <row r="57" spans="1:24" x14ac:dyDescent="0.25">
      <c r="A57" s="169">
        <v>118065</v>
      </c>
      <c r="B57" s="169" t="s">
        <v>2096</v>
      </c>
      <c r="C57" s="169"/>
      <c r="D57" s="169" t="s">
        <v>2097</v>
      </c>
      <c r="E57" s="169">
        <v>1000.2875</v>
      </c>
      <c r="F57" s="170">
        <v>44469</v>
      </c>
      <c r="G57">
        <f t="shared" si="2"/>
        <v>118065</v>
      </c>
      <c r="J57" t="str">
        <f>VLOOKUP(A57,'Div &amp; NAV PU'!I:J,2,0)</f>
        <v>Equity</v>
      </c>
      <c r="K57" t="str">
        <f>+VLOOKUP(A57,'Div &amp; NAV PU'!I:O,6,)</f>
        <v>Y0AL</v>
      </c>
      <c r="L57" t="str">
        <f>+VLOOKUP(A57,'Div &amp; NAV PU'!I:O,7,)</f>
        <v>Regular Plan - Weekly IDCW</v>
      </c>
      <c r="M57">
        <f>+VLOOKUP(L57,Financials!$C$36:$AN$54,MATCH(K57,Financials!$1:$1,0)-2,0)</f>
        <v>1000.2875</v>
      </c>
      <c r="N57" t="b">
        <f t="shared" si="1"/>
        <v>1</v>
      </c>
      <c r="O57" t="str">
        <f>VLOOKUP(A57,'Div &amp; NAV PU'!I:P,8,0)</f>
        <v>Y0ALSWD</v>
      </c>
      <c r="X57">
        <v>20.771799999999999</v>
      </c>
    </row>
    <row r="58" spans="1:24" x14ac:dyDescent="0.25">
      <c r="A58" s="169">
        <v>122235</v>
      </c>
      <c r="B58" s="169" t="s">
        <v>2098</v>
      </c>
      <c r="C58" s="169"/>
      <c r="D58" s="169" t="s">
        <v>2099</v>
      </c>
      <c r="E58" s="169">
        <v>1001.1578</v>
      </c>
      <c r="F58" s="170">
        <v>44469</v>
      </c>
      <c r="G58">
        <f t="shared" si="2"/>
        <v>122235</v>
      </c>
      <c r="J58" t="str">
        <f>VLOOKUP(A58,'Div &amp; NAV PU'!I:J,2,0)</f>
        <v>Debt</v>
      </c>
      <c r="K58" t="str">
        <f>+VLOOKUP(A58,'Div &amp; NAV PU'!I:O,6,)</f>
        <v>Y0BQ</v>
      </c>
      <c r="L58" t="str">
        <f>+VLOOKUP(A58,'Div &amp; NAV PU'!I:O,7,)</f>
        <v>Direct Plan - Weekly IDCW</v>
      </c>
      <c r="M58">
        <f>+VLOOKUP(L58,Financials!$C$36:$AN$54,MATCH(K58,Financials!$1:$1,0)-2,0)</f>
        <v>1001.1578</v>
      </c>
      <c r="N58" t="b">
        <f t="shared" si="1"/>
        <v>1</v>
      </c>
      <c r="O58" t="str">
        <f>VLOOKUP(A58,'Div &amp; NAV PU'!I:P,8,0)</f>
        <v>Y0BQDWD</v>
      </c>
      <c r="X58">
        <v>11.5434</v>
      </c>
    </row>
    <row r="59" spans="1:24" x14ac:dyDescent="0.25">
      <c r="A59" s="169">
        <v>119791</v>
      </c>
      <c r="B59" s="169" t="s">
        <v>2100</v>
      </c>
      <c r="C59" s="169" t="s">
        <v>2101</v>
      </c>
      <c r="D59" s="169"/>
      <c r="E59" s="169">
        <v>1014.3496</v>
      </c>
      <c r="F59" s="170">
        <v>44469</v>
      </c>
      <c r="G59">
        <f t="shared" si="2"/>
        <v>119791</v>
      </c>
      <c r="J59" t="str">
        <f>VLOOKUP(A59,'Div &amp; NAV PU'!I:J,2,0)</f>
        <v>Debt</v>
      </c>
      <c r="K59" t="str">
        <f>+VLOOKUP(A59,'Div &amp; NAV PU'!I:O,6,)</f>
        <v>Y0BQ</v>
      </c>
      <c r="L59" t="str">
        <f>+VLOOKUP(A59,'Div &amp; NAV PU'!I:O,7,)</f>
        <v>Direct Plan - Daily IDCW</v>
      </c>
      <c r="M59">
        <f>+VLOOKUP(L59,Financials!$C$36:$AN$54,MATCH(K59,Financials!$1:$1,0)-2,0)</f>
        <v>1014.3496</v>
      </c>
      <c r="N59" t="b">
        <f t="shared" si="1"/>
        <v>1</v>
      </c>
      <c r="O59" t="str">
        <f>VLOOKUP(A59,'Div &amp; NAV PU'!I:P,8,0)</f>
        <v>Y0BQDDD</v>
      </c>
      <c r="X59">
        <v>13.0319</v>
      </c>
    </row>
    <row r="60" spans="1:24" x14ac:dyDescent="0.25">
      <c r="A60" s="169">
        <v>119790</v>
      </c>
      <c r="B60" s="169" t="s">
        <v>361</v>
      </c>
      <c r="C60" s="169" t="s">
        <v>2102</v>
      </c>
      <c r="D60" s="169"/>
      <c r="E60" s="169">
        <v>2864.6412999999998</v>
      </c>
      <c r="F60" s="170">
        <v>44469</v>
      </c>
      <c r="G60">
        <f t="shared" si="2"/>
        <v>119790</v>
      </c>
      <c r="J60" t="str">
        <f>VLOOKUP(A60,'Div &amp; NAV PU'!I:J,2,0)</f>
        <v>Debt</v>
      </c>
      <c r="K60" t="str">
        <f>+VLOOKUP(A60,'Div &amp; NAV PU'!I:O,6,)</f>
        <v>Y0BQ</v>
      </c>
      <c r="L60" t="str">
        <f>+VLOOKUP(A60,'Div &amp; NAV PU'!I:O,7,)</f>
        <v xml:space="preserve">Direct Plan - Growth </v>
      </c>
      <c r="M60">
        <f>+VLOOKUP(L60,Financials!$C$36:$AN$54,MATCH(K60,Financials!$1:$1,0)-2,0)</f>
        <v>2864.6412999999998</v>
      </c>
      <c r="N60" t="b">
        <f t="shared" si="1"/>
        <v>1</v>
      </c>
      <c r="O60" t="str">
        <f>VLOOKUP(A60,'Div &amp; NAV PU'!I:P,8,0)</f>
        <v>Y0BQDGR</v>
      </c>
      <c r="X60">
        <v>21.4587</v>
      </c>
    </row>
    <row r="61" spans="1:24" x14ac:dyDescent="0.25">
      <c r="A61" s="169">
        <v>112458</v>
      </c>
      <c r="B61" s="169" t="s">
        <v>2103</v>
      </c>
      <c r="C61" s="169" t="s">
        <v>2104</v>
      </c>
      <c r="D61" s="169" t="s">
        <v>2105</v>
      </c>
      <c r="E61" s="169">
        <v>1002.9231</v>
      </c>
      <c r="F61" s="170">
        <v>44469</v>
      </c>
      <c r="G61">
        <f t="shared" si="2"/>
        <v>112458</v>
      </c>
      <c r="J61" t="str">
        <f>VLOOKUP(A61,'Div &amp; NAV PU'!I:J,2,0)</f>
        <v>Debt</v>
      </c>
      <c r="K61" t="str">
        <f>+VLOOKUP(A61,'Div &amp; NAV PU'!I:O,6,)</f>
        <v>Y0BQ</v>
      </c>
      <c r="L61" t="str">
        <f>+VLOOKUP(A61,'Div &amp; NAV PU'!I:O,7,)</f>
        <v>Regular Plan - Weekly IDCW</v>
      </c>
      <c r="M61">
        <f>+VLOOKUP(L61,Financials!$C$36:$AN$54,MATCH(K61,Financials!$1:$1,0)-2,0)</f>
        <v>1002.9231</v>
      </c>
      <c r="N61" t="b">
        <f t="shared" si="1"/>
        <v>1</v>
      </c>
      <c r="O61" t="str">
        <f>VLOOKUP(A61,'Div &amp; NAV PU'!I:P,8,0)</f>
        <v>Y0BQSWD</v>
      </c>
      <c r="X61">
        <v>12.066800000000001</v>
      </c>
    </row>
    <row r="62" spans="1:24" x14ac:dyDescent="0.25">
      <c r="A62" s="169">
        <v>112445</v>
      </c>
      <c r="B62" s="169" t="s">
        <v>2106</v>
      </c>
      <c r="C62" s="169" t="s">
        <v>2107</v>
      </c>
      <c r="D62" s="169"/>
      <c r="E62" s="169">
        <v>1011.7794</v>
      </c>
      <c r="F62" s="170">
        <v>44469</v>
      </c>
      <c r="G62">
        <f t="shared" si="2"/>
        <v>112445</v>
      </c>
      <c r="J62" t="str">
        <f>VLOOKUP(A62,'Div &amp; NAV PU'!I:J,2,0)</f>
        <v>Equity</v>
      </c>
      <c r="K62" t="str">
        <f>+VLOOKUP(A62,'Div &amp; NAV PU'!I:O,6,)</f>
        <v>Y0BQ</v>
      </c>
      <c r="L62" t="str">
        <f>+VLOOKUP(A62,'Div &amp; NAV PU'!I:O,7,)</f>
        <v>Regular Plan - Daily IDCW</v>
      </c>
      <c r="M62">
        <f>+VLOOKUP(L62,Financials!$C$36:$AN$54,MATCH(K62,Financials!$1:$1,0)-2,0)</f>
        <v>1011.7794</v>
      </c>
      <c r="N62" t="b">
        <f t="shared" si="1"/>
        <v>1</v>
      </c>
      <c r="O62" t="str">
        <f>VLOOKUP(A62,'Div &amp; NAV PU'!I:P,8,0)</f>
        <v>Y0BQSDD</v>
      </c>
      <c r="X62">
        <v>1005.3751</v>
      </c>
    </row>
    <row r="63" spans="1:24" x14ac:dyDescent="0.25">
      <c r="A63" s="169">
        <v>112457</v>
      </c>
      <c r="B63" s="169" t="s">
        <v>364</v>
      </c>
      <c r="C63" s="169" t="s">
        <v>2108</v>
      </c>
      <c r="D63" s="169"/>
      <c r="E63" s="169">
        <v>2850.9636</v>
      </c>
      <c r="F63" s="170">
        <v>44469</v>
      </c>
      <c r="G63">
        <f t="shared" si="2"/>
        <v>112457</v>
      </c>
      <c r="J63" t="str">
        <f>VLOOKUP(A63,'Div &amp; NAV PU'!I:J,2,0)</f>
        <v>Equity</v>
      </c>
      <c r="K63" t="str">
        <f>+VLOOKUP(A63,'Div &amp; NAV PU'!I:O,6,)</f>
        <v>Y0BQ</v>
      </c>
      <c r="L63" t="str">
        <f>+VLOOKUP(A63,'Div &amp; NAV PU'!I:O,7,)</f>
        <v>Regular Plan - Growth</v>
      </c>
      <c r="M63">
        <f>+VLOOKUP(L63,Financials!$C$36:$AN$54,MATCH(K63,Financials!$1:$1,0)-2,0)</f>
        <v>2850.9636</v>
      </c>
      <c r="N63" t="b">
        <f t="shared" si="1"/>
        <v>1</v>
      </c>
      <c r="O63" t="str">
        <f>VLOOKUP(A63,'Div &amp; NAV PU'!I:P,8,0)</f>
        <v>Y0BQSG</v>
      </c>
      <c r="X63">
        <v>1605.6674</v>
      </c>
    </row>
    <row r="64" spans="1:24" x14ac:dyDescent="0.25">
      <c r="A64" s="169">
        <v>129925</v>
      </c>
      <c r="B64" s="169" t="s">
        <v>344</v>
      </c>
      <c r="C64" s="169" t="s">
        <v>2109</v>
      </c>
      <c r="D64" s="169"/>
      <c r="E64" s="169">
        <v>19.505600000000001</v>
      </c>
      <c r="F64" s="170">
        <v>44469</v>
      </c>
      <c r="G64">
        <f t="shared" si="2"/>
        <v>129925</v>
      </c>
      <c r="J64" t="str">
        <f>VLOOKUP(A64,'Div &amp; NAV PU'!I:J,2,0)</f>
        <v>Debt</v>
      </c>
      <c r="K64" t="str">
        <f>+VLOOKUP(A64,'Div &amp; NAV PU'!I:O,6,)</f>
        <v>Y0BO</v>
      </c>
      <c r="L64" t="str">
        <f>+VLOOKUP(A64,'Div &amp; NAV PU'!I:O,7,)</f>
        <v xml:space="preserve">Direct Plan - Bonus </v>
      </c>
      <c r="M64">
        <f>+VLOOKUP(L64,Financials!$C$36:$AN$54,MATCH(K64,Financials!$1:$1,0)-2,0)</f>
        <v>19.505600000000001</v>
      </c>
      <c r="N64" t="b">
        <f t="shared" si="1"/>
        <v>1</v>
      </c>
      <c r="O64" t="str">
        <f>VLOOKUP(A64,'Div &amp; NAV PU'!I:P,8,0)</f>
        <v>Y0BODBO</v>
      </c>
      <c r="X64">
        <v>1023.3</v>
      </c>
    </row>
    <row r="65" spans="1:24" x14ac:dyDescent="0.25">
      <c r="A65" s="169">
        <v>129926</v>
      </c>
      <c r="B65" s="169" t="s">
        <v>349</v>
      </c>
      <c r="C65" s="169" t="s">
        <v>2110</v>
      </c>
      <c r="D65" s="169"/>
      <c r="E65" s="169">
        <v>18.9834</v>
      </c>
      <c r="F65" s="170">
        <v>44469</v>
      </c>
      <c r="G65">
        <f t="shared" si="2"/>
        <v>129926</v>
      </c>
      <c r="J65" t="str">
        <f>VLOOKUP(A65,'Div &amp; NAV PU'!I:J,2,0)</f>
        <v>Debt</v>
      </c>
      <c r="K65" t="str">
        <f>+VLOOKUP(A65,'Div &amp; NAV PU'!I:O,6,)</f>
        <v>Y0BO</v>
      </c>
      <c r="L65" t="str">
        <f>+VLOOKUP(A65,'Div &amp; NAV PU'!I:O,7,)</f>
        <v>Regular Plan - Bonus</v>
      </c>
      <c r="M65">
        <f>+VLOOKUP(L65,Financials!$C$36:$AN$54,MATCH(K65,Financials!$1:$1,0)-2,0)</f>
        <v>18.9834</v>
      </c>
      <c r="N65" t="b">
        <f t="shared" si="1"/>
        <v>1</v>
      </c>
      <c r="O65" t="str">
        <f>VLOOKUP(A65,'Div &amp; NAV PU'!I:P,8,0)</f>
        <v>Y0BOIB</v>
      </c>
      <c r="X65">
        <v>1060.0790999999999</v>
      </c>
    </row>
    <row r="66" spans="1:24" x14ac:dyDescent="0.25">
      <c r="A66" s="169">
        <v>112423</v>
      </c>
      <c r="B66" s="169" t="s">
        <v>351</v>
      </c>
      <c r="C66" s="169" t="s">
        <v>2111</v>
      </c>
      <c r="D66" s="169"/>
      <c r="E66" s="169">
        <v>34.802199999999999</v>
      </c>
      <c r="F66" s="170">
        <v>44469</v>
      </c>
      <c r="G66">
        <f t="shared" ref="G66:G97" si="3">A66</f>
        <v>112423</v>
      </c>
      <c r="J66" t="str">
        <f>VLOOKUP(A66,'Div &amp; NAV PU'!I:J,2,0)</f>
        <v>Equity</v>
      </c>
      <c r="K66" t="str">
        <f>+VLOOKUP(A66,'Div &amp; NAV PU'!I:O,6,)</f>
        <v>Y0BO</v>
      </c>
      <c r="L66" t="str">
        <f>+VLOOKUP(A66,'Div &amp; NAV PU'!I:O,7,)</f>
        <v>Regular Plan - Growth</v>
      </c>
      <c r="M66">
        <f>+VLOOKUP(L66,Financials!$C$36:$AN$54,MATCH(K66,Financials!$1:$1,0)-2,0)</f>
        <v>34.802199999999999</v>
      </c>
      <c r="N66" t="b">
        <f t="shared" si="1"/>
        <v>1</v>
      </c>
      <c r="O66" t="str">
        <f>VLOOKUP(A66,'Div &amp; NAV PU'!I:P,8,0)</f>
        <v>Y0BOIG</v>
      </c>
      <c r="X66">
        <v>1001.6018</v>
      </c>
    </row>
    <row r="67" spans="1:24" x14ac:dyDescent="0.25">
      <c r="A67" s="169">
        <v>112422</v>
      </c>
      <c r="B67" s="169" t="s">
        <v>354</v>
      </c>
      <c r="C67" s="169" t="s">
        <v>2112</v>
      </c>
      <c r="D67" s="169"/>
      <c r="E67" s="169">
        <v>33.489800000000002</v>
      </c>
      <c r="F67" s="170">
        <v>44469</v>
      </c>
      <c r="G67">
        <f t="shared" si="3"/>
        <v>112422</v>
      </c>
      <c r="J67" t="str">
        <f>VLOOKUP(A67,'Div &amp; NAV PU'!I:J,2,0)</f>
        <v>Equity</v>
      </c>
      <c r="K67" t="str">
        <f>+VLOOKUP(A67,'Div &amp; NAV PU'!I:O,6,)</f>
        <v>Y0BO</v>
      </c>
      <c r="L67" t="str">
        <f>+VLOOKUP(A67,'Div &amp; NAV PU'!I:O,7,)</f>
        <v>Regular Growth</v>
      </c>
      <c r="M67">
        <f>+VLOOKUP(L67,Financials!$C$36:$AN$54,MATCH(K67,Financials!$1:$1,0)-2,0)</f>
        <v>33.489800000000002</v>
      </c>
      <c r="N67" t="b">
        <f t="shared" ref="N67:N130" si="4">+M67=E67</f>
        <v>1</v>
      </c>
      <c r="O67" t="str">
        <f>VLOOKUP(A67,'Div &amp; NAV PU'!I:P,8,0)</f>
        <v>Y0BORG</v>
      </c>
      <c r="X67">
        <v>1023.3</v>
      </c>
    </row>
    <row r="68" spans="1:24" x14ac:dyDescent="0.25">
      <c r="A68" s="169">
        <v>119848</v>
      </c>
      <c r="B68" s="169" t="s">
        <v>2113</v>
      </c>
      <c r="C68" s="169"/>
      <c r="D68" s="169" t="s">
        <v>2114</v>
      </c>
      <c r="E68" s="169">
        <v>10.5092</v>
      </c>
      <c r="F68" s="170">
        <v>44469</v>
      </c>
      <c r="G68">
        <f t="shared" si="3"/>
        <v>119848</v>
      </c>
      <c r="J68" t="str">
        <f>VLOOKUP(A68,'Div &amp; NAV PU'!I:J,2,0)</f>
        <v>Debt</v>
      </c>
      <c r="K68" t="str">
        <f>+VLOOKUP(A68,'Div &amp; NAV PU'!I:O,6,)</f>
        <v>Y0BO</v>
      </c>
      <c r="L68" t="str">
        <f>+VLOOKUP(A68,'Div &amp; NAV PU'!I:O,7,)</f>
        <v>Direct Plan - Daily IDCW</v>
      </c>
      <c r="M68">
        <f>+VLOOKUP(L68,Financials!$C$36:$AN$54,MATCH(K68,Financials!$1:$1,0)-2,0)</f>
        <v>10.5092</v>
      </c>
      <c r="N68" t="b">
        <f t="shared" si="4"/>
        <v>1</v>
      </c>
      <c r="O68" t="str">
        <f>VLOOKUP(A68,'Div &amp; NAV PU'!I:P,8,0)</f>
        <v>Y0BODDD</v>
      </c>
      <c r="X68">
        <v>1529.1611</v>
      </c>
    </row>
    <row r="69" spans="1:24" x14ac:dyDescent="0.25">
      <c r="A69" s="169">
        <v>119850</v>
      </c>
      <c r="B69" s="169" t="s">
        <v>2115</v>
      </c>
      <c r="C69" s="169" t="s">
        <v>2116</v>
      </c>
      <c r="D69" s="169" t="s">
        <v>2117</v>
      </c>
      <c r="E69" s="169">
        <v>11.3125</v>
      </c>
      <c r="F69" s="170">
        <v>44469</v>
      </c>
      <c r="G69">
        <f t="shared" si="3"/>
        <v>119850</v>
      </c>
      <c r="J69" t="str">
        <f>VLOOKUP(A69,'Div &amp; NAV PU'!I:J,2,0)</f>
        <v>Debt</v>
      </c>
      <c r="K69" t="str">
        <f>+VLOOKUP(A69,'Div &amp; NAV PU'!I:O,6,)</f>
        <v>Y0BO</v>
      </c>
      <c r="L69" t="str">
        <f>+VLOOKUP(A69,'Div &amp; NAV PU'!I:O,7,)</f>
        <v>Direct Plan - Weekly IDCW</v>
      </c>
      <c r="M69">
        <f>+VLOOKUP(L69,Financials!$C$36:$AN$54,MATCH(K69,Financials!$1:$1,0)-2,0)</f>
        <v>11.3125</v>
      </c>
      <c r="N69" t="b">
        <f t="shared" si="4"/>
        <v>1</v>
      </c>
      <c r="O69" t="str">
        <f>VLOOKUP(A69,'Div &amp; NAV PU'!I:P,8,0)</f>
        <v>Y0BODWD</v>
      </c>
      <c r="X69">
        <v>1000.2047</v>
      </c>
    </row>
    <row r="70" spans="1:24" x14ac:dyDescent="0.25">
      <c r="A70" s="169">
        <v>112425</v>
      </c>
      <c r="B70" s="169" t="s">
        <v>2118</v>
      </c>
      <c r="C70" s="169"/>
      <c r="D70" s="169" t="s">
        <v>2119</v>
      </c>
      <c r="E70" s="169">
        <v>10.322100000000001</v>
      </c>
      <c r="F70" s="170">
        <v>44469</v>
      </c>
      <c r="G70">
        <f t="shared" si="3"/>
        <v>112425</v>
      </c>
      <c r="J70" t="str">
        <f>VLOOKUP(A70,'Div &amp; NAV PU'!I:J,2,0)</f>
        <v>Equity</v>
      </c>
      <c r="K70" t="str">
        <f>+VLOOKUP(A70,'Div &amp; NAV PU'!I:O,6,)</f>
        <v>Y0BO</v>
      </c>
      <c r="L70" t="str">
        <f>+VLOOKUP(A70,'Div &amp; NAV PU'!I:O,7,)</f>
        <v>Regular Plan - Daily IDCW</v>
      </c>
      <c r="M70">
        <f>+VLOOKUP(L70,Financials!$C$36:$AN$54,MATCH(K70,Financials!$1:$1,0)-2,0)</f>
        <v>10.322100000000001</v>
      </c>
      <c r="N70" t="b">
        <f t="shared" si="4"/>
        <v>1</v>
      </c>
      <c r="O70" t="str">
        <f>VLOOKUP(A70,'Div &amp; NAV PU'!I:P,8,0)</f>
        <v>Y0BOIDD</v>
      </c>
      <c r="X70">
        <v>12.7523</v>
      </c>
    </row>
    <row r="71" spans="1:24" x14ac:dyDescent="0.25">
      <c r="A71" s="169">
        <v>119849</v>
      </c>
      <c r="B71" s="169" t="s">
        <v>346</v>
      </c>
      <c r="C71" s="169" t="s">
        <v>2120</v>
      </c>
      <c r="D71" s="169"/>
      <c r="E71" s="169">
        <v>35.709200000000003</v>
      </c>
      <c r="F71" s="170">
        <v>44469</v>
      </c>
      <c r="G71">
        <f t="shared" si="3"/>
        <v>119849</v>
      </c>
      <c r="J71" t="str">
        <f>VLOOKUP(A71,'Div &amp; NAV PU'!I:J,2,0)</f>
        <v>Debt</v>
      </c>
      <c r="K71" t="str">
        <f>+VLOOKUP(A71,'Div &amp; NAV PU'!I:O,6,)</f>
        <v>Y0BO</v>
      </c>
      <c r="L71" t="str">
        <f>+VLOOKUP(A71,'Div &amp; NAV PU'!I:O,7,)</f>
        <v xml:space="preserve">Direct Plan - Growth </v>
      </c>
      <c r="M71">
        <f>+VLOOKUP(L71,Financials!$C$36:$AN$54,MATCH(K71,Financials!$1:$1,0)-2,0)</f>
        <v>35.709200000000003</v>
      </c>
      <c r="N71" t="b">
        <f t="shared" si="4"/>
        <v>1</v>
      </c>
      <c r="O71" t="str">
        <f>VLOOKUP(A71,'Div &amp; NAV PU'!I:P,8,0)</f>
        <v>Y0BODGR</v>
      </c>
      <c r="X71">
        <v>11.590299999999999</v>
      </c>
    </row>
    <row r="72" spans="1:24" x14ac:dyDescent="0.25">
      <c r="A72" s="169">
        <v>112424</v>
      </c>
      <c r="B72" s="169" t="s">
        <v>2121</v>
      </c>
      <c r="C72" s="169" t="s">
        <v>2122</v>
      </c>
      <c r="D72" s="169" t="s">
        <v>2123</v>
      </c>
      <c r="E72" s="169">
        <v>11.13</v>
      </c>
      <c r="F72" s="170">
        <v>44469</v>
      </c>
      <c r="G72">
        <f t="shared" si="3"/>
        <v>112424</v>
      </c>
      <c r="J72" t="str">
        <f>VLOOKUP(A72,'Div &amp; NAV PU'!I:J,2,0)</f>
        <v>Equity</v>
      </c>
      <c r="K72" t="str">
        <f>+VLOOKUP(A72,'Div &amp; NAV PU'!I:O,6,)</f>
        <v>Y0BO</v>
      </c>
      <c r="L72" t="str">
        <f>+VLOOKUP(A72,'Div &amp; NAV PU'!I:O,7,)</f>
        <v>Regular Plan - Weekly IDCW</v>
      </c>
      <c r="M72">
        <f>+VLOOKUP(L72,Financials!$C$36:$AN$54,MATCH(K72,Financials!$1:$1,0)-2,0)</f>
        <v>11.13</v>
      </c>
      <c r="N72" t="b">
        <f t="shared" si="4"/>
        <v>1</v>
      </c>
      <c r="O72" t="str">
        <f>VLOOKUP(A72,'Div &amp; NAV PU'!I:P,8,0)</f>
        <v>Y0BOIWD</v>
      </c>
      <c r="X72">
        <v>12.3697</v>
      </c>
    </row>
    <row r="73" spans="1:24" x14ac:dyDescent="0.25">
      <c r="A73" s="169">
        <v>112461</v>
      </c>
      <c r="B73" s="169" t="s">
        <v>2124</v>
      </c>
      <c r="C73" s="169" t="s">
        <v>2125</v>
      </c>
      <c r="D73" s="169" t="s">
        <v>2126</v>
      </c>
      <c r="E73" s="169">
        <v>26.3139</v>
      </c>
      <c r="F73" s="170">
        <v>44469</v>
      </c>
      <c r="G73">
        <f t="shared" si="3"/>
        <v>112461</v>
      </c>
      <c r="J73" t="str">
        <f>VLOOKUP(A73,'Div &amp; NAV PU'!I:J,2,0)</f>
        <v>Equity</v>
      </c>
      <c r="K73" t="str">
        <f>+VLOOKUP(A73,'Div &amp; NAV PU'!I:O,6,)</f>
        <v>Y0BO</v>
      </c>
      <c r="L73" t="str">
        <f>+VLOOKUP(A73,'Div &amp; NAV PU'!I:O,7,)</f>
        <v>Regular Plan - Semi Annual IDCW</v>
      </c>
      <c r="M73">
        <f>+VLOOKUP(L73,Financials!$C$36:$AN$54,MATCH(K73,Financials!$1:$1,0)-2,0)</f>
        <v>26.3139</v>
      </c>
      <c r="N73" t="b">
        <f t="shared" si="4"/>
        <v>1</v>
      </c>
      <c r="O73" t="str">
        <f>VLOOKUP(A73,'Div &amp; NAV PU'!I:P,8,0)</f>
        <v>Y0BOSAD</v>
      </c>
      <c r="X73">
        <v>20.8399</v>
      </c>
    </row>
    <row r="74" spans="1:24" x14ac:dyDescent="0.25">
      <c r="A74" s="169">
        <v>112475</v>
      </c>
      <c r="B74" s="169" t="s">
        <v>2127</v>
      </c>
      <c r="C74" s="169" t="s">
        <v>2128</v>
      </c>
      <c r="D74" s="169" t="s">
        <v>2129</v>
      </c>
      <c r="E74" s="169">
        <v>12.7186</v>
      </c>
      <c r="F74" s="170">
        <v>44469</v>
      </c>
      <c r="G74">
        <f t="shared" si="3"/>
        <v>112475</v>
      </c>
      <c r="J74" t="str">
        <f>VLOOKUP(A74,'Div &amp; NAV PU'!I:J,2,0)</f>
        <v>Equity</v>
      </c>
      <c r="K74" t="str">
        <f>+VLOOKUP(A74,'Div &amp; NAV PU'!I:O,6,)</f>
        <v>Y0BO</v>
      </c>
      <c r="L74" t="str">
        <f>+VLOOKUP(A74,'Div &amp; NAV PU'!I:O,7,)</f>
        <v>Regular Plan - Monthly IDCW</v>
      </c>
      <c r="M74">
        <f>+VLOOKUP(L74,Financials!$C$36:$AN$54,MATCH(K74,Financials!$1:$1,0)-2,0)</f>
        <v>12.7186</v>
      </c>
      <c r="N74" t="b">
        <f t="shared" si="4"/>
        <v>1</v>
      </c>
      <c r="O74" t="str">
        <f>VLOOKUP(A74,'Div &amp; NAV PU'!I:P,8,0)</f>
        <v>Y0BOIMD</v>
      </c>
      <c r="X74">
        <v>20.84</v>
      </c>
    </row>
    <row r="75" spans="1:24" x14ac:dyDescent="0.25">
      <c r="A75" s="169">
        <v>119851</v>
      </c>
      <c r="B75" s="169" t="s">
        <v>2130</v>
      </c>
      <c r="C75" s="169" t="s">
        <v>2131</v>
      </c>
      <c r="D75" s="169" t="s">
        <v>2132</v>
      </c>
      <c r="E75" s="169">
        <v>13.032500000000001</v>
      </c>
      <c r="F75" s="170">
        <v>44469</v>
      </c>
      <c r="G75">
        <f t="shared" si="3"/>
        <v>119851</v>
      </c>
      <c r="J75" t="str">
        <f>VLOOKUP(A75,'Div &amp; NAV PU'!I:J,2,0)</f>
        <v>Debt</v>
      </c>
      <c r="K75" t="str">
        <f>+VLOOKUP(A75,'Div &amp; NAV PU'!I:O,6,)</f>
        <v>Y0BO</v>
      </c>
      <c r="L75" t="str">
        <f>+VLOOKUP(A75,'Div &amp; NAV PU'!I:O,7,)</f>
        <v>Direct Plan - Monthly IDCW</v>
      </c>
      <c r="M75">
        <f>+VLOOKUP(L75,Financials!$C$36:$AN$54,MATCH(K75,Financials!$1:$1,0)-2,0)</f>
        <v>13.032500000000001</v>
      </c>
      <c r="N75" t="b">
        <f t="shared" si="4"/>
        <v>1</v>
      </c>
      <c r="O75" t="str">
        <f>VLOOKUP(A75,'Div &amp; NAV PU'!I:P,8,0)</f>
        <v>Y0BODMD</v>
      </c>
      <c r="X75">
        <v>11.339399999999999</v>
      </c>
    </row>
    <row r="76" spans="1:24" x14ac:dyDescent="0.25">
      <c r="A76" s="169">
        <v>134421</v>
      </c>
      <c r="B76" s="169" t="s">
        <v>2133</v>
      </c>
      <c r="C76" s="169" t="s">
        <v>2134</v>
      </c>
      <c r="D76" s="169" t="s">
        <v>2135</v>
      </c>
      <c r="E76" s="169">
        <v>11.0131</v>
      </c>
      <c r="F76" s="170">
        <v>44469</v>
      </c>
      <c r="G76">
        <f t="shared" si="3"/>
        <v>134421</v>
      </c>
      <c r="J76" t="str">
        <f>VLOOKUP(A76,'Div &amp; NAV PU'!I:J,2,0)</f>
        <v>FMP-Live</v>
      </c>
      <c r="K76" t="str">
        <f>+VLOOKUP(A76,'Div &amp; NAV PU'!I:O,6,)</f>
        <v>Y0AK</v>
      </c>
      <c r="L76" t="str">
        <f>+VLOOKUP(A76,'Div &amp; NAV PU'!I:O,7,)</f>
        <v>Direct Plan - Annual IDCW</v>
      </c>
      <c r="M76">
        <f>+VLOOKUP(L76,Financials!$C$36:$AN$54,MATCH(K76,Financials!$1:$1,0)-2,0)</f>
        <v>11.0131</v>
      </c>
      <c r="N76" t="b">
        <f t="shared" si="4"/>
        <v>1</v>
      </c>
      <c r="O76" t="str">
        <f>VLOOKUP(A76,'Div &amp; NAV PU'!I:P,8,0)</f>
        <v>Y0AKDAD</v>
      </c>
      <c r="X76">
        <v>10.944100000000001</v>
      </c>
    </row>
    <row r="77" spans="1:24" x14ac:dyDescent="0.25">
      <c r="A77" s="169">
        <v>134422</v>
      </c>
      <c r="B77" s="169" t="s">
        <v>2136</v>
      </c>
      <c r="C77" s="169" t="s">
        <v>2137</v>
      </c>
      <c r="D77" s="169" t="s">
        <v>2138</v>
      </c>
      <c r="E77" s="169">
        <v>10.727399999999999</v>
      </c>
      <c r="F77" s="170">
        <v>44469</v>
      </c>
      <c r="G77">
        <f t="shared" si="3"/>
        <v>134422</v>
      </c>
      <c r="J77" t="str">
        <f>VLOOKUP(A77,'Div &amp; NAV PU'!I:J,2,0)</f>
        <v>FMP-Live</v>
      </c>
      <c r="K77" t="str">
        <f>+VLOOKUP(A77,'Div &amp; NAV PU'!I:O,6,)</f>
        <v>Y0AK</v>
      </c>
      <c r="L77" t="str">
        <f>+VLOOKUP(A77,'Div &amp; NAV PU'!I:O,7,)</f>
        <v>Regular Plan - Annual IDCW</v>
      </c>
      <c r="M77">
        <f>+VLOOKUP(L77,Financials!$C$36:$AN$54,MATCH(K77,Financials!$1:$1,0)-2,0)</f>
        <v>10.727399999999999</v>
      </c>
      <c r="N77" t="b">
        <f t="shared" si="4"/>
        <v>1</v>
      </c>
      <c r="O77" t="str">
        <f>VLOOKUP(A77,'Div &amp; NAV PU'!I:P,8,0)</f>
        <v>Y0AKAND</v>
      </c>
      <c r="X77">
        <v>11.885</v>
      </c>
    </row>
    <row r="78" spans="1:24" x14ac:dyDescent="0.25">
      <c r="A78" s="169">
        <v>119809</v>
      </c>
      <c r="B78" s="169" t="s">
        <v>267</v>
      </c>
      <c r="C78" s="169" t="s">
        <v>2139</v>
      </c>
      <c r="D78" s="169"/>
      <c r="E78" s="169">
        <v>23.397400000000001</v>
      </c>
      <c r="F78" s="170">
        <v>44469</v>
      </c>
      <c r="G78">
        <f t="shared" si="3"/>
        <v>119809</v>
      </c>
      <c r="J78" t="str">
        <f>VLOOKUP(A78,'Div &amp; NAV PU'!I:J,2,0)</f>
        <v>Debt</v>
      </c>
      <c r="K78" t="str">
        <f>+VLOOKUP(A78,'Div &amp; NAV PU'!I:O,6,)</f>
        <v>Y0AK</v>
      </c>
      <c r="L78" t="str">
        <f>+VLOOKUP(A78,'Div &amp; NAV PU'!I:O,7,)</f>
        <v xml:space="preserve">Direct Plan - Growth </v>
      </c>
      <c r="M78">
        <f>+VLOOKUP(L78,Financials!$C$36:$AN$54,MATCH(K78,Financials!$1:$1,0)-2,0)</f>
        <v>23.397400000000001</v>
      </c>
      <c r="N78" t="b">
        <f t="shared" si="4"/>
        <v>1</v>
      </c>
      <c r="O78" t="str">
        <f>VLOOKUP(A78,'Div &amp; NAV PU'!I:P,8,0)</f>
        <v>Y0AKDGR</v>
      </c>
      <c r="X78">
        <v>21.650200000000002</v>
      </c>
    </row>
    <row r="79" spans="1:24" x14ac:dyDescent="0.25">
      <c r="A79" s="169">
        <v>119808</v>
      </c>
      <c r="B79" s="169" t="s">
        <v>2140</v>
      </c>
      <c r="C79" s="169" t="s">
        <v>2141</v>
      </c>
      <c r="D79" s="169"/>
      <c r="E79" s="169">
        <v>11.097899999999999</v>
      </c>
      <c r="F79" s="170">
        <v>44469</v>
      </c>
      <c r="G79">
        <f t="shared" si="3"/>
        <v>119808</v>
      </c>
      <c r="J79" t="str">
        <f>VLOOKUP(A79,'Div &amp; NAV PU'!I:J,2,0)</f>
        <v>Debt</v>
      </c>
      <c r="K79" t="str">
        <f>+VLOOKUP(A79,'Div &amp; NAV PU'!I:O,6,)</f>
        <v>Y0AK</v>
      </c>
      <c r="L79" t="str">
        <f>+VLOOKUP(A79,'Div &amp; NAV PU'!I:O,7,)</f>
        <v>Direct Plan - IDCW</v>
      </c>
      <c r="M79">
        <f>+VLOOKUP(L79,Financials!$C$36:$AN$54,MATCH(K79,Financials!$1:$1,0)-2,0)</f>
        <v>11.097899999999999</v>
      </c>
      <c r="N79" t="b">
        <f t="shared" si="4"/>
        <v>1</v>
      </c>
      <c r="O79" t="str">
        <f>VLOOKUP(A79,'Div &amp; NAV PU'!I:P,8,0)</f>
        <v>Y0AKDDV</v>
      </c>
      <c r="X79">
        <v>19.169699999999999</v>
      </c>
    </row>
    <row r="80" spans="1:24" x14ac:dyDescent="0.25">
      <c r="A80" s="169">
        <v>118133</v>
      </c>
      <c r="B80" s="169" t="s">
        <v>269</v>
      </c>
      <c r="C80" s="169" t="s">
        <v>2142</v>
      </c>
      <c r="D80" s="169"/>
      <c r="E80" s="169">
        <v>22.599</v>
      </c>
      <c r="F80" s="170">
        <v>44469</v>
      </c>
      <c r="G80">
        <f t="shared" si="3"/>
        <v>118133</v>
      </c>
      <c r="J80" t="str">
        <f>VLOOKUP(A80,'Div &amp; NAV PU'!I:J,2,0)</f>
        <v>Debt</v>
      </c>
      <c r="K80" t="str">
        <f>+VLOOKUP(A80,'Div &amp; NAV PU'!I:O,6,)</f>
        <v>Y0AK</v>
      </c>
      <c r="L80" t="str">
        <f>+VLOOKUP(A80,'Div &amp; NAV PU'!I:O,7,)</f>
        <v>Regular Plan - Growth</v>
      </c>
      <c r="M80">
        <f>+VLOOKUP(L80,Financials!$C$36:$AN$54,MATCH(K80,Financials!$1:$1,0)-2,0)</f>
        <v>22.599</v>
      </c>
      <c r="N80" t="b">
        <f t="shared" si="4"/>
        <v>1</v>
      </c>
      <c r="O80" t="str">
        <f>VLOOKUP(A80,'Div &amp; NAV PU'!I:P,8,0)</f>
        <v>Y0AKGR</v>
      </c>
      <c r="X80">
        <v>18.671399999999998</v>
      </c>
    </row>
    <row r="81" spans="1:24" x14ac:dyDescent="0.25">
      <c r="A81" s="169">
        <v>118134</v>
      </c>
      <c r="B81" s="169" t="s">
        <v>2143</v>
      </c>
      <c r="C81" s="169" t="s">
        <v>2144</v>
      </c>
      <c r="D81" s="169" t="s">
        <v>2145</v>
      </c>
      <c r="E81" s="169">
        <v>10.494899999999999</v>
      </c>
      <c r="F81" s="170">
        <v>44469</v>
      </c>
      <c r="G81">
        <f t="shared" si="3"/>
        <v>118134</v>
      </c>
      <c r="J81" t="str">
        <f>VLOOKUP(A81,'Div &amp; NAV PU'!I:J,2,0)</f>
        <v>Debt</v>
      </c>
      <c r="K81" t="str">
        <f>+VLOOKUP(A81,'Div &amp; NAV PU'!I:O,6,)</f>
        <v>Y0AK</v>
      </c>
      <c r="L81" t="str">
        <f>+VLOOKUP(A81,'Div &amp; NAV PU'!I:O,7,)</f>
        <v>Regular Plan - IDCW</v>
      </c>
      <c r="M81">
        <f>+VLOOKUP(L81,Financials!$C$36:$AN$54,MATCH(K81,Financials!$1:$1,0)-2,0)</f>
        <v>10.494899999999999</v>
      </c>
      <c r="N81" t="b">
        <f t="shared" si="4"/>
        <v>1</v>
      </c>
      <c r="O81" t="str">
        <f>VLOOKUP(A81,'Div &amp; NAV PU'!I:P,8,0)</f>
        <v>Y0AKDI</v>
      </c>
      <c r="X81">
        <v>34.230200000000004</v>
      </c>
    </row>
    <row r="82" spans="1:24" x14ac:dyDescent="0.25">
      <c r="A82" s="169">
        <v>119432</v>
      </c>
      <c r="B82" s="169" t="s">
        <v>2146</v>
      </c>
      <c r="C82" s="169"/>
      <c r="D82" s="169" t="s">
        <v>2147</v>
      </c>
      <c r="E82" s="169">
        <v>10.8591</v>
      </c>
      <c r="F82" s="170">
        <v>44469</v>
      </c>
      <c r="G82">
        <f t="shared" si="3"/>
        <v>119432</v>
      </c>
      <c r="J82" t="str">
        <f>VLOOKUP(A82,'Div &amp; NAV PU'!I:J,2,0)</f>
        <v>Debt</v>
      </c>
      <c r="K82" t="str">
        <f>+VLOOKUP(A82,'Div &amp; NAV PU'!I:O,6,)</f>
        <v>Y0BL</v>
      </c>
      <c r="L82" t="str">
        <f>+VLOOKUP(A82,'Div &amp; NAV PU'!I:O,7,)</f>
        <v>Direct Plan - Daily IDCW</v>
      </c>
      <c r="M82">
        <f>+VLOOKUP(L82,Financials!$C$36:$AN$54,MATCH(K82,Financials!$1:$1,0)-2,0)</f>
        <v>10.8591</v>
      </c>
      <c r="N82" t="b">
        <f t="shared" si="4"/>
        <v>1</v>
      </c>
      <c r="O82" t="str">
        <f>VLOOKUP(A82,'Div &amp; NAV PU'!I:P,8,0)</f>
        <v>Y0BLDDD</v>
      </c>
      <c r="X82">
        <v>32.939399999999999</v>
      </c>
    </row>
    <row r="83" spans="1:24" x14ac:dyDescent="0.25">
      <c r="A83" s="169">
        <v>119430</v>
      </c>
      <c r="B83" s="169" t="s">
        <v>2148</v>
      </c>
      <c r="C83" s="169"/>
      <c r="D83" s="169" t="s">
        <v>2149</v>
      </c>
      <c r="E83" s="169">
        <v>13.1357</v>
      </c>
      <c r="F83" s="170">
        <v>44469</v>
      </c>
      <c r="G83">
        <f t="shared" si="3"/>
        <v>119430</v>
      </c>
      <c r="J83" t="str">
        <f>VLOOKUP(A83,'Div &amp; NAV PU'!I:J,2,0)</f>
        <v>Debt</v>
      </c>
      <c r="K83" t="str">
        <f>+VLOOKUP(A83,'Div &amp; NAV PU'!I:O,6,)</f>
        <v>Y0BL</v>
      </c>
      <c r="L83" t="str">
        <f>+VLOOKUP(A83,'Div &amp; NAV PU'!I:O,7,)</f>
        <v>Direct Plan - Weekly IDCW</v>
      </c>
      <c r="M83">
        <f>+VLOOKUP(L83,Financials!$C$36:$AN$54,MATCH(K83,Financials!$1:$1,0)-2,0)</f>
        <v>13.1357</v>
      </c>
      <c r="N83" t="b">
        <f t="shared" si="4"/>
        <v>1</v>
      </c>
      <c r="O83" t="str">
        <f>VLOOKUP(A83,'Div &amp; NAV PU'!I:P,8,0)</f>
        <v>Y0BLDWD</v>
      </c>
      <c r="X83">
        <v>10.5092</v>
      </c>
    </row>
    <row r="84" spans="1:24" x14ac:dyDescent="0.25">
      <c r="A84" s="169">
        <v>114217</v>
      </c>
      <c r="B84" s="169" t="s">
        <v>2150</v>
      </c>
      <c r="C84" s="169"/>
      <c r="D84" s="169" t="s">
        <v>2151</v>
      </c>
      <c r="E84" s="169">
        <v>10.8589</v>
      </c>
      <c r="F84" s="170">
        <v>44469</v>
      </c>
      <c r="G84">
        <f t="shared" si="3"/>
        <v>114217</v>
      </c>
      <c r="J84" t="str">
        <f>VLOOKUP(A84,'Div &amp; NAV PU'!I:J,2,0)</f>
        <v>Equity</v>
      </c>
      <c r="K84" t="str">
        <f>+VLOOKUP(A84,'Div &amp; NAV PU'!I:O,6,)</f>
        <v>Y0BL</v>
      </c>
      <c r="L84" t="str">
        <f>+VLOOKUP(A84,'Div &amp; NAV PU'!I:O,7,)</f>
        <v>Regular Plan - Daily IDCW</v>
      </c>
      <c r="M84">
        <f>+VLOOKUP(L84,Financials!$C$36:$AN$54,MATCH(K84,Financials!$1:$1,0)-2,0)</f>
        <v>10.8589</v>
      </c>
      <c r="N84" t="b">
        <f t="shared" si="4"/>
        <v>1</v>
      </c>
      <c r="O84" t="str">
        <f>VLOOKUP(A84,'Div &amp; NAV PU'!I:P,8,0)</f>
        <v>Y0BLDDI</v>
      </c>
      <c r="X84">
        <v>11.2835</v>
      </c>
    </row>
    <row r="85" spans="1:24" x14ac:dyDescent="0.25">
      <c r="A85" s="169">
        <v>114216</v>
      </c>
      <c r="B85" s="169" t="s">
        <v>325</v>
      </c>
      <c r="C85" s="169" t="s">
        <v>2152</v>
      </c>
      <c r="D85" s="169"/>
      <c r="E85" s="169">
        <v>21.074200000000001</v>
      </c>
      <c r="F85" s="170">
        <v>44469</v>
      </c>
      <c r="G85">
        <f t="shared" si="3"/>
        <v>114216</v>
      </c>
      <c r="J85" t="str">
        <f>VLOOKUP(A85,'Div &amp; NAV PU'!I:J,2,0)</f>
        <v>Equity</v>
      </c>
      <c r="K85" t="str">
        <f>+VLOOKUP(A85,'Div &amp; NAV PU'!I:O,6,)</f>
        <v>Y0BL</v>
      </c>
      <c r="L85" t="str">
        <f>+VLOOKUP(A85,'Div &amp; NAV PU'!I:O,7,)</f>
        <v>Regular Plan - Growth</v>
      </c>
      <c r="M85">
        <f>+VLOOKUP(L85,Financials!$C$36:$AN$54,MATCH(K85,Financials!$1:$1,0)-2,0)</f>
        <v>21.074200000000001</v>
      </c>
      <c r="N85" t="b">
        <f t="shared" si="4"/>
        <v>1</v>
      </c>
      <c r="O85" t="str">
        <f>VLOOKUP(A85,'Div &amp; NAV PU'!I:P,8,0)</f>
        <v>Y0BLGR</v>
      </c>
      <c r="X85">
        <v>10.322100000000001</v>
      </c>
    </row>
    <row r="86" spans="1:24" x14ac:dyDescent="0.25">
      <c r="A86" s="169">
        <v>114219</v>
      </c>
      <c r="B86" s="169" t="s">
        <v>2153</v>
      </c>
      <c r="C86" s="169" t="s">
        <v>2154</v>
      </c>
      <c r="D86" s="169" t="s">
        <v>2155</v>
      </c>
      <c r="E86" s="169">
        <v>11.4999</v>
      </c>
      <c r="F86" s="170">
        <v>44469</v>
      </c>
      <c r="G86">
        <f t="shared" si="3"/>
        <v>114219</v>
      </c>
      <c r="J86" t="str">
        <f>VLOOKUP(A86,'Div &amp; NAV PU'!I:J,2,0)</f>
        <v>Equity</v>
      </c>
      <c r="K86" t="str">
        <f>+VLOOKUP(A86,'Div &amp; NAV PU'!I:O,6,)</f>
        <v>Y0BL</v>
      </c>
      <c r="L86" t="str">
        <f>+VLOOKUP(A86,'Div &amp; NAV PU'!I:O,7,)</f>
        <v>Regular Plan - Monthly IDCW</v>
      </c>
      <c r="M86">
        <f>+VLOOKUP(L86,Financials!$C$36:$AN$54,MATCH(K86,Financials!$1:$1,0)-2,0)</f>
        <v>11.4999</v>
      </c>
      <c r="N86" t="b">
        <f t="shared" si="4"/>
        <v>1</v>
      </c>
      <c r="O86" t="str">
        <f>VLOOKUP(A86,'Div &amp; NAV PU'!I:P,8,0)</f>
        <v>Y0BLMD</v>
      </c>
      <c r="X86">
        <v>35.094099999999997</v>
      </c>
    </row>
    <row r="87" spans="1:24" x14ac:dyDescent="0.25">
      <c r="A87" s="169">
        <v>114218</v>
      </c>
      <c r="B87" s="169" t="s">
        <v>2156</v>
      </c>
      <c r="C87" s="169"/>
      <c r="D87" s="169" t="s">
        <v>2157</v>
      </c>
      <c r="E87" s="169">
        <v>13.0608</v>
      </c>
      <c r="F87" s="170">
        <v>44469</v>
      </c>
      <c r="G87">
        <f t="shared" si="3"/>
        <v>114218</v>
      </c>
      <c r="J87" t="str">
        <f>VLOOKUP(A87,'Div &amp; NAV PU'!I:J,2,0)</f>
        <v>Equity</v>
      </c>
      <c r="K87" t="str">
        <f>+VLOOKUP(A87,'Div &amp; NAV PU'!I:O,6,)</f>
        <v>Y0BL</v>
      </c>
      <c r="L87" t="str">
        <f>+VLOOKUP(A87,'Div &amp; NAV PU'!I:O,7,)</f>
        <v>Regular Plan - Weekly IDCW</v>
      </c>
      <c r="M87">
        <f>+VLOOKUP(L87,Financials!$C$36:$AN$54,MATCH(K87,Financials!$1:$1,0)-2,0)</f>
        <v>13.0608</v>
      </c>
      <c r="N87" t="b">
        <f t="shared" si="4"/>
        <v>1</v>
      </c>
      <c r="O87" t="str">
        <f>VLOOKUP(A87,'Div &amp; NAV PU'!I:P,8,0)</f>
        <v>Y0BLWD</v>
      </c>
      <c r="X87">
        <v>11.102600000000001</v>
      </c>
    </row>
    <row r="88" spans="1:24" x14ac:dyDescent="0.25">
      <c r="A88" s="169">
        <v>119431</v>
      </c>
      <c r="B88" s="169" t="s">
        <v>322</v>
      </c>
      <c r="C88" s="169" t="s">
        <v>2158</v>
      </c>
      <c r="D88" s="169"/>
      <c r="E88" s="169">
        <v>21.823599999999999</v>
      </c>
      <c r="F88" s="170">
        <v>44469</v>
      </c>
      <c r="G88">
        <f t="shared" si="3"/>
        <v>119431</v>
      </c>
      <c r="J88" t="str">
        <f>VLOOKUP(A88,'Div &amp; NAV PU'!I:J,2,0)</f>
        <v>Debt</v>
      </c>
      <c r="K88" t="str">
        <f>+VLOOKUP(A88,'Div &amp; NAV PU'!I:O,6,)</f>
        <v>Y0BL</v>
      </c>
      <c r="L88" t="str">
        <f>+VLOOKUP(A88,'Div &amp; NAV PU'!I:O,7,)</f>
        <v xml:space="preserve">Direct Plan - Growth </v>
      </c>
      <c r="M88">
        <f>+VLOOKUP(L88,Financials!$C$36:$AN$54,MATCH(K88,Financials!$1:$1,0)-2,0)</f>
        <v>21.823599999999999</v>
      </c>
      <c r="N88" t="b">
        <f t="shared" si="4"/>
        <v>1</v>
      </c>
      <c r="O88" t="str">
        <f>VLOOKUP(A88,'Div &amp; NAV PU'!I:P,8,0)</f>
        <v>Y0BLDGR</v>
      </c>
      <c r="X88">
        <v>25.881399999999999</v>
      </c>
    </row>
    <row r="89" spans="1:24" x14ac:dyDescent="0.25">
      <c r="A89" s="169">
        <v>119429</v>
      </c>
      <c r="B89" s="169" t="s">
        <v>2159</v>
      </c>
      <c r="C89" s="169" t="s">
        <v>2160</v>
      </c>
      <c r="D89" s="169"/>
      <c r="E89" s="169">
        <v>12.0602</v>
      </c>
      <c r="F89" s="170">
        <v>44469</v>
      </c>
      <c r="G89">
        <f t="shared" si="3"/>
        <v>119429</v>
      </c>
      <c r="J89" t="str">
        <f>VLOOKUP(A89,'Div &amp; NAV PU'!I:J,2,0)</f>
        <v>Debt</v>
      </c>
      <c r="K89" t="str">
        <f>+VLOOKUP(A89,'Div &amp; NAV PU'!I:O,6,)</f>
        <v>Y0BL</v>
      </c>
      <c r="L89" t="str">
        <f>+VLOOKUP(A89,'Div &amp; NAV PU'!I:O,7,)</f>
        <v>Direct Plan - Monthly IDCW</v>
      </c>
      <c r="M89">
        <f>+VLOOKUP(L89,Financials!$C$36:$AN$54,MATCH(K89,Financials!$1:$1,0)-2,0)</f>
        <v>12.0602</v>
      </c>
      <c r="N89" t="b">
        <f t="shared" si="4"/>
        <v>1</v>
      </c>
      <c r="O89" t="str">
        <f>VLOOKUP(A89,'Div &amp; NAV PU'!I:P,8,0)</f>
        <v>Y0BLDMD</v>
      </c>
      <c r="X89">
        <v>12.747299999999999</v>
      </c>
    </row>
    <row r="90" spans="1:24" x14ac:dyDescent="0.25">
      <c r="A90" s="169">
        <v>134419</v>
      </c>
      <c r="B90" s="169" t="s">
        <v>2161</v>
      </c>
      <c r="C90" s="169" t="s">
        <v>2162</v>
      </c>
      <c r="D90" s="169" t="s">
        <v>2163</v>
      </c>
      <c r="E90" s="169">
        <v>13.0969</v>
      </c>
      <c r="F90" s="170">
        <v>44469</v>
      </c>
      <c r="G90">
        <f t="shared" si="3"/>
        <v>134419</v>
      </c>
      <c r="J90" t="str">
        <f>VLOOKUP(A90,'Div &amp; NAV PU'!I:J,2,0)</f>
        <v>FMP-Live</v>
      </c>
      <c r="K90" t="str">
        <f>+VLOOKUP(A90,'Div &amp; NAV PU'!I:O,6,)</f>
        <v>Y0BN</v>
      </c>
      <c r="L90" t="str">
        <f>+VLOOKUP(A90,'Div &amp; NAV PU'!I:O,7,)</f>
        <v>Direct Plan - Annual IDCW</v>
      </c>
      <c r="M90">
        <f>+VLOOKUP(L90,Financials!$C$36:$AN$54,MATCH(K90,Financials!$1:$1,0)-2,0)</f>
        <v>13.0969</v>
      </c>
      <c r="N90" t="b">
        <f t="shared" si="4"/>
        <v>1</v>
      </c>
      <c r="O90" t="str">
        <f>VLOOKUP(A90,'Div &amp; NAV PU'!I:P,8,0)</f>
        <v>Y0BNDAD</v>
      </c>
      <c r="X90">
        <v>13.0456</v>
      </c>
    </row>
    <row r="91" spans="1:24" x14ac:dyDescent="0.25">
      <c r="A91" s="169">
        <v>119858</v>
      </c>
      <c r="B91" s="169" t="s">
        <v>2164</v>
      </c>
      <c r="C91" s="169" t="s">
        <v>2165</v>
      </c>
      <c r="D91" s="169" t="s">
        <v>2166</v>
      </c>
      <c r="E91" s="169">
        <v>11.6015</v>
      </c>
      <c r="F91" s="170">
        <v>44469</v>
      </c>
      <c r="G91">
        <f t="shared" si="3"/>
        <v>119858</v>
      </c>
      <c r="J91" t="str">
        <f>VLOOKUP(A91,'Div &amp; NAV PU'!I:J,2,0)</f>
        <v>Debt</v>
      </c>
      <c r="K91" t="str">
        <f>+VLOOKUP(A91,'Div &amp; NAV PU'!I:O,6,)</f>
        <v>Y0BN</v>
      </c>
      <c r="L91" t="str">
        <f>+VLOOKUP(A91,'Div &amp; NAV PU'!I:O,7,)</f>
        <v>Direct Plan - Quarterly IDCW</v>
      </c>
      <c r="M91">
        <f>+VLOOKUP(L91,Financials!$C$36:$AN$54,MATCH(K91,Financials!$1:$1,0)-2,0)</f>
        <v>11.6015</v>
      </c>
      <c r="N91" t="b">
        <f t="shared" si="4"/>
        <v>1</v>
      </c>
      <c r="O91" t="str">
        <f>VLOOKUP(A91,'Div &amp; NAV PU'!I:P,8,0)</f>
        <v>Y0BNDQD</v>
      </c>
      <c r="X91">
        <v>70.876000000000005</v>
      </c>
    </row>
    <row r="92" spans="1:24" x14ac:dyDescent="0.25">
      <c r="A92" s="169">
        <v>134420</v>
      </c>
      <c r="B92" s="169" t="s">
        <v>2167</v>
      </c>
      <c r="C92" s="169" t="s">
        <v>2168</v>
      </c>
      <c r="D92" s="169" t="s">
        <v>2169</v>
      </c>
      <c r="E92" s="169">
        <v>12.673500000000001</v>
      </c>
      <c r="F92" s="170">
        <v>44469</v>
      </c>
      <c r="G92">
        <f t="shared" si="3"/>
        <v>134420</v>
      </c>
      <c r="J92" t="str">
        <f>VLOOKUP(A92,'Div &amp; NAV PU'!I:J,2,0)</f>
        <v>FMP-Closed</v>
      </c>
      <c r="K92" t="str">
        <f>+VLOOKUP(A92,'Div &amp; NAV PU'!I:O,6,)</f>
        <v>Y0BN</v>
      </c>
      <c r="L92" t="str">
        <f>+VLOOKUP(A92,'Div &amp; NAV PU'!I:O,7,)</f>
        <v>Regular Plan - Annual IDCW</v>
      </c>
      <c r="M92">
        <f>+VLOOKUP(L92,Financials!$C$36:$AN$54,MATCH(K92,Financials!$1:$1,0)-2,0)</f>
        <v>12.673500000000001</v>
      </c>
      <c r="N92" t="b">
        <f t="shared" si="4"/>
        <v>1</v>
      </c>
      <c r="O92" t="str">
        <f>VLOOKUP(A92,'Div &amp; NAV PU'!I:P,8,0)</f>
        <v>Y0BNAND</v>
      </c>
      <c r="X92">
        <v>67.25</v>
      </c>
    </row>
    <row r="93" spans="1:24" x14ac:dyDescent="0.25">
      <c r="A93" s="169">
        <v>116296</v>
      </c>
      <c r="B93" s="169" t="s">
        <v>336</v>
      </c>
      <c r="C93" s="169" t="s">
        <v>2170</v>
      </c>
      <c r="D93" s="169"/>
      <c r="E93" s="169">
        <v>21.351800000000001</v>
      </c>
      <c r="F93" s="170">
        <v>44469</v>
      </c>
      <c r="G93">
        <f t="shared" si="3"/>
        <v>116296</v>
      </c>
      <c r="J93" t="str">
        <f>VLOOKUP(A93,'Div &amp; NAV PU'!I:J,2,0)</f>
        <v>Equity</v>
      </c>
      <c r="K93" t="str">
        <f>+VLOOKUP(A93,'Div &amp; NAV PU'!I:O,6,)</f>
        <v>Y0BN</v>
      </c>
      <c r="L93" t="str">
        <f>+VLOOKUP(A93,'Div &amp; NAV PU'!I:O,7,)</f>
        <v>Regular Plan - Bonus</v>
      </c>
      <c r="M93">
        <f>+VLOOKUP(L93,Financials!$C$36:$AN$54,MATCH(K93,Financials!$1:$1,0)-2,0)</f>
        <v>21.351800000000001</v>
      </c>
      <c r="N93" t="b">
        <f t="shared" si="4"/>
        <v>1</v>
      </c>
      <c r="O93" t="str">
        <f>VLOOKUP(A93,'Div &amp; NAV PU'!I:P,8,0)</f>
        <v>Y0BNB</v>
      </c>
      <c r="X93">
        <v>29.544</v>
      </c>
    </row>
    <row r="94" spans="1:24" x14ac:dyDescent="0.25">
      <c r="A94" s="169">
        <v>116299</v>
      </c>
      <c r="B94" s="169" t="s">
        <v>341</v>
      </c>
      <c r="C94" s="169" t="s">
        <v>2171</v>
      </c>
      <c r="D94" s="169"/>
      <c r="E94" s="169">
        <v>21.351800000000001</v>
      </c>
      <c r="F94" s="170">
        <v>44469</v>
      </c>
      <c r="G94">
        <f t="shared" si="3"/>
        <v>116299</v>
      </c>
      <c r="J94" t="str">
        <f>VLOOKUP(A94,'Div &amp; NAV PU'!I:J,2,0)</f>
        <v>Equity</v>
      </c>
      <c r="K94" t="str">
        <f>+VLOOKUP(A94,'Div &amp; NAV PU'!I:O,6,)</f>
        <v>Y0BN</v>
      </c>
      <c r="L94" t="str">
        <f>+VLOOKUP(A94,'Div &amp; NAV PU'!I:O,7,)</f>
        <v>Regular Plan - Growth</v>
      </c>
      <c r="M94">
        <f>+VLOOKUP(L94,Financials!$C$36:$AN$54,MATCH(K94,Financials!$1:$1,0)-2,0)</f>
        <v>21.351800000000001</v>
      </c>
      <c r="N94" t="b">
        <f t="shared" si="4"/>
        <v>1</v>
      </c>
      <c r="O94" t="str">
        <f>VLOOKUP(A94,'Div &amp; NAV PU'!I:P,8,0)</f>
        <v>Y0BNGR</v>
      </c>
      <c r="X94">
        <v>22.448</v>
      </c>
    </row>
    <row r="95" spans="1:24" x14ac:dyDescent="0.25">
      <c r="A95" s="169">
        <v>116297</v>
      </c>
      <c r="B95" s="169" t="s">
        <v>2172</v>
      </c>
      <c r="C95" s="169" t="s">
        <v>2173</v>
      </c>
      <c r="D95" s="169" t="s">
        <v>2174</v>
      </c>
      <c r="E95" s="169">
        <v>11.315300000000001</v>
      </c>
      <c r="F95" s="170">
        <v>44469</v>
      </c>
      <c r="G95">
        <f t="shared" si="3"/>
        <v>116297</v>
      </c>
      <c r="J95" t="str">
        <f>VLOOKUP(A95,'Div &amp; NAV PU'!I:J,2,0)</f>
        <v>Equity</v>
      </c>
      <c r="K95" t="str">
        <f>+VLOOKUP(A95,'Div &amp; NAV PU'!I:O,6,)</f>
        <v>Y0BN</v>
      </c>
      <c r="L95" t="str">
        <f>+VLOOKUP(A95,'Div &amp; NAV PU'!I:O,7,)</f>
        <v>Regular Plan - Monthly IDCW</v>
      </c>
      <c r="M95">
        <f>+VLOOKUP(L95,Financials!$C$36:$AN$54,MATCH(K95,Financials!$1:$1,0)-2,0)</f>
        <v>11.315300000000001</v>
      </c>
      <c r="N95" t="b">
        <f t="shared" si="4"/>
        <v>1</v>
      </c>
      <c r="O95" t="str">
        <f>VLOOKUP(A95,'Div &amp; NAV PU'!I:P,8,0)</f>
        <v>Y0BNMD</v>
      </c>
      <c r="X95">
        <v>14.308</v>
      </c>
    </row>
    <row r="96" spans="1:24" x14ac:dyDescent="0.25">
      <c r="A96" s="169">
        <v>116298</v>
      </c>
      <c r="B96" s="169" t="s">
        <v>2175</v>
      </c>
      <c r="C96" s="169" t="s">
        <v>2176</v>
      </c>
      <c r="D96" s="169" t="s">
        <v>2177</v>
      </c>
      <c r="E96" s="169">
        <v>10.911</v>
      </c>
      <c r="F96" s="170">
        <v>44469</v>
      </c>
      <c r="G96">
        <f t="shared" si="3"/>
        <v>116298</v>
      </c>
      <c r="J96" t="str">
        <f>VLOOKUP(A96,'Div &amp; NAV PU'!I:J,2,0)</f>
        <v>Equity</v>
      </c>
      <c r="K96" t="str">
        <f>+VLOOKUP(A96,'Div &amp; NAV PU'!I:O,6,)</f>
        <v>Y0BN</v>
      </c>
      <c r="L96" t="str">
        <f>+VLOOKUP(A96,'Div &amp; NAV PU'!I:O,7,)</f>
        <v>Regular Plan - Quarterly IDCW</v>
      </c>
      <c r="M96">
        <f>+VLOOKUP(L96,Financials!$C$36:$AN$54,MATCH(K96,Financials!$1:$1,0)-2,0)</f>
        <v>10.911</v>
      </c>
      <c r="N96" t="b">
        <f t="shared" si="4"/>
        <v>1</v>
      </c>
      <c r="O96" t="str">
        <f>VLOOKUP(A96,'Div &amp; NAV PU'!I:P,8,0)</f>
        <v>Y0BNQD</v>
      </c>
      <c r="X96">
        <v>14.308</v>
      </c>
    </row>
    <row r="97" spans="1:24" x14ac:dyDescent="0.25">
      <c r="A97" s="169">
        <v>119857</v>
      </c>
      <c r="B97" s="169" t="s">
        <v>2178</v>
      </c>
      <c r="C97" s="169" t="s">
        <v>2179</v>
      </c>
      <c r="D97" s="169" t="s">
        <v>2180</v>
      </c>
      <c r="E97" s="169">
        <v>11.9033</v>
      </c>
      <c r="F97" s="170">
        <v>44469</v>
      </c>
      <c r="G97">
        <f t="shared" si="3"/>
        <v>119857</v>
      </c>
      <c r="J97" t="str">
        <f>VLOOKUP(A97,'Div &amp; NAV PU'!I:J,2,0)</f>
        <v>Debt</v>
      </c>
      <c r="K97" t="str">
        <f>+VLOOKUP(A97,'Div &amp; NAV PU'!I:O,6,)</f>
        <v>Y0BN</v>
      </c>
      <c r="L97" t="str">
        <f>+VLOOKUP(A97,'Div &amp; NAV PU'!I:O,7,)</f>
        <v>Direct Plan - Monthly IDCW</v>
      </c>
      <c r="M97">
        <f>+VLOOKUP(L97,Financials!$C$36:$AN$54,MATCH(K97,Financials!$1:$1,0)-2,0)</f>
        <v>11.9033</v>
      </c>
      <c r="N97" t="b">
        <f t="shared" si="4"/>
        <v>1</v>
      </c>
      <c r="O97" t="str">
        <f>VLOOKUP(A97,'Div &amp; NAV PU'!I:P,8,0)</f>
        <v>Y0BNDMD</v>
      </c>
      <c r="X97">
        <v>13.929</v>
      </c>
    </row>
    <row r="98" spans="1:24" x14ac:dyDescent="0.25">
      <c r="A98" s="169">
        <v>119856</v>
      </c>
      <c r="B98" s="169" t="s">
        <v>338</v>
      </c>
      <c r="C98" s="169" t="s">
        <v>2181</v>
      </c>
      <c r="D98" s="169"/>
      <c r="E98" s="169">
        <v>22.235299999999999</v>
      </c>
      <c r="F98" s="170">
        <v>44469</v>
      </c>
      <c r="G98">
        <f t="shared" ref="G98:G129" si="5">A98</f>
        <v>119856</v>
      </c>
      <c r="J98" t="str">
        <f>VLOOKUP(A98,'Div &amp; NAV PU'!I:J,2,0)</f>
        <v>Debt</v>
      </c>
      <c r="K98" t="str">
        <f>+VLOOKUP(A98,'Div &amp; NAV PU'!I:O,6,)</f>
        <v>Y0BN</v>
      </c>
      <c r="L98" t="str">
        <f>+VLOOKUP(A98,'Div &amp; NAV PU'!I:O,7,)</f>
        <v xml:space="preserve">Direct Plan - Growth </v>
      </c>
      <c r="M98">
        <f>+VLOOKUP(L98,Financials!$C$36:$AN$54,MATCH(K98,Financials!$1:$1,0)-2,0)</f>
        <v>22.235299999999999</v>
      </c>
      <c r="N98" t="b">
        <f t="shared" si="4"/>
        <v>1</v>
      </c>
      <c r="O98" t="str">
        <f>VLOOKUP(A98,'Div &amp; NAV PU'!I:P,8,0)</f>
        <v>Y0BNDGR</v>
      </c>
      <c r="X98">
        <v>13.929</v>
      </c>
    </row>
    <row r="99" spans="1:24" x14ac:dyDescent="0.25">
      <c r="A99" s="169">
        <v>134425</v>
      </c>
      <c r="B99" s="169" t="s">
        <v>2182</v>
      </c>
      <c r="C99" s="169" t="s">
        <v>2183</v>
      </c>
      <c r="D99" s="169" t="s">
        <v>2184</v>
      </c>
      <c r="E99" s="169">
        <v>12.465400000000001</v>
      </c>
      <c r="F99" s="170">
        <v>44469</v>
      </c>
      <c r="G99">
        <f t="shared" si="5"/>
        <v>134425</v>
      </c>
      <c r="J99" t="str">
        <f>VLOOKUP(A99,'Div &amp; NAV PU'!I:J,2,0)</f>
        <v>Debt</v>
      </c>
      <c r="K99" t="str">
        <f>+VLOOKUP(A99,'Div &amp; NAV PU'!I:O,6,)</f>
        <v>Y0D6</v>
      </c>
      <c r="L99" t="str">
        <f>+VLOOKUP(A99,'Div &amp; NAV PU'!I:O,7,)</f>
        <v>Direct Plan - Annual IDCW</v>
      </c>
      <c r="M99">
        <f>+VLOOKUP(L99,Financials!$C$36:$AN$54,MATCH(K99,Financials!$1:$1,0)-2,0)</f>
        <v>12.465400000000001</v>
      </c>
      <c r="N99" t="b">
        <f t="shared" si="4"/>
        <v>1</v>
      </c>
      <c r="O99" t="str">
        <f>VLOOKUP(A99,'Div &amp; NAV PU'!I:P,8,0)</f>
        <v>Y0D6DAD</v>
      </c>
      <c r="X99">
        <v>30.477</v>
      </c>
    </row>
    <row r="100" spans="1:24" x14ac:dyDescent="0.25">
      <c r="A100" s="169">
        <v>133604</v>
      </c>
      <c r="B100" s="169" t="s">
        <v>398</v>
      </c>
      <c r="C100" s="169" t="s">
        <v>2185</v>
      </c>
      <c r="D100" s="169"/>
      <c r="E100" s="169">
        <v>17.296199999999999</v>
      </c>
      <c r="F100" s="170">
        <v>44469</v>
      </c>
      <c r="G100">
        <f t="shared" si="5"/>
        <v>133604</v>
      </c>
      <c r="J100" t="str">
        <f>VLOOKUP(A100,'Div &amp; NAV PU'!I:J,2,0)</f>
        <v>Debt</v>
      </c>
      <c r="K100" t="str">
        <f>+VLOOKUP(A100,'Div &amp; NAV PU'!I:O,6,)</f>
        <v>Y0D6</v>
      </c>
      <c r="L100" t="str">
        <f>+VLOOKUP(A100,'Div &amp; NAV PU'!I:O,7,)</f>
        <v xml:space="preserve">Direct Plan - Growth </v>
      </c>
      <c r="M100">
        <f>+VLOOKUP(L100,Financials!$C$36:$AN$54,MATCH(K100,Financials!$1:$1,0)-2,0)</f>
        <v>17.296199999999999</v>
      </c>
      <c r="N100" t="b">
        <f t="shared" si="4"/>
        <v>1</v>
      </c>
      <c r="O100" t="str">
        <f>VLOOKUP(A100,'Div &amp; NAV PU'!I:P,8,0)</f>
        <v>Y0D6DGR</v>
      </c>
      <c r="X100">
        <v>61.392000000000003</v>
      </c>
    </row>
    <row r="101" spans="1:24" x14ac:dyDescent="0.25">
      <c r="A101" s="169">
        <v>133606</v>
      </c>
      <c r="B101" s="169" t="s">
        <v>2186</v>
      </c>
      <c r="C101" s="169" t="s">
        <v>2187</v>
      </c>
      <c r="D101" s="169" t="s">
        <v>2188</v>
      </c>
      <c r="E101" s="169">
        <v>11.6899</v>
      </c>
      <c r="F101" s="170">
        <v>44469</v>
      </c>
      <c r="G101">
        <f t="shared" si="5"/>
        <v>133606</v>
      </c>
      <c r="J101" t="str">
        <f>VLOOKUP(A101,'Div &amp; NAV PU'!I:J,2,0)</f>
        <v>Debt</v>
      </c>
      <c r="K101" t="str">
        <f>+VLOOKUP(A101,'Div &amp; NAV PU'!I:O,6,)</f>
        <v>Y0D6</v>
      </c>
      <c r="L101" t="str">
        <f>+VLOOKUP(A101,'Div &amp; NAV PU'!I:O,7,)</f>
        <v>Direct Plan - IDCW</v>
      </c>
      <c r="M101">
        <f>+VLOOKUP(L101,Financials!$C$36:$AN$54,MATCH(K101,Financials!$1:$1,0)-2,0)</f>
        <v>11.6899</v>
      </c>
      <c r="N101" t="b">
        <f t="shared" si="4"/>
        <v>1</v>
      </c>
      <c r="O101" t="str">
        <f>VLOOKUP(A101,'Div &amp; NAV PU'!I:P,8,0)</f>
        <v>Y0D6DDV</v>
      </c>
      <c r="X101">
        <v>26.748000000000001</v>
      </c>
    </row>
    <row r="102" spans="1:24" x14ac:dyDescent="0.25">
      <c r="A102" s="169">
        <v>134426</v>
      </c>
      <c r="B102" s="169" t="s">
        <v>2189</v>
      </c>
      <c r="C102" s="169" t="s">
        <v>2190</v>
      </c>
      <c r="D102" s="169" t="s">
        <v>2191</v>
      </c>
      <c r="E102" s="169">
        <v>11.75</v>
      </c>
      <c r="F102" s="170">
        <v>44469</v>
      </c>
      <c r="G102">
        <f t="shared" si="5"/>
        <v>134426</v>
      </c>
      <c r="J102" t="str">
        <f>VLOOKUP(A102,'Div &amp; NAV PU'!I:J,2,0)</f>
        <v>Debt</v>
      </c>
      <c r="K102" t="str">
        <f>+VLOOKUP(A102,'Div &amp; NAV PU'!I:O,6,)</f>
        <v>Y0D6</v>
      </c>
      <c r="L102" t="str">
        <f>+VLOOKUP(A102,'Div &amp; NAV PU'!I:O,7,)</f>
        <v>Regular Plan - Annual IDCW</v>
      </c>
      <c r="M102">
        <f>+VLOOKUP(L102,Financials!$C$36:$AN$54,MATCH(K102,Financials!$1:$1,0)-2,0)</f>
        <v>11.75</v>
      </c>
      <c r="N102" t="b">
        <f t="shared" si="4"/>
        <v>1</v>
      </c>
      <c r="O102" t="str">
        <f>VLOOKUP(A102,'Div &amp; NAV PU'!I:P,8,0)</f>
        <v>Y0D6AND</v>
      </c>
      <c r="X102">
        <v>57.658999999999999</v>
      </c>
    </row>
    <row r="103" spans="1:24" x14ac:dyDescent="0.25">
      <c r="A103" s="169">
        <v>133607</v>
      </c>
      <c r="B103" s="169" t="s">
        <v>400</v>
      </c>
      <c r="C103" s="169" t="s">
        <v>2192</v>
      </c>
      <c r="D103" s="169"/>
      <c r="E103" s="169">
        <v>16.309100000000001</v>
      </c>
      <c r="F103" s="170">
        <v>44469</v>
      </c>
      <c r="G103">
        <f t="shared" si="5"/>
        <v>133607</v>
      </c>
      <c r="J103" t="str">
        <f>VLOOKUP(A103,'Div &amp; NAV PU'!I:J,2,0)</f>
        <v>Equity</v>
      </c>
      <c r="K103" t="str">
        <f>+VLOOKUP(A103,'Div &amp; NAV PU'!I:O,6,)</f>
        <v>Y0D6</v>
      </c>
      <c r="L103" t="str">
        <f>+VLOOKUP(A103,'Div &amp; NAV PU'!I:O,7,)</f>
        <v>Regular Plan - Growth</v>
      </c>
      <c r="M103">
        <f>+VLOOKUP(L103,Financials!$C$36:$AN$54,MATCH(K103,Financials!$1:$1,0)-2,0)</f>
        <v>16.309100000000001</v>
      </c>
      <c r="N103" t="b">
        <f t="shared" si="4"/>
        <v>1</v>
      </c>
      <c r="O103" t="str">
        <f>VLOOKUP(A103,'Div &amp; NAV PU'!I:P,8,0)</f>
        <v>Y0D6GR</v>
      </c>
      <c r="X103">
        <v>36.485999999999997</v>
      </c>
    </row>
    <row r="104" spans="1:24" x14ac:dyDescent="0.25">
      <c r="A104" s="169">
        <v>133605</v>
      </c>
      <c r="B104" s="169" t="s">
        <v>2193</v>
      </c>
      <c r="C104" s="169" t="s">
        <v>2194</v>
      </c>
      <c r="D104" s="169" t="s">
        <v>2195</v>
      </c>
      <c r="E104" s="169">
        <v>11.0396</v>
      </c>
      <c r="F104" s="170">
        <v>44469</v>
      </c>
      <c r="G104">
        <f t="shared" si="5"/>
        <v>133605</v>
      </c>
      <c r="J104" t="str">
        <f>VLOOKUP(A104,'Div &amp; NAV PU'!I:J,2,0)</f>
        <v>Equity</v>
      </c>
      <c r="K104" t="str">
        <f>+VLOOKUP(A104,'Div &amp; NAV PU'!I:O,6,)</f>
        <v>Y0D6</v>
      </c>
      <c r="L104" t="str">
        <f>+VLOOKUP(A104,'Div &amp; NAV PU'!I:O,7,)</f>
        <v>Regular Plan - IDCW</v>
      </c>
      <c r="M104">
        <f>+VLOOKUP(L104,Financials!$C$36:$AN$54,MATCH(K104,Financials!$1:$1,0)-2,0)</f>
        <v>11.0396</v>
      </c>
      <c r="N104" t="b">
        <f t="shared" si="4"/>
        <v>1</v>
      </c>
      <c r="O104" t="str">
        <f>VLOOKUP(A104,'Div &amp; NAV PU'!I:P,8,0)</f>
        <v>Y0D6DI</v>
      </c>
      <c r="X104">
        <v>20.260000000000002</v>
      </c>
    </row>
    <row r="105" spans="1:24" x14ac:dyDescent="0.25">
      <c r="A105" s="169">
        <v>134417</v>
      </c>
      <c r="B105" s="169" t="s">
        <v>2196</v>
      </c>
      <c r="C105" s="169" t="s">
        <v>2197</v>
      </c>
      <c r="D105" s="169" t="s">
        <v>2198</v>
      </c>
      <c r="E105" s="169">
        <v>11.6212</v>
      </c>
      <c r="F105" s="170">
        <v>44469</v>
      </c>
      <c r="G105">
        <f t="shared" si="5"/>
        <v>134417</v>
      </c>
      <c r="J105" t="str">
        <f>VLOOKUP(A105,'Div &amp; NAV PU'!I:J,2,0)</f>
        <v>FMP-Closed</v>
      </c>
      <c r="K105" t="str">
        <f>+VLOOKUP(A105,'Div &amp; NAV PU'!I:O,6,)</f>
        <v>Y0AH</v>
      </c>
      <c r="L105" t="str">
        <f>+VLOOKUP(A105,'Div &amp; NAV PU'!I:O,7,)</f>
        <v>Direct Plan - Annual IDCW</v>
      </c>
      <c r="M105">
        <f>+VLOOKUP(L105,Financials!$C$36:$AN$54,MATCH(K105,Financials!$1:$1,0)-2,0)</f>
        <v>11.6212</v>
      </c>
      <c r="N105" t="b">
        <f t="shared" si="4"/>
        <v>1</v>
      </c>
      <c r="O105" t="str">
        <f>VLOOKUP(A105,'Div &amp; NAV PU'!I:P,8,0)</f>
        <v>Y0AHDAD</v>
      </c>
      <c r="X105">
        <v>18.491</v>
      </c>
    </row>
    <row r="106" spans="1:24" x14ac:dyDescent="0.25">
      <c r="A106" s="169">
        <v>119428</v>
      </c>
      <c r="B106" s="169" t="s">
        <v>253</v>
      </c>
      <c r="C106" s="169" t="s">
        <v>2199</v>
      </c>
      <c r="D106" s="169"/>
      <c r="E106" s="169">
        <v>25.263500000000001</v>
      </c>
      <c r="F106" s="170">
        <v>44469</v>
      </c>
      <c r="G106">
        <f t="shared" si="5"/>
        <v>119428</v>
      </c>
      <c r="J106" t="str">
        <f>VLOOKUP(A106,'Div &amp; NAV PU'!I:J,2,0)</f>
        <v>Debt</v>
      </c>
      <c r="K106" t="str">
        <f>+VLOOKUP(A106,'Div &amp; NAV PU'!I:O,6,)</f>
        <v>Y0AH</v>
      </c>
      <c r="L106" t="str">
        <f>+VLOOKUP(A106,'Div &amp; NAV PU'!I:O,7,)</f>
        <v xml:space="preserve">Direct Plan - Growth </v>
      </c>
      <c r="M106">
        <f>+VLOOKUP(L106,Financials!$C$36:$AN$54,MATCH(K106,Financials!$1:$1,0)-2,0)</f>
        <v>25.263500000000001</v>
      </c>
      <c r="N106" t="b">
        <f t="shared" si="4"/>
        <v>1</v>
      </c>
      <c r="O106" t="str">
        <f>VLOOKUP(A106,'Div &amp; NAV PU'!I:P,8,0)</f>
        <v>Y0AHDGR</v>
      </c>
      <c r="X106">
        <v>34.290999999999997</v>
      </c>
    </row>
    <row r="107" spans="1:24" x14ac:dyDescent="0.25">
      <c r="A107" s="169">
        <v>119427</v>
      </c>
      <c r="B107" s="169" t="s">
        <v>2200</v>
      </c>
      <c r="C107" s="169" t="s">
        <v>2201</v>
      </c>
      <c r="D107" s="169"/>
      <c r="E107" s="169">
        <v>13.0786</v>
      </c>
      <c r="F107" s="170">
        <v>44469</v>
      </c>
      <c r="G107">
        <f t="shared" si="5"/>
        <v>119427</v>
      </c>
      <c r="J107" t="str">
        <f>VLOOKUP(A107,'Div &amp; NAV PU'!I:J,2,0)</f>
        <v>Debt</v>
      </c>
      <c r="K107" t="str">
        <f>+VLOOKUP(A107,'Div &amp; NAV PU'!I:O,6,)</f>
        <v>Y0AH</v>
      </c>
      <c r="L107" t="str">
        <f>+VLOOKUP(A107,'Div &amp; NAV PU'!I:O,7,)</f>
        <v>Direct Plan - IDCW</v>
      </c>
      <c r="M107">
        <f>+VLOOKUP(L107,Financials!$C$36:$AN$54,MATCH(K107,Financials!$1:$1,0)-2,0)</f>
        <v>13.0786</v>
      </c>
      <c r="N107" t="b">
        <f t="shared" si="4"/>
        <v>1</v>
      </c>
      <c r="O107" t="str">
        <f>VLOOKUP(A107,'Div &amp; NAV PU'!I:P,8,0)</f>
        <v>Y0AHDDV</v>
      </c>
      <c r="X107">
        <v>52.97</v>
      </c>
    </row>
    <row r="108" spans="1:24" x14ac:dyDescent="0.25">
      <c r="A108" s="169">
        <v>134418</v>
      </c>
      <c r="B108" s="169" t="s">
        <v>2202</v>
      </c>
      <c r="C108" s="169" t="s">
        <v>2203</v>
      </c>
      <c r="D108" s="169" t="s">
        <v>2204</v>
      </c>
      <c r="E108" s="169">
        <v>11.1945</v>
      </c>
      <c r="F108" s="170">
        <v>44469</v>
      </c>
      <c r="G108">
        <f t="shared" si="5"/>
        <v>134418</v>
      </c>
      <c r="J108" t="str">
        <f>VLOOKUP(A108,'Div &amp; NAV PU'!I:J,2,0)</f>
        <v>Debt</v>
      </c>
      <c r="K108" t="str">
        <f>+VLOOKUP(A108,'Div &amp; NAV PU'!I:O,6,)</f>
        <v>Y0AH</v>
      </c>
      <c r="L108" t="str">
        <f>+VLOOKUP(A108,'Div &amp; NAV PU'!I:O,7,)</f>
        <v>Regular Plan - Annual IDCW</v>
      </c>
      <c r="M108">
        <f>+VLOOKUP(L108,Financials!$C$36:$AN$54,MATCH(K108,Financials!$1:$1,0)-2,0)</f>
        <v>11.1945</v>
      </c>
      <c r="N108" t="b">
        <f t="shared" si="4"/>
        <v>1</v>
      </c>
      <c r="O108" t="str">
        <f>VLOOKUP(A108,'Div &amp; NAV PU'!I:P,8,0)</f>
        <v>Y0AHAND</v>
      </c>
      <c r="X108">
        <v>188.97</v>
      </c>
    </row>
    <row r="109" spans="1:24" x14ac:dyDescent="0.25">
      <c r="A109" s="169">
        <v>118053</v>
      </c>
      <c r="B109" s="169" t="s">
        <v>255</v>
      </c>
      <c r="C109" s="169" t="s">
        <v>2205</v>
      </c>
      <c r="D109" s="169"/>
      <c r="E109" s="169">
        <v>23.849399999999999</v>
      </c>
      <c r="F109" s="170">
        <v>44469</v>
      </c>
      <c r="G109">
        <f t="shared" si="5"/>
        <v>118053</v>
      </c>
      <c r="J109" t="str">
        <f>VLOOKUP(A109,'Div &amp; NAV PU'!I:J,2,0)</f>
        <v>Debt</v>
      </c>
      <c r="K109" t="str">
        <f>+VLOOKUP(A109,'Div &amp; NAV PU'!I:O,6,)</f>
        <v>Y0AH</v>
      </c>
      <c r="L109" t="str">
        <f>+VLOOKUP(A109,'Div &amp; NAV PU'!I:O,7,)</f>
        <v>Regular Plan - Growth</v>
      </c>
      <c r="M109">
        <f>+VLOOKUP(L109,Financials!$C$36:$AN$54,MATCH(K109,Financials!$1:$1,0)-2,0)</f>
        <v>23.849399999999999</v>
      </c>
      <c r="N109" t="b">
        <f t="shared" si="4"/>
        <v>1</v>
      </c>
      <c r="O109" t="str">
        <f>VLOOKUP(A109,'Div &amp; NAV PU'!I:P,8,0)</f>
        <v>Y0AHIG</v>
      </c>
      <c r="X109">
        <v>49.02</v>
      </c>
    </row>
    <row r="110" spans="1:24" x14ac:dyDescent="0.25">
      <c r="A110" s="169">
        <v>118054</v>
      </c>
      <c r="B110" s="169" t="s">
        <v>2206</v>
      </c>
      <c r="C110" s="169" t="s">
        <v>2207</v>
      </c>
      <c r="D110" s="169" t="s">
        <v>2208</v>
      </c>
      <c r="E110" s="169">
        <v>11.051600000000001</v>
      </c>
      <c r="F110" s="170">
        <v>44469</v>
      </c>
      <c r="G110">
        <f t="shared" si="5"/>
        <v>118054</v>
      </c>
      <c r="J110" t="str">
        <f>VLOOKUP(A110,'Div &amp; NAV PU'!I:J,2,0)</f>
        <v>Equity</v>
      </c>
      <c r="K110" t="str">
        <f>+VLOOKUP(A110,'Div &amp; NAV PU'!I:O,6,)</f>
        <v>Y0AH</v>
      </c>
      <c r="L110" t="str">
        <f>+VLOOKUP(A110,'Div &amp; NAV PU'!I:O,7,)</f>
        <v>Regular Plan - IDCW</v>
      </c>
      <c r="M110">
        <f>+VLOOKUP(L110,Financials!$C$36:$AN$54,MATCH(K110,Financials!$1:$1,0)-2,0)</f>
        <v>11.051600000000001</v>
      </c>
      <c r="N110" t="b">
        <f t="shared" si="4"/>
        <v>1</v>
      </c>
      <c r="O110" t="str">
        <f>VLOOKUP(A110,'Div &amp; NAV PU'!I:P,8,0)</f>
        <v>Y0AHID</v>
      </c>
      <c r="X110">
        <v>175.26</v>
      </c>
    </row>
    <row r="111" spans="1:24" x14ac:dyDescent="0.25">
      <c r="A111" s="169">
        <v>134423</v>
      </c>
      <c r="B111" s="169" t="s">
        <v>2209</v>
      </c>
      <c r="C111" s="169" t="s">
        <v>2210</v>
      </c>
      <c r="D111" s="169" t="s">
        <v>2211</v>
      </c>
      <c r="E111" s="169">
        <v>12.3917</v>
      </c>
      <c r="F111" s="170">
        <v>44469</v>
      </c>
      <c r="G111">
        <f t="shared" si="5"/>
        <v>134423</v>
      </c>
      <c r="J111" t="str">
        <f>VLOOKUP(A111,'Div &amp; NAV PU'!I:J,2,0)</f>
        <v>FMP-Live</v>
      </c>
      <c r="K111" t="str">
        <f>+VLOOKUP(A111,'Div &amp; NAV PU'!I:O,6,)</f>
        <v>Y0BF</v>
      </c>
      <c r="L111" t="str">
        <f>+VLOOKUP(A111,'Div &amp; NAV PU'!I:O,7,)</f>
        <v>Direct Plan - Annual IDCW</v>
      </c>
      <c r="M111">
        <f>+VLOOKUP(L111,Financials!$C$36:$AN$54,MATCH(K111,Financials!$1:$1,0)-2,0)</f>
        <v>12.3917</v>
      </c>
      <c r="N111" t="b">
        <f t="shared" si="4"/>
        <v>1</v>
      </c>
      <c r="O111" t="str">
        <f>VLOOKUP(A111,'Div &amp; NAV PU'!I:P,8,0)</f>
        <v>Y0BFDAD</v>
      </c>
      <c r="X111">
        <v>36.094999999999999</v>
      </c>
    </row>
    <row r="112" spans="1:24" x14ac:dyDescent="0.25">
      <c r="A112" s="169">
        <v>119844</v>
      </c>
      <c r="B112" s="169" t="s">
        <v>301</v>
      </c>
      <c r="C112" s="169" t="s">
        <v>2212</v>
      </c>
      <c r="D112" s="169"/>
      <c r="E112" s="169">
        <v>62.076300000000003</v>
      </c>
      <c r="F112" s="170">
        <v>44469</v>
      </c>
      <c r="G112">
        <f t="shared" si="5"/>
        <v>119844</v>
      </c>
      <c r="J112" t="str">
        <f>VLOOKUP(A112,'Div &amp; NAV PU'!I:J,2,0)</f>
        <v>Debt</v>
      </c>
      <c r="K112" t="str">
        <f>+VLOOKUP(A112,'Div &amp; NAV PU'!I:O,6,)</f>
        <v>Y0BF</v>
      </c>
      <c r="L112" t="str">
        <f>+VLOOKUP(A112,'Div &amp; NAV PU'!I:O,7,)</f>
        <v xml:space="preserve">Direct Plan - Growth </v>
      </c>
      <c r="M112">
        <f>+VLOOKUP(L112,Financials!$C$36:$AN$54,MATCH(K112,Financials!$1:$1,0)-2,0)</f>
        <v>62.076300000000003</v>
      </c>
      <c r="N112" t="b">
        <f t="shared" si="4"/>
        <v>1</v>
      </c>
      <c r="O112" t="str">
        <f>VLOOKUP(A112,'Div &amp; NAV PU'!I:P,8,0)</f>
        <v>Y0BFDGR</v>
      </c>
      <c r="X112">
        <v>105.89700000000001</v>
      </c>
    </row>
    <row r="113" spans="1:24" x14ac:dyDescent="0.25">
      <c r="A113" s="169">
        <v>119846</v>
      </c>
      <c r="B113" s="169" t="s">
        <v>2213</v>
      </c>
      <c r="C113" s="169" t="s">
        <v>2214</v>
      </c>
      <c r="D113" s="169" t="s">
        <v>2215</v>
      </c>
      <c r="E113" s="169">
        <v>20.323499999999999</v>
      </c>
      <c r="F113" s="170">
        <v>44469</v>
      </c>
      <c r="G113">
        <f t="shared" si="5"/>
        <v>119846</v>
      </c>
      <c r="J113" t="str">
        <f>VLOOKUP(A113,'Div &amp; NAV PU'!I:J,2,0)</f>
        <v>Debt</v>
      </c>
      <c r="K113" t="str">
        <f>+VLOOKUP(A113,'Div &amp; NAV PU'!I:O,6,)</f>
        <v>Y0BF</v>
      </c>
      <c r="L113" t="str">
        <f>+VLOOKUP(A113,'Div &amp; NAV PU'!I:O,7,)</f>
        <v>Direct Plan - Semi Annual IDCW</v>
      </c>
      <c r="M113">
        <f>+VLOOKUP(L113,Financials!$C$36:$AN$54,MATCH(K113,Financials!$1:$1,0)-2,0)</f>
        <v>20.323499999999999</v>
      </c>
      <c r="N113" t="b">
        <f t="shared" si="4"/>
        <v>1</v>
      </c>
      <c r="O113" t="str">
        <f>VLOOKUP(A113,'Div &amp; NAV PU'!I:P,8,0)</f>
        <v>Y0BFDHD</v>
      </c>
      <c r="X113">
        <v>31.268000000000001</v>
      </c>
    </row>
    <row r="114" spans="1:24" x14ac:dyDescent="0.25">
      <c r="A114" s="169">
        <v>134424</v>
      </c>
      <c r="B114" s="169" t="s">
        <v>2216</v>
      </c>
      <c r="C114" s="169" t="s">
        <v>2217</v>
      </c>
      <c r="D114" s="169" t="s">
        <v>2218</v>
      </c>
      <c r="E114" s="169">
        <v>12.292</v>
      </c>
      <c r="F114" s="170">
        <v>44469</v>
      </c>
      <c r="G114">
        <f t="shared" si="5"/>
        <v>134424</v>
      </c>
      <c r="J114" t="str">
        <f>VLOOKUP(A114,'Div &amp; NAV PU'!I:J,2,0)</f>
        <v>FMP-Live</v>
      </c>
      <c r="K114" t="str">
        <f>+VLOOKUP(A114,'Div &amp; NAV PU'!I:O,6,)</f>
        <v>Y0BF</v>
      </c>
      <c r="L114" t="str">
        <f>+VLOOKUP(A114,'Div &amp; NAV PU'!I:O,7,)</f>
        <v>Regular Plan - Annual IDCW</v>
      </c>
      <c r="M114">
        <f>+VLOOKUP(L114,Financials!$C$36:$AN$54,MATCH(K114,Financials!$1:$1,0)-2,0)</f>
        <v>12.292</v>
      </c>
      <c r="N114" t="b">
        <f t="shared" si="4"/>
        <v>1</v>
      </c>
      <c r="O114" t="str">
        <f>VLOOKUP(A114,'Div &amp; NAV PU'!I:P,8,0)</f>
        <v>Y0BFAND</v>
      </c>
      <c r="X114">
        <v>100.057</v>
      </c>
    </row>
    <row r="115" spans="1:24" x14ac:dyDescent="0.25">
      <c r="A115" s="169">
        <v>112414</v>
      </c>
      <c r="B115" s="169" t="s">
        <v>2219</v>
      </c>
      <c r="C115" s="169" t="s">
        <v>2220</v>
      </c>
      <c r="D115" s="169" t="s">
        <v>2221</v>
      </c>
      <c r="E115" s="169">
        <v>11.6098</v>
      </c>
      <c r="F115" s="170">
        <v>44469</v>
      </c>
      <c r="G115">
        <f t="shared" si="5"/>
        <v>112414</v>
      </c>
      <c r="J115" t="str">
        <f>VLOOKUP(A115,'Div &amp; NAV PU'!I:J,2,0)</f>
        <v>Equity</v>
      </c>
      <c r="K115" t="str">
        <f>+VLOOKUP(A115,'Div &amp; NAV PU'!I:O,6,)</f>
        <v>Y0BF</v>
      </c>
      <c r="L115" t="str">
        <f>+VLOOKUP(A115,'Div &amp; NAV PU'!I:O,7,)</f>
        <v>Regular Plan - Quarterly IDCW</v>
      </c>
      <c r="M115">
        <f>+VLOOKUP(L115,Financials!$C$36:$AN$54,MATCH(K115,Financials!$1:$1,0)-2,0)</f>
        <v>11.6098</v>
      </c>
      <c r="N115" t="b">
        <f t="shared" si="4"/>
        <v>1</v>
      </c>
      <c r="O115" t="str">
        <f>VLOOKUP(A115,'Div &amp; NAV PU'!I:P,8,0)</f>
        <v>Y0BFQD</v>
      </c>
      <c r="X115">
        <v>16.381</v>
      </c>
    </row>
    <row r="116" spans="1:24" x14ac:dyDescent="0.25">
      <c r="A116" s="169">
        <v>119847</v>
      </c>
      <c r="B116" s="169" t="s">
        <v>2222</v>
      </c>
      <c r="C116" s="169" t="s">
        <v>2223</v>
      </c>
      <c r="D116" s="169" t="s">
        <v>2224</v>
      </c>
      <c r="E116" s="169">
        <v>11.936400000000001</v>
      </c>
      <c r="F116" s="170">
        <v>44469</v>
      </c>
      <c r="G116">
        <f t="shared" si="5"/>
        <v>119847</v>
      </c>
      <c r="J116" t="str">
        <f>VLOOKUP(A116,'Div &amp; NAV PU'!I:J,2,0)</f>
        <v>Debt</v>
      </c>
      <c r="K116" t="str">
        <f>+VLOOKUP(A116,'Div &amp; NAV PU'!I:O,6,)</f>
        <v>Y0BF</v>
      </c>
      <c r="L116" t="str">
        <f>+VLOOKUP(A116,'Div &amp; NAV PU'!I:O,7,)</f>
        <v>Direct Plan - Quarterly IDCW</v>
      </c>
      <c r="M116">
        <f>+VLOOKUP(L116,Financials!$C$36:$AN$54,MATCH(K116,Financials!$1:$1,0)-2,0)</f>
        <v>11.936400000000001</v>
      </c>
      <c r="N116" t="b">
        <f t="shared" si="4"/>
        <v>1</v>
      </c>
      <c r="O116" t="str">
        <f>VLOOKUP(A116,'Div &amp; NAV PU'!I:P,8,0)</f>
        <v>Y0BFDQD</v>
      </c>
      <c r="X116">
        <v>19.986000000000001</v>
      </c>
    </row>
    <row r="117" spans="1:24" x14ac:dyDescent="0.25">
      <c r="A117" s="169">
        <v>112420</v>
      </c>
      <c r="B117" s="169" t="s">
        <v>306</v>
      </c>
      <c r="C117" s="169" t="s">
        <v>2225</v>
      </c>
      <c r="D117" s="169"/>
      <c r="E117" s="169">
        <v>22.42</v>
      </c>
      <c r="F117" s="170">
        <v>44469</v>
      </c>
      <c r="G117">
        <f t="shared" si="5"/>
        <v>112420</v>
      </c>
      <c r="J117" t="str">
        <f>VLOOKUP(A117,'Div &amp; NAV PU'!I:J,2,0)</f>
        <v>Equity</v>
      </c>
      <c r="K117" t="str">
        <f>+VLOOKUP(A117,'Div &amp; NAV PU'!I:O,6,)</f>
        <v>Y0BF</v>
      </c>
      <c r="L117" t="str">
        <f>+VLOOKUP(A117,'Div &amp; NAV PU'!I:O,7,)</f>
        <v>Regular Plan - Bonus</v>
      </c>
      <c r="M117">
        <f>+VLOOKUP(L117,Financials!$C$36:$AN$54,MATCH(K117,Financials!$1:$1,0)-2,0)</f>
        <v>22.42</v>
      </c>
      <c r="N117" t="b">
        <f t="shared" si="4"/>
        <v>1</v>
      </c>
      <c r="O117" t="str">
        <f>VLOOKUP(A117,'Div &amp; NAV PU'!I:P,8,0)</f>
        <v>Y0BFRB</v>
      </c>
      <c r="X117">
        <v>15.760999999999999</v>
      </c>
    </row>
    <row r="118" spans="1:24" x14ac:dyDescent="0.25">
      <c r="A118" s="169">
        <v>112416</v>
      </c>
      <c r="B118" s="169" t="s">
        <v>2226</v>
      </c>
      <c r="C118" s="169" t="s">
        <v>2227</v>
      </c>
      <c r="D118" s="169" t="s">
        <v>2228</v>
      </c>
      <c r="E118" s="169">
        <v>17.3386</v>
      </c>
      <c r="F118" s="170">
        <v>44469</v>
      </c>
      <c r="G118">
        <f t="shared" si="5"/>
        <v>112416</v>
      </c>
      <c r="J118" t="str">
        <f>VLOOKUP(A118,'Div &amp; NAV PU'!I:J,2,0)</f>
        <v>Equity</v>
      </c>
      <c r="K118" t="str">
        <f>+VLOOKUP(A118,'Div &amp; NAV PU'!I:O,6,)</f>
        <v>Y0BF</v>
      </c>
      <c r="L118" t="str">
        <f>+VLOOKUP(A118,'Div &amp; NAV PU'!I:O,7,)</f>
        <v>Regular Plan - Semi Annual IDCW</v>
      </c>
      <c r="M118">
        <f>+VLOOKUP(L118,Financials!$C$36:$AN$54,MATCH(K118,Financials!$1:$1,0)-2,0)</f>
        <v>17.3386</v>
      </c>
      <c r="N118" t="b">
        <f t="shared" si="4"/>
        <v>1</v>
      </c>
      <c r="O118" t="str">
        <f>VLOOKUP(A118,'Div &amp; NAV PU'!I:P,8,0)</f>
        <v>Y0BFSAD</v>
      </c>
      <c r="X118">
        <v>19.024000000000001</v>
      </c>
    </row>
    <row r="119" spans="1:24" x14ac:dyDescent="0.25">
      <c r="A119" s="169">
        <v>112410</v>
      </c>
      <c r="B119" s="169" t="s">
        <v>304</v>
      </c>
      <c r="C119" s="169" t="s">
        <v>2229</v>
      </c>
      <c r="D119" s="169"/>
      <c r="E119" s="169">
        <v>59.022599999999997</v>
      </c>
      <c r="F119" s="170">
        <v>44469</v>
      </c>
      <c r="G119">
        <f t="shared" si="5"/>
        <v>112410</v>
      </c>
      <c r="J119" t="str">
        <f>VLOOKUP(A119,'Div &amp; NAV PU'!I:J,2,0)</f>
        <v>Equity</v>
      </c>
      <c r="K119" t="str">
        <f>+VLOOKUP(A119,'Div &amp; NAV PU'!I:O,6,)</f>
        <v>Y0BF</v>
      </c>
      <c r="L119" t="str">
        <f>+VLOOKUP(A119,'Div &amp; NAV PU'!I:O,7,)</f>
        <v>Regular Plan - Growth</v>
      </c>
      <c r="M119">
        <f>+VLOOKUP(L119,Financials!$C$36:$AN$54,MATCH(K119,Financials!$1:$1,0)-2,0)</f>
        <v>59.022599999999997</v>
      </c>
      <c r="N119" t="b">
        <f t="shared" si="4"/>
        <v>1</v>
      </c>
      <c r="O119" t="str">
        <f>VLOOKUP(A119,'Div &amp; NAV PU'!I:P,8,0)</f>
        <v>Y0BFGR</v>
      </c>
      <c r="X119">
        <v>18.170000000000002</v>
      </c>
    </row>
    <row r="120" spans="1:24" x14ac:dyDescent="0.25">
      <c r="A120" s="169">
        <v>119785</v>
      </c>
      <c r="B120" s="169" t="s">
        <v>2230</v>
      </c>
      <c r="C120" s="169" t="s">
        <v>2231</v>
      </c>
      <c r="D120" s="169" t="s">
        <v>2232</v>
      </c>
      <c r="E120" s="169">
        <v>10.9056</v>
      </c>
      <c r="F120" s="170">
        <v>44469</v>
      </c>
      <c r="G120">
        <f t="shared" si="5"/>
        <v>119785</v>
      </c>
      <c r="J120" t="str">
        <f>VLOOKUP(A120,'Div &amp; NAV PU'!I:J,2,0)</f>
        <v>Debt</v>
      </c>
      <c r="K120" t="str">
        <f>+VLOOKUP(A120,'Div &amp; NAV PU'!I:O,6,)</f>
        <v>Y0BM</v>
      </c>
      <c r="L120" t="str">
        <f>+VLOOKUP(A120,'Div &amp; NAV PU'!I:O,7,)</f>
        <v>Direct Plan - IDCW</v>
      </c>
      <c r="M120">
        <f>+VLOOKUP(L120,Financials!$C$36:$AN$54,MATCH(K120,Financials!$1:$1,0)-2,0)</f>
        <v>10.9056</v>
      </c>
      <c r="N120" t="b">
        <f t="shared" si="4"/>
        <v>1</v>
      </c>
      <c r="O120" t="str">
        <f>VLOOKUP(A120,'Div &amp; NAV PU'!I:P,8,0)</f>
        <v>Y0BMDDV</v>
      </c>
      <c r="X120">
        <v>18.170000000000002</v>
      </c>
    </row>
    <row r="121" spans="1:24" x14ac:dyDescent="0.25">
      <c r="A121" s="169">
        <v>134332</v>
      </c>
      <c r="B121" s="169" t="s">
        <v>2233</v>
      </c>
      <c r="C121" s="169" t="s">
        <v>2234</v>
      </c>
      <c r="D121" s="169" t="s">
        <v>2235</v>
      </c>
      <c r="E121" s="169">
        <v>12.118499999999999</v>
      </c>
      <c r="F121" s="170">
        <v>44469</v>
      </c>
      <c r="G121">
        <f t="shared" si="5"/>
        <v>134332</v>
      </c>
      <c r="J121" t="str">
        <f>VLOOKUP(A121,'Div &amp; NAV PU'!I:J,2,0)</f>
        <v>Debt</v>
      </c>
      <c r="K121" t="str">
        <f>+VLOOKUP(A121,'Div &amp; NAV PU'!I:O,6,)</f>
        <v>Y0BM</v>
      </c>
      <c r="L121" t="str">
        <f>+VLOOKUP(A121,'Div &amp; NAV PU'!I:O,7,)</f>
        <v>Direct Plan - Annual IDCW</v>
      </c>
      <c r="M121">
        <f>+VLOOKUP(L121,Financials!$C$36:$AN$54,MATCH(K121,Financials!$1:$1,0)-2,0)</f>
        <v>12.118499999999999</v>
      </c>
      <c r="N121" t="b">
        <f t="shared" si="4"/>
        <v>1</v>
      </c>
      <c r="O121" t="str">
        <f>VLOOKUP(A121,'Div &amp; NAV PU'!I:P,8,0)</f>
        <v>Y0BMDAD</v>
      </c>
      <c r="X121">
        <v>19.52</v>
      </c>
    </row>
    <row r="122" spans="1:24" x14ac:dyDescent="0.25">
      <c r="A122" s="169">
        <v>134331</v>
      </c>
      <c r="B122" s="169" t="s">
        <v>2236</v>
      </c>
      <c r="C122" s="169" t="s">
        <v>2237</v>
      </c>
      <c r="D122" s="169" t="s">
        <v>2238</v>
      </c>
      <c r="E122" s="169">
        <v>11.5923</v>
      </c>
      <c r="F122" s="170">
        <v>44469</v>
      </c>
      <c r="G122">
        <f t="shared" si="5"/>
        <v>134331</v>
      </c>
      <c r="J122" t="str">
        <f>VLOOKUP(A122,'Div &amp; NAV PU'!I:J,2,0)</f>
        <v>Debt</v>
      </c>
      <c r="K122" t="str">
        <f>+VLOOKUP(A122,'Div &amp; NAV PU'!I:O,6,)</f>
        <v>Y0BM</v>
      </c>
      <c r="L122" t="str">
        <f>+VLOOKUP(A122,'Div &amp; NAV PU'!I:O,7,)</f>
        <v>Regular Plan - Annual IDCW</v>
      </c>
      <c r="M122">
        <f>+VLOOKUP(L122,Financials!$C$36:$AN$54,MATCH(K122,Financials!$1:$1,0)-2,0)</f>
        <v>11.5923</v>
      </c>
      <c r="N122" t="b">
        <f t="shared" si="4"/>
        <v>1</v>
      </c>
      <c r="O122" t="str">
        <f>VLOOKUP(A122,'Div &amp; NAV PU'!I:P,8,0)</f>
        <v>Y0BMAND</v>
      </c>
      <c r="X122">
        <v>19.52</v>
      </c>
    </row>
    <row r="123" spans="1:24" x14ac:dyDescent="0.25">
      <c r="A123" s="169">
        <v>112632</v>
      </c>
      <c r="B123" s="169" t="s">
        <v>333</v>
      </c>
      <c r="C123" s="169" t="s">
        <v>2239</v>
      </c>
      <c r="D123" s="169"/>
      <c r="E123" s="169">
        <v>23.233799999999999</v>
      </c>
      <c r="F123" s="170">
        <v>44469</v>
      </c>
      <c r="G123">
        <f t="shared" si="5"/>
        <v>112632</v>
      </c>
      <c r="J123" t="str">
        <f>VLOOKUP(A123,'Div &amp; NAV PU'!I:J,2,0)</f>
        <v>Equity</v>
      </c>
      <c r="K123" t="str">
        <f>+VLOOKUP(A123,'Div &amp; NAV PU'!I:O,6,)</f>
        <v>Y0BM</v>
      </c>
      <c r="L123" t="str">
        <f>+VLOOKUP(A123,'Div &amp; NAV PU'!I:O,7,)</f>
        <v>Regular Plan - Growth</v>
      </c>
      <c r="M123">
        <f>+VLOOKUP(L123,Financials!$C$36:$AN$54,MATCH(K123,Financials!$1:$1,0)-2,0)</f>
        <v>23.233799999999999</v>
      </c>
      <c r="N123" t="b">
        <f t="shared" si="4"/>
        <v>1</v>
      </c>
      <c r="O123" t="str">
        <f>VLOOKUP(A123,'Div &amp; NAV PU'!I:P,8,0)</f>
        <v>Y0BMIG</v>
      </c>
      <c r="X123">
        <v>23.713999999999999</v>
      </c>
    </row>
    <row r="124" spans="1:24" x14ac:dyDescent="0.25">
      <c r="A124" s="169">
        <v>119786</v>
      </c>
      <c r="B124" s="169" t="s">
        <v>331</v>
      </c>
      <c r="C124" s="169" t="s">
        <v>2240</v>
      </c>
      <c r="D124" s="169"/>
      <c r="E124" s="169">
        <v>24.4404</v>
      </c>
      <c r="F124" s="170">
        <v>44469</v>
      </c>
      <c r="G124">
        <f t="shared" si="5"/>
        <v>119786</v>
      </c>
      <c r="J124" t="str">
        <f>VLOOKUP(A124,'Div &amp; NAV PU'!I:J,2,0)</f>
        <v>Debt</v>
      </c>
      <c r="K124" t="str">
        <f>+VLOOKUP(A124,'Div &amp; NAV PU'!I:O,6,)</f>
        <v>Y0BM</v>
      </c>
      <c r="L124" t="str">
        <f>+VLOOKUP(A124,'Div &amp; NAV PU'!I:O,7,)</f>
        <v xml:space="preserve">Direct Plan - Growth </v>
      </c>
      <c r="M124">
        <f>+VLOOKUP(L124,Financials!$C$36:$AN$54,MATCH(K124,Financials!$1:$1,0)-2,0)</f>
        <v>24.4404</v>
      </c>
      <c r="N124" t="b">
        <f t="shared" si="4"/>
        <v>1</v>
      </c>
      <c r="O124" t="str">
        <f>VLOOKUP(A124,'Div &amp; NAV PU'!I:P,8,0)</f>
        <v>Y0BMDGR</v>
      </c>
      <c r="X124">
        <v>32.122</v>
      </c>
    </row>
    <row r="125" spans="1:24" x14ac:dyDescent="0.25">
      <c r="A125" s="169">
        <v>112630</v>
      </c>
      <c r="B125" s="169" t="s">
        <v>334</v>
      </c>
      <c r="C125" s="169" t="s">
        <v>2241</v>
      </c>
      <c r="D125" s="169"/>
      <c r="E125" s="169">
        <v>22.859000000000002</v>
      </c>
      <c r="F125" s="170">
        <v>44469</v>
      </c>
      <c r="G125">
        <f t="shared" si="5"/>
        <v>112630</v>
      </c>
      <c r="J125" t="str">
        <f>VLOOKUP(A125,'Div &amp; NAV PU'!I:J,2,0)</f>
        <v>Equity</v>
      </c>
      <c r="K125" t="str">
        <f>+VLOOKUP(A125,'Div &amp; NAV PU'!I:O,6,)</f>
        <v>Y0BM</v>
      </c>
      <c r="L125" t="str">
        <f>+VLOOKUP(A125,'Div &amp; NAV PU'!I:O,7,)</f>
        <v>Regular Plan - Bonus</v>
      </c>
      <c r="M125">
        <f>+VLOOKUP(L125,Financials!$C$36:$AN$54,MATCH(K125,Financials!$1:$1,0)-2,0)</f>
        <v>22.859000000000002</v>
      </c>
      <c r="N125" t="b">
        <f t="shared" si="4"/>
        <v>1</v>
      </c>
      <c r="O125" t="str">
        <f>VLOOKUP(A125,'Div &amp; NAV PU'!I:P,8,0)</f>
        <v>Y0BMRB</v>
      </c>
      <c r="X125">
        <v>21.954999999999998</v>
      </c>
    </row>
    <row r="126" spans="1:24" x14ac:dyDescent="0.25">
      <c r="A126" s="169">
        <v>112631</v>
      </c>
      <c r="B126" s="169" t="s">
        <v>2242</v>
      </c>
      <c r="C126" s="169" t="s">
        <v>2243</v>
      </c>
      <c r="D126" s="169" t="s">
        <v>2244</v>
      </c>
      <c r="E126" s="169">
        <v>10.313599999999999</v>
      </c>
      <c r="F126" s="170">
        <v>44469</v>
      </c>
      <c r="G126">
        <f t="shared" si="5"/>
        <v>112631</v>
      </c>
      <c r="J126" t="str">
        <f>VLOOKUP(A126,'Div &amp; NAV PU'!I:J,2,0)</f>
        <v>Equity</v>
      </c>
      <c r="K126" t="str">
        <f>+VLOOKUP(A126,'Div &amp; NAV PU'!I:O,6,)</f>
        <v>Y0BM</v>
      </c>
      <c r="L126" t="str">
        <f>+VLOOKUP(A126,'Div &amp; NAV PU'!I:O,7,)</f>
        <v>Regular Plan - Monthly IDCW</v>
      </c>
      <c r="M126">
        <f>+VLOOKUP(L126,Financials!$C$36:$AN$54,MATCH(K126,Financials!$1:$1,0)-2,0)</f>
        <v>10.313599999999999</v>
      </c>
      <c r="N126" t="b">
        <f t="shared" si="4"/>
        <v>1</v>
      </c>
      <c r="O126" t="str">
        <f>VLOOKUP(A126,'Div &amp; NAV PU'!I:P,8,0)</f>
        <v>Y0BMID</v>
      </c>
      <c r="X126">
        <v>30.234999999999999</v>
      </c>
    </row>
    <row r="127" spans="1:24" x14ac:dyDescent="0.25">
      <c r="A127" s="169">
        <v>119794</v>
      </c>
      <c r="B127" s="169" t="s">
        <v>2245</v>
      </c>
      <c r="C127" s="169" t="s">
        <v>2246</v>
      </c>
      <c r="D127" s="169"/>
      <c r="E127" s="169">
        <v>11.7113</v>
      </c>
      <c r="F127" s="170">
        <v>44469</v>
      </c>
      <c r="G127">
        <f t="shared" si="5"/>
        <v>119794</v>
      </c>
      <c r="J127" t="str">
        <f>VLOOKUP(A127,'Div &amp; NAV PU'!I:J,2,0)</f>
        <v>Debt</v>
      </c>
      <c r="K127" t="str">
        <f>+VLOOKUP(A127,'Div &amp; NAV PU'!I:O,6,)</f>
        <v>Y0AI</v>
      </c>
      <c r="L127" t="str">
        <f>+VLOOKUP(A127,'Div &amp; NAV PU'!I:O,7,)</f>
        <v>Direct Plan - Monthly IDCW</v>
      </c>
      <c r="M127">
        <f>+VLOOKUP(L127,Financials!$C$36:$AN$54,MATCH(K127,Financials!$1:$1,0)-2,0)</f>
        <v>11.7113</v>
      </c>
      <c r="N127" t="b">
        <f t="shared" si="4"/>
        <v>1</v>
      </c>
      <c r="O127" t="str">
        <f>VLOOKUP(A127,'Div &amp; NAV PU'!I:P,8,0)</f>
        <v>Y0AIDMD</v>
      </c>
      <c r="X127">
        <v>36.930999999999997</v>
      </c>
    </row>
    <row r="128" spans="1:24" x14ac:dyDescent="0.25">
      <c r="A128" s="169">
        <v>118080</v>
      </c>
      <c r="B128" s="169" t="s">
        <v>2247</v>
      </c>
      <c r="C128" s="169" t="s">
        <v>2248</v>
      </c>
      <c r="D128" s="169" t="s">
        <v>2249</v>
      </c>
      <c r="E128" s="169">
        <v>11.266400000000001</v>
      </c>
      <c r="F128" s="170">
        <v>44469</v>
      </c>
      <c r="G128">
        <f t="shared" si="5"/>
        <v>118080</v>
      </c>
      <c r="J128" t="str">
        <f>VLOOKUP(A128,'Div &amp; NAV PU'!I:J,2,0)</f>
        <v>Debt</v>
      </c>
      <c r="K128" t="str">
        <f>+VLOOKUP(A128,'Div &amp; NAV PU'!I:O,6,)</f>
        <v>Y0AI</v>
      </c>
      <c r="L128" t="str">
        <f>+VLOOKUP(A128,'Div &amp; NAV PU'!I:O,7,)</f>
        <v>Regular Plan - Monthly IDCW</v>
      </c>
      <c r="M128">
        <f>+VLOOKUP(L128,Financials!$C$36:$AN$54,MATCH(K128,Financials!$1:$1,0)-2,0)</f>
        <v>11.266400000000001</v>
      </c>
      <c r="N128" t="b">
        <f t="shared" si="4"/>
        <v>1</v>
      </c>
      <c r="O128" t="str">
        <f>VLOOKUP(A128,'Div &amp; NAV PU'!I:P,8,0)</f>
        <v>Y0AISMD</v>
      </c>
      <c r="X128">
        <v>48.906999999999996</v>
      </c>
    </row>
    <row r="129" spans="1:24" x14ac:dyDescent="0.25">
      <c r="A129" s="169">
        <v>119796</v>
      </c>
      <c r="B129" s="169" t="s">
        <v>2250</v>
      </c>
      <c r="C129" s="169"/>
      <c r="D129" s="169" t="s">
        <v>2251</v>
      </c>
      <c r="E129" s="169">
        <v>11.172000000000001</v>
      </c>
      <c r="F129" s="170">
        <v>44469</v>
      </c>
      <c r="G129">
        <f t="shared" si="5"/>
        <v>119796</v>
      </c>
      <c r="J129" t="str">
        <f>VLOOKUP(A129,'Div &amp; NAV PU'!I:J,2,0)</f>
        <v>Debt</v>
      </c>
      <c r="K129" t="str">
        <f>+VLOOKUP(A129,'Div &amp; NAV PU'!I:O,6,)</f>
        <v>Y0AI</v>
      </c>
      <c r="L129" t="str">
        <f>+VLOOKUP(A129,'Div &amp; NAV PU'!I:O,7,)</f>
        <v>Direct Plan - Daily IDCW</v>
      </c>
      <c r="M129">
        <f>+VLOOKUP(L129,Financials!$C$36:$AN$54,MATCH(K129,Financials!$1:$1,0)-2,0)</f>
        <v>11.172000000000001</v>
      </c>
      <c r="N129" t="b">
        <f t="shared" si="4"/>
        <v>1</v>
      </c>
      <c r="O129" t="str">
        <f>VLOOKUP(A129,'Div &amp; NAV PU'!I:P,8,0)</f>
        <v>Y0AIDDD</v>
      </c>
      <c r="X129">
        <v>32.076999999999998</v>
      </c>
    </row>
    <row r="130" spans="1:24" x14ac:dyDescent="0.25">
      <c r="A130" s="169">
        <v>119795</v>
      </c>
      <c r="B130" s="169" t="s">
        <v>257</v>
      </c>
      <c r="C130" s="169" t="s">
        <v>2252</v>
      </c>
      <c r="D130" s="169"/>
      <c r="E130" s="169">
        <v>20.6525</v>
      </c>
      <c r="F130" s="170">
        <v>44469</v>
      </c>
      <c r="G130">
        <f t="shared" ref="G130:G161" si="6">A130</f>
        <v>119795</v>
      </c>
      <c r="J130" t="str">
        <f>VLOOKUP(A130,'Div &amp; NAV PU'!I:J,2,0)</f>
        <v>Debt</v>
      </c>
      <c r="K130" t="str">
        <f>+VLOOKUP(A130,'Div &amp; NAV PU'!I:O,6,)</f>
        <v>Y0AI</v>
      </c>
      <c r="L130" t="str">
        <f>+VLOOKUP(A130,'Div &amp; NAV PU'!I:O,7,)</f>
        <v xml:space="preserve">Direct Plan - Growth </v>
      </c>
      <c r="M130">
        <f>+VLOOKUP(L130,Financials!$C$36:$AN$54,MATCH(K130,Financials!$1:$1,0)-2,0)</f>
        <v>20.6525</v>
      </c>
      <c r="N130" t="b">
        <f t="shared" si="4"/>
        <v>1</v>
      </c>
      <c r="O130" t="str">
        <f>VLOOKUP(A130,'Div &amp; NAV PU'!I:P,8,0)</f>
        <v>Y0AIDGR</v>
      </c>
      <c r="X130">
        <v>45.662999999999997</v>
      </c>
    </row>
    <row r="131" spans="1:24" x14ac:dyDescent="0.25">
      <c r="A131" s="169">
        <v>119797</v>
      </c>
      <c r="B131" s="169" t="s">
        <v>2253</v>
      </c>
      <c r="C131" s="169"/>
      <c r="D131" s="169" t="s">
        <v>2254</v>
      </c>
      <c r="E131" s="169">
        <v>10.8309</v>
      </c>
      <c r="F131" s="170">
        <v>44469</v>
      </c>
      <c r="G131">
        <f t="shared" si="6"/>
        <v>119797</v>
      </c>
      <c r="J131" t="str">
        <f>VLOOKUP(A131,'Div &amp; NAV PU'!I:J,2,0)</f>
        <v>Debt</v>
      </c>
      <c r="K131" t="str">
        <f>+VLOOKUP(A131,'Div &amp; NAV PU'!I:O,6,)</f>
        <v>Y0AI</v>
      </c>
      <c r="L131" t="str">
        <f>+VLOOKUP(A131,'Div &amp; NAV PU'!I:O,7,)</f>
        <v>Direct Plan - Weekly IDCW</v>
      </c>
      <c r="M131">
        <f>+VLOOKUP(L131,Financials!$C$36:$AN$54,MATCH(K131,Financials!$1:$1,0)-2,0)</f>
        <v>10.8309</v>
      </c>
      <c r="N131" t="b">
        <f t="shared" ref="N131:N194" si="7">+M131=E131</f>
        <v>1</v>
      </c>
      <c r="O131" t="str">
        <f>VLOOKUP(A131,'Div &amp; NAV PU'!I:P,8,0)</f>
        <v>Y0AIDWD</v>
      </c>
      <c r="X131">
        <v>15.138</v>
      </c>
    </row>
    <row r="132" spans="1:24" s="86" customFormat="1" x14ac:dyDescent="0.25">
      <c r="A132" s="169">
        <v>118076</v>
      </c>
      <c r="B132" s="169" t="s">
        <v>2255</v>
      </c>
      <c r="C132" s="169"/>
      <c r="D132" s="169" t="s">
        <v>2256</v>
      </c>
      <c r="E132" s="169">
        <v>11.096299999999999</v>
      </c>
      <c r="F132" s="170">
        <v>44469</v>
      </c>
      <c r="G132">
        <f t="shared" si="6"/>
        <v>118076</v>
      </c>
      <c r="H132"/>
      <c r="I132"/>
      <c r="J132" t="str">
        <f>VLOOKUP(A132,'Div &amp; NAV PU'!I:J,2,0)</f>
        <v>Debt</v>
      </c>
      <c r="K132" t="str">
        <f>+VLOOKUP(A132,'Div &amp; NAV PU'!I:O,6,)</f>
        <v>Y0AI</v>
      </c>
      <c r="L132" t="str">
        <f>+VLOOKUP(A132,'Div &amp; NAV PU'!I:O,7,)</f>
        <v>Regular Plan - Daily IDCW</v>
      </c>
      <c r="M132">
        <f>+VLOOKUP(L132,Financials!$C$36:$AN$54,MATCH(K132,Financials!$1:$1,0)-2,0)</f>
        <v>11.096299999999999</v>
      </c>
      <c r="N132" t="b">
        <f t="shared" si="7"/>
        <v>1</v>
      </c>
      <c r="O132" t="str">
        <f>VLOOKUP(A132,'Div &amp; NAV PU'!I:P,8,0)</f>
        <v>Y0AISDD</v>
      </c>
      <c r="X132" s="86">
        <v>25.864999999999998</v>
      </c>
    </row>
    <row r="133" spans="1:24" s="86" customFormat="1" x14ac:dyDescent="0.25">
      <c r="A133" s="169">
        <v>118078</v>
      </c>
      <c r="B133" s="169" t="s">
        <v>261</v>
      </c>
      <c r="C133" s="169" t="s">
        <v>2257</v>
      </c>
      <c r="D133" s="169"/>
      <c r="E133" s="169">
        <v>19.887899999999998</v>
      </c>
      <c r="F133" s="170">
        <v>44469</v>
      </c>
      <c r="G133">
        <f t="shared" si="6"/>
        <v>118078</v>
      </c>
      <c r="H133"/>
      <c r="I133"/>
      <c r="J133" t="str">
        <f>VLOOKUP(A133,'Div &amp; NAV PU'!I:J,2,0)</f>
        <v>Debt</v>
      </c>
      <c r="K133" t="str">
        <f>+VLOOKUP(A133,'Div &amp; NAV PU'!I:O,6,)</f>
        <v>Y0AI</v>
      </c>
      <c r="L133" t="str">
        <f>+VLOOKUP(A133,'Div &amp; NAV PU'!I:O,7,)</f>
        <v>Regular Plan - Growth</v>
      </c>
      <c r="M133">
        <f>+VLOOKUP(L133,Financials!$C$36:$AN$54,MATCH(K133,Financials!$1:$1,0)-2,0)</f>
        <v>19.887899999999998</v>
      </c>
      <c r="N133" t="b">
        <f t="shared" si="7"/>
        <v>1</v>
      </c>
      <c r="O133" t="str">
        <f>VLOOKUP(A133,'Div &amp; NAV PU'!I:P,8,0)</f>
        <v>Y0AISG</v>
      </c>
      <c r="X133" s="86">
        <v>34.975000000000001</v>
      </c>
    </row>
    <row r="134" spans="1:24" s="86" customFormat="1" x14ac:dyDescent="0.25">
      <c r="A134" s="169">
        <v>118077</v>
      </c>
      <c r="B134" s="169" t="s">
        <v>2258</v>
      </c>
      <c r="C134" s="169" t="s">
        <v>2259</v>
      </c>
      <c r="D134" s="169" t="s">
        <v>2260</v>
      </c>
      <c r="E134" s="169">
        <v>10.8207</v>
      </c>
      <c r="F134" s="170">
        <v>44469</v>
      </c>
      <c r="G134">
        <f t="shared" si="6"/>
        <v>118077</v>
      </c>
      <c r="H134"/>
      <c r="I134"/>
      <c r="J134" t="str">
        <f>VLOOKUP(A134,'Div &amp; NAV PU'!I:J,2,0)</f>
        <v>Debt</v>
      </c>
      <c r="K134" t="str">
        <f>+VLOOKUP(A134,'Div &amp; NAV PU'!I:O,6,)</f>
        <v>Y0AI</v>
      </c>
      <c r="L134" t="str">
        <f>+VLOOKUP(A134,'Div &amp; NAV PU'!I:O,7,)</f>
        <v>Regular Plan - Weekly IDCW</v>
      </c>
      <c r="M134">
        <f>+VLOOKUP(L134,Financials!$C$36:$AN$54,MATCH(K134,Financials!$1:$1,0)-2,0)</f>
        <v>10.8207</v>
      </c>
      <c r="N134" t="b">
        <f t="shared" si="7"/>
        <v>1</v>
      </c>
      <c r="O134" t="str">
        <f>VLOOKUP(A134,'Div &amp; NAV PU'!I:P,8,0)</f>
        <v>Y0AISWD</v>
      </c>
      <c r="X134" s="86">
        <v>14.169</v>
      </c>
    </row>
    <row r="135" spans="1:24" s="86" customFormat="1" x14ac:dyDescent="0.25">
      <c r="A135" s="169">
        <v>119425</v>
      </c>
      <c r="B135" s="169" t="s">
        <v>356</v>
      </c>
      <c r="C135" s="169" t="s">
        <v>2261</v>
      </c>
      <c r="D135" s="169"/>
      <c r="E135" s="169">
        <v>60.057600000000001</v>
      </c>
      <c r="F135" s="170">
        <v>44469</v>
      </c>
      <c r="G135">
        <f t="shared" si="6"/>
        <v>119425</v>
      </c>
      <c r="H135"/>
      <c r="I135"/>
      <c r="J135" t="str">
        <f>VLOOKUP(A135,'Div &amp; NAV PU'!I:J,2,0)</f>
        <v>Debt</v>
      </c>
      <c r="K135" t="str">
        <f>+VLOOKUP(A135,'Div &amp; NAV PU'!I:O,6,)</f>
        <v>Y0BP</v>
      </c>
      <c r="L135" t="str">
        <f>+VLOOKUP(A135,'Div &amp; NAV PU'!I:O,7,)</f>
        <v xml:space="preserve">Direct Plan - Growth </v>
      </c>
      <c r="M135">
        <f>+VLOOKUP(L135,Financials!$C$36:$AN$54,MATCH(K135,Financials!$1:$1,0)-2,0)</f>
        <v>60.057600000000001</v>
      </c>
      <c r="N135" t="b">
        <f t="shared" si="7"/>
        <v>1</v>
      </c>
      <c r="O135" t="str">
        <f>VLOOKUP(A135,'Div &amp; NAV PU'!I:P,8,0)</f>
        <v>Y0BPDGR</v>
      </c>
      <c r="X135" s="86">
        <v>22.864000000000001</v>
      </c>
    </row>
    <row r="136" spans="1:24" s="86" customFormat="1" x14ac:dyDescent="0.25">
      <c r="A136" s="169">
        <v>119426</v>
      </c>
      <c r="B136" s="169" t="s">
        <v>2262</v>
      </c>
      <c r="C136" s="169" t="s">
        <v>2263</v>
      </c>
      <c r="D136" s="169" t="s">
        <v>2264</v>
      </c>
      <c r="E136" s="169">
        <v>12.8924</v>
      </c>
      <c r="F136" s="170">
        <v>44469</v>
      </c>
      <c r="G136">
        <f t="shared" si="6"/>
        <v>119426</v>
      </c>
      <c r="H136"/>
      <c r="I136"/>
      <c r="J136" t="str">
        <f>VLOOKUP(A136,'Div &amp; NAV PU'!I:J,2,0)</f>
        <v>Debt</v>
      </c>
      <c r="K136" t="str">
        <f>+VLOOKUP(A136,'Div &amp; NAV PU'!I:O,6,)</f>
        <v>Y0BP</v>
      </c>
      <c r="L136" t="str">
        <f>+VLOOKUP(A136,'Div &amp; NAV PU'!I:O,7,)</f>
        <v>Direct Plan - Quarterly IDCW</v>
      </c>
      <c r="M136">
        <f>+VLOOKUP(L136,Financials!$C$36:$AN$54,MATCH(K136,Financials!$1:$1,0)-2,0)</f>
        <v>12.8924</v>
      </c>
      <c r="N136" t="b">
        <f t="shared" si="7"/>
        <v>1</v>
      </c>
      <c r="O136" t="str">
        <f>VLOOKUP(A136,'Div &amp; NAV PU'!I:P,8,0)</f>
        <v>Y0BPDQD</v>
      </c>
      <c r="X136" s="86">
        <v>32.173999999999999</v>
      </c>
    </row>
    <row r="137" spans="1:24" s="86" customFormat="1" x14ac:dyDescent="0.25">
      <c r="A137" s="169">
        <v>112429</v>
      </c>
      <c r="B137" s="169" t="s">
        <v>358</v>
      </c>
      <c r="C137" s="169" t="s">
        <v>2265</v>
      </c>
      <c r="D137" s="169"/>
      <c r="E137" s="169">
        <v>54.805700000000002</v>
      </c>
      <c r="F137" s="170">
        <v>44469</v>
      </c>
      <c r="G137">
        <f t="shared" si="6"/>
        <v>112429</v>
      </c>
      <c r="H137"/>
      <c r="I137"/>
      <c r="J137" t="str">
        <f>VLOOKUP(A137,'Div &amp; NAV PU'!I:J,2,0)</f>
        <v>Equity</v>
      </c>
      <c r="K137" t="str">
        <f>+VLOOKUP(A137,'Div &amp; NAV PU'!I:O,6,)</f>
        <v>Y0BP</v>
      </c>
      <c r="L137" t="str">
        <f>+VLOOKUP(A137,'Div &amp; NAV PU'!I:O,7,)</f>
        <v>Regular Plan - Growth</v>
      </c>
      <c r="M137">
        <f>+VLOOKUP(L137,Financials!$C$36:$AN$54,MATCH(K137,Financials!$1:$1,0)-2,0)</f>
        <v>54.805700000000002</v>
      </c>
      <c r="N137" t="b">
        <f t="shared" si="7"/>
        <v>1</v>
      </c>
      <c r="O137" t="str">
        <f>VLOOKUP(A137,'Div &amp; NAV PU'!I:P,8,0)</f>
        <v>Y0BPGR</v>
      </c>
      <c r="X137" s="86">
        <v>15.584</v>
      </c>
    </row>
    <row r="138" spans="1:24" x14ac:dyDescent="0.25">
      <c r="A138" s="169">
        <v>112428</v>
      </c>
      <c r="B138" s="169" t="s">
        <v>2266</v>
      </c>
      <c r="C138" s="169" t="s">
        <v>2267</v>
      </c>
      <c r="D138" s="169" t="s">
        <v>2268</v>
      </c>
      <c r="E138" s="169">
        <v>11.6409</v>
      </c>
      <c r="F138" s="170">
        <v>44469</v>
      </c>
      <c r="G138">
        <f t="shared" si="6"/>
        <v>112428</v>
      </c>
      <c r="J138" t="str">
        <f>VLOOKUP(A138,'Div &amp; NAV PU'!I:J,2,0)</f>
        <v>Equity</v>
      </c>
      <c r="K138" t="str">
        <f>+VLOOKUP(A138,'Div &amp; NAV PU'!I:O,6,)</f>
        <v>Y0BP</v>
      </c>
      <c r="L138" t="str">
        <f>+VLOOKUP(A138,'Div &amp; NAV PU'!I:O,7,)</f>
        <v>Regular Plan - Quarterly IDCW</v>
      </c>
      <c r="M138">
        <f>+VLOOKUP(L138,Financials!$C$36:$AN$54,MATCH(K138,Financials!$1:$1,0)-2,0)</f>
        <v>11.6409</v>
      </c>
      <c r="N138" t="b">
        <f t="shared" si="7"/>
        <v>1</v>
      </c>
      <c r="O138" t="str">
        <f>VLOOKUP(A138,'Div &amp; NAV PU'!I:P,8,0)</f>
        <v>Y0BPQD</v>
      </c>
      <c r="X138">
        <v>10.451000000000001</v>
      </c>
    </row>
    <row r="139" spans="1:24" x14ac:dyDescent="0.25">
      <c r="A139" s="169">
        <v>119852</v>
      </c>
      <c r="B139" s="169" t="s">
        <v>314</v>
      </c>
      <c r="C139" s="169" t="s">
        <v>2269</v>
      </c>
      <c r="D139" s="169"/>
      <c r="E139" s="169">
        <v>45.408299999999997</v>
      </c>
      <c r="F139" s="170">
        <v>44469</v>
      </c>
      <c r="G139">
        <f t="shared" si="6"/>
        <v>119852</v>
      </c>
      <c r="J139" t="str">
        <f>VLOOKUP(A139,'Div &amp; NAV PU'!I:J,2,0)</f>
        <v>Debt</v>
      </c>
      <c r="K139" t="str">
        <f>+VLOOKUP(A139,'Div &amp; NAV PU'!I:O,6,)</f>
        <v>Y0BK</v>
      </c>
      <c r="L139" t="str">
        <f>+VLOOKUP(A139,'Div &amp; NAV PU'!I:O,7,)</f>
        <v xml:space="preserve">Direct Plan - Growth </v>
      </c>
      <c r="M139">
        <f>+VLOOKUP(L139,Financials!$C$36:$AN$54,MATCH(K139,Financials!$1:$1,0)-2,0)</f>
        <v>45.408299999999997</v>
      </c>
      <c r="N139" t="b">
        <f t="shared" si="7"/>
        <v>1</v>
      </c>
      <c r="O139" t="str">
        <f>VLOOKUP(A139,'Div &amp; NAV PU'!I:P,8,0)</f>
        <v>Y0BKDGR</v>
      </c>
      <c r="X139">
        <v>11.007999999999999</v>
      </c>
    </row>
    <row r="140" spans="1:24" x14ac:dyDescent="0.25">
      <c r="A140" s="169">
        <v>112487</v>
      </c>
      <c r="B140" s="169" t="s">
        <v>317</v>
      </c>
      <c r="C140" s="169" t="s">
        <v>2270</v>
      </c>
      <c r="D140" s="169"/>
      <c r="E140" s="169">
        <v>42.848599999999998</v>
      </c>
      <c r="F140" s="170">
        <v>44469</v>
      </c>
      <c r="G140">
        <f t="shared" si="6"/>
        <v>112487</v>
      </c>
      <c r="J140" t="str">
        <f>VLOOKUP(A140,'Div &amp; NAV PU'!I:J,2,0)</f>
        <v>Equity</v>
      </c>
      <c r="K140" t="str">
        <f>+VLOOKUP(A140,'Div &amp; NAV PU'!I:O,6,)</f>
        <v>Y0BK</v>
      </c>
      <c r="L140" t="str">
        <f>+VLOOKUP(A140,'Div &amp; NAV PU'!I:O,7,)</f>
        <v>Regular Plan - Growth</v>
      </c>
      <c r="M140">
        <f>+VLOOKUP(L140,Financials!$C$36:$AN$54,MATCH(K140,Financials!$1:$1,0)-2,0)</f>
        <v>42.848599999999998</v>
      </c>
      <c r="N140" t="b">
        <f t="shared" si="7"/>
        <v>1</v>
      </c>
      <c r="O140" t="str">
        <f>VLOOKUP(A140,'Div &amp; NAV PU'!I:P,8,0)</f>
        <v>Y0BKGR</v>
      </c>
      <c r="X140">
        <v>14.978</v>
      </c>
    </row>
    <row r="141" spans="1:24" x14ac:dyDescent="0.25">
      <c r="A141" s="169">
        <v>119853</v>
      </c>
      <c r="B141" s="169" t="s">
        <v>2271</v>
      </c>
      <c r="C141" s="169" t="s">
        <v>2272</v>
      </c>
      <c r="D141" s="169" t="s">
        <v>2273</v>
      </c>
      <c r="E141" s="169">
        <v>12.363</v>
      </c>
      <c r="F141" s="170">
        <v>44469</v>
      </c>
      <c r="G141">
        <f t="shared" si="6"/>
        <v>119853</v>
      </c>
      <c r="J141" t="str">
        <f>VLOOKUP(A141,'Div &amp; NAV PU'!I:J,2,0)</f>
        <v>Debt</v>
      </c>
      <c r="K141" t="str">
        <f>+VLOOKUP(A141,'Div &amp; NAV PU'!I:O,6,)</f>
        <v>Y0BK</v>
      </c>
      <c r="L141" t="str">
        <f>+VLOOKUP(A141,'Div &amp; NAV PU'!I:O,7,)</f>
        <v>Direct Plan - Monthly IDCW</v>
      </c>
      <c r="M141">
        <f>+VLOOKUP(L141,Financials!$C$36:$AN$54,MATCH(K141,Financials!$1:$1,0)-2,0)</f>
        <v>12.363</v>
      </c>
      <c r="N141" t="b">
        <f t="shared" si="7"/>
        <v>1</v>
      </c>
      <c r="O141" t="str">
        <f>VLOOKUP(A141,'Div &amp; NAV PU'!I:P,8,0)</f>
        <v>Y0BKDMD</v>
      </c>
      <c r="X141">
        <v>10.164</v>
      </c>
    </row>
    <row r="142" spans="1:24" x14ac:dyDescent="0.25">
      <c r="A142" s="169">
        <v>112488</v>
      </c>
      <c r="B142" s="169" t="s">
        <v>2274</v>
      </c>
      <c r="C142" s="169" t="s">
        <v>2275</v>
      </c>
      <c r="D142" s="169" t="s">
        <v>2276</v>
      </c>
      <c r="E142" s="169">
        <v>11.532299999999999</v>
      </c>
      <c r="F142" s="170">
        <v>44469</v>
      </c>
      <c r="G142">
        <f t="shared" si="6"/>
        <v>112488</v>
      </c>
      <c r="J142" t="str">
        <f>VLOOKUP(A142,'Div &amp; NAV PU'!I:J,2,0)</f>
        <v>Equity</v>
      </c>
      <c r="K142" t="str">
        <f>+VLOOKUP(A142,'Div &amp; NAV PU'!I:O,6,)</f>
        <v>Y0BK</v>
      </c>
      <c r="L142" t="str">
        <f>+VLOOKUP(A142,'Div &amp; NAV PU'!I:O,7,)</f>
        <v>Regular Plan - Monthly IDCW</v>
      </c>
      <c r="M142">
        <f>+VLOOKUP(L142,Financials!$C$36:$AN$54,MATCH(K142,Financials!$1:$1,0)-2,0)</f>
        <v>11.532299999999999</v>
      </c>
      <c r="N142" t="b">
        <f t="shared" si="7"/>
        <v>1</v>
      </c>
      <c r="O142" t="str">
        <f>VLOOKUP(A142,'Div &amp; NAV PU'!I:P,8,0)</f>
        <v>Y0BKMD</v>
      </c>
      <c r="X142">
        <v>10.752000000000001</v>
      </c>
    </row>
    <row r="143" spans="1:24" x14ac:dyDescent="0.25">
      <c r="A143" s="169">
        <v>119854</v>
      </c>
      <c r="B143" s="169" t="s">
        <v>2277</v>
      </c>
      <c r="C143" s="169" t="s">
        <v>2278</v>
      </c>
      <c r="D143" s="169" t="s">
        <v>2279</v>
      </c>
      <c r="E143" s="169">
        <v>11.9099</v>
      </c>
      <c r="F143" s="170">
        <v>44469</v>
      </c>
      <c r="G143">
        <f t="shared" si="6"/>
        <v>119854</v>
      </c>
      <c r="J143" t="str">
        <f>VLOOKUP(A143,'Div &amp; NAV PU'!I:J,2,0)</f>
        <v>Debt</v>
      </c>
      <c r="K143" t="str">
        <f>+VLOOKUP(A143,'Div &amp; NAV PU'!I:O,6,)</f>
        <v>Y0BK</v>
      </c>
      <c r="L143" t="str">
        <f>+VLOOKUP(A143,'Div &amp; NAV PU'!I:O,7,)</f>
        <v>Direct Plan - Quarterly IDCW</v>
      </c>
      <c r="M143">
        <f>+VLOOKUP(L143,Financials!$C$36:$AN$54,MATCH(K143,Financials!$1:$1,0)-2,0)</f>
        <v>11.9099</v>
      </c>
      <c r="N143" t="b">
        <f t="shared" si="7"/>
        <v>1</v>
      </c>
      <c r="O143" t="str">
        <f>VLOOKUP(A143,'Div &amp; NAV PU'!I:P,8,0)</f>
        <v>Y0BKDQD</v>
      </c>
      <c r="X143">
        <v>42.494</v>
      </c>
    </row>
    <row r="144" spans="1:24" x14ac:dyDescent="0.25">
      <c r="A144" s="169">
        <v>112489</v>
      </c>
      <c r="B144" s="169" t="s">
        <v>2280</v>
      </c>
      <c r="C144" s="169" t="s">
        <v>2281</v>
      </c>
      <c r="D144" s="169" t="s">
        <v>2282</v>
      </c>
      <c r="E144" s="169">
        <v>11.2691</v>
      </c>
      <c r="F144" s="170">
        <v>44469</v>
      </c>
      <c r="G144">
        <f t="shared" si="6"/>
        <v>112489</v>
      </c>
      <c r="J144" t="str">
        <f>VLOOKUP(A144,'Div &amp; NAV PU'!I:J,2,0)</f>
        <v>Equity</v>
      </c>
      <c r="K144" t="str">
        <f>+VLOOKUP(A144,'Div &amp; NAV PU'!I:O,6,)</f>
        <v>Y0BK</v>
      </c>
      <c r="L144" t="str">
        <f>+VLOOKUP(A144,'Div &amp; NAV PU'!I:O,7,)</f>
        <v>Regular Plan - Quarterly IDCW</v>
      </c>
      <c r="M144">
        <f>+VLOOKUP(L144,Financials!$C$36:$AN$54,MATCH(K144,Financials!$1:$1,0)-2,0)</f>
        <v>11.2691</v>
      </c>
      <c r="N144" t="b">
        <f t="shared" si="7"/>
        <v>1</v>
      </c>
      <c r="O144" t="str">
        <f>VLOOKUP(A144,'Div &amp; NAV PU'!I:P,8,0)</f>
        <v>Y0BKQD</v>
      </c>
      <c r="X144">
        <v>40.220500000000001</v>
      </c>
    </row>
    <row r="145" spans="1:24" x14ac:dyDescent="0.25">
      <c r="A145" s="169">
        <v>133871</v>
      </c>
      <c r="B145" s="169" t="s">
        <v>2283</v>
      </c>
      <c r="C145" s="169" t="s">
        <v>2284</v>
      </c>
      <c r="D145" s="169" t="s">
        <v>2285</v>
      </c>
      <c r="E145" s="169">
        <v>17.516999999999999</v>
      </c>
      <c r="F145" s="170">
        <v>44469</v>
      </c>
      <c r="G145">
        <f t="shared" si="6"/>
        <v>133871</v>
      </c>
      <c r="J145" t="str">
        <f>VLOOKUP(A145,'Div &amp; NAV PU'!I:J,2,0)</f>
        <v>Debt</v>
      </c>
      <c r="K145" t="str">
        <f>+VLOOKUP(A145,'Div &amp; NAV PU'!I:O,6,)</f>
        <v>Y0AS</v>
      </c>
      <c r="L145" t="str">
        <f>+VLOOKUP(A145,'Div &amp; NAV PU'!I:O,7,)</f>
        <v>Direct Plan - Annual IDCW</v>
      </c>
      <c r="M145">
        <f>+VLOOKUP(L145,Financials!$C$36:$AN$54,MATCH(K145,Financials!$1:$1,0)-2,0)</f>
        <v>17.516999999999999</v>
      </c>
      <c r="N145" t="b">
        <f t="shared" si="7"/>
        <v>1</v>
      </c>
      <c r="O145" t="str">
        <f>VLOOKUP(A145,'Div &amp; NAV PU'!I:P,8,0)</f>
        <v>Y0ASDAD</v>
      </c>
      <c r="X145">
        <v>11.9171</v>
      </c>
    </row>
    <row r="146" spans="1:24" x14ac:dyDescent="0.25">
      <c r="A146" s="169">
        <v>119348</v>
      </c>
      <c r="B146" s="169" t="s">
        <v>2286</v>
      </c>
      <c r="C146" s="169" t="s">
        <v>2287</v>
      </c>
      <c r="D146" s="169"/>
      <c r="E146" s="169">
        <v>28.989000000000001</v>
      </c>
      <c r="F146" s="170">
        <v>44469</v>
      </c>
      <c r="G146">
        <f t="shared" si="6"/>
        <v>119348</v>
      </c>
      <c r="J146" t="str">
        <f>VLOOKUP(A146,'Div &amp; NAV PU'!I:J,2,0)</f>
        <v>Debt</v>
      </c>
      <c r="K146" t="str">
        <f>+VLOOKUP(A146,'Div &amp; NAV PU'!I:O,6,)</f>
        <v>Y0AS</v>
      </c>
      <c r="L146" t="str">
        <f>+VLOOKUP(A146,'Div &amp; NAV PU'!I:O,7,)</f>
        <v>Direct Plan - IDCW</v>
      </c>
      <c r="M146">
        <f>+VLOOKUP(L146,Financials!$C$36:$AN$54,MATCH(K146,Financials!$1:$1,0)-2,0)</f>
        <v>28.989000000000001</v>
      </c>
      <c r="N146" t="b">
        <f t="shared" si="7"/>
        <v>1</v>
      </c>
      <c r="O146" t="str">
        <f>VLOOKUP(A146,'Div &amp; NAV PU'!I:P,8,0)</f>
        <v>Y0ASDDV</v>
      </c>
      <c r="X146">
        <v>11.1151</v>
      </c>
    </row>
    <row r="147" spans="1:24" x14ac:dyDescent="0.25">
      <c r="A147" s="169">
        <v>119347</v>
      </c>
      <c r="B147" s="169" t="s">
        <v>281</v>
      </c>
      <c r="C147" s="169" t="s">
        <v>2288</v>
      </c>
      <c r="D147" s="169"/>
      <c r="E147" s="169">
        <v>40.472000000000001</v>
      </c>
      <c r="F147" s="170">
        <v>44469</v>
      </c>
      <c r="G147">
        <f t="shared" si="6"/>
        <v>119347</v>
      </c>
      <c r="J147" t="str">
        <f>VLOOKUP(A147,'Div &amp; NAV PU'!I:J,2,0)</f>
        <v>Debt</v>
      </c>
      <c r="K147" t="str">
        <f>+VLOOKUP(A147,'Div &amp; NAV PU'!I:O,6,)</f>
        <v>Y0AS</v>
      </c>
      <c r="L147" t="str">
        <f>+VLOOKUP(A147,'Div &amp; NAV PU'!I:O,7,)</f>
        <v xml:space="preserve">Direct Plan - Growth </v>
      </c>
      <c r="M147">
        <f>+VLOOKUP(L147,Financials!$C$36:$AN$54,MATCH(K147,Financials!$1:$1,0)-2,0)</f>
        <v>40.472000000000001</v>
      </c>
      <c r="N147" t="b">
        <f t="shared" si="7"/>
        <v>1</v>
      </c>
      <c r="O147" t="str">
        <f>VLOOKUP(A147,'Div &amp; NAV PU'!I:P,8,0)</f>
        <v>Y0ASDGR</v>
      </c>
      <c r="X147">
        <v>11.583399999999999</v>
      </c>
    </row>
    <row r="148" spans="1:24" x14ac:dyDescent="0.25">
      <c r="A148" s="169">
        <v>133870</v>
      </c>
      <c r="B148" s="169" t="s">
        <v>2289</v>
      </c>
      <c r="C148" s="169" t="s">
        <v>2290</v>
      </c>
      <c r="D148" s="169" t="s">
        <v>2291</v>
      </c>
      <c r="E148" s="169">
        <v>16.312999999999999</v>
      </c>
      <c r="F148" s="170">
        <v>44469</v>
      </c>
      <c r="G148">
        <f t="shared" si="6"/>
        <v>133870</v>
      </c>
      <c r="J148" t="str">
        <f>VLOOKUP(A148,'Div &amp; NAV PU'!I:J,2,0)</f>
        <v>Debt</v>
      </c>
      <c r="K148" t="str">
        <f>+VLOOKUP(A148,'Div &amp; NAV PU'!I:O,6,)</f>
        <v>Y0AS</v>
      </c>
      <c r="L148" t="str">
        <f>+VLOOKUP(A148,'Div &amp; NAV PU'!I:O,7,)</f>
        <v>Regular Plan - Annual IDCW</v>
      </c>
      <c r="M148">
        <f>+VLOOKUP(L148,Financials!$C$36:$AN$54,MATCH(K148,Financials!$1:$1,0)-2,0)</f>
        <v>16.312999999999999</v>
      </c>
      <c r="N148" t="b">
        <f t="shared" si="7"/>
        <v>1</v>
      </c>
      <c r="O148" t="str">
        <f>VLOOKUP(A148,'Div &amp; NAV PU'!I:P,8,0)</f>
        <v>Y0ASAND</v>
      </c>
      <c r="X148">
        <v>10.9977</v>
      </c>
    </row>
    <row r="149" spans="1:24" x14ac:dyDescent="0.25">
      <c r="A149" s="169">
        <v>118191</v>
      </c>
      <c r="B149" s="169" t="s">
        <v>283</v>
      </c>
      <c r="C149" s="169" t="s">
        <v>2292</v>
      </c>
      <c r="D149" s="169"/>
      <c r="E149" s="169">
        <v>37.042000000000002</v>
      </c>
      <c r="F149" s="170">
        <v>44469</v>
      </c>
      <c r="G149">
        <f t="shared" si="6"/>
        <v>118191</v>
      </c>
      <c r="J149" t="str">
        <f>VLOOKUP(A149,'Div &amp; NAV PU'!I:J,2,0)</f>
        <v>Debt</v>
      </c>
      <c r="K149" t="str">
        <f>+VLOOKUP(A149,'Div &amp; NAV PU'!I:O,6,)</f>
        <v>Y0AS</v>
      </c>
      <c r="L149" t="str">
        <f>+VLOOKUP(A149,'Div &amp; NAV PU'!I:O,7,)</f>
        <v>Regular Plan - Growth</v>
      </c>
      <c r="M149">
        <f>+VLOOKUP(L149,Financials!$C$36:$AN$54,MATCH(K149,Financials!$1:$1,0)-2,0)</f>
        <v>37.042000000000002</v>
      </c>
      <c r="N149" t="b">
        <f t="shared" si="7"/>
        <v>1</v>
      </c>
      <c r="O149" t="str">
        <f>VLOOKUP(A149,'Div &amp; NAV PU'!I:P,8,0)</f>
        <v>Y0ASGR</v>
      </c>
      <c r="X149">
        <v>19.681000000000001</v>
      </c>
    </row>
    <row r="150" spans="1:24" x14ac:dyDescent="0.25">
      <c r="A150" s="169">
        <v>118192</v>
      </c>
      <c r="B150" s="169" t="s">
        <v>2293</v>
      </c>
      <c r="C150" s="169" t="s">
        <v>2294</v>
      </c>
      <c r="D150" s="169" t="s">
        <v>2295</v>
      </c>
      <c r="E150" s="169">
        <v>25.510999999999999</v>
      </c>
      <c r="F150" s="170">
        <v>44469</v>
      </c>
      <c r="G150">
        <f t="shared" si="6"/>
        <v>118192</v>
      </c>
      <c r="J150" t="str">
        <f>VLOOKUP(A150,'Div &amp; NAV PU'!I:J,2,0)</f>
        <v>Debt</v>
      </c>
      <c r="K150" t="str">
        <f>+VLOOKUP(A150,'Div &amp; NAV PU'!I:O,6,)</f>
        <v>Y0AS</v>
      </c>
      <c r="L150" t="str">
        <f>+VLOOKUP(A150,'Div &amp; NAV PU'!I:O,7,)</f>
        <v>Regular Plan - IDCW</v>
      </c>
      <c r="M150">
        <f>+VLOOKUP(L150,Financials!$C$36:$AN$54,MATCH(K150,Financials!$1:$1,0)-2,0)</f>
        <v>25.510999999999999</v>
      </c>
      <c r="N150" t="b">
        <f t="shared" si="7"/>
        <v>1</v>
      </c>
      <c r="O150" t="str">
        <f>VLOOKUP(A150,'Div &amp; NAV PU'!I:P,8,0)</f>
        <v>Y0ASDI</v>
      </c>
      <c r="X150">
        <v>31.484999999999999</v>
      </c>
    </row>
    <row r="151" spans="1:24" x14ac:dyDescent="0.25">
      <c r="A151" s="169">
        <v>119298</v>
      </c>
      <c r="B151" s="169" t="s">
        <v>1521</v>
      </c>
      <c r="C151" s="169" t="s">
        <v>2296</v>
      </c>
      <c r="D151" s="169"/>
      <c r="E151" s="169">
        <v>34.243000000000002</v>
      </c>
      <c r="F151" s="170">
        <v>44469</v>
      </c>
      <c r="G151">
        <f t="shared" si="6"/>
        <v>119298</v>
      </c>
      <c r="J151" t="str">
        <f>VLOOKUP(A151,'Div &amp; NAV PU'!I:J,2,0)</f>
        <v>Debt</v>
      </c>
      <c r="K151" t="str">
        <f>+VLOOKUP(A151,'Div &amp; NAV PU'!I:O,6,)</f>
        <v>Y0AT</v>
      </c>
      <c r="L151" t="str">
        <f>+VLOOKUP(A151,'Div &amp; NAV PU'!I:O,7,)</f>
        <v xml:space="preserve">Direct Plan - Growth </v>
      </c>
      <c r="M151">
        <f>+VLOOKUP(L151,Financials!$C$36:$AN$54,MATCH(K151,Financials!$1:$1,0)-2,0)</f>
        <v>34.243000000000002</v>
      </c>
      <c r="N151" t="b">
        <f t="shared" si="7"/>
        <v>1</v>
      </c>
      <c r="O151" t="str">
        <f>VLOOKUP(A151,'Div &amp; NAV PU'!I:P,8,0)</f>
        <v>Y0ATDGR</v>
      </c>
      <c r="X151">
        <v>17.704999999999998</v>
      </c>
    </row>
    <row r="152" spans="1:24" x14ac:dyDescent="0.25">
      <c r="A152" s="169">
        <v>119297</v>
      </c>
      <c r="B152" s="169" t="s">
        <v>2297</v>
      </c>
      <c r="C152" s="169" t="s">
        <v>2298</v>
      </c>
      <c r="D152" s="169" t="s">
        <v>2299</v>
      </c>
      <c r="E152" s="169">
        <v>20.736000000000001</v>
      </c>
      <c r="F152" s="170">
        <v>44469</v>
      </c>
      <c r="G152">
        <f t="shared" si="6"/>
        <v>119297</v>
      </c>
      <c r="J152" t="str">
        <f>VLOOKUP(A152,'Div &amp; NAV PU'!I:J,2,0)</f>
        <v>Debt</v>
      </c>
      <c r="K152" t="str">
        <f>+VLOOKUP(A152,'Div &amp; NAV PU'!I:O,6,)</f>
        <v>Y0AT</v>
      </c>
      <c r="L152" t="str">
        <f>+VLOOKUP(A152,'Div &amp; NAV PU'!I:O,7,)</f>
        <v>Direct Plan - IDCW</v>
      </c>
      <c r="M152">
        <f>+VLOOKUP(L152,Financials!$C$36:$AN$54,MATCH(K152,Financials!$1:$1,0)-2,0)</f>
        <v>20.736000000000001</v>
      </c>
      <c r="N152" t="b">
        <f t="shared" si="7"/>
        <v>1</v>
      </c>
      <c r="O152" t="str">
        <f>VLOOKUP(A152,'Div &amp; NAV PU'!I:P,8,0)</f>
        <v>Y0ATDDV</v>
      </c>
      <c r="X152">
        <v>28.797999999999998</v>
      </c>
    </row>
    <row r="153" spans="1:24" x14ac:dyDescent="0.25">
      <c r="A153" s="169">
        <v>118194</v>
      </c>
      <c r="B153" s="169" t="s">
        <v>1522</v>
      </c>
      <c r="C153" s="169" t="s">
        <v>2300</v>
      </c>
      <c r="D153" s="169"/>
      <c r="E153" s="169">
        <v>31.103999999999999</v>
      </c>
      <c r="F153" s="170">
        <v>44469</v>
      </c>
      <c r="G153">
        <f t="shared" si="6"/>
        <v>118194</v>
      </c>
      <c r="J153" t="str">
        <f>VLOOKUP(A153,'Div &amp; NAV PU'!I:J,2,0)</f>
        <v>Debt</v>
      </c>
      <c r="K153" t="str">
        <f>+VLOOKUP(A153,'Div &amp; NAV PU'!I:O,6,)</f>
        <v>Y0AT</v>
      </c>
      <c r="L153" t="str">
        <f>+VLOOKUP(A153,'Div &amp; NAV PU'!I:O,7,)</f>
        <v>Regular Plan - Growth</v>
      </c>
      <c r="M153">
        <f>+VLOOKUP(L153,Financials!$C$36:$AN$54,MATCH(K153,Financials!$1:$1,0)-2,0)</f>
        <v>31.103999999999999</v>
      </c>
      <c r="N153" t="b">
        <f t="shared" si="7"/>
        <v>1</v>
      </c>
      <c r="O153" t="str">
        <f>VLOOKUP(A153,'Div &amp; NAV PU'!I:P,8,0)</f>
        <v>Y0ATGR</v>
      </c>
      <c r="X153">
        <v>13.936</v>
      </c>
    </row>
    <row r="154" spans="1:24" x14ac:dyDescent="0.25">
      <c r="A154" s="169">
        <v>118193</v>
      </c>
      <c r="B154" s="169" t="s">
        <v>2301</v>
      </c>
      <c r="C154" s="169" t="s">
        <v>2302</v>
      </c>
      <c r="D154" s="169" t="s">
        <v>2303</v>
      </c>
      <c r="E154" s="169">
        <v>18.518999999999998</v>
      </c>
      <c r="F154" s="170">
        <v>44469</v>
      </c>
      <c r="G154">
        <f t="shared" si="6"/>
        <v>118193</v>
      </c>
      <c r="J154" t="str">
        <f>VLOOKUP(A154,'Div &amp; NAV PU'!I:J,2,0)</f>
        <v>Debt</v>
      </c>
      <c r="K154" t="str">
        <f>+VLOOKUP(A154,'Div &amp; NAV PU'!I:O,6,)</f>
        <v>Y0AT</v>
      </c>
      <c r="L154" t="str">
        <f>+VLOOKUP(A154,'Div &amp; NAV PU'!I:O,7,)</f>
        <v>Regular Plan - IDCW</v>
      </c>
      <c r="M154">
        <f>+VLOOKUP(L154,Financials!$C$36:$AN$54,MATCH(K154,Financials!$1:$1,0)-2,0)</f>
        <v>18.518999999999998</v>
      </c>
      <c r="N154" t="b">
        <f t="shared" si="7"/>
        <v>1</v>
      </c>
      <c r="O154" t="str">
        <f>VLOOKUP(A154,'Div &amp; NAV PU'!I:P,8,0)</f>
        <v>Y0ATDI</v>
      </c>
      <c r="X154">
        <v>21.992000000000001</v>
      </c>
    </row>
    <row r="155" spans="1:24" x14ac:dyDescent="0.25">
      <c r="A155" s="169">
        <v>130450</v>
      </c>
      <c r="B155" s="169" t="s">
        <v>385</v>
      </c>
      <c r="C155" s="169" t="s">
        <v>2304</v>
      </c>
      <c r="D155" s="169"/>
      <c r="E155" s="169">
        <v>15.946</v>
      </c>
      <c r="F155" s="170">
        <v>44469</v>
      </c>
      <c r="G155">
        <f t="shared" si="6"/>
        <v>130450</v>
      </c>
      <c r="J155" t="str">
        <f>VLOOKUP(A155,'Div &amp; NAV PU'!I:J,2,0)</f>
        <v>Debt</v>
      </c>
      <c r="K155" t="str">
        <f>+VLOOKUP(A155,'Div &amp; NAV PU'!I:O,6,)</f>
        <v>Y0D3</v>
      </c>
      <c r="L155" t="str">
        <f>+VLOOKUP(A155,'Div &amp; NAV PU'!I:O,7,)</f>
        <v xml:space="preserve">Direct Plan - Growth </v>
      </c>
      <c r="M155">
        <f>+VLOOKUP(L155,Financials!$C$36:$AN$54,MATCH(K155,Financials!$1:$1,0)-2,0)</f>
        <v>15.946</v>
      </c>
      <c r="N155" t="b">
        <f t="shared" si="7"/>
        <v>1</v>
      </c>
      <c r="O155" t="str">
        <f>VLOOKUP(A155,'Div &amp; NAV PU'!I:P,8,0)</f>
        <v>Y0D3DGR</v>
      </c>
      <c r="X155">
        <v>13.621</v>
      </c>
    </row>
    <row r="156" spans="1:24" x14ac:dyDescent="0.25">
      <c r="A156" s="169">
        <v>130447</v>
      </c>
      <c r="B156" s="169" t="s">
        <v>2305</v>
      </c>
      <c r="C156" s="169" t="s">
        <v>2306</v>
      </c>
      <c r="D156" s="169" t="s">
        <v>2307</v>
      </c>
      <c r="E156" s="169">
        <v>10.473000000000001</v>
      </c>
      <c r="F156" s="170">
        <v>44469</v>
      </c>
      <c r="G156">
        <f t="shared" si="6"/>
        <v>130447</v>
      </c>
      <c r="J156" t="str">
        <f>VLOOKUP(A156,'Div &amp; NAV PU'!I:J,2,0)</f>
        <v>Debt</v>
      </c>
      <c r="K156" t="str">
        <f>+VLOOKUP(A156,'Div &amp; NAV PU'!I:O,6,)</f>
        <v>Y0D3</v>
      </c>
      <c r="L156" t="str">
        <f>+VLOOKUP(A156,'Div &amp; NAV PU'!I:O,7,)</f>
        <v>Direct Plan - Monthly IDCW</v>
      </c>
      <c r="M156">
        <f>+VLOOKUP(L156,Financials!$C$36:$AN$54,MATCH(K156,Financials!$1:$1,0)-2,0)</f>
        <v>10.473000000000001</v>
      </c>
      <c r="N156" t="b">
        <f t="shared" si="7"/>
        <v>1</v>
      </c>
      <c r="O156" t="str">
        <f>VLOOKUP(A156,'Div &amp; NAV PU'!I:P,8,0)</f>
        <v>Y0D3DMD</v>
      </c>
      <c r="X156">
        <v>20.599</v>
      </c>
    </row>
    <row r="157" spans="1:24" x14ac:dyDescent="0.25">
      <c r="A157" s="169">
        <v>130448</v>
      </c>
      <c r="B157" s="169" t="s">
        <v>2308</v>
      </c>
      <c r="C157" s="169" t="s">
        <v>2309</v>
      </c>
      <c r="D157" s="169" t="s">
        <v>2310</v>
      </c>
      <c r="E157" s="169">
        <v>11.164</v>
      </c>
      <c r="F157" s="170">
        <v>44469</v>
      </c>
      <c r="G157">
        <f t="shared" si="6"/>
        <v>130448</v>
      </c>
      <c r="J157" t="str">
        <f>VLOOKUP(A157,'Div &amp; NAV PU'!I:J,2,0)</f>
        <v>Debt</v>
      </c>
      <c r="K157" t="str">
        <f>+VLOOKUP(A157,'Div &amp; NAV PU'!I:O,6,)</f>
        <v>Y0D3</v>
      </c>
      <c r="L157" t="str">
        <f>+VLOOKUP(A157,'Div &amp; NAV PU'!I:O,7,)</f>
        <v>Direct Plan - Quarterly IDCW</v>
      </c>
      <c r="M157">
        <f>+VLOOKUP(L157,Financials!$C$36:$AN$54,MATCH(K157,Financials!$1:$1,0)-2,0)</f>
        <v>11.164</v>
      </c>
      <c r="N157" t="b">
        <f t="shared" si="7"/>
        <v>1</v>
      </c>
      <c r="O157" t="str">
        <f>VLOOKUP(A157,'Div &amp; NAV PU'!I:P,8,0)</f>
        <v>Y0D3DQD</v>
      </c>
      <c r="X157">
        <v>12.42</v>
      </c>
    </row>
    <row r="158" spans="1:24" x14ac:dyDescent="0.25">
      <c r="A158" s="169">
        <v>130446</v>
      </c>
      <c r="B158" s="169" t="s">
        <v>388</v>
      </c>
      <c r="C158" s="169" t="s">
        <v>2311</v>
      </c>
      <c r="D158" s="169"/>
      <c r="E158" s="169">
        <v>15.273999999999999</v>
      </c>
      <c r="F158" s="170">
        <v>44469</v>
      </c>
      <c r="G158">
        <f t="shared" si="6"/>
        <v>130446</v>
      </c>
      <c r="J158" t="str">
        <f>VLOOKUP(A158,'Div &amp; NAV PU'!I:J,2,0)</f>
        <v>Debt</v>
      </c>
      <c r="K158" t="str">
        <f>+VLOOKUP(A158,'Div &amp; NAV PU'!I:O,6,)</f>
        <v>Y0D3</v>
      </c>
      <c r="L158" t="str">
        <f>+VLOOKUP(A158,'Div &amp; NAV PU'!I:O,7,)</f>
        <v>Regular Plan - Growth</v>
      </c>
      <c r="M158">
        <f>+VLOOKUP(L158,Financials!$C$36:$AN$54,MATCH(K158,Financials!$1:$1,0)-2,0)</f>
        <v>15.273999999999999</v>
      </c>
      <c r="N158" t="b">
        <f t="shared" si="7"/>
        <v>1</v>
      </c>
      <c r="O158" t="str">
        <f>VLOOKUP(A158,'Div &amp; NAV PU'!I:P,8,0)</f>
        <v>Y0D3GR</v>
      </c>
      <c r="X158">
        <v>13.127000000000001</v>
      </c>
    </row>
    <row r="159" spans="1:24" x14ac:dyDescent="0.25">
      <c r="A159" s="169">
        <v>130452</v>
      </c>
      <c r="B159" s="169" t="s">
        <v>2312</v>
      </c>
      <c r="C159" s="169" t="s">
        <v>2313</v>
      </c>
      <c r="D159" s="169" t="s">
        <v>2314</v>
      </c>
      <c r="E159" s="169">
        <v>10.183</v>
      </c>
      <c r="F159" s="170">
        <v>44469</v>
      </c>
      <c r="G159">
        <f t="shared" si="6"/>
        <v>130452</v>
      </c>
      <c r="J159" t="str">
        <f>VLOOKUP(A159,'Div &amp; NAV PU'!I:J,2,0)</f>
        <v>Debt</v>
      </c>
      <c r="K159" t="str">
        <f>+VLOOKUP(A159,'Div &amp; NAV PU'!I:O,6,)</f>
        <v>Y0D3</v>
      </c>
      <c r="L159" t="str">
        <f>+VLOOKUP(A159,'Div &amp; NAV PU'!I:O,7,)</f>
        <v>Regular Plan - Monthly IDCW</v>
      </c>
      <c r="M159">
        <f>+VLOOKUP(L159,Financials!$C$36:$AR$54,MATCH(K159,Financials!$1:$1,0)-2,0)</f>
        <v>10.183</v>
      </c>
      <c r="N159" t="b">
        <f t="shared" si="7"/>
        <v>1</v>
      </c>
      <c r="O159" t="str">
        <f>VLOOKUP(A159,'Div &amp; NAV PU'!I:P,8,0)</f>
        <v>Y0D3MD</v>
      </c>
      <c r="X159">
        <v>16.498999999999999</v>
      </c>
    </row>
    <row r="160" spans="1:24" x14ac:dyDescent="0.25">
      <c r="A160" s="169">
        <v>130449</v>
      </c>
      <c r="B160" s="169" t="s">
        <v>2315</v>
      </c>
      <c r="C160" s="169" t="s">
        <v>2316</v>
      </c>
      <c r="D160" s="169" t="s">
        <v>2317</v>
      </c>
      <c r="E160" s="169">
        <v>10.965</v>
      </c>
      <c r="F160" s="170">
        <v>44469</v>
      </c>
      <c r="G160">
        <f t="shared" si="6"/>
        <v>130449</v>
      </c>
      <c r="J160" t="str">
        <f>VLOOKUP(A160,'Div &amp; NAV PU'!I:J,2,0)</f>
        <v>Debt</v>
      </c>
      <c r="K160" t="str">
        <f>+VLOOKUP(A160,'Div &amp; NAV PU'!I:O,6,)</f>
        <v>Y0D3</v>
      </c>
      <c r="L160" t="str">
        <f>+VLOOKUP(A160,'Div &amp; NAV PU'!I:O,7,)</f>
        <v>Regular Plan - Quarterly IDCW</v>
      </c>
      <c r="M160">
        <f>+VLOOKUP(L160,Financials!$C$36:$AR$54,MATCH(K160,Financials!$1:$1,0)-2,0)</f>
        <v>10.965</v>
      </c>
      <c r="N160" t="b">
        <f t="shared" si="7"/>
        <v>1</v>
      </c>
      <c r="O160" t="str">
        <f>VLOOKUP(A160,'Div &amp; NAV PU'!I:P,8,0)</f>
        <v>Y0D3QD</v>
      </c>
      <c r="X160">
        <v>16.498999999999999</v>
      </c>
    </row>
    <row r="161" spans="1:24" x14ac:dyDescent="0.25">
      <c r="A161" s="169">
        <v>119802</v>
      </c>
      <c r="B161" s="169" t="s">
        <v>308</v>
      </c>
      <c r="C161" s="169" t="s">
        <v>2318</v>
      </c>
      <c r="D161" s="169"/>
      <c r="E161" s="169">
        <v>24.331</v>
      </c>
      <c r="F161" s="170">
        <v>44469</v>
      </c>
      <c r="G161">
        <f t="shared" si="6"/>
        <v>119802</v>
      </c>
      <c r="J161" t="str">
        <f>VLOOKUP(A161,'Div &amp; NAV PU'!I:J,2,0)</f>
        <v>Debt</v>
      </c>
      <c r="K161" t="str">
        <f>+VLOOKUP(A161,'Div &amp; NAV PU'!I:O,6,)</f>
        <v>Y0BJ</v>
      </c>
      <c r="L161" t="str">
        <f>+VLOOKUP(A161,'Div &amp; NAV PU'!I:O,7,)</f>
        <v xml:space="preserve">Direct Plan - Growth </v>
      </c>
      <c r="M161">
        <f>+VLOOKUP(L161,Financials!$C$36:$AR$54,MATCH(K161,Financials!$1:$1,0)-2,0)</f>
        <v>24.331</v>
      </c>
      <c r="N161" t="b">
        <f t="shared" si="7"/>
        <v>1</v>
      </c>
      <c r="O161" t="str">
        <f>VLOOKUP(A161,'Div &amp; NAV PU'!I:P,8,0)</f>
        <v>Y0BJDGR</v>
      </c>
      <c r="X161">
        <v>16.431000000000001</v>
      </c>
    </row>
    <row r="162" spans="1:24" x14ac:dyDescent="0.25">
      <c r="A162" s="169">
        <v>119803</v>
      </c>
      <c r="B162" s="169" t="s">
        <v>2319</v>
      </c>
      <c r="C162" s="169" t="s">
        <v>2320</v>
      </c>
      <c r="D162" s="169"/>
      <c r="E162" s="169">
        <v>14.663</v>
      </c>
      <c r="F162" s="170">
        <v>44469</v>
      </c>
      <c r="G162">
        <f t="shared" ref="G162:G197" si="8">A162</f>
        <v>119803</v>
      </c>
      <c r="J162" t="str">
        <f>VLOOKUP(A162,'Div &amp; NAV PU'!I:J,2,0)</f>
        <v>Debt</v>
      </c>
      <c r="K162" t="str">
        <f>+VLOOKUP(A162,'Div &amp; NAV PU'!I:O,6,)</f>
        <v>Y0BJ</v>
      </c>
      <c r="L162" t="str">
        <f>+VLOOKUP(A162,'Div &amp; NAV PU'!I:O,7,)</f>
        <v>Direct Plan - Monthly IDCW</v>
      </c>
      <c r="M162">
        <f>+VLOOKUP(L162,Financials!$C$36:$AR$54,MATCH(K162,Financials!$1:$1,0)-2,0)</f>
        <v>14.663</v>
      </c>
      <c r="N162" t="b">
        <f t="shared" si="7"/>
        <v>1</v>
      </c>
      <c r="O162" t="str">
        <f>VLOOKUP(A162,'Div &amp; NAV PU'!I:P,8,0)</f>
        <v>Y0BJDMD</v>
      </c>
      <c r="X162">
        <v>16.431000000000001</v>
      </c>
    </row>
    <row r="163" spans="1:24" x14ac:dyDescent="0.25">
      <c r="A163" s="169">
        <v>115887</v>
      </c>
      <c r="B163" s="169" t="s">
        <v>311</v>
      </c>
      <c r="C163" s="169" t="s">
        <v>2321</v>
      </c>
      <c r="D163" s="169"/>
      <c r="E163" s="169">
        <v>22.687000000000001</v>
      </c>
      <c r="F163" s="170">
        <v>44469</v>
      </c>
      <c r="G163">
        <f t="shared" si="8"/>
        <v>115887</v>
      </c>
      <c r="J163" t="str">
        <f>VLOOKUP(A163,'Div &amp; NAV PU'!I:J,2,0)</f>
        <v>Equity</v>
      </c>
      <c r="K163" t="str">
        <f>+VLOOKUP(A163,'Div &amp; NAV PU'!I:O,6,)</f>
        <v>Y0BJ</v>
      </c>
      <c r="L163" t="str">
        <f>+VLOOKUP(A163,'Div &amp; NAV PU'!I:O,7,)</f>
        <v>Regular Plan - Growth</v>
      </c>
      <c r="M163">
        <f>+VLOOKUP(L163,Financials!$C$36:$AR$54,MATCH(K163,Financials!$1:$1,0)-2,0)</f>
        <v>22.687000000000001</v>
      </c>
      <c r="N163" t="b">
        <f t="shared" si="7"/>
        <v>1</v>
      </c>
      <c r="O163" t="str">
        <f>VLOOKUP(A163,'Div &amp; NAV PU'!I:P,8,0)</f>
        <v>Y0BJGR</v>
      </c>
      <c r="X163">
        <v>14.819000000000001</v>
      </c>
    </row>
    <row r="164" spans="1:24" x14ac:dyDescent="0.25">
      <c r="A164" s="169">
        <v>115883</v>
      </c>
      <c r="B164" s="169" t="s">
        <v>2322</v>
      </c>
      <c r="C164" s="169" t="s">
        <v>2323</v>
      </c>
      <c r="D164" s="169" t="s">
        <v>2324</v>
      </c>
      <c r="E164" s="169">
        <v>13.304</v>
      </c>
      <c r="F164" s="170">
        <v>44469</v>
      </c>
      <c r="G164">
        <f t="shared" si="8"/>
        <v>115883</v>
      </c>
      <c r="J164" t="str">
        <f>VLOOKUP(A164,'Div &amp; NAV PU'!I:J,2,0)</f>
        <v>Equity</v>
      </c>
      <c r="K164" t="str">
        <f>+VLOOKUP(A164,'Div &amp; NAV PU'!I:O,6,)</f>
        <v>Y0BJ</v>
      </c>
      <c r="L164" t="str">
        <f>+VLOOKUP(A164,'Div &amp; NAV PU'!I:O,7,)</f>
        <v>Regular Plan - Monthly IDCW</v>
      </c>
      <c r="M164">
        <f>+VLOOKUP(L164,Financials!$C$36:$AR$54,MATCH(K164,Financials!$1:$1,0)-2,0)</f>
        <v>13.304</v>
      </c>
      <c r="N164" t="b">
        <f t="shared" si="7"/>
        <v>1</v>
      </c>
      <c r="O164" t="str">
        <f>VLOOKUP(A164,'Div &amp; NAV PU'!I:P,8,0)</f>
        <v>Y0BJMD</v>
      </c>
      <c r="X164">
        <v>14.819000000000001</v>
      </c>
    </row>
    <row r="165" spans="1:24" x14ac:dyDescent="0.25">
      <c r="A165" s="169">
        <v>115886</v>
      </c>
      <c r="B165" s="169" t="s">
        <v>2325</v>
      </c>
      <c r="C165" s="169" t="s">
        <v>2326</v>
      </c>
      <c r="D165" s="169" t="s">
        <v>2327</v>
      </c>
      <c r="E165" s="169">
        <v>14.090999999999999</v>
      </c>
      <c r="F165" s="170">
        <v>44469</v>
      </c>
      <c r="G165">
        <f t="shared" si="8"/>
        <v>115886</v>
      </c>
      <c r="J165" t="str">
        <f>VLOOKUP(A165,'Div &amp; NAV PU'!I:J,2,0)</f>
        <v>Equity</v>
      </c>
      <c r="K165" t="str">
        <f>+VLOOKUP(A165,'Div &amp; NAV PU'!I:O,6,)</f>
        <v>Y0BJ</v>
      </c>
      <c r="L165" t="str">
        <f>+VLOOKUP(A165,'Div &amp; NAV PU'!I:O,7,)</f>
        <v>Regular Plan - Quarterly IDCW</v>
      </c>
      <c r="M165">
        <f>+VLOOKUP(L165,Financials!$C$36:$AR$54,MATCH(K165,Financials!$1:$1,0)-2,0)</f>
        <v>14.090999999999999</v>
      </c>
      <c r="N165" t="b">
        <f t="shared" si="7"/>
        <v>1</v>
      </c>
      <c r="O165" t="str">
        <f>VLOOKUP(A165,'Div &amp; NAV PU'!I:P,8,0)</f>
        <v>Y0BJQD</v>
      </c>
      <c r="X165">
        <v>14.755000000000001</v>
      </c>
    </row>
    <row r="166" spans="1:24" x14ac:dyDescent="0.25">
      <c r="A166" s="169">
        <v>119801</v>
      </c>
      <c r="B166" s="169" t="s">
        <v>2328</v>
      </c>
      <c r="C166" s="169" t="s">
        <v>2329</v>
      </c>
      <c r="D166" s="169" t="s">
        <v>2330</v>
      </c>
      <c r="E166" s="169">
        <v>15.03</v>
      </c>
      <c r="F166" s="170">
        <v>44469</v>
      </c>
      <c r="G166">
        <f t="shared" si="8"/>
        <v>119801</v>
      </c>
      <c r="J166" t="str">
        <f>VLOOKUP(A166,'Div &amp; NAV PU'!I:J,2,0)</f>
        <v>Debt</v>
      </c>
      <c r="K166" t="str">
        <f>+VLOOKUP(A166,'Div &amp; NAV PU'!I:O,6,)</f>
        <v>Y0BJ</v>
      </c>
      <c r="L166" t="str">
        <f>+VLOOKUP(A166,'Div &amp; NAV PU'!I:O,7,)</f>
        <v>Direct Plan - Quarterly IDCW</v>
      </c>
      <c r="M166">
        <f>+VLOOKUP(L166,Financials!$C$36:$AR$54,MATCH(K166,Financials!$1:$1,0)-2,0)</f>
        <v>15.03</v>
      </c>
      <c r="N166" t="b">
        <f t="shared" si="7"/>
        <v>1</v>
      </c>
      <c r="O166" t="str">
        <f>VLOOKUP(A166,'Div &amp; NAV PU'!I:P,8,0)</f>
        <v>Y0BJDQD</v>
      </c>
      <c r="X166">
        <v>14.755000000000001</v>
      </c>
    </row>
    <row r="167" spans="1:24" x14ac:dyDescent="0.25">
      <c r="A167" s="169">
        <v>148360</v>
      </c>
      <c r="B167" s="169" t="s">
        <v>1618</v>
      </c>
      <c r="C167" s="169" t="s">
        <v>2331</v>
      </c>
      <c r="D167" s="169"/>
      <c r="E167" s="169">
        <v>19.902999999999999</v>
      </c>
      <c r="F167" s="170">
        <v>44469</v>
      </c>
      <c r="G167">
        <f t="shared" si="8"/>
        <v>148360</v>
      </c>
      <c r="J167">
        <f>VLOOKUP(A167,'Div &amp; NAV PU'!I:J,2,0)</f>
        <v>0</v>
      </c>
      <c r="K167" t="str">
        <f>+VLOOKUP(A167,'Div &amp; NAV PU'!I:O,6,)</f>
        <v>Y0DL</v>
      </c>
      <c r="L167" t="str">
        <f>+VLOOKUP(A167,'Div &amp; NAV PU'!I:O,7,)</f>
        <v xml:space="preserve">Direct Plan - Growth </v>
      </c>
      <c r="M167">
        <f>+VLOOKUP(L167,Financials!$C$36:$AP$54,MATCH(K167,Financials!$1:$1,0)-2,0)</f>
        <v>19.902999999999999</v>
      </c>
      <c r="N167" t="b">
        <f t="shared" si="7"/>
        <v>1</v>
      </c>
      <c r="O167" t="str">
        <f>VLOOKUP(A167,'Div &amp; NAV PU'!I:P,8,0)</f>
        <v>Y0DLDGR</v>
      </c>
      <c r="X167">
        <v>13.69</v>
      </c>
    </row>
    <row r="168" spans="1:24" x14ac:dyDescent="0.25">
      <c r="A168" s="169">
        <v>148359</v>
      </c>
      <c r="B168" s="169" t="s">
        <v>2332</v>
      </c>
      <c r="C168" s="169" t="s">
        <v>2333</v>
      </c>
      <c r="D168" s="169" t="s">
        <v>2334</v>
      </c>
      <c r="E168" s="169">
        <v>19.902999999999999</v>
      </c>
      <c r="F168" s="170">
        <v>44469</v>
      </c>
      <c r="G168">
        <f t="shared" si="8"/>
        <v>148359</v>
      </c>
      <c r="J168">
        <f>VLOOKUP(A168,'Div &amp; NAV PU'!I:J,2,0)</f>
        <v>0</v>
      </c>
      <c r="K168" t="str">
        <f>+VLOOKUP(A168,'Div &amp; NAV PU'!I:O,6,)</f>
        <v>Y0DL</v>
      </c>
      <c r="L168" t="str">
        <f>+VLOOKUP(A168,'Div &amp; NAV PU'!I:O,7,)</f>
        <v>Direct Plan - IDCW</v>
      </c>
      <c r="M168" s="169">
        <f>+VLOOKUP(L168,Financials!$C$36:$AP$54,MATCH(K168,Financials!$1:$1,0)-2,0)</f>
        <v>19.902999999999999</v>
      </c>
      <c r="N168" t="b">
        <f t="shared" si="7"/>
        <v>1</v>
      </c>
      <c r="O168" t="str">
        <f>VLOOKUP(A168,'Div &amp; NAV PU'!I:P,8,0)</f>
        <v>Y0DLDDV</v>
      </c>
      <c r="X168">
        <v>13.989000000000001</v>
      </c>
    </row>
    <row r="169" spans="1:24" x14ac:dyDescent="0.25">
      <c r="A169" s="169">
        <v>148361</v>
      </c>
      <c r="B169" s="169" t="s">
        <v>1620</v>
      </c>
      <c r="C169" s="169" t="s">
        <v>2335</v>
      </c>
      <c r="D169" s="169"/>
      <c r="E169" s="169">
        <v>19.777000000000001</v>
      </c>
      <c r="F169" s="170">
        <v>44469</v>
      </c>
      <c r="G169">
        <f t="shared" si="8"/>
        <v>148361</v>
      </c>
      <c r="J169">
        <f>VLOOKUP(A169,'Div &amp; NAV PU'!I:J,2,0)</f>
        <v>0</v>
      </c>
      <c r="K169" t="str">
        <f>+VLOOKUP(A169,'Div &amp; NAV PU'!I:O,6,)</f>
        <v>Y0DL</v>
      </c>
      <c r="L169" t="str">
        <f>+VLOOKUP(A169,'Div &amp; NAV PU'!I:O,7,)</f>
        <v>Regular Plan - Growth</v>
      </c>
      <c r="M169" s="169">
        <f>+VLOOKUP(L169,Financials!$C$36:$AP$54,MATCH(K169,Financials!$1:$1,0)-2,0)</f>
        <v>19.777000000000001</v>
      </c>
      <c r="N169" t="b">
        <f t="shared" si="7"/>
        <v>1</v>
      </c>
      <c r="O169" t="str">
        <f>VLOOKUP(A169,'Div &amp; NAV PU'!I:P,8,0)</f>
        <v>Y0DLGR</v>
      </c>
      <c r="X169">
        <v>16.016999999999999</v>
      </c>
    </row>
    <row r="170" spans="1:24" x14ac:dyDescent="0.25">
      <c r="A170" s="169">
        <v>148362</v>
      </c>
      <c r="B170" s="169" t="s">
        <v>2336</v>
      </c>
      <c r="C170" s="169" t="s">
        <v>2337</v>
      </c>
      <c r="D170" s="169" t="s">
        <v>2338</v>
      </c>
      <c r="E170" s="169">
        <v>19.777000000000001</v>
      </c>
      <c r="F170" s="170">
        <v>44469</v>
      </c>
      <c r="G170">
        <f t="shared" si="8"/>
        <v>148362</v>
      </c>
      <c r="J170">
        <f>VLOOKUP(A170,'Div &amp; NAV PU'!I:J,2,0)</f>
        <v>0</v>
      </c>
      <c r="K170" t="str">
        <f>+VLOOKUP(A170,'Div &amp; NAV PU'!I:O,6,)</f>
        <v>Y0DL</v>
      </c>
      <c r="L170" t="str">
        <f>+VLOOKUP(A170,'Div &amp; NAV PU'!I:O,7,)</f>
        <v>Regular Plan - IDCW</v>
      </c>
      <c r="M170" s="169">
        <f>+VLOOKUP(L170,Financials!$C$36:$AP$54,MATCH(K170,Financials!$1:$1,0)-2,0)</f>
        <v>19.777000000000001</v>
      </c>
      <c r="N170" t="b">
        <f t="shared" si="7"/>
        <v>1</v>
      </c>
      <c r="O170" t="str">
        <f>VLOOKUP(A170,'Div &amp; NAV PU'!I:P,8,0)</f>
        <v>Y0DLDI</v>
      </c>
      <c r="X170">
        <v>15.704000000000001</v>
      </c>
    </row>
    <row r="171" spans="1:24" x14ac:dyDescent="0.25">
      <c r="A171" s="169">
        <v>148363</v>
      </c>
      <c r="B171" s="169" t="s">
        <v>1621</v>
      </c>
      <c r="C171" s="169" t="s">
        <v>2339</v>
      </c>
      <c r="D171" s="169"/>
      <c r="E171" s="169">
        <v>18.385000000000002</v>
      </c>
      <c r="F171" s="170">
        <v>44469</v>
      </c>
      <c r="G171">
        <f t="shared" si="8"/>
        <v>148363</v>
      </c>
      <c r="J171">
        <f>VLOOKUP(A171,'Div &amp; NAV PU'!I:J,2,0)</f>
        <v>0</v>
      </c>
      <c r="K171" t="str">
        <f>+VLOOKUP(A171,'Div &amp; NAV PU'!I:O,6,)</f>
        <v>Y0DM</v>
      </c>
      <c r="L171" t="str">
        <f>+VLOOKUP(A171,'Div &amp; NAV PU'!I:O,7,)</f>
        <v>Direct Plan - IDCW</v>
      </c>
      <c r="M171" s="169">
        <f>+VLOOKUP(L171,Financials!$C$36:$AP$54,MATCH(K171,Financials!$1:$1,0)-2,0)</f>
        <v>18.385000000000002</v>
      </c>
      <c r="N171" t="b">
        <f t="shared" si="7"/>
        <v>1</v>
      </c>
      <c r="O171" t="str">
        <f>VLOOKUP(A171,'Div &amp; NAV PU'!I:P,8,0)</f>
        <v>Y0DMDDV</v>
      </c>
      <c r="X171">
        <v>12.605499999999999</v>
      </c>
    </row>
    <row r="172" spans="1:24" x14ac:dyDescent="0.25">
      <c r="A172" s="169">
        <v>148366</v>
      </c>
      <c r="B172" s="169" t="s">
        <v>2340</v>
      </c>
      <c r="C172" s="169" t="s">
        <v>2341</v>
      </c>
      <c r="D172" s="169" t="s">
        <v>2342</v>
      </c>
      <c r="E172" s="169">
        <v>18.385999999999999</v>
      </c>
      <c r="F172" s="170">
        <v>44469</v>
      </c>
      <c r="G172">
        <f t="shared" si="8"/>
        <v>148366</v>
      </c>
      <c r="J172">
        <f>VLOOKUP(A172,'Div &amp; NAV PU'!I:J,2,0)</f>
        <v>0</v>
      </c>
      <c r="K172" t="str">
        <f>+VLOOKUP(A172,'Div &amp; NAV PU'!I:O,6,)</f>
        <v>Y0DM</v>
      </c>
      <c r="L172" t="str">
        <f>+VLOOKUP(A172,'Div &amp; NAV PU'!I:O,7,)</f>
        <v xml:space="preserve">Direct Plan - Growth </v>
      </c>
      <c r="M172" s="169">
        <f>+VLOOKUP(L172,Financials!$C$36:$AP$54,MATCH(K172,Financials!$1:$1,0)-2,0)</f>
        <v>18.385999999999999</v>
      </c>
      <c r="N172" t="b">
        <f t="shared" si="7"/>
        <v>1</v>
      </c>
      <c r="O172" t="str">
        <f>VLOOKUP(A172,'Div &amp; NAV PU'!I:P,8,0)</f>
        <v>Y0DMDGR</v>
      </c>
      <c r="X172">
        <v>12.605499999999999</v>
      </c>
    </row>
    <row r="173" spans="1:24" x14ac:dyDescent="0.25">
      <c r="A173" s="169">
        <v>148365</v>
      </c>
      <c r="B173" s="169" t="s">
        <v>1624</v>
      </c>
      <c r="C173" s="169" t="s">
        <v>2343</v>
      </c>
      <c r="D173" s="169"/>
      <c r="E173" s="169">
        <v>18.263999999999999</v>
      </c>
      <c r="F173" s="170">
        <v>44469</v>
      </c>
      <c r="G173">
        <f t="shared" si="8"/>
        <v>148365</v>
      </c>
      <c r="J173">
        <f>VLOOKUP(A173,'Div &amp; NAV PU'!I:J,2,0)</f>
        <v>0</v>
      </c>
      <c r="K173" t="str">
        <f>+VLOOKUP(A173,'Div &amp; NAV PU'!I:O,6,)</f>
        <v>Y0DM</v>
      </c>
      <c r="L173" t="str">
        <f>+VLOOKUP(A173,'Div &amp; NAV PU'!I:O,7,)</f>
        <v>Regular Plan - Growth</v>
      </c>
      <c r="M173" s="169">
        <f>+VLOOKUP(L173,Financials!$C$36:$AP$54,MATCH(K173,Financials!$1:$1,0)-2,0)</f>
        <v>18.263999999999999</v>
      </c>
      <c r="N173" t="b">
        <f t="shared" si="7"/>
        <v>1</v>
      </c>
      <c r="O173" t="str">
        <f>VLOOKUP(A173,'Div &amp; NAV PU'!I:P,8,0)</f>
        <v>Y0DMGR</v>
      </c>
      <c r="X173">
        <v>12.54</v>
      </c>
    </row>
    <row r="174" spans="1:24" x14ac:dyDescent="0.25">
      <c r="A174" s="169">
        <v>148364</v>
      </c>
      <c r="B174" s="169" t="s">
        <v>2344</v>
      </c>
      <c r="C174" s="169" t="s">
        <v>2345</v>
      </c>
      <c r="D174" s="169" t="s">
        <v>2346</v>
      </c>
      <c r="E174" s="169">
        <v>18.263999999999999</v>
      </c>
      <c r="F174" s="170">
        <v>44469</v>
      </c>
      <c r="G174">
        <f t="shared" si="8"/>
        <v>148364</v>
      </c>
      <c r="J174">
        <f>VLOOKUP(A174,'Div &amp; NAV PU'!I:J,2,0)</f>
        <v>0</v>
      </c>
      <c r="K174" t="str">
        <f>+VLOOKUP(A174,'Div &amp; NAV PU'!I:O,6,)</f>
        <v>Y0DM</v>
      </c>
      <c r="L174" t="str">
        <f>+VLOOKUP(A174,'Div &amp; NAV PU'!I:O,7,)</f>
        <v>Regular Plan - IDCW</v>
      </c>
      <c r="M174" s="169">
        <f>+VLOOKUP(L174,Financials!$C$36:$AP$54,MATCH(K174,Financials!$1:$1,0)-2,0)</f>
        <v>18.263999999999999</v>
      </c>
      <c r="N174" t="b">
        <f t="shared" si="7"/>
        <v>1</v>
      </c>
      <c r="O174" t="str">
        <f>VLOOKUP(A174,'Div &amp; NAV PU'!I:P,8,0)</f>
        <v>Y0DMDI</v>
      </c>
      <c r="X174">
        <v>12.539899999999999</v>
      </c>
    </row>
    <row r="175" spans="1:24" x14ac:dyDescent="0.25">
      <c r="A175" s="169">
        <v>144040</v>
      </c>
      <c r="B175" s="169" t="s">
        <v>417</v>
      </c>
      <c r="C175" s="169" t="s">
        <v>2347</v>
      </c>
      <c r="D175" s="169"/>
      <c r="E175" s="169">
        <v>13.1843</v>
      </c>
      <c r="F175" s="170">
        <v>44469</v>
      </c>
      <c r="G175">
        <f t="shared" si="8"/>
        <v>144040</v>
      </c>
      <c r="J175" t="str">
        <f>VLOOKUP(A175,'Div &amp; NAV PU'!I:J,2,0)</f>
        <v>FMP-Closed</v>
      </c>
      <c r="K175" t="str">
        <f>+VLOOKUP(A175,'Div &amp; NAV PU'!I:O,6,)</f>
        <v>Y0DE</v>
      </c>
      <c r="L175" t="str">
        <f>+VLOOKUP(A175,'Div &amp; NAV PU'!I:O,7,)</f>
        <v xml:space="preserve">Direct Plan - Growth </v>
      </c>
      <c r="M175">
        <f>+VLOOKUP(L175,Financials!$C$36:$AN$54,MATCH(K175,Financials!$1:$1,0)-2,0)</f>
        <v>13.1843</v>
      </c>
      <c r="N175" t="b">
        <f t="shared" si="7"/>
        <v>1</v>
      </c>
      <c r="O175" t="str">
        <f>VLOOKUP(A175,'Div &amp; NAV PU'!I:P,8,0)</f>
        <v>Y0DEDGR</v>
      </c>
      <c r="X175">
        <v>12.879899999999999</v>
      </c>
    </row>
    <row r="176" spans="1:24" x14ac:dyDescent="0.25">
      <c r="A176" s="169">
        <v>144039</v>
      </c>
      <c r="B176" s="169" t="s">
        <v>2348</v>
      </c>
      <c r="C176" s="169" t="s">
        <v>2349</v>
      </c>
      <c r="D176" s="169"/>
      <c r="E176" s="169">
        <v>13.1843</v>
      </c>
      <c r="F176" s="170">
        <v>44469</v>
      </c>
      <c r="G176">
        <f t="shared" si="8"/>
        <v>144039</v>
      </c>
      <c r="J176" t="str">
        <f>VLOOKUP(A176,'Div &amp; NAV PU'!I:J,2,0)</f>
        <v>FMP-Closed</v>
      </c>
      <c r="K176" t="str">
        <f>+VLOOKUP(A176,'Div &amp; NAV PU'!I:O,6,)</f>
        <v>Y0DE</v>
      </c>
      <c r="L176" t="str">
        <f>+VLOOKUP(A176,'Div &amp; NAV PU'!I:O,7,)</f>
        <v>Direct Plan - IDCW</v>
      </c>
      <c r="M176">
        <f>+VLOOKUP(L176,Financials!$C$36:$AN$54,MATCH(K176,Financials!$1:$1,0)-2,0)</f>
        <v>13.1843</v>
      </c>
      <c r="N176" t="b">
        <f t="shared" si="7"/>
        <v>1</v>
      </c>
      <c r="O176" t="str">
        <f>VLOOKUP(A176,'Div &amp; NAV PU'!I:P,8,0)</f>
        <v>Y0DEDDV</v>
      </c>
      <c r="X176">
        <v>12.879300000000001</v>
      </c>
    </row>
    <row r="177" spans="1:24" x14ac:dyDescent="0.25">
      <c r="A177" s="169">
        <v>144042</v>
      </c>
      <c r="B177" s="169" t="s">
        <v>419</v>
      </c>
      <c r="C177" s="169" t="s">
        <v>2350</v>
      </c>
      <c r="D177" s="169"/>
      <c r="E177" s="169">
        <v>13.0657</v>
      </c>
      <c r="F177" s="170">
        <v>44469</v>
      </c>
      <c r="G177">
        <f t="shared" si="8"/>
        <v>144042</v>
      </c>
      <c r="J177" t="str">
        <f>VLOOKUP(A177,'Div &amp; NAV PU'!I:J,2,0)</f>
        <v>FMP-Live</v>
      </c>
      <c r="K177" t="str">
        <f>+VLOOKUP(A177,'Div &amp; NAV PU'!I:O,6,)</f>
        <v>Y0DE</v>
      </c>
      <c r="L177" t="str">
        <f>+VLOOKUP(A177,'Div &amp; NAV PU'!I:O,7,)</f>
        <v>Regular Plan - Growth</v>
      </c>
      <c r="M177">
        <f>+VLOOKUP(L177,Financials!$C$36:$AN$54,MATCH(K177,Financials!$1:$1,0)-2,0)</f>
        <v>13.0657</v>
      </c>
      <c r="N177" t="b">
        <f t="shared" si="7"/>
        <v>1</v>
      </c>
      <c r="O177" t="str">
        <f>VLOOKUP(A177,'Div &amp; NAV PU'!I:P,8,0)</f>
        <v>Y0DEGR</v>
      </c>
      <c r="X177">
        <v>12.780099999999999</v>
      </c>
    </row>
    <row r="178" spans="1:24" x14ac:dyDescent="0.25">
      <c r="A178" s="169">
        <v>144041</v>
      </c>
      <c r="B178" s="169" t="s">
        <v>2351</v>
      </c>
      <c r="C178" s="169" t="s">
        <v>2352</v>
      </c>
      <c r="D178" s="169"/>
      <c r="E178" s="169">
        <v>13.0657</v>
      </c>
      <c r="F178" s="170">
        <v>44469</v>
      </c>
      <c r="G178">
        <f t="shared" si="8"/>
        <v>144041</v>
      </c>
      <c r="J178" t="str">
        <f>VLOOKUP(A178,'Div &amp; NAV PU'!I:J,2,0)</f>
        <v>FMP-Closed</v>
      </c>
      <c r="K178" t="str">
        <f>+VLOOKUP(A178,'Div &amp; NAV PU'!I:O,6,)</f>
        <v>Y0DE</v>
      </c>
      <c r="L178" t="str">
        <f>+VLOOKUP(A178,'Div &amp; NAV PU'!I:O,7,)</f>
        <v>Regular Plan - IDCW</v>
      </c>
      <c r="M178">
        <f>+VLOOKUP(L178,Financials!$C$36:$AN$54,MATCH(K178,Financials!$1:$1,0)-2,0)</f>
        <v>13.0657</v>
      </c>
      <c r="N178" t="b">
        <f t="shared" si="7"/>
        <v>1</v>
      </c>
      <c r="O178" t="str">
        <f>VLOOKUP(A178,'Div &amp; NAV PU'!I:P,8,0)</f>
        <v>Y0DEDI</v>
      </c>
      <c r="X178">
        <v>12.780099999999999</v>
      </c>
    </row>
    <row r="179" spans="1:24" x14ac:dyDescent="0.25">
      <c r="A179" s="169">
        <v>144912</v>
      </c>
      <c r="B179" s="169" t="s">
        <v>421</v>
      </c>
      <c r="C179" s="169" t="s">
        <v>2353</v>
      </c>
      <c r="D179" s="169"/>
      <c r="E179" s="169">
        <v>12.713699999999999</v>
      </c>
      <c r="F179" s="170">
        <v>44467</v>
      </c>
      <c r="G179">
        <f t="shared" si="8"/>
        <v>144912</v>
      </c>
      <c r="J179" t="str">
        <f>VLOOKUP(A179,'Div &amp; NAV PU'!I:J,2,0)</f>
        <v>FMP-Live</v>
      </c>
      <c r="K179" t="str">
        <f>+VLOOKUP(A179,'Div &amp; NAV PU'!I:O,6,)</f>
        <v>Y0DF</v>
      </c>
      <c r="L179" t="str">
        <f>+VLOOKUP(A179,'Div &amp; NAV PU'!I:O,7,)</f>
        <v xml:space="preserve">Direct Plan - Growth </v>
      </c>
      <c r="M179">
        <f>+VLOOKUP(L179,Financials!$C$36:$AN$54,MATCH(K179,Financials!$1:$1,0)-2,0)</f>
        <v>12.713699999999999</v>
      </c>
      <c r="N179" t="b">
        <f t="shared" si="7"/>
        <v>1</v>
      </c>
      <c r="O179" t="str">
        <f>VLOOKUP(A179,'Div &amp; NAV PU'!I:P,8,0)</f>
        <v>Y0DFDGR</v>
      </c>
      <c r="X179">
        <v>12.493600000000001</v>
      </c>
    </row>
    <row r="180" spans="1:24" x14ac:dyDescent="0.25">
      <c r="A180" s="169">
        <v>144913</v>
      </c>
      <c r="B180" s="169" t="s">
        <v>2354</v>
      </c>
      <c r="C180" s="169" t="s">
        <v>2355</v>
      </c>
      <c r="D180" s="169"/>
      <c r="E180" s="169">
        <v>10</v>
      </c>
      <c r="F180" s="170">
        <v>44467</v>
      </c>
      <c r="G180">
        <f t="shared" si="8"/>
        <v>144913</v>
      </c>
      <c r="J180" t="str">
        <f>VLOOKUP(A180,'Div &amp; NAV PU'!I:J,2,0)</f>
        <v>FMP-Live</v>
      </c>
      <c r="K180" t="str">
        <f>+VLOOKUP(A180,'Div &amp; NAV PU'!I:O,6,)</f>
        <v>Y0DF</v>
      </c>
      <c r="L180" t="str">
        <f>+VLOOKUP(A180,'Div &amp; NAV PU'!I:O,7,)</f>
        <v>Direct Plan - IDCW</v>
      </c>
      <c r="M180">
        <f>+VLOOKUP(L180,Financials!$C$36:$AN$54,MATCH(K180,Financials!$1:$1,0)-2,0)</f>
        <v>10</v>
      </c>
      <c r="N180" t="b">
        <f t="shared" si="7"/>
        <v>1</v>
      </c>
      <c r="O180" t="str">
        <f>VLOOKUP(A180,'Div &amp; NAV PU'!I:P,8,0)</f>
        <v>Y0DFDDV</v>
      </c>
      <c r="X180">
        <v>12.4937</v>
      </c>
    </row>
    <row r="181" spans="1:24" x14ac:dyDescent="0.25">
      <c r="A181" s="169">
        <v>144915</v>
      </c>
      <c r="B181" s="169" t="s">
        <v>423</v>
      </c>
      <c r="C181" s="169" t="s">
        <v>2356</v>
      </c>
      <c r="D181" s="169"/>
      <c r="E181" s="169">
        <v>12.596</v>
      </c>
      <c r="F181" s="170">
        <v>44467</v>
      </c>
      <c r="G181">
        <f t="shared" si="8"/>
        <v>144915</v>
      </c>
      <c r="J181" t="str">
        <f>VLOOKUP(A181,'Div &amp; NAV PU'!I:J,2,0)</f>
        <v>FMP-Live</v>
      </c>
      <c r="K181" t="str">
        <f>+VLOOKUP(A181,'Div &amp; NAV PU'!I:O,6,)</f>
        <v>Y0DF</v>
      </c>
      <c r="L181" t="str">
        <f>+VLOOKUP(A181,'Div &amp; NAV PU'!I:O,7,)</f>
        <v>Regular Plan - Growth</v>
      </c>
      <c r="M181">
        <f>+VLOOKUP(L181,Financials!$C$36:$AN$54,MATCH(K181,Financials!$1:$1,0)-2,0)</f>
        <v>12.596</v>
      </c>
      <c r="N181" t="b">
        <f t="shared" si="7"/>
        <v>1</v>
      </c>
      <c r="O181" t="str">
        <f>VLOOKUP(A181,'Div &amp; NAV PU'!I:P,8,0)</f>
        <v>Y0DFGR</v>
      </c>
      <c r="X181">
        <v>12.395300000000001</v>
      </c>
    </row>
    <row r="182" spans="1:24" x14ac:dyDescent="0.25">
      <c r="A182" s="169">
        <v>144914</v>
      </c>
      <c r="B182" s="169" t="s">
        <v>2357</v>
      </c>
      <c r="C182" s="169" t="s">
        <v>2358</v>
      </c>
      <c r="D182" s="169"/>
      <c r="E182" s="169">
        <v>10</v>
      </c>
      <c r="F182" s="170">
        <v>44467</v>
      </c>
      <c r="G182">
        <f t="shared" si="8"/>
        <v>144914</v>
      </c>
      <c r="J182" t="str">
        <f>VLOOKUP(A182,'Div &amp; NAV PU'!I:J,2,0)</f>
        <v>FMP-Live</v>
      </c>
      <c r="K182" t="str">
        <f>+VLOOKUP(A182,'Div &amp; NAV PU'!I:O,6,)</f>
        <v>Y0DF</v>
      </c>
      <c r="L182" t="str">
        <f>+VLOOKUP(A182,'Div &amp; NAV PU'!I:O,7,)</f>
        <v>Regular Plan - IDCW</v>
      </c>
      <c r="M182">
        <f>+VLOOKUP(L182,Financials!$C$36:$AN$54,MATCH(K182,Financials!$1:$1,0)-2,0)</f>
        <v>10</v>
      </c>
      <c r="N182" t="b">
        <f t="shared" si="7"/>
        <v>1</v>
      </c>
      <c r="O182" t="str">
        <f>VLOOKUP(A182,'Div &amp; NAV PU'!I:P,8,0)</f>
        <v>Y0DFDI</v>
      </c>
      <c r="X182">
        <v>12.395899999999999</v>
      </c>
    </row>
    <row r="183" spans="1:24" x14ac:dyDescent="0.25">
      <c r="A183" s="169">
        <v>145164</v>
      </c>
      <c r="B183" s="169" t="s">
        <v>425</v>
      </c>
      <c r="C183" s="169" t="s">
        <v>2359</v>
      </c>
      <c r="D183" s="169"/>
      <c r="E183" s="169">
        <v>12.5985</v>
      </c>
      <c r="F183" s="170">
        <v>44469</v>
      </c>
      <c r="G183">
        <f t="shared" si="8"/>
        <v>145164</v>
      </c>
      <c r="J183" t="str">
        <f>VLOOKUP(A183,'Div &amp; NAV PU'!I:J,2,0)</f>
        <v>FMP-Live</v>
      </c>
      <c r="K183" t="str">
        <f>+VLOOKUP(A183,'Div &amp; NAV PU'!I:O,6,)</f>
        <v>Y0DG</v>
      </c>
      <c r="L183" t="str">
        <f>+VLOOKUP(A183,'Div &amp; NAV PU'!I:O,7,)</f>
        <v xml:space="preserve">Direct Plan - Growth </v>
      </c>
      <c r="M183">
        <f>+VLOOKUP(L183,Financials!$C$36:$AN$54,MATCH(K183,Financials!$1:$1,0)-2,0)</f>
        <v>12.5985</v>
      </c>
      <c r="N183" t="b">
        <f t="shared" si="7"/>
        <v>1</v>
      </c>
      <c r="O183" t="str">
        <f>VLOOKUP(A183,'Div &amp; NAV PU'!I:P,8,0)</f>
        <v>Y0DGDGR</v>
      </c>
      <c r="X183">
        <v>12.390599999999999</v>
      </c>
    </row>
    <row r="184" spans="1:24" x14ac:dyDescent="0.25">
      <c r="A184" s="169">
        <v>145163</v>
      </c>
      <c r="B184" s="169" t="s">
        <v>2360</v>
      </c>
      <c r="C184" s="169" t="s">
        <v>2361</v>
      </c>
      <c r="D184" s="169"/>
      <c r="E184" s="169">
        <v>12.598599999999999</v>
      </c>
      <c r="F184" s="170">
        <v>44469</v>
      </c>
      <c r="G184">
        <f t="shared" si="8"/>
        <v>145163</v>
      </c>
      <c r="J184" t="str">
        <f>VLOOKUP(A184,'Div &amp; NAV PU'!I:J,2,0)</f>
        <v>FMP-Live</v>
      </c>
      <c r="K184" t="str">
        <f>+VLOOKUP(A184,'Div &amp; NAV PU'!I:O,6,)</f>
        <v>Y0DG</v>
      </c>
      <c r="L184" t="str">
        <f>+VLOOKUP(A184,'Div &amp; NAV PU'!I:O,7,)</f>
        <v>Direct Plan - IDCW</v>
      </c>
      <c r="M184">
        <f>+VLOOKUP(L184,Financials!$C$36:$AN$54,MATCH(K184,Financials!$1:$1,0)-2,0)</f>
        <v>12.598599999999999</v>
      </c>
      <c r="N184" t="b">
        <f t="shared" si="7"/>
        <v>1</v>
      </c>
      <c r="O184" t="str">
        <f>VLOOKUP(A184,'Div &amp; NAV PU'!I:P,8,0)</f>
        <v>Y0DGDDV</v>
      </c>
      <c r="X184">
        <v>12.3849</v>
      </c>
    </row>
    <row r="185" spans="1:24" x14ac:dyDescent="0.25">
      <c r="A185" s="169">
        <v>145166</v>
      </c>
      <c r="B185" s="169" t="s">
        <v>427</v>
      </c>
      <c r="C185" s="169" t="s">
        <v>2362</v>
      </c>
      <c r="D185" s="169"/>
      <c r="E185" s="169">
        <v>12.483700000000001</v>
      </c>
      <c r="F185" s="170">
        <v>44469</v>
      </c>
      <c r="G185">
        <f t="shared" si="8"/>
        <v>145166</v>
      </c>
      <c r="J185" t="str">
        <f>VLOOKUP(A185,'Div &amp; NAV PU'!I:J,2,0)</f>
        <v>FMP-Closed</v>
      </c>
      <c r="K185" t="str">
        <f>+VLOOKUP(A185,'Div &amp; NAV PU'!I:O,6,)</f>
        <v>Y0DG</v>
      </c>
      <c r="L185" t="str">
        <f>+VLOOKUP(A185,'Div &amp; NAV PU'!I:O,7,)</f>
        <v>Regular Plan - Growth</v>
      </c>
      <c r="M185">
        <f>+VLOOKUP(L185,Financials!$C$36:$AN$54,MATCH(K185,Financials!$1:$1,0)-2,0)</f>
        <v>12.483700000000001</v>
      </c>
      <c r="N185" t="b">
        <f t="shared" si="7"/>
        <v>1</v>
      </c>
      <c r="O185" t="str">
        <f>VLOOKUP(A185,'Div &amp; NAV PU'!I:P,8,0)</f>
        <v>Y0DGGR</v>
      </c>
      <c r="X185">
        <v>12.29</v>
      </c>
    </row>
    <row r="186" spans="1:24" x14ac:dyDescent="0.25">
      <c r="A186" s="169">
        <v>145165</v>
      </c>
      <c r="B186" s="169" t="s">
        <v>2363</v>
      </c>
      <c r="C186" s="169" t="s">
        <v>2364</v>
      </c>
      <c r="D186" s="169"/>
      <c r="E186" s="169">
        <v>12.4838</v>
      </c>
      <c r="F186" s="170">
        <v>44469</v>
      </c>
      <c r="G186">
        <f t="shared" si="8"/>
        <v>145165</v>
      </c>
      <c r="J186" t="str">
        <f>VLOOKUP(A186,'Div &amp; NAV PU'!I:J,2,0)</f>
        <v>FMP-Closed</v>
      </c>
      <c r="K186" t="str">
        <f>+VLOOKUP(A186,'Div &amp; NAV PU'!I:O,6,)</f>
        <v>Y0DG</v>
      </c>
      <c r="L186" t="str">
        <f>+VLOOKUP(A186,'Div &amp; NAV PU'!I:O,7,)</f>
        <v>Regular Plan - IDCW</v>
      </c>
      <c r="M186">
        <f>+VLOOKUP(L186,Financials!$C$36:$AN$54,MATCH(K186,Financials!$1:$1,0)-2,0)</f>
        <v>12.4838</v>
      </c>
      <c r="N186" t="b">
        <f t="shared" si="7"/>
        <v>1</v>
      </c>
      <c r="O186" t="str">
        <f>VLOOKUP(A186,'Div &amp; NAV PU'!I:P,8,0)</f>
        <v>Y0DGDI</v>
      </c>
      <c r="X186">
        <v>12.29</v>
      </c>
    </row>
    <row r="187" spans="1:24" x14ac:dyDescent="0.25">
      <c r="A187" s="169">
        <v>145682</v>
      </c>
      <c r="B187" s="169" t="s">
        <v>432</v>
      </c>
      <c r="C187" s="169" t="s">
        <v>2365</v>
      </c>
      <c r="D187" s="169"/>
      <c r="E187" s="169">
        <v>12.7324</v>
      </c>
      <c r="F187" s="170">
        <v>44469</v>
      </c>
      <c r="G187">
        <f t="shared" si="8"/>
        <v>145682</v>
      </c>
      <c r="J187" t="str">
        <f>VLOOKUP(A187,'Div &amp; NAV PU'!I:J,2,0)</f>
        <v>FMP-Live</v>
      </c>
      <c r="K187" t="str">
        <f>+VLOOKUP(A187,'Div &amp; NAV PU'!I:O,6,)</f>
        <v>Y0DI</v>
      </c>
      <c r="L187" t="str">
        <f>+VLOOKUP(A187,'Div &amp; NAV PU'!I:O,7,)</f>
        <v xml:space="preserve">Direct Plan - Growth </v>
      </c>
      <c r="M187">
        <f>+VLOOKUP(L187,Financials!$C$36:$AN$54,MATCH(K187,Financials!$1:$1,0)-2,0)</f>
        <v>12.7324</v>
      </c>
      <c r="N187" t="b">
        <f t="shared" si="7"/>
        <v>1</v>
      </c>
      <c r="O187" t="str">
        <f>VLOOKUP(A187,'Div &amp; NAV PU'!I:P,8,0)</f>
        <v>Y0DIDGR</v>
      </c>
      <c r="X187">
        <v>12.4634</v>
      </c>
    </row>
    <row r="188" spans="1:24" x14ac:dyDescent="0.25">
      <c r="A188" s="169">
        <v>145684</v>
      </c>
      <c r="B188" s="169" t="s">
        <v>434</v>
      </c>
      <c r="C188" s="169" t="s">
        <v>2366</v>
      </c>
      <c r="D188" s="169"/>
      <c r="E188" s="169">
        <v>12.6424</v>
      </c>
      <c r="F188" s="170">
        <v>44469</v>
      </c>
      <c r="G188">
        <f t="shared" si="8"/>
        <v>145684</v>
      </c>
      <c r="J188" t="str">
        <f>VLOOKUP(A188,'Div &amp; NAV PU'!I:J,2,0)</f>
        <v>FMP-Closed</v>
      </c>
      <c r="K188" t="str">
        <f>+VLOOKUP(A188,'Div &amp; NAV PU'!I:O,6,)</f>
        <v>Y0DI</v>
      </c>
      <c r="L188" t="str">
        <f>+VLOOKUP(A188,'Div &amp; NAV PU'!I:O,7,)</f>
        <v>Regular Plan - Growth</v>
      </c>
      <c r="M188">
        <f>+VLOOKUP(L188,Financials!$C$36:$AN$54,MATCH(K188,Financials!$1:$1,0)-2,0)</f>
        <v>12.6424</v>
      </c>
      <c r="N188" t="b">
        <f t="shared" si="7"/>
        <v>1</v>
      </c>
      <c r="O188" t="str">
        <f>VLOOKUP(A188,'Div &amp; NAV PU'!I:P,8,0)</f>
        <v>Y0DIGR</v>
      </c>
      <c r="X188">
        <v>12.390499999999999</v>
      </c>
    </row>
    <row r="189" spans="1:24" x14ac:dyDescent="0.25">
      <c r="A189" s="169">
        <v>145683</v>
      </c>
      <c r="B189" s="169" t="s">
        <v>2367</v>
      </c>
      <c r="C189" s="169" t="s">
        <v>2368</v>
      </c>
      <c r="D189" s="169"/>
      <c r="E189" s="169">
        <v>12.6425</v>
      </c>
      <c r="F189" s="170">
        <v>44469</v>
      </c>
      <c r="G189">
        <f t="shared" si="8"/>
        <v>145683</v>
      </c>
      <c r="J189" t="str">
        <f>VLOOKUP(A189,'Div &amp; NAV PU'!I:J,2,0)</f>
        <v>FMP-Live</v>
      </c>
      <c r="K189" t="str">
        <f>+VLOOKUP(A189,'Div &amp; NAV PU'!I:O,6,)</f>
        <v>Y0DI</v>
      </c>
      <c r="L189" t="str">
        <f>+VLOOKUP(A189,'Div &amp; NAV PU'!I:O,7,)</f>
        <v>Regular Plan - IDCW</v>
      </c>
      <c r="M189">
        <f>+VLOOKUP(L189,Financials!$C$36:$AN$54,MATCH(K189,Financials!$1:$1,0)-2,0)</f>
        <v>12.6425</v>
      </c>
      <c r="N189" t="b">
        <f t="shared" si="7"/>
        <v>1</v>
      </c>
      <c r="O189" t="str">
        <f>VLOOKUP(A189,'Div &amp; NAV PU'!I:P,8,0)</f>
        <v>Y0DIDI</v>
      </c>
      <c r="X189">
        <v>12.3908</v>
      </c>
    </row>
    <row r="190" spans="1:24" x14ac:dyDescent="0.25">
      <c r="A190" s="169">
        <v>146424</v>
      </c>
      <c r="B190" s="169" t="s">
        <v>1335</v>
      </c>
      <c r="C190" s="169" t="s">
        <v>2369</v>
      </c>
      <c r="D190" s="169"/>
      <c r="E190" s="169">
        <v>12.5261</v>
      </c>
      <c r="F190" s="170">
        <v>44469</v>
      </c>
      <c r="G190">
        <f t="shared" si="8"/>
        <v>146424</v>
      </c>
      <c r="J190" t="str">
        <f>VLOOKUP(A190,'Div &amp; NAV PU'!I:J,2,0)</f>
        <v>FMP-Live</v>
      </c>
      <c r="K190" t="str">
        <f>+VLOOKUP(A190,'Div &amp; NAV PU'!I:O,6,)</f>
        <v>Y0DK</v>
      </c>
      <c r="L190" t="str">
        <f>+VLOOKUP(A190,'Div &amp; NAV PU'!I:O,7,)</f>
        <v xml:space="preserve">Direct Plan - Growth </v>
      </c>
      <c r="M190">
        <f>+VLOOKUP(L190,Financials!$C$36:$AN$54,MATCH(K190,Financials!$1:$1,0)-2,0)</f>
        <v>12.5261</v>
      </c>
      <c r="N190" t="b">
        <f t="shared" si="7"/>
        <v>1</v>
      </c>
      <c r="O190" t="str">
        <f>VLOOKUP(A190,'Div &amp; NAV PU'!I:P,8,0)</f>
        <v>Y0DKDGR</v>
      </c>
      <c r="X190">
        <v>12.208399999999999</v>
      </c>
    </row>
    <row r="191" spans="1:24" x14ac:dyDescent="0.25">
      <c r="A191" s="169">
        <v>146423</v>
      </c>
      <c r="B191" s="169" t="s">
        <v>2370</v>
      </c>
      <c r="C191" s="169" t="s">
        <v>2371</v>
      </c>
      <c r="D191" s="169"/>
      <c r="E191" s="169">
        <v>12.5261</v>
      </c>
      <c r="F191" s="170">
        <v>44469</v>
      </c>
      <c r="G191">
        <f t="shared" si="8"/>
        <v>146423</v>
      </c>
      <c r="J191" t="str">
        <f>VLOOKUP(A191,'Div &amp; NAV PU'!I:J,2,0)</f>
        <v>FMP-Live</v>
      </c>
      <c r="K191" t="str">
        <f>+VLOOKUP(A191,'Div &amp; NAV PU'!I:O,6,)</f>
        <v>Y0DK</v>
      </c>
      <c r="L191" t="str">
        <f>+VLOOKUP(A191,'Div &amp; NAV PU'!I:O,7,)</f>
        <v>Direct Plan - IDCW</v>
      </c>
      <c r="M191">
        <f>+VLOOKUP(L191,Financials!$C$36:$AN$54,MATCH(K191,Financials!$1:$1,0)-2,0)</f>
        <v>12.5261</v>
      </c>
      <c r="N191" t="b">
        <f t="shared" si="7"/>
        <v>1</v>
      </c>
      <c r="O191" t="str">
        <f>VLOOKUP(A191,'Div &amp; NAV PU'!I:P,8,0)</f>
        <v>Y0DKDDV</v>
      </c>
      <c r="X191">
        <v>12.208399999999999</v>
      </c>
    </row>
    <row r="192" spans="1:24" x14ac:dyDescent="0.25">
      <c r="A192" s="169">
        <v>146426</v>
      </c>
      <c r="B192" s="169" t="s">
        <v>1336</v>
      </c>
      <c r="C192" s="169" t="s">
        <v>2372</v>
      </c>
      <c r="D192" s="169"/>
      <c r="E192" s="169">
        <v>12.451000000000001</v>
      </c>
      <c r="F192" s="170">
        <v>44469</v>
      </c>
      <c r="G192">
        <f t="shared" si="8"/>
        <v>146426</v>
      </c>
      <c r="J192" t="str">
        <f>VLOOKUP(A192,'Div &amp; NAV PU'!I:J,2,0)</f>
        <v>FMP-Live</v>
      </c>
      <c r="K192" t="str">
        <f>+VLOOKUP(A192,'Div &amp; NAV PU'!I:O,6,)</f>
        <v>Y0DK</v>
      </c>
      <c r="L192" t="str">
        <f>+VLOOKUP(A192,'Div &amp; NAV PU'!I:O,7,)</f>
        <v>Regular Plan - Growth</v>
      </c>
      <c r="M192">
        <f>+VLOOKUP(L192,Financials!$C$36:$AN$54,MATCH(K192,Financials!$1:$1,0)-2,0)</f>
        <v>12.451000000000001</v>
      </c>
      <c r="N192" t="b">
        <f t="shared" si="7"/>
        <v>1</v>
      </c>
      <c r="O192" t="str">
        <f>VLOOKUP(A192,'Div &amp; NAV PU'!I:P,8,0)</f>
        <v>Y0DKGR</v>
      </c>
      <c r="X192">
        <v>12.159700000000001</v>
      </c>
    </row>
    <row r="193" spans="1:24" x14ac:dyDescent="0.25">
      <c r="A193" s="169">
        <v>146425</v>
      </c>
      <c r="B193" s="169" t="s">
        <v>2373</v>
      </c>
      <c r="C193" s="169" t="s">
        <v>2374</v>
      </c>
      <c r="D193" s="169"/>
      <c r="E193" s="169">
        <v>12.4511</v>
      </c>
      <c r="F193" s="170">
        <v>44469</v>
      </c>
      <c r="G193">
        <f t="shared" si="8"/>
        <v>146425</v>
      </c>
      <c r="J193" t="str">
        <f>VLOOKUP(A193,'Div &amp; NAV PU'!I:J,2,0)</f>
        <v>FMP-Live</v>
      </c>
      <c r="K193" t="str">
        <f>+VLOOKUP(A193,'Div &amp; NAV PU'!I:O,6,)</f>
        <v>Y0DK</v>
      </c>
      <c r="L193" t="str">
        <f>+VLOOKUP(A193,'Div &amp; NAV PU'!I:O,7,)</f>
        <v>Regular Plan - IDCW</v>
      </c>
      <c r="M193">
        <f>+VLOOKUP(L193,Financials!$C$36:$AN$54,MATCH(K193,Financials!$1:$1,0)-2,0)</f>
        <v>12.4511</v>
      </c>
      <c r="N193" t="b">
        <f t="shared" si="7"/>
        <v>1</v>
      </c>
      <c r="O193" t="str">
        <f>VLOOKUP(A193,'Div &amp; NAV PU'!I:P,8,0)</f>
        <v>Y0DKDI</v>
      </c>
      <c r="X193">
        <v>12.1492</v>
      </c>
    </row>
    <row r="194" spans="1:24" x14ac:dyDescent="0.25">
      <c r="A194" s="169">
        <v>146428</v>
      </c>
      <c r="B194" s="169" t="s">
        <v>1323</v>
      </c>
      <c r="C194" s="169" t="s">
        <v>2375</v>
      </c>
      <c r="D194" s="169"/>
      <c r="E194" s="169">
        <v>12.4413</v>
      </c>
      <c r="F194" s="170">
        <v>44469</v>
      </c>
      <c r="G194">
        <f t="shared" si="8"/>
        <v>146428</v>
      </c>
      <c r="J194" t="str">
        <f>VLOOKUP(A194,'Div &amp; NAV PU'!I:J,2,0)</f>
        <v>FMP-Closed</v>
      </c>
      <c r="K194" t="str">
        <f>+VLOOKUP(A194,'Div &amp; NAV PU'!I:O,6,)</f>
        <v>Y0DJ</v>
      </c>
      <c r="L194" t="str">
        <f>+VLOOKUP(A194,'Div &amp; NAV PU'!I:O,7,)</f>
        <v xml:space="preserve">Direct Plan - Growth </v>
      </c>
      <c r="M194">
        <f>+VLOOKUP(L194,Financials!$C$36:$AN$54,MATCH(K194,Financials!$1:$1,0)-2,0)</f>
        <v>12.4413</v>
      </c>
      <c r="N194" t="b">
        <f t="shared" si="7"/>
        <v>1</v>
      </c>
      <c r="O194" t="str">
        <f>VLOOKUP(A194,'Div &amp; NAV PU'!I:P,8,0)</f>
        <v>Y0DJDGR</v>
      </c>
      <c r="X194">
        <v>12.182399999999999</v>
      </c>
    </row>
    <row r="195" spans="1:24" x14ac:dyDescent="0.25">
      <c r="A195" s="169">
        <v>146427</v>
      </c>
      <c r="B195" s="169" t="s">
        <v>2376</v>
      </c>
      <c r="C195" s="169" t="s">
        <v>2377</v>
      </c>
      <c r="D195" s="169"/>
      <c r="E195" s="169">
        <v>12.4413</v>
      </c>
      <c r="F195" s="170">
        <v>44469</v>
      </c>
      <c r="G195">
        <f t="shared" si="8"/>
        <v>146427</v>
      </c>
      <c r="J195" t="str">
        <f>VLOOKUP(A195,'Div &amp; NAV PU'!I:J,2,0)</f>
        <v>FMP-Closed</v>
      </c>
      <c r="K195" t="str">
        <f>+VLOOKUP(A195,'Div &amp; NAV PU'!I:O,6,)</f>
        <v>Y0DJ</v>
      </c>
      <c r="L195" t="str">
        <f>+VLOOKUP(A195,'Div &amp; NAV PU'!I:O,7,)</f>
        <v>Direct Plan - IDCW</v>
      </c>
      <c r="M195">
        <f>+VLOOKUP(L195,Financials!$C$36:$AN$54,MATCH(K195,Financials!$1:$1,0)-2,0)</f>
        <v>12.4413</v>
      </c>
      <c r="N195" t="b">
        <f t="shared" ref="N195:N196" si="9">+M195=E195</f>
        <v>1</v>
      </c>
      <c r="O195" t="str">
        <f>VLOOKUP(A195,'Div &amp; NAV PU'!I:P,8,0)</f>
        <v>Y0DJDDV</v>
      </c>
      <c r="X195">
        <v>12.180300000000001</v>
      </c>
    </row>
    <row r="196" spans="1:24" x14ac:dyDescent="0.25">
      <c r="A196" s="169">
        <v>146430</v>
      </c>
      <c r="B196" s="169" t="s">
        <v>1324</v>
      </c>
      <c r="C196" s="169" t="s">
        <v>2378</v>
      </c>
      <c r="D196" s="169"/>
      <c r="E196" s="169">
        <v>12.392200000000001</v>
      </c>
      <c r="F196" s="170">
        <v>44469</v>
      </c>
      <c r="G196">
        <f t="shared" si="8"/>
        <v>146430</v>
      </c>
      <c r="J196" t="str">
        <f>VLOOKUP(A196,'Div &amp; NAV PU'!I:J,2,0)</f>
        <v>FMP-Live</v>
      </c>
      <c r="K196" t="str">
        <f>+VLOOKUP(A196,'Div &amp; NAV PU'!I:O,6,)</f>
        <v>Y0DJ</v>
      </c>
      <c r="L196" t="str">
        <f>+VLOOKUP(A196,'Div &amp; NAV PU'!I:O,7,)</f>
        <v>Regular Plan - Growth</v>
      </c>
      <c r="M196">
        <f>+VLOOKUP(L196,Financials!$C$36:$AN$54,MATCH(K196,Financials!$1:$1,0)-2,0)</f>
        <v>12.392200000000001</v>
      </c>
      <c r="N196" t="b">
        <f t="shared" si="9"/>
        <v>1</v>
      </c>
      <c r="O196" t="str">
        <f>VLOOKUP(A196,'Div &amp; NAV PU'!I:P,8,0)</f>
        <v>Y0DJGR</v>
      </c>
      <c r="X196">
        <v>12.141299999999999</v>
      </c>
    </row>
    <row r="197" spans="1:24" x14ac:dyDescent="0.25">
      <c r="A197" s="169">
        <v>146429</v>
      </c>
      <c r="B197" s="169" t="s">
        <v>2379</v>
      </c>
      <c r="C197" s="169" t="s">
        <v>2380</v>
      </c>
      <c r="D197" s="169"/>
      <c r="E197" s="169">
        <v>12.392200000000001</v>
      </c>
      <c r="F197" s="170">
        <v>44469</v>
      </c>
      <c r="G197">
        <f t="shared" si="8"/>
        <v>146429</v>
      </c>
      <c r="J197" t="str">
        <f>VLOOKUP(A197,'Div &amp; NAV PU'!I:J,2,0)</f>
        <v>FMP-Closed</v>
      </c>
      <c r="K197" t="str">
        <f>+VLOOKUP(A197,'Div &amp; NAV PU'!I:O,6,)</f>
        <v>Y0DJ</v>
      </c>
      <c r="L197" t="str">
        <f>+VLOOKUP(A197,'Div &amp; NAV PU'!I:O,7,)</f>
        <v>Regular Plan - IDCW</v>
      </c>
      <c r="M197">
        <f>+VLOOKUP(L197,Financials!$C$36:$AN$54,MATCH(K197,Financials!$1:$1,0)-2,0)</f>
        <v>12.392200000000001</v>
      </c>
      <c r="N197" t="b">
        <f t="shared" ref="N197" si="10">+M197=E197</f>
        <v>1</v>
      </c>
      <c r="O197" t="str">
        <f>VLOOKUP(A197,'Div &amp; NAV PU'!I:P,8,0)</f>
        <v>Y0DJDI</v>
      </c>
      <c r="X197">
        <v>12.141299999999999</v>
      </c>
    </row>
  </sheetData>
  <autoFilter ref="A1:P197"/>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filterMode="1"/>
  <dimension ref="A1:M273"/>
  <sheetViews>
    <sheetView workbookViewId="0">
      <pane xSplit="1" ySplit="1" topLeftCell="B2" activePane="bottomRight" state="frozen"/>
      <selection activeCell="A31" sqref="A31"/>
      <selection pane="topRight" activeCell="A31" sqref="A31"/>
      <selection pane="bottomLeft" activeCell="A31" sqref="A31"/>
      <selection pane="bottomRight" activeCell="C13" sqref="C13"/>
    </sheetView>
  </sheetViews>
  <sheetFormatPr defaultRowHeight="15" x14ac:dyDescent="0.25"/>
  <cols>
    <col min="2" max="2" width="10.140625" style="88" bestFit="1" customWidth="1"/>
    <col min="4" max="4" width="38.28515625" bestFit="1" customWidth="1"/>
    <col min="6" max="6" width="17.7109375" style="87" bestFit="1" customWidth="1"/>
    <col min="7" max="7" width="26.85546875" bestFit="1" customWidth="1"/>
    <col min="8" max="8" width="15.42578125" bestFit="1" customWidth="1"/>
    <col min="9" max="9" width="20.7109375" bestFit="1" customWidth="1"/>
    <col min="10" max="10" width="34.7109375" bestFit="1" customWidth="1"/>
    <col min="11" max="11" width="23.42578125" bestFit="1" customWidth="1"/>
    <col min="12" max="12" width="20.28515625" bestFit="1" customWidth="1"/>
  </cols>
  <sheetData>
    <row r="1" spans="1:13" x14ac:dyDescent="0.25">
      <c r="A1" s="89" t="s">
        <v>1540</v>
      </c>
      <c r="B1" t="s">
        <v>1155</v>
      </c>
      <c r="C1" t="s">
        <v>143</v>
      </c>
      <c r="D1" t="s">
        <v>1156</v>
      </c>
      <c r="E1" t="s">
        <v>144</v>
      </c>
      <c r="F1" t="s">
        <v>2397</v>
      </c>
      <c r="G1" t="s">
        <v>2398</v>
      </c>
      <c r="H1" t="s">
        <v>1157</v>
      </c>
      <c r="I1" t="s">
        <v>1158</v>
      </c>
      <c r="J1" t="s">
        <v>1159</v>
      </c>
      <c r="K1" t="s">
        <v>1160</v>
      </c>
      <c r="L1" t="s">
        <v>1161</v>
      </c>
      <c r="M1" t="s">
        <v>1162</v>
      </c>
    </row>
    <row r="2" spans="1:13" hidden="1" x14ac:dyDescent="0.25">
      <c r="A2" s="89" t="str">
        <f>+IF(LEFT(E2,1)="Y",M2,"")</f>
        <v>Y0DA</v>
      </c>
      <c r="B2" s="170">
        <v>44313</v>
      </c>
      <c r="C2" s="169" t="s">
        <v>218</v>
      </c>
      <c r="D2" s="169" t="s">
        <v>1185</v>
      </c>
      <c r="E2" s="169" t="s">
        <v>218</v>
      </c>
      <c r="F2" s="169">
        <v>801291638.28999996</v>
      </c>
      <c r="G2" s="169">
        <v>63500450.200000003</v>
      </c>
      <c r="H2" s="169">
        <v>12.6186764938872</v>
      </c>
      <c r="I2" s="169">
        <v>801419764.90999997</v>
      </c>
      <c r="J2" s="169">
        <v>63500450.200000003</v>
      </c>
      <c r="K2" s="169">
        <v>12.6206942216293</v>
      </c>
      <c r="L2" s="169">
        <v>44312</v>
      </c>
      <c r="M2" s="169" t="s">
        <v>218</v>
      </c>
    </row>
    <row r="3" spans="1:13" hidden="1" x14ac:dyDescent="0.25">
      <c r="A3" s="89" t="str">
        <f t="shared" ref="A3:A66" si="0">+IF(LEFT(E3,1)="Y",M3,"")</f>
        <v/>
      </c>
      <c r="B3" s="170">
        <v>44313</v>
      </c>
      <c r="C3" s="169" t="s">
        <v>218</v>
      </c>
      <c r="D3" s="169" t="s">
        <v>1185</v>
      </c>
      <c r="E3" s="169" t="s">
        <v>150</v>
      </c>
      <c r="F3" s="169">
        <v>608500</v>
      </c>
      <c r="G3" s="169">
        <v>60850</v>
      </c>
      <c r="H3" s="169">
        <v>10</v>
      </c>
      <c r="I3" s="169">
        <v>768712.96</v>
      </c>
      <c r="J3" s="169">
        <v>60850</v>
      </c>
      <c r="K3" s="169">
        <v>12.632916</v>
      </c>
      <c r="L3" s="169">
        <v>44312</v>
      </c>
      <c r="M3" s="169" t="s">
        <v>218</v>
      </c>
    </row>
    <row r="4" spans="1:13" hidden="1" x14ac:dyDescent="0.25">
      <c r="A4" s="89" t="str">
        <f t="shared" si="0"/>
        <v/>
      </c>
      <c r="B4" s="170">
        <v>44313</v>
      </c>
      <c r="C4" s="169" t="s">
        <v>218</v>
      </c>
      <c r="D4" s="169" t="s">
        <v>1185</v>
      </c>
      <c r="E4" s="169" t="s">
        <v>146</v>
      </c>
      <c r="F4" s="169">
        <v>655234160.40999997</v>
      </c>
      <c r="G4" s="169">
        <v>51862810.200000003</v>
      </c>
      <c r="H4" s="169">
        <v>12.633989</v>
      </c>
      <c r="I4" s="169">
        <v>655178426.83000004</v>
      </c>
      <c r="J4" s="169">
        <v>51862810.200000003</v>
      </c>
      <c r="K4" s="169">
        <v>12.632914</v>
      </c>
      <c r="L4" s="169">
        <v>44312</v>
      </c>
      <c r="M4" s="169" t="s">
        <v>218</v>
      </c>
    </row>
    <row r="5" spans="1:13" hidden="1" x14ac:dyDescent="0.25">
      <c r="A5" s="89" t="str">
        <f t="shared" si="0"/>
        <v/>
      </c>
      <c r="B5" s="170">
        <v>44313</v>
      </c>
      <c r="C5" s="169" t="s">
        <v>218</v>
      </c>
      <c r="D5" s="169" t="s">
        <v>1185</v>
      </c>
      <c r="E5" s="169" t="s">
        <v>147</v>
      </c>
      <c r="F5" s="169">
        <v>138000</v>
      </c>
      <c r="G5" s="169">
        <v>13800</v>
      </c>
      <c r="H5" s="169">
        <v>10</v>
      </c>
      <c r="I5" s="169">
        <v>173410.14</v>
      </c>
      <c r="J5" s="169">
        <v>13800</v>
      </c>
      <c r="K5" s="169">
        <v>12.565951999999999</v>
      </c>
      <c r="L5" s="169">
        <v>44312</v>
      </c>
      <c r="M5" s="169" t="s">
        <v>218</v>
      </c>
    </row>
    <row r="6" spans="1:13" hidden="1" x14ac:dyDescent="0.25">
      <c r="A6" s="89" t="str">
        <f t="shared" si="0"/>
        <v/>
      </c>
      <c r="B6" s="170">
        <v>44313</v>
      </c>
      <c r="C6" s="169" t="s">
        <v>218</v>
      </c>
      <c r="D6" s="169" t="s">
        <v>1185</v>
      </c>
      <c r="E6" s="169" t="s">
        <v>148</v>
      </c>
      <c r="F6" s="169">
        <v>145310977.88</v>
      </c>
      <c r="G6" s="169">
        <v>11562990</v>
      </c>
      <c r="H6" s="169">
        <v>12.566903</v>
      </c>
      <c r="I6" s="169">
        <v>145299214.97999999</v>
      </c>
      <c r="J6" s="169">
        <v>11562990</v>
      </c>
      <c r="K6" s="169">
        <v>12.565886000000001</v>
      </c>
      <c r="L6" s="169">
        <v>44312</v>
      </c>
      <c r="M6" s="169" t="s">
        <v>218</v>
      </c>
    </row>
    <row r="7" spans="1:13" hidden="1" x14ac:dyDescent="0.25">
      <c r="A7" s="89" t="str">
        <f t="shared" si="0"/>
        <v>Y0DC</v>
      </c>
      <c r="B7" s="170">
        <v>44302</v>
      </c>
      <c r="C7" s="169" t="s">
        <v>219</v>
      </c>
      <c r="D7" s="169" t="s">
        <v>1186</v>
      </c>
      <c r="E7" s="169" t="s">
        <v>219</v>
      </c>
      <c r="F7" s="169">
        <v>5469269667.6700001</v>
      </c>
      <c r="G7" s="169">
        <v>398181495.96399999</v>
      </c>
      <c r="H7" s="169">
        <v>13.7356198695995</v>
      </c>
      <c r="I7" s="169">
        <v>5468031007.8000002</v>
      </c>
      <c r="J7" s="169">
        <v>398181495.96399999</v>
      </c>
      <c r="K7" s="169">
        <v>13.732509077454299</v>
      </c>
      <c r="L7" s="169">
        <v>44301</v>
      </c>
      <c r="M7" s="169" t="s">
        <v>219</v>
      </c>
    </row>
    <row r="8" spans="1:13" hidden="1" x14ac:dyDescent="0.25">
      <c r="A8" s="89" t="str">
        <f t="shared" si="0"/>
        <v/>
      </c>
      <c r="B8" s="170">
        <v>44302</v>
      </c>
      <c r="C8" s="169" t="s">
        <v>219</v>
      </c>
      <c r="D8" s="169" t="s">
        <v>1186</v>
      </c>
      <c r="E8" s="169" t="s">
        <v>150</v>
      </c>
      <c r="F8" s="169">
        <v>508902396.57999998</v>
      </c>
      <c r="G8" s="169">
        <v>36321875.699000001</v>
      </c>
      <c r="H8" s="169">
        <v>14.010906</v>
      </c>
      <c r="I8" s="169">
        <v>508780947.44</v>
      </c>
      <c r="J8" s="169">
        <v>36321875.699000001</v>
      </c>
      <c r="K8" s="169">
        <v>14.007562999999999</v>
      </c>
      <c r="L8" s="169">
        <v>44301</v>
      </c>
      <c r="M8" s="169" t="s">
        <v>219</v>
      </c>
    </row>
    <row r="9" spans="1:13" hidden="1" x14ac:dyDescent="0.25">
      <c r="A9" s="89" t="str">
        <f t="shared" si="0"/>
        <v/>
      </c>
      <c r="B9" s="170">
        <v>44302</v>
      </c>
      <c r="C9" s="169" t="s">
        <v>219</v>
      </c>
      <c r="D9" s="169" t="s">
        <v>1186</v>
      </c>
      <c r="E9" s="169" t="s">
        <v>147</v>
      </c>
      <c r="F9" s="169">
        <v>4960367271.0900002</v>
      </c>
      <c r="G9" s="169">
        <v>361859620.26499999</v>
      </c>
      <c r="H9" s="169">
        <v>13.707988</v>
      </c>
      <c r="I9" s="169">
        <v>4959250060.3599997</v>
      </c>
      <c r="J9" s="169">
        <v>361859620.26499999</v>
      </c>
      <c r="K9" s="169">
        <v>13.7049</v>
      </c>
      <c r="L9" s="169">
        <v>44301</v>
      </c>
      <c r="M9" s="169" t="s">
        <v>219</v>
      </c>
    </row>
    <row r="10" spans="1:13" hidden="1" x14ac:dyDescent="0.25">
      <c r="A10" s="89" t="str">
        <f t="shared" si="0"/>
        <v>Y0DD</v>
      </c>
      <c r="B10" s="170">
        <v>44389</v>
      </c>
      <c r="C10" s="169" t="s">
        <v>220</v>
      </c>
      <c r="D10" s="169" t="s">
        <v>1187</v>
      </c>
      <c r="E10" s="169" t="s">
        <v>220</v>
      </c>
      <c r="F10" s="169">
        <v>3836120331.2800002</v>
      </c>
      <c r="G10" s="169">
        <v>215437632.78200001</v>
      </c>
      <c r="H10" s="169">
        <v>17.806175651594401</v>
      </c>
      <c r="I10" s="169">
        <v>3835915056.1999998</v>
      </c>
      <c r="J10" s="169">
        <v>215437632.78200001</v>
      </c>
      <c r="K10" s="169">
        <v>17.805222823263801</v>
      </c>
      <c r="L10" s="169">
        <v>44388</v>
      </c>
      <c r="M10" s="169" t="s">
        <v>220</v>
      </c>
    </row>
    <row r="11" spans="1:13" hidden="1" x14ac:dyDescent="0.25">
      <c r="A11" s="89" t="str">
        <f t="shared" si="0"/>
        <v/>
      </c>
      <c r="B11" s="170">
        <v>44389</v>
      </c>
      <c r="C11" s="169" t="s">
        <v>220</v>
      </c>
      <c r="D11" s="169" t="s">
        <v>1187</v>
      </c>
      <c r="E11" s="169" t="s">
        <v>150</v>
      </c>
      <c r="F11" s="169">
        <v>354578745.57999998</v>
      </c>
      <c r="G11" s="169">
        <v>19532571.754999999</v>
      </c>
      <c r="H11" s="169">
        <v>18.153203000000001</v>
      </c>
      <c r="I11" s="169">
        <v>354555099.10000002</v>
      </c>
      <c r="J11" s="169">
        <v>19532571.754999999</v>
      </c>
      <c r="K11" s="169">
        <v>18.151993000000001</v>
      </c>
      <c r="L11" s="169">
        <v>44388</v>
      </c>
      <c r="M11" s="169" t="s">
        <v>220</v>
      </c>
    </row>
    <row r="12" spans="1:13" hidden="1" x14ac:dyDescent="0.25">
      <c r="A12" s="89" t="str">
        <f t="shared" si="0"/>
        <v/>
      </c>
      <c r="B12" s="170">
        <v>44389</v>
      </c>
      <c r="C12" s="169" t="s">
        <v>220</v>
      </c>
      <c r="D12" s="169" t="s">
        <v>1187</v>
      </c>
      <c r="E12" s="169" t="s">
        <v>147</v>
      </c>
      <c r="F12" s="169">
        <v>3481541585.6999998</v>
      </c>
      <c r="G12" s="169">
        <v>195905061.02700001</v>
      </c>
      <c r="H12" s="169">
        <v>17.771576</v>
      </c>
      <c r="I12" s="169">
        <v>3481359957.0999999</v>
      </c>
      <c r="J12" s="169">
        <v>195905061.02700001</v>
      </c>
      <c r="K12" s="169">
        <v>17.770648000000001</v>
      </c>
      <c r="L12" s="169">
        <v>44388</v>
      </c>
      <c r="M12" s="169" t="s">
        <v>220</v>
      </c>
    </row>
    <row r="13" spans="1:13" x14ac:dyDescent="0.25">
      <c r="A13" s="89" t="str">
        <f t="shared" si="0"/>
        <v>Y0DF</v>
      </c>
      <c r="B13" s="170">
        <v>44467</v>
      </c>
      <c r="C13" s="169" t="s">
        <v>222</v>
      </c>
      <c r="D13" s="169" t="s">
        <v>1189</v>
      </c>
      <c r="E13" s="169" t="s">
        <v>222</v>
      </c>
      <c r="F13" s="169">
        <v>2752483004.9099998</v>
      </c>
      <c r="G13" s="169">
        <v>216780929.37799999</v>
      </c>
      <c r="H13" s="169">
        <v>12.697071706480701</v>
      </c>
      <c r="I13" s="169">
        <v>2752344419.6300001</v>
      </c>
      <c r="J13" s="169">
        <v>216780929.37799999</v>
      </c>
      <c r="K13" s="169">
        <v>12.69643241925</v>
      </c>
      <c r="L13" s="170">
        <v>44466</v>
      </c>
      <c r="M13" s="169" t="s">
        <v>222</v>
      </c>
    </row>
    <row r="14" spans="1:13" x14ac:dyDescent="0.25">
      <c r="A14" s="89" t="str">
        <f t="shared" si="0"/>
        <v/>
      </c>
      <c r="B14" s="170">
        <v>44467</v>
      </c>
      <c r="C14" s="169" t="s">
        <v>222</v>
      </c>
      <c r="D14" s="169" t="s">
        <v>1189</v>
      </c>
      <c r="E14" s="169" t="s">
        <v>150</v>
      </c>
      <c r="F14" s="169">
        <v>315000</v>
      </c>
      <c r="G14" s="169">
        <v>31500</v>
      </c>
      <c r="H14" s="169">
        <v>10</v>
      </c>
      <c r="I14" s="169">
        <v>400448.36</v>
      </c>
      <c r="J14" s="169">
        <v>31500</v>
      </c>
      <c r="K14" s="169">
        <v>12.712645999999999</v>
      </c>
      <c r="L14" s="170">
        <v>44466</v>
      </c>
      <c r="M14" s="169" t="s">
        <v>222</v>
      </c>
    </row>
    <row r="15" spans="1:13" x14ac:dyDescent="0.25">
      <c r="A15" s="89" t="str">
        <f t="shared" si="0"/>
        <v/>
      </c>
      <c r="B15" s="170">
        <v>44467</v>
      </c>
      <c r="C15" s="169" t="s">
        <v>222</v>
      </c>
      <c r="D15" s="169" t="s">
        <v>1189</v>
      </c>
      <c r="E15" s="169" t="s">
        <v>146</v>
      </c>
      <c r="F15" s="169">
        <v>2377143301.23</v>
      </c>
      <c r="G15" s="169">
        <v>186975200.19299999</v>
      </c>
      <c r="H15" s="169">
        <v>12.713682</v>
      </c>
      <c r="I15" s="169">
        <v>2376937132.9699998</v>
      </c>
      <c r="J15" s="169">
        <v>186975200.19299999</v>
      </c>
      <c r="K15" s="169">
        <v>12.712580000000001</v>
      </c>
      <c r="L15" s="170">
        <v>44466</v>
      </c>
      <c r="M15" s="169" t="s">
        <v>222</v>
      </c>
    </row>
    <row r="16" spans="1:13" x14ac:dyDescent="0.25">
      <c r="A16" s="89" t="str">
        <f t="shared" si="0"/>
        <v/>
      </c>
      <c r="B16" s="170">
        <v>44467</v>
      </c>
      <c r="C16" s="169" t="s">
        <v>222</v>
      </c>
      <c r="D16" s="169" t="s">
        <v>1189</v>
      </c>
      <c r="E16" s="169" t="s">
        <v>147</v>
      </c>
      <c r="F16" s="169">
        <v>45000</v>
      </c>
      <c r="G16" s="169">
        <v>4500</v>
      </c>
      <c r="H16" s="169">
        <v>10</v>
      </c>
      <c r="I16" s="169">
        <v>56677.37</v>
      </c>
      <c r="J16" s="169">
        <v>4500</v>
      </c>
      <c r="K16" s="169">
        <v>12.594970999999999</v>
      </c>
      <c r="L16" s="170">
        <v>44466</v>
      </c>
      <c r="M16" s="169" t="s">
        <v>222</v>
      </c>
    </row>
    <row r="17" spans="1:13" x14ac:dyDescent="0.25">
      <c r="A17" s="89" t="str">
        <f t="shared" si="0"/>
        <v/>
      </c>
      <c r="B17" s="170">
        <v>44467</v>
      </c>
      <c r="C17" s="169" t="s">
        <v>222</v>
      </c>
      <c r="D17" s="169" t="s">
        <v>1189</v>
      </c>
      <c r="E17" s="169" t="s">
        <v>148</v>
      </c>
      <c r="F17" s="169">
        <v>374979703.68000001</v>
      </c>
      <c r="G17" s="169">
        <v>29769729.184999999</v>
      </c>
      <c r="H17" s="169">
        <v>12.596007</v>
      </c>
      <c r="I17" s="169">
        <v>374950160.93000001</v>
      </c>
      <c r="J17" s="169">
        <v>29769729.184999999</v>
      </c>
      <c r="K17" s="169">
        <v>12.595014000000001</v>
      </c>
      <c r="L17" s="170">
        <v>44466</v>
      </c>
      <c r="M17" s="169" t="s">
        <v>222</v>
      </c>
    </row>
    <row r="18" spans="1:13" hidden="1" x14ac:dyDescent="0.25">
      <c r="A18" s="89" t="str">
        <f t="shared" si="0"/>
        <v>Y0AA</v>
      </c>
      <c r="B18" s="170">
        <v>44469</v>
      </c>
      <c r="C18" s="169" t="s">
        <v>149</v>
      </c>
      <c r="D18" s="169" t="s">
        <v>2001</v>
      </c>
      <c r="E18" s="169" t="s">
        <v>149</v>
      </c>
      <c r="F18" s="169">
        <v>29983228327.07</v>
      </c>
      <c r="G18" s="169">
        <v>343479661.00800002</v>
      </c>
      <c r="H18" s="169">
        <v>87.292587395361494</v>
      </c>
      <c r="I18" s="169">
        <v>30072814545.400002</v>
      </c>
      <c r="J18" s="169">
        <v>343751393.15100002</v>
      </c>
      <c r="K18" s="169">
        <v>87.484196848592504</v>
      </c>
      <c r="L18" s="170">
        <v>44468</v>
      </c>
      <c r="M18" s="169" t="s">
        <v>149</v>
      </c>
    </row>
    <row r="19" spans="1:13" hidden="1" x14ac:dyDescent="0.25">
      <c r="A19" s="89" t="str">
        <f t="shared" si="0"/>
        <v/>
      </c>
      <c r="B19" s="170">
        <v>44469</v>
      </c>
      <c r="C19" s="169" t="s">
        <v>149</v>
      </c>
      <c r="D19" s="169" t="s">
        <v>2001</v>
      </c>
      <c r="E19" s="169" t="s">
        <v>150</v>
      </c>
      <c r="F19" s="169">
        <v>156731367.78</v>
      </c>
      <c r="G19" s="169">
        <v>3619737.926</v>
      </c>
      <c r="H19" s="169">
        <v>43.299092999999999</v>
      </c>
      <c r="I19" s="169">
        <v>156974834.65000001</v>
      </c>
      <c r="J19" s="169">
        <v>3616969.4219999998</v>
      </c>
      <c r="K19" s="169">
        <v>43.399546999999998</v>
      </c>
      <c r="L19" s="170">
        <v>44468</v>
      </c>
      <c r="M19" s="169" t="s">
        <v>149</v>
      </c>
    </row>
    <row r="20" spans="1:13" hidden="1" x14ac:dyDescent="0.25">
      <c r="A20" s="89" t="str">
        <f t="shared" si="0"/>
        <v/>
      </c>
      <c r="B20" s="170">
        <v>44469</v>
      </c>
      <c r="C20" s="169" t="s">
        <v>149</v>
      </c>
      <c r="D20" s="169" t="s">
        <v>2001</v>
      </c>
      <c r="E20" s="169" t="s">
        <v>146</v>
      </c>
      <c r="F20" s="169">
        <v>1803181798.1099999</v>
      </c>
      <c r="G20" s="169">
        <v>14194534.823000001</v>
      </c>
      <c r="H20" s="169">
        <v>127.033525</v>
      </c>
      <c r="I20" s="169">
        <v>1814011833.05</v>
      </c>
      <c r="J20" s="169">
        <v>14246735.57</v>
      </c>
      <c r="K20" s="169">
        <v>127.328245</v>
      </c>
      <c r="L20" s="170">
        <v>44468</v>
      </c>
      <c r="M20" s="169" t="s">
        <v>149</v>
      </c>
    </row>
    <row r="21" spans="1:13" hidden="1" x14ac:dyDescent="0.25">
      <c r="A21" s="89" t="str">
        <f t="shared" si="0"/>
        <v/>
      </c>
      <c r="B21" s="170">
        <v>44469</v>
      </c>
      <c r="C21" s="169" t="s">
        <v>149</v>
      </c>
      <c r="D21" s="169" t="s">
        <v>2001</v>
      </c>
      <c r="E21" s="169" t="s">
        <v>147</v>
      </c>
      <c r="F21" s="169">
        <v>4963123784.2399998</v>
      </c>
      <c r="G21" s="169">
        <v>132817629.06999999</v>
      </c>
      <c r="H21" s="169">
        <v>37.367959999999997</v>
      </c>
      <c r="I21" s="169">
        <v>4980979859.25</v>
      </c>
      <c r="J21" s="169">
        <v>132984199.149</v>
      </c>
      <c r="K21" s="169">
        <v>37.455426000000003</v>
      </c>
      <c r="L21" s="170">
        <v>44468</v>
      </c>
      <c r="M21" s="169" t="s">
        <v>149</v>
      </c>
    </row>
    <row r="22" spans="1:13" hidden="1" x14ac:dyDescent="0.25">
      <c r="A22" s="89" t="str">
        <f t="shared" si="0"/>
        <v/>
      </c>
      <c r="B22" s="170">
        <v>44469</v>
      </c>
      <c r="C22" s="169" t="s">
        <v>149</v>
      </c>
      <c r="D22" s="169" t="s">
        <v>2001</v>
      </c>
      <c r="E22" s="169" t="s">
        <v>148</v>
      </c>
      <c r="F22" s="169">
        <v>23060191376.939999</v>
      </c>
      <c r="G22" s="169">
        <v>192847759.18900001</v>
      </c>
      <c r="H22" s="169">
        <v>119.577181</v>
      </c>
      <c r="I22" s="169">
        <v>23120848018.450001</v>
      </c>
      <c r="J22" s="169">
        <v>192903489.00999999</v>
      </c>
      <c r="K22" s="169">
        <v>119.85707499999999</v>
      </c>
      <c r="L22" s="170">
        <v>44468</v>
      </c>
      <c r="M22" s="169" t="s">
        <v>149</v>
      </c>
    </row>
    <row r="23" spans="1:13" hidden="1" x14ac:dyDescent="0.25">
      <c r="A23" s="89" t="str">
        <f t="shared" si="0"/>
        <v>Y0AB</v>
      </c>
      <c r="B23" s="170">
        <v>44469</v>
      </c>
      <c r="C23" s="169" t="s">
        <v>151</v>
      </c>
      <c r="D23" s="169" t="s">
        <v>1163</v>
      </c>
      <c r="E23" s="169" t="s">
        <v>151</v>
      </c>
      <c r="F23" s="169">
        <v>35987016845.32</v>
      </c>
      <c r="G23" s="169">
        <v>595091142.03199995</v>
      </c>
      <c r="H23" s="169">
        <v>60.473117987336501</v>
      </c>
      <c r="I23" s="169">
        <v>36049418609.099998</v>
      </c>
      <c r="J23" s="169">
        <v>595664331.37</v>
      </c>
      <c r="K23" s="169">
        <v>60.519686525778702</v>
      </c>
      <c r="L23" s="170">
        <v>44468</v>
      </c>
      <c r="M23" s="169" t="s">
        <v>151</v>
      </c>
    </row>
    <row r="24" spans="1:13" hidden="1" x14ac:dyDescent="0.25">
      <c r="A24" s="89" t="str">
        <f t="shared" si="0"/>
        <v/>
      </c>
      <c r="B24" s="170">
        <v>44469</v>
      </c>
      <c r="C24" s="169" t="s">
        <v>151</v>
      </c>
      <c r="D24" s="169" t="s">
        <v>1163</v>
      </c>
      <c r="E24" s="169" t="s">
        <v>150</v>
      </c>
      <c r="F24" s="169">
        <v>256835770.44</v>
      </c>
      <c r="G24" s="169">
        <v>7356985.8260000004</v>
      </c>
      <c r="H24" s="169">
        <v>34.910462000000003</v>
      </c>
      <c r="I24" s="169">
        <v>257118370.5</v>
      </c>
      <c r="J24" s="169">
        <v>7358379.4910000004</v>
      </c>
      <c r="K24" s="169">
        <v>34.942255000000003</v>
      </c>
      <c r="L24" s="170">
        <v>44468</v>
      </c>
      <c r="M24" s="169" t="s">
        <v>151</v>
      </c>
    </row>
    <row r="25" spans="1:13" hidden="1" x14ac:dyDescent="0.25">
      <c r="A25" s="89" t="str">
        <f t="shared" si="0"/>
        <v/>
      </c>
      <c r="B25" s="170">
        <v>44469</v>
      </c>
      <c r="C25" s="169" t="s">
        <v>151</v>
      </c>
      <c r="D25" s="169" t="s">
        <v>1163</v>
      </c>
      <c r="E25" s="169" t="s">
        <v>146</v>
      </c>
      <c r="F25" s="169">
        <v>3259360796.98</v>
      </c>
      <c r="G25" s="169">
        <v>38917539.002999999</v>
      </c>
      <c r="H25" s="169">
        <v>83.750433999999998</v>
      </c>
      <c r="I25" s="169">
        <v>3262723794.5799999</v>
      </c>
      <c r="J25" s="169">
        <v>38922247.148000002</v>
      </c>
      <c r="K25" s="169">
        <v>83.826706999999999</v>
      </c>
      <c r="L25" s="170">
        <v>44468</v>
      </c>
      <c r="M25" s="169" t="s">
        <v>151</v>
      </c>
    </row>
    <row r="26" spans="1:13" hidden="1" x14ac:dyDescent="0.25">
      <c r="A26" s="89" t="str">
        <f t="shared" si="0"/>
        <v/>
      </c>
      <c r="B26" s="170">
        <v>44469</v>
      </c>
      <c r="C26" s="169" t="s">
        <v>151</v>
      </c>
      <c r="D26" s="169" t="s">
        <v>1163</v>
      </c>
      <c r="E26" s="169" t="s">
        <v>147</v>
      </c>
      <c r="F26" s="169">
        <v>5499635891.5500002</v>
      </c>
      <c r="G26" s="169">
        <v>208122066.78099999</v>
      </c>
      <c r="H26" s="169">
        <v>26.425049000000001</v>
      </c>
      <c r="I26" s="169">
        <v>5512987708.7700005</v>
      </c>
      <c r="J26" s="169">
        <v>208433190.852</v>
      </c>
      <c r="K26" s="169">
        <v>26.449663000000001</v>
      </c>
      <c r="L26" s="170">
        <v>44468</v>
      </c>
      <c r="M26" s="169" t="s">
        <v>151</v>
      </c>
    </row>
    <row r="27" spans="1:13" hidden="1" x14ac:dyDescent="0.25">
      <c r="A27" s="89" t="str">
        <f t="shared" si="0"/>
        <v/>
      </c>
      <c r="B27" s="170">
        <v>44469</v>
      </c>
      <c r="C27" s="169" t="s">
        <v>151</v>
      </c>
      <c r="D27" s="169" t="s">
        <v>1163</v>
      </c>
      <c r="E27" s="169" t="s">
        <v>148</v>
      </c>
      <c r="F27" s="169">
        <v>26971184386.349998</v>
      </c>
      <c r="G27" s="169">
        <v>340694550.42199999</v>
      </c>
      <c r="H27" s="169">
        <v>79.165294000000003</v>
      </c>
      <c r="I27" s="169">
        <v>27016588735.25</v>
      </c>
      <c r="J27" s="169">
        <v>340950513.87900001</v>
      </c>
      <c r="K27" s="169">
        <v>79.239031999999995</v>
      </c>
      <c r="L27" s="170">
        <v>44468</v>
      </c>
      <c r="M27" s="169" t="s">
        <v>151</v>
      </c>
    </row>
    <row r="28" spans="1:13" hidden="1" x14ac:dyDescent="0.25">
      <c r="A28" s="89" t="str">
        <f t="shared" si="0"/>
        <v>Y0AC</v>
      </c>
      <c r="B28" s="170">
        <v>44469</v>
      </c>
      <c r="C28" s="169" t="s">
        <v>152</v>
      </c>
      <c r="D28" s="169" t="s">
        <v>1164</v>
      </c>
      <c r="E28" s="169" t="s">
        <v>152</v>
      </c>
      <c r="F28" s="169">
        <v>7403519030.0799999</v>
      </c>
      <c r="G28" s="169">
        <v>197159935.815</v>
      </c>
      <c r="H28" s="169">
        <v>37.550828972813697</v>
      </c>
      <c r="I28" s="169">
        <v>7438425337.75</v>
      </c>
      <c r="J28" s="169">
        <v>197317333.34</v>
      </c>
      <c r="K28" s="169">
        <v>37.6977795708031</v>
      </c>
      <c r="L28" s="170">
        <v>44468</v>
      </c>
      <c r="M28" s="169" t="s">
        <v>152</v>
      </c>
    </row>
    <row r="29" spans="1:13" hidden="1" x14ac:dyDescent="0.25">
      <c r="A29" s="89" t="str">
        <f t="shared" si="0"/>
        <v/>
      </c>
      <c r="B29" s="170">
        <v>44469</v>
      </c>
      <c r="C29" s="169" t="s">
        <v>152</v>
      </c>
      <c r="D29" s="169" t="s">
        <v>1164</v>
      </c>
      <c r="E29" s="169" t="s">
        <v>150</v>
      </c>
      <c r="F29" s="169">
        <v>32889698.66</v>
      </c>
      <c r="G29" s="169">
        <v>1348613.95</v>
      </c>
      <c r="H29" s="169">
        <v>24.387778999999998</v>
      </c>
      <c r="I29" s="169">
        <v>33017014.309999999</v>
      </c>
      <c r="J29" s="169">
        <v>1348607.8489999999</v>
      </c>
      <c r="K29" s="169">
        <v>24.482294</v>
      </c>
      <c r="L29" s="170">
        <v>44468</v>
      </c>
      <c r="M29" s="169" t="s">
        <v>152</v>
      </c>
    </row>
    <row r="30" spans="1:13" hidden="1" x14ac:dyDescent="0.25">
      <c r="A30" s="89" t="str">
        <f t="shared" si="0"/>
        <v/>
      </c>
      <c r="B30" s="170">
        <v>44469</v>
      </c>
      <c r="C30" s="169" t="s">
        <v>152</v>
      </c>
      <c r="D30" s="169" t="s">
        <v>1164</v>
      </c>
      <c r="E30" s="169" t="s">
        <v>146</v>
      </c>
      <c r="F30" s="169">
        <v>780114360.72000003</v>
      </c>
      <c r="G30" s="169">
        <v>17762471.528999999</v>
      </c>
      <c r="H30" s="169">
        <v>43.919246000000001</v>
      </c>
      <c r="I30" s="169">
        <v>782932357.38999999</v>
      </c>
      <c r="J30" s="169">
        <v>17757813.681000002</v>
      </c>
      <c r="K30" s="169">
        <v>44.089457000000003</v>
      </c>
      <c r="L30" s="170">
        <v>44468</v>
      </c>
      <c r="M30" s="169" t="s">
        <v>152</v>
      </c>
    </row>
    <row r="31" spans="1:13" hidden="1" x14ac:dyDescent="0.25">
      <c r="A31" s="89" t="str">
        <f t="shared" si="0"/>
        <v/>
      </c>
      <c r="B31" s="170">
        <v>44469</v>
      </c>
      <c r="C31" s="169" t="s">
        <v>152</v>
      </c>
      <c r="D31" s="169" t="s">
        <v>1164</v>
      </c>
      <c r="E31" s="169" t="s">
        <v>147</v>
      </c>
      <c r="F31" s="169">
        <v>847267910.39999998</v>
      </c>
      <c r="G31" s="169">
        <v>38246447.726000004</v>
      </c>
      <c r="H31" s="169">
        <v>22.152851999999999</v>
      </c>
      <c r="I31" s="169">
        <v>851087001.39999998</v>
      </c>
      <c r="J31" s="169">
        <v>38269519.707000002</v>
      </c>
      <c r="K31" s="169">
        <v>22.239291000000001</v>
      </c>
      <c r="L31" s="170">
        <v>44468</v>
      </c>
      <c r="M31" s="169" t="s">
        <v>152</v>
      </c>
    </row>
    <row r="32" spans="1:13" hidden="1" x14ac:dyDescent="0.25">
      <c r="A32" s="89" t="str">
        <f t="shared" si="0"/>
        <v/>
      </c>
      <c r="B32" s="170">
        <v>44469</v>
      </c>
      <c r="C32" s="169" t="s">
        <v>152</v>
      </c>
      <c r="D32" s="169" t="s">
        <v>1164</v>
      </c>
      <c r="E32" s="169" t="s">
        <v>148</v>
      </c>
      <c r="F32" s="169">
        <v>5743247060.3000002</v>
      </c>
      <c r="G32" s="169">
        <v>139802402.61000001</v>
      </c>
      <c r="H32" s="169">
        <v>41.081175999999999</v>
      </c>
      <c r="I32" s="169">
        <v>5771388964.6499996</v>
      </c>
      <c r="J32" s="169">
        <v>139941392.10299999</v>
      </c>
      <c r="K32" s="169">
        <v>41.241472000000002</v>
      </c>
      <c r="L32" s="170">
        <v>44468</v>
      </c>
      <c r="M32" s="169" t="s">
        <v>152</v>
      </c>
    </row>
    <row r="33" spans="1:13" hidden="1" x14ac:dyDescent="0.25">
      <c r="A33" s="89" t="str">
        <f t="shared" si="0"/>
        <v>Y0AD</v>
      </c>
      <c r="B33" s="170">
        <v>44469</v>
      </c>
      <c r="C33" s="169" t="s">
        <v>153</v>
      </c>
      <c r="D33" s="169" t="s">
        <v>1165</v>
      </c>
      <c r="E33" s="169" t="s">
        <v>153</v>
      </c>
      <c r="F33" s="169">
        <v>79034165054.899994</v>
      </c>
      <c r="G33" s="169">
        <v>1402498801.651</v>
      </c>
      <c r="H33" s="169">
        <v>56.352393999811</v>
      </c>
      <c r="I33" s="169">
        <v>78845840348.710007</v>
      </c>
      <c r="J33" s="169">
        <v>1404710645.517</v>
      </c>
      <c r="K33" s="169">
        <v>56.129595515161</v>
      </c>
      <c r="L33" s="170">
        <v>44468</v>
      </c>
      <c r="M33" s="169" t="s">
        <v>153</v>
      </c>
    </row>
    <row r="34" spans="1:13" hidden="1" x14ac:dyDescent="0.25">
      <c r="A34" s="89" t="str">
        <f t="shared" si="0"/>
        <v/>
      </c>
      <c r="B34" s="170">
        <v>44469</v>
      </c>
      <c r="C34" s="169" t="s">
        <v>153</v>
      </c>
      <c r="D34" s="169" t="s">
        <v>1165</v>
      </c>
      <c r="E34" s="169" t="s">
        <v>150</v>
      </c>
      <c r="F34" s="169">
        <v>209098496.28999999</v>
      </c>
      <c r="G34" s="169">
        <v>4743144.16</v>
      </c>
      <c r="H34" s="169">
        <v>44.084364999999998</v>
      </c>
      <c r="I34" s="169">
        <v>208262933.99000001</v>
      </c>
      <c r="J34" s="169">
        <v>4743098.8569999998</v>
      </c>
      <c r="K34" s="169">
        <v>43.908622000000001</v>
      </c>
      <c r="L34" s="170">
        <v>44468</v>
      </c>
      <c r="M34" s="169" t="s">
        <v>153</v>
      </c>
    </row>
    <row r="35" spans="1:13" hidden="1" x14ac:dyDescent="0.25">
      <c r="A35" s="89" t="str">
        <f t="shared" si="0"/>
        <v/>
      </c>
      <c r="B35" s="170">
        <v>44469</v>
      </c>
      <c r="C35" s="169" t="s">
        <v>153</v>
      </c>
      <c r="D35" s="169" t="s">
        <v>1165</v>
      </c>
      <c r="E35" s="169" t="s">
        <v>146</v>
      </c>
      <c r="F35" s="169">
        <v>15620454698.610001</v>
      </c>
      <c r="G35" s="169">
        <v>254550335.39399999</v>
      </c>
      <c r="H35" s="169">
        <v>61.364894999999997</v>
      </c>
      <c r="I35" s="169">
        <v>15562647677.799999</v>
      </c>
      <c r="J35" s="169">
        <v>254623373.162</v>
      </c>
      <c r="K35" s="169">
        <v>61.120263999999999</v>
      </c>
      <c r="L35" s="170">
        <v>44468</v>
      </c>
      <c r="M35" s="169" t="s">
        <v>153</v>
      </c>
    </row>
    <row r="36" spans="1:13" hidden="1" x14ac:dyDescent="0.25">
      <c r="A36" s="89" t="str">
        <f t="shared" si="0"/>
        <v/>
      </c>
      <c r="B36" s="170">
        <v>44469</v>
      </c>
      <c r="C36" s="169" t="s">
        <v>153</v>
      </c>
      <c r="D36" s="169" t="s">
        <v>1165</v>
      </c>
      <c r="E36" s="169" t="s">
        <v>147</v>
      </c>
      <c r="F36" s="169">
        <v>3975431460.21</v>
      </c>
      <c r="G36" s="169">
        <v>104382505.448</v>
      </c>
      <c r="H36" s="169">
        <v>38.085227000000003</v>
      </c>
      <c r="I36" s="169">
        <v>3961452221.23</v>
      </c>
      <c r="J36" s="169">
        <v>104428962.205</v>
      </c>
      <c r="K36" s="169">
        <v>37.934421</v>
      </c>
      <c r="L36" s="170">
        <v>44468</v>
      </c>
      <c r="M36" s="169" t="s">
        <v>153</v>
      </c>
    </row>
    <row r="37" spans="1:13" hidden="1" x14ac:dyDescent="0.25">
      <c r="A37" s="89" t="str">
        <f t="shared" si="0"/>
        <v/>
      </c>
      <c r="B37" s="170">
        <v>44469</v>
      </c>
      <c r="C37" s="169" t="s">
        <v>153</v>
      </c>
      <c r="D37" s="169" t="s">
        <v>1165</v>
      </c>
      <c r="E37" s="169" t="s">
        <v>148</v>
      </c>
      <c r="F37" s="169">
        <v>59229180399.790001</v>
      </c>
      <c r="G37" s="169">
        <v>1038822816.649</v>
      </c>
      <c r="H37" s="169">
        <v>57.015670999999998</v>
      </c>
      <c r="I37" s="169">
        <v>59113477515.690002</v>
      </c>
      <c r="J37" s="169">
        <v>1040915211.293</v>
      </c>
      <c r="K37" s="169">
        <v>56.789906000000002</v>
      </c>
      <c r="L37" s="170">
        <v>44468</v>
      </c>
      <c r="M37" s="169" t="s">
        <v>153</v>
      </c>
    </row>
    <row r="38" spans="1:13" hidden="1" x14ac:dyDescent="0.25">
      <c r="A38" s="89" t="str">
        <f t="shared" si="0"/>
        <v>Y0AG</v>
      </c>
      <c r="B38" s="170">
        <v>44469</v>
      </c>
      <c r="C38" s="169" t="s">
        <v>154</v>
      </c>
      <c r="D38" s="169" t="s">
        <v>1166</v>
      </c>
      <c r="E38" s="169" t="s">
        <v>154</v>
      </c>
      <c r="F38" s="169">
        <v>14792352903.860001</v>
      </c>
      <c r="G38" s="169">
        <v>245121565.88420001</v>
      </c>
      <c r="H38" s="169">
        <v>60.347007210488201</v>
      </c>
      <c r="I38" s="169">
        <v>14757121300.110001</v>
      </c>
      <c r="J38" s="169">
        <v>245126303.43920001</v>
      </c>
      <c r="K38" s="169">
        <v>60.2021125153151</v>
      </c>
      <c r="L38" s="170">
        <v>44468</v>
      </c>
      <c r="M38" s="169" t="s">
        <v>154</v>
      </c>
    </row>
    <row r="39" spans="1:13" hidden="1" x14ac:dyDescent="0.25">
      <c r="A39" s="89" t="str">
        <f t="shared" si="0"/>
        <v/>
      </c>
      <c r="B39" s="170">
        <v>44469</v>
      </c>
      <c r="C39" s="169" t="s">
        <v>154</v>
      </c>
      <c r="D39" s="169" t="s">
        <v>1166</v>
      </c>
      <c r="E39" s="169" t="s">
        <v>150</v>
      </c>
      <c r="F39" s="169">
        <v>59495899.259999998</v>
      </c>
      <c r="G39" s="169">
        <v>1661496.7442000001</v>
      </c>
      <c r="H39" s="169">
        <v>35.808616000000001</v>
      </c>
      <c r="I39" s="169">
        <v>59316882.609999999</v>
      </c>
      <c r="J39" s="169">
        <v>1660489.0401999999</v>
      </c>
      <c r="K39" s="169">
        <v>35.722538</v>
      </c>
      <c r="L39" s="170">
        <v>44468</v>
      </c>
      <c r="M39" s="169" t="s">
        <v>154</v>
      </c>
    </row>
    <row r="40" spans="1:13" hidden="1" x14ac:dyDescent="0.25">
      <c r="A40" s="89" t="str">
        <f t="shared" si="0"/>
        <v/>
      </c>
      <c r="B40" s="170">
        <v>44469</v>
      </c>
      <c r="C40" s="169" t="s">
        <v>154</v>
      </c>
      <c r="D40" s="169" t="s">
        <v>1166</v>
      </c>
      <c r="E40" s="169" t="s">
        <v>146</v>
      </c>
      <c r="F40" s="169">
        <v>1070711699.05</v>
      </c>
      <c r="G40" s="169">
        <v>14339060.468</v>
      </c>
      <c r="H40" s="169">
        <v>74.67098</v>
      </c>
      <c r="I40" s="169">
        <v>1067919035.09</v>
      </c>
      <c r="J40" s="169">
        <v>14336122.564999999</v>
      </c>
      <c r="K40" s="169">
        <v>74.491483000000002</v>
      </c>
      <c r="L40" s="170">
        <v>44468</v>
      </c>
      <c r="M40" s="169" t="s">
        <v>154</v>
      </c>
    </row>
    <row r="41" spans="1:13" hidden="1" x14ac:dyDescent="0.25">
      <c r="A41" s="89" t="str">
        <f t="shared" si="0"/>
        <v/>
      </c>
      <c r="B41" s="170">
        <v>44469</v>
      </c>
      <c r="C41" s="169" t="s">
        <v>154</v>
      </c>
      <c r="D41" s="169" t="s">
        <v>1166</v>
      </c>
      <c r="E41" s="169" t="s">
        <v>147</v>
      </c>
      <c r="F41" s="169">
        <v>1893601254.6199999</v>
      </c>
      <c r="G41" s="169">
        <v>60538267.295999996</v>
      </c>
      <c r="H41" s="169">
        <v>31.279409999999999</v>
      </c>
      <c r="I41" s="169">
        <v>1889397035.3499999</v>
      </c>
      <c r="J41" s="169">
        <v>60547872.063000001</v>
      </c>
      <c r="K41" s="169">
        <v>31.205010999999999</v>
      </c>
      <c r="L41" s="170">
        <v>44468</v>
      </c>
      <c r="M41" s="169" t="s">
        <v>154</v>
      </c>
    </row>
    <row r="42" spans="1:13" hidden="1" x14ac:dyDescent="0.25">
      <c r="A42" s="89" t="str">
        <f t="shared" si="0"/>
        <v/>
      </c>
      <c r="B42" s="170">
        <v>44469</v>
      </c>
      <c r="C42" s="169" t="s">
        <v>154</v>
      </c>
      <c r="D42" s="169" t="s">
        <v>1166</v>
      </c>
      <c r="E42" s="169" t="s">
        <v>148</v>
      </c>
      <c r="F42" s="169">
        <v>11768544050.93</v>
      </c>
      <c r="G42" s="169">
        <v>168582741.37599999</v>
      </c>
      <c r="H42" s="169">
        <v>69.808712</v>
      </c>
      <c r="I42" s="169">
        <v>11740488347.059999</v>
      </c>
      <c r="J42" s="169">
        <v>168581819.771</v>
      </c>
      <c r="K42" s="169">
        <v>69.642672000000005</v>
      </c>
      <c r="L42" s="170">
        <v>44468</v>
      </c>
      <c r="M42" s="169" t="s">
        <v>154</v>
      </c>
    </row>
    <row r="43" spans="1:13" hidden="1" x14ac:dyDescent="0.25">
      <c r="A43" s="89" t="str">
        <f t="shared" si="0"/>
        <v>Y0AH</v>
      </c>
      <c r="B43" s="170">
        <v>44469</v>
      </c>
      <c r="C43" s="169" t="s">
        <v>155</v>
      </c>
      <c r="D43" s="169" t="s">
        <v>1167</v>
      </c>
      <c r="E43" s="169" t="s">
        <v>155</v>
      </c>
      <c r="F43" s="169">
        <v>635570626.02999997</v>
      </c>
      <c r="G43" s="169">
        <v>26703815.6164</v>
      </c>
      <c r="H43" s="169">
        <v>23.800742004811699</v>
      </c>
      <c r="I43" s="169">
        <v>635683558.77999997</v>
      </c>
      <c r="J43" s="169">
        <v>26706566.6644</v>
      </c>
      <c r="K43" s="169">
        <v>23.802518937313199</v>
      </c>
      <c r="L43" s="170">
        <v>44468</v>
      </c>
      <c r="M43" s="169" t="s">
        <v>155</v>
      </c>
    </row>
    <row r="44" spans="1:13" hidden="1" x14ac:dyDescent="0.25">
      <c r="A44" s="89" t="str">
        <f t="shared" si="0"/>
        <v/>
      </c>
      <c r="B44" s="170">
        <v>44469</v>
      </c>
      <c r="C44" s="169" t="s">
        <v>155</v>
      </c>
      <c r="D44" s="169" t="s">
        <v>1167</v>
      </c>
      <c r="E44" s="169" t="s">
        <v>156</v>
      </c>
      <c r="F44" s="169">
        <v>2641296.65</v>
      </c>
      <c r="G44" s="169">
        <v>235946.21599999999</v>
      </c>
      <c r="H44" s="169">
        <v>11.194485999999999</v>
      </c>
      <c r="I44" s="169">
        <v>2641514.5699999998</v>
      </c>
      <c r="J44" s="169">
        <v>235946.21599999999</v>
      </c>
      <c r="K44" s="169">
        <v>11.195410000000001</v>
      </c>
      <c r="L44" s="170">
        <v>44468</v>
      </c>
      <c r="M44" s="169" t="s">
        <v>155</v>
      </c>
    </row>
    <row r="45" spans="1:13" hidden="1" x14ac:dyDescent="0.25">
      <c r="A45" s="89" t="str">
        <f t="shared" si="0"/>
        <v/>
      </c>
      <c r="B45" s="170">
        <v>44469</v>
      </c>
      <c r="C45" s="169" t="s">
        <v>155</v>
      </c>
      <c r="D45" s="169" t="s">
        <v>1167</v>
      </c>
      <c r="E45" s="169" t="s">
        <v>157</v>
      </c>
      <c r="F45" s="169">
        <v>788370.29</v>
      </c>
      <c r="G45" s="169">
        <v>67839.073000000004</v>
      </c>
      <c r="H45" s="169">
        <v>11.621183</v>
      </c>
      <c r="I45" s="169">
        <v>788419.75</v>
      </c>
      <c r="J45" s="169">
        <v>67839.073000000004</v>
      </c>
      <c r="K45" s="169">
        <v>11.621912</v>
      </c>
      <c r="L45" s="170">
        <v>44468</v>
      </c>
      <c r="M45" s="169" t="s">
        <v>155</v>
      </c>
    </row>
    <row r="46" spans="1:13" hidden="1" x14ac:dyDescent="0.25">
      <c r="A46" s="89" t="str">
        <f t="shared" si="0"/>
        <v/>
      </c>
      <c r="B46" s="170">
        <v>44469</v>
      </c>
      <c r="C46" s="169" t="s">
        <v>155</v>
      </c>
      <c r="D46" s="169" t="s">
        <v>1167</v>
      </c>
      <c r="E46" s="169" t="s">
        <v>150</v>
      </c>
      <c r="F46" s="169">
        <v>3951980.55</v>
      </c>
      <c r="G46" s="169">
        <v>302170.75099999999</v>
      </c>
      <c r="H46" s="169">
        <v>13.078633999999999</v>
      </c>
      <c r="I46" s="169">
        <v>3952228.64</v>
      </c>
      <c r="J46" s="169">
        <v>302170.75099999999</v>
      </c>
      <c r="K46" s="169">
        <v>13.079454999999999</v>
      </c>
      <c r="L46" s="170">
        <v>44468</v>
      </c>
      <c r="M46" s="169" t="s">
        <v>155</v>
      </c>
    </row>
    <row r="47" spans="1:13" hidden="1" x14ac:dyDescent="0.25">
      <c r="A47" s="89" t="str">
        <f t="shared" si="0"/>
        <v/>
      </c>
      <c r="B47" s="170">
        <v>44469</v>
      </c>
      <c r="C47" s="169" t="s">
        <v>155</v>
      </c>
      <c r="D47" s="169" t="s">
        <v>1167</v>
      </c>
      <c r="E47" s="169" t="s">
        <v>146</v>
      </c>
      <c r="F47" s="169">
        <v>288814441.88</v>
      </c>
      <c r="G47" s="169">
        <v>11432069.108899999</v>
      </c>
      <c r="H47" s="169">
        <v>25.263532000000001</v>
      </c>
      <c r="I47" s="169">
        <v>288844572.12</v>
      </c>
      <c r="J47" s="169">
        <v>11432544.072899999</v>
      </c>
      <c r="K47" s="169">
        <v>25.265118000000001</v>
      </c>
      <c r="L47" s="170">
        <v>44468</v>
      </c>
      <c r="M47" s="169" t="s">
        <v>155</v>
      </c>
    </row>
    <row r="48" spans="1:13" hidden="1" x14ac:dyDescent="0.25">
      <c r="A48" s="89" t="str">
        <f t="shared" si="0"/>
        <v/>
      </c>
      <c r="B48" s="170">
        <v>44469</v>
      </c>
      <c r="C48" s="169" t="s">
        <v>155</v>
      </c>
      <c r="D48" s="169" t="s">
        <v>1167</v>
      </c>
      <c r="E48" s="169" t="s">
        <v>158</v>
      </c>
      <c r="F48" s="169">
        <v>8977386</v>
      </c>
      <c r="G48" s="169">
        <v>812313.33970000001</v>
      </c>
      <c r="H48" s="169">
        <v>11.051629</v>
      </c>
      <c r="I48" s="169">
        <v>8978126.6600000001</v>
      </c>
      <c r="J48" s="169">
        <v>812313.33970000001</v>
      </c>
      <c r="K48" s="169">
        <v>11.052541</v>
      </c>
      <c r="L48" s="170">
        <v>44468</v>
      </c>
      <c r="M48" s="169" t="s">
        <v>155</v>
      </c>
    </row>
    <row r="49" spans="1:13" hidden="1" x14ac:dyDescent="0.25">
      <c r="A49" s="89" t="str">
        <f t="shared" si="0"/>
        <v/>
      </c>
      <c r="B49" s="170">
        <v>44469</v>
      </c>
      <c r="C49" s="169" t="s">
        <v>155</v>
      </c>
      <c r="D49" s="169" t="s">
        <v>1167</v>
      </c>
      <c r="E49" s="169" t="s">
        <v>159</v>
      </c>
      <c r="F49" s="169">
        <v>330397150.66000003</v>
      </c>
      <c r="G49" s="169">
        <v>13853477.127800001</v>
      </c>
      <c r="H49" s="169">
        <v>23.849402000000001</v>
      </c>
      <c r="I49" s="169">
        <v>330478697.04000002</v>
      </c>
      <c r="J49" s="169">
        <v>13855753.2118</v>
      </c>
      <c r="K49" s="169">
        <v>23.851369999999999</v>
      </c>
      <c r="L49" s="170">
        <v>44468</v>
      </c>
      <c r="M49" s="169" t="s">
        <v>155</v>
      </c>
    </row>
    <row r="50" spans="1:13" hidden="1" x14ac:dyDescent="0.25">
      <c r="A50" s="89" t="str">
        <f t="shared" si="0"/>
        <v>Y0AI</v>
      </c>
      <c r="B50" s="170">
        <v>44469</v>
      </c>
      <c r="C50" s="169" t="s">
        <v>160</v>
      </c>
      <c r="D50" s="169" t="s">
        <v>1168</v>
      </c>
      <c r="E50" s="169" t="s">
        <v>160</v>
      </c>
      <c r="F50" s="169">
        <v>49629985211.330002</v>
      </c>
      <c r="G50" s="169">
        <v>2436124378.9236999</v>
      </c>
      <c r="H50" s="169">
        <v>20.372516953858</v>
      </c>
      <c r="I50" s="169">
        <v>51122205604.349998</v>
      </c>
      <c r="J50" s="169">
        <v>2507312002.6286998</v>
      </c>
      <c r="K50" s="169">
        <v>20.389247748486302</v>
      </c>
      <c r="L50" s="170">
        <v>44468</v>
      </c>
      <c r="M50" s="169" t="s">
        <v>160</v>
      </c>
    </row>
    <row r="51" spans="1:13" hidden="1" x14ac:dyDescent="0.25">
      <c r="A51" s="89" t="str">
        <f t="shared" si="0"/>
        <v/>
      </c>
      <c r="B51" s="170">
        <v>44469</v>
      </c>
      <c r="C51" s="169" t="s">
        <v>160</v>
      </c>
      <c r="D51" s="169" t="s">
        <v>1168</v>
      </c>
      <c r="E51" s="169" t="s">
        <v>161</v>
      </c>
      <c r="F51" s="169">
        <v>318455.93</v>
      </c>
      <c r="G51" s="169">
        <v>28504.833999999999</v>
      </c>
      <c r="H51" s="169">
        <v>11.171996999999999</v>
      </c>
      <c r="I51" s="169">
        <v>318591.75</v>
      </c>
      <c r="J51" s="169">
        <v>28504.833999999999</v>
      </c>
      <c r="K51" s="169">
        <v>11.176762</v>
      </c>
      <c r="L51" s="170">
        <v>44468</v>
      </c>
      <c r="M51" s="169" t="s">
        <v>160</v>
      </c>
    </row>
    <row r="52" spans="1:13" hidden="1" x14ac:dyDescent="0.25">
      <c r="A52" s="89" t="str">
        <f t="shared" si="0"/>
        <v/>
      </c>
      <c r="B52" s="170">
        <v>44469</v>
      </c>
      <c r="C52" s="169" t="s">
        <v>160</v>
      </c>
      <c r="D52" s="169" t="s">
        <v>1168</v>
      </c>
      <c r="E52" s="169" t="s">
        <v>146</v>
      </c>
      <c r="F52" s="169">
        <v>34302308399.48</v>
      </c>
      <c r="G52" s="169">
        <v>1660931543.849</v>
      </c>
      <c r="H52" s="169">
        <v>20.652452</v>
      </c>
      <c r="I52" s="169">
        <v>35789704820.199997</v>
      </c>
      <c r="J52" s="169">
        <v>1732212751.2969999</v>
      </c>
      <c r="K52" s="169">
        <v>20.661263999999999</v>
      </c>
      <c r="L52" s="170">
        <v>44468</v>
      </c>
      <c r="M52" s="169" t="s">
        <v>160</v>
      </c>
    </row>
    <row r="53" spans="1:13" hidden="1" x14ac:dyDescent="0.25">
      <c r="A53" s="89" t="str">
        <f t="shared" si="0"/>
        <v/>
      </c>
      <c r="B53" s="170">
        <v>44469</v>
      </c>
      <c r="C53" s="169" t="s">
        <v>160</v>
      </c>
      <c r="D53" s="169" t="s">
        <v>1168</v>
      </c>
      <c r="E53" s="169" t="s">
        <v>162</v>
      </c>
      <c r="F53" s="169">
        <v>110456308.11</v>
      </c>
      <c r="G53" s="169">
        <v>9431578.7899999991</v>
      </c>
      <c r="H53" s="169">
        <v>11.711328</v>
      </c>
      <c r="I53" s="169">
        <v>110503430.87</v>
      </c>
      <c r="J53" s="169">
        <v>9431578.7899999991</v>
      </c>
      <c r="K53" s="169">
        <v>11.716324</v>
      </c>
      <c r="L53" s="170">
        <v>44468</v>
      </c>
      <c r="M53" s="169" t="s">
        <v>160</v>
      </c>
    </row>
    <row r="54" spans="1:13" hidden="1" x14ac:dyDescent="0.25">
      <c r="A54" s="89" t="str">
        <f t="shared" si="0"/>
        <v/>
      </c>
      <c r="B54" s="170">
        <v>44469</v>
      </c>
      <c r="C54" s="169" t="s">
        <v>160</v>
      </c>
      <c r="D54" s="169" t="s">
        <v>1168</v>
      </c>
      <c r="E54" s="169" t="s">
        <v>163</v>
      </c>
      <c r="F54" s="169">
        <v>2079959.1</v>
      </c>
      <c r="G54" s="169">
        <v>192039.99299999999</v>
      </c>
      <c r="H54" s="169">
        <v>10.830864</v>
      </c>
      <c r="I54" s="169">
        <v>2080846.45</v>
      </c>
      <c r="J54" s="169">
        <v>192039.99299999999</v>
      </c>
      <c r="K54" s="169">
        <v>10.835485</v>
      </c>
      <c r="L54" s="170">
        <v>44468</v>
      </c>
      <c r="M54" s="169" t="s">
        <v>160</v>
      </c>
    </row>
    <row r="55" spans="1:13" hidden="1" x14ac:dyDescent="0.25">
      <c r="A55" s="89" t="str">
        <f t="shared" si="0"/>
        <v/>
      </c>
      <c r="B55" s="170">
        <v>44469</v>
      </c>
      <c r="C55" s="169" t="s">
        <v>160</v>
      </c>
      <c r="D55" s="169" t="s">
        <v>1168</v>
      </c>
      <c r="E55" s="169" t="s">
        <v>164</v>
      </c>
      <c r="F55" s="169">
        <v>733854.76</v>
      </c>
      <c r="G55" s="169">
        <v>66135.312300000005</v>
      </c>
      <c r="H55" s="169">
        <v>11.096261999999999</v>
      </c>
      <c r="I55" s="169">
        <v>734175.48</v>
      </c>
      <c r="J55" s="169">
        <v>66135.312300000005</v>
      </c>
      <c r="K55" s="169">
        <v>11.101112000000001</v>
      </c>
      <c r="L55" s="170">
        <v>44468</v>
      </c>
      <c r="M55" s="169" t="s">
        <v>160</v>
      </c>
    </row>
    <row r="56" spans="1:13" hidden="1" x14ac:dyDescent="0.25">
      <c r="A56" s="89" t="str">
        <f t="shared" si="0"/>
        <v/>
      </c>
      <c r="B56" s="170">
        <v>44469</v>
      </c>
      <c r="C56" s="169" t="s">
        <v>160</v>
      </c>
      <c r="D56" s="169" t="s">
        <v>1168</v>
      </c>
      <c r="E56" s="169" t="s">
        <v>165</v>
      </c>
      <c r="F56" s="169">
        <v>15201927744.190001</v>
      </c>
      <c r="G56" s="169">
        <v>764379739.80379999</v>
      </c>
      <c r="H56" s="169">
        <v>19.887926</v>
      </c>
      <c r="I56" s="169">
        <v>15206682811.059999</v>
      </c>
      <c r="J56" s="169">
        <v>764284814.22580004</v>
      </c>
      <c r="K56" s="169">
        <v>19.896618</v>
      </c>
      <c r="L56" s="170">
        <v>44468</v>
      </c>
      <c r="M56" s="169" t="s">
        <v>160</v>
      </c>
    </row>
    <row r="57" spans="1:13" hidden="1" x14ac:dyDescent="0.25">
      <c r="A57" s="89" t="str">
        <f t="shared" si="0"/>
        <v/>
      </c>
      <c r="B57" s="170">
        <v>44469</v>
      </c>
      <c r="C57" s="169" t="s">
        <v>160</v>
      </c>
      <c r="D57" s="169" t="s">
        <v>1168</v>
      </c>
      <c r="E57" s="169" t="s">
        <v>166</v>
      </c>
      <c r="F57" s="169">
        <v>7927430.5</v>
      </c>
      <c r="G57" s="169">
        <v>703634.52139999997</v>
      </c>
      <c r="H57" s="169">
        <v>11.266404</v>
      </c>
      <c r="I57" s="169">
        <v>7946019.2999999998</v>
      </c>
      <c r="J57" s="169">
        <v>704976.35640000005</v>
      </c>
      <c r="K57" s="169">
        <v>11.271326999999999</v>
      </c>
      <c r="L57" s="170">
        <v>44468</v>
      </c>
      <c r="M57" s="169" t="s">
        <v>160</v>
      </c>
    </row>
    <row r="58" spans="1:13" hidden="1" x14ac:dyDescent="0.25">
      <c r="A58" s="89" t="str">
        <f t="shared" si="0"/>
        <v/>
      </c>
      <c r="B58" s="170">
        <v>44469</v>
      </c>
      <c r="C58" s="169" t="s">
        <v>160</v>
      </c>
      <c r="D58" s="169" t="s">
        <v>1168</v>
      </c>
      <c r="E58" s="169" t="s">
        <v>167</v>
      </c>
      <c r="F58" s="169">
        <v>4233059.26</v>
      </c>
      <c r="G58" s="169">
        <v>391201.82020000002</v>
      </c>
      <c r="H58" s="169">
        <v>10.820653</v>
      </c>
      <c r="I58" s="169">
        <v>4234909.24</v>
      </c>
      <c r="J58" s="169">
        <v>391201.82020000002</v>
      </c>
      <c r="K58" s="169">
        <v>10.825381999999999</v>
      </c>
      <c r="L58" s="170">
        <v>44468</v>
      </c>
      <c r="M58" s="169" t="s">
        <v>160</v>
      </c>
    </row>
    <row r="59" spans="1:13" hidden="1" x14ac:dyDescent="0.25">
      <c r="A59" s="89" t="str">
        <f t="shared" si="0"/>
        <v>Y0AK</v>
      </c>
      <c r="B59" s="170">
        <v>44469</v>
      </c>
      <c r="C59" s="169" t="s">
        <v>168</v>
      </c>
      <c r="D59" s="169" t="s">
        <v>1169</v>
      </c>
      <c r="E59" s="169" t="s">
        <v>168</v>
      </c>
      <c r="F59" s="169">
        <v>13274141296.309999</v>
      </c>
      <c r="G59" s="169">
        <v>577270816.59500003</v>
      </c>
      <c r="H59" s="169">
        <v>22.994651582435399</v>
      </c>
      <c r="I59" s="169">
        <v>13765706302.629999</v>
      </c>
      <c r="J59" s="169">
        <v>598375160.95700002</v>
      </c>
      <c r="K59" s="169">
        <v>23.005143262654901</v>
      </c>
      <c r="L59" s="170">
        <v>44468</v>
      </c>
      <c r="M59" s="169" t="s">
        <v>168</v>
      </c>
    </row>
    <row r="60" spans="1:13" hidden="1" x14ac:dyDescent="0.25">
      <c r="A60" s="89" t="str">
        <f t="shared" si="0"/>
        <v/>
      </c>
      <c r="B60" s="170">
        <v>44469</v>
      </c>
      <c r="C60" s="169" t="s">
        <v>168</v>
      </c>
      <c r="D60" s="169" t="s">
        <v>1169</v>
      </c>
      <c r="E60" s="169" t="s">
        <v>156</v>
      </c>
      <c r="F60" s="169">
        <v>1236024.93</v>
      </c>
      <c r="G60" s="169">
        <v>115220.952</v>
      </c>
      <c r="H60" s="169">
        <v>10.727432</v>
      </c>
      <c r="I60" s="169">
        <v>1235828.0900000001</v>
      </c>
      <c r="J60" s="169">
        <v>115220.952</v>
      </c>
      <c r="K60" s="169">
        <v>10.725724</v>
      </c>
      <c r="L60" s="170">
        <v>44468</v>
      </c>
      <c r="M60" s="169" t="s">
        <v>168</v>
      </c>
    </row>
    <row r="61" spans="1:13" hidden="1" x14ac:dyDescent="0.25">
      <c r="A61" s="89" t="str">
        <f t="shared" si="0"/>
        <v/>
      </c>
      <c r="B61" s="170">
        <v>44469</v>
      </c>
      <c r="C61" s="169" t="s">
        <v>168</v>
      </c>
      <c r="D61" s="169" t="s">
        <v>1169</v>
      </c>
      <c r="E61" s="169" t="s">
        <v>157</v>
      </c>
      <c r="F61" s="169">
        <v>1140234.98</v>
      </c>
      <c r="G61" s="169">
        <v>103534.072</v>
      </c>
      <c r="H61" s="169">
        <v>11.013138</v>
      </c>
      <c r="I61" s="169">
        <v>1142033.1100000001</v>
      </c>
      <c r="J61" s="169">
        <v>103715.704</v>
      </c>
      <c r="K61" s="169">
        <v>11.011188000000001</v>
      </c>
      <c r="L61" s="170">
        <v>44468</v>
      </c>
      <c r="M61" s="169" t="s">
        <v>168</v>
      </c>
    </row>
    <row r="62" spans="1:13" hidden="1" x14ac:dyDescent="0.25">
      <c r="A62" s="89" t="str">
        <f t="shared" si="0"/>
        <v/>
      </c>
      <c r="B62" s="170">
        <v>44469</v>
      </c>
      <c r="C62" s="169" t="s">
        <v>168</v>
      </c>
      <c r="D62" s="169" t="s">
        <v>1169</v>
      </c>
      <c r="E62" s="169" t="s">
        <v>150</v>
      </c>
      <c r="F62" s="169">
        <v>6508744.0499999998</v>
      </c>
      <c r="G62" s="169">
        <v>586483.57799999998</v>
      </c>
      <c r="H62" s="169">
        <v>11.097913999999999</v>
      </c>
      <c r="I62" s="169">
        <v>6507591.7699999996</v>
      </c>
      <c r="J62" s="169">
        <v>586483.57799999998</v>
      </c>
      <c r="K62" s="169">
        <v>11.095948999999999</v>
      </c>
      <c r="L62" s="170">
        <v>44468</v>
      </c>
      <c r="M62" s="169" t="s">
        <v>168</v>
      </c>
    </row>
    <row r="63" spans="1:13" hidden="1" x14ac:dyDescent="0.25">
      <c r="A63" s="89" t="str">
        <f t="shared" si="0"/>
        <v/>
      </c>
      <c r="B63" s="170">
        <v>44469</v>
      </c>
      <c r="C63" s="169" t="s">
        <v>168</v>
      </c>
      <c r="D63" s="169" t="s">
        <v>1169</v>
      </c>
      <c r="E63" s="169" t="s">
        <v>146</v>
      </c>
      <c r="F63" s="169">
        <v>9023330614.1299992</v>
      </c>
      <c r="G63" s="169">
        <v>385655365.11299998</v>
      </c>
      <c r="H63" s="169">
        <v>23.397393999999998</v>
      </c>
      <c r="I63" s="169">
        <v>9519974923.5200005</v>
      </c>
      <c r="J63" s="169">
        <v>406953937.73900002</v>
      </c>
      <c r="K63" s="169">
        <v>23.393249000000001</v>
      </c>
      <c r="L63" s="170">
        <v>44468</v>
      </c>
      <c r="M63" s="169" t="s">
        <v>168</v>
      </c>
    </row>
    <row r="64" spans="1:13" hidden="1" x14ac:dyDescent="0.25">
      <c r="A64" s="89" t="str">
        <f t="shared" si="0"/>
        <v/>
      </c>
      <c r="B64" s="170">
        <v>44469</v>
      </c>
      <c r="C64" s="169" t="s">
        <v>168</v>
      </c>
      <c r="D64" s="169" t="s">
        <v>1169</v>
      </c>
      <c r="E64" s="169" t="s">
        <v>147</v>
      </c>
      <c r="F64" s="169">
        <v>60865016.149999999</v>
      </c>
      <c r="G64" s="169">
        <v>5799507.2180000003</v>
      </c>
      <c r="H64" s="169">
        <v>10.494859999999999</v>
      </c>
      <c r="I64" s="169">
        <v>60865324.520000003</v>
      </c>
      <c r="J64" s="169">
        <v>5800460.216</v>
      </c>
      <c r="K64" s="169">
        <v>10.493188999999999</v>
      </c>
      <c r="L64" s="170">
        <v>44468</v>
      </c>
      <c r="M64" s="169" t="s">
        <v>168</v>
      </c>
    </row>
    <row r="65" spans="1:13" hidden="1" x14ac:dyDescent="0.25">
      <c r="A65" s="89" t="str">
        <f t="shared" si="0"/>
        <v/>
      </c>
      <c r="B65" s="170">
        <v>44469</v>
      </c>
      <c r="C65" s="169" t="s">
        <v>168</v>
      </c>
      <c r="D65" s="169" t="s">
        <v>1169</v>
      </c>
      <c r="E65" s="169" t="s">
        <v>148</v>
      </c>
      <c r="F65" s="169">
        <v>4181060662.0700002</v>
      </c>
      <c r="G65" s="169">
        <v>185010705.662</v>
      </c>
      <c r="H65" s="169">
        <v>22.599019999999999</v>
      </c>
      <c r="I65" s="169">
        <v>4175980601.6199999</v>
      </c>
      <c r="J65" s="169">
        <v>184815342.76800001</v>
      </c>
      <c r="K65" s="169">
        <v>22.595421999999999</v>
      </c>
      <c r="L65" s="170">
        <v>44468</v>
      </c>
      <c r="M65" s="169" t="s">
        <v>168</v>
      </c>
    </row>
    <row r="66" spans="1:13" hidden="1" x14ac:dyDescent="0.25">
      <c r="A66" s="89" t="str">
        <f t="shared" si="0"/>
        <v>Y0AL</v>
      </c>
      <c r="B66" s="170">
        <v>44469</v>
      </c>
      <c r="C66" s="169" t="s">
        <v>169</v>
      </c>
      <c r="D66" s="169" t="s">
        <v>1551</v>
      </c>
      <c r="E66" s="169" t="s">
        <v>169</v>
      </c>
      <c r="F66" s="169">
        <v>19962778564.27</v>
      </c>
      <c r="G66" s="169">
        <v>12460101.788699999</v>
      </c>
      <c r="H66" s="169">
        <v>1602.13607423128</v>
      </c>
      <c r="I66" s="169">
        <v>18466813762.23</v>
      </c>
      <c r="J66" s="169">
        <v>11513935.773700001</v>
      </c>
      <c r="K66" s="169">
        <v>1603.86631688633</v>
      </c>
      <c r="L66" s="170">
        <v>44468</v>
      </c>
      <c r="M66" s="169" t="s">
        <v>169</v>
      </c>
    </row>
    <row r="67" spans="1:13" hidden="1" x14ac:dyDescent="0.25">
      <c r="A67" s="89" t="str">
        <f t="shared" ref="A67:A130" si="1">+IF(LEFT(E67,1)="Y",M67,"")</f>
        <v/>
      </c>
      <c r="B67" s="170">
        <v>44469</v>
      </c>
      <c r="C67" s="169" t="s">
        <v>169</v>
      </c>
      <c r="D67" s="169" t="s">
        <v>1551</v>
      </c>
      <c r="E67" s="169" t="s">
        <v>161</v>
      </c>
      <c r="F67" s="169">
        <v>1466865.76</v>
      </c>
      <c r="G67" s="169">
        <v>1433.4659999999999</v>
      </c>
      <c r="H67" s="169">
        <v>1023.3000019999999</v>
      </c>
      <c r="I67" s="169">
        <v>1466748.08</v>
      </c>
      <c r="J67" s="169">
        <v>1433.3510000000001</v>
      </c>
      <c r="K67" s="169">
        <v>1023.300001</v>
      </c>
      <c r="L67" s="170">
        <v>44468</v>
      </c>
      <c r="M67" s="169" t="s">
        <v>169</v>
      </c>
    </row>
    <row r="68" spans="1:13" hidden="1" x14ac:dyDescent="0.25">
      <c r="A68" s="89" t="str">
        <f t="shared" si="1"/>
        <v/>
      </c>
      <c r="B68" s="170">
        <v>44469</v>
      </c>
      <c r="C68" s="169" t="s">
        <v>169</v>
      </c>
      <c r="D68" s="169" t="s">
        <v>1551</v>
      </c>
      <c r="E68" s="169" t="s">
        <v>146</v>
      </c>
      <c r="F68" s="169">
        <v>13809977665.950001</v>
      </c>
      <c r="G68" s="169">
        <v>8466427.2590999994</v>
      </c>
      <c r="H68" s="169">
        <v>1631.145847</v>
      </c>
      <c r="I68" s="169">
        <v>13298244018.879999</v>
      </c>
      <c r="J68" s="169">
        <v>8153417.8340999996</v>
      </c>
      <c r="K68" s="169">
        <v>1631.002395</v>
      </c>
      <c r="L68" s="170">
        <v>44468</v>
      </c>
      <c r="M68" s="169" t="s">
        <v>169</v>
      </c>
    </row>
    <row r="69" spans="1:13" hidden="1" x14ac:dyDescent="0.25">
      <c r="A69" s="89" t="str">
        <f t="shared" si="1"/>
        <v/>
      </c>
      <c r="B69" s="170">
        <v>44469</v>
      </c>
      <c r="C69" s="169" t="s">
        <v>169</v>
      </c>
      <c r="D69" s="169" t="s">
        <v>1551</v>
      </c>
      <c r="E69" s="169" t="s">
        <v>162</v>
      </c>
      <c r="F69" s="169">
        <v>6242174.9699999997</v>
      </c>
      <c r="G69" s="169">
        <v>5871.6198000000004</v>
      </c>
      <c r="H69" s="169">
        <v>1063.1095310000001</v>
      </c>
      <c r="I69" s="169">
        <v>6241626</v>
      </c>
      <c r="J69" s="169">
        <v>5871.6198000000004</v>
      </c>
      <c r="K69" s="169">
        <v>1063.0160350000001</v>
      </c>
      <c r="L69" s="170">
        <v>44468</v>
      </c>
      <c r="M69" s="169" t="s">
        <v>169</v>
      </c>
    </row>
    <row r="70" spans="1:13" hidden="1" x14ac:dyDescent="0.25">
      <c r="A70" s="89" t="str">
        <f t="shared" si="1"/>
        <v/>
      </c>
      <c r="B70" s="170">
        <v>44469</v>
      </c>
      <c r="C70" s="169" t="s">
        <v>169</v>
      </c>
      <c r="D70" s="169" t="s">
        <v>1551</v>
      </c>
      <c r="E70" s="169" t="s">
        <v>163</v>
      </c>
      <c r="F70" s="169">
        <v>694688.56</v>
      </c>
      <c r="G70" s="169">
        <v>693.51940000000002</v>
      </c>
      <c r="H70" s="169">
        <v>1001.685836</v>
      </c>
      <c r="I70" s="169">
        <v>694627.47</v>
      </c>
      <c r="J70" s="169">
        <v>693.51940000000002</v>
      </c>
      <c r="K70" s="169">
        <v>1001.597749</v>
      </c>
      <c r="L70" s="170">
        <v>44468</v>
      </c>
      <c r="M70" s="169" t="s">
        <v>169</v>
      </c>
    </row>
    <row r="71" spans="1:13" hidden="1" x14ac:dyDescent="0.25">
      <c r="A71" s="89" t="str">
        <f t="shared" si="1"/>
        <v/>
      </c>
      <c r="B71" s="170">
        <v>44469</v>
      </c>
      <c r="C71" s="169" t="s">
        <v>169</v>
      </c>
      <c r="D71" s="169" t="s">
        <v>1551</v>
      </c>
      <c r="E71" s="169" t="s">
        <v>164</v>
      </c>
      <c r="F71" s="169">
        <v>54484983.979999997</v>
      </c>
      <c r="G71" s="169">
        <v>53244.3897</v>
      </c>
      <c r="H71" s="169">
        <v>1023.3</v>
      </c>
      <c r="I71" s="169">
        <v>54618379.32</v>
      </c>
      <c r="J71" s="169">
        <v>53374.7477</v>
      </c>
      <c r="K71" s="169">
        <v>1023.3</v>
      </c>
      <c r="L71" s="170">
        <v>44468</v>
      </c>
      <c r="M71" s="169" t="s">
        <v>169</v>
      </c>
    </row>
    <row r="72" spans="1:13" hidden="1" x14ac:dyDescent="0.25">
      <c r="A72" s="89" t="str">
        <f t="shared" si="1"/>
        <v/>
      </c>
      <c r="B72" s="170">
        <v>44469</v>
      </c>
      <c r="C72" s="169" t="s">
        <v>169</v>
      </c>
      <c r="D72" s="169" t="s">
        <v>1551</v>
      </c>
      <c r="E72" s="169" t="s">
        <v>165</v>
      </c>
      <c r="F72" s="169">
        <v>6061145686.2600002</v>
      </c>
      <c r="G72" s="169">
        <v>3903750.8344999999</v>
      </c>
      <c r="H72" s="169">
        <v>1552.6466579999999</v>
      </c>
      <c r="I72" s="169">
        <v>5075567907.1899996</v>
      </c>
      <c r="J72" s="169">
        <v>3269256.6575000002</v>
      </c>
      <c r="K72" s="169">
        <v>1552.5143599999999</v>
      </c>
      <c r="L72" s="170">
        <v>44468</v>
      </c>
      <c r="M72" s="169" t="s">
        <v>169</v>
      </c>
    </row>
    <row r="73" spans="1:13" hidden="1" x14ac:dyDescent="0.25">
      <c r="A73" s="89" t="str">
        <f t="shared" si="1"/>
        <v/>
      </c>
      <c r="B73" s="170">
        <v>44469</v>
      </c>
      <c r="C73" s="169" t="s">
        <v>169</v>
      </c>
      <c r="D73" s="169" t="s">
        <v>1551</v>
      </c>
      <c r="E73" s="169" t="s">
        <v>166</v>
      </c>
      <c r="F73" s="169">
        <v>10639277.460000001</v>
      </c>
      <c r="G73" s="169">
        <v>10558.688099999999</v>
      </c>
      <c r="H73" s="169">
        <v>1007.632516</v>
      </c>
      <c r="I73" s="169">
        <v>11848378.539999999</v>
      </c>
      <c r="J73" s="169">
        <v>11759.633099999999</v>
      </c>
      <c r="K73" s="169">
        <v>1007.546616</v>
      </c>
      <c r="L73" s="170">
        <v>44468</v>
      </c>
      <c r="M73" s="169" t="s">
        <v>169</v>
      </c>
    </row>
    <row r="74" spans="1:13" hidden="1" x14ac:dyDescent="0.25">
      <c r="A74" s="89" t="str">
        <f t="shared" si="1"/>
        <v/>
      </c>
      <c r="B74" s="170">
        <v>44469</v>
      </c>
      <c r="C74" s="169" t="s">
        <v>169</v>
      </c>
      <c r="D74" s="169" t="s">
        <v>1551</v>
      </c>
      <c r="E74" s="169" t="s">
        <v>167</v>
      </c>
      <c r="F74" s="169">
        <v>18127221.329999998</v>
      </c>
      <c r="G74" s="169">
        <v>18122.0121</v>
      </c>
      <c r="H74" s="169">
        <v>1000.287453</v>
      </c>
      <c r="I74" s="169">
        <v>18132076.75</v>
      </c>
      <c r="J74" s="169">
        <v>18128.411100000001</v>
      </c>
      <c r="K74" s="169">
        <v>1000.202205</v>
      </c>
      <c r="L74" s="170">
        <v>44468</v>
      </c>
      <c r="M74" s="169" t="s">
        <v>169</v>
      </c>
    </row>
    <row r="75" spans="1:13" hidden="1" x14ac:dyDescent="0.25">
      <c r="A75" s="89" t="str">
        <f t="shared" si="1"/>
        <v>Y0AS</v>
      </c>
      <c r="B75" s="170">
        <v>44469</v>
      </c>
      <c r="C75" s="169" t="s">
        <v>170</v>
      </c>
      <c r="D75" s="169" t="s">
        <v>1170</v>
      </c>
      <c r="E75" s="169" t="s">
        <v>170</v>
      </c>
      <c r="F75" s="169">
        <v>54595046829.589996</v>
      </c>
      <c r="G75" s="169">
        <v>1578799197.5669999</v>
      </c>
      <c r="H75" s="169">
        <v>34.5801080426968</v>
      </c>
      <c r="I75" s="169">
        <v>54771162367.949997</v>
      </c>
      <c r="J75" s="169">
        <v>1580114458.437</v>
      </c>
      <c r="K75" s="169">
        <v>34.662781595029401</v>
      </c>
      <c r="L75" s="170">
        <v>44468</v>
      </c>
      <c r="M75" s="169" t="s">
        <v>170</v>
      </c>
    </row>
    <row r="76" spans="1:13" hidden="1" x14ac:dyDescent="0.25">
      <c r="A76" s="89" t="str">
        <f t="shared" si="1"/>
        <v/>
      </c>
      <c r="B76" s="170">
        <v>44469</v>
      </c>
      <c r="C76" s="169" t="s">
        <v>170</v>
      </c>
      <c r="D76" s="169" t="s">
        <v>1170</v>
      </c>
      <c r="E76" s="169" t="s">
        <v>156</v>
      </c>
      <c r="F76" s="169">
        <v>819066207.23000002</v>
      </c>
      <c r="G76" s="169">
        <v>50209353.152000003</v>
      </c>
      <c r="H76" s="169">
        <v>16.313020000000002</v>
      </c>
      <c r="I76" s="169">
        <v>821011963.74000001</v>
      </c>
      <c r="J76" s="169">
        <v>50209292</v>
      </c>
      <c r="K76" s="169">
        <v>16.351793000000001</v>
      </c>
      <c r="L76" s="170">
        <v>44468</v>
      </c>
      <c r="M76" s="169" t="s">
        <v>170</v>
      </c>
    </row>
    <row r="77" spans="1:13" hidden="1" x14ac:dyDescent="0.25">
      <c r="A77" s="89" t="str">
        <f t="shared" si="1"/>
        <v/>
      </c>
      <c r="B77" s="170">
        <v>44469</v>
      </c>
      <c r="C77" s="169" t="s">
        <v>170</v>
      </c>
      <c r="D77" s="169" t="s">
        <v>1170</v>
      </c>
      <c r="E77" s="169" t="s">
        <v>157</v>
      </c>
      <c r="F77" s="169">
        <v>50795673.049999997</v>
      </c>
      <c r="G77" s="169">
        <v>2899715.6809999999</v>
      </c>
      <c r="H77" s="169">
        <v>17.517467</v>
      </c>
      <c r="I77" s="169">
        <v>50912000.990000002</v>
      </c>
      <c r="J77" s="169">
        <v>2899544.8369999998</v>
      </c>
      <c r="K77" s="169">
        <v>17.558617999999999</v>
      </c>
      <c r="L77" s="170">
        <v>44468</v>
      </c>
      <c r="M77" s="169" t="s">
        <v>170</v>
      </c>
    </row>
    <row r="78" spans="1:13" hidden="1" x14ac:dyDescent="0.25">
      <c r="A78" s="89" t="str">
        <f t="shared" si="1"/>
        <v/>
      </c>
      <c r="B78" s="170">
        <v>44469</v>
      </c>
      <c r="C78" s="169" t="s">
        <v>170</v>
      </c>
      <c r="D78" s="169" t="s">
        <v>1170</v>
      </c>
      <c r="E78" s="169" t="s">
        <v>150</v>
      </c>
      <c r="F78" s="169">
        <v>217052516.91</v>
      </c>
      <c r="G78" s="169">
        <v>7487532.9299999997</v>
      </c>
      <c r="H78" s="169">
        <v>28.988523000000001</v>
      </c>
      <c r="I78" s="169">
        <v>217510413.38</v>
      </c>
      <c r="J78" s="169">
        <v>7485743.4340000004</v>
      </c>
      <c r="K78" s="169">
        <v>29.056621</v>
      </c>
      <c r="L78" s="170">
        <v>44468</v>
      </c>
      <c r="M78" s="169" t="s">
        <v>170</v>
      </c>
    </row>
    <row r="79" spans="1:13" hidden="1" x14ac:dyDescent="0.25">
      <c r="A79" s="89" t="str">
        <f t="shared" si="1"/>
        <v/>
      </c>
      <c r="B79" s="170">
        <v>44469</v>
      </c>
      <c r="C79" s="169" t="s">
        <v>170</v>
      </c>
      <c r="D79" s="169" t="s">
        <v>1170</v>
      </c>
      <c r="E79" s="169" t="s">
        <v>146</v>
      </c>
      <c r="F79" s="169">
        <v>3901316954.9000001</v>
      </c>
      <c r="G79" s="169">
        <v>96394674.795000002</v>
      </c>
      <c r="H79" s="169">
        <v>40.472329000000002</v>
      </c>
      <c r="I79" s="169">
        <v>3910868255.27</v>
      </c>
      <c r="J79" s="169">
        <v>96404200.591000006</v>
      </c>
      <c r="K79" s="169">
        <v>40.567405000000001</v>
      </c>
      <c r="L79" s="170">
        <v>44468</v>
      </c>
      <c r="M79" s="169" t="s">
        <v>170</v>
      </c>
    </row>
    <row r="80" spans="1:13" hidden="1" x14ac:dyDescent="0.25">
      <c r="A80" s="89" t="str">
        <f t="shared" si="1"/>
        <v/>
      </c>
      <c r="B80" s="170">
        <v>44469</v>
      </c>
      <c r="C80" s="169" t="s">
        <v>170</v>
      </c>
      <c r="D80" s="169" t="s">
        <v>1170</v>
      </c>
      <c r="E80" s="169" t="s">
        <v>147</v>
      </c>
      <c r="F80" s="169">
        <v>6770572336.3500004</v>
      </c>
      <c r="G80" s="169">
        <v>265398605.52200001</v>
      </c>
      <c r="H80" s="169">
        <v>25.510957000000001</v>
      </c>
      <c r="I80" s="169">
        <v>6792017353.3599997</v>
      </c>
      <c r="J80" s="169">
        <v>265607925.146</v>
      </c>
      <c r="K80" s="169">
        <v>25.571591000000002</v>
      </c>
      <c r="L80" s="170">
        <v>44468</v>
      </c>
      <c r="M80" s="169" t="s">
        <v>170</v>
      </c>
    </row>
    <row r="81" spans="1:13" hidden="1" x14ac:dyDescent="0.25">
      <c r="A81" s="89" t="str">
        <f t="shared" si="1"/>
        <v/>
      </c>
      <c r="B81" s="170">
        <v>44469</v>
      </c>
      <c r="C81" s="169" t="s">
        <v>170</v>
      </c>
      <c r="D81" s="169" t="s">
        <v>1170</v>
      </c>
      <c r="E81" s="169" t="s">
        <v>148</v>
      </c>
      <c r="F81" s="169">
        <v>42836243141.150002</v>
      </c>
      <c r="G81" s="169">
        <v>1156409315.487</v>
      </c>
      <c r="H81" s="169">
        <v>37.042458000000003</v>
      </c>
      <c r="I81" s="169">
        <v>42978842381.209999</v>
      </c>
      <c r="J81" s="169">
        <v>1157507752.4289999</v>
      </c>
      <c r="K81" s="169">
        <v>37.130501000000002</v>
      </c>
      <c r="L81" s="170">
        <v>44468</v>
      </c>
      <c r="M81" s="169" t="s">
        <v>170</v>
      </c>
    </row>
    <row r="82" spans="1:13" hidden="1" x14ac:dyDescent="0.25">
      <c r="A82" s="89" t="str">
        <f t="shared" si="1"/>
        <v>Y0AT</v>
      </c>
      <c r="B82" s="170">
        <v>44469</v>
      </c>
      <c r="C82" s="169" t="s">
        <v>171</v>
      </c>
      <c r="D82" s="169" t="s">
        <v>1523</v>
      </c>
      <c r="E82" s="169" t="s">
        <v>171</v>
      </c>
      <c r="F82" s="169">
        <v>20625279471.84</v>
      </c>
      <c r="G82" s="169">
        <v>687167844.96300006</v>
      </c>
      <c r="H82" s="169">
        <v>30.014907744919999</v>
      </c>
      <c r="I82" s="169">
        <v>20631561879.380001</v>
      </c>
      <c r="J82" s="169">
        <v>686508792.69799995</v>
      </c>
      <c r="K82" s="169">
        <v>30.052873464733501</v>
      </c>
      <c r="L82" s="170">
        <v>44468</v>
      </c>
      <c r="M82" s="169" t="s">
        <v>171</v>
      </c>
    </row>
    <row r="83" spans="1:13" hidden="1" x14ac:dyDescent="0.25">
      <c r="A83" s="89" t="str">
        <f t="shared" si="1"/>
        <v/>
      </c>
      <c r="B83" s="170">
        <v>44469</v>
      </c>
      <c r="C83" s="169" t="s">
        <v>171</v>
      </c>
      <c r="D83" s="169" t="s">
        <v>1523</v>
      </c>
      <c r="E83" s="169" t="s">
        <v>150</v>
      </c>
      <c r="F83" s="169">
        <v>35552320.880000003</v>
      </c>
      <c r="G83" s="169">
        <v>1714515.1710000001</v>
      </c>
      <c r="H83" s="169">
        <v>20.736077999999999</v>
      </c>
      <c r="I83" s="169">
        <v>35593485.770000003</v>
      </c>
      <c r="J83" s="169">
        <v>1714404.3910000001</v>
      </c>
      <c r="K83" s="169">
        <v>20.761429</v>
      </c>
      <c r="L83" s="170">
        <v>44468</v>
      </c>
      <c r="M83" s="169" t="s">
        <v>171</v>
      </c>
    </row>
    <row r="84" spans="1:13" hidden="1" x14ac:dyDescent="0.25">
      <c r="A84" s="89" t="str">
        <f t="shared" si="1"/>
        <v/>
      </c>
      <c r="B84" s="170">
        <v>44469</v>
      </c>
      <c r="C84" s="169" t="s">
        <v>171</v>
      </c>
      <c r="D84" s="169" t="s">
        <v>1523</v>
      </c>
      <c r="E84" s="169" t="s">
        <v>146</v>
      </c>
      <c r="F84" s="169">
        <v>859710466.70000005</v>
      </c>
      <c r="G84" s="169">
        <v>25105876.526000001</v>
      </c>
      <c r="H84" s="169">
        <v>34.243395999999997</v>
      </c>
      <c r="I84" s="169">
        <v>859881654.08000004</v>
      </c>
      <c r="J84" s="169">
        <v>25080213.436999999</v>
      </c>
      <c r="K84" s="169">
        <v>34.285260999999998</v>
      </c>
      <c r="L84" s="170">
        <v>44468</v>
      </c>
      <c r="M84" s="169" t="s">
        <v>171</v>
      </c>
    </row>
    <row r="85" spans="1:13" hidden="1" x14ac:dyDescent="0.25">
      <c r="A85" s="89" t="str">
        <f t="shared" si="1"/>
        <v/>
      </c>
      <c r="B85" s="170">
        <v>44469</v>
      </c>
      <c r="C85" s="169" t="s">
        <v>171</v>
      </c>
      <c r="D85" s="169" t="s">
        <v>1523</v>
      </c>
      <c r="E85" s="169" t="s">
        <v>147</v>
      </c>
      <c r="F85" s="169">
        <v>1191345319.6800001</v>
      </c>
      <c r="G85" s="169">
        <v>64332500.295999996</v>
      </c>
      <c r="H85" s="169">
        <v>18.518560999999998</v>
      </c>
      <c r="I85" s="169">
        <v>1191507846.26</v>
      </c>
      <c r="J85" s="169">
        <v>64260236.245999999</v>
      </c>
      <c r="K85" s="169">
        <v>18.541914999999999</v>
      </c>
      <c r="L85" s="170">
        <v>44468</v>
      </c>
      <c r="M85" s="169" t="s">
        <v>171</v>
      </c>
    </row>
    <row r="86" spans="1:13" hidden="1" x14ac:dyDescent="0.25">
      <c r="A86" s="89" t="str">
        <f t="shared" si="1"/>
        <v/>
      </c>
      <c r="B86" s="170">
        <v>44469</v>
      </c>
      <c r="C86" s="169" t="s">
        <v>171</v>
      </c>
      <c r="D86" s="169" t="s">
        <v>1523</v>
      </c>
      <c r="E86" s="169" t="s">
        <v>148</v>
      </c>
      <c r="F86" s="169">
        <v>18538671364.580002</v>
      </c>
      <c r="G86" s="169">
        <v>596014952.97000003</v>
      </c>
      <c r="H86" s="169">
        <v>31.104372999999999</v>
      </c>
      <c r="I86" s="169">
        <v>18544578893.27</v>
      </c>
      <c r="J86" s="169">
        <v>595453938.62399995</v>
      </c>
      <c r="K86" s="169">
        <v>31.143598999999998</v>
      </c>
      <c r="L86" s="170">
        <v>44468</v>
      </c>
      <c r="M86" s="169" t="s">
        <v>171</v>
      </c>
    </row>
    <row r="87" spans="1:13" hidden="1" x14ac:dyDescent="0.25">
      <c r="A87" s="89" t="str">
        <f t="shared" si="1"/>
        <v>Y0BA</v>
      </c>
      <c r="B87" s="170">
        <v>44469</v>
      </c>
      <c r="C87" s="169" t="s">
        <v>172</v>
      </c>
      <c r="D87" s="169" t="s">
        <v>3</v>
      </c>
      <c r="E87" s="169" t="s">
        <v>172</v>
      </c>
      <c r="F87" s="169">
        <v>13270274489.59</v>
      </c>
      <c r="G87" s="169">
        <v>560394959.47300005</v>
      </c>
      <c r="H87" s="169">
        <v>23.6802174346276</v>
      </c>
      <c r="I87" s="169">
        <v>13090349765.01</v>
      </c>
      <c r="J87" s="169">
        <v>556832119.671</v>
      </c>
      <c r="K87" s="169">
        <v>23.508611128151699</v>
      </c>
      <c r="L87" s="170">
        <v>44468</v>
      </c>
      <c r="M87" s="169" t="s">
        <v>172</v>
      </c>
    </row>
    <row r="88" spans="1:13" hidden="1" x14ac:dyDescent="0.25">
      <c r="A88" s="89" t="str">
        <f t="shared" si="1"/>
        <v/>
      </c>
      <c r="B88" s="170">
        <v>44469</v>
      </c>
      <c r="C88" s="169" t="s">
        <v>172</v>
      </c>
      <c r="D88" s="169" t="s">
        <v>3</v>
      </c>
      <c r="E88" s="169" t="s">
        <v>150</v>
      </c>
      <c r="F88" s="169">
        <v>107064296.44</v>
      </c>
      <c r="G88" s="169">
        <v>4252381.4919999996</v>
      </c>
      <c r="H88" s="169">
        <v>25.177491</v>
      </c>
      <c r="I88" s="169">
        <v>106249554.15000001</v>
      </c>
      <c r="J88" s="169">
        <v>4251381.142</v>
      </c>
      <c r="K88" s="169">
        <v>24.991772999999998</v>
      </c>
      <c r="L88" s="170">
        <v>44468</v>
      </c>
      <c r="M88" s="169" t="s">
        <v>172</v>
      </c>
    </row>
    <row r="89" spans="1:13" hidden="1" x14ac:dyDescent="0.25">
      <c r="A89" s="89" t="str">
        <f t="shared" si="1"/>
        <v/>
      </c>
      <c r="B89" s="170">
        <v>44469</v>
      </c>
      <c r="C89" s="169" t="s">
        <v>172</v>
      </c>
      <c r="D89" s="169" t="s">
        <v>3</v>
      </c>
      <c r="E89" s="169" t="s">
        <v>146</v>
      </c>
      <c r="F89" s="169">
        <v>2624638676.9000001</v>
      </c>
      <c r="G89" s="169">
        <v>104245439.279</v>
      </c>
      <c r="H89" s="169">
        <v>25.177492000000001</v>
      </c>
      <c r="I89" s="169">
        <v>2606502482.0300002</v>
      </c>
      <c r="J89" s="169">
        <v>104294421.043</v>
      </c>
      <c r="K89" s="169">
        <v>24.991772999999998</v>
      </c>
      <c r="L89" s="170">
        <v>44468</v>
      </c>
      <c r="M89" s="169" t="s">
        <v>172</v>
      </c>
    </row>
    <row r="90" spans="1:13" hidden="1" x14ac:dyDescent="0.25">
      <c r="A90" s="89" t="str">
        <f t="shared" si="1"/>
        <v/>
      </c>
      <c r="B90" s="170">
        <v>44469</v>
      </c>
      <c r="C90" s="169" t="s">
        <v>172</v>
      </c>
      <c r="D90" s="169" t="s">
        <v>3</v>
      </c>
      <c r="E90" s="169" t="s">
        <v>147</v>
      </c>
      <c r="F90" s="169">
        <v>732141040.54999995</v>
      </c>
      <c r="G90" s="169">
        <v>31396098.714000002</v>
      </c>
      <c r="H90" s="169">
        <v>23.319490999999999</v>
      </c>
      <c r="I90" s="169">
        <v>727926777.14999998</v>
      </c>
      <c r="J90" s="169">
        <v>31446282.177999999</v>
      </c>
      <c r="K90" s="169">
        <v>23.148261999999999</v>
      </c>
      <c r="L90" s="170">
        <v>44468</v>
      </c>
      <c r="M90" s="169" t="s">
        <v>172</v>
      </c>
    </row>
    <row r="91" spans="1:13" hidden="1" x14ac:dyDescent="0.25">
      <c r="A91" s="89" t="str">
        <f t="shared" si="1"/>
        <v/>
      </c>
      <c r="B91" s="170">
        <v>44469</v>
      </c>
      <c r="C91" s="169" t="s">
        <v>172</v>
      </c>
      <c r="D91" s="169" t="s">
        <v>3</v>
      </c>
      <c r="E91" s="169" t="s">
        <v>148</v>
      </c>
      <c r="F91" s="169">
        <v>9806430475.7000008</v>
      </c>
      <c r="G91" s="169">
        <v>420501039.98799998</v>
      </c>
      <c r="H91" s="169">
        <v>23.320823000000001</v>
      </c>
      <c r="I91" s="169">
        <v>9649670951.6800003</v>
      </c>
      <c r="J91" s="169">
        <v>416840035.30800003</v>
      </c>
      <c r="K91" s="169">
        <v>23.149578000000002</v>
      </c>
      <c r="L91" s="170">
        <v>44468</v>
      </c>
      <c r="M91" s="169" t="s">
        <v>172</v>
      </c>
    </row>
    <row r="92" spans="1:13" hidden="1" x14ac:dyDescent="0.25">
      <c r="A92" s="89" t="str">
        <f t="shared" si="1"/>
        <v>Y0BB</v>
      </c>
      <c r="B92" s="170">
        <v>44469</v>
      </c>
      <c r="C92" s="169" t="s">
        <v>173</v>
      </c>
      <c r="D92" s="169" t="s">
        <v>4</v>
      </c>
      <c r="E92" s="169" t="s">
        <v>173</v>
      </c>
      <c r="F92" s="169">
        <v>70817032279.850006</v>
      </c>
      <c r="G92" s="169">
        <v>353860437.10100001</v>
      </c>
      <c r="H92" s="169">
        <v>200.12701295465001</v>
      </c>
      <c r="I92" s="169">
        <v>70800206317.080002</v>
      </c>
      <c r="J92" s="169">
        <v>354166498.05699998</v>
      </c>
      <c r="K92" s="169">
        <v>199.90656006566999</v>
      </c>
      <c r="L92" s="170">
        <v>44468</v>
      </c>
      <c r="M92" s="169" t="s">
        <v>173</v>
      </c>
    </row>
    <row r="93" spans="1:13" hidden="1" x14ac:dyDescent="0.25">
      <c r="A93" s="89" t="str">
        <f t="shared" si="1"/>
        <v/>
      </c>
      <c r="B93" s="170">
        <v>44469</v>
      </c>
      <c r="C93" s="169" t="s">
        <v>173</v>
      </c>
      <c r="D93" s="169" t="s">
        <v>4</v>
      </c>
      <c r="E93" s="169" t="s">
        <v>150</v>
      </c>
      <c r="F93" s="169">
        <v>232045899.40000001</v>
      </c>
      <c r="G93" s="169">
        <v>3870530.4079999998</v>
      </c>
      <c r="H93" s="169">
        <v>59.951963999999997</v>
      </c>
      <c r="I93" s="169">
        <v>231813020.94</v>
      </c>
      <c r="J93" s="169">
        <v>3871155.3</v>
      </c>
      <c r="K93" s="169">
        <v>59.882128999999999</v>
      </c>
      <c r="L93" s="170">
        <v>44468</v>
      </c>
      <c r="M93" s="169" t="s">
        <v>173</v>
      </c>
    </row>
    <row r="94" spans="1:13" hidden="1" x14ac:dyDescent="0.25">
      <c r="A94" s="89" t="str">
        <f t="shared" si="1"/>
        <v/>
      </c>
      <c r="B94" s="170">
        <v>44469</v>
      </c>
      <c r="C94" s="169" t="s">
        <v>173</v>
      </c>
      <c r="D94" s="169" t="s">
        <v>4</v>
      </c>
      <c r="E94" s="169" t="s">
        <v>146</v>
      </c>
      <c r="F94" s="169">
        <v>15261852567.93</v>
      </c>
      <c r="G94" s="169">
        <v>66921778.843000002</v>
      </c>
      <c r="H94" s="169">
        <v>228.055094</v>
      </c>
      <c r="I94" s="169">
        <v>15248078669.540001</v>
      </c>
      <c r="J94" s="169">
        <v>66939355.262999997</v>
      </c>
      <c r="K94" s="169">
        <v>227.789446</v>
      </c>
      <c r="L94" s="170">
        <v>44468</v>
      </c>
      <c r="M94" s="169" t="s">
        <v>173</v>
      </c>
    </row>
    <row r="95" spans="1:13" hidden="1" x14ac:dyDescent="0.25">
      <c r="A95" s="89" t="str">
        <f t="shared" si="1"/>
        <v/>
      </c>
      <c r="B95" s="170">
        <v>44469</v>
      </c>
      <c r="C95" s="169" t="s">
        <v>173</v>
      </c>
      <c r="D95" s="169" t="s">
        <v>4</v>
      </c>
      <c r="E95" s="169" t="s">
        <v>147</v>
      </c>
      <c r="F95" s="169">
        <v>1491381099.8</v>
      </c>
      <c r="G95" s="169">
        <v>27060739.013999999</v>
      </c>
      <c r="H95" s="169">
        <v>55.112357000000003</v>
      </c>
      <c r="I95" s="169">
        <v>1489910569.29</v>
      </c>
      <c r="J95" s="169">
        <v>27064713.204</v>
      </c>
      <c r="K95" s="169">
        <v>55.049930000000003</v>
      </c>
      <c r="L95" s="170">
        <v>44468</v>
      </c>
      <c r="M95" s="169" t="s">
        <v>173</v>
      </c>
    </row>
    <row r="96" spans="1:13" hidden="1" x14ac:dyDescent="0.25">
      <c r="A96" s="89" t="str">
        <f t="shared" si="1"/>
        <v/>
      </c>
      <c r="B96" s="170">
        <v>44469</v>
      </c>
      <c r="C96" s="169" t="s">
        <v>173</v>
      </c>
      <c r="D96" s="169" t="s">
        <v>4</v>
      </c>
      <c r="E96" s="169" t="s">
        <v>148</v>
      </c>
      <c r="F96" s="169">
        <v>53831752712.720001</v>
      </c>
      <c r="G96" s="169">
        <v>256007388.836</v>
      </c>
      <c r="H96" s="169">
        <v>210.274215</v>
      </c>
      <c r="I96" s="169">
        <v>53830404057.309998</v>
      </c>
      <c r="J96" s="169">
        <v>256291274.28999999</v>
      </c>
      <c r="K96" s="169">
        <v>210.03603899999999</v>
      </c>
      <c r="L96" s="170">
        <v>44468</v>
      </c>
      <c r="M96" s="169" t="s">
        <v>173</v>
      </c>
    </row>
    <row r="97" spans="1:13" hidden="1" x14ac:dyDescent="0.25">
      <c r="A97" s="89" t="str">
        <f t="shared" si="1"/>
        <v>Y0BF</v>
      </c>
      <c r="B97" s="170">
        <v>44469</v>
      </c>
      <c r="C97" s="169" t="s">
        <v>176</v>
      </c>
      <c r="D97" s="169" t="s">
        <v>7</v>
      </c>
      <c r="E97" s="169" t="s">
        <v>176</v>
      </c>
      <c r="F97" s="169">
        <v>89844202032.929993</v>
      </c>
      <c r="G97" s="169">
        <v>1484419345.8</v>
      </c>
      <c r="H97" s="169">
        <v>60.524812134208702</v>
      </c>
      <c r="I97" s="169">
        <v>89821194543.110001</v>
      </c>
      <c r="J97" s="169">
        <v>1484286372.1489999</v>
      </c>
      <c r="K97" s="169">
        <v>60.514733698635098</v>
      </c>
      <c r="L97" s="170">
        <v>44468</v>
      </c>
      <c r="M97" s="169" t="s">
        <v>176</v>
      </c>
    </row>
    <row r="98" spans="1:13" hidden="1" x14ac:dyDescent="0.25">
      <c r="A98" s="89" t="str">
        <f t="shared" si="1"/>
        <v/>
      </c>
      <c r="B98" s="170">
        <v>44469</v>
      </c>
      <c r="C98" s="169" t="s">
        <v>176</v>
      </c>
      <c r="D98" s="169" t="s">
        <v>7</v>
      </c>
      <c r="E98" s="169" t="s">
        <v>156</v>
      </c>
      <c r="F98" s="169">
        <v>23117142</v>
      </c>
      <c r="G98" s="169">
        <v>1880670.284</v>
      </c>
      <c r="H98" s="169">
        <v>12.291969999999999</v>
      </c>
      <c r="I98" s="169">
        <v>23111338.719999999</v>
      </c>
      <c r="J98" s="169">
        <v>1880670.284</v>
      </c>
      <c r="K98" s="169">
        <v>12.288883999999999</v>
      </c>
      <c r="L98" s="170">
        <v>44468</v>
      </c>
      <c r="M98" s="169" t="s">
        <v>176</v>
      </c>
    </row>
    <row r="99" spans="1:13" hidden="1" x14ac:dyDescent="0.25">
      <c r="A99" s="89" t="str">
        <f t="shared" si="1"/>
        <v/>
      </c>
      <c r="B99" s="170">
        <v>44469</v>
      </c>
      <c r="C99" s="169" t="s">
        <v>176</v>
      </c>
      <c r="D99" s="169" t="s">
        <v>7</v>
      </c>
      <c r="E99" s="169" t="s">
        <v>157</v>
      </c>
      <c r="F99" s="169">
        <v>3685576.28</v>
      </c>
      <c r="G99" s="169">
        <v>297423.77299999999</v>
      </c>
      <c r="H99" s="169">
        <v>12.391667</v>
      </c>
      <c r="I99" s="169">
        <v>3684616.73</v>
      </c>
      <c r="J99" s="169">
        <v>297423.77299999999</v>
      </c>
      <c r="K99" s="169">
        <v>12.388441</v>
      </c>
      <c r="L99" s="170">
        <v>44468</v>
      </c>
      <c r="M99" s="169" t="s">
        <v>176</v>
      </c>
    </row>
    <row r="100" spans="1:13" hidden="1" x14ac:dyDescent="0.25">
      <c r="A100" s="89" t="str">
        <f t="shared" si="1"/>
        <v/>
      </c>
      <c r="B100" s="170">
        <v>44469</v>
      </c>
      <c r="C100" s="169" t="s">
        <v>176</v>
      </c>
      <c r="D100" s="169" t="s">
        <v>7</v>
      </c>
      <c r="E100" s="169" t="s">
        <v>146</v>
      </c>
      <c r="F100" s="169">
        <v>66308071151.93</v>
      </c>
      <c r="G100" s="169">
        <v>1068169986.872</v>
      </c>
      <c r="H100" s="169">
        <v>62.076329000000001</v>
      </c>
      <c r="I100" s="169">
        <v>66293088640.540001</v>
      </c>
      <c r="J100" s="169">
        <v>1068206740.147</v>
      </c>
      <c r="K100" s="169">
        <v>62.060167</v>
      </c>
      <c r="L100" s="170">
        <v>44468</v>
      </c>
      <c r="M100" s="169" t="s">
        <v>176</v>
      </c>
    </row>
    <row r="101" spans="1:13" hidden="1" x14ac:dyDescent="0.25">
      <c r="A101" s="89" t="str">
        <f t="shared" si="1"/>
        <v/>
      </c>
      <c r="B101" s="170">
        <v>44469</v>
      </c>
      <c r="C101" s="169" t="s">
        <v>176</v>
      </c>
      <c r="D101" s="169" t="s">
        <v>7</v>
      </c>
      <c r="E101" s="169" t="s">
        <v>177</v>
      </c>
      <c r="F101" s="169">
        <v>5697848.3799999999</v>
      </c>
      <c r="G101" s="169">
        <v>280357.18</v>
      </c>
      <c r="H101" s="169">
        <v>20.323533000000001</v>
      </c>
      <c r="I101" s="169">
        <v>5696364.9299999997</v>
      </c>
      <c r="J101" s="169">
        <v>280357.18</v>
      </c>
      <c r="K101" s="169">
        <v>20.318242000000001</v>
      </c>
      <c r="L101" s="170">
        <v>44468</v>
      </c>
      <c r="M101" s="169" t="s">
        <v>176</v>
      </c>
    </row>
    <row r="102" spans="1:13" hidden="1" x14ac:dyDescent="0.25">
      <c r="A102" s="89" t="str">
        <f t="shared" si="1"/>
        <v/>
      </c>
      <c r="B102" s="170">
        <v>44469</v>
      </c>
      <c r="C102" s="169" t="s">
        <v>176</v>
      </c>
      <c r="D102" s="169" t="s">
        <v>7</v>
      </c>
      <c r="E102" s="169" t="s">
        <v>178</v>
      </c>
      <c r="F102" s="169">
        <v>25791402.890000001</v>
      </c>
      <c r="G102" s="169">
        <v>2160727.9720000001</v>
      </c>
      <c r="H102" s="169">
        <v>11.936441</v>
      </c>
      <c r="I102" s="169">
        <v>23843234.219999999</v>
      </c>
      <c r="J102" s="169">
        <v>1998035.8540000001</v>
      </c>
      <c r="K102" s="169">
        <v>11.933337</v>
      </c>
      <c r="L102" s="170">
        <v>44468</v>
      </c>
      <c r="M102" s="169" t="s">
        <v>176</v>
      </c>
    </row>
    <row r="103" spans="1:13" hidden="1" x14ac:dyDescent="0.25">
      <c r="A103" s="89" t="str">
        <f t="shared" si="1"/>
        <v/>
      </c>
      <c r="B103" s="170">
        <v>44469</v>
      </c>
      <c r="C103" s="169" t="s">
        <v>176</v>
      </c>
      <c r="D103" s="169" t="s">
        <v>7</v>
      </c>
      <c r="E103" s="169" t="s">
        <v>148</v>
      </c>
      <c r="F103" s="169">
        <v>23205631079.18</v>
      </c>
      <c r="G103" s="169">
        <v>393164947.21100003</v>
      </c>
      <c r="H103" s="169">
        <v>59.022635000000001</v>
      </c>
      <c r="I103" s="169">
        <v>23199730845.509998</v>
      </c>
      <c r="J103" s="169">
        <v>393163681.05699998</v>
      </c>
      <c r="K103" s="169">
        <v>59.007818</v>
      </c>
      <c r="L103" s="170">
        <v>44468</v>
      </c>
      <c r="M103" s="169" t="s">
        <v>176</v>
      </c>
    </row>
    <row r="104" spans="1:13" hidden="1" x14ac:dyDescent="0.25">
      <c r="A104" s="89" t="str">
        <f t="shared" si="1"/>
        <v/>
      </c>
      <c r="B104" s="170">
        <v>44469</v>
      </c>
      <c r="C104" s="169" t="s">
        <v>176</v>
      </c>
      <c r="D104" s="169" t="s">
        <v>7</v>
      </c>
      <c r="E104" s="169" t="s">
        <v>179</v>
      </c>
      <c r="F104" s="169">
        <v>146444390.43000001</v>
      </c>
      <c r="G104" s="169">
        <v>12613897.960000001</v>
      </c>
      <c r="H104" s="169">
        <v>11.609764999999999</v>
      </c>
      <c r="I104" s="169">
        <v>146407627.15000001</v>
      </c>
      <c r="J104" s="169">
        <v>12613897.960000001</v>
      </c>
      <c r="K104" s="169">
        <v>11.60685</v>
      </c>
      <c r="L104" s="170">
        <v>44468</v>
      </c>
      <c r="M104" s="169" t="s">
        <v>176</v>
      </c>
    </row>
    <row r="105" spans="1:13" hidden="1" x14ac:dyDescent="0.25">
      <c r="A105" s="89" t="str">
        <f t="shared" si="1"/>
        <v/>
      </c>
      <c r="B105" s="170">
        <v>44469</v>
      </c>
      <c r="C105" s="169" t="s">
        <v>176</v>
      </c>
      <c r="D105" s="169" t="s">
        <v>7</v>
      </c>
      <c r="E105" s="169" t="s">
        <v>180</v>
      </c>
      <c r="F105" s="169">
        <v>107257201.12</v>
      </c>
      <c r="G105" s="169">
        <v>4783989.8210000005</v>
      </c>
      <c r="H105" s="169">
        <v>22.420031000000002</v>
      </c>
      <c r="I105" s="169">
        <v>107230275.37</v>
      </c>
      <c r="J105" s="169">
        <v>4783989.8210000005</v>
      </c>
      <c r="K105" s="169">
        <v>22.414403</v>
      </c>
      <c r="L105" s="170">
        <v>44468</v>
      </c>
      <c r="M105" s="169" t="s">
        <v>176</v>
      </c>
    </row>
    <row r="106" spans="1:13" hidden="1" x14ac:dyDescent="0.25">
      <c r="A106" s="89" t="str">
        <f t="shared" si="1"/>
        <v/>
      </c>
      <c r="B106" s="170">
        <v>44469</v>
      </c>
      <c r="C106" s="169" t="s">
        <v>176</v>
      </c>
      <c r="D106" s="169" t="s">
        <v>7</v>
      </c>
      <c r="E106" s="169" t="s">
        <v>181</v>
      </c>
      <c r="F106" s="169">
        <v>18506240.719999999</v>
      </c>
      <c r="G106" s="169">
        <v>1067344.727</v>
      </c>
      <c r="H106" s="169">
        <v>17.338578999999999</v>
      </c>
      <c r="I106" s="169">
        <v>18401599.940000001</v>
      </c>
      <c r="J106" s="169">
        <v>1061576.0730000001</v>
      </c>
      <c r="K106" s="169">
        <v>17.334226000000001</v>
      </c>
      <c r="L106" s="170">
        <v>44468</v>
      </c>
      <c r="M106" s="169" t="s">
        <v>176</v>
      </c>
    </row>
    <row r="107" spans="1:13" hidden="1" x14ac:dyDescent="0.25">
      <c r="A107" s="89" t="str">
        <f t="shared" si="1"/>
        <v>Y0BJ</v>
      </c>
      <c r="B107" s="170">
        <v>44469</v>
      </c>
      <c r="C107" s="169" t="s">
        <v>182</v>
      </c>
      <c r="D107" s="169" t="s">
        <v>8</v>
      </c>
      <c r="E107" s="169" t="s">
        <v>182</v>
      </c>
      <c r="F107" s="169">
        <v>733811476.62</v>
      </c>
      <c r="G107" s="169">
        <v>34936092.824000001</v>
      </c>
      <c r="H107" s="169">
        <v>21.004394518779499</v>
      </c>
      <c r="I107" s="169">
        <v>733204685.99000001</v>
      </c>
      <c r="J107" s="169">
        <v>34924029.553000003</v>
      </c>
      <c r="K107" s="169">
        <v>20.9942751559439</v>
      </c>
      <c r="L107" s="170">
        <v>44468</v>
      </c>
      <c r="M107" s="169" t="s">
        <v>182</v>
      </c>
    </row>
    <row r="108" spans="1:13" hidden="1" x14ac:dyDescent="0.25">
      <c r="A108" s="89" t="str">
        <f t="shared" si="1"/>
        <v/>
      </c>
      <c r="B108" s="170">
        <v>44469</v>
      </c>
      <c r="C108" s="169" t="s">
        <v>182</v>
      </c>
      <c r="D108" s="169" t="s">
        <v>8</v>
      </c>
      <c r="E108" s="169" t="s">
        <v>146</v>
      </c>
      <c r="F108" s="169">
        <v>52710715.119999997</v>
      </c>
      <c r="G108" s="169">
        <v>2166396.2220000001</v>
      </c>
      <c r="H108" s="169">
        <v>24.331059</v>
      </c>
      <c r="I108" s="169">
        <v>52675644.460000001</v>
      </c>
      <c r="J108" s="169">
        <v>2166026.8930000002</v>
      </c>
      <c r="K108" s="169">
        <v>24.319016999999999</v>
      </c>
      <c r="L108" s="170">
        <v>44468</v>
      </c>
      <c r="M108" s="169" t="s">
        <v>182</v>
      </c>
    </row>
    <row r="109" spans="1:13" hidden="1" x14ac:dyDescent="0.25">
      <c r="A109" s="89" t="str">
        <f t="shared" si="1"/>
        <v/>
      </c>
      <c r="B109" s="170">
        <v>44469</v>
      </c>
      <c r="C109" s="169" t="s">
        <v>182</v>
      </c>
      <c r="D109" s="169" t="s">
        <v>8</v>
      </c>
      <c r="E109" s="169" t="s">
        <v>162</v>
      </c>
      <c r="F109" s="169">
        <v>4531890.42</v>
      </c>
      <c r="G109" s="169">
        <v>309062.67</v>
      </c>
      <c r="H109" s="169">
        <v>14.663338</v>
      </c>
      <c r="I109" s="169">
        <v>4529647.3499999996</v>
      </c>
      <c r="J109" s="169">
        <v>309062.67</v>
      </c>
      <c r="K109" s="169">
        <v>14.656079999999999</v>
      </c>
      <c r="L109" s="170">
        <v>44468</v>
      </c>
      <c r="M109" s="169" t="s">
        <v>182</v>
      </c>
    </row>
    <row r="110" spans="1:13" hidden="1" x14ac:dyDescent="0.25">
      <c r="A110" s="89" t="str">
        <f t="shared" si="1"/>
        <v/>
      </c>
      <c r="B110" s="170">
        <v>44469</v>
      </c>
      <c r="C110" s="169" t="s">
        <v>182</v>
      </c>
      <c r="D110" s="169" t="s">
        <v>8</v>
      </c>
      <c r="E110" s="169" t="s">
        <v>178</v>
      </c>
      <c r="F110" s="169">
        <v>3118942.38</v>
      </c>
      <c r="G110" s="169">
        <v>207509.64199999999</v>
      </c>
      <c r="H110" s="169">
        <v>15.030348999999999</v>
      </c>
      <c r="I110" s="169">
        <v>3092399.92</v>
      </c>
      <c r="J110" s="169">
        <v>205845.61</v>
      </c>
      <c r="K110" s="169">
        <v>15.022909</v>
      </c>
      <c r="L110" s="170">
        <v>44468</v>
      </c>
      <c r="M110" s="169" t="s">
        <v>182</v>
      </c>
    </row>
    <row r="111" spans="1:13" hidden="1" x14ac:dyDescent="0.25">
      <c r="A111" s="89" t="str">
        <f t="shared" si="1"/>
        <v/>
      </c>
      <c r="B111" s="170">
        <v>44469</v>
      </c>
      <c r="C111" s="169" t="s">
        <v>182</v>
      </c>
      <c r="D111" s="169" t="s">
        <v>8</v>
      </c>
      <c r="E111" s="169" t="s">
        <v>148</v>
      </c>
      <c r="F111" s="169">
        <v>585248410.91999996</v>
      </c>
      <c r="G111" s="169">
        <v>25796476.022</v>
      </c>
      <c r="H111" s="169">
        <v>22.687145999999998</v>
      </c>
      <c r="I111" s="169">
        <v>584748981.54999995</v>
      </c>
      <c r="J111" s="169">
        <v>25786596.513999999</v>
      </c>
      <c r="K111" s="169">
        <v>22.676469999999998</v>
      </c>
      <c r="L111" s="170">
        <v>44468</v>
      </c>
      <c r="M111" s="169" t="s">
        <v>182</v>
      </c>
    </row>
    <row r="112" spans="1:13" hidden="1" x14ac:dyDescent="0.25">
      <c r="A112" s="89" t="str">
        <f t="shared" si="1"/>
        <v/>
      </c>
      <c r="B112" s="170">
        <v>44469</v>
      </c>
      <c r="C112" s="169" t="s">
        <v>182</v>
      </c>
      <c r="D112" s="169" t="s">
        <v>8</v>
      </c>
      <c r="E112" s="169" t="s">
        <v>183</v>
      </c>
      <c r="F112" s="169">
        <v>46930783.25</v>
      </c>
      <c r="G112" s="169">
        <v>3527701.2749999999</v>
      </c>
      <c r="H112" s="169">
        <v>13.303502999999999</v>
      </c>
      <c r="I112" s="169">
        <v>46906699.030000001</v>
      </c>
      <c r="J112" s="169">
        <v>3527550.8730000001</v>
      </c>
      <c r="K112" s="169">
        <v>13.297242000000001</v>
      </c>
      <c r="L112" s="170">
        <v>44468</v>
      </c>
      <c r="M112" s="169" t="s">
        <v>182</v>
      </c>
    </row>
    <row r="113" spans="1:13" hidden="1" x14ac:dyDescent="0.25">
      <c r="A113" s="89" t="str">
        <f t="shared" si="1"/>
        <v/>
      </c>
      <c r="B113" s="170">
        <v>44469</v>
      </c>
      <c r="C113" s="169" t="s">
        <v>182</v>
      </c>
      <c r="D113" s="169" t="s">
        <v>8</v>
      </c>
      <c r="E113" s="169" t="s">
        <v>179</v>
      </c>
      <c r="F113" s="169">
        <v>41270734.530000001</v>
      </c>
      <c r="G113" s="169">
        <v>2928946.9929999998</v>
      </c>
      <c r="H113" s="169">
        <v>14.090638999999999</v>
      </c>
      <c r="I113" s="169">
        <v>41251313.68</v>
      </c>
      <c r="J113" s="169">
        <v>2928946.9929999998</v>
      </c>
      <c r="K113" s="169">
        <v>14.084008000000001</v>
      </c>
      <c r="L113" s="170">
        <v>44468</v>
      </c>
      <c r="M113" s="169" t="s">
        <v>182</v>
      </c>
    </row>
    <row r="114" spans="1:13" hidden="1" x14ac:dyDescent="0.25">
      <c r="A114" s="89" t="str">
        <f t="shared" si="1"/>
        <v>Y0BK</v>
      </c>
      <c r="B114" s="170">
        <v>44469</v>
      </c>
      <c r="C114" s="169" t="s">
        <v>184</v>
      </c>
      <c r="D114" s="169" t="s">
        <v>1171</v>
      </c>
      <c r="E114" s="169" t="s">
        <v>184</v>
      </c>
      <c r="F114" s="169">
        <v>389320517.5</v>
      </c>
      <c r="G114" s="169">
        <v>17276909.984000001</v>
      </c>
      <c r="H114" s="169">
        <v>22.534152105934801</v>
      </c>
      <c r="I114" s="169">
        <v>389343531.42000002</v>
      </c>
      <c r="J114" s="169">
        <v>17280755.002</v>
      </c>
      <c r="K114" s="169">
        <v>22.5304699577616</v>
      </c>
      <c r="L114" s="170">
        <v>44468</v>
      </c>
      <c r="M114" s="169" t="s">
        <v>184</v>
      </c>
    </row>
    <row r="115" spans="1:13" hidden="1" x14ac:dyDescent="0.25">
      <c r="A115" s="89" t="str">
        <f t="shared" si="1"/>
        <v/>
      </c>
      <c r="B115" s="170">
        <v>44469</v>
      </c>
      <c r="C115" s="169" t="s">
        <v>184</v>
      </c>
      <c r="D115" s="169" t="s">
        <v>1171</v>
      </c>
      <c r="E115" s="169" t="s">
        <v>146</v>
      </c>
      <c r="F115" s="169">
        <v>40333512.270000003</v>
      </c>
      <c r="G115" s="169">
        <v>888241.77399999998</v>
      </c>
      <c r="H115" s="169">
        <v>45.408259000000001</v>
      </c>
      <c r="I115" s="169">
        <v>40067946.880000003</v>
      </c>
      <c r="J115" s="169">
        <v>881983.723</v>
      </c>
      <c r="K115" s="169">
        <v>45.429349999999999</v>
      </c>
      <c r="L115" s="170">
        <v>44468</v>
      </c>
      <c r="M115" s="169" t="s">
        <v>184</v>
      </c>
    </row>
    <row r="116" spans="1:13" hidden="1" x14ac:dyDescent="0.25">
      <c r="A116" s="89" t="str">
        <f t="shared" si="1"/>
        <v/>
      </c>
      <c r="B116" s="170">
        <v>44469</v>
      </c>
      <c r="C116" s="169" t="s">
        <v>184</v>
      </c>
      <c r="D116" s="169" t="s">
        <v>1171</v>
      </c>
      <c r="E116" s="169" t="s">
        <v>162</v>
      </c>
      <c r="F116" s="169">
        <v>3277782.82</v>
      </c>
      <c r="G116" s="169">
        <v>265128.01699999999</v>
      </c>
      <c r="H116" s="169">
        <v>12.363019</v>
      </c>
      <c r="I116" s="169">
        <v>3279305.23</v>
      </c>
      <c r="J116" s="169">
        <v>265128.01699999999</v>
      </c>
      <c r="K116" s="169">
        <v>12.368762</v>
      </c>
      <c r="L116" s="170">
        <v>44468</v>
      </c>
      <c r="M116" s="169" t="s">
        <v>184</v>
      </c>
    </row>
    <row r="117" spans="1:13" hidden="1" x14ac:dyDescent="0.25">
      <c r="A117" s="89" t="str">
        <f t="shared" si="1"/>
        <v/>
      </c>
      <c r="B117" s="170">
        <v>44469</v>
      </c>
      <c r="C117" s="169" t="s">
        <v>184</v>
      </c>
      <c r="D117" s="169" t="s">
        <v>1171</v>
      </c>
      <c r="E117" s="169" t="s">
        <v>178</v>
      </c>
      <c r="F117" s="169">
        <v>661614.69999999995</v>
      </c>
      <c r="G117" s="169">
        <v>55551.434000000001</v>
      </c>
      <c r="H117" s="169">
        <v>11.909948</v>
      </c>
      <c r="I117" s="169">
        <v>783337.81</v>
      </c>
      <c r="J117" s="169">
        <v>65741.17</v>
      </c>
      <c r="K117" s="169">
        <v>11.915483</v>
      </c>
      <c r="L117" s="170">
        <v>44468</v>
      </c>
      <c r="M117" s="169" t="s">
        <v>184</v>
      </c>
    </row>
    <row r="118" spans="1:13" hidden="1" x14ac:dyDescent="0.25">
      <c r="A118" s="89" t="str">
        <f t="shared" si="1"/>
        <v/>
      </c>
      <c r="B118" s="170">
        <v>44469</v>
      </c>
      <c r="C118" s="169" t="s">
        <v>184</v>
      </c>
      <c r="D118" s="169" t="s">
        <v>1171</v>
      </c>
      <c r="E118" s="169" t="s">
        <v>148</v>
      </c>
      <c r="F118" s="169">
        <v>220868802.96000001</v>
      </c>
      <c r="G118" s="169">
        <v>5154633.59</v>
      </c>
      <c r="H118" s="169">
        <v>42.848593999999999</v>
      </c>
      <c r="I118" s="169">
        <v>220975275.02000001</v>
      </c>
      <c r="J118" s="169">
        <v>5154633.59</v>
      </c>
      <c r="K118" s="169">
        <v>42.869250000000001</v>
      </c>
      <c r="L118" s="170">
        <v>44468</v>
      </c>
      <c r="M118" s="169" t="s">
        <v>184</v>
      </c>
    </row>
    <row r="119" spans="1:13" hidden="1" x14ac:dyDescent="0.25">
      <c r="A119" s="89" t="str">
        <f t="shared" si="1"/>
        <v/>
      </c>
      <c r="B119" s="170">
        <v>44469</v>
      </c>
      <c r="C119" s="169" t="s">
        <v>184</v>
      </c>
      <c r="D119" s="169" t="s">
        <v>1171</v>
      </c>
      <c r="E119" s="169" t="s">
        <v>183</v>
      </c>
      <c r="F119" s="169">
        <v>52376004.619999997</v>
      </c>
      <c r="G119" s="169">
        <v>4541696.693</v>
      </c>
      <c r="H119" s="169">
        <v>11.532254999999999</v>
      </c>
      <c r="I119" s="169">
        <v>52400253.049999997</v>
      </c>
      <c r="J119" s="169">
        <v>4541610.0259999996</v>
      </c>
      <c r="K119" s="169">
        <v>11.537813999999999</v>
      </c>
      <c r="L119" s="170">
        <v>44468</v>
      </c>
      <c r="M119" s="169" t="s">
        <v>184</v>
      </c>
    </row>
    <row r="120" spans="1:13" hidden="1" x14ac:dyDescent="0.25">
      <c r="A120" s="89" t="str">
        <f t="shared" si="1"/>
        <v/>
      </c>
      <c r="B120" s="170">
        <v>44469</v>
      </c>
      <c r="C120" s="169" t="s">
        <v>184</v>
      </c>
      <c r="D120" s="169" t="s">
        <v>1171</v>
      </c>
      <c r="E120" s="169" t="s">
        <v>179</v>
      </c>
      <c r="F120" s="169">
        <v>71802800.129999995</v>
      </c>
      <c r="G120" s="169">
        <v>6371658.4759999998</v>
      </c>
      <c r="H120" s="169">
        <v>11.269091</v>
      </c>
      <c r="I120" s="169">
        <v>71837413.430000007</v>
      </c>
      <c r="J120" s="169">
        <v>6371658.4759999998</v>
      </c>
      <c r="K120" s="169">
        <v>11.274524</v>
      </c>
      <c r="L120" s="170">
        <v>44468</v>
      </c>
      <c r="M120" s="169" t="s">
        <v>184</v>
      </c>
    </row>
    <row r="121" spans="1:13" hidden="1" x14ac:dyDescent="0.25">
      <c r="A121" s="89" t="str">
        <f t="shared" si="1"/>
        <v>Y0BL</v>
      </c>
      <c r="B121" s="170">
        <v>44469</v>
      </c>
      <c r="C121" s="169" t="s">
        <v>185</v>
      </c>
      <c r="D121" s="169" t="s">
        <v>1172</v>
      </c>
      <c r="E121" s="169" t="s">
        <v>185</v>
      </c>
      <c r="F121" s="169">
        <v>12770684489.129999</v>
      </c>
      <c r="G121" s="169">
        <v>594440501.79100204</v>
      </c>
      <c r="H121" s="169">
        <v>21.483536957278201</v>
      </c>
      <c r="I121" s="169">
        <v>12471330408.99</v>
      </c>
      <c r="J121" s="169">
        <v>582360263.54600203</v>
      </c>
      <c r="K121" s="169">
        <v>21.4151465847821</v>
      </c>
      <c r="L121" s="170">
        <v>44468</v>
      </c>
      <c r="M121" s="169" t="s">
        <v>185</v>
      </c>
    </row>
    <row r="122" spans="1:13" hidden="1" x14ac:dyDescent="0.25">
      <c r="A122" s="89" t="str">
        <f t="shared" si="1"/>
        <v/>
      </c>
      <c r="B122" s="170">
        <v>44469</v>
      </c>
      <c r="C122" s="169" t="s">
        <v>185</v>
      </c>
      <c r="D122" s="169" t="s">
        <v>1172</v>
      </c>
      <c r="E122" s="169" t="s">
        <v>161</v>
      </c>
      <c r="F122" s="169">
        <v>2507171.54</v>
      </c>
      <c r="G122" s="169">
        <v>230882.075002</v>
      </c>
      <c r="H122" s="169">
        <v>10.8591</v>
      </c>
      <c r="I122" s="169">
        <v>2506880.89</v>
      </c>
      <c r="J122" s="169">
        <v>230882.075002</v>
      </c>
      <c r="K122" s="169">
        <v>10.857841000000001</v>
      </c>
      <c r="L122" s="170">
        <v>44468</v>
      </c>
      <c r="M122" s="169" t="s">
        <v>185</v>
      </c>
    </row>
    <row r="123" spans="1:13" hidden="1" x14ac:dyDescent="0.25">
      <c r="A123" s="89" t="str">
        <f t="shared" si="1"/>
        <v/>
      </c>
      <c r="B123" s="170">
        <v>44469</v>
      </c>
      <c r="C123" s="169" t="s">
        <v>185</v>
      </c>
      <c r="D123" s="169" t="s">
        <v>1172</v>
      </c>
      <c r="E123" s="169" t="s">
        <v>186</v>
      </c>
      <c r="F123" s="169">
        <v>70059968.480000004</v>
      </c>
      <c r="G123" s="169">
        <v>6451876.2570000002</v>
      </c>
      <c r="H123" s="169">
        <v>10.858852000000001</v>
      </c>
      <c r="I123" s="169">
        <v>68753091.670000002</v>
      </c>
      <c r="J123" s="169">
        <v>6332197.5959999999</v>
      </c>
      <c r="K123" s="169">
        <v>10.857697999999999</v>
      </c>
      <c r="L123" s="170">
        <v>44468</v>
      </c>
      <c r="M123" s="169" t="s">
        <v>185</v>
      </c>
    </row>
    <row r="124" spans="1:13" hidden="1" x14ac:dyDescent="0.25">
      <c r="A124" s="89" t="str">
        <f t="shared" si="1"/>
        <v/>
      </c>
      <c r="B124" s="170">
        <v>44469</v>
      </c>
      <c r="C124" s="169" t="s">
        <v>185</v>
      </c>
      <c r="D124" s="169" t="s">
        <v>1172</v>
      </c>
      <c r="E124" s="169" t="s">
        <v>146</v>
      </c>
      <c r="F124" s="169">
        <v>9662462228.1800003</v>
      </c>
      <c r="G124" s="169">
        <v>442752869.625</v>
      </c>
      <c r="H124" s="169">
        <v>21.823602000000001</v>
      </c>
      <c r="I124" s="169">
        <v>8363710660.4399996</v>
      </c>
      <c r="J124" s="169">
        <v>383287301.39499998</v>
      </c>
      <c r="K124" s="169">
        <v>21.820996000000001</v>
      </c>
      <c r="L124" s="170">
        <v>44468</v>
      </c>
      <c r="M124" s="169" t="s">
        <v>185</v>
      </c>
    </row>
    <row r="125" spans="1:13" hidden="1" x14ac:dyDescent="0.25">
      <c r="A125" s="89" t="str">
        <f t="shared" si="1"/>
        <v/>
      </c>
      <c r="B125" s="170">
        <v>44469</v>
      </c>
      <c r="C125" s="169" t="s">
        <v>185</v>
      </c>
      <c r="D125" s="169" t="s">
        <v>1172</v>
      </c>
      <c r="E125" s="169" t="s">
        <v>162</v>
      </c>
      <c r="F125" s="169">
        <v>4962241.6100000003</v>
      </c>
      <c r="G125" s="169">
        <v>411455.79800000001</v>
      </c>
      <c r="H125" s="169">
        <v>12.060206000000001</v>
      </c>
      <c r="I125" s="169">
        <v>4961649.2699999996</v>
      </c>
      <c r="J125" s="169">
        <v>411455.79800000001</v>
      </c>
      <c r="K125" s="169">
        <v>12.058766</v>
      </c>
      <c r="L125" s="170">
        <v>44468</v>
      </c>
      <c r="M125" s="169" t="s">
        <v>185</v>
      </c>
    </row>
    <row r="126" spans="1:13" hidden="1" x14ac:dyDescent="0.25">
      <c r="A126" s="89" t="str">
        <f t="shared" si="1"/>
        <v/>
      </c>
      <c r="B126" s="170">
        <v>44469</v>
      </c>
      <c r="C126" s="169" t="s">
        <v>185</v>
      </c>
      <c r="D126" s="169" t="s">
        <v>1172</v>
      </c>
      <c r="E126" s="169" t="s">
        <v>163</v>
      </c>
      <c r="F126" s="169">
        <v>2858622.65</v>
      </c>
      <c r="G126" s="169">
        <v>217621.78099999999</v>
      </c>
      <c r="H126" s="169">
        <v>13.135738</v>
      </c>
      <c r="I126" s="169">
        <v>2858281.41</v>
      </c>
      <c r="J126" s="169">
        <v>217621.78099999999</v>
      </c>
      <c r="K126" s="169">
        <v>13.134169999999999</v>
      </c>
      <c r="L126" s="170">
        <v>44468</v>
      </c>
      <c r="M126" s="169" t="s">
        <v>185</v>
      </c>
    </row>
    <row r="127" spans="1:13" hidden="1" x14ac:dyDescent="0.25">
      <c r="A127" s="89" t="str">
        <f t="shared" si="1"/>
        <v/>
      </c>
      <c r="B127" s="170">
        <v>44469</v>
      </c>
      <c r="C127" s="169" t="s">
        <v>185</v>
      </c>
      <c r="D127" s="169" t="s">
        <v>1172</v>
      </c>
      <c r="E127" s="169" t="s">
        <v>148</v>
      </c>
      <c r="F127" s="169">
        <v>3008211010.8200002</v>
      </c>
      <c r="G127" s="169">
        <v>142743779.58000001</v>
      </c>
      <c r="H127" s="169">
        <v>21.074200000000001</v>
      </c>
      <c r="I127" s="169">
        <v>4008920683.7600002</v>
      </c>
      <c r="J127" s="169">
        <v>190248962.15000001</v>
      </c>
      <c r="K127" s="169">
        <v>21.071971000000001</v>
      </c>
      <c r="L127" s="170">
        <v>44468</v>
      </c>
      <c r="M127" s="169" t="s">
        <v>185</v>
      </c>
    </row>
    <row r="128" spans="1:13" hidden="1" x14ac:dyDescent="0.25">
      <c r="A128" s="89" t="str">
        <f t="shared" si="1"/>
        <v/>
      </c>
      <c r="B128" s="170">
        <v>44469</v>
      </c>
      <c r="C128" s="169" t="s">
        <v>185</v>
      </c>
      <c r="D128" s="169" t="s">
        <v>1172</v>
      </c>
      <c r="E128" s="169" t="s">
        <v>183</v>
      </c>
      <c r="F128" s="169">
        <v>12467562.439999999</v>
      </c>
      <c r="G128" s="169">
        <v>1084142.6680000001</v>
      </c>
      <c r="H128" s="169">
        <v>11.499928000000001</v>
      </c>
      <c r="I128" s="169">
        <v>12464238.24</v>
      </c>
      <c r="J128" s="169">
        <v>1083968.7439999999</v>
      </c>
      <c r="K128" s="169">
        <v>11.498706</v>
      </c>
      <c r="L128" s="170">
        <v>44468</v>
      </c>
      <c r="M128" s="169" t="s">
        <v>185</v>
      </c>
    </row>
    <row r="129" spans="1:13" hidden="1" x14ac:dyDescent="0.25">
      <c r="A129" s="89" t="str">
        <f t="shared" si="1"/>
        <v/>
      </c>
      <c r="B129" s="170">
        <v>44469</v>
      </c>
      <c r="C129" s="169" t="s">
        <v>185</v>
      </c>
      <c r="D129" s="169" t="s">
        <v>1172</v>
      </c>
      <c r="E129" s="169" t="s">
        <v>187</v>
      </c>
      <c r="F129" s="169">
        <v>7155683.4100000001</v>
      </c>
      <c r="G129" s="169">
        <v>547874.00699999998</v>
      </c>
      <c r="H129" s="169">
        <v>13.060819</v>
      </c>
      <c r="I129" s="169">
        <v>7154923.3099999996</v>
      </c>
      <c r="J129" s="169">
        <v>547874.00699999998</v>
      </c>
      <c r="K129" s="169">
        <v>13.059431999999999</v>
      </c>
      <c r="L129" s="170">
        <v>44468</v>
      </c>
      <c r="M129" s="169" t="s">
        <v>185</v>
      </c>
    </row>
    <row r="130" spans="1:13" hidden="1" x14ac:dyDescent="0.25">
      <c r="A130" s="89" t="str">
        <f t="shared" si="1"/>
        <v>Y0BM</v>
      </c>
      <c r="B130" s="170">
        <v>44469</v>
      </c>
      <c r="C130" s="169" t="s">
        <v>188</v>
      </c>
      <c r="D130" s="169" t="s">
        <v>1173</v>
      </c>
      <c r="E130" s="169" t="s">
        <v>188</v>
      </c>
      <c r="F130" s="169">
        <v>1832280435.52</v>
      </c>
      <c r="G130" s="169">
        <v>80051791.505000994</v>
      </c>
      <c r="H130" s="169">
        <v>22.8886874493687</v>
      </c>
      <c r="I130" s="169">
        <v>1807550139.3499999</v>
      </c>
      <c r="J130" s="169">
        <v>80122856.781001002</v>
      </c>
      <c r="K130" s="169">
        <v>22.559731541906402</v>
      </c>
      <c r="L130" s="170">
        <v>44468</v>
      </c>
      <c r="M130" s="169" t="s">
        <v>188</v>
      </c>
    </row>
    <row r="131" spans="1:13" hidden="1" x14ac:dyDescent="0.25">
      <c r="A131" s="89" t="str">
        <f t="shared" ref="A131:A194" si="2">+IF(LEFT(E131,1)="Y",M131,"")</f>
        <v/>
      </c>
      <c r="B131" s="170">
        <v>44469</v>
      </c>
      <c r="C131" s="169" t="s">
        <v>188</v>
      </c>
      <c r="D131" s="169" t="s">
        <v>1173</v>
      </c>
      <c r="E131" s="169" t="s">
        <v>156</v>
      </c>
      <c r="F131" s="169">
        <v>564669.19999999995</v>
      </c>
      <c r="G131" s="169">
        <v>48710.593999999997</v>
      </c>
      <c r="H131" s="169">
        <v>11.592328</v>
      </c>
      <c r="I131" s="169">
        <v>556547.04</v>
      </c>
      <c r="J131" s="169">
        <v>48710.593999999997</v>
      </c>
      <c r="K131" s="169">
        <v>11.425585</v>
      </c>
      <c r="L131" s="170">
        <v>44468</v>
      </c>
      <c r="M131" s="169" t="s">
        <v>188</v>
      </c>
    </row>
    <row r="132" spans="1:13" hidden="1" x14ac:dyDescent="0.25">
      <c r="A132" s="89" t="str">
        <f t="shared" si="2"/>
        <v/>
      </c>
      <c r="B132" s="170">
        <v>44469</v>
      </c>
      <c r="C132" s="169" t="s">
        <v>188</v>
      </c>
      <c r="D132" s="169" t="s">
        <v>1173</v>
      </c>
      <c r="E132" s="169" t="s">
        <v>157</v>
      </c>
      <c r="F132" s="169">
        <v>845859.47</v>
      </c>
      <c r="G132" s="169">
        <v>69798.794999999998</v>
      </c>
      <c r="H132" s="169">
        <v>12.118539999999999</v>
      </c>
      <c r="I132" s="169">
        <v>833674.39</v>
      </c>
      <c r="J132" s="169">
        <v>69798.794999999998</v>
      </c>
      <c r="K132" s="169">
        <v>11.943965</v>
      </c>
      <c r="L132" s="170">
        <v>44468</v>
      </c>
      <c r="M132" s="169" t="s">
        <v>188</v>
      </c>
    </row>
    <row r="133" spans="1:13" hidden="1" x14ac:dyDescent="0.25">
      <c r="A133" s="89" t="str">
        <f t="shared" si="2"/>
        <v/>
      </c>
      <c r="B133" s="170">
        <v>44469</v>
      </c>
      <c r="C133" s="169" t="s">
        <v>188</v>
      </c>
      <c r="D133" s="169" t="s">
        <v>1173</v>
      </c>
      <c r="E133" s="169" t="s">
        <v>150</v>
      </c>
      <c r="F133" s="169">
        <v>573153.54</v>
      </c>
      <c r="G133" s="169">
        <v>52556.125999999997</v>
      </c>
      <c r="H133" s="169">
        <v>10.905552</v>
      </c>
      <c r="I133" s="169">
        <v>564896.96</v>
      </c>
      <c r="J133" s="169">
        <v>52556.125999999997</v>
      </c>
      <c r="K133" s="169">
        <v>10.748450999999999</v>
      </c>
      <c r="L133" s="170">
        <v>44468</v>
      </c>
      <c r="M133" s="169" t="s">
        <v>188</v>
      </c>
    </row>
    <row r="134" spans="1:13" hidden="1" x14ac:dyDescent="0.25">
      <c r="A134" s="89" t="str">
        <f t="shared" si="2"/>
        <v/>
      </c>
      <c r="B134" s="170">
        <v>44469</v>
      </c>
      <c r="C134" s="169" t="s">
        <v>188</v>
      </c>
      <c r="D134" s="169" t="s">
        <v>1173</v>
      </c>
      <c r="E134" s="169" t="s">
        <v>146</v>
      </c>
      <c r="F134" s="169">
        <v>68606802.640000001</v>
      </c>
      <c r="G134" s="169">
        <v>2807101.5380000002</v>
      </c>
      <c r="H134" s="169">
        <v>24.440442000000001</v>
      </c>
      <c r="I134" s="169">
        <v>67603586.590000004</v>
      </c>
      <c r="J134" s="169">
        <v>2806483.0780000002</v>
      </c>
      <c r="K134" s="169">
        <v>24.088363999999999</v>
      </c>
      <c r="L134" s="170">
        <v>44468</v>
      </c>
      <c r="M134" s="169" t="s">
        <v>188</v>
      </c>
    </row>
    <row r="135" spans="1:13" hidden="1" x14ac:dyDescent="0.25">
      <c r="A135" s="89" t="str">
        <f t="shared" si="2"/>
        <v/>
      </c>
      <c r="B135" s="170">
        <v>44469</v>
      </c>
      <c r="C135" s="169" t="s">
        <v>188</v>
      </c>
      <c r="D135" s="169" t="s">
        <v>1173</v>
      </c>
      <c r="E135" s="169" t="s">
        <v>158</v>
      </c>
      <c r="F135" s="169">
        <v>23166980.84</v>
      </c>
      <c r="G135" s="169">
        <v>2246263.6949999998</v>
      </c>
      <c r="H135" s="169">
        <v>10.313561999999999</v>
      </c>
      <c r="I135" s="169">
        <v>22833748.329999998</v>
      </c>
      <c r="J135" s="169">
        <v>2246263.6949999998</v>
      </c>
      <c r="K135" s="169">
        <v>10.165213</v>
      </c>
      <c r="L135" s="170">
        <v>44468</v>
      </c>
      <c r="M135" s="169" t="s">
        <v>188</v>
      </c>
    </row>
    <row r="136" spans="1:13" hidden="1" x14ac:dyDescent="0.25">
      <c r="A136" s="89" t="str">
        <f t="shared" si="2"/>
        <v/>
      </c>
      <c r="B136" s="170">
        <v>44469</v>
      </c>
      <c r="C136" s="169" t="s">
        <v>188</v>
      </c>
      <c r="D136" s="169" t="s">
        <v>1173</v>
      </c>
      <c r="E136" s="169" t="s">
        <v>159</v>
      </c>
      <c r="F136" s="169">
        <v>1738500110.8099999</v>
      </c>
      <c r="G136" s="169">
        <v>74826360.757000998</v>
      </c>
      <c r="H136" s="169">
        <v>23.233792000000001</v>
      </c>
      <c r="I136" s="169">
        <v>1715135155.8499999</v>
      </c>
      <c r="J136" s="169">
        <v>74898044.493000999</v>
      </c>
      <c r="K136" s="169">
        <v>22.899598999999998</v>
      </c>
      <c r="L136" s="170">
        <v>44468</v>
      </c>
      <c r="M136" s="169" t="s">
        <v>188</v>
      </c>
    </row>
    <row r="137" spans="1:13" hidden="1" x14ac:dyDescent="0.25">
      <c r="A137" s="89" t="str">
        <f t="shared" si="2"/>
        <v/>
      </c>
      <c r="B137" s="170">
        <v>44469</v>
      </c>
      <c r="C137" s="169" t="s">
        <v>188</v>
      </c>
      <c r="D137" s="169" t="s">
        <v>1173</v>
      </c>
      <c r="E137" s="169" t="s">
        <v>180</v>
      </c>
      <c r="F137" s="169">
        <v>22859.02</v>
      </c>
      <c r="G137" s="169">
        <v>1000</v>
      </c>
      <c r="H137" s="169">
        <v>22.859020000000001</v>
      </c>
      <c r="I137" s="169">
        <v>22530.19</v>
      </c>
      <c r="J137" s="169">
        <v>1000</v>
      </c>
      <c r="K137" s="169">
        <v>22.530190000000001</v>
      </c>
      <c r="L137" s="170">
        <v>44468</v>
      </c>
      <c r="M137" s="169" t="s">
        <v>188</v>
      </c>
    </row>
    <row r="138" spans="1:13" hidden="1" x14ac:dyDescent="0.25">
      <c r="A138" s="89" t="str">
        <f t="shared" si="2"/>
        <v>Y0BN</v>
      </c>
      <c r="B138" s="170">
        <v>44469</v>
      </c>
      <c r="C138" s="169" t="s">
        <v>189</v>
      </c>
      <c r="D138" s="169" t="s">
        <v>1174</v>
      </c>
      <c r="E138" s="169" t="s">
        <v>189</v>
      </c>
      <c r="F138" s="169">
        <v>45263813013.739998</v>
      </c>
      <c r="G138" s="169">
        <v>2064304833.7779901</v>
      </c>
      <c r="H138" s="169">
        <v>21.9269035624454</v>
      </c>
      <c r="I138" s="169">
        <v>46938714335.919998</v>
      </c>
      <c r="J138" s="169">
        <v>2138941110.3859899</v>
      </c>
      <c r="K138" s="169">
        <v>21.944837147689999</v>
      </c>
      <c r="L138" s="170">
        <v>44468</v>
      </c>
      <c r="M138" s="169" t="s">
        <v>189</v>
      </c>
    </row>
    <row r="139" spans="1:13" hidden="1" x14ac:dyDescent="0.25">
      <c r="A139" s="89" t="str">
        <f t="shared" si="2"/>
        <v/>
      </c>
      <c r="B139" s="170">
        <v>44469</v>
      </c>
      <c r="C139" s="169" t="s">
        <v>189</v>
      </c>
      <c r="D139" s="169" t="s">
        <v>1174</v>
      </c>
      <c r="E139" s="169" t="s">
        <v>156</v>
      </c>
      <c r="F139" s="169">
        <v>18931865.800000001</v>
      </c>
      <c r="G139" s="169">
        <v>1493814.69</v>
      </c>
      <c r="H139" s="169">
        <v>12.673503999999999</v>
      </c>
      <c r="I139" s="169">
        <v>18938279.18</v>
      </c>
      <c r="J139" s="169">
        <v>1493814.69</v>
      </c>
      <c r="K139" s="169">
        <v>12.677797</v>
      </c>
      <c r="L139" s="170">
        <v>44468</v>
      </c>
      <c r="M139" s="169" t="s">
        <v>189</v>
      </c>
    </row>
    <row r="140" spans="1:13" hidden="1" x14ac:dyDescent="0.25">
      <c r="A140" s="89" t="str">
        <f t="shared" si="2"/>
        <v/>
      </c>
      <c r="B140" s="170">
        <v>44469</v>
      </c>
      <c r="C140" s="169" t="s">
        <v>189</v>
      </c>
      <c r="D140" s="169" t="s">
        <v>1174</v>
      </c>
      <c r="E140" s="169" t="s">
        <v>190</v>
      </c>
      <c r="F140" s="169">
        <v>74731.179999999993</v>
      </c>
      <c r="G140" s="169">
        <v>3500</v>
      </c>
      <c r="H140" s="169">
        <v>21.351766000000001</v>
      </c>
      <c r="I140" s="169">
        <v>74756.460000000006</v>
      </c>
      <c r="J140" s="169">
        <v>3500</v>
      </c>
      <c r="K140" s="169">
        <v>21.358989000000001</v>
      </c>
      <c r="L140" s="170">
        <v>44468</v>
      </c>
      <c r="M140" s="169" t="s">
        <v>189</v>
      </c>
    </row>
    <row r="141" spans="1:13" hidden="1" x14ac:dyDescent="0.25">
      <c r="A141" s="89" t="str">
        <f t="shared" si="2"/>
        <v/>
      </c>
      <c r="B141" s="170">
        <v>44469</v>
      </c>
      <c r="C141" s="169" t="s">
        <v>189</v>
      </c>
      <c r="D141" s="169" t="s">
        <v>1174</v>
      </c>
      <c r="E141" s="169" t="s">
        <v>157</v>
      </c>
      <c r="F141" s="169">
        <v>657559.65</v>
      </c>
      <c r="G141" s="169">
        <v>50207.305999999997</v>
      </c>
      <c r="H141" s="169">
        <v>13.096892</v>
      </c>
      <c r="I141" s="169">
        <v>657773.77</v>
      </c>
      <c r="J141" s="169">
        <v>50207.305999999997</v>
      </c>
      <c r="K141" s="169">
        <v>13.101156</v>
      </c>
      <c r="L141" s="170">
        <v>44468</v>
      </c>
      <c r="M141" s="169" t="s">
        <v>189</v>
      </c>
    </row>
    <row r="142" spans="1:13" hidden="1" x14ac:dyDescent="0.25">
      <c r="A142" s="89" t="str">
        <f t="shared" si="2"/>
        <v/>
      </c>
      <c r="B142" s="170">
        <v>44469</v>
      </c>
      <c r="C142" s="169" t="s">
        <v>189</v>
      </c>
      <c r="D142" s="169" t="s">
        <v>1174</v>
      </c>
      <c r="E142" s="169" t="s">
        <v>146</v>
      </c>
      <c r="F142" s="169">
        <v>33734140275.849998</v>
      </c>
      <c r="G142" s="169">
        <v>1517142108.6229899</v>
      </c>
      <c r="H142" s="169">
        <v>22.235320000000002</v>
      </c>
      <c r="I142" s="169">
        <v>35402884161.480003</v>
      </c>
      <c r="J142" s="169">
        <v>1591672957.61199</v>
      </c>
      <c r="K142" s="169">
        <v>22.242562</v>
      </c>
      <c r="L142" s="170">
        <v>44468</v>
      </c>
      <c r="M142" s="169" t="s">
        <v>189</v>
      </c>
    </row>
    <row r="143" spans="1:13" hidden="1" x14ac:dyDescent="0.25">
      <c r="A143" s="89" t="str">
        <f t="shared" si="2"/>
        <v/>
      </c>
      <c r="B143" s="170">
        <v>44469</v>
      </c>
      <c r="C143" s="169" t="s">
        <v>189</v>
      </c>
      <c r="D143" s="169" t="s">
        <v>1174</v>
      </c>
      <c r="E143" s="169" t="s">
        <v>162</v>
      </c>
      <c r="F143" s="169">
        <v>12449008.529999999</v>
      </c>
      <c r="G143" s="169">
        <v>1045844.839999</v>
      </c>
      <c r="H143" s="169">
        <v>11.903302999999999</v>
      </c>
      <c r="I143" s="169">
        <v>12453061.970000001</v>
      </c>
      <c r="J143" s="169">
        <v>1045844.839999</v>
      </c>
      <c r="K143" s="169">
        <v>11.907178999999999</v>
      </c>
      <c r="L143" s="170">
        <v>44468</v>
      </c>
      <c r="M143" s="169" t="s">
        <v>189</v>
      </c>
    </row>
    <row r="144" spans="1:13" hidden="1" x14ac:dyDescent="0.25">
      <c r="A144" s="89" t="str">
        <f t="shared" si="2"/>
        <v/>
      </c>
      <c r="B144" s="170">
        <v>44469</v>
      </c>
      <c r="C144" s="169" t="s">
        <v>189</v>
      </c>
      <c r="D144" s="169" t="s">
        <v>1174</v>
      </c>
      <c r="E144" s="169" t="s">
        <v>178</v>
      </c>
      <c r="F144" s="169">
        <v>1436750.33</v>
      </c>
      <c r="G144" s="169">
        <v>123842.056</v>
      </c>
      <c r="H144" s="169">
        <v>11.601473</v>
      </c>
      <c r="I144" s="169">
        <v>1437218.15</v>
      </c>
      <c r="J144" s="169">
        <v>123842.056</v>
      </c>
      <c r="K144" s="169">
        <v>11.605251000000001</v>
      </c>
      <c r="L144" s="170">
        <v>44468</v>
      </c>
      <c r="M144" s="169" t="s">
        <v>189</v>
      </c>
    </row>
    <row r="145" spans="1:13" hidden="1" x14ac:dyDescent="0.25">
      <c r="A145" s="89" t="str">
        <f t="shared" si="2"/>
        <v/>
      </c>
      <c r="B145" s="170">
        <v>44469</v>
      </c>
      <c r="C145" s="169" t="s">
        <v>189</v>
      </c>
      <c r="D145" s="169" t="s">
        <v>1174</v>
      </c>
      <c r="E145" s="169" t="s">
        <v>148</v>
      </c>
      <c r="F145" s="169">
        <v>11359231026.370001</v>
      </c>
      <c r="G145" s="169">
        <v>532003772.90700001</v>
      </c>
      <c r="H145" s="169">
        <v>21.351787000000002</v>
      </c>
      <c r="I145" s="169">
        <v>11365330915.309999</v>
      </c>
      <c r="J145" s="169">
        <v>532109200.52600002</v>
      </c>
      <c r="K145" s="169">
        <v>21.359020000000001</v>
      </c>
      <c r="L145" s="170">
        <v>44468</v>
      </c>
      <c r="M145" s="169" t="s">
        <v>189</v>
      </c>
    </row>
    <row r="146" spans="1:13" hidden="1" x14ac:dyDescent="0.25">
      <c r="A146" s="89" t="str">
        <f t="shared" si="2"/>
        <v/>
      </c>
      <c r="B146" s="170">
        <v>44469</v>
      </c>
      <c r="C146" s="169" t="s">
        <v>189</v>
      </c>
      <c r="D146" s="169" t="s">
        <v>1174</v>
      </c>
      <c r="E146" s="169" t="s">
        <v>183</v>
      </c>
      <c r="F146" s="169">
        <v>31896741.620000001</v>
      </c>
      <c r="G146" s="169">
        <v>2818892.253</v>
      </c>
      <c r="H146" s="169">
        <v>11.315346</v>
      </c>
      <c r="I146" s="169">
        <v>31907547</v>
      </c>
      <c r="J146" s="169">
        <v>2818892.253</v>
      </c>
      <c r="K146" s="169">
        <v>11.319179</v>
      </c>
      <c r="L146" s="170">
        <v>44468</v>
      </c>
      <c r="M146" s="169" t="s">
        <v>189</v>
      </c>
    </row>
    <row r="147" spans="1:13" hidden="1" x14ac:dyDescent="0.25">
      <c r="A147" s="89" t="str">
        <f t="shared" si="2"/>
        <v/>
      </c>
      <c r="B147" s="170">
        <v>44469</v>
      </c>
      <c r="C147" s="169" t="s">
        <v>189</v>
      </c>
      <c r="D147" s="169" t="s">
        <v>1174</v>
      </c>
      <c r="E147" s="169" t="s">
        <v>179</v>
      </c>
      <c r="F147" s="169">
        <v>104995054.41</v>
      </c>
      <c r="G147" s="169">
        <v>9622851.1030000001</v>
      </c>
      <c r="H147" s="169">
        <v>10.911013000000001</v>
      </c>
      <c r="I147" s="169">
        <v>105030622.59999999</v>
      </c>
      <c r="J147" s="169">
        <v>9622851.1030000001</v>
      </c>
      <c r="K147" s="169">
        <v>10.914709</v>
      </c>
      <c r="L147" s="170">
        <v>44468</v>
      </c>
      <c r="M147" s="169" t="s">
        <v>189</v>
      </c>
    </row>
    <row r="148" spans="1:13" hidden="1" x14ac:dyDescent="0.25">
      <c r="A148" s="89" t="str">
        <f t="shared" si="2"/>
        <v>Y0BO</v>
      </c>
      <c r="B148" s="170">
        <v>44469</v>
      </c>
      <c r="C148" s="169" t="s">
        <v>191</v>
      </c>
      <c r="D148" s="169" t="s">
        <v>5</v>
      </c>
      <c r="E148" s="169" t="s">
        <v>191</v>
      </c>
      <c r="F148" s="169">
        <v>20995732355.389999</v>
      </c>
      <c r="G148" s="169">
        <v>598570420.75899506</v>
      </c>
      <c r="H148" s="169">
        <v>35.0764615611428</v>
      </c>
      <c r="I148" s="169">
        <v>21416106565.57</v>
      </c>
      <c r="J148" s="169">
        <v>610427444.56599498</v>
      </c>
      <c r="K148" s="169">
        <v>35.083787198979103</v>
      </c>
      <c r="L148" s="170">
        <v>44468</v>
      </c>
      <c r="M148" s="169" t="s">
        <v>191</v>
      </c>
    </row>
    <row r="149" spans="1:13" hidden="1" x14ac:dyDescent="0.25">
      <c r="A149" s="89" t="str">
        <f t="shared" si="2"/>
        <v/>
      </c>
      <c r="B149" s="170">
        <v>44469</v>
      </c>
      <c r="C149" s="169" t="s">
        <v>191</v>
      </c>
      <c r="D149" s="169" t="s">
        <v>5</v>
      </c>
      <c r="E149" s="169" t="s">
        <v>192</v>
      </c>
      <c r="F149" s="169">
        <v>2289183.41</v>
      </c>
      <c r="G149" s="169">
        <v>117360.034998</v>
      </c>
      <c r="H149" s="169">
        <v>19.505647</v>
      </c>
      <c r="I149" s="169">
        <v>2288926.44</v>
      </c>
      <c r="J149" s="169">
        <v>117360.034998</v>
      </c>
      <c r="K149" s="169">
        <v>19.503457000000001</v>
      </c>
      <c r="L149" s="170">
        <v>44468</v>
      </c>
      <c r="M149" s="169" t="s">
        <v>191</v>
      </c>
    </row>
    <row r="150" spans="1:13" hidden="1" x14ac:dyDescent="0.25">
      <c r="A150" s="89" t="str">
        <f t="shared" si="2"/>
        <v/>
      </c>
      <c r="B150" s="170">
        <v>44469</v>
      </c>
      <c r="C150" s="169" t="s">
        <v>191</v>
      </c>
      <c r="D150" s="169" t="s">
        <v>5</v>
      </c>
      <c r="E150" s="169" t="s">
        <v>161</v>
      </c>
      <c r="F150" s="169">
        <v>5995163.6299999999</v>
      </c>
      <c r="G150" s="169">
        <v>570468.12599700002</v>
      </c>
      <c r="H150" s="169">
        <v>10.5092</v>
      </c>
      <c r="I150" s="169">
        <v>5995782.1399999997</v>
      </c>
      <c r="J150" s="169">
        <v>570563.28699699999</v>
      </c>
      <c r="K150" s="169">
        <v>10.508531</v>
      </c>
      <c r="L150" s="170">
        <v>44468</v>
      </c>
      <c r="M150" s="169" t="s">
        <v>191</v>
      </c>
    </row>
    <row r="151" spans="1:13" hidden="1" x14ac:dyDescent="0.25">
      <c r="A151" s="89" t="str">
        <f t="shared" si="2"/>
        <v/>
      </c>
      <c r="B151" s="170">
        <v>44469</v>
      </c>
      <c r="C151" s="169" t="s">
        <v>191</v>
      </c>
      <c r="D151" s="169" t="s">
        <v>5</v>
      </c>
      <c r="E151" s="169" t="s">
        <v>146</v>
      </c>
      <c r="F151" s="169">
        <v>16167713865.290001</v>
      </c>
      <c r="G151" s="169">
        <v>452760819.19400001</v>
      </c>
      <c r="H151" s="169">
        <v>35.709172000000002</v>
      </c>
      <c r="I151" s="169">
        <v>16564927399.370001</v>
      </c>
      <c r="J151" s="169">
        <v>463936461.463</v>
      </c>
      <c r="K151" s="169">
        <v>35.705164000000003</v>
      </c>
      <c r="L151" s="170">
        <v>44468</v>
      </c>
      <c r="M151" s="169" t="s">
        <v>191</v>
      </c>
    </row>
    <row r="152" spans="1:13" hidden="1" x14ac:dyDescent="0.25">
      <c r="A152" s="89" t="str">
        <f t="shared" si="2"/>
        <v/>
      </c>
      <c r="B152" s="170">
        <v>44469</v>
      </c>
      <c r="C152" s="169" t="s">
        <v>191</v>
      </c>
      <c r="D152" s="169" t="s">
        <v>5</v>
      </c>
      <c r="E152" s="169" t="s">
        <v>162</v>
      </c>
      <c r="F152" s="169">
        <v>17281368.539999999</v>
      </c>
      <c r="G152" s="169">
        <v>1326022.645</v>
      </c>
      <c r="H152" s="169">
        <v>13.032484</v>
      </c>
      <c r="I152" s="169">
        <v>17289428.5</v>
      </c>
      <c r="J152" s="169">
        <v>1326790.0460000001</v>
      </c>
      <c r="K152" s="169">
        <v>13.031021000000001</v>
      </c>
      <c r="L152" s="170">
        <v>44468</v>
      </c>
      <c r="M152" s="169" t="s">
        <v>191</v>
      </c>
    </row>
    <row r="153" spans="1:13" hidden="1" x14ac:dyDescent="0.25">
      <c r="A153" s="89" t="str">
        <f t="shared" si="2"/>
        <v/>
      </c>
      <c r="B153" s="170">
        <v>44469</v>
      </c>
      <c r="C153" s="169" t="s">
        <v>191</v>
      </c>
      <c r="D153" s="169" t="s">
        <v>5</v>
      </c>
      <c r="E153" s="169" t="s">
        <v>163</v>
      </c>
      <c r="F153" s="169">
        <v>3795506.41</v>
      </c>
      <c r="G153" s="169">
        <v>335513.337</v>
      </c>
      <c r="H153" s="169">
        <v>11.312535</v>
      </c>
      <c r="I153" s="169">
        <v>3795080.32</v>
      </c>
      <c r="J153" s="169">
        <v>335513.337</v>
      </c>
      <c r="K153" s="169">
        <v>11.311265000000001</v>
      </c>
      <c r="L153" s="170">
        <v>44468</v>
      </c>
      <c r="M153" s="169" t="s">
        <v>191</v>
      </c>
    </row>
    <row r="154" spans="1:13" hidden="1" x14ac:dyDescent="0.25">
      <c r="A154" s="89" t="str">
        <f t="shared" si="2"/>
        <v/>
      </c>
      <c r="B154" s="170">
        <v>44469</v>
      </c>
      <c r="C154" s="169" t="s">
        <v>191</v>
      </c>
      <c r="D154" s="169" t="s">
        <v>5</v>
      </c>
      <c r="E154" s="169" t="s">
        <v>193</v>
      </c>
      <c r="F154" s="169">
        <v>2130330.77</v>
      </c>
      <c r="G154" s="169">
        <v>112220.565</v>
      </c>
      <c r="H154" s="169">
        <v>18.983426000000001</v>
      </c>
      <c r="I154" s="169">
        <v>2130100.96</v>
      </c>
      <c r="J154" s="169">
        <v>112220.565</v>
      </c>
      <c r="K154" s="169">
        <v>18.981377999999999</v>
      </c>
      <c r="L154" s="170">
        <v>44468</v>
      </c>
      <c r="M154" s="169" t="s">
        <v>191</v>
      </c>
    </row>
    <row r="155" spans="1:13" hidden="1" x14ac:dyDescent="0.25">
      <c r="A155" s="89" t="str">
        <f t="shared" si="2"/>
        <v/>
      </c>
      <c r="B155" s="170">
        <v>44469</v>
      </c>
      <c r="C155" s="169" t="s">
        <v>191</v>
      </c>
      <c r="D155" s="169" t="s">
        <v>5</v>
      </c>
      <c r="E155" s="169" t="s">
        <v>194</v>
      </c>
      <c r="F155" s="169">
        <v>38514807.18</v>
      </c>
      <c r="G155" s="169">
        <v>3731295.6809999999</v>
      </c>
      <c r="H155" s="169">
        <v>10.322100000000001</v>
      </c>
      <c r="I155" s="169">
        <v>38513187.57</v>
      </c>
      <c r="J155" s="169">
        <v>3731392.5669999998</v>
      </c>
      <c r="K155" s="169">
        <v>10.321398</v>
      </c>
      <c r="L155" s="170">
        <v>44468</v>
      </c>
      <c r="M155" s="169" t="s">
        <v>191</v>
      </c>
    </row>
    <row r="156" spans="1:13" hidden="1" x14ac:dyDescent="0.25">
      <c r="A156" s="89" t="str">
        <f t="shared" si="2"/>
        <v/>
      </c>
      <c r="B156" s="170">
        <v>44469</v>
      </c>
      <c r="C156" s="169" t="s">
        <v>191</v>
      </c>
      <c r="D156" s="169" t="s">
        <v>5</v>
      </c>
      <c r="E156" s="169" t="s">
        <v>159</v>
      </c>
      <c r="F156" s="169">
        <v>4693427968.0600004</v>
      </c>
      <c r="G156" s="169">
        <v>134860236.535</v>
      </c>
      <c r="H156" s="169">
        <v>34.802163</v>
      </c>
      <c r="I156" s="169">
        <v>4716584865.3400002</v>
      </c>
      <c r="J156" s="169">
        <v>135540245.27900001</v>
      </c>
      <c r="K156" s="169">
        <v>34.798408999999999</v>
      </c>
      <c r="L156" s="170">
        <v>44468</v>
      </c>
      <c r="M156" s="169" t="s">
        <v>191</v>
      </c>
    </row>
    <row r="157" spans="1:13" hidden="1" x14ac:dyDescent="0.25">
      <c r="A157" s="89" t="str">
        <f t="shared" si="2"/>
        <v/>
      </c>
      <c r="B157" s="170">
        <v>44469</v>
      </c>
      <c r="C157" s="169" t="s">
        <v>191</v>
      </c>
      <c r="D157" s="169" t="s">
        <v>5</v>
      </c>
      <c r="E157" s="169" t="s">
        <v>195</v>
      </c>
      <c r="F157" s="169">
        <v>28319076.23</v>
      </c>
      <c r="G157" s="169">
        <v>2226586.389</v>
      </c>
      <c r="H157" s="169">
        <v>12.718607</v>
      </c>
      <c r="I157" s="169">
        <v>28316021.239999998</v>
      </c>
      <c r="J157" s="169">
        <v>2226586.389</v>
      </c>
      <c r="K157" s="169">
        <v>12.717233999999999</v>
      </c>
      <c r="L157" s="170">
        <v>44468</v>
      </c>
      <c r="M157" s="169" t="s">
        <v>191</v>
      </c>
    </row>
    <row r="158" spans="1:13" hidden="1" x14ac:dyDescent="0.25">
      <c r="A158" s="89" t="str">
        <f t="shared" si="2"/>
        <v/>
      </c>
      <c r="B158" s="170">
        <v>44469</v>
      </c>
      <c r="C158" s="169" t="s">
        <v>191</v>
      </c>
      <c r="D158" s="169" t="s">
        <v>5</v>
      </c>
      <c r="E158" s="169" t="s">
        <v>196</v>
      </c>
      <c r="F158" s="169">
        <v>24048492.879999999</v>
      </c>
      <c r="G158" s="169">
        <v>2160695.3480000002</v>
      </c>
      <c r="H158" s="169">
        <v>11.129979000000001</v>
      </c>
      <c r="I158" s="169">
        <v>24050498.600000001</v>
      </c>
      <c r="J158" s="169">
        <v>2161108.6940000001</v>
      </c>
      <c r="K158" s="169">
        <v>11.128778000000001</v>
      </c>
      <c r="L158" s="170">
        <v>44468</v>
      </c>
      <c r="M158" s="169" t="s">
        <v>191</v>
      </c>
    </row>
    <row r="159" spans="1:13" hidden="1" x14ac:dyDescent="0.25">
      <c r="A159" s="89" t="str">
        <f t="shared" si="2"/>
        <v/>
      </c>
      <c r="B159" s="170">
        <v>44469</v>
      </c>
      <c r="C159" s="169" t="s">
        <v>191</v>
      </c>
      <c r="D159" s="169" t="s">
        <v>5</v>
      </c>
      <c r="E159" s="169" t="s">
        <v>197</v>
      </c>
      <c r="F159" s="169">
        <v>11674136</v>
      </c>
      <c r="G159" s="169">
        <v>348588.08</v>
      </c>
      <c r="H159" s="169">
        <v>33.489773999999997</v>
      </c>
      <c r="I159" s="169">
        <v>11672876.609999999</v>
      </c>
      <c r="J159" s="169">
        <v>348588.08</v>
      </c>
      <c r="K159" s="169">
        <v>33.486161000000003</v>
      </c>
      <c r="L159" s="170">
        <v>44468</v>
      </c>
      <c r="M159" s="169" t="s">
        <v>191</v>
      </c>
    </row>
    <row r="160" spans="1:13" hidden="1" x14ac:dyDescent="0.25">
      <c r="A160" s="89" t="str">
        <f t="shared" si="2"/>
        <v/>
      </c>
      <c r="B160" s="170">
        <v>44469</v>
      </c>
      <c r="C160" s="169" t="s">
        <v>191</v>
      </c>
      <c r="D160" s="169" t="s">
        <v>5</v>
      </c>
      <c r="E160" s="169" t="s">
        <v>181</v>
      </c>
      <c r="F160" s="169">
        <v>542456.99</v>
      </c>
      <c r="G160" s="169">
        <v>20614.824000000001</v>
      </c>
      <c r="H160" s="169">
        <v>26.313928000000001</v>
      </c>
      <c r="I160" s="169">
        <v>542398.48</v>
      </c>
      <c r="J160" s="169">
        <v>20614.824000000001</v>
      </c>
      <c r="K160" s="169">
        <v>26.31109</v>
      </c>
      <c r="L160" s="170">
        <v>44468</v>
      </c>
      <c r="M160" s="169" t="s">
        <v>191</v>
      </c>
    </row>
    <row r="161" spans="1:13" hidden="1" x14ac:dyDescent="0.25">
      <c r="A161" s="89" t="str">
        <f t="shared" si="2"/>
        <v>Y0BP</v>
      </c>
      <c r="B161" s="170">
        <v>44469</v>
      </c>
      <c r="C161" s="169" t="s">
        <v>198</v>
      </c>
      <c r="D161" s="169" t="s">
        <v>1175</v>
      </c>
      <c r="E161" s="169" t="s">
        <v>198</v>
      </c>
      <c r="F161" s="169">
        <v>2575320300.7800002</v>
      </c>
      <c r="G161" s="169">
        <v>47726675.534999996</v>
      </c>
      <c r="H161" s="169">
        <v>53.959767193325803</v>
      </c>
      <c r="I161" s="169">
        <v>2610948329.3299999</v>
      </c>
      <c r="J161" s="169">
        <v>48359425.112999998</v>
      </c>
      <c r="K161" s="169">
        <v>53.990474932840399</v>
      </c>
      <c r="L161" s="170">
        <v>44468</v>
      </c>
      <c r="M161" s="169" t="s">
        <v>198</v>
      </c>
    </row>
    <row r="162" spans="1:13" hidden="1" x14ac:dyDescent="0.25">
      <c r="A162" s="89" t="str">
        <f t="shared" si="2"/>
        <v/>
      </c>
      <c r="B162" s="170">
        <v>44469</v>
      </c>
      <c r="C162" s="169" t="s">
        <v>198</v>
      </c>
      <c r="D162" s="169" t="s">
        <v>1175</v>
      </c>
      <c r="E162" s="169" t="s">
        <v>146</v>
      </c>
      <c r="F162" s="169">
        <v>392249749.38</v>
      </c>
      <c r="G162" s="169">
        <v>6531222.2230000002</v>
      </c>
      <c r="H162" s="169">
        <v>60.057633000000003</v>
      </c>
      <c r="I162" s="169">
        <v>395636214.19999999</v>
      </c>
      <c r="J162" s="169">
        <v>6586131.8760000002</v>
      </c>
      <c r="K162" s="169">
        <v>60.071103999999998</v>
      </c>
      <c r="L162" s="170">
        <v>44468</v>
      </c>
      <c r="M162" s="169" t="s">
        <v>198</v>
      </c>
    </row>
    <row r="163" spans="1:13" hidden="1" x14ac:dyDescent="0.25">
      <c r="A163" s="89" t="str">
        <f t="shared" si="2"/>
        <v/>
      </c>
      <c r="B163" s="170">
        <v>44469</v>
      </c>
      <c r="C163" s="169" t="s">
        <v>198</v>
      </c>
      <c r="D163" s="169" t="s">
        <v>1175</v>
      </c>
      <c r="E163" s="169" t="s">
        <v>178</v>
      </c>
      <c r="F163" s="169">
        <v>6324549.0999999996</v>
      </c>
      <c r="G163" s="169">
        <v>490564.58399999997</v>
      </c>
      <c r="H163" s="169">
        <v>12.892388</v>
      </c>
      <c r="I163" s="169">
        <v>6324967.75</v>
      </c>
      <c r="J163" s="169">
        <v>490487.03999999998</v>
      </c>
      <c r="K163" s="169">
        <v>12.89528</v>
      </c>
      <c r="L163" s="170">
        <v>44468</v>
      </c>
      <c r="M163" s="169" t="s">
        <v>198</v>
      </c>
    </row>
    <row r="164" spans="1:13" hidden="1" x14ac:dyDescent="0.25">
      <c r="A164" s="89" t="str">
        <f t="shared" si="2"/>
        <v/>
      </c>
      <c r="B164" s="170">
        <v>44469</v>
      </c>
      <c r="C164" s="169" t="s">
        <v>198</v>
      </c>
      <c r="D164" s="169" t="s">
        <v>1175</v>
      </c>
      <c r="E164" s="169" t="s">
        <v>148</v>
      </c>
      <c r="F164" s="169">
        <v>2162152165.6700001</v>
      </c>
      <c r="G164" s="169">
        <v>39451215.435000002</v>
      </c>
      <c r="H164" s="169">
        <v>54.805717000000001</v>
      </c>
      <c r="I164" s="169">
        <v>2194389557.4400001</v>
      </c>
      <c r="J164" s="169">
        <v>40029132.903999999</v>
      </c>
      <c r="K164" s="169">
        <v>54.819811999999999</v>
      </c>
      <c r="L164" s="170">
        <v>44468</v>
      </c>
      <c r="M164" s="169" t="s">
        <v>198</v>
      </c>
    </row>
    <row r="165" spans="1:13" hidden="1" x14ac:dyDescent="0.25">
      <c r="A165" s="89" t="str">
        <f t="shared" si="2"/>
        <v/>
      </c>
      <c r="B165" s="170">
        <v>44469</v>
      </c>
      <c r="C165" s="169" t="s">
        <v>198</v>
      </c>
      <c r="D165" s="169" t="s">
        <v>1175</v>
      </c>
      <c r="E165" s="169" t="s">
        <v>179</v>
      </c>
      <c r="F165" s="169">
        <v>14593836.630000001</v>
      </c>
      <c r="G165" s="169">
        <v>1253673.2930000001</v>
      </c>
      <c r="H165" s="169">
        <v>11.640860999999999</v>
      </c>
      <c r="I165" s="169">
        <v>14597589.939999999</v>
      </c>
      <c r="J165" s="169">
        <v>1253673.2930000001</v>
      </c>
      <c r="K165" s="169">
        <v>11.643855</v>
      </c>
      <c r="L165" s="170">
        <v>44468</v>
      </c>
      <c r="M165" s="169" t="s">
        <v>198</v>
      </c>
    </row>
    <row r="166" spans="1:13" hidden="1" x14ac:dyDescent="0.25">
      <c r="A166" s="89" t="str">
        <f t="shared" si="2"/>
        <v>Y0BQ</v>
      </c>
      <c r="B166" s="170">
        <v>44469</v>
      </c>
      <c r="C166" s="169" t="s">
        <v>199</v>
      </c>
      <c r="D166" s="169" t="s">
        <v>6</v>
      </c>
      <c r="E166" s="169" t="s">
        <v>199</v>
      </c>
      <c r="F166" s="169">
        <v>56031701941.019997</v>
      </c>
      <c r="G166" s="169">
        <v>19883531.011</v>
      </c>
      <c r="H166" s="169">
        <v>2817.9955516966302</v>
      </c>
      <c r="I166" s="169">
        <v>57122319913.379997</v>
      </c>
      <c r="J166" s="169">
        <v>20331629.692000002</v>
      </c>
      <c r="K166" s="169">
        <v>2809.52982022175</v>
      </c>
      <c r="L166" s="170">
        <v>44468</v>
      </c>
      <c r="M166" s="169" t="s">
        <v>199</v>
      </c>
    </row>
    <row r="167" spans="1:13" hidden="1" x14ac:dyDescent="0.25">
      <c r="A167" s="89" t="str">
        <f t="shared" si="2"/>
        <v/>
      </c>
      <c r="B167" s="170">
        <v>44469</v>
      </c>
      <c r="C167" s="169" t="s">
        <v>199</v>
      </c>
      <c r="D167" s="169" t="s">
        <v>6</v>
      </c>
      <c r="E167" s="169" t="s">
        <v>161</v>
      </c>
      <c r="F167" s="169">
        <v>95517208.930000007</v>
      </c>
      <c r="G167" s="169">
        <v>94165.964999999997</v>
      </c>
      <c r="H167" s="169">
        <v>1014.3496</v>
      </c>
      <c r="I167" s="169">
        <v>95512995.319999993</v>
      </c>
      <c r="J167" s="169">
        <v>94161.811000000002</v>
      </c>
      <c r="K167" s="169">
        <v>1014.3496</v>
      </c>
      <c r="L167" s="170">
        <v>44468</v>
      </c>
      <c r="M167" s="169" t="s">
        <v>199</v>
      </c>
    </row>
    <row r="168" spans="1:13" hidden="1" x14ac:dyDescent="0.25">
      <c r="A168" s="89" t="str">
        <f t="shared" si="2"/>
        <v/>
      </c>
      <c r="B168" s="170">
        <v>44469</v>
      </c>
      <c r="C168" s="169" t="s">
        <v>199</v>
      </c>
      <c r="D168" s="169" t="s">
        <v>6</v>
      </c>
      <c r="E168" s="169" t="s">
        <v>146</v>
      </c>
      <c r="F168" s="169">
        <v>45334995085.040001</v>
      </c>
      <c r="G168" s="169">
        <v>15825714.597999999</v>
      </c>
      <c r="H168" s="169">
        <v>2864.6412650000002</v>
      </c>
      <c r="I168" s="169">
        <v>46426836021.919998</v>
      </c>
      <c r="J168" s="169">
        <v>16208673.577</v>
      </c>
      <c r="K168" s="169">
        <v>2864.3205010000001</v>
      </c>
      <c r="L168" s="170">
        <v>44468</v>
      </c>
      <c r="M168" s="169" t="s">
        <v>199</v>
      </c>
    </row>
    <row r="169" spans="1:13" hidden="1" x14ac:dyDescent="0.25">
      <c r="A169" s="89" t="str">
        <f t="shared" si="2"/>
        <v/>
      </c>
      <c r="B169" s="170">
        <v>44469</v>
      </c>
      <c r="C169" s="169" t="s">
        <v>199</v>
      </c>
      <c r="D169" s="169" t="s">
        <v>6</v>
      </c>
      <c r="E169" s="169" t="s">
        <v>163</v>
      </c>
      <c r="F169" s="169">
        <v>41235310.25</v>
      </c>
      <c r="G169" s="169">
        <v>41187.623</v>
      </c>
      <c r="H169" s="169">
        <v>1001.1578050000001</v>
      </c>
      <c r="I169" s="169">
        <v>41230693</v>
      </c>
      <c r="J169" s="169">
        <v>41187.623</v>
      </c>
      <c r="K169" s="169">
        <v>1001.045702</v>
      </c>
      <c r="L169" s="170">
        <v>44468</v>
      </c>
      <c r="M169" s="169" t="s">
        <v>199</v>
      </c>
    </row>
    <row r="170" spans="1:13" hidden="1" x14ac:dyDescent="0.25">
      <c r="A170" s="89" t="str">
        <f t="shared" si="2"/>
        <v/>
      </c>
      <c r="B170" s="170">
        <v>44469</v>
      </c>
      <c r="C170" s="169" t="s">
        <v>199</v>
      </c>
      <c r="D170" s="169" t="s">
        <v>6</v>
      </c>
      <c r="E170" s="169" t="s">
        <v>200</v>
      </c>
      <c r="F170" s="169">
        <v>-0.01</v>
      </c>
      <c r="G170" s="169">
        <v>0</v>
      </c>
      <c r="H170" s="169">
        <v>0</v>
      </c>
      <c r="I170" s="169">
        <v>-0.01</v>
      </c>
      <c r="J170" s="169">
        <v>0</v>
      </c>
      <c r="K170" s="169">
        <v>0</v>
      </c>
      <c r="L170" s="170">
        <v>44468</v>
      </c>
      <c r="M170" s="169" t="s">
        <v>199</v>
      </c>
    </row>
    <row r="171" spans="1:13" hidden="1" x14ac:dyDescent="0.25">
      <c r="A171" s="89" t="str">
        <f t="shared" si="2"/>
        <v/>
      </c>
      <c r="B171" s="170">
        <v>44469</v>
      </c>
      <c r="C171" s="169" t="s">
        <v>199</v>
      </c>
      <c r="D171" s="169" t="s">
        <v>6</v>
      </c>
      <c r="E171" s="169" t="s">
        <v>164</v>
      </c>
      <c r="F171" s="169">
        <v>289704825.23000002</v>
      </c>
      <c r="G171" s="169">
        <v>286332.00599999999</v>
      </c>
      <c r="H171" s="169">
        <v>1011.7794</v>
      </c>
      <c r="I171" s="169">
        <v>391926125.30000001</v>
      </c>
      <c r="J171" s="169">
        <v>387363.21899999998</v>
      </c>
      <c r="K171" s="169">
        <v>1011.7794</v>
      </c>
      <c r="L171" s="170">
        <v>44468</v>
      </c>
      <c r="M171" s="169" t="s">
        <v>199</v>
      </c>
    </row>
    <row r="172" spans="1:13" hidden="1" x14ac:dyDescent="0.25">
      <c r="A172" s="89" t="str">
        <f t="shared" si="2"/>
        <v/>
      </c>
      <c r="B172" s="170">
        <v>44469</v>
      </c>
      <c r="C172" s="169" t="s">
        <v>199</v>
      </c>
      <c r="D172" s="169" t="s">
        <v>6</v>
      </c>
      <c r="E172" s="169" t="s">
        <v>165</v>
      </c>
      <c r="F172" s="169">
        <v>10218027436.940001</v>
      </c>
      <c r="G172" s="169">
        <v>3584060.949</v>
      </c>
      <c r="H172" s="169">
        <v>2850.9636369999998</v>
      </c>
      <c r="I172" s="169">
        <v>10114597764.889999</v>
      </c>
      <c r="J172" s="169">
        <v>3548173.5920000002</v>
      </c>
      <c r="K172" s="169">
        <v>2850.6490739999999</v>
      </c>
      <c r="L172" s="170">
        <v>44468</v>
      </c>
      <c r="M172" s="169" t="s">
        <v>199</v>
      </c>
    </row>
    <row r="173" spans="1:13" hidden="1" x14ac:dyDescent="0.25">
      <c r="A173" s="89" t="str">
        <f t="shared" si="2"/>
        <v/>
      </c>
      <c r="B173" s="170">
        <v>44469</v>
      </c>
      <c r="C173" s="169" t="s">
        <v>199</v>
      </c>
      <c r="D173" s="169" t="s">
        <v>6</v>
      </c>
      <c r="E173" s="169" t="s">
        <v>167</v>
      </c>
      <c r="F173" s="169">
        <v>52222074.640000001</v>
      </c>
      <c r="G173" s="169">
        <v>52069.87</v>
      </c>
      <c r="H173" s="169">
        <v>1002.923085</v>
      </c>
      <c r="I173" s="169">
        <v>52216312.960000001</v>
      </c>
      <c r="J173" s="169">
        <v>52069.87</v>
      </c>
      <c r="K173" s="169">
        <v>1002.8124319999999</v>
      </c>
      <c r="L173" s="170">
        <v>44468</v>
      </c>
      <c r="M173" s="169" t="s">
        <v>199</v>
      </c>
    </row>
    <row r="174" spans="1:13" hidden="1" x14ac:dyDescent="0.25">
      <c r="A174" s="89" t="str">
        <f t="shared" si="2"/>
        <v>Y0CA</v>
      </c>
      <c r="B174" s="170">
        <v>44469</v>
      </c>
      <c r="C174" s="169" t="s">
        <v>201</v>
      </c>
      <c r="D174" s="169" t="s">
        <v>1176</v>
      </c>
      <c r="E174" s="169" t="s">
        <v>201</v>
      </c>
      <c r="F174" s="169">
        <v>112881541.59999999</v>
      </c>
      <c r="G174" s="169">
        <v>11288147.663000001</v>
      </c>
      <c r="H174" s="169">
        <v>10.000005755594399</v>
      </c>
      <c r="I174" s="169">
        <v>112951304.39</v>
      </c>
      <c r="J174" s="169">
        <v>11295123.942</v>
      </c>
      <c r="K174" s="169">
        <v>10.000005752039501</v>
      </c>
      <c r="L174" s="170">
        <v>44468</v>
      </c>
      <c r="M174" s="169" t="s">
        <v>201</v>
      </c>
    </row>
    <row r="175" spans="1:13" hidden="1" x14ac:dyDescent="0.25">
      <c r="A175" s="89" t="str">
        <f t="shared" si="2"/>
        <v/>
      </c>
      <c r="B175" s="170">
        <v>44469</v>
      </c>
      <c r="C175" s="169" t="s">
        <v>201</v>
      </c>
      <c r="D175" s="169" t="s">
        <v>1176</v>
      </c>
      <c r="E175" s="169" t="s">
        <v>148</v>
      </c>
      <c r="F175" s="169">
        <v>112881541.59999999</v>
      </c>
      <c r="G175" s="169">
        <v>11288147.663000001</v>
      </c>
      <c r="H175" s="169">
        <v>10.000006000000001</v>
      </c>
      <c r="I175" s="169">
        <v>112951304.39</v>
      </c>
      <c r="J175" s="169">
        <v>11295123.942</v>
      </c>
      <c r="K175" s="169">
        <v>10.000006000000001</v>
      </c>
      <c r="L175" s="170">
        <v>44468</v>
      </c>
      <c r="M175" s="169" t="s">
        <v>201</v>
      </c>
    </row>
    <row r="176" spans="1:13" hidden="1" x14ac:dyDescent="0.25">
      <c r="A176" s="89" t="str">
        <f t="shared" si="2"/>
        <v>Y0CB</v>
      </c>
      <c r="B176" s="170">
        <v>44469</v>
      </c>
      <c r="C176" s="169" t="s">
        <v>202</v>
      </c>
      <c r="D176" s="169" t="s">
        <v>1177</v>
      </c>
      <c r="E176" s="169" t="s">
        <v>202</v>
      </c>
      <c r="F176" s="169">
        <v>92658517.200000003</v>
      </c>
      <c r="G176" s="169">
        <v>4945100.1469999999</v>
      </c>
      <c r="H176" s="169">
        <v>18.737439980100699</v>
      </c>
      <c r="I176" s="169">
        <v>92722068.019999996</v>
      </c>
      <c r="J176" s="169">
        <v>4948871.148</v>
      </c>
      <c r="K176" s="169">
        <v>18.736003675802301</v>
      </c>
      <c r="L176" s="170">
        <v>44468</v>
      </c>
      <c r="M176" s="169" t="s">
        <v>202</v>
      </c>
    </row>
    <row r="177" spans="1:13" hidden="1" x14ac:dyDescent="0.25">
      <c r="A177" s="89" t="str">
        <f t="shared" si="2"/>
        <v/>
      </c>
      <c r="B177" s="170">
        <v>44469</v>
      </c>
      <c r="C177" s="169" t="s">
        <v>202</v>
      </c>
      <c r="D177" s="169" t="s">
        <v>1177</v>
      </c>
      <c r="E177" s="169" t="s">
        <v>148</v>
      </c>
      <c r="F177" s="169">
        <v>92658517.200000003</v>
      </c>
      <c r="G177" s="169">
        <v>4945100.1469999999</v>
      </c>
      <c r="H177" s="169">
        <v>18.737439999999999</v>
      </c>
      <c r="I177" s="169">
        <v>92722068.019999996</v>
      </c>
      <c r="J177" s="169">
        <v>4948871.148</v>
      </c>
      <c r="K177" s="169">
        <v>18.736004000000001</v>
      </c>
      <c r="L177" s="170">
        <v>44468</v>
      </c>
      <c r="M177" s="169" t="s">
        <v>202</v>
      </c>
    </row>
    <row r="178" spans="1:13" hidden="1" x14ac:dyDescent="0.25">
      <c r="A178" s="89" t="str">
        <f t="shared" si="2"/>
        <v>Y0CC</v>
      </c>
      <c r="B178" s="170">
        <v>44469</v>
      </c>
      <c r="C178" s="169" t="s">
        <v>203</v>
      </c>
      <c r="D178" s="169" t="s">
        <v>1178</v>
      </c>
      <c r="E178" s="169" t="s">
        <v>203</v>
      </c>
      <c r="F178" s="169">
        <v>108640921.17</v>
      </c>
      <c r="G178" s="169">
        <v>5884662.5839999998</v>
      </c>
      <c r="H178" s="169">
        <v>18.461707807238898</v>
      </c>
      <c r="I178" s="169">
        <v>108785932.91</v>
      </c>
      <c r="J178" s="169">
        <v>5892969.3530000001</v>
      </c>
      <c r="K178" s="169">
        <v>18.460291644757799</v>
      </c>
      <c r="L178" s="170">
        <v>44468</v>
      </c>
      <c r="M178" s="169" t="s">
        <v>203</v>
      </c>
    </row>
    <row r="179" spans="1:13" hidden="1" x14ac:dyDescent="0.25">
      <c r="A179" s="89" t="str">
        <f t="shared" si="2"/>
        <v/>
      </c>
      <c r="B179" s="170">
        <v>44469</v>
      </c>
      <c r="C179" s="169" t="s">
        <v>203</v>
      </c>
      <c r="D179" s="169" t="s">
        <v>1178</v>
      </c>
      <c r="E179" s="169" t="s">
        <v>148</v>
      </c>
      <c r="F179" s="169">
        <v>108640921.17</v>
      </c>
      <c r="G179" s="169">
        <v>5884662.5839999998</v>
      </c>
      <c r="H179" s="169">
        <v>18.461708000000002</v>
      </c>
      <c r="I179" s="169">
        <v>108785932.91</v>
      </c>
      <c r="J179" s="169">
        <v>5892969.3530000001</v>
      </c>
      <c r="K179" s="169">
        <v>18.460291999999999</v>
      </c>
      <c r="L179" s="170">
        <v>44468</v>
      </c>
      <c r="M179" s="169" t="s">
        <v>203</v>
      </c>
    </row>
    <row r="180" spans="1:13" hidden="1" x14ac:dyDescent="0.25">
      <c r="A180" s="89" t="str">
        <f t="shared" si="2"/>
        <v>Y0CD</v>
      </c>
      <c r="B180" s="170">
        <v>44469</v>
      </c>
      <c r="C180" s="169" t="s">
        <v>204</v>
      </c>
      <c r="D180" s="169" t="s">
        <v>1179</v>
      </c>
      <c r="E180" s="169" t="s">
        <v>204</v>
      </c>
      <c r="F180" s="169">
        <v>51435756.359999999</v>
      </c>
      <c r="G180" s="169">
        <v>5143575.3090000004</v>
      </c>
      <c r="H180" s="169">
        <v>10.000000635744501</v>
      </c>
      <c r="I180" s="169">
        <v>51435756.359999999</v>
      </c>
      <c r="J180" s="169">
        <v>5143575.3090000004</v>
      </c>
      <c r="K180" s="169">
        <v>10.000000635744501</v>
      </c>
      <c r="L180" s="170">
        <v>44468</v>
      </c>
      <c r="M180" s="169" t="s">
        <v>204</v>
      </c>
    </row>
    <row r="181" spans="1:13" hidden="1" x14ac:dyDescent="0.25">
      <c r="A181" s="89" t="str">
        <f t="shared" si="2"/>
        <v/>
      </c>
      <c r="B181" s="170">
        <v>44469</v>
      </c>
      <c r="C181" s="169" t="s">
        <v>204</v>
      </c>
      <c r="D181" s="169" t="s">
        <v>1179</v>
      </c>
      <c r="E181" s="169" t="s">
        <v>148</v>
      </c>
      <c r="F181" s="169">
        <v>51435756.359999999</v>
      </c>
      <c r="G181" s="169">
        <v>5143575.3090000004</v>
      </c>
      <c r="H181" s="169">
        <v>10.000000999999999</v>
      </c>
      <c r="I181" s="169">
        <v>51435756.359999999</v>
      </c>
      <c r="J181" s="169">
        <v>5143575.3090000004</v>
      </c>
      <c r="K181" s="169">
        <v>10.000000999999999</v>
      </c>
      <c r="L181" s="170">
        <v>44468</v>
      </c>
      <c r="M181" s="169" t="s">
        <v>204</v>
      </c>
    </row>
    <row r="182" spans="1:13" hidden="1" x14ac:dyDescent="0.25">
      <c r="A182" s="89" t="str">
        <f t="shared" si="2"/>
        <v>Y0D1</v>
      </c>
      <c r="B182" s="170">
        <v>44469</v>
      </c>
      <c r="C182" s="169" t="s">
        <v>211</v>
      </c>
      <c r="D182" s="169" t="s">
        <v>9</v>
      </c>
      <c r="E182" s="169" t="s">
        <v>211</v>
      </c>
      <c r="F182" s="169">
        <v>75939472808.240005</v>
      </c>
      <c r="G182" s="169">
        <v>1764625529.904</v>
      </c>
      <c r="H182" s="169">
        <v>43.034327409040301</v>
      </c>
      <c r="I182" s="169">
        <v>75433083759.509995</v>
      </c>
      <c r="J182" s="169">
        <v>1765748031.5510001</v>
      </c>
      <c r="K182" s="169">
        <v>42.720185672953001</v>
      </c>
      <c r="L182" s="170">
        <v>44468</v>
      </c>
      <c r="M182" s="169" t="s">
        <v>211</v>
      </c>
    </row>
    <row r="183" spans="1:13" hidden="1" x14ac:dyDescent="0.25">
      <c r="A183" s="89" t="str">
        <f t="shared" si="2"/>
        <v/>
      </c>
      <c r="B183" s="170">
        <v>44469</v>
      </c>
      <c r="C183" s="169" t="s">
        <v>211</v>
      </c>
      <c r="D183" s="169" t="s">
        <v>9</v>
      </c>
      <c r="E183" s="169" t="s">
        <v>150</v>
      </c>
      <c r="F183" s="169">
        <v>506200534.50999999</v>
      </c>
      <c r="G183" s="169">
        <v>14994754.463</v>
      </c>
      <c r="H183" s="169">
        <v>33.758507999999999</v>
      </c>
      <c r="I183" s="169">
        <v>504364057.95999998</v>
      </c>
      <c r="J183" s="169">
        <v>15050529.679</v>
      </c>
      <c r="K183" s="169">
        <v>33.511383000000002</v>
      </c>
      <c r="L183" s="170">
        <v>44468</v>
      </c>
      <c r="M183" s="169" t="s">
        <v>211</v>
      </c>
    </row>
    <row r="184" spans="1:13" hidden="1" x14ac:dyDescent="0.25">
      <c r="A184" s="89" t="str">
        <f t="shared" si="2"/>
        <v/>
      </c>
      <c r="B184" s="170">
        <v>44469</v>
      </c>
      <c r="C184" s="169" t="s">
        <v>211</v>
      </c>
      <c r="D184" s="169" t="s">
        <v>9</v>
      </c>
      <c r="E184" s="169" t="s">
        <v>146</v>
      </c>
      <c r="F184" s="169">
        <v>17709431879.130001</v>
      </c>
      <c r="G184" s="169">
        <v>387271223.81400001</v>
      </c>
      <c r="H184" s="169">
        <v>45.728757999999999</v>
      </c>
      <c r="I184" s="169">
        <v>17593899437.52</v>
      </c>
      <c r="J184" s="169">
        <v>387581983.37900001</v>
      </c>
      <c r="K184" s="169">
        <v>45.394007000000002</v>
      </c>
      <c r="L184" s="170">
        <v>44468</v>
      </c>
      <c r="M184" s="169" t="s">
        <v>211</v>
      </c>
    </row>
    <row r="185" spans="1:13" hidden="1" x14ac:dyDescent="0.25">
      <c r="A185" s="89" t="str">
        <f t="shared" si="2"/>
        <v/>
      </c>
      <c r="B185" s="170">
        <v>44469</v>
      </c>
      <c r="C185" s="169" t="s">
        <v>211</v>
      </c>
      <c r="D185" s="169" t="s">
        <v>9</v>
      </c>
      <c r="E185" s="169" t="s">
        <v>147</v>
      </c>
      <c r="F185" s="169">
        <v>1601947879.6199999</v>
      </c>
      <c r="G185" s="169">
        <v>51527246.163999997</v>
      </c>
      <c r="H185" s="169">
        <v>31.089335999999999</v>
      </c>
      <c r="I185" s="169">
        <v>1591238281.54</v>
      </c>
      <c r="J185" s="169">
        <v>51558610.644000001</v>
      </c>
      <c r="K185" s="169">
        <v>30.862707</v>
      </c>
      <c r="L185" s="170">
        <v>44468</v>
      </c>
      <c r="M185" s="169" t="s">
        <v>211</v>
      </c>
    </row>
    <row r="186" spans="1:13" hidden="1" x14ac:dyDescent="0.25">
      <c r="A186" s="89" t="str">
        <f t="shared" si="2"/>
        <v/>
      </c>
      <c r="B186" s="170">
        <v>44469</v>
      </c>
      <c r="C186" s="169" t="s">
        <v>211</v>
      </c>
      <c r="D186" s="169" t="s">
        <v>9</v>
      </c>
      <c r="E186" s="169" t="s">
        <v>148</v>
      </c>
      <c r="F186" s="169">
        <v>56121892514.980003</v>
      </c>
      <c r="G186" s="169">
        <v>1310832305.4630001</v>
      </c>
      <c r="H186" s="169">
        <v>42.813938</v>
      </c>
      <c r="I186" s="169">
        <v>55743581982.489998</v>
      </c>
      <c r="J186" s="169">
        <v>1311556907.849</v>
      </c>
      <c r="K186" s="169">
        <v>42.501840000000001</v>
      </c>
      <c r="L186" s="170">
        <v>44468</v>
      </c>
      <c r="M186" s="169" t="s">
        <v>211</v>
      </c>
    </row>
    <row r="187" spans="1:13" hidden="1" x14ac:dyDescent="0.25">
      <c r="A187" s="89" t="str">
        <f t="shared" si="2"/>
        <v>Y0D3</v>
      </c>
      <c r="B187" s="170">
        <v>44469</v>
      </c>
      <c r="C187" s="169" t="s">
        <v>212</v>
      </c>
      <c r="D187" s="169" t="s">
        <v>10</v>
      </c>
      <c r="E187" s="169" t="s">
        <v>212</v>
      </c>
      <c r="F187" s="169">
        <v>55723948639.349998</v>
      </c>
      <c r="G187" s="169">
        <v>3596871579.388</v>
      </c>
      <c r="H187" s="169">
        <v>15.4923375520766</v>
      </c>
      <c r="I187" s="169">
        <v>55721264473.25</v>
      </c>
      <c r="J187" s="169">
        <v>3597755476.2030001</v>
      </c>
      <c r="K187" s="169">
        <v>15.4877853266606</v>
      </c>
      <c r="L187" s="170">
        <v>44468</v>
      </c>
      <c r="M187" s="169" t="s">
        <v>212</v>
      </c>
    </row>
    <row r="188" spans="1:13" hidden="1" x14ac:dyDescent="0.25">
      <c r="A188" s="89" t="str">
        <f t="shared" si="2"/>
        <v/>
      </c>
      <c r="B188" s="170">
        <v>44469</v>
      </c>
      <c r="C188" s="169" t="s">
        <v>212</v>
      </c>
      <c r="D188" s="169" t="s">
        <v>10</v>
      </c>
      <c r="E188" s="169" t="s">
        <v>146</v>
      </c>
      <c r="F188" s="169">
        <v>23315042604.009998</v>
      </c>
      <c r="G188" s="169">
        <v>1462104593.1270001</v>
      </c>
      <c r="H188" s="169">
        <v>15.946221</v>
      </c>
      <c r="I188" s="169">
        <v>23298314764.639999</v>
      </c>
      <c r="J188" s="169">
        <v>1461480011.5869999</v>
      </c>
      <c r="K188" s="169">
        <v>15.94159</v>
      </c>
      <c r="L188" s="170">
        <v>44468</v>
      </c>
      <c r="M188" s="169" t="s">
        <v>212</v>
      </c>
    </row>
    <row r="189" spans="1:13" hidden="1" x14ac:dyDescent="0.25">
      <c r="A189" s="89" t="str">
        <f t="shared" si="2"/>
        <v/>
      </c>
      <c r="B189" s="170">
        <v>44469</v>
      </c>
      <c r="C189" s="169" t="s">
        <v>212</v>
      </c>
      <c r="D189" s="169" t="s">
        <v>10</v>
      </c>
      <c r="E189" s="169" t="s">
        <v>162</v>
      </c>
      <c r="F189" s="169">
        <v>40193240.5</v>
      </c>
      <c r="G189" s="169">
        <v>3837907.6529999999</v>
      </c>
      <c r="H189" s="169">
        <v>10.472695999999999</v>
      </c>
      <c r="I189" s="169">
        <v>40181568.270000003</v>
      </c>
      <c r="J189" s="169">
        <v>3837907.6529999999</v>
      </c>
      <c r="K189" s="169">
        <v>10.469654999999999</v>
      </c>
      <c r="L189" s="170">
        <v>44468</v>
      </c>
      <c r="M189" s="169" t="s">
        <v>212</v>
      </c>
    </row>
    <row r="190" spans="1:13" hidden="1" x14ac:dyDescent="0.25">
      <c r="A190" s="89" t="str">
        <f t="shared" si="2"/>
        <v/>
      </c>
      <c r="B190" s="170">
        <v>44469</v>
      </c>
      <c r="C190" s="169" t="s">
        <v>212</v>
      </c>
      <c r="D190" s="169" t="s">
        <v>10</v>
      </c>
      <c r="E190" s="169" t="s">
        <v>178</v>
      </c>
      <c r="F190" s="169">
        <v>11008590.140000001</v>
      </c>
      <c r="G190" s="169">
        <v>986050.95200000005</v>
      </c>
      <c r="H190" s="169">
        <v>11.164322</v>
      </c>
      <c r="I190" s="169">
        <v>11005393.210000001</v>
      </c>
      <c r="J190" s="169">
        <v>986050.95200000005</v>
      </c>
      <c r="K190" s="169">
        <v>11.16108</v>
      </c>
      <c r="L190" s="170">
        <v>44468</v>
      </c>
      <c r="M190" s="169" t="s">
        <v>212</v>
      </c>
    </row>
    <row r="191" spans="1:13" hidden="1" x14ac:dyDescent="0.25">
      <c r="A191" s="89" t="str">
        <f t="shared" si="2"/>
        <v/>
      </c>
      <c r="B191" s="170">
        <v>44469</v>
      </c>
      <c r="C191" s="169" t="s">
        <v>212</v>
      </c>
      <c r="D191" s="169" t="s">
        <v>10</v>
      </c>
      <c r="E191" s="169" t="s">
        <v>148</v>
      </c>
      <c r="F191" s="169">
        <v>32007880737.950001</v>
      </c>
      <c r="G191" s="169">
        <v>2095633987.549</v>
      </c>
      <c r="H191" s="169">
        <v>15.273603</v>
      </c>
      <c r="I191" s="169">
        <v>32021691385.110001</v>
      </c>
      <c r="J191" s="169">
        <v>2097108766.0280001</v>
      </c>
      <c r="K191" s="169">
        <v>15.269447</v>
      </c>
      <c r="L191" s="170">
        <v>44468</v>
      </c>
      <c r="M191" s="169" t="s">
        <v>212</v>
      </c>
    </row>
    <row r="192" spans="1:13" hidden="1" x14ac:dyDescent="0.25">
      <c r="A192" s="89" t="str">
        <f t="shared" si="2"/>
        <v/>
      </c>
      <c r="B192" s="170">
        <v>44469</v>
      </c>
      <c r="C192" s="169" t="s">
        <v>212</v>
      </c>
      <c r="D192" s="169" t="s">
        <v>10</v>
      </c>
      <c r="E192" s="169" t="s">
        <v>183</v>
      </c>
      <c r="F192" s="169">
        <v>343526617.82999998</v>
      </c>
      <c r="G192" s="169">
        <v>33734757.663999997</v>
      </c>
      <c r="H192" s="169">
        <v>10.183165000000001</v>
      </c>
      <c r="I192" s="169">
        <v>343776226.18000001</v>
      </c>
      <c r="J192" s="169">
        <v>33768457.539999999</v>
      </c>
      <c r="K192" s="169">
        <v>10.180395000000001</v>
      </c>
      <c r="L192" s="170">
        <v>44468</v>
      </c>
      <c r="M192" s="169" t="s">
        <v>212</v>
      </c>
    </row>
    <row r="193" spans="1:13" hidden="1" x14ac:dyDescent="0.25">
      <c r="A193" s="89" t="str">
        <f t="shared" si="2"/>
        <v/>
      </c>
      <c r="B193" s="170">
        <v>44469</v>
      </c>
      <c r="C193" s="169" t="s">
        <v>212</v>
      </c>
      <c r="D193" s="169" t="s">
        <v>10</v>
      </c>
      <c r="E193" s="169" t="s">
        <v>179</v>
      </c>
      <c r="F193" s="169">
        <v>6296848.9199999999</v>
      </c>
      <c r="G193" s="169">
        <v>574282.44299999997</v>
      </c>
      <c r="H193" s="169">
        <v>10.964725</v>
      </c>
      <c r="I193" s="169">
        <v>6295135.8399999999</v>
      </c>
      <c r="J193" s="169">
        <v>574282.44299999997</v>
      </c>
      <c r="K193" s="169">
        <v>10.961741999999999</v>
      </c>
      <c r="L193" s="170">
        <v>44468</v>
      </c>
      <c r="M193" s="169" t="s">
        <v>212</v>
      </c>
    </row>
    <row r="194" spans="1:13" hidden="1" x14ac:dyDescent="0.25">
      <c r="A194" s="89" t="str">
        <f t="shared" si="2"/>
        <v>Y0D5</v>
      </c>
      <c r="B194" s="170">
        <v>44469</v>
      </c>
      <c r="C194" s="169" t="s">
        <v>213</v>
      </c>
      <c r="D194" s="169" t="s">
        <v>1180</v>
      </c>
      <c r="E194" s="169" t="s">
        <v>213</v>
      </c>
      <c r="F194" s="169">
        <v>5741437071.8500004</v>
      </c>
      <c r="G194" s="169">
        <v>259128366.97299999</v>
      </c>
      <c r="H194" s="169">
        <v>22.156729264797999</v>
      </c>
      <c r="I194" s="169">
        <v>5740360145.3500004</v>
      </c>
      <c r="J194" s="169">
        <v>259242990.39500001</v>
      </c>
      <c r="K194" s="169">
        <v>22.142778620951699</v>
      </c>
      <c r="L194" s="170">
        <v>44468</v>
      </c>
      <c r="M194" s="169" t="s">
        <v>213</v>
      </c>
    </row>
    <row r="195" spans="1:13" hidden="1" x14ac:dyDescent="0.25">
      <c r="A195" s="89" t="str">
        <f t="shared" ref="A195:A258" si="3">+IF(LEFT(E195,1)="Y",M195,"")</f>
        <v/>
      </c>
      <c r="B195" s="170">
        <v>44469</v>
      </c>
      <c r="C195" s="169" t="s">
        <v>213</v>
      </c>
      <c r="D195" s="169" t="s">
        <v>1180</v>
      </c>
      <c r="E195" s="169" t="s">
        <v>150</v>
      </c>
      <c r="F195" s="169">
        <v>21477699.41</v>
      </c>
      <c r="G195" s="169">
        <v>1164503.352</v>
      </c>
      <c r="H195" s="169">
        <v>18.443656000000001</v>
      </c>
      <c r="I195" s="169">
        <v>21463893.66</v>
      </c>
      <c r="J195" s="169">
        <v>1164503.352</v>
      </c>
      <c r="K195" s="169">
        <v>18.431801</v>
      </c>
      <c r="L195" s="170">
        <v>44468</v>
      </c>
      <c r="M195" s="169" t="s">
        <v>213</v>
      </c>
    </row>
    <row r="196" spans="1:13" hidden="1" x14ac:dyDescent="0.25">
      <c r="A196" s="89" t="str">
        <f t="shared" si="3"/>
        <v/>
      </c>
      <c r="B196" s="170">
        <v>44469</v>
      </c>
      <c r="C196" s="169" t="s">
        <v>213</v>
      </c>
      <c r="D196" s="169" t="s">
        <v>1180</v>
      </c>
      <c r="E196" s="169" t="s">
        <v>146</v>
      </c>
      <c r="F196" s="169">
        <v>266325185.97</v>
      </c>
      <c r="G196" s="169">
        <v>11122175.323999999</v>
      </c>
      <c r="H196" s="169">
        <v>23.945422000000001</v>
      </c>
      <c r="I196" s="169">
        <v>266148714.34</v>
      </c>
      <c r="J196" s="169">
        <v>11121954.711999999</v>
      </c>
      <c r="K196" s="169">
        <v>23.930029999999999</v>
      </c>
      <c r="L196" s="170">
        <v>44468</v>
      </c>
      <c r="M196" s="169" t="s">
        <v>213</v>
      </c>
    </row>
    <row r="197" spans="1:13" hidden="1" x14ac:dyDescent="0.25">
      <c r="A197" s="89" t="str">
        <f t="shared" si="3"/>
        <v/>
      </c>
      <c r="B197" s="170">
        <v>44469</v>
      </c>
      <c r="C197" s="169" t="s">
        <v>213</v>
      </c>
      <c r="D197" s="169" t="s">
        <v>1180</v>
      </c>
      <c r="E197" s="169" t="s">
        <v>147</v>
      </c>
      <c r="F197" s="169">
        <v>506971137.86000001</v>
      </c>
      <c r="G197" s="169">
        <v>28629237.41</v>
      </c>
      <c r="H197" s="169">
        <v>17.708161</v>
      </c>
      <c r="I197" s="169">
        <v>507189695.98000002</v>
      </c>
      <c r="J197" s="169">
        <v>28659133.177000001</v>
      </c>
      <c r="K197" s="169">
        <v>17.697315</v>
      </c>
      <c r="L197" s="170">
        <v>44468</v>
      </c>
      <c r="M197" s="169" t="s">
        <v>213</v>
      </c>
    </row>
    <row r="198" spans="1:13" hidden="1" x14ac:dyDescent="0.25">
      <c r="A198" s="89" t="str">
        <f t="shared" si="3"/>
        <v/>
      </c>
      <c r="B198" s="170">
        <v>44469</v>
      </c>
      <c r="C198" s="169" t="s">
        <v>213</v>
      </c>
      <c r="D198" s="169" t="s">
        <v>1180</v>
      </c>
      <c r="E198" s="169" t="s">
        <v>148</v>
      </c>
      <c r="F198" s="169">
        <v>4946663048.6099997</v>
      </c>
      <c r="G198" s="169">
        <v>218212450.88699999</v>
      </c>
      <c r="H198" s="169">
        <v>22.669022999999999</v>
      </c>
      <c r="I198" s="169">
        <v>4945557841.3699999</v>
      </c>
      <c r="J198" s="169">
        <v>218297399.15400001</v>
      </c>
      <c r="K198" s="169">
        <v>22.655138999999998</v>
      </c>
      <c r="L198" s="170">
        <v>44468</v>
      </c>
      <c r="M198" s="169" t="s">
        <v>213</v>
      </c>
    </row>
    <row r="199" spans="1:13" hidden="1" x14ac:dyDescent="0.25">
      <c r="A199" s="89" t="str">
        <f t="shared" si="3"/>
        <v>Y0D6</v>
      </c>
      <c r="B199" s="170">
        <v>44469</v>
      </c>
      <c r="C199" s="169" t="s">
        <v>214</v>
      </c>
      <c r="D199" s="169" t="s">
        <v>1181</v>
      </c>
      <c r="E199" s="169" t="s">
        <v>214</v>
      </c>
      <c r="F199" s="169">
        <v>12046664303.709999</v>
      </c>
      <c r="G199" s="169">
        <v>727985501.34699905</v>
      </c>
      <c r="H199" s="169">
        <v>16.5479453662469</v>
      </c>
      <c r="I199" s="169">
        <v>11924650501.92</v>
      </c>
      <c r="J199" s="169">
        <v>721682907.13999903</v>
      </c>
      <c r="K199" s="169">
        <v>16.5233932852544</v>
      </c>
      <c r="L199" s="170">
        <v>44468</v>
      </c>
      <c r="M199" s="169" t="s">
        <v>214</v>
      </c>
    </row>
    <row r="200" spans="1:13" hidden="1" x14ac:dyDescent="0.25">
      <c r="A200" s="89" t="str">
        <f t="shared" si="3"/>
        <v/>
      </c>
      <c r="B200" s="170">
        <v>44469</v>
      </c>
      <c r="C200" s="169" t="s">
        <v>214</v>
      </c>
      <c r="D200" s="169" t="s">
        <v>1181</v>
      </c>
      <c r="E200" s="169" t="s">
        <v>156</v>
      </c>
      <c r="F200" s="169">
        <v>1125859.07</v>
      </c>
      <c r="G200" s="169">
        <v>95817.395000000004</v>
      </c>
      <c r="H200" s="169">
        <v>11.750049000000001</v>
      </c>
      <c r="I200" s="169">
        <v>1124604.6200000001</v>
      </c>
      <c r="J200" s="169">
        <v>95817.395000000004</v>
      </c>
      <c r="K200" s="169">
        <v>11.736957</v>
      </c>
      <c r="L200" s="170">
        <v>44468</v>
      </c>
      <c r="M200" s="169" t="s">
        <v>214</v>
      </c>
    </row>
    <row r="201" spans="1:13" hidden="1" x14ac:dyDescent="0.25">
      <c r="A201" s="89" t="str">
        <f t="shared" si="3"/>
        <v/>
      </c>
      <c r="B201" s="170">
        <v>44469</v>
      </c>
      <c r="C201" s="169" t="s">
        <v>214</v>
      </c>
      <c r="D201" s="169" t="s">
        <v>1181</v>
      </c>
      <c r="E201" s="169" t="s">
        <v>157</v>
      </c>
      <c r="F201" s="169">
        <v>55701201.840000004</v>
      </c>
      <c r="G201" s="169">
        <v>4468459.7759999996</v>
      </c>
      <c r="H201" s="169">
        <v>12.465414000000001</v>
      </c>
      <c r="I201" s="169">
        <v>55637766.140000001</v>
      </c>
      <c r="J201" s="169">
        <v>4468459.7759999996</v>
      </c>
      <c r="K201" s="169">
        <v>12.451218000000001</v>
      </c>
      <c r="L201" s="170">
        <v>44468</v>
      </c>
      <c r="M201" s="169" t="s">
        <v>214</v>
      </c>
    </row>
    <row r="202" spans="1:13" hidden="1" x14ac:dyDescent="0.25">
      <c r="A202" s="89" t="str">
        <f t="shared" si="3"/>
        <v/>
      </c>
      <c r="B202" s="170">
        <v>44469</v>
      </c>
      <c r="C202" s="169" t="s">
        <v>214</v>
      </c>
      <c r="D202" s="169" t="s">
        <v>1181</v>
      </c>
      <c r="E202" s="169" t="s">
        <v>150</v>
      </c>
      <c r="F202" s="169">
        <v>590998.61</v>
      </c>
      <c r="G202" s="169">
        <v>50556.148000000001</v>
      </c>
      <c r="H202" s="169">
        <v>11.689945</v>
      </c>
      <c r="I202" s="169">
        <v>590325.54</v>
      </c>
      <c r="J202" s="169">
        <v>50556.148000000001</v>
      </c>
      <c r="K202" s="169">
        <v>11.676632</v>
      </c>
      <c r="L202" s="170">
        <v>44468</v>
      </c>
      <c r="M202" s="169" t="s">
        <v>214</v>
      </c>
    </row>
    <row r="203" spans="1:13" hidden="1" x14ac:dyDescent="0.25">
      <c r="A203" s="89" t="str">
        <f t="shared" si="3"/>
        <v/>
      </c>
      <c r="B203" s="170">
        <v>44469</v>
      </c>
      <c r="C203" s="169" t="s">
        <v>214</v>
      </c>
      <c r="D203" s="169" t="s">
        <v>1181</v>
      </c>
      <c r="E203" s="169" t="s">
        <v>146</v>
      </c>
      <c r="F203" s="169">
        <v>3444993213.5</v>
      </c>
      <c r="G203" s="169">
        <v>199176209.87400001</v>
      </c>
      <c r="H203" s="169">
        <v>17.296208</v>
      </c>
      <c r="I203" s="169">
        <v>3338877747.8699999</v>
      </c>
      <c r="J203" s="169">
        <v>193261116.43099999</v>
      </c>
      <c r="K203" s="169">
        <v>17.276510999999999</v>
      </c>
      <c r="L203" s="170">
        <v>44468</v>
      </c>
      <c r="M203" s="169" t="s">
        <v>214</v>
      </c>
    </row>
    <row r="204" spans="1:13" hidden="1" x14ac:dyDescent="0.25">
      <c r="A204" s="89" t="str">
        <f t="shared" si="3"/>
        <v/>
      </c>
      <c r="B204" s="170">
        <v>44469</v>
      </c>
      <c r="C204" s="169" t="s">
        <v>214</v>
      </c>
      <c r="D204" s="169" t="s">
        <v>1181</v>
      </c>
      <c r="E204" s="169" t="s">
        <v>147</v>
      </c>
      <c r="F204" s="169">
        <v>10195469.42</v>
      </c>
      <c r="G204" s="169">
        <v>923538.96299999999</v>
      </c>
      <c r="H204" s="169">
        <v>11.039566000000001</v>
      </c>
      <c r="I204" s="169">
        <v>10184109.35</v>
      </c>
      <c r="J204" s="169">
        <v>923538.96299999999</v>
      </c>
      <c r="K204" s="169">
        <v>11.027265999999999</v>
      </c>
      <c r="L204" s="170">
        <v>44468</v>
      </c>
      <c r="M204" s="169" t="s">
        <v>214</v>
      </c>
    </row>
    <row r="205" spans="1:13" hidden="1" x14ac:dyDescent="0.25">
      <c r="A205" s="89" t="str">
        <f t="shared" si="3"/>
        <v/>
      </c>
      <c r="B205" s="170">
        <v>44469</v>
      </c>
      <c r="C205" s="169" t="s">
        <v>214</v>
      </c>
      <c r="D205" s="169" t="s">
        <v>1181</v>
      </c>
      <c r="E205" s="169" t="s">
        <v>148</v>
      </c>
      <c r="F205" s="169">
        <v>8534057561.2700005</v>
      </c>
      <c r="G205" s="169">
        <v>523270919.19099897</v>
      </c>
      <c r="H205" s="169">
        <v>16.309061</v>
      </c>
      <c r="I205" s="169">
        <v>8518235948.3999996</v>
      </c>
      <c r="J205" s="169">
        <v>522883418.42699897</v>
      </c>
      <c r="K205" s="169">
        <v>16.290889</v>
      </c>
      <c r="L205" s="170">
        <v>44468</v>
      </c>
      <c r="M205" s="169" t="s">
        <v>214</v>
      </c>
    </row>
    <row r="206" spans="1:13" hidden="1" x14ac:dyDescent="0.25">
      <c r="A206" s="89" t="str">
        <f t="shared" si="3"/>
        <v>Y0D7</v>
      </c>
      <c r="B206" s="170">
        <v>44469</v>
      </c>
      <c r="C206" s="169" t="s">
        <v>215</v>
      </c>
      <c r="D206" s="169" t="s">
        <v>1182</v>
      </c>
      <c r="E206" s="169" t="s">
        <v>215</v>
      </c>
      <c r="F206" s="169">
        <v>8661443.8800000008</v>
      </c>
      <c r="G206" s="169">
        <v>1E-3</v>
      </c>
      <c r="H206" s="169">
        <v>8661443880</v>
      </c>
      <c r="I206" s="169">
        <v>8652471.3699999992</v>
      </c>
      <c r="J206" s="169">
        <v>1E-3</v>
      </c>
      <c r="K206" s="169">
        <v>8652471370</v>
      </c>
      <c r="L206" s="170">
        <v>44468</v>
      </c>
      <c r="M206" s="169" t="s">
        <v>215</v>
      </c>
    </row>
    <row r="207" spans="1:13" hidden="1" x14ac:dyDescent="0.25">
      <c r="A207" s="89" t="str">
        <f t="shared" si="3"/>
        <v/>
      </c>
      <c r="B207" s="170">
        <v>44469</v>
      </c>
      <c r="C207" s="169" t="s">
        <v>215</v>
      </c>
      <c r="D207" s="169" t="s">
        <v>1182</v>
      </c>
      <c r="E207" s="169" t="s">
        <v>148</v>
      </c>
      <c r="F207" s="169">
        <v>8661443.8800000008</v>
      </c>
      <c r="G207" s="169">
        <v>1E-3</v>
      </c>
      <c r="H207" s="169">
        <v>8661443880</v>
      </c>
      <c r="I207" s="169">
        <v>8652471.3699999992</v>
      </c>
      <c r="J207" s="169">
        <v>1E-3</v>
      </c>
      <c r="K207" s="169">
        <v>8652471370</v>
      </c>
      <c r="L207" s="170">
        <v>44468</v>
      </c>
      <c r="M207" s="169" t="s">
        <v>215</v>
      </c>
    </row>
    <row r="208" spans="1:13" hidden="1" x14ac:dyDescent="0.25">
      <c r="A208" s="89" t="str">
        <f t="shared" si="3"/>
        <v>Y0DE</v>
      </c>
      <c r="B208" s="170">
        <v>44469</v>
      </c>
      <c r="C208" s="169" t="s">
        <v>221</v>
      </c>
      <c r="D208" s="169" t="s">
        <v>1188</v>
      </c>
      <c r="E208" s="169" t="s">
        <v>221</v>
      </c>
      <c r="F208" s="169">
        <v>2915234219.8400002</v>
      </c>
      <c r="G208" s="169">
        <v>222244294.69999999</v>
      </c>
      <c r="H208" s="169">
        <v>13.1172511032293</v>
      </c>
      <c r="I208" s="169">
        <v>2914829371.0900002</v>
      </c>
      <c r="J208" s="169">
        <v>222244294.69999999</v>
      </c>
      <c r="K208" s="169">
        <v>13.1154294647906</v>
      </c>
      <c r="L208" s="170">
        <v>44468</v>
      </c>
      <c r="M208" s="169" t="s">
        <v>221</v>
      </c>
    </row>
    <row r="209" spans="1:13" hidden="1" x14ac:dyDescent="0.25">
      <c r="A209" s="89" t="str">
        <f t="shared" si="3"/>
        <v/>
      </c>
      <c r="B209" s="170">
        <v>44469</v>
      </c>
      <c r="C209" s="169" t="s">
        <v>221</v>
      </c>
      <c r="D209" s="169" t="s">
        <v>1188</v>
      </c>
      <c r="E209" s="169" t="s">
        <v>150</v>
      </c>
      <c r="F209" s="169">
        <v>44826.69</v>
      </c>
      <c r="G209" s="169">
        <v>3400</v>
      </c>
      <c r="H209" s="169">
        <v>13.184321000000001</v>
      </c>
      <c r="I209" s="169">
        <v>44820.26</v>
      </c>
      <c r="J209" s="169">
        <v>3400</v>
      </c>
      <c r="K209" s="169">
        <v>13.182429000000001</v>
      </c>
      <c r="L209" s="170">
        <v>44468</v>
      </c>
      <c r="M209" s="169" t="s">
        <v>221</v>
      </c>
    </row>
    <row r="210" spans="1:13" hidden="1" x14ac:dyDescent="0.25">
      <c r="A210" s="89" t="str">
        <f t="shared" si="3"/>
        <v/>
      </c>
      <c r="B210" s="170">
        <v>44469</v>
      </c>
      <c r="C210" s="169" t="s">
        <v>221</v>
      </c>
      <c r="D210" s="169" t="s">
        <v>1188</v>
      </c>
      <c r="E210" s="169" t="s">
        <v>146</v>
      </c>
      <c r="F210" s="169">
        <v>1274569455.77</v>
      </c>
      <c r="G210" s="169">
        <v>96673541</v>
      </c>
      <c r="H210" s="169">
        <v>13.184264000000001</v>
      </c>
      <c r="I210" s="169">
        <v>1274387343.0799999</v>
      </c>
      <c r="J210" s="169">
        <v>96673541</v>
      </c>
      <c r="K210" s="169">
        <v>13.18238</v>
      </c>
      <c r="L210" s="170">
        <v>44468</v>
      </c>
      <c r="M210" s="169" t="s">
        <v>221</v>
      </c>
    </row>
    <row r="211" spans="1:13" hidden="1" x14ac:dyDescent="0.25">
      <c r="A211" s="89" t="str">
        <f t="shared" si="3"/>
        <v/>
      </c>
      <c r="B211" s="170">
        <v>44469</v>
      </c>
      <c r="C211" s="169" t="s">
        <v>221</v>
      </c>
      <c r="D211" s="169" t="s">
        <v>1188</v>
      </c>
      <c r="E211" s="169" t="s">
        <v>147</v>
      </c>
      <c r="F211" s="169">
        <v>2142767.91</v>
      </c>
      <c r="G211" s="169">
        <v>164000</v>
      </c>
      <c r="H211" s="169">
        <v>13.065658000000001</v>
      </c>
      <c r="I211" s="169">
        <v>2142477.0099999998</v>
      </c>
      <c r="J211" s="169">
        <v>164000</v>
      </c>
      <c r="K211" s="169">
        <v>13.063884</v>
      </c>
      <c r="L211" s="170">
        <v>44468</v>
      </c>
      <c r="M211" s="169" t="s">
        <v>221</v>
      </c>
    </row>
    <row r="212" spans="1:13" hidden="1" x14ac:dyDescent="0.25">
      <c r="A212" s="89" t="str">
        <f t="shared" si="3"/>
        <v/>
      </c>
      <c r="B212" s="170">
        <v>44469</v>
      </c>
      <c r="C212" s="169" t="s">
        <v>221</v>
      </c>
      <c r="D212" s="169" t="s">
        <v>1188</v>
      </c>
      <c r="E212" s="169" t="s">
        <v>148</v>
      </c>
      <c r="F212" s="169">
        <v>1638477169.47</v>
      </c>
      <c r="G212" s="169">
        <v>125403353.7</v>
      </c>
      <c r="H212" s="169">
        <v>13.065657</v>
      </c>
      <c r="I212" s="169">
        <v>1638254730.74</v>
      </c>
      <c r="J212" s="169">
        <v>125403353.7</v>
      </c>
      <c r="K212" s="169">
        <v>13.063883000000001</v>
      </c>
      <c r="L212" s="170">
        <v>44468</v>
      </c>
      <c r="M212" s="169" t="s">
        <v>221</v>
      </c>
    </row>
    <row r="213" spans="1:13" hidden="1" x14ac:dyDescent="0.25">
      <c r="A213" s="89" t="str">
        <f t="shared" si="3"/>
        <v>Y0DG</v>
      </c>
      <c r="B213" s="170">
        <v>44469</v>
      </c>
      <c r="C213" s="169" t="s">
        <v>223</v>
      </c>
      <c r="D213" s="169" t="s">
        <v>1190</v>
      </c>
      <c r="E213" s="169" t="s">
        <v>223</v>
      </c>
      <c r="F213" s="169">
        <v>700507492.39999998</v>
      </c>
      <c r="G213" s="169">
        <v>55972466.450999998</v>
      </c>
      <c r="H213" s="169">
        <v>12.5152157268832</v>
      </c>
      <c r="I213" s="169">
        <v>700449922.41999996</v>
      </c>
      <c r="J213" s="169">
        <v>55972466.450999998</v>
      </c>
      <c r="K213" s="169">
        <v>12.514187185822699</v>
      </c>
      <c r="L213" s="170">
        <v>44468</v>
      </c>
      <c r="M213" s="169" t="s">
        <v>223</v>
      </c>
    </row>
    <row r="214" spans="1:13" hidden="1" x14ac:dyDescent="0.25">
      <c r="A214" s="89" t="str">
        <f t="shared" si="3"/>
        <v/>
      </c>
      <c r="B214" s="170">
        <v>44469</v>
      </c>
      <c r="C214" s="169" t="s">
        <v>223</v>
      </c>
      <c r="D214" s="169" t="s">
        <v>1190</v>
      </c>
      <c r="E214" s="169" t="s">
        <v>150</v>
      </c>
      <c r="F214" s="169">
        <v>6299.29</v>
      </c>
      <c r="G214" s="169">
        <v>500</v>
      </c>
      <c r="H214" s="169">
        <v>12.59858</v>
      </c>
      <c r="I214" s="169">
        <v>6298.73</v>
      </c>
      <c r="J214" s="169">
        <v>500</v>
      </c>
      <c r="K214" s="169">
        <v>12.59746</v>
      </c>
      <c r="L214" s="170">
        <v>44468</v>
      </c>
      <c r="M214" s="169" t="s">
        <v>223</v>
      </c>
    </row>
    <row r="215" spans="1:13" hidden="1" x14ac:dyDescent="0.25">
      <c r="A215" s="89" t="str">
        <f t="shared" si="3"/>
        <v/>
      </c>
      <c r="B215" s="170">
        <v>44469</v>
      </c>
      <c r="C215" s="169" t="s">
        <v>223</v>
      </c>
      <c r="D215" s="169" t="s">
        <v>1190</v>
      </c>
      <c r="E215" s="169" t="s">
        <v>146</v>
      </c>
      <c r="F215" s="169">
        <v>193532656.94</v>
      </c>
      <c r="G215" s="169">
        <v>15361582.517999999</v>
      </c>
      <c r="H215" s="169">
        <v>12.598483999999999</v>
      </c>
      <c r="I215" s="169">
        <v>193515639.06</v>
      </c>
      <c r="J215" s="169">
        <v>15361582.517999999</v>
      </c>
      <c r="K215" s="169">
        <v>12.597377</v>
      </c>
      <c r="L215" s="170">
        <v>44468</v>
      </c>
      <c r="M215" s="169" t="s">
        <v>223</v>
      </c>
    </row>
    <row r="216" spans="1:13" hidden="1" x14ac:dyDescent="0.25">
      <c r="A216" s="89" t="str">
        <f t="shared" si="3"/>
        <v/>
      </c>
      <c r="B216" s="170">
        <v>44469</v>
      </c>
      <c r="C216" s="169" t="s">
        <v>223</v>
      </c>
      <c r="D216" s="169" t="s">
        <v>1190</v>
      </c>
      <c r="E216" s="169" t="s">
        <v>147</v>
      </c>
      <c r="F216" s="169">
        <v>137321.69</v>
      </c>
      <c r="G216" s="169">
        <v>11000</v>
      </c>
      <c r="H216" s="169">
        <v>12.483790000000001</v>
      </c>
      <c r="I216" s="169">
        <v>137310.72</v>
      </c>
      <c r="J216" s="169">
        <v>11000</v>
      </c>
      <c r="K216" s="169">
        <v>12.482792999999999</v>
      </c>
      <c r="L216" s="170">
        <v>44468</v>
      </c>
      <c r="M216" s="169" t="s">
        <v>223</v>
      </c>
    </row>
    <row r="217" spans="1:13" hidden="1" x14ac:dyDescent="0.25">
      <c r="A217" s="89" t="str">
        <f t="shared" si="3"/>
        <v/>
      </c>
      <c r="B217" s="170">
        <v>44469</v>
      </c>
      <c r="C217" s="169" t="s">
        <v>223</v>
      </c>
      <c r="D217" s="169" t="s">
        <v>1190</v>
      </c>
      <c r="E217" s="169" t="s">
        <v>148</v>
      </c>
      <c r="F217" s="169">
        <v>506831214.48000002</v>
      </c>
      <c r="G217" s="169">
        <v>40599383.932999998</v>
      </c>
      <c r="H217" s="169">
        <v>12.483717</v>
      </c>
      <c r="I217" s="169">
        <v>506790673.91000003</v>
      </c>
      <c r="J217" s="169">
        <v>40599383.932999998</v>
      </c>
      <c r="K217" s="169">
        <v>12.482718</v>
      </c>
      <c r="L217" s="170">
        <v>44468</v>
      </c>
      <c r="M217" s="169" t="s">
        <v>223</v>
      </c>
    </row>
    <row r="218" spans="1:13" hidden="1" x14ac:dyDescent="0.25">
      <c r="A218" s="89" t="str">
        <f t="shared" si="3"/>
        <v>Y0DH</v>
      </c>
      <c r="B218" s="170">
        <v>44469</v>
      </c>
      <c r="C218" s="169" t="s">
        <v>224</v>
      </c>
      <c r="D218" s="169" t="s">
        <v>1191</v>
      </c>
      <c r="E218" s="169" t="s">
        <v>224</v>
      </c>
      <c r="F218" s="169">
        <v>10230097660.709999</v>
      </c>
      <c r="G218" s="169">
        <v>628301795.71500003</v>
      </c>
      <c r="H218" s="169">
        <v>16.282139778175001</v>
      </c>
      <c r="I218" s="169">
        <v>10254172264.889999</v>
      </c>
      <c r="J218" s="169">
        <v>628701199.01600003</v>
      </c>
      <c r="K218" s="169">
        <v>16.310088609563799</v>
      </c>
      <c r="L218" s="170">
        <v>44468</v>
      </c>
      <c r="M218" s="169" t="s">
        <v>224</v>
      </c>
    </row>
    <row r="219" spans="1:13" hidden="1" x14ac:dyDescent="0.25">
      <c r="A219" s="89" t="str">
        <f t="shared" si="3"/>
        <v/>
      </c>
      <c r="B219" s="170">
        <v>44469</v>
      </c>
      <c r="C219" s="169" t="s">
        <v>224</v>
      </c>
      <c r="D219" s="169" t="s">
        <v>1191</v>
      </c>
      <c r="E219" s="169" t="s">
        <v>150</v>
      </c>
      <c r="F219" s="169">
        <v>34789587.229999997</v>
      </c>
      <c r="G219" s="169">
        <v>2071130.3019999999</v>
      </c>
      <c r="H219" s="169">
        <v>16.797391999999999</v>
      </c>
      <c r="I219" s="169">
        <v>34847219.990000002</v>
      </c>
      <c r="J219" s="169">
        <v>2071070.8729999999</v>
      </c>
      <c r="K219" s="169">
        <v>16.825700999999999</v>
      </c>
      <c r="L219" s="170">
        <v>44468</v>
      </c>
      <c r="M219" s="169" t="s">
        <v>224</v>
      </c>
    </row>
    <row r="220" spans="1:13" hidden="1" x14ac:dyDescent="0.25">
      <c r="A220" s="89" t="str">
        <f t="shared" si="3"/>
        <v/>
      </c>
      <c r="B220" s="170">
        <v>44469</v>
      </c>
      <c r="C220" s="169" t="s">
        <v>224</v>
      </c>
      <c r="D220" s="169" t="s">
        <v>1191</v>
      </c>
      <c r="E220" s="169" t="s">
        <v>146</v>
      </c>
      <c r="F220" s="169">
        <v>534003741.81</v>
      </c>
      <c r="G220" s="169">
        <v>31790937.556000002</v>
      </c>
      <c r="H220" s="169">
        <v>16.797357000000002</v>
      </c>
      <c r="I220" s="169">
        <v>534792990.25</v>
      </c>
      <c r="J220" s="169">
        <v>31784356.306000002</v>
      </c>
      <c r="K220" s="169">
        <v>16.825666999999999</v>
      </c>
      <c r="L220" s="170">
        <v>44468</v>
      </c>
      <c r="M220" s="169" t="s">
        <v>224</v>
      </c>
    </row>
    <row r="221" spans="1:13" hidden="1" x14ac:dyDescent="0.25">
      <c r="A221" s="89" t="str">
        <f t="shared" si="3"/>
        <v/>
      </c>
      <c r="B221" s="170">
        <v>44469</v>
      </c>
      <c r="C221" s="169" t="s">
        <v>224</v>
      </c>
      <c r="D221" s="169" t="s">
        <v>1191</v>
      </c>
      <c r="E221" s="169" t="s">
        <v>147</v>
      </c>
      <c r="F221" s="169">
        <v>374766279.44</v>
      </c>
      <c r="G221" s="169">
        <v>23058560.563000001</v>
      </c>
      <c r="H221" s="169">
        <v>16.252804999999999</v>
      </c>
      <c r="I221" s="169">
        <v>375406857.38999999</v>
      </c>
      <c r="J221" s="169">
        <v>23058314.890999999</v>
      </c>
      <c r="K221" s="169">
        <v>16.280759</v>
      </c>
      <c r="L221" s="170">
        <v>44468</v>
      </c>
      <c r="M221" s="169" t="s">
        <v>224</v>
      </c>
    </row>
    <row r="222" spans="1:13" hidden="1" x14ac:dyDescent="0.25">
      <c r="A222" s="89" t="str">
        <f t="shared" si="3"/>
        <v/>
      </c>
      <c r="B222" s="170">
        <v>44469</v>
      </c>
      <c r="C222" s="169" t="s">
        <v>224</v>
      </c>
      <c r="D222" s="169" t="s">
        <v>1191</v>
      </c>
      <c r="E222" s="169" t="s">
        <v>148</v>
      </c>
      <c r="F222" s="169">
        <v>9286538052.2299995</v>
      </c>
      <c r="G222" s="169">
        <v>571381167.29400003</v>
      </c>
      <c r="H222" s="169">
        <v>16.252790000000001</v>
      </c>
      <c r="I222" s="169">
        <v>9309125197.2600002</v>
      </c>
      <c r="J222" s="169">
        <v>571787456.94599998</v>
      </c>
      <c r="K222" s="169">
        <v>16.280743999999999</v>
      </c>
      <c r="L222" s="170">
        <v>44468</v>
      </c>
      <c r="M222" s="169" t="s">
        <v>224</v>
      </c>
    </row>
    <row r="223" spans="1:13" hidden="1" x14ac:dyDescent="0.25">
      <c r="A223" s="89" t="str">
        <f t="shared" si="3"/>
        <v>Y0DI</v>
      </c>
      <c r="B223" s="170">
        <v>44469</v>
      </c>
      <c r="C223" s="169" t="s">
        <v>225</v>
      </c>
      <c r="D223" s="169" t="s">
        <v>1192</v>
      </c>
      <c r="E223" s="169" t="s">
        <v>225</v>
      </c>
      <c r="F223" s="169">
        <v>2431400927.7600002</v>
      </c>
      <c r="G223" s="169">
        <v>191267606.706</v>
      </c>
      <c r="H223" s="169">
        <v>12.7120371799148</v>
      </c>
      <c r="I223" s="169">
        <v>2431148519.9099998</v>
      </c>
      <c r="J223" s="169">
        <v>191267606.706</v>
      </c>
      <c r="K223" s="169">
        <v>12.710717521796299</v>
      </c>
      <c r="L223" s="170">
        <v>44468</v>
      </c>
      <c r="M223" s="169" t="s">
        <v>225</v>
      </c>
    </row>
    <row r="224" spans="1:13" hidden="1" x14ac:dyDescent="0.25">
      <c r="A224" s="89" t="str">
        <f t="shared" si="3"/>
        <v/>
      </c>
      <c r="B224" s="170">
        <v>44469</v>
      </c>
      <c r="C224" s="169" t="s">
        <v>225</v>
      </c>
      <c r="D224" s="169" t="s">
        <v>1192</v>
      </c>
      <c r="E224" s="169" t="s">
        <v>146</v>
      </c>
      <c r="F224" s="169">
        <v>1883185644.3099999</v>
      </c>
      <c r="G224" s="169">
        <v>147904421.65200001</v>
      </c>
      <c r="H224" s="169">
        <v>12.73245</v>
      </c>
      <c r="I224" s="169">
        <v>1882987239.6400001</v>
      </c>
      <c r="J224" s="169">
        <v>147904421.65200001</v>
      </c>
      <c r="K224" s="169">
        <v>12.731108000000001</v>
      </c>
      <c r="L224" s="170">
        <v>44468</v>
      </c>
      <c r="M224" s="169" t="s">
        <v>225</v>
      </c>
    </row>
    <row r="225" spans="1:13" hidden="1" x14ac:dyDescent="0.25">
      <c r="A225" s="89" t="str">
        <f t="shared" si="3"/>
        <v/>
      </c>
      <c r="B225" s="170">
        <v>44469</v>
      </c>
      <c r="C225" s="169" t="s">
        <v>225</v>
      </c>
      <c r="D225" s="169" t="s">
        <v>1192</v>
      </c>
      <c r="E225" s="169" t="s">
        <v>147</v>
      </c>
      <c r="F225" s="169">
        <v>89129.32</v>
      </c>
      <c r="G225" s="169">
        <v>7050</v>
      </c>
      <c r="H225" s="169">
        <v>12.642457</v>
      </c>
      <c r="I225" s="169">
        <v>89120.54</v>
      </c>
      <c r="J225" s="169">
        <v>7050</v>
      </c>
      <c r="K225" s="169">
        <v>12.641211</v>
      </c>
      <c r="L225" s="170">
        <v>44468</v>
      </c>
      <c r="M225" s="169" t="s">
        <v>225</v>
      </c>
    </row>
    <row r="226" spans="1:13" hidden="1" x14ac:dyDescent="0.25">
      <c r="A226" s="89" t="str">
        <f t="shared" si="3"/>
        <v/>
      </c>
      <c r="B226" s="170">
        <v>44469</v>
      </c>
      <c r="C226" s="169" t="s">
        <v>225</v>
      </c>
      <c r="D226" s="169" t="s">
        <v>1192</v>
      </c>
      <c r="E226" s="169" t="s">
        <v>148</v>
      </c>
      <c r="F226" s="169">
        <v>548126154.13</v>
      </c>
      <c r="G226" s="169">
        <v>43356135.053999998</v>
      </c>
      <c r="H226" s="169">
        <v>12.642412999999999</v>
      </c>
      <c r="I226" s="169">
        <v>548072159.73000002</v>
      </c>
      <c r="J226" s="169">
        <v>43356135.053999998</v>
      </c>
      <c r="K226" s="169">
        <v>12.641166999999999</v>
      </c>
      <c r="L226" s="170">
        <v>44468</v>
      </c>
      <c r="M226" s="169" t="s">
        <v>225</v>
      </c>
    </row>
    <row r="227" spans="1:13" hidden="1" x14ac:dyDescent="0.25">
      <c r="A227" s="89" t="str">
        <f t="shared" si="3"/>
        <v>Y0DJ</v>
      </c>
      <c r="B227" s="170">
        <v>44469</v>
      </c>
      <c r="C227" s="169" t="s">
        <v>1325</v>
      </c>
      <c r="D227" s="169" t="s">
        <v>1327</v>
      </c>
      <c r="E227" s="169" t="s">
        <v>1325</v>
      </c>
      <c r="F227" s="169">
        <v>539524959.47000003</v>
      </c>
      <c r="G227" s="169">
        <v>43397312.986000001</v>
      </c>
      <c r="H227" s="169">
        <v>12.4322203921715</v>
      </c>
      <c r="I227" s="169">
        <v>539472717.75999999</v>
      </c>
      <c r="J227" s="169">
        <v>43397312.986000001</v>
      </c>
      <c r="K227" s="169">
        <v>12.431016591603999</v>
      </c>
      <c r="L227" s="170">
        <v>44468</v>
      </c>
      <c r="M227" s="169" t="s">
        <v>1325</v>
      </c>
    </row>
    <row r="228" spans="1:13" hidden="1" x14ac:dyDescent="0.25">
      <c r="A228" s="89" t="str">
        <f t="shared" si="3"/>
        <v/>
      </c>
      <c r="B228" s="170">
        <v>44469</v>
      </c>
      <c r="C228" s="169" t="s">
        <v>1325</v>
      </c>
      <c r="D228" s="169" t="s">
        <v>1327</v>
      </c>
      <c r="E228" s="169" t="s">
        <v>150</v>
      </c>
      <c r="F228" s="169">
        <v>18661.98</v>
      </c>
      <c r="G228" s="169">
        <v>1500</v>
      </c>
      <c r="H228" s="169">
        <v>12.441319999999999</v>
      </c>
      <c r="I228" s="169">
        <v>18660.14</v>
      </c>
      <c r="J228" s="169">
        <v>1500</v>
      </c>
      <c r="K228" s="169">
        <v>12.440092999999999</v>
      </c>
      <c r="L228" s="170">
        <v>44468</v>
      </c>
      <c r="M228" s="169" t="s">
        <v>1325</v>
      </c>
    </row>
    <row r="229" spans="1:13" hidden="1" x14ac:dyDescent="0.25">
      <c r="A229" s="89" t="str">
        <f t="shared" si="3"/>
        <v/>
      </c>
      <c r="B229" s="170">
        <v>44469</v>
      </c>
      <c r="C229" s="169" t="s">
        <v>1325</v>
      </c>
      <c r="D229" s="169" t="s">
        <v>1327</v>
      </c>
      <c r="E229" s="169" t="s">
        <v>146</v>
      </c>
      <c r="F229" s="169">
        <v>439612718.87</v>
      </c>
      <c r="G229" s="169">
        <v>35334812.986000001</v>
      </c>
      <c r="H229" s="169">
        <v>12.441348</v>
      </c>
      <c r="I229" s="169">
        <v>439569817.11000001</v>
      </c>
      <c r="J229" s="169">
        <v>35334812.986000001</v>
      </c>
      <c r="K229" s="169">
        <v>12.440134</v>
      </c>
      <c r="L229" s="170">
        <v>44468</v>
      </c>
      <c r="M229" s="169" t="s">
        <v>1325</v>
      </c>
    </row>
    <row r="230" spans="1:13" hidden="1" x14ac:dyDescent="0.25">
      <c r="A230" s="89" t="str">
        <f t="shared" si="3"/>
        <v/>
      </c>
      <c r="B230" s="170">
        <v>44469</v>
      </c>
      <c r="C230" s="169" t="s">
        <v>1325</v>
      </c>
      <c r="D230" s="169" t="s">
        <v>1327</v>
      </c>
      <c r="E230" s="169" t="s">
        <v>147</v>
      </c>
      <c r="F230" s="169">
        <v>254039.54</v>
      </c>
      <c r="G230" s="169">
        <v>20500</v>
      </c>
      <c r="H230" s="169">
        <v>12.392173</v>
      </c>
      <c r="I230" s="169">
        <v>254015.79</v>
      </c>
      <c r="J230" s="169">
        <v>20500</v>
      </c>
      <c r="K230" s="169">
        <v>12.391014</v>
      </c>
      <c r="L230" s="170">
        <v>44468</v>
      </c>
      <c r="M230" s="169" t="s">
        <v>1325</v>
      </c>
    </row>
    <row r="231" spans="1:13" hidden="1" x14ac:dyDescent="0.25">
      <c r="A231" s="89" t="str">
        <f t="shared" si="3"/>
        <v/>
      </c>
      <c r="B231" s="170">
        <v>44469</v>
      </c>
      <c r="C231" s="169" t="s">
        <v>1325</v>
      </c>
      <c r="D231" s="169" t="s">
        <v>1327</v>
      </c>
      <c r="E231" s="169" t="s">
        <v>148</v>
      </c>
      <c r="F231" s="169">
        <v>99639539.079999998</v>
      </c>
      <c r="G231" s="169">
        <v>8040500</v>
      </c>
      <c r="H231" s="169">
        <v>12.392207000000001</v>
      </c>
      <c r="I231" s="169">
        <v>99630224.719999999</v>
      </c>
      <c r="J231" s="169">
        <v>8040500</v>
      </c>
      <c r="K231" s="169">
        <v>12.391048</v>
      </c>
      <c r="L231" s="170">
        <v>44468</v>
      </c>
      <c r="M231" s="169" t="s">
        <v>1325</v>
      </c>
    </row>
    <row r="232" spans="1:13" hidden="1" x14ac:dyDescent="0.25">
      <c r="A232" s="89" t="str">
        <f t="shared" si="3"/>
        <v>Y0DK</v>
      </c>
      <c r="B232" s="170">
        <v>44469</v>
      </c>
      <c r="C232" s="169" t="s">
        <v>1326</v>
      </c>
      <c r="D232" s="169" t="s">
        <v>1328</v>
      </c>
      <c r="E232" s="169" t="s">
        <v>1326</v>
      </c>
      <c r="F232" s="169">
        <v>410728146.18000001</v>
      </c>
      <c r="G232" s="169">
        <v>32934713.467999998</v>
      </c>
      <c r="H232" s="169">
        <v>12.470979793981501</v>
      </c>
      <c r="I232" s="169">
        <v>410669888.36000001</v>
      </c>
      <c r="J232" s="169">
        <v>32934713.467999998</v>
      </c>
      <c r="K232" s="169">
        <v>12.469210905964401</v>
      </c>
      <c r="L232" s="170">
        <v>44468</v>
      </c>
      <c r="M232" s="169" t="s">
        <v>1326</v>
      </c>
    </row>
    <row r="233" spans="1:13" hidden="1" x14ac:dyDescent="0.25">
      <c r="A233" s="89" t="str">
        <f t="shared" si="3"/>
        <v/>
      </c>
      <c r="B233" s="170">
        <v>44469</v>
      </c>
      <c r="C233" s="169" t="s">
        <v>1326</v>
      </c>
      <c r="D233" s="169" t="s">
        <v>1328</v>
      </c>
      <c r="E233" s="169" t="s">
        <v>150</v>
      </c>
      <c r="F233" s="169">
        <v>83925.05</v>
      </c>
      <c r="G233" s="169">
        <v>6700</v>
      </c>
      <c r="H233" s="169">
        <v>12.526127000000001</v>
      </c>
      <c r="I233" s="169">
        <v>83912.75</v>
      </c>
      <c r="J233" s="169">
        <v>6700</v>
      </c>
      <c r="K233" s="169">
        <v>12.524291</v>
      </c>
      <c r="L233" s="170">
        <v>44468</v>
      </c>
      <c r="M233" s="169" t="s">
        <v>1326</v>
      </c>
    </row>
    <row r="234" spans="1:13" hidden="1" x14ac:dyDescent="0.25">
      <c r="A234" s="89" t="str">
        <f t="shared" si="3"/>
        <v/>
      </c>
      <c r="B234" s="170">
        <v>44469</v>
      </c>
      <c r="C234" s="169" t="s">
        <v>1326</v>
      </c>
      <c r="D234" s="169" t="s">
        <v>1328</v>
      </c>
      <c r="E234" s="169" t="s">
        <v>146</v>
      </c>
      <c r="F234" s="169">
        <v>109623851.93000001</v>
      </c>
      <c r="G234" s="169">
        <v>8751646.6960000005</v>
      </c>
      <c r="H234" s="169">
        <v>12.526083</v>
      </c>
      <c r="I234" s="169">
        <v>109607796.66</v>
      </c>
      <c r="J234" s="169">
        <v>8751646.6960000005</v>
      </c>
      <c r="K234" s="169">
        <v>12.524248</v>
      </c>
      <c r="L234" s="170">
        <v>44468</v>
      </c>
      <c r="M234" s="169" t="s">
        <v>1326</v>
      </c>
    </row>
    <row r="235" spans="1:13" hidden="1" x14ac:dyDescent="0.25">
      <c r="A235" s="89" t="str">
        <f t="shared" si="3"/>
        <v/>
      </c>
      <c r="B235" s="170">
        <v>44469</v>
      </c>
      <c r="C235" s="169" t="s">
        <v>1326</v>
      </c>
      <c r="D235" s="169" t="s">
        <v>1328</v>
      </c>
      <c r="E235" s="169" t="s">
        <v>147</v>
      </c>
      <c r="F235" s="169">
        <v>6225.55</v>
      </c>
      <c r="G235" s="169">
        <v>500</v>
      </c>
      <c r="H235" s="169">
        <v>12.4511</v>
      </c>
      <c r="I235" s="169">
        <v>6224.66</v>
      </c>
      <c r="J235" s="169">
        <v>500</v>
      </c>
      <c r="K235" s="169">
        <v>12.44932</v>
      </c>
      <c r="L235" s="170">
        <v>44468</v>
      </c>
      <c r="M235" s="169" t="s">
        <v>1326</v>
      </c>
    </row>
    <row r="236" spans="1:13" hidden="1" x14ac:dyDescent="0.25">
      <c r="A236" s="89" t="str">
        <f t="shared" si="3"/>
        <v/>
      </c>
      <c r="B236" s="170">
        <v>44469</v>
      </c>
      <c r="C236" s="169" t="s">
        <v>1326</v>
      </c>
      <c r="D236" s="169" t="s">
        <v>1328</v>
      </c>
      <c r="E236" s="169" t="s">
        <v>148</v>
      </c>
      <c r="F236" s="169">
        <v>301014143.64999998</v>
      </c>
      <c r="G236" s="169">
        <v>24175866.772</v>
      </c>
      <c r="H236" s="169">
        <v>12.451017999999999</v>
      </c>
      <c r="I236" s="169">
        <v>300971954.29000002</v>
      </c>
      <c r="J236" s="169">
        <v>24175866.772</v>
      </c>
      <c r="K236" s="169">
        <v>12.449273</v>
      </c>
      <c r="L236" s="170">
        <v>44468</v>
      </c>
      <c r="M236" s="169" t="s">
        <v>1326</v>
      </c>
    </row>
    <row r="237" spans="1:13" hidden="1" x14ac:dyDescent="0.25">
      <c r="A237" s="89" t="str">
        <f t="shared" si="3"/>
        <v>Y0DL</v>
      </c>
      <c r="B237" s="170">
        <v>44469</v>
      </c>
      <c r="C237" s="169" t="s">
        <v>1610</v>
      </c>
      <c r="D237" s="169" t="s">
        <v>1612</v>
      </c>
      <c r="E237" s="169" t="s">
        <v>1610</v>
      </c>
      <c r="F237" s="169">
        <v>817006389.72000003</v>
      </c>
      <c r="G237" s="169">
        <v>41194756.935000002</v>
      </c>
      <c r="H237" s="169">
        <v>19.832776074128301</v>
      </c>
      <c r="I237" s="169">
        <v>821019910.40999997</v>
      </c>
      <c r="J237" s="169">
        <v>41179497.107000001</v>
      </c>
      <c r="K237" s="169">
        <v>19.9375895309424</v>
      </c>
      <c r="L237" s="170">
        <v>44468</v>
      </c>
      <c r="M237" s="169" t="s">
        <v>1610</v>
      </c>
    </row>
    <row r="238" spans="1:13" hidden="1" x14ac:dyDescent="0.25">
      <c r="A238" s="89" t="str">
        <f t="shared" si="3"/>
        <v/>
      </c>
      <c r="B238" s="170">
        <v>44469</v>
      </c>
      <c r="C238" s="169" t="s">
        <v>1610</v>
      </c>
      <c r="D238" s="169" t="s">
        <v>1612</v>
      </c>
      <c r="E238" s="169" t="s">
        <v>150</v>
      </c>
      <c r="F238" s="169">
        <v>5697324.2999999998</v>
      </c>
      <c r="G238" s="169">
        <v>286249.06</v>
      </c>
      <c r="H238" s="169">
        <v>19.903382000000001</v>
      </c>
      <c r="I238" s="169">
        <v>5737259.9299999997</v>
      </c>
      <c r="J238" s="169">
        <v>286742.50400000002</v>
      </c>
      <c r="K238" s="169">
        <v>20.008403999999999</v>
      </c>
      <c r="L238" s="170">
        <v>44468</v>
      </c>
      <c r="M238" s="169" t="s">
        <v>1610</v>
      </c>
    </row>
    <row r="239" spans="1:13" hidden="1" x14ac:dyDescent="0.25">
      <c r="A239" s="89" t="str">
        <f t="shared" si="3"/>
        <v/>
      </c>
      <c r="B239" s="170">
        <v>44469</v>
      </c>
      <c r="C239" s="169" t="s">
        <v>1610</v>
      </c>
      <c r="D239" s="169" t="s">
        <v>1612</v>
      </c>
      <c r="E239" s="169" t="s">
        <v>146</v>
      </c>
      <c r="F239" s="169">
        <v>357499583.81999999</v>
      </c>
      <c r="G239" s="169">
        <v>17961666.204</v>
      </c>
      <c r="H239" s="169">
        <v>19.903476000000001</v>
      </c>
      <c r="I239" s="169">
        <v>359410539.76999998</v>
      </c>
      <c r="J239" s="169">
        <v>17962893.456999999</v>
      </c>
      <c r="K239" s="169">
        <v>20.008499</v>
      </c>
      <c r="L239" s="170">
        <v>44468</v>
      </c>
      <c r="M239" s="169" t="s">
        <v>1610</v>
      </c>
    </row>
    <row r="240" spans="1:13" hidden="1" x14ac:dyDescent="0.25">
      <c r="A240" s="89" t="str">
        <f t="shared" si="3"/>
        <v/>
      </c>
      <c r="B240" s="170">
        <v>44469</v>
      </c>
      <c r="C240" s="169" t="s">
        <v>1610</v>
      </c>
      <c r="D240" s="169" t="s">
        <v>1612</v>
      </c>
      <c r="E240" s="169" t="s">
        <v>147</v>
      </c>
      <c r="F240" s="169">
        <v>13690194.25</v>
      </c>
      <c r="G240" s="169">
        <v>692212.42500000005</v>
      </c>
      <c r="H240" s="169">
        <v>19.777446999999999</v>
      </c>
      <c r="I240" s="169">
        <v>13762102.32</v>
      </c>
      <c r="J240" s="169">
        <v>692187.27800000005</v>
      </c>
      <c r="K240" s="169">
        <v>19.88205</v>
      </c>
      <c r="L240" s="170">
        <v>44468</v>
      </c>
      <c r="M240" s="169" t="s">
        <v>1610</v>
      </c>
    </row>
    <row r="241" spans="1:13" hidden="1" x14ac:dyDescent="0.25">
      <c r="A241" s="89" t="str">
        <f t="shared" si="3"/>
        <v/>
      </c>
      <c r="B241" s="170">
        <v>44469</v>
      </c>
      <c r="C241" s="169" t="s">
        <v>1610</v>
      </c>
      <c r="D241" s="169" t="s">
        <v>1612</v>
      </c>
      <c r="E241" s="169" t="s">
        <v>148</v>
      </c>
      <c r="F241" s="169">
        <v>440119287.35000002</v>
      </c>
      <c r="G241" s="169">
        <v>22254629.245999999</v>
      </c>
      <c r="H241" s="169">
        <v>19.776527999999999</v>
      </c>
      <c r="I241" s="169">
        <v>442110008.38999999</v>
      </c>
      <c r="J241" s="169">
        <v>22237673.868000001</v>
      </c>
      <c r="K241" s="169">
        <v>19.881126999999999</v>
      </c>
      <c r="L241" s="170">
        <v>44468</v>
      </c>
      <c r="M241" s="169" t="s">
        <v>1610</v>
      </c>
    </row>
    <row r="242" spans="1:13" hidden="1" x14ac:dyDescent="0.25">
      <c r="A242" s="89" t="str">
        <f t="shared" si="3"/>
        <v>Y0DM</v>
      </c>
      <c r="B242" s="170">
        <v>44469</v>
      </c>
      <c r="C242" s="169" t="s">
        <v>1611</v>
      </c>
      <c r="D242" s="169" t="s">
        <v>1613</v>
      </c>
      <c r="E242" s="169" t="s">
        <v>1611</v>
      </c>
      <c r="F242" s="169">
        <v>366125662.04000002</v>
      </c>
      <c r="G242" s="169">
        <v>19979473.596999999</v>
      </c>
      <c r="H242" s="169">
        <v>18.3250905116426</v>
      </c>
      <c r="I242" s="169">
        <v>365916790.12</v>
      </c>
      <c r="J242" s="169">
        <v>19955459.074999999</v>
      </c>
      <c r="K242" s="169">
        <v>18.336676131816802</v>
      </c>
      <c r="L242" s="170">
        <v>44468</v>
      </c>
      <c r="M242" s="169" t="s">
        <v>1611</v>
      </c>
    </row>
    <row r="243" spans="1:13" hidden="1" x14ac:dyDescent="0.25">
      <c r="A243" s="89" t="str">
        <f t="shared" si="3"/>
        <v/>
      </c>
      <c r="B243" s="170">
        <v>44469</v>
      </c>
      <c r="C243" s="169" t="s">
        <v>1611</v>
      </c>
      <c r="D243" s="169" t="s">
        <v>1613</v>
      </c>
      <c r="E243" s="169" t="s">
        <v>150</v>
      </c>
      <c r="F243" s="169">
        <v>3930197.88</v>
      </c>
      <c r="G243" s="169">
        <v>213763.755</v>
      </c>
      <c r="H243" s="169">
        <v>18.385708000000001</v>
      </c>
      <c r="I243" s="169">
        <v>3932660.26</v>
      </c>
      <c r="J243" s="169">
        <v>213763.755</v>
      </c>
      <c r="K243" s="169">
        <v>18.397227000000001</v>
      </c>
      <c r="L243" s="170">
        <v>44468</v>
      </c>
      <c r="M243" s="169" t="s">
        <v>1611</v>
      </c>
    </row>
    <row r="244" spans="1:13" hidden="1" x14ac:dyDescent="0.25">
      <c r="A244" s="89" t="str">
        <f t="shared" si="3"/>
        <v/>
      </c>
      <c r="B244" s="170">
        <v>44469</v>
      </c>
      <c r="C244" s="169" t="s">
        <v>1611</v>
      </c>
      <c r="D244" s="169" t="s">
        <v>1613</v>
      </c>
      <c r="E244" s="169" t="s">
        <v>146</v>
      </c>
      <c r="F244" s="169">
        <v>181455957.15000001</v>
      </c>
      <c r="G244" s="169">
        <v>9869833.3890000004</v>
      </c>
      <c r="H244" s="169">
        <v>18.384906000000001</v>
      </c>
      <c r="I244" s="169">
        <v>181324453.61000001</v>
      </c>
      <c r="J244" s="169">
        <v>9856504.9240000006</v>
      </c>
      <c r="K244" s="169">
        <v>18.396425000000001</v>
      </c>
      <c r="L244" s="170">
        <v>44468</v>
      </c>
      <c r="M244" s="169" t="s">
        <v>1611</v>
      </c>
    </row>
    <row r="245" spans="1:13" hidden="1" x14ac:dyDescent="0.25">
      <c r="A245" s="89" t="str">
        <f t="shared" si="3"/>
        <v/>
      </c>
      <c r="B245" s="170">
        <v>44469</v>
      </c>
      <c r="C245" s="169" t="s">
        <v>1611</v>
      </c>
      <c r="D245" s="169" t="s">
        <v>1613</v>
      </c>
      <c r="E245" s="169" t="s">
        <v>147</v>
      </c>
      <c r="F245" s="169">
        <v>4160443.77</v>
      </c>
      <c r="G245" s="169">
        <v>227790.99799999999</v>
      </c>
      <c r="H245" s="169">
        <v>18.264303000000002</v>
      </c>
      <c r="I245" s="169">
        <v>4163101.72</v>
      </c>
      <c r="J245" s="169">
        <v>227790.99799999999</v>
      </c>
      <c r="K245" s="169">
        <v>18.275970999999998</v>
      </c>
      <c r="L245" s="170">
        <v>44468</v>
      </c>
      <c r="M245" s="169" t="s">
        <v>1611</v>
      </c>
    </row>
    <row r="246" spans="1:13" hidden="1" x14ac:dyDescent="0.25">
      <c r="A246" s="89" t="str">
        <f t="shared" si="3"/>
        <v/>
      </c>
      <c r="B246" s="170">
        <v>44469</v>
      </c>
      <c r="C246" s="169" t="s">
        <v>1611</v>
      </c>
      <c r="D246" s="169" t="s">
        <v>1613</v>
      </c>
      <c r="E246" s="169" t="s">
        <v>148</v>
      </c>
      <c r="F246" s="169">
        <v>176579063.24000001</v>
      </c>
      <c r="G246" s="169">
        <v>9668085.4550000001</v>
      </c>
      <c r="H246" s="169">
        <v>18.264119000000001</v>
      </c>
      <c r="I246" s="169">
        <v>176496574.53</v>
      </c>
      <c r="J246" s="169">
        <v>9657399.398</v>
      </c>
      <c r="K246" s="169">
        <v>18.275787000000001</v>
      </c>
      <c r="L246" s="170">
        <v>44468</v>
      </c>
      <c r="M246" s="169" t="s">
        <v>1611</v>
      </c>
    </row>
    <row r="247" spans="1:13" hidden="1" x14ac:dyDescent="0.25">
      <c r="A247" s="89" t="str">
        <f t="shared" si="3"/>
        <v/>
      </c>
      <c r="B247" s="169"/>
      <c r="C247" s="169"/>
      <c r="D247" s="169"/>
      <c r="E247" s="169"/>
      <c r="F247" s="169"/>
      <c r="G247" s="169"/>
      <c r="H247" s="169"/>
      <c r="I247" s="169"/>
      <c r="J247" s="169"/>
      <c r="K247" s="169"/>
      <c r="L247" s="169"/>
      <c r="M247" s="169"/>
    </row>
    <row r="248" spans="1:13" hidden="1" x14ac:dyDescent="0.25">
      <c r="A248" s="89" t="str">
        <f t="shared" si="3"/>
        <v/>
      </c>
      <c r="B248" s="169"/>
      <c r="C248" s="169"/>
      <c r="D248" s="169"/>
      <c r="E248" s="169"/>
      <c r="F248" s="169"/>
      <c r="G248" s="169"/>
      <c r="H248" s="169"/>
      <c r="I248" s="169"/>
      <c r="J248" s="169"/>
      <c r="K248" s="169"/>
      <c r="L248" s="169"/>
      <c r="M248" s="169"/>
    </row>
    <row r="249" spans="1:13" hidden="1" x14ac:dyDescent="0.25">
      <c r="A249" s="89" t="str">
        <f t="shared" si="3"/>
        <v/>
      </c>
      <c r="B249"/>
      <c r="F249"/>
    </row>
    <row r="250" spans="1:13" hidden="1" x14ac:dyDescent="0.25">
      <c r="A250" s="89" t="str">
        <f t="shared" si="3"/>
        <v/>
      </c>
      <c r="B250"/>
      <c r="F250"/>
    </row>
    <row r="251" spans="1:13" hidden="1" x14ac:dyDescent="0.25">
      <c r="A251" s="89" t="str">
        <f t="shared" si="3"/>
        <v/>
      </c>
      <c r="B251"/>
      <c r="F251"/>
    </row>
    <row r="252" spans="1:13" hidden="1" x14ac:dyDescent="0.25">
      <c r="A252" s="89" t="str">
        <f t="shared" si="3"/>
        <v/>
      </c>
      <c r="B252"/>
      <c r="F252"/>
    </row>
    <row r="253" spans="1:13" hidden="1" x14ac:dyDescent="0.25">
      <c r="A253" s="89" t="str">
        <f t="shared" si="3"/>
        <v/>
      </c>
      <c r="B253"/>
      <c r="F253"/>
    </row>
    <row r="254" spans="1:13" hidden="1" x14ac:dyDescent="0.25">
      <c r="A254" s="89" t="str">
        <f t="shared" si="3"/>
        <v/>
      </c>
      <c r="B254"/>
      <c r="F254"/>
    </row>
    <row r="255" spans="1:13" hidden="1" x14ac:dyDescent="0.25">
      <c r="A255" s="89" t="str">
        <f t="shared" si="3"/>
        <v/>
      </c>
      <c r="B255"/>
      <c r="F255"/>
    </row>
    <row r="256" spans="1:13" hidden="1" x14ac:dyDescent="0.25">
      <c r="A256" s="89" t="str">
        <f t="shared" si="3"/>
        <v/>
      </c>
      <c r="B256"/>
      <c r="F256"/>
    </row>
    <row r="257" spans="1:6" hidden="1" x14ac:dyDescent="0.25">
      <c r="A257" s="89" t="str">
        <f t="shared" si="3"/>
        <v/>
      </c>
      <c r="B257"/>
      <c r="F257"/>
    </row>
    <row r="258" spans="1:6" hidden="1" x14ac:dyDescent="0.25">
      <c r="A258" s="89" t="str">
        <f t="shared" si="3"/>
        <v/>
      </c>
      <c r="B258"/>
      <c r="F258"/>
    </row>
    <row r="259" spans="1:6" hidden="1" x14ac:dyDescent="0.25">
      <c r="A259" s="89" t="str">
        <f t="shared" ref="A259:A260" si="4">+IF(LEFT(E259,1)="Y",M259,"")</f>
        <v/>
      </c>
      <c r="B259"/>
      <c r="F259"/>
    </row>
    <row r="260" spans="1:6" hidden="1" x14ac:dyDescent="0.25">
      <c r="A260" s="89" t="str">
        <f t="shared" si="4"/>
        <v/>
      </c>
      <c r="B260"/>
      <c r="F260"/>
    </row>
    <row r="261" spans="1:6" x14ac:dyDescent="0.25">
      <c r="B261"/>
      <c r="F261"/>
    </row>
    <row r="262" spans="1:6" x14ac:dyDescent="0.25">
      <c r="B262"/>
      <c r="F262"/>
    </row>
    <row r="263" spans="1:6" x14ac:dyDescent="0.25">
      <c r="B263"/>
      <c r="F263"/>
    </row>
    <row r="264" spans="1:6" x14ac:dyDescent="0.25">
      <c r="B264"/>
      <c r="F264"/>
    </row>
    <row r="265" spans="1:6" x14ac:dyDescent="0.25">
      <c r="B265"/>
      <c r="F265"/>
    </row>
    <row r="266" spans="1:6" x14ac:dyDescent="0.25">
      <c r="B266"/>
      <c r="F266"/>
    </row>
    <row r="267" spans="1:6" x14ac:dyDescent="0.25">
      <c r="B267"/>
      <c r="F267"/>
    </row>
    <row r="268" spans="1:6" x14ac:dyDescent="0.25">
      <c r="B268"/>
      <c r="F268"/>
    </row>
    <row r="269" spans="1:6" x14ac:dyDescent="0.25">
      <c r="B269"/>
      <c r="F269"/>
    </row>
    <row r="270" spans="1:6" x14ac:dyDescent="0.25">
      <c r="B270"/>
      <c r="F270"/>
    </row>
    <row r="271" spans="1:6" x14ac:dyDescent="0.25">
      <c r="B271"/>
      <c r="F271"/>
    </row>
    <row r="272" spans="1:6" x14ac:dyDescent="0.25">
      <c r="B272"/>
      <c r="F272"/>
    </row>
    <row r="273" spans="2:6" x14ac:dyDescent="0.25">
      <c r="B273"/>
      <c r="F273"/>
    </row>
  </sheetData>
  <autoFilter ref="A1:M260">
    <filterColumn colId="2">
      <filters>
        <filter val="Y0DF"/>
      </filters>
    </filterColumn>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201"/>
  <sheetViews>
    <sheetView workbookViewId="0">
      <selection activeCell="G8" sqref="G8"/>
    </sheetView>
  </sheetViews>
  <sheetFormatPr defaultRowHeight="15" x14ac:dyDescent="0.25"/>
  <cols>
    <col min="1" max="1" width="10.42578125" bestFit="1" customWidth="1"/>
    <col min="2" max="2" width="10.85546875" bestFit="1" customWidth="1"/>
    <col min="3" max="3" width="20.5703125" bestFit="1" customWidth="1"/>
    <col min="4" max="4" width="38.28515625" bestFit="1" customWidth="1"/>
    <col min="5" max="5" width="20.140625" style="87" bestFit="1" customWidth="1"/>
    <col min="6" max="6" width="9.85546875" bestFit="1" customWidth="1"/>
    <col min="7" max="7" width="16.42578125" style="87" bestFit="1" customWidth="1"/>
    <col min="8" max="8" width="20.140625" style="87" bestFit="1" customWidth="1"/>
    <col min="9" max="9" width="17.5703125" style="87" bestFit="1" customWidth="1"/>
    <col min="10" max="10" width="12" bestFit="1" customWidth="1"/>
    <col min="11" max="11" width="17.5703125" bestFit="1" customWidth="1"/>
    <col min="12" max="12" width="19.140625" bestFit="1" customWidth="1"/>
  </cols>
  <sheetData>
    <row r="1" spans="1:12" x14ac:dyDescent="0.25">
      <c r="A1" s="86" t="s">
        <v>143</v>
      </c>
      <c r="B1" s="86" t="s">
        <v>144</v>
      </c>
      <c r="C1" s="86" t="s">
        <v>1193</v>
      </c>
      <c r="D1" s="86" t="s">
        <v>1156</v>
      </c>
      <c r="E1" s="94" t="s">
        <v>1194</v>
      </c>
      <c r="F1" s="86" t="s">
        <v>1195</v>
      </c>
      <c r="G1" s="94" t="s">
        <v>1196</v>
      </c>
      <c r="H1" s="94" t="s">
        <v>1197</v>
      </c>
      <c r="I1" s="94" t="s">
        <v>1198</v>
      </c>
      <c r="K1" s="87"/>
    </row>
    <row r="2" spans="1:12" x14ac:dyDescent="0.25">
      <c r="A2" t="s">
        <v>149</v>
      </c>
      <c r="B2" t="s">
        <v>150</v>
      </c>
      <c r="C2" t="s">
        <v>1199</v>
      </c>
      <c r="D2" t="s">
        <v>1154</v>
      </c>
      <c r="E2" s="87">
        <v>26514590963.940006</v>
      </c>
      <c r="F2">
        <v>182</v>
      </c>
      <c r="G2" s="87">
        <v>145684565.73593411</v>
      </c>
      <c r="H2" s="87">
        <v>4647764534597.9482</v>
      </c>
      <c r="I2" s="87">
        <v>25537167772.516197</v>
      </c>
      <c r="K2" s="87"/>
      <c r="L2" s="87"/>
    </row>
    <row r="3" spans="1:12" x14ac:dyDescent="0.25">
      <c r="A3" t="s">
        <v>149</v>
      </c>
      <c r="B3" t="s">
        <v>146</v>
      </c>
      <c r="C3" t="s">
        <v>1200</v>
      </c>
      <c r="D3" t="s">
        <v>1154</v>
      </c>
      <c r="E3" s="87">
        <v>267191234055.37006</v>
      </c>
      <c r="F3">
        <v>182</v>
      </c>
      <c r="G3" s="87">
        <v>1468083703.6009343</v>
      </c>
      <c r="H3" s="87">
        <v>4647764534597.9482</v>
      </c>
      <c r="I3" s="87">
        <v>25537167772.516197</v>
      </c>
      <c r="K3" s="87"/>
      <c r="L3" s="87"/>
    </row>
    <row r="4" spans="1:12" x14ac:dyDescent="0.25">
      <c r="A4" t="s">
        <v>149</v>
      </c>
      <c r="B4" t="s">
        <v>147</v>
      </c>
      <c r="C4" t="s">
        <v>1201</v>
      </c>
      <c r="D4" t="s">
        <v>1154</v>
      </c>
      <c r="E4" s="87">
        <v>834231843240.5647</v>
      </c>
      <c r="F4">
        <v>182</v>
      </c>
      <c r="G4" s="87">
        <v>4583691446.376729</v>
      </c>
      <c r="H4" s="87">
        <v>4647764534597.9482</v>
      </c>
      <c r="I4" s="87">
        <v>25537167772.516197</v>
      </c>
      <c r="K4" s="87"/>
      <c r="L4" s="87"/>
    </row>
    <row r="5" spans="1:12" x14ac:dyDescent="0.25">
      <c r="A5" t="s">
        <v>149</v>
      </c>
      <c r="B5" t="s">
        <v>148</v>
      </c>
      <c r="C5" t="s">
        <v>1202</v>
      </c>
      <c r="D5" t="s">
        <v>1154</v>
      </c>
      <c r="E5" s="87">
        <v>3519826866338.0732</v>
      </c>
      <c r="F5">
        <v>182</v>
      </c>
      <c r="G5" s="87">
        <v>19339708056.802601</v>
      </c>
      <c r="H5" s="87">
        <v>4647764534597.9482</v>
      </c>
      <c r="I5" s="87">
        <v>25537167772.516197</v>
      </c>
      <c r="K5" s="87"/>
      <c r="L5" s="87"/>
    </row>
    <row r="6" spans="1:12" x14ac:dyDescent="0.25">
      <c r="A6" t="s">
        <v>151</v>
      </c>
      <c r="B6" t="s">
        <v>150</v>
      </c>
      <c r="C6" t="s">
        <v>1203</v>
      </c>
      <c r="D6" t="s">
        <v>1163</v>
      </c>
      <c r="E6" s="87">
        <v>43130054829.800003</v>
      </c>
      <c r="F6">
        <v>182</v>
      </c>
      <c r="G6" s="87">
        <v>236978323.24065936</v>
      </c>
      <c r="H6" s="87">
        <v>6137563795543.0742</v>
      </c>
      <c r="I6" s="87">
        <v>33722877997.489418</v>
      </c>
      <c r="K6" s="87"/>
      <c r="L6" s="87"/>
    </row>
    <row r="7" spans="1:12" x14ac:dyDescent="0.25">
      <c r="A7" t="s">
        <v>151</v>
      </c>
      <c r="B7" t="s">
        <v>146</v>
      </c>
      <c r="C7" t="s">
        <v>1204</v>
      </c>
      <c r="D7" t="s">
        <v>1163</v>
      </c>
      <c r="E7" s="87">
        <v>477525195374.90985</v>
      </c>
      <c r="F7">
        <v>182</v>
      </c>
      <c r="G7" s="87">
        <v>2623764809.7522521</v>
      </c>
      <c r="H7" s="87">
        <v>6137563795543.0742</v>
      </c>
      <c r="I7" s="87">
        <v>33722877997.489418</v>
      </c>
      <c r="K7" s="87"/>
      <c r="L7" s="87"/>
    </row>
    <row r="8" spans="1:12" x14ac:dyDescent="0.25">
      <c r="A8" t="s">
        <v>151</v>
      </c>
      <c r="B8" t="s">
        <v>147</v>
      </c>
      <c r="C8" t="s">
        <v>1205</v>
      </c>
      <c r="D8" t="s">
        <v>1163</v>
      </c>
      <c r="E8" s="87">
        <v>1209853394223.7051</v>
      </c>
      <c r="F8">
        <v>182</v>
      </c>
      <c r="G8" s="87">
        <v>6647546122.1082697</v>
      </c>
      <c r="H8" s="87">
        <v>6137563795543.0742</v>
      </c>
      <c r="I8" s="87">
        <v>33722877997.489418</v>
      </c>
      <c r="K8" s="87"/>
      <c r="L8" s="87"/>
    </row>
    <row r="9" spans="1:12" x14ac:dyDescent="0.25">
      <c r="A9" t="s">
        <v>151</v>
      </c>
      <c r="B9" t="s">
        <v>148</v>
      </c>
      <c r="C9" t="s">
        <v>1206</v>
      </c>
      <c r="D9" t="s">
        <v>1163</v>
      </c>
      <c r="E9" s="87">
        <v>4407055151114.6592</v>
      </c>
      <c r="F9">
        <v>182</v>
      </c>
      <c r="G9" s="87">
        <v>24214588742.388237</v>
      </c>
      <c r="H9" s="87">
        <v>6137563795543.0742</v>
      </c>
      <c r="I9" s="87">
        <v>33722877997.489418</v>
      </c>
      <c r="K9" s="87"/>
      <c r="L9" s="87"/>
    </row>
    <row r="10" spans="1:12" x14ac:dyDescent="0.25">
      <c r="K10" s="87"/>
      <c r="L10" s="87"/>
    </row>
    <row r="11" spans="1:12" x14ac:dyDescent="0.25">
      <c r="K11" s="87"/>
      <c r="L11" s="87"/>
    </row>
    <row r="12" spans="1:12" x14ac:dyDescent="0.25">
      <c r="A12" s="157" t="s">
        <v>218</v>
      </c>
      <c r="B12" s="158" t="s">
        <v>150</v>
      </c>
      <c r="C12" t="s">
        <v>1207</v>
      </c>
      <c r="D12" s="159" t="s">
        <v>1185</v>
      </c>
      <c r="E12" s="87">
        <v>8158554550</v>
      </c>
      <c r="F12">
        <v>183</v>
      </c>
      <c r="G12" s="87">
        <f>E12/F12</f>
        <v>44582265.300546445</v>
      </c>
      <c r="H12" s="160">
        <v>109084852375</v>
      </c>
      <c r="I12" s="87">
        <f>H12/F12</f>
        <v>596092089.4808743</v>
      </c>
      <c r="K12" s="87"/>
      <c r="L12" s="87"/>
    </row>
    <row r="13" spans="1:12" x14ac:dyDescent="0.25">
      <c r="A13" s="157" t="s">
        <v>218</v>
      </c>
      <c r="B13" s="158" t="s">
        <v>146</v>
      </c>
      <c r="C13" t="s">
        <v>1208</v>
      </c>
      <c r="D13" s="159" t="s">
        <v>1185</v>
      </c>
      <c r="E13" s="87">
        <v>17671937602</v>
      </c>
      <c r="F13" s="159">
        <v>183</v>
      </c>
      <c r="G13" s="160">
        <f t="shared" ref="G13:G15" si="0">E13/F13</f>
        <v>96567965.03825137</v>
      </c>
      <c r="H13" s="160">
        <v>109084852375</v>
      </c>
      <c r="I13" s="160">
        <f t="shared" ref="I13:I21" si="1">H13/F13</f>
        <v>596092089.4808743</v>
      </c>
      <c r="K13" s="87"/>
      <c r="L13" s="87"/>
    </row>
    <row r="14" spans="1:12" x14ac:dyDescent="0.25">
      <c r="A14" s="157" t="s">
        <v>218</v>
      </c>
      <c r="B14" s="158" t="s">
        <v>147</v>
      </c>
      <c r="C14" t="s">
        <v>1209</v>
      </c>
      <c r="D14" s="159" t="s">
        <v>1185</v>
      </c>
      <c r="E14" s="87">
        <v>79335053460</v>
      </c>
      <c r="F14" s="159">
        <v>183</v>
      </c>
      <c r="G14" s="160">
        <f t="shared" si="0"/>
        <v>433524882.29508197</v>
      </c>
      <c r="H14" s="160">
        <v>109084852375</v>
      </c>
      <c r="I14" s="160">
        <f t="shared" si="1"/>
        <v>596092089.4808743</v>
      </c>
      <c r="K14" s="87"/>
      <c r="L14" s="87"/>
    </row>
    <row r="15" spans="1:12" x14ac:dyDescent="0.25">
      <c r="A15" s="157" t="s">
        <v>218</v>
      </c>
      <c r="B15" s="158" t="s">
        <v>148</v>
      </c>
      <c r="C15" t="s">
        <v>1210</v>
      </c>
      <c r="D15" s="159" t="s">
        <v>1185</v>
      </c>
      <c r="E15" s="87">
        <v>3919306763</v>
      </c>
      <c r="F15" s="159">
        <v>183</v>
      </c>
      <c r="G15" s="160">
        <f t="shared" si="0"/>
        <v>21416976.846994534</v>
      </c>
      <c r="H15" s="160">
        <v>109084852375</v>
      </c>
      <c r="I15" s="160">
        <f t="shared" si="1"/>
        <v>596092089.4808743</v>
      </c>
      <c r="K15" s="87"/>
      <c r="L15" s="87"/>
    </row>
    <row r="16" spans="1:12" x14ac:dyDescent="0.25">
      <c r="K16" s="87"/>
      <c r="L16" s="87"/>
    </row>
    <row r="17" spans="1:12" x14ac:dyDescent="0.25">
      <c r="A17" s="161" t="s">
        <v>219</v>
      </c>
      <c r="B17" s="162" t="s">
        <v>150</v>
      </c>
      <c r="C17" t="s">
        <v>1211</v>
      </c>
      <c r="D17" s="163" t="s">
        <v>1186</v>
      </c>
      <c r="E17" s="87">
        <v>8158554550</v>
      </c>
      <c r="F17" s="163">
        <v>183</v>
      </c>
      <c r="G17" s="164">
        <f t="shared" ref="G17:G21" si="2">E17/F17</f>
        <v>44582265.300546445</v>
      </c>
      <c r="H17" s="164">
        <v>87493608010</v>
      </c>
      <c r="I17" s="164">
        <f t="shared" si="1"/>
        <v>478107147.59562844</v>
      </c>
      <c r="K17" s="87"/>
      <c r="L17" s="87"/>
    </row>
    <row r="18" spans="1:12" x14ac:dyDescent="0.25">
      <c r="A18" s="161" t="s">
        <v>219</v>
      </c>
      <c r="B18" s="162" t="s">
        <v>147</v>
      </c>
      <c r="C18" t="s">
        <v>1212</v>
      </c>
      <c r="D18" s="163" t="s">
        <v>1186</v>
      </c>
      <c r="E18" s="87">
        <v>79335053460</v>
      </c>
      <c r="F18" s="163">
        <v>183</v>
      </c>
      <c r="G18" s="164">
        <f t="shared" si="2"/>
        <v>433524882.29508197</v>
      </c>
      <c r="H18" s="164">
        <v>87493608010</v>
      </c>
      <c r="I18" s="164">
        <f t="shared" si="1"/>
        <v>478107147.59562844</v>
      </c>
      <c r="K18" s="87"/>
      <c r="L18" s="87"/>
    </row>
    <row r="19" spans="1:12" x14ac:dyDescent="0.25">
      <c r="K19" s="87"/>
      <c r="L19" s="87"/>
    </row>
    <row r="20" spans="1:12" x14ac:dyDescent="0.25">
      <c r="A20" s="165" t="s">
        <v>220</v>
      </c>
      <c r="B20" s="166" t="s">
        <v>150</v>
      </c>
      <c r="C20" t="s">
        <v>1213</v>
      </c>
      <c r="D20" s="167" t="s">
        <v>1187</v>
      </c>
      <c r="E20" s="87">
        <v>35021131645.230003</v>
      </c>
      <c r="F20" s="167">
        <v>183</v>
      </c>
      <c r="G20" s="168">
        <f t="shared" si="2"/>
        <v>191372304.0722951</v>
      </c>
      <c r="H20" s="168">
        <v>379135433270.88995</v>
      </c>
      <c r="I20" s="168">
        <f t="shared" si="1"/>
        <v>2071778323.8846445</v>
      </c>
      <c r="K20" s="87"/>
      <c r="L20" s="87"/>
    </row>
    <row r="21" spans="1:12" x14ac:dyDescent="0.25">
      <c r="A21" s="165" t="s">
        <v>220</v>
      </c>
      <c r="B21" s="166" t="s">
        <v>147</v>
      </c>
      <c r="C21" t="s">
        <v>1214</v>
      </c>
      <c r="D21" s="167" t="s">
        <v>1187</v>
      </c>
      <c r="E21" s="87">
        <v>344114301625.65997</v>
      </c>
      <c r="F21" s="167">
        <v>183</v>
      </c>
      <c r="G21" s="168">
        <f t="shared" si="2"/>
        <v>1880406019.8123496</v>
      </c>
      <c r="H21" s="168">
        <v>379135433270.88995</v>
      </c>
      <c r="I21" s="168">
        <f t="shared" si="1"/>
        <v>2071778323.8846445</v>
      </c>
      <c r="K21" s="87"/>
      <c r="L21" s="87"/>
    </row>
    <row r="22" spans="1:12" x14ac:dyDescent="0.25">
      <c r="K22" s="87"/>
      <c r="L22" s="87"/>
    </row>
    <row r="23" spans="1:12" x14ac:dyDescent="0.25">
      <c r="K23" s="87"/>
      <c r="L23" s="87"/>
    </row>
    <row r="24" spans="1:12" x14ac:dyDescent="0.25">
      <c r="K24" s="87"/>
      <c r="L24" s="87"/>
    </row>
    <row r="25" spans="1:12" x14ac:dyDescent="0.25">
      <c r="K25" s="87"/>
      <c r="L25" s="87"/>
    </row>
    <row r="26" spans="1:12" x14ac:dyDescent="0.25">
      <c r="K26" s="87"/>
      <c r="L26" s="87"/>
    </row>
    <row r="27" spans="1:12" x14ac:dyDescent="0.25">
      <c r="K27" s="87"/>
      <c r="L27" s="87"/>
    </row>
    <row r="28" spans="1:12" x14ac:dyDescent="0.25">
      <c r="K28" s="87"/>
      <c r="L28" s="87"/>
    </row>
    <row r="29" spans="1:12" x14ac:dyDescent="0.25">
      <c r="K29" s="87"/>
      <c r="L29" s="87"/>
    </row>
    <row r="30" spans="1:12" x14ac:dyDescent="0.25">
      <c r="K30" s="87"/>
      <c r="L30" s="87"/>
    </row>
    <row r="31" spans="1:12" x14ac:dyDescent="0.25">
      <c r="K31" s="87"/>
      <c r="L31" s="87"/>
    </row>
    <row r="32" spans="1:12" x14ac:dyDescent="0.25">
      <c r="K32" s="87"/>
      <c r="L32" s="87"/>
    </row>
    <row r="33" spans="11:12" x14ac:dyDescent="0.25">
      <c r="K33" s="87"/>
      <c r="L33" s="87"/>
    </row>
    <row r="34" spans="11:12" x14ac:dyDescent="0.25">
      <c r="K34" s="87"/>
      <c r="L34" s="87"/>
    </row>
    <row r="35" spans="11:12" x14ac:dyDescent="0.25">
      <c r="K35" s="87"/>
      <c r="L35" s="87"/>
    </row>
    <row r="36" spans="11:12" x14ac:dyDescent="0.25">
      <c r="K36" s="87"/>
      <c r="L36" s="87"/>
    </row>
    <row r="37" spans="11:12" x14ac:dyDescent="0.25">
      <c r="K37" s="87"/>
      <c r="L37" s="87"/>
    </row>
    <row r="38" spans="11:12" x14ac:dyDescent="0.25">
      <c r="K38" s="87"/>
      <c r="L38" s="87"/>
    </row>
    <row r="39" spans="11:12" x14ac:dyDescent="0.25">
      <c r="K39" s="87"/>
      <c r="L39" s="87"/>
    </row>
    <row r="40" spans="11:12" x14ac:dyDescent="0.25">
      <c r="K40" s="87"/>
      <c r="L40" s="87"/>
    </row>
    <row r="41" spans="11:12" x14ac:dyDescent="0.25">
      <c r="K41" s="87"/>
      <c r="L41" s="87"/>
    </row>
    <row r="42" spans="11:12" x14ac:dyDescent="0.25">
      <c r="K42" s="87"/>
      <c r="L42" s="87"/>
    </row>
    <row r="43" spans="11:12" x14ac:dyDescent="0.25">
      <c r="K43" s="87"/>
      <c r="L43" s="87"/>
    </row>
    <row r="44" spans="11:12" x14ac:dyDescent="0.25">
      <c r="K44" s="87"/>
      <c r="L44" s="87"/>
    </row>
    <row r="45" spans="11:12" x14ac:dyDescent="0.25">
      <c r="K45" s="87"/>
      <c r="L45" s="87"/>
    </row>
    <row r="46" spans="11:12" x14ac:dyDescent="0.25">
      <c r="K46" s="87"/>
      <c r="L46" s="87"/>
    </row>
    <row r="47" spans="11:12" x14ac:dyDescent="0.25">
      <c r="K47" s="87"/>
      <c r="L47" s="87"/>
    </row>
    <row r="48" spans="11:12" x14ac:dyDescent="0.25">
      <c r="K48" s="87"/>
      <c r="L48" s="87"/>
    </row>
    <row r="49" spans="11:12" x14ac:dyDescent="0.25">
      <c r="K49" s="87"/>
      <c r="L49" s="87"/>
    </row>
    <row r="50" spans="11:12" x14ac:dyDescent="0.25">
      <c r="K50" s="87"/>
      <c r="L50" s="87"/>
    </row>
    <row r="51" spans="11:12" x14ac:dyDescent="0.25">
      <c r="K51" s="87"/>
      <c r="L51" s="87"/>
    </row>
    <row r="52" spans="11:12" x14ac:dyDescent="0.25">
      <c r="K52" s="87"/>
      <c r="L52" s="87"/>
    </row>
    <row r="53" spans="11:12" x14ac:dyDescent="0.25">
      <c r="K53" s="87"/>
      <c r="L53" s="87"/>
    </row>
    <row r="54" spans="11:12" x14ac:dyDescent="0.25">
      <c r="K54" s="87"/>
      <c r="L54" s="87"/>
    </row>
    <row r="55" spans="11:12" x14ac:dyDescent="0.25">
      <c r="K55" s="87"/>
      <c r="L55" s="87"/>
    </row>
    <row r="56" spans="11:12" x14ac:dyDescent="0.25">
      <c r="K56" s="87"/>
      <c r="L56" s="87"/>
    </row>
    <row r="57" spans="11:12" x14ac:dyDescent="0.25">
      <c r="K57" s="87"/>
      <c r="L57" s="87"/>
    </row>
    <row r="58" spans="11:12" x14ac:dyDescent="0.25">
      <c r="K58" s="87"/>
      <c r="L58" s="87"/>
    </row>
    <row r="59" spans="11:12" x14ac:dyDescent="0.25">
      <c r="K59" s="87"/>
      <c r="L59" s="87"/>
    </row>
    <row r="60" spans="11:12" x14ac:dyDescent="0.25">
      <c r="K60" s="87"/>
      <c r="L60" s="87"/>
    </row>
    <row r="61" spans="11:12" x14ac:dyDescent="0.25">
      <c r="K61" s="87"/>
      <c r="L61" s="87"/>
    </row>
    <row r="62" spans="11:12" x14ac:dyDescent="0.25">
      <c r="K62" s="87"/>
      <c r="L62" s="87"/>
    </row>
    <row r="63" spans="11:12" x14ac:dyDescent="0.25">
      <c r="K63" s="87"/>
      <c r="L63" s="87"/>
    </row>
    <row r="64" spans="11:12" x14ac:dyDescent="0.25">
      <c r="K64" s="87"/>
      <c r="L64" s="87"/>
    </row>
    <row r="65" spans="11:12" x14ac:dyDescent="0.25">
      <c r="K65" s="87"/>
      <c r="L65" s="87"/>
    </row>
    <row r="66" spans="11:12" x14ac:dyDescent="0.25">
      <c r="K66" s="87"/>
      <c r="L66" s="87"/>
    </row>
    <row r="67" spans="11:12" x14ac:dyDescent="0.25">
      <c r="K67" s="87"/>
      <c r="L67" s="87"/>
    </row>
    <row r="68" spans="11:12" x14ac:dyDescent="0.25">
      <c r="K68" s="87"/>
      <c r="L68" s="87"/>
    </row>
    <row r="69" spans="11:12" x14ac:dyDescent="0.25">
      <c r="K69" s="87"/>
      <c r="L69" s="87"/>
    </row>
    <row r="70" spans="11:12" x14ac:dyDescent="0.25">
      <c r="K70" s="87"/>
      <c r="L70" s="87"/>
    </row>
    <row r="71" spans="11:12" x14ac:dyDescent="0.25">
      <c r="K71" s="87"/>
      <c r="L71" s="87"/>
    </row>
    <row r="72" spans="11:12" x14ac:dyDescent="0.25">
      <c r="K72" s="87"/>
      <c r="L72" s="87"/>
    </row>
    <row r="73" spans="11:12" x14ac:dyDescent="0.25">
      <c r="K73" s="87"/>
      <c r="L73" s="87"/>
    </row>
    <row r="74" spans="11:12" x14ac:dyDescent="0.25">
      <c r="K74" s="87"/>
      <c r="L74" s="87"/>
    </row>
    <row r="75" spans="11:12" x14ac:dyDescent="0.25">
      <c r="K75" s="87"/>
      <c r="L75" s="87"/>
    </row>
    <row r="76" spans="11:12" x14ac:dyDescent="0.25">
      <c r="K76" s="87"/>
      <c r="L76" s="87"/>
    </row>
    <row r="77" spans="11:12" x14ac:dyDescent="0.25">
      <c r="K77" s="87"/>
      <c r="L77" s="87"/>
    </row>
    <row r="78" spans="11:12" x14ac:dyDescent="0.25">
      <c r="K78" s="87"/>
      <c r="L78" s="87"/>
    </row>
    <row r="79" spans="11:12" x14ac:dyDescent="0.25">
      <c r="K79" s="87"/>
      <c r="L79" s="87"/>
    </row>
    <row r="80" spans="11:12" x14ac:dyDescent="0.25">
      <c r="K80" s="87"/>
      <c r="L80" s="87"/>
    </row>
    <row r="81" spans="11:12" x14ac:dyDescent="0.25">
      <c r="K81" s="87"/>
      <c r="L81" s="87"/>
    </row>
    <row r="82" spans="11:12" x14ac:dyDescent="0.25">
      <c r="K82" s="87"/>
      <c r="L82" s="87"/>
    </row>
    <row r="83" spans="11:12" x14ac:dyDescent="0.25">
      <c r="K83" s="87"/>
      <c r="L83" s="87"/>
    </row>
    <row r="84" spans="11:12" x14ac:dyDescent="0.25">
      <c r="K84" s="87"/>
      <c r="L84" s="87"/>
    </row>
    <row r="85" spans="11:12" x14ac:dyDescent="0.25">
      <c r="K85" s="87"/>
      <c r="L85" s="87"/>
    </row>
    <row r="86" spans="11:12" x14ac:dyDescent="0.25">
      <c r="K86" s="87"/>
      <c r="L86" s="87"/>
    </row>
    <row r="87" spans="11:12" x14ac:dyDescent="0.25">
      <c r="K87" s="87"/>
      <c r="L87" s="87"/>
    </row>
    <row r="88" spans="11:12" x14ac:dyDescent="0.25">
      <c r="K88" s="87"/>
      <c r="L88" s="87"/>
    </row>
    <row r="89" spans="11:12" x14ac:dyDescent="0.25">
      <c r="K89" s="87"/>
      <c r="L89" s="87"/>
    </row>
    <row r="90" spans="11:12" x14ac:dyDescent="0.25">
      <c r="K90" s="87"/>
      <c r="L90" s="87"/>
    </row>
    <row r="91" spans="11:12" x14ac:dyDescent="0.25">
      <c r="K91" s="87"/>
      <c r="L91" s="87"/>
    </row>
    <row r="92" spans="11:12" x14ac:dyDescent="0.25">
      <c r="K92" s="87"/>
      <c r="L92" s="87"/>
    </row>
    <row r="93" spans="11:12" x14ac:dyDescent="0.25">
      <c r="K93" s="87"/>
      <c r="L93" s="87"/>
    </row>
    <row r="94" spans="11:12" x14ac:dyDescent="0.25">
      <c r="K94" s="87"/>
      <c r="L94" s="87"/>
    </row>
    <row r="95" spans="11:12" x14ac:dyDescent="0.25">
      <c r="K95" s="87"/>
      <c r="L95" s="87"/>
    </row>
    <row r="96" spans="11:12" x14ac:dyDescent="0.25">
      <c r="K96" s="87"/>
      <c r="L96" s="87"/>
    </row>
    <row r="97" spans="11:12" x14ac:dyDescent="0.25">
      <c r="K97" s="87"/>
      <c r="L97" s="87"/>
    </row>
    <row r="98" spans="11:12" x14ac:dyDescent="0.25">
      <c r="K98" s="87"/>
      <c r="L98" s="87"/>
    </row>
    <row r="99" spans="11:12" x14ac:dyDescent="0.25">
      <c r="K99" s="87"/>
      <c r="L99" s="87"/>
    </row>
    <row r="100" spans="11:12" x14ac:dyDescent="0.25">
      <c r="K100" s="87"/>
      <c r="L100" s="87"/>
    </row>
    <row r="101" spans="11:12" x14ac:dyDescent="0.25">
      <c r="K101" s="87"/>
      <c r="L101" s="87"/>
    </row>
    <row r="102" spans="11:12" x14ac:dyDescent="0.25">
      <c r="K102" s="87"/>
      <c r="L102" s="87"/>
    </row>
    <row r="103" spans="11:12" x14ac:dyDescent="0.25">
      <c r="K103" s="87"/>
      <c r="L103" s="87"/>
    </row>
    <row r="104" spans="11:12" x14ac:dyDescent="0.25">
      <c r="K104" s="87"/>
      <c r="L104" s="87"/>
    </row>
    <row r="105" spans="11:12" x14ac:dyDescent="0.25">
      <c r="K105" s="87"/>
      <c r="L105" s="87"/>
    </row>
    <row r="106" spans="11:12" x14ac:dyDescent="0.25">
      <c r="K106" s="87"/>
      <c r="L106" s="87"/>
    </row>
    <row r="107" spans="11:12" x14ac:dyDescent="0.25">
      <c r="K107" s="87"/>
      <c r="L107" s="87"/>
    </row>
    <row r="108" spans="11:12" x14ac:dyDescent="0.25">
      <c r="K108" s="87"/>
      <c r="L108" s="87"/>
    </row>
    <row r="109" spans="11:12" x14ac:dyDescent="0.25">
      <c r="K109" s="87"/>
      <c r="L109" s="87"/>
    </row>
    <row r="110" spans="11:12" x14ac:dyDescent="0.25">
      <c r="K110" s="87"/>
      <c r="L110" s="87"/>
    </row>
    <row r="111" spans="11:12" x14ac:dyDescent="0.25">
      <c r="K111" s="87"/>
      <c r="L111" s="87"/>
    </row>
    <row r="112" spans="11:12" x14ac:dyDescent="0.25">
      <c r="K112" s="87"/>
      <c r="L112" s="87"/>
    </row>
    <row r="113" spans="11:12" x14ac:dyDescent="0.25">
      <c r="K113" s="87"/>
      <c r="L113" s="87"/>
    </row>
    <row r="114" spans="11:12" x14ac:dyDescent="0.25">
      <c r="K114" s="87"/>
      <c r="L114" s="87"/>
    </row>
    <row r="115" spans="11:12" x14ac:dyDescent="0.25">
      <c r="K115" s="87"/>
      <c r="L115" s="87"/>
    </row>
    <row r="116" spans="11:12" x14ac:dyDescent="0.25">
      <c r="K116" s="87"/>
      <c r="L116" s="87"/>
    </row>
    <row r="117" spans="11:12" x14ac:dyDescent="0.25">
      <c r="K117" s="87"/>
      <c r="L117" s="87"/>
    </row>
    <row r="118" spans="11:12" x14ac:dyDescent="0.25">
      <c r="K118" s="87"/>
      <c r="L118" s="87"/>
    </row>
    <row r="119" spans="11:12" x14ac:dyDescent="0.25">
      <c r="K119" s="87"/>
      <c r="L119" s="87"/>
    </row>
    <row r="120" spans="11:12" x14ac:dyDescent="0.25">
      <c r="K120" s="87"/>
      <c r="L120" s="87"/>
    </row>
    <row r="121" spans="11:12" x14ac:dyDescent="0.25">
      <c r="K121" s="87"/>
      <c r="L121" s="87"/>
    </row>
    <row r="122" spans="11:12" x14ac:dyDescent="0.25">
      <c r="K122" s="87"/>
      <c r="L122" s="87"/>
    </row>
    <row r="123" spans="11:12" x14ac:dyDescent="0.25">
      <c r="K123" s="87"/>
      <c r="L123" s="87"/>
    </row>
    <row r="124" spans="11:12" x14ac:dyDescent="0.25">
      <c r="K124" s="87"/>
      <c r="L124" s="87"/>
    </row>
    <row r="125" spans="11:12" x14ac:dyDescent="0.25">
      <c r="K125" s="87"/>
      <c r="L125" s="87"/>
    </row>
    <row r="126" spans="11:12" x14ac:dyDescent="0.25">
      <c r="K126" s="87"/>
      <c r="L126" s="87"/>
    </row>
    <row r="127" spans="11:12" x14ac:dyDescent="0.25">
      <c r="K127" s="87"/>
      <c r="L127" s="87"/>
    </row>
    <row r="128" spans="11:12" x14ac:dyDescent="0.25">
      <c r="K128" s="87"/>
      <c r="L128" s="87"/>
    </row>
    <row r="129" spans="11:12" x14ac:dyDescent="0.25">
      <c r="K129" s="87"/>
      <c r="L129" s="87"/>
    </row>
    <row r="130" spans="11:12" x14ac:dyDescent="0.25">
      <c r="K130" s="87"/>
      <c r="L130" s="87"/>
    </row>
    <row r="131" spans="11:12" x14ac:dyDescent="0.25">
      <c r="K131" s="87"/>
      <c r="L131" s="87"/>
    </row>
    <row r="132" spans="11:12" x14ac:dyDescent="0.25">
      <c r="K132" s="87"/>
      <c r="L132" s="87"/>
    </row>
    <row r="133" spans="11:12" x14ac:dyDescent="0.25">
      <c r="K133" s="87"/>
      <c r="L133" s="87"/>
    </row>
    <row r="134" spans="11:12" x14ac:dyDescent="0.25">
      <c r="K134" s="87"/>
      <c r="L134" s="87"/>
    </row>
    <row r="135" spans="11:12" x14ac:dyDescent="0.25">
      <c r="K135" s="87"/>
      <c r="L135" s="87"/>
    </row>
    <row r="136" spans="11:12" x14ac:dyDescent="0.25">
      <c r="K136" s="87"/>
      <c r="L136" s="87"/>
    </row>
    <row r="137" spans="11:12" x14ac:dyDescent="0.25">
      <c r="K137" s="87"/>
      <c r="L137" s="87"/>
    </row>
    <row r="138" spans="11:12" x14ac:dyDescent="0.25">
      <c r="K138" s="87"/>
      <c r="L138" s="87"/>
    </row>
    <row r="139" spans="11:12" x14ac:dyDescent="0.25">
      <c r="K139" s="87"/>
      <c r="L139" s="87"/>
    </row>
    <row r="140" spans="11:12" x14ac:dyDescent="0.25">
      <c r="K140" s="87"/>
      <c r="L140" s="87"/>
    </row>
    <row r="141" spans="11:12" x14ac:dyDescent="0.25">
      <c r="K141" s="87"/>
      <c r="L141" s="87"/>
    </row>
    <row r="142" spans="11:12" x14ac:dyDescent="0.25">
      <c r="K142" s="87"/>
      <c r="L142" s="87"/>
    </row>
    <row r="143" spans="11:12" x14ac:dyDescent="0.25">
      <c r="K143" s="87"/>
      <c r="L143" s="87"/>
    </row>
    <row r="144" spans="11:12" x14ac:dyDescent="0.25">
      <c r="K144" s="87"/>
      <c r="L144" s="87"/>
    </row>
    <row r="145" spans="11:12" x14ac:dyDescent="0.25">
      <c r="K145" s="87"/>
      <c r="L145" s="87"/>
    </row>
    <row r="146" spans="11:12" x14ac:dyDescent="0.25">
      <c r="K146" s="87"/>
      <c r="L146" s="87"/>
    </row>
    <row r="147" spans="11:12" x14ac:dyDescent="0.25">
      <c r="K147" s="87"/>
      <c r="L147" s="87"/>
    </row>
    <row r="148" spans="11:12" x14ac:dyDescent="0.25">
      <c r="K148" s="87"/>
      <c r="L148" s="87"/>
    </row>
    <row r="149" spans="11:12" x14ac:dyDescent="0.25">
      <c r="K149" s="87"/>
      <c r="L149" s="87"/>
    </row>
    <row r="150" spans="11:12" x14ac:dyDescent="0.25">
      <c r="K150" s="87"/>
      <c r="L150" s="87"/>
    </row>
    <row r="151" spans="11:12" x14ac:dyDescent="0.25">
      <c r="K151" s="87"/>
      <c r="L151" s="87"/>
    </row>
    <row r="152" spans="11:12" x14ac:dyDescent="0.25">
      <c r="K152" s="87"/>
      <c r="L152" s="87"/>
    </row>
    <row r="153" spans="11:12" x14ac:dyDescent="0.25">
      <c r="K153" s="87"/>
      <c r="L153" s="87"/>
    </row>
    <row r="154" spans="11:12" x14ac:dyDescent="0.25">
      <c r="K154" s="87"/>
      <c r="L154" s="87"/>
    </row>
    <row r="155" spans="11:12" x14ac:dyDescent="0.25">
      <c r="K155" s="87"/>
      <c r="L155" s="87"/>
    </row>
    <row r="156" spans="11:12" x14ac:dyDescent="0.25">
      <c r="K156" s="87"/>
      <c r="L156" s="87"/>
    </row>
    <row r="157" spans="11:12" x14ac:dyDescent="0.25">
      <c r="K157" s="87"/>
      <c r="L157" s="87"/>
    </row>
    <row r="158" spans="11:12" x14ac:dyDescent="0.25">
      <c r="K158" s="87"/>
      <c r="L158" s="87"/>
    </row>
    <row r="159" spans="11:12" x14ac:dyDescent="0.25">
      <c r="K159" s="87"/>
      <c r="L159" s="87"/>
    </row>
    <row r="160" spans="11:12" x14ac:dyDescent="0.25">
      <c r="K160" s="87"/>
      <c r="L160" s="87"/>
    </row>
    <row r="161" spans="11:12" x14ac:dyDescent="0.25">
      <c r="K161" s="87"/>
      <c r="L161" s="87"/>
    </row>
    <row r="162" spans="11:12" x14ac:dyDescent="0.25">
      <c r="K162" s="87"/>
      <c r="L162" s="87"/>
    </row>
    <row r="163" spans="11:12" x14ac:dyDescent="0.25">
      <c r="K163" s="87"/>
      <c r="L163" s="87"/>
    </row>
    <row r="164" spans="11:12" x14ac:dyDescent="0.25">
      <c r="K164" s="87"/>
      <c r="L164" s="87"/>
    </row>
    <row r="165" spans="11:12" x14ac:dyDescent="0.25">
      <c r="K165" s="87"/>
      <c r="L165" s="87"/>
    </row>
    <row r="166" spans="11:12" x14ac:dyDescent="0.25">
      <c r="K166" s="87"/>
      <c r="L166" s="87"/>
    </row>
    <row r="167" spans="11:12" x14ac:dyDescent="0.25">
      <c r="K167" s="87"/>
      <c r="L167" s="87"/>
    </row>
    <row r="168" spans="11:12" x14ac:dyDescent="0.25">
      <c r="K168" s="87"/>
      <c r="L168" s="87"/>
    </row>
    <row r="169" spans="11:12" x14ac:dyDescent="0.25">
      <c r="K169" s="87"/>
      <c r="L169" s="87"/>
    </row>
    <row r="170" spans="11:12" x14ac:dyDescent="0.25">
      <c r="K170" s="87"/>
      <c r="L170" s="87"/>
    </row>
    <row r="171" spans="11:12" x14ac:dyDescent="0.25">
      <c r="K171" s="87"/>
      <c r="L171" s="87"/>
    </row>
    <row r="172" spans="11:12" x14ac:dyDescent="0.25">
      <c r="K172" s="87"/>
      <c r="L172" s="87"/>
    </row>
    <row r="173" spans="11:12" x14ac:dyDescent="0.25">
      <c r="K173" s="87"/>
      <c r="L173" s="87"/>
    </row>
    <row r="174" spans="11:12" x14ac:dyDescent="0.25">
      <c r="K174" s="87"/>
      <c r="L174" s="87"/>
    </row>
    <row r="175" spans="11:12" x14ac:dyDescent="0.25">
      <c r="K175" s="87"/>
      <c r="L175" s="87"/>
    </row>
    <row r="176" spans="11:12" x14ac:dyDescent="0.25">
      <c r="K176" s="87"/>
      <c r="L176" s="87"/>
    </row>
    <row r="177" spans="11:12" x14ac:dyDescent="0.25">
      <c r="K177" s="87"/>
      <c r="L177" s="87"/>
    </row>
    <row r="178" spans="11:12" x14ac:dyDescent="0.25">
      <c r="K178" s="87"/>
      <c r="L178" s="87"/>
    </row>
    <row r="179" spans="11:12" x14ac:dyDescent="0.25">
      <c r="K179" s="87"/>
      <c r="L179" s="87"/>
    </row>
    <row r="180" spans="11:12" x14ac:dyDescent="0.25">
      <c r="K180" s="87"/>
      <c r="L180" s="87"/>
    </row>
    <row r="181" spans="11:12" x14ac:dyDescent="0.25">
      <c r="K181" s="87"/>
      <c r="L181" s="87"/>
    </row>
    <row r="182" spans="11:12" x14ac:dyDescent="0.25">
      <c r="K182" s="87"/>
      <c r="L182" s="87"/>
    </row>
    <row r="183" spans="11:12" x14ac:dyDescent="0.25">
      <c r="K183" s="87"/>
      <c r="L183" s="87"/>
    </row>
    <row r="184" spans="11:12" x14ac:dyDescent="0.25">
      <c r="K184" s="87"/>
      <c r="L184" s="87"/>
    </row>
    <row r="185" spans="11:12" x14ac:dyDescent="0.25">
      <c r="K185" s="87"/>
      <c r="L185" s="87"/>
    </row>
    <row r="186" spans="11:12" x14ac:dyDescent="0.25">
      <c r="K186" s="87"/>
      <c r="L186" s="87"/>
    </row>
    <row r="187" spans="11:12" x14ac:dyDescent="0.25">
      <c r="K187" s="87"/>
      <c r="L187" s="87"/>
    </row>
    <row r="188" spans="11:12" x14ac:dyDescent="0.25">
      <c r="K188" s="87"/>
      <c r="L188" s="87"/>
    </row>
    <row r="189" spans="11:12" x14ac:dyDescent="0.25">
      <c r="K189" s="87"/>
      <c r="L189" s="87"/>
    </row>
    <row r="190" spans="11:12" x14ac:dyDescent="0.25">
      <c r="K190" s="87"/>
      <c r="L190" s="87"/>
    </row>
    <row r="191" spans="11:12" x14ac:dyDescent="0.25">
      <c r="K191" s="87"/>
      <c r="L191" s="87"/>
    </row>
    <row r="192" spans="11:12" x14ac:dyDescent="0.25">
      <c r="K192" s="87"/>
      <c r="L192" s="87"/>
    </row>
    <row r="193" spans="11:12" x14ac:dyDescent="0.25">
      <c r="K193" s="87"/>
      <c r="L193" s="87"/>
    </row>
    <row r="194" spans="11:12" x14ac:dyDescent="0.25">
      <c r="K194" s="87"/>
      <c r="L194" s="87"/>
    </row>
    <row r="195" spans="11:12" x14ac:dyDescent="0.25">
      <c r="K195" s="87"/>
      <c r="L195" s="87"/>
    </row>
    <row r="196" spans="11:12" x14ac:dyDescent="0.25">
      <c r="K196" s="87"/>
      <c r="L196" s="87"/>
    </row>
    <row r="197" spans="11:12" x14ac:dyDescent="0.25">
      <c r="K197" s="87"/>
      <c r="L197" s="87"/>
    </row>
    <row r="198" spans="11:12" x14ac:dyDescent="0.25">
      <c r="K198" s="87"/>
      <c r="L198" s="87"/>
    </row>
    <row r="199" spans="11:12" x14ac:dyDescent="0.25">
      <c r="K199" s="87"/>
      <c r="L199" s="87"/>
    </row>
    <row r="200" spans="11:12" x14ac:dyDescent="0.25">
      <c r="K200" s="87"/>
      <c r="L200" s="87"/>
    </row>
    <row r="201" spans="11:12" x14ac:dyDescent="0.25">
      <c r="K201" s="87"/>
      <c r="L201" s="87"/>
    </row>
  </sheetData>
  <autoFilter ref="A1:L20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D772"/>
  <sheetViews>
    <sheetView workbookViewId="0">
      <pane xSplit="2" ySplit="1" topLeftCell="C763" activePane="bottomRight" state="frozen"/>
      <selection pane="topRight" activeCell="C1" sqref="C1"/>
      <selection pane="bottomLeft" activeCell="A2" sqref="A2"/>
      <selection pane="bottomRight" activeCell="F769" sqref="F769"/>
    </sheetView>
  </sheetViews>
  <sheetFormatPr defaultRowHeight="15" x14ac:dyDescent="0.25"/>
  <cols>
    <col min="2" max="2" width="7" bestFit="1" customWidth="1"/>
    <col min="3" max="3" width="33.28515625" bestFit="1" customWidth="1"/>
    <col min="4" max="4" width="80.85546875" bestFit="1" customWidth="1"/>
    <col min="24" max="24" width="10.42578125" bestFit="1" customWidth="1"/>
    <col min="25" max="25" width="10.85546875" bestFit="1" customWidth="1"/>
    <col min="26" max="26" width="10.42578125" bestFit="1" customWidth="1"/>
    <col min="27" max="27" width="48.140625" bestFit="1" customWidth="1"/>
  </cols>
  <sheetData>
    <row r="1" spans="2:30" x14ac:dyDescent="0.25">
      <c r="B1" t="s">
        <v>1149</v>
      </c>
      <c r="C1" t="s">
        <v>1150</v>
      </c>
      <c r="D1" t="s">
        <v>1151</v>
      </c>
      <c r="F1" t="s">
        <v>1153</v>
      </c>
      <c r="X1" s="86" t="s">
        <v>143</v>
      </c>
      <c r="Y1" s="86" t="s">
        <v>144</v>
      </c>
      <c r="Z1" s="86" t="s">
        <v>226</v>
      </c>
      <c r="AA1" s="86" t="s">
        <v>435</v>
      </c>
      <c r="AC1" s="86" t="s">
        <v>24</v>
      </c>
      <c r="AD1" t="s">
        <v>25</v>
      </c>
    </row>
    <row r="2" spans="2:30" ht="15" customHeight="1" x14ac:dyDescent="0.25">
      <c r="B2">
        <v>101101</v>
      </c>
      <c r="C2" t="s">
        <v>436</v>
      </c>
      <c r="D2" t="s">
        <v>773</v>
      </c>
      <c r="X2" t="s">
        <v>145</v>
      </c>
      <c r="Y2" t="s">
        <v>146</v>
      </c>
      <c r="Z2">
        <v>121611</v>
      </c>
      <c r="AA2" t="s">
        <v>227</v>
      </c>
    </row>
    <row r="3" spans="2:30" ht="15" customHeight="1" x14ac:dyDescent="0.25">
      <c r="B3">
        <v>101104</v>
      </c>
      <c r="C3" t="s">
        <v>774</v>
      </c>
      <c r="D3" t="s">
        <v>773</v>
      </c>
      <c r="X3" t="s">
        <v>145</v>
      </c>
      <c r="Y3" t="s">
        <v>147</v>
      </c>
      <c r="Z3">
        <v>121610</v>
      </c>
      <c r="AA3" t="s">
        <v>228</v>
      </c>
    </row>
    <row r="4" spans="2:30" ht="15" customHeight="1" x14ac:dyDescent="0.25">
      <c r="B4">
        <v>102103</v>
      </c>
      <c r="C4" t="s">
        <v>561</v>
      </c>
      <c r="D4" t="s">
        <v>773</v>
      </c>
      <c r="X4" t="s">
        <v>145</v>
      </c>
      <c r="Y4" t="s">
        <v>148</v>
      </c>
      <c r="Z4">
        <v>121613</v>
      </c>
      <c r="AA4" t="s">
        <v>229</v>
      </c>
    </row>
    <row r="5" spans="2:30" ht="15" customHeight="1" x14ac:dyDescent="0.25">
      <c r="B5">
        <v>102104</v>
      </c>
      <c r="C5" t="s">
        <v>437</v>
      </c>
      <c r="D5" t="s">
        <v>773</v>
      </c>
      <c r="X5" t="s">
        <v>149</v>
      </c>
      <c r="Y5" t="s">
        <v>150</v>
      </c>
      <c r="Z5">
        <v>119290</v>
      </c>
      <c r="AA5" t="s">
        <v>230</v>
      </c>
    </row>
    <row r="6" spans="2:30" ht="15" customHeight="1" x14ac:dyDescent="0.25">
      <c r="B6">
        <v>102105</v>
      </c>
      <c r="C6" t="s">
        <v>739</v>
      </c>
      <c r="D6" t="s">
        <v>773</v>
      </c>
      <c r="X6" t="s">
        <v>149</v>
      </c>
      <c r="Y6" t="s">
        <v>146</v>
      </c>
      <c r="Z6">
        <v>119291</v>
      </c>
      <c r="AA6" t="s">
        <v>231</v>
      </c>
    </row>
    <row r="7" spans="2:30" ht="15" customHeight="1" x14ac:dyDescent="0.25">
      <c r="B7">
        <v>102106</v>
      </c>
      <c r="C7" t="s">
        <v>775</v>
      </c>
      <c r="D7" t="s">
        <v>773</v>
      </c>
      <c r="X7" t="s">
        <v>149</v>
      </c>
      <c r="Y7" t="s">
        <v>147</v>
      </c>
      <c r="Z7">
        <v>118044</v>
      </c>
      <c r="AA7" t="s">
        <v>232</v>
      </c>
    </row>
    <row r="8" spans="2:30" ht="15" customHeight="1" x14ac:dyDescent="0.25">
      <c r="B8">
        <v>102107</v>
      </c>
      <c r="C8" t="s">
        <v>597</v>
      </c>
      <c r="D8" t="s">
        <v>773</v>
      </c>
      <c r="X8" t="s">
        <v>149</v>
      </c>
      <c r="Y8" t="s">
        <v>148</v>
      </c>
      <c r="Z8">
        <v>118043</v>
      </c>
      <c r="AA8" t="s">
        <v>233</v>
      </c>
    </row>
    <row r="9" spans="2:30" ht="15" customHeight="1" x14ac:dyDescent="0.25">
      <c r="B9">
        <v>102108</v>
      </c>
      <c r="C9" t="s">
        <v>654</v>
      </c>
      <c r="D9" t="s">
        <v>773</v>
      </c>
      <c r="X9" t="s">
        <v>151</v>
      </c>
      <c r="Y9" t="s">
        <v>150</v>
      </c>
      <c r="Z9">
        <v>119418</v>
      </c>
      <c r="AA9" t="s">
        <v>234</v>
      </c>
    </row>
    <row r="10" spans="2:30" ht="15" customHeight="1" x14ac:dyDescent="0.25">
      <c r="B10">
        <v>102109</v>
      </c>
      <c r="C10" t="s">
        <v>562</v>
      </c>
      <c r="D10" t="s">
        <v>773</v>
      </c>
      <c r="X10" t="s">
        <v>151</v>
      </c>
      <c r="Y10" t="s">
        <v>146</v>
      </c>
      <c r="Z10">
        <v>119417</v>
      </c>
      <c r="AA10" t="s">
        <v>235</v>
      </c>
    </row>
    <row r="11" spans="2:30" ht="15" customHeight="1" x14ac:dyDescent="0.25">
      <c r="B11">
        <v>102113</v>
      </c>
      <c r="C11" t="s">
        <v>673</v>
      </c>
      <c r="D11" t="s">
        <v>776</v>
      </c>
      <c r="X11" t="s">
        <v>151</v>
      </c>
      <c r="Y11" t="s">
        <v>147</v>
      </c>
      <c r="Z11">
        <v>118048</v>
      </c>
      <c r="AA11" t="s">
        <v>236</v>
      </c>
    </row>
    <row r="12" spans="2:30" ht="15" customHeight="1" x14ac:dyDescent="0.25">
      <c r="B12">
        <v>106103</v>
      </c>
      <c r="C12" t="s">
        <v>777</v>
      </c>
      <c r="D12" t="s">
        <v>773</v>
      </c>
      <c r="X12" t="s">
        <v>151</v>
      </c>
      <c r="Y12" t="s">
        <v>148</v>
      </c>
      <c r="Z12">
        <v>118047</v>
      </c>
      <c r="AA12" t="s">
        <v>237</v>
      </c>
    </row>
    <row r="13" spans="2:30" ht="15" customHeight="1" x14ac:dyDescent="0.25">
      <c r="B13">
        <v>107102</v>
      </c>
      <c r="C13" t="s">
        <v>778</v>
      </c>
      <c r="D13" t="s">
        <v>776</v>
      </c>
      <c r="X13" t="s">
        <v>152</v>
      </c>
      <c r="Y13" t="s">
        <v>150</v>
      </c>
      <c r="Z13">
        <v>119314</v>
      </c>
      <c r="AA13" t="s">
        <v>238</v>
      </c>
    </row>
    <row r="14" spans="2:30" ht="15" customHeight="1" x14ac:dyDescent="0.25">
      <c r="B14">
        <v>107111</v>
      </c>
      <c r="C14" t="s">
        <v>485</v>
      </c>
      <c r="D14" t="s">
        <v>773</v>
      </c>
      <c r="X14" t="s">
        <v>152</v>
      </c>
      <c r="Y14" t="s">
        <v>146</v>
      </c>
      <c r="Z14">
        <v>119308</v>
      </c>
      <c r="AA14" t="s">
        <v>239</v>
      </c>
    </row>
    <row r="15" spans="2:30" ht="15" customHeight="1" x14ac:dyDescent="0.25">
      <c r="B15">
        <v>107146</v>
      </c>
      <c r="C15" t="s">
        <v>779</v>
      </c>
      <c r="D15" t="s">
        <v>776</v>
      </c>
      <c r="X15" t="s">
        <v>152</v>
      </c>
      <c r="Y15" t="s">
        <v>147</v>
      </c>
      <c r="Z15">
        <v>118070</v>
      </c>
      <c r="AA15" t="s">
        <v>240</v>
      </c>
    </row>
    <row r="16" spans="2:30" ht="15" customHeight="1" x14ac:dyDescent="0.25">
      <c r="B16">
        <v>107147</v>
      </c>
      <c r="C16" t="s">
        <v>780</v>
      </c>
      <c r="D16" t="s">
        <v>776</v>
      </c>
      <c r="X16" t="s">
        <v>152</v>
      </c>
      <c r="Y16" t="s">
        <v>148</v>
      </c>
      <c r="Z16">
        <v>118069</v>
      </c>
      <c r="AA16" t="s">
        <v>241</v>
      </c>
    </row>
    <row r="17" spans="2:27" ht="15" customHeight="1" x14ac:dyDescent="0.25">
      <c r="B17">
        <v>108015</v>
      </c>
      <c r="C17" t="s">
        <v>781</v>
      </c>
      <c r="D17" t="s">
        <v>776</v>
      </c>
      <c r="X17" t="s">
        <v>153</v>
      </c>
      <c r="Y17" t="s">
        <v>150</v>
      </c>
      <c r="Z17">
        <v>119403</v>
      </c>
      <c r="AA17" t="s">
        <v>242</v>
      </c>
    </row>
    <row r="18" spans="2:27" ht="15" customHeight="1" x14ac:dyDescent="0.25">
      <c r="B18">
        <v>111106</v>
      </c>
      <c r="C18" t="s">
        <v>782</v>
      </c>
      <c r="D18" t="s">
        <v>776</v>
      </c>
      <c r="X18" t="s">
        <v>153</v>
      </c>
      <c r="Y18" t="s">
        <v>146</v>
      </c>
      <c r="Z18">
        <v>119404</v>
      </c>
      <c r="AA18" t="s">
        <v>243</v>
      </c>
    </row>
    <row r="19" spans="2:27" ht="15" customHeight="1" x14ac:dyDescent="0.25">
      <c r="B19">
        <v>111108</v>
      </c>
      <c r="C19" t="s">
        <v>783</v>
      </c>
      <c r="D19" t="s">
        <v>773</v>
      </c>
      <c r="X19" t="s">
        <v>153</v>
      </c>
      <c r="Y19" t="s">
        <v>147</v>
      </c>
      <c r="Z19">
        <v>118103</v>
      </c>
      <c r="AA19" t="s">
        <v>244</v>
      </c>
    </row>
    <row r="20" spans="2:27" ht="15" customHeight="1" x14ac:dyDescent="0.25">
      <c r="B20">
        <v>111126</v>
      </c>
      <c r="C20" t="s">
        <v>438</v>
      </c>
      <c r="D20" t="s">
        <v>773</v>
      </c>
      <c r="X20" t="s">
        <v>153</v>
      </c>
      <c r="Y20" t="s">
        <v>148</v>
      </c>
      <c r="Z20">
        <v>118102</v>
      </c>
      <c r="AA20" t="s">
        <v>245</v>
      </c>
    </row>
    <row r="21" spans="2:27" ht="15" customHeight="1" x14ac:dyDescent="0.25">
      <c r="B21">
        <v>111127</v>
      </c>
      <c r="C21" t="s">
        <v>784</v>
      </c>
      <c r="D21" t="s">
        <v>776</v>
      </c>
      <c r="X21" t="s">
        <v>154</v>
      </c>
      <c r="Y21" t="s">
        <v>150</v>
      </c>
      <c r="Z21">
        <v>119398</v>
      </c>
      <c r="AA21" t="s">
        <v>246</v>
      </c>
    </row>
    <row r="22" spans="2:27" ht="15" customHeight="1" x14ac:dyDescent="0.25">
      <c r="B22">
        <v>111128</v>
      </c>
      <c r="C22" t="s">
        <v>785</v>
      </c>
      <c r="D22" t="s">
        <v>773</v>
      </c>
      <c r="X22" t="s">
        <v>154</v>
      </c>
      <c r="Y22" t="s">
        <v>146</v>
      </c>
      <c r="Z22">
        <v>119397</v>
      </c>
      <c r="AA22" t="s">
        <v>247</v>
      </c>
    </row>
    <row r="23" spans="2:27" ht="15" customHeight="1" x14ac:dyDescent="0.25">
      <c r="B23">
        <v>111129</v>
      </c>
      <c r="C23" t="s">
        <v>598</v>
      </c>
      <c r="D23" t="s">
        <v>773</v>
      </c>
      <c r="X23" t="s">
        <v>154</v>
      </c>
      <c r="Y23" t="s">
        <v>147</v>
      </c>
      <c r="Z23">
        <v>118050</v>
      </c>
      <c r="AA23" t="s">
        <v>248</v>
      </c>
    </row>
    <row r="24" spans="2:27" ht="15" customHeight="1" x14ac:dyDescent="0.25">
      <c r="B24">
        <v>111131</v>
      </c>
      <c r="C24" t="s">
        <v>655</v>
      </c>
      <c r="D24" t="s">
        <v>773</v>
      </c>
      <c r="X24" t="s">
        <v>154</v>
      </c>
      <c r="Y24" t="s">
        <v>148</v>
      </c>
      <c r="Z24">
        <v>118049</v>
      </c>
      <c r="AA24" t="s">
        <v>249</v>
      </c>
    </row>
    <row r="25" spans="2:27" ht="15" customHeight="1" x14ac:dyDescent="0.25">
      <c r="B25">
        <v>111137</v>
      </c>
      <c r="C25" t="s">
        <v>487</v>
      </c>
      <c r="D25" t="s">
        <v>776</v>
      </c>
      <c r="X25" t="s">
        <v>155</v>
      </c>
      <c r="Y25" t="s">
        <v>156</v>
      </c>
      <c r="Z25">
        <v>134418</v>
      </c>
      <c r="AA25" t="s">
        <v>250</v>
      </c>
    </row>
    <row r="26" spans="2:27" ht="15" customHeight="1" x14ac:dyDescent="0.25">
      <c r="B26">
        <v>111181</v>
      </c>
      <c r="C26" t="s">
        <v>488</v>
      </c>
      <c r="D26" t="s">
        <v>776</v>
      </c>
      <c r="X26" t="s">
        <v>155</v>
      </c>
      <c r="Y26" t="s">
        <v>157</v>
      </c>
      <c r="Z26">
        <v>134417</v>
      </c>
      <c r="AA26" t="s">
        <v>251</v>
      </c>
    </row>
    <row r="27" spans="2:27" ht="15" customHeight="1" x14ac:dyDescent="0.25">
      <c r="B27">
        <v>111182</v>
      </c>
      <c r="C27" t="s">
        <v>489</v>
      </c>
      <c r="D27" t="s">
        <v>776</v>
      </c>
      <c r="X27" t="s">
        <v>155</v>
      </c>
      <c r="Y27" t="s">
        <v>150</v>
      </c>
      <c r="Z27">
        <v>119427</v>
      </c>
      <c r="AA27" t="s">
        <v>252</v>
      </c>
    </row>
    <row r="28" spans="2:27" ht="15" customHeight="1" x14ac:dyDescent="0.25">
      <c r="B28">
        <v>111183</v>
      </c>
      <c r="C28" t="s">
        <v>490</v>
      </c>
      <c r="D28" t="s">
        <v>776</v>
      </c>
      <c r="X28" t="s">
        <v>155</v>
      </c>
      <c r="Y28" t="s">
        <v>146</v>
      </c>
      <c r="Z28">
        <v>119428</v>
      </c>
      <c r="AA28" t="s">
        <v>253</v>
      </c>
    </row>
    <row r="29" spans="2:27" ht="15" customHeight="1" x14ac:dyDescent="0.25">
      <c r="B29">
        <v>111184</v>
      </c>
      <c r="C29" t="s">
        <v>491</v>
      </c>
      <c r="D29" t="s">
        <v>776</v>
      </c>
      <c r="X29" t="s">
        <v>155</v>
      </c>
      <c r="Y29" t="s">
        <v>158</v>
      </c>
      <c r="Z29">
        <v>118054</v>
      </c>
      <c r="AA29" t="s">
        <v>254</v>
      </c>
    </row>
    <row r="30" spans="2:27" ht="15" customHeight="1" x14ac:dyDescent="0.25">
      <c r="B30">
        <v>121105</v>
      </c>
      <c r="C30" t="s">
        <v>786</v>
      </c>
      <c r="D30" t="s">
        <v>776</v>
      </c>
      <c r="X30" t="s">
        <v>155</v>
      </c>
      <c r="Y30" t="s">
        <v>159</v>
      </c>
      <c r="Z30">
        <v>118053</v>
      </c>
      <c r="AA30" t="s">
        <v>255</v>
      </c>
    </row>
    <row r="31" spans="2:27" ht="15" customHeight="1" x14ac:dyDescent="0.25">
      <c r="B31">
        <v>121116</v>
      </c>
      <c r="C31" t="s">
        <v>563</v>
      </c>
      <c r="D31" t="s">
        <v>773</v>
      </c>
      <c r="X31" t="s">
        <v>160</v>
      </c>
      <c r="Y31" t="s">
        <v>161</v>
      </c>
      <c r="Z31">
        <v>119796</v>
      </c>
      <c r="AA31" t="s">
        <v>256</v>
      </c>
    </row>
    <row r="32" spans="2:27" ht="15" customHeight="1" x14ac:dyDescent="0.25">
      <c r="B32">
        <v>121117</v>
      </c>
      <c r="C32" t="s">
        <v>787</v>
      </c>
      <c r="D32" t="s">
        <v>773</v>
      </c>
      <c r="X32" t="s">
        <v>160</v>
      </c>
      <c r="Y32" t="s">
        <v>146</v>
      </c>
      <c r="Z32">
        <v>119795</v>
      </c>
      <c r="AA32" t="s">
        <v>257</v>
      </c>
    </row>
    <row r="33" spans="2:27" ht="15" customHeight="1" x14ac:dyDescent="0.25">
      <c r="B33">
        <v>141017</v>
      </c>
      <c r="C33" t="s">
        <v>788</v>
      </c>
      <c r="D33" t="s">
        <v>776</v>
      </c>
      <c r="X33" t="s">
        <v>160</v>
      </c>
      <c r="Y33" t="s">
        <v>162</v>
      </c>
      <c r="Z33">
        <v>119794</v>
      </c>
      <c r="AA33" t="s">
        <v>258</v>
      </c>
    </row>
    <row r="34" spans="2:27" ht="15" customHeight="1" x14ac:dyDescent="0.25">
      <c r="B34">
        <v>141280</v>
      </c>
      <c r="C34" t="s">
        <v>789</v>
      </c>
      <c r="D34" t="s">
        <v>773</v>
      </c>
      <c r="X34" t="s">
        <v>160</v>
      </c>
      <c r="Y34" t="s">
        <v>163</v>
      </c>
      <c r="Z34">
        <v>119797</v>
      </c>
      <c r="AA34" t="s">
        <v>259</v>
      </c>
    </row>
    <row r="35" spans="2:27" ht="15" customHeight="1" x14ac:dyDescent="0.25">
      <c r="B35">
        <v>141282</v>
      </c>
      <c r="C35" t="s">
        <v>790</v>
      </c>
      <c r="D35" t="s">
        <v>776</v>
      </c>
      <c r="X35" t="s">
        <v>160</v>
      </c>
      <c r="Y35" t="s">
        <v>164</v>
      </c>
      <c r="Z35">
        <v>118076</v>
      </c>
      <c r="AA35" t="s">
        <v>260</v>
      </c>
    </row>
    <row r="36" spans="2:27" ht="15" customHeight="1" x14ac:dyDescent="0.25">
      <c r="B36">
        <v>141283</v>
      </c>
      <c r="C36" t="s">
        <v>791</v>
      </c>
      <c r="D36" t="s">
        <v>773</v>
      </c>
      <c r="X36" t="s">
        <v>160</v>
      </c>
      <c r="Y36" t="s">
        <v>165</v>
      </c>
      <c r="Z36">
        <v>118078</v>
      </c>
      <c r="AA36" t="s">
        <v>261</v>
      </c>
    </row>
    <row r="37" spans="2:27" ht="15" customHeight="1" x14ac:dyDescent="0.25">
      <c r="B37">
        <v>141294</v>
      </c>
      <c r="C37" t="s">
        <v>792</v>
      </c>
      <c r="D37" t="s">
        <v>776</v>
      </c>
      <c r="X37" t="s">
        <v>160</v>
      </c>
      <c r="Y37" t="s">
        <v>166</v>
      </c>
      <c r="Z37">
        <v>118080</v>
      </c>
      <c r="AA37" t="s">
        <v>262</v>
      </c>
    </row>
    <row r="38" spans="2:27" ht="15" customHeight="1" x14ac:dyDescent="0.25">
      <c r="B38">
        <v>141296</v>
      </c>
      <c r="C38" t="s">
        <v>793</v>
      </c>
      <c r="D38" t="s">
        <v>773</v>
      </c>
      <c r="X38" t="s">
        <v>160</v>
      </c>
      <c r="Y38" t="s">
        <v>167</v>
      </c>
      <c r="Z38">
        <v>118077</v>
      </c>
      <c r="AA38" t="s">
        <v>263</v>
      </c>
    </row>
    <row r="39" spans="2:27" ht="15" customHeight="1" x14ac:dyDescent="0.25">
      <c r="B39">
        <v>141309</v>
      </c>
      <c r="C39" t="s">
        <v>794</v>
      </c>
      <c r="D39" t="s">
        <v>773</v>
      </c>
      <c r="X39" t="s">
        <v>168</v>
      </c>
      <c r="Y39" t="s">
        <v>156</v>
      </c>
      <c r="Z39">
        <v>134422</v>
      </c>
      <c r="AA39" t="s">
        <v>264</v>
      </c>
    </row>
    <row r="40" spans="2:27" ht="15" customHeight="1" x14ac:dyDescent="0.25">
      <c r="B40">
        <v>141313</v>
      </c>
      <c r="C40" t="s">
        <v>795</v>
      </c>
      <c r="D40" t="s">
        <v>776</v>
      </c>
      <c r="X40" t="s">
        <v>168</v>
      </c>
      <c r="Y40" t="s">
        <v>157</v>
      </c>
      <c r="Z40">
        <v>134421</v>
      </c>
      <c r="AA40" t="s">
        <v>265</v>
      </c>
    </row>
    <row r="41" spans="2:27" ht="15" customHeight="1" x14ac:dyDescent="0.25">
      <c r="B41">
        <v>141336</v>
      </c>
      <c r="C41" t="s">
        <v>796</v>
      </c>
      <c r="D41" t="s">
        <v>776</v>
      </c>
      <c r="X41" t="s">
        <v>168</v>
      </c>
      <c r="Y41" t="s">
        <v>150</v>
      </c>
      <c r="Z41">
        <v>119808</v>
      </c>
      <c r="AA41" t="s">
        <v>266</v>
      </c>
    </row>
    <row r="42" spans="2:27" ht="15" customHeight="1" x14ac:dyDescent="0.25">
      <c r="B42">
        <v>141341</v>
      </c>
      <c r="C42" t="s">
        <v>797</v>
      </c>
      <c r="D42" t="s">
        <v>773</v>
      </c>
      <c r="X42" t="s">
        <v>168</v>
      </c>
      <c r="Y42" t="s">
        <v>146</v>
      </c>
      <c r="Z42">
        <v>119809</v>
      </c>
      <c r="AA42" t="s">
        <v>267</v>
      </c>
    </row>
    <row r="43" spans="2:27" ht="15" customHeight="1" x14ac:dyDescent="0.25">
      <c r="B43">
        <v>141344</v>
      </c>
      <c r="C43" t="s">
        <v>798</v>
      </c>
      <c r="D43" t="s">
        <v>773</v>
      </c>
      <c r="X43" t="s">
        <v>168</v>
      </c>
      <c r="Y43" t="s">
        <v>147</v>
      </c>
      <c r="Z43">
        <v>118134</v>
      </c>
      <c r="AA43" t="s">
        <v>268</v>
      </c>
    </row>
    <row r="44" spans="2:27" ht="15" customHeight="1" x14ac:dyDescent="0.25">
      <c r="B44">
        <v>141349</v>
      </c>
      <c r="C44" t="s">
        <v>799</v>
      </c>
      <c r="D44" t="s">
        <v>776</v>
      </c>
      <c r="X44" t="s">
        <v>168</v>
      </c>
      <c r="Y44" t="s">
        <v>148</v>
      </c>
      <c r="Z44">
        <v>118133</v>
      </c>
      <c r="AA44" t="s">
        <v>269</v>
      </c>
    </row>
    <row r="45" spans="2:27" ht="15" customHeight="1" x14ac:dyDescent="0.25">
      <c r="B45">
        <v>141350</v>
      </c>
      <c r="C45" t="s">
        <v>800</v>
      </c>
      <c r="D45" t="s">
        <v>776</v>
      </c>
      <c r="X45" t="s">
        <v>169</v>
      </c>
      <c r="Y45" t="s">
        <v>161</v>
      </c>
      <c r="Z45">
        <v>119284</v>
      </c>
      <c r="AA45" t="s">
        <v>270</v>
      </c>
    </row>
    <row r="46" spans="2:27" ht="15" customHeight="1" x14ac:dyDescent="0.25">
      <c r="B46">
        <v>141359</v>
      </c>
      <c r="C46" t="s">
        <v>801</v>
      </c>
      <c r="D46" t="s">
        <v>773</v>
      </c>
      <c r="X46" t="s">
        <v>169</v>
      </c>
      <c r="Y46" t="s">
        <v>146</v>
      </c>
      <c r="Z46">
        <v>119283</v>
      </c>
      <c r="AA46" t="s">
        <v>271</v>
      </c>
    </row>
    <row r="47" spans="2:27" ht="15" customHeight="1" x14ac:dyDescent="0.25">
      <c r="B47">
        <v>141375</v>
      </c>
      <c r="C47" t="s">
        <v>802</v>
      </c>
      <c r="D47" t="s">
        <v>776</v>
      </c>
      <c r="X47" t="s">
        <v>169</v>
      </c>
      <c r="Y47" t="s">
        <v>162</v>
      </c>
      <c r="Z47">
        <v>119282</v>
      </c>
      <c r="AA47" t="s">
        <v>272</v>
      </c>
    </row>
    <row r="48" spans="2:27" ht="15" customHeight="1" x14ac:dyDescent="0.25">
      <c r="B48">
        <v>141376</v>
      </c>
      <c r="C48" t="s">
        <v>803</v>
      </c>
      <c r="D48" t="s">
        <v>776</v>
      </c>
      <c r="X48" t="s">
        <v>169</v>
      </c>
      <c r="Y48" t="s">
        <v>163</v>
      </c>
      <c r="Z48">
        <v>119285</v>
      </c>
      <c r="AA48" t="s">
        <v>273</v>
      </c>
    </row>
    <row r="49" spans="2:27" ht="15" customHeight="1" x14ac:dyDescent="0.25">
      <c r="B49">
        <v>141378</v>
      </c>
      <c r="C49" t="s">
        <v>804</v>
      </c>
      <c r="D49" t="s">
        <v>776</v>
      </c>
      <c r="X49" t="s">
        <v>169</v>
      </c>
      <c r="Y49" t="s">
        <v>164</v>
      </c>
      <c r="Z49">
        <v>118056</v>
      </c>
      <c r="AA49" t="s">
        <v>274</v>
      </c>
    </row>
    <row r="50" spans="2:27" ht="15" customHeight="1" x14ac:dyDescent="0.25">
      <c r="B50">
        <v>141382</v>
      </c>
      <c r="C50" t="s">
        <v>508</v>
      </c>
      <c r="D50" t="s">
        <v>776</v>
      </c>
      <c r="X50" t="s">
        <v>169</v>
      </c>
      <c r="Y50" t="s">
        <v>165</v>
      </c>
      <c r="Z50">
        <v>118058</v>
      </c>
      <c r="AA50" t="s">
        <v>275</v>
      </c>
    </row>
    <row r="51" spans="2:27" ht="15" customHeight="1" x14ac:dyDescent="0.25">
      <c r="B51">
        <v>141383</v>
      </c>
      <c r="C51" t="s">
        <v>805</v>
      </c>
      <c r="D51" t="s">
        <v>773</v>
      </c>
      <c r="X51" t="s">
        <v>169</v>
      </c>
      <c r="Y51" t="s">
        <v>166</v>
      </c>
      <c r="Z51">
        <v>118066</v>
      </c>
      <c r="AA51" t="s">
        <v>276</v>
      </c>
    </row>
    <row r="52" spans="2:27" ht="15" customHeight="1" x14ac:dyDescent="0.25">
      <c r="B52">
        <v>141395</v>
      </c>
      <c r="C52" t="s">
        <v>806</v>
      </c>
      <c r="D52" t="s">
        <v>776</v>
      </c>
      <c r="X52" t="s">
        <v>169</v>
      </c>
      <c r="Y52" t="s">
        <v>167</v>
      </c>
      <c r="Z52">
        <v>118065</v>
      </c>
      <c r="AA52" t="s">
        <v>277</v>
      </c>
    </row>
    <row r="53" spans="2:27" ht="15" customHeight="1" x14ac:dyDescent="0.25">
      <c r="B53">
        <v>141396</v>
      </c>
      <c r="C53" t="s">
        <v>807</v>
      </c>
      <c r="D53" t="s">
        <v>776</v>
      </c>
      <c r="X53" t="s">
        <v>170</v>
      </c>
      <c r="Y53" t="s">
        <v>156</v>
      </c>
      <c r="Z53">
        <v>133870</v>
      </c>
      <c r="AA53" t="s">
        <v>278</v>
      </c>
    </row>
    <row r="54" spans="2:27" ht="15" customHeight="1" x14ac:dyDescent="0.25">
      <c r="B54">
        <v>141398</v>
      </c>
      <c r="C54" t="s">
        <v>808</v>
      </c>
      <c r="D54" t="s">
        <v>776</v>
      </c>
      <c r="X54" t="s">
        <v>170</v>
      </c>
      <c r="Y54" t="s">
        <v>157</v>
      </c>
      <c r="Z54">
        <v>133871</v>
      </c>
      <c r="AA54" t="s">
        <v>279</v>
      </c>
    </row>
    <row r="55" spans="2:27" ht="15" customHeight="1" x14ac:dyDescent="0.25">
      <c r="B55">
        <v>141448</v>
      </c>
      <c r="C55" t="s">
        <v>809</v>
      </c>
      <c r="D55" t="s">
        <v>776</v>
      </c>
      <c r="X55" t="s">
        <v>170</v>
      </c>
      <c r="Y55" t="s">
        <v>150</v>
      </c>
      <c r="Z55">
        <v>119348</v>
      </c>
      <c r="AA55" t="s">
        <v>280</v>
      </c>
    </row>
    <row r="56" spans="2:27" ht="15" customHeight="1" x14ac:dyDescent="0.25">
      <c r="B56">
        <v>141488</v>
      </c>
      <c r="C56" t="s">
        <v>810</v>
      </c>
      <c r="D56" t="s">
        <v>773</v>
      </c>
      <c r="X56" t="s">
        <v>170</v>
      </c>
      <c r="Y56" t="s">
        <v>146</v>
      </c>
      <c r="Z56">
        <v>119347</v>
      </c>
      <c r="AA56" t="s">
        <v>281</v>
      </c>
    </row>
    <row r="57" spans="2:27" ht="15" customHeight="1" x14ac:dyDescent="0.25">
      <c r="B57">
        <v>141511</v>
      </c>
      <c r="C57" t="s">
        <v>811</v>
      </c>
      <c r="D57" t="s">
        <v>776</v>
      </c>
      <c r="X57" t="s">
        <v>170</v>
      </c>
      <c r="Y57" t="s">
        <v>147</v>
      </c>
      <c r="Z57">
        <v>118192</v>
      </c>
      <c r="AA57" t="s">
        <v>282</v>
      </c>
    </row>
    <row r="58" spans="2:27" ht="15" customHeight="1" x14ac:dyDescent="0.25">
      <c r="B58">
        <v>141518</v>
      </c>
      <c r="C58" t="s">
        <v>812</v>
      </c>
      <c r="D58" t="s">
        <v>776</v>
      </c>
      <c r="X58" t="s">
        <v>170</v>
      </c>
      <c r="Y58" t="s">
        <v>148</v>
      </c>
      <c r="Z58">
        <v>118191</v>
      </c>
      <c r="AA58" t="s">
        <v>283</v>
      </c>
    </row>
    <row r="59" spans="2:27" ht="15" customHeight="1" x14ac:dyDescent="0.25">
      <c r="B59">
        <v>141524</v>
      </c>
      <c r="C59" t="s">
        <v>509</v>
      </c>
      <c r="D59" t="s">
        <v>776</v>
      </c>
      <c r="X59" t="s">
        <v>171</v>
      </c>
      <c r="Y59" t="s">
        <v>150</v>
      </c>
      <c r="Z59">
        <v>119297</v>
      </c>
      <c r="AA59" t="s">
        <v>284</v>
      </c>
    </row>
    <row r="60" spans="2:27" ht="15" customHeight="1" x14ac:dyDescent="0.25">
      <c r="B60">
        <v>141526</v>
      </c>
      <c r="C60" t="s">
        <v>510</v>
      </c>
      <c r="D60" t="s">
        <v>773</v>
      </c>
      <c r="X60" t="s">
        <v>171</v>
      </c>
      <c r="Y60" t="s">
        <v>146</v>
      </c>
      <c r="Z60">
        <v>119298</v>
      </c>
      <c r="AA60" t="s">
        <v>285</v>
      </c>
    </row>
    <row r="61" spans="2:27" ht="15" customHeight="1" x14ac:dyDescent="0.25">
      <c r="B61">
        <v>141527</v>
      </c>
      <c r="C61" t="s">
        <v>552</v>
      </c>
      <c r="D61" t="s">
        <v>776</v>
      </c>
      <c r="X61" t="s">
        <v>171</v>
      </c>
      <c r="Y61" t="s">
        <v>147</v>
      </c>
      <c r="Z61">
        <v>118193</v>
      </c>
      <c r="AA61" t="s">
        <v>286</v>
      </c>
    </row>
    <row r="62" spans="2:27" ht="15" customHeight="1" x14ac:dyDescent="0.25">
      <c r="B62">
        <v>141528</v>
      </c>
      <c r="C62" t="s">
        <v>813</v>
      </c>
      <c r="D62" t="s">
        <v>776</v>
      </c>
      <c r="X62" t="s">
        <v>171</v>
      </c>
      <c r="Y62" t="s">
        <v>148</v>
      </c>
      <c r="Z62">
        <v>118194</v>
      </c>
      <c r="AA62" t="s">
        <v>287</v>
      </c>
    </row>
    <row r="63" spans="2:27" ht="15" customHeight="1" x14ac:dyDescent="0.25">
      <c r="B63">
        <v>141529</v>
      </c>
      <c r="C63" t="s">
        <v>814</v>
      </c>
      <c r="D63" t="s">
        <v>776</v>
      </c>
      <c r="X63" t="s">
        <v>172</v>
      </c>
      <c r="Y63" t="s">
        <v>150</v>
      </c>
      <c r="Z63">
        <v>119412</v>
      </c>
      <c r="AA63" t="s">
        <v>288</v>
      </c>
    </row>
    <row r="64" spans="2:27" ht="15" customHeight="1" x14ac:dyDescent="0.25">
      <c r="B64">
        <v>141532</v>
      </c>
      <c r="C64" t="s">
        <v>815</v>
      </c>
      <c r="D64" t="s">
        <v>776</v>
      </c>
      <c r="X64" t="s">
        <v>172</v>
      </c>
      <c r="Y64" t="s">
        <v>146</v>
      </c>
      <c r="Z64">
        <v>119413</v>
      </c>
      <c r="AA64" t="s">
        <v>289</v>
      </c>
    </row>
    <row r="65" spans="2:27" ht="15" customHeight="1" x14ac:dyDescent="0.25">
      <c r="B65">
        <v>141536</v>
      </c>
      <c r="C65" t="s">
        <v>816</v>
      </c>
      <c r="D65" t="s">
        <v>776</v>
      </c>
      <c r="X65" t="s">
        <v>172</v>
      </c>
      <c r="Y65" t="s">
        <v>147</v>
      </c>
      <c r="Z65">
        <v>112601</v>
      </c>
      <c r="AA65" t="s">
        <v>290</v>
      </c>
    </row>
    <row r="66" spans="2:27" ht="15" customHeight="1" x14ac:dyDescent="0.25">
      <c r="B66">
        <v>141539</v>
      </c>
      <c r="C66" t="s">
        <v>817</v>
      </c>
      <c r="D66" t="s">
        <v>776</v>
      </c>
      <c r="X66" t="s">
        <v>172</v>
      </c>
      <c r="Y66" t="s">
        <v>148</v>
      </c>
      <c r="Z66">
        <v>112600</v>
      </c>
      <c r="AA66" t="s">
        <v>291</v>
      </c>
    </row>
    <row r="67" spans="2:27" ht="15" customHeight="1" x14ac:dyDescent="0.25">
      <c r="B67">
        <v>141549</v>
      </c>
      <c r="C67" t="s">
        <v>818</v>
      </c>
      <c r="D67" t="s">
        <v>776</v>
      </c>
      <c r="X67" t="s">
        <v>173</v>
      </c>
      <c r="Y67" t="s">
        <v>150</v>
      </c>
      <c r="Z67">
        <v>119806</v>
      </c>
      <c r="AA67" t="s">
        <v>292</v>
      </c>
    </row>
    <row r="68" spans="2:27" ht="15" customHeight="1" x14ac:dyDescent="0.25">
      <c r="B68">
        <v>141554</v>
      </c>
      <c r="C68" t="s">
        <v>819</v>
      </c>
      <c r="D68" t="s">
        <v>776</v>
      </c>
      <c r="X68" t="s">
        <v>173</v>
      </c>
      <c r="Y68" t="s">
        <v>146</v>
      </c>
      <c r="Z68">
        <v>119807</v>
      </c>
      <c r="AA68" t="s">
        <v>293</v>
      </c>
    </row>
    <row r="69" spans="2:27" ht="15" customHeight="1" x14ac:dyDescent="0.25">
      <c r="B69">
        <v>141555</v>
      </c>
      <c r="C69" t="s">
        <v>820</v>
      </c>
      <c r="D69" t="s">
        <v>776</v>
      </c>
      <c r="X69" t="s">
        <v>173</v>
      </c>
      <c r="Y69" t="s">
        <v>147</v>
      </c>
      <c r="Z69">
        <v>112495</v>
      </c>
      <c r="AA69" t="s">
        <v>294</v>
      </c>
    </row>
    <row r="70" spans="2:27" ht="15" customHeight="1" x14ac:dyDescent="0.25">
      <c r="B70">
        <v>141627</v>
      </c>
      <c r="C70" t="s">
        <v>511</v>
      </c>
      <c r="D70" t="s">
        <v>773</v>
      </c>
      <c r="X70" t="s">
        <v>173</v>
      </c>
      <c r="Y70" t="s">
        <v>148</v>
      </c>
      <c r="Z70">
        <v>112496</v>
      </c>
      <c r="AA70" t="s">
        <v>295</v>
      </c>
    </row>
    <row r="71" spans="2:27" ht="15" customHeight="1" x14ac:dyDescent="0.25">
      <c r="B71">
        <v>141647</v>
      </c>
      <c r="C71" t="s">
        <v>821</v>
      </c>
      <c r="D71" t="s">
        <v>776</v>
      </c>
      <c r="X71" t="s">
        <v>174</v>
      </c>
      <c r="Y71" t="s">
        <v>147</v>
      </c>
      <c r="Z71">
        <v>112625</v>
      </c>
      <c r="AA71" t="s">
        <v>296</v>
      </c>
    </row>
    <row r="72" spans="2:27" ht="15" customHeight="1" x14ac:dyDescent="0.25">
      <c r="B72">
        <v>141653</v>
      </c>
      <c r="C72" t="s">
        <v>512</v>
      </c>
      <c r="D72" t="s">
        <v>776</v>
      </c>
      <c r="X72" t="s">
        <v>174</v>
      </c>
      <c r="Y72" t="s">
        <v>148</v>
      </c>
      <c r="Z72">
        <v>112624</v>
      </c>
      <c r="AA72" t="s">
        <v>297</v>
      </c>
    </row>
    <row r="73" spans="2:27" ht="15" customHeight="1" x14ac:dyDescent="0.25">
      <c r="B73">
        <v>141679</v>
      </c>
      <c r="C73" t="s">
        <v>822</v>
      </c>
      <c r="D73" t="s">
        <v>773</v>
      </c>
      <c r="X73" t="s">
        <v>175</v>
      </c>
      <c r="Y73" t="s">
        <v>147</v>
      </c>
      <c r="Z73">
        <v>112537</v>
      </c>
      <c r="AA73" t="s">
        <v>298</v>
      </c>
    </row>
    <row r="74" spans="2:27" ht="15" customHeight="1" x14ac:dyDescent="0.25">
      <c r="B74">
        <v>141724</v>
      </c>
      <c r="C74" t="s">
        <v>513</v>
      </c>
      <c r="D74" t="s">
        <v>776</v>
      </c>
      <c r="X74" t="s">
        <v>175</v>
      </c>
      <c r="Y74" t="s">
        <v>148</v>
      </c>
      <c r="Z74">
        <v>112538</v>
      </c>
      <c r="AA74" t="s">
        <v>299</v>
      </c>
    </row>
    <row r="75" spans="2:27" ht="15" customHeight="1" x14ac:dyDescent="0.25">
      <c r="B75">
        <v>141733</v>
      </c>
      <c r="C75" t="s">
        <v>823</v>
      </c>
      <c r="D75" t="s">
        <v>776</v>
      </c>
      <c r="X75" t="s">
        <v>176</v>
      </c>
      <c r="Y75" t="s">
        <v>156</v>
      </c>
      <c r="Z75">
        <v>134424</v>
      </c>
      <c r="AA75" t="s">
        <v>300</v>
      </c>
    </row>
    <row r="76" spans="2:27" ht="15" customHeight="1" x14ac:dyDescent="0.25">
      <c r="B76">
        <v>141734</v>
      </c>
      <c r="C76" t="s">
        <v>824</v>
      </c>
      <c r="D76" t="s">
        <v>776</v>
      </c>
      <c r="X76" t="s">
        <v>176</v>
      </c>
      <c r="Y76" t="s">
        <v>146</v>
      </c>
      <c r="Z76">
        <v>119844</v>
      </c>
      <c r="AA76" t="s">
        <v>301</v>
      </c>
    </row>
    <row r="77" spans="2:27" ht="15" customHeight="1" x14ac:dyDescent="0.25">
      <c r="B77">
        <v>141735</v>
      </c>
      <c r="C77" t="s">
        <v>825</v>
      </c>
      <c r="D77" t="s">
        <v>776</v>
      </c>
      <c r="X77" t="s">
        <v>176</v>
      </c>
      <c r="Y77" t="s">
        <v>177</v>
      </c>
      <c r="Z77">
        <v>119846</v>
      </c>
      <c r="AA77" t="s">
        <v>302</v>
      </c>
    </row>
    <row r="78" spans="2:27" ht="15" customHeight="1" x14ac:dyDescent="0.25">
      <c r="B78">
        <v>141736</v>
      </c>
      <c r="C78" t="s">
        <v>826</v>
      </c>
      <c r="D78" t="s">
        <v>776</v>
      </c>
      <c r="X78" t="s">
        <v>176</v>
      </c>
      <c r="Y78" t="s">
        <v>178</v>
      </c>
      <c r="Z78">
        <v>119847</v>
      </c>
      <c r="AA78" t="s">
        <v>303</v>
      </c>
    </row>
    <row r="79" spans="2:27" ht="15" customHeight="1" x14ac:dyDescent="0.25">
      <c r="B79">
        <v>141737</v>
      </c>
      <c r="C79" t="s">
        <v>827</v>
      </c>
      <c r="D79" t="s">
        <v>776</v>
      </c>
      <c r="X79" t="s">
        <v>176</v>
      </c>
      <c r="Y79" t="s">
        <v>148</v>
      </c>
      <c r="Z79">
        <v>112410</v>
      </c>
      <c r="AA79" t="s">
        <v>304</v>
      </c>
    </row>
    <row r="80" spans="2:27" ht="15" customHeight="1" x14ac:dyDescent="0.25">
      <c r="B80">
        <v>141738</v>
      </c>
      <c r="C80" t="s">
        <v>762</v>
      </c>
      <c r="D80" t="s">
        <v>776</v>
      </c>
      <c r="X80" t="s">
        <v>176</v>
      </c>
      <c r="Y80" t="s">
        <v>179</v>
      </c>
      <c r="Z80">
        <v>112414</v>
      </c>
      <c r="AA80" t="s">
        <v>305</v>
      </c>
    </row>
    <row r="81" spans="2:27" ht="15" customHeight="1" x14ac:dyDescent="0.25">
      <c r="B81">
        <v>141739</v>
      </c>
      <c r="C81" t="s">
        <v>828</v>
      </c>
      <c r="D81" t="s">
        <v>776</v>
      </c>
      <c r="X81" t="s">
        <v>176</v>
      </c>
      <c r="Y81" t="s">
        <v>180</v>
      </c>
      <c r="Z81">
        <v>112420</v>
      </c>
      <c r="AA81" t="s">
        <v>306</v>
      </c>
    </row>
    <row r="82" spans="2:27" ht="15" customHeight="1" x14ac:dyDescent="0.25">
      <c r="B82">
        <v>141740</v>
      </c>
      <c r="C82" t="s">
        <v>829</v>
      </c>
      <c r="D82" t="s">
        <v>776</v>
      </c>
      <c r="X82" t="s">
        <v>176</v>
      </c>
      <c r="Y82" t="s">
        <v>181</v>
      </c>
      <c r="Z82">
        <v>112416</v>
      </c>
      <c r="AA82" t="s">
        <v>307</v>
      </c>
    </row>
    <row r="83" spans="2:27" ht="15" customHeight="1" x14ac:dyDescent="0.25">
      <c r="B83">
        <v>141742</v>
      </c>
      <c r="C83" t="s">
        <v>830</v>
      </c>
      <c r="D83" t="s">
        <v>776</v>
      </c>
      <c r="X83" t="s">
        <v>182</v>
      </c>
      <c r="Y83" t="s">
        <v>146</v>
      </c>
      <c r="Z83">
        <v>119802</v>
      </c>
      <c r="AA83" t="s">
        <v>308</v>
      </c>
    </row>
    <row r="84" spans="2:27" ht="15" customHeight="1" x14ac:dyDescent="0.25">
      <c r="B84">
        <v>141743</v>
      </c>
      <c r="C84" t="s">
        <v>831</v>
      </c>
      <c r="D84" t="s">
        <v>776</v>
      </c>
      <c r="X84" t="s">
        <v>182</v>
      </c>
      <c r="Y84" t="s">
        <v>162</v>
      </c>
      <c r="Z84">
        <v>119803</v>
      </c>
      <c r="AA84" t="s">
        <v>309</v>
      </c>
    </row>
    <row r="85" spans="2:27" ht="15" customHeight="1" x14ac:dyDescent="0.25">
      <c r="B85">
        <v>141744</v>
      </c>
      <c r="C85" t="s">
        <v>514</v>
      </c>
      <c r="D85" t="s">
        <v>776</v>
      </c>
      <c r="X85" t="s">
        <v>182</v>
      </c>
      <c r="Y85" t="s">
        <v>178</v>
      </c>
      <c r="Z85">
        <v>119801</v>
      </c>
      <c r="AA85" t="s">
        <v>310</v>
      </c>
    </row>
    <row r="86" spans="2:27" ht="15" customHeight="1" x14ac:dyDescent="0.25">
      <c r="B86">
        <v>141745</v>
      </c>
      <c r="C86" t="s">
        <v>832</v>
      </c>
      <c r="D86" t="s">
        <v>776</v>
      </c>
      <c r="X86" t="s">
        <v>182</v>
      </c>
      <c r="Y86" t="s">
        <v>148</v>
      </c>
      <c r="Z86">
        <v>115887</v>
      </c>
      <c r="AA86" t="s">
        <v>311</v>
      </c>
    </row>
    <row r="87" spans="2:27" ht="15" customHeight="1" x14ac:dyDescent="0.25">
      <c r="B87">
        <v>141746</v>
      </c>
      <c r="C87" t="s">
        <v>515</v>
      </c>
      <c r="D87" t="s">
        <v>776</v>
      </c>
      <c r="X87" t="s">
        <v>182</v>
      </c>
      <c r="Y87" t="s">
        <v>183</v>
      </c>
      <c r="Z87">
        <v>115883</v>
      </c>
      <c r="AA87" t="s">
        <v>312</v>
      </c>
    </row>
    <row r="88" spans="2:27" ht="15" customHeight="1" x14ac:dyDescent="0.25">
      <c r="B88">
        <v>141747</v>
      </c>
      <c r="C88" t="s">
        <v>833</v>
      </c>
      <c r="D88" t="s">
        <v>776</v>
      </c>
      <c r="X88" t="s">
        <v>182</v>
      </c>
      <c r="Y88" t="s">
        <v>179</v>
      </c>
      <c r="Z88">
        <v>115886</v>
      </c>
      <c r="AA88" t="s">
        <v>313</v>
      </c>
    </row>
    <row r="89" spans="2:27" ht="15" customHeight="1" x14ac:dyDescent="0.25">
      <c r="B89">
        <v>141748</v>
      </c>
      <c r="C89" t="s">
        <v>834</v>
      </c>
      <c r="D89" t="s">
        <v>776</v>
      </c>
      <c r="X89" t="s">
        <v>184</v>
      </c>
      <c r="Y89" t="s">
        <v>146</v>
      </c>
      <c r="Z89">
        <v>119852</v>
      </c>
      <c r="AA89" t="s">
        <v>314</v>
      </c>
    </row>
    <row r="90" spans="2:27" ht="15" customHeight="1" x14ac:dyDescent="0.25">
      <c r="B90">
        <v>141749</v>
      </c>
      <c r="C90" t="s">
        <v>516</v>
      </c>
      <c r="D90" t="s">
        <v>776</v>
      </c>
      <c r="X90" t="s">
        <v>184</v>
      </c>
      <c r="Y90" t="s">
        <v>162</v>
      </c>
      <c r="Z90">
        <v>119853</v>
      </c>
      <c r="AA90" t="s">
        <v>315</v>
      </c>
    </row>
    <row r="91" spans="2:27" ht="15" customHeight="1" x14ac:dyDescent="0.25">
      <c r="B91">
        <v>141750</v>
      </c>
      <c r="C91" t="s">
        <v>835</v>
      </c>
      <c r="D91" t="s">
        <v>776</v>
      </c>
      <c r="X91" t="s">
        <v>184</v>
      </c>
      <c r="Y91" t="s">
        <v>178</v>
      </c>
      <c r="Z91">
        <v>119854</v>
      </c>
      <c r="AA91" t="s">
        <v>316</v>
      </c>
    </row>
    <row r="92" spans="2:27" ht="15" customHeight="1" x14ac:dyDescent="0.25">
      <c r="B92">
        <v>141751</v>
      </c>
      <c r="C92" t="s">
        <v>836</v>
      </c>
      <c r="D92" t="s">
        <v>776</v>
      </c>
      <c r="X92" t="s">
        <v>184</v>
      </c>
      <c r="Y92" t="s">
        <v>148</v>
      </c>
      <c r="Z92">
        <v>112487</v>
      </c>
      <c r="AA92" t="s">
        <v>317</v>
      </c>
    </row>
    <row r="93" spans="2:27" ht="15" customHeight="1" x14ac:dyDescent="0.25">
      <c r="B93">
        <v>141752</v>
      </c>
      <c r="C93" t="s">
        <v>837</v>
      </c>
      <c r="D93" t="s">
        <v>776</v>
      </c>
      <c r="X93" t="s">
        <v>184</v>
      </c>
      <c r="Y93" t="s">
        <v>183</v>
      </c>
      <c r="Z93">
        <v>112488</v>
      </c>
      <c r="AA93" t="s">
        <v>318</v>
      </c>
    </row>
    <row r="94" spans="2:27" ht="15" customHeight="1" x14ac:dyDescent="0.25">
      <c r="B94">
        <v>141754</v>
      </c>
      <c r="C94" t="s">
        <v>517</v>
      </c>
      <c r="D94" t="s">
        <v>776</v>
      </c>
      <c r="X94" t="s">
        <v>184</v>
      </c>
      <c r="Y94" t="s">
        <v>179</v>
      </c>
      <c r="Z94">
        <v>112489</v>
      </c>
      <c r="AA94" t="s">
        <v>319</v>
      </c>
    </row>
    <row r="95" spans="2:27" ht="15" customHeight="1" x14ac:dyDescent="0.25">
      <c r="B95">
        <v>141755</v>
      </c>
      <c r="C95" t="s">
        <v>518</v>
      </c>
      <c r="D95" t="s">
        <v>776</v>
      </c>
      <c r="X95" t="s">
        <v>185</v>
      </c>
      <c r="Y95" t="s">
        <v>161</v>
      </c>
      <c r="Z95">
        <v>119432</v>
      </c>
      <c r="AA95" t="s">
        <v>320</v>
      </c>
    </row>
    <row r="96" spans="2:27" ht="15" customHeight="1" x14ac:dyDescent="0.25">
      <c r="B96">
        <v>141756</v>
      </c>
      <c r="C96" t="s">
        <v>838</v>
      </c>
      <c r="D96" t="s">
        <v>776</v>
      </c>
      <c r="X96" t="s">
        <v>185</v>
      </c>
      <c r="Y96" t="s">
        <v>186</v>
      </c>
      <c r="Z96">
        <v>114217</v>
      </c>
      <c r="AA96" t="s">
        <v>321</v>
      </c>
    </row>
    <row r="97" spans="2:27" ht="15" customHeight="1" x14ac:dyDescent="0.25">
      <c r="B97">
        <v>141758</v>
      </c>
      <c r="C97" t="s">
        <v>839</v>
      </c>
      <c r="D97" t="s">
        <v>776</v>
      </c>
      <c r="X97" t="s">
        <v>185</v>
      </c>
      <c r="Y97" t="s">
        <v>146</v>
      </c>
      <c r="Z97">
        <v>119431</v>
      </c>
      <c r="AA97" t="s">
        <v>322</v>
      </c>
    </row>
    <row r="98" spans="2:27" ht="15" customHeight="1" x14ac:dyDescent="0.25">
      <c r="B98">
        <v>141759</v>
      </c>
      <c r="C98" t="s">
        <v>553</v>
      </c>
      <c r="D98" t="s">
        <v>776</v>
      </c>
      <c r="X98" t="s">
        <v>185</v>
      </c>
      <c r="Y98" t="s">
        <v>162</v>
      </c>
      <c r="Z98">
        <v>119429</v>
      </c>
      <c r="AA98" t="s">
        <v>323</v>
      </c>
    </row>
    <row r="99" spans="2:27" ht="15" customHeight="1" x14ac:dyDescent="0.25">
      <c r="B99">
        <v>141760</v>
      </c>
      <c r="C99" t="s">
        <v>519</v>
      </c>
      <c r="D99" t="s">
        <v>776</v>
      </c>
      <c r="X99" t="s">
        <v>185</v>
      </c>
      <c r="Y99" t="s">
        <v>163</v>
      </c>
      <c r="Z99">
        <v>119430</v>
      </c>
      <c r="AA99" t="s">
        <v>324</v>
      </c>
    </row>
    <row r="100" spans="2:27" ht="15" customHeight="1" x14ac:dyDescent="0.25">
      <c r="B100">
        <v>141762</v>
      </c>
      <c r="C100" t="s">
        <v>840</v>
      </c>
      <c r="D100" t="s">
        <v>776</v>
      </c>
      <c r="X100" t="s">
        <v>185</v>
      </c>
      <c r="Y100" t="s">
        <v>148</v>
      </c>
      <c r="Z100">
        <v>114216</v>
      </c>
      <c r="AA100" t="s">
        <v>325</v>
      </c>
    </row>
    <row r="101" spans="2:27" ht="15" customHeight="1" x14ac:dyDescent="0.25">
      <c r="B101">
        <v>141763</v>
      </c>
      <c r="C101" t="s">
        <v>841</v>
      </c>
      <c r="D101" t="s">
        <v>776</v>
      </c>
      <c r="X101" t="s">
        <v>185</v>
      </c>
      <c r="Y101" t="s">
        <v>183</v>
      </c>
      <c r="Z101">
        <v>114219</v>
      </c>
      <c r="AA101" t="s">
        <v>326</v>
      </c>
    </row>
    <row r="102" spans="2:27" ht="15" customHeight="1" x14ac:dyDescent="0.25">
      <c r="B102">
        <v>141767</v>
      </c>
      <c r="C102" t="s">
        <v>842</v>
      </c>
      <c r="D102" t="s">
        <v>776</v>
      </c>
      <c r="X102" t="s">
        <v>185</v>
      </c>
      <c r="Y102" t="s">
        <v>187</v>
      </c>
      <c r="Z102">
        <v>114218</v>
      </c>
      <c r="AA102" t="s">
        <v>327</v>
      </c>
    </row>
    <row r="103" spans="2:27" ht="15" customHeight="1" x14ac:dyDescent="0.25">
      <c r="B103">
        <v>141769</v>
      </c>
      <c r="C103" t="s">
        <v>843</v>
      </c>
      <c r="D103" t="s">
        <v>776</v>
      </c>
      <c r="X103" t="s">
        <v>188</v>
      </c>
      <c r="Y103" t="s">
        <v>156</v>
      </c>
      <c r="Z103">
        <v>134331</v>
      </c>
      <c r="AA103" t="s">
        <v>328</v>
      </c>
    </row>
    <row r="104" spans="2:27" ht="15" customHeight="1" x14ac:dyDescent="0.25">
      <c r="B104">
        <v>141770</v>
      </c>
      <c r="C104" t="s">
        <v>844</v>
      </c>
      <c r="D104" t="s">
        <v>776</v>
      </c>
      <c r="X104" t="s">
        <v>188</v>
      </c>
      <c r="Y104" t="s">
        <v>157</v>
      </c>
      <c r="Z104">
        <v>134332</v>
      </c>
      <c r="AA104" t="s">
        <v>329</v>
      </c>
    </row>
    <row r="105" spans="2:27" ht="15" customHeight="1" x14ac:dyDescent="0.25">
      <c r="B105">
        <v>141771</v>
      </c>
      <c r="C105" t="s">
        <v>845</v>
      </c>
      <c r="D105" t="s">
        <v>776</v>
      </c>
      <c r="X105" t="s">
        <v>188</v>
      </c>
      <c r="Y105" t="s">
        <v>150</v>
      </c>
      <c r="Z105">
        <v>119785</v>
      </c>
      <c r="AA105" t="s">
        <v>330</v>
      </c>
    </row>
    <row r="106" spans="2:27" ht="15" customHeight="1" x14ac:dyDescent="0.25">
      <c r="B106">
        <v>141772</v>
      </c>
      <c r="C106" t="s">
        <v>846</v>
      </c>
      <c r="D106" t="s">
        <v>776</v>
      </c>
      <c r="X106" t="s">
        <v>188</v>
      </c>
      <c r="Y106" t="s">
        <v>146</v>
      </c>
      <c r="Z106">
        <v>119786</v>
      </c>
      <c r="AA106" t="s">
        <v>331</v>
      </c>
    </row>
    <row r="107" spans="2:27" ht="15" customHeight="1" x14ac:dyDescent="0.25">
      <c r="B107">
        <v>141773</v>
      </c>
      <c r="C107" t="s">
        <v>847</v>
      </c>
      <c r="D107" t="s">
        <v>776</v>
      </c>
      <c r="X107" t="s">
        <v>188</v>
      </c>
      <c r="Y107" t="s">
        <v>158</v>
      </c>
      <c r="Z107">
        <v>112631</v>
      </c>
      <c r="AA107" t="s">
        <v>332</v>
      </c>
    </row>
    <row r="108" spans="2:27" ht="15" customHeight="1" x14ac:dyDescent="0.25">
      <c r="B108">
        <v>141774</v>
      </c>
      <c r="C108" t="s">
        <v>848</v>
      </c>
      <c r="D108" t="s">
        <v>776</v>
      </c>
      <c r="X108" t="s">
        <v>188</v>
      </c>
      <c r="Y108" t="s">
        <v>159</v>
      </c>
      <c r="Z108">
        <v>112632</v>
      </c>
      <c r="AA108" t="s">
        <v>333</v>
      </c>
    </row>
    <row r="109" spans="2:27" ht="15" customHeight="1" x14ac:dyDescent="0.25">
      <c r="B109">
        <v>141776</v>
      </c>
      <c r="C109" t="s">
        <v>849</v>
      </c>
      <c r="D109" t="s">
        <v>776</v>
      </c>
      <c r="X109" t="s">
        <v>188</v>
      </c>
      <c r="Y109" t="s">
        <v>180</v>
      </c>
      <c r="Z109">
        <v>112630</v>
      </c>
      <c r="AA109" t="s">
        <v>334</v>
      </c>
    </row>
    <row r="110" spans="2:27" ht="15" customHeight="1" x14ac:dyDescent="0.25">
      <c r="B110">
        <v>141777</v>
      </c>
      <c r="C110" t="s">
        <v>850</v>
      </c>
      <c r="D110" t="s">
        <v>776</v>
      </c>
      <c r="X110" t="s">
        <v>189</v>
      </c>
      <c r="Y110" t="s">
        <v>156</v>
      </c>
      <c r="Z110">
        <v>134420</v>
      </c>
      <c r="AA110" t="s">
        <v>335</v>
      </c>
    </row>
    <row r="111" spans="2:27" ht="15" customHeight="1" x14ac:dyDescent="0.25">
      <c r="B111">
        <v>141778</v>
      </c>
      <c r="C111" t="s">
        <v>851</v>
      </c>
      <c r="D111" t="s">
        <v>776</v>
      </c>
      <c r="X111" t="s">
        <v>189</v>
      </c>
      <c r="Y111" t="s">
        <v>190</v>
      </c>
      <c r="Z111">
        <v>116296</v>
      </c>
      <c r="AA111" t="s">
        <v>336</v>
      </c>
    </row>
    <row r="112" spans="2:27" ht="15" customHeight="1" x14ac:dyDescent="0.25">
      <c r="B112">
        <v>141779</v>
      </c>
      <c r="C112" t="s">
        <v>852</v>
      </c>
      <c r="D112" t="s">
        <v>776</v>
      </c>
      <c r="X112" t="s">
        <v>189</v>
      </c>
      <c r="Y112" t="s">
        <v>157</v>
      </c>
      <c r="Z112">
        <v>134419</v>
      </c>
      <c r="AA112" t="s">
        <v>337</v>
      </c>
    </row>
    <row r="113" spans="2:27" ht="15" customHeight="1" x14ac:dyDescent="0.25">
      <c r="B113">
        <v>141780</v>
      </c>
      <c r="C113" t="s">
        <v>853</v>
      </c>
      <c r="D113" t="s">
        <v>776</v>
      </c>
      <c r="X113" t="s">
        <v>189</v>
      </c>
      <c r="Y113" t="s">
        <v>146</v>
      </c>
      <c r="Z113">
        <v>119856</v>
      </c>
      <c r="AA113" t="s">
        <v>338</v>
      </c>
    </row>
    <row r="114" spans="2:27" ht="15" customHeight="1" x14ac:dyDescent="0.25">
      <c r="B114">
        <v>141781</v>
      </c>
      <c r="C114" t="s">
        <v>854</v>
      </c>
      <c r="D114" t="s">
        <v>776</v>
      </c>
      <c r="X114" t="s">
        <v>189</v>
      </c>
      <c r="Y114" t="s">
        <v>162</v>
      </c>
      <c r="Z114">
        <v>119857</v>
      </c>
      <c r="AA114" t="s">
        <v>339</v>
      </c>
    </row>
    <row r="115" spans="2:27" ht="15" customHeight="1" x14ac:dyDescent="0.25">
      <c r="B115">
        <v>141782</v>
      </c>
      <c r="C115" t="s">
        <v>855</v>
      </c>
      <c r="D115" t="s">
        <v>776</v>
      </c>
      <c r="X115" t="s">
        <v>189</v>
      </c>
      <c r="Y115" t="s">
        <v>178</v>
      </c>
      <c r="Z115">
        <v>119858</v>
      </c>
      <c r="AA115" t="s">
        <v>340</v>
      </c>
    </row>
    <row r="116" spans="2:27" ht="15" customHeight="1" x14ac:dyDescent="0.25">
      <c r="B116">
        <v>141785</v>
      </c>
      <c r="C116" t="s">
        <v>856</v>
      </c>
      <c r="D116" t="s">
        <v>776</v>
      </c>
      <c r="X116" t="s">
        <v>189</v>
      </c>
      <c r="Y116" t="s">
        <v>148</v>
      </c>
      <c r="Z116">
        <v>116299</v>
      </c>
      <c r="AA116" t="s">
        <v>341</v>
      </c>
    </row>
    <row r="117" spans="2:27" ht="15" customHeight="1" x14ac:dyDescent="0.25">
      <c r="B117">
        <v>141786</v>
      </c>
      <c r="C117" t="s">
        <v>857</v>
      </c>
      <c r="D117" t="s">
        <v>776</v>
      </c>
      <c r="X117" t="s">
        <v>189</v>
      </c>
      <c r="Y117" t="s">
        <v>183</v>
      </c>
      <c r="Z117">
        <v>116297</v>
      </c>
      <c r="AA117" t="s">
        <v>342</v>
      </c>
    </row>
    <row r="118" spans="2:27" ht="15" customHeight="1" x14ac:dyDescent="0.25">
      <c r="B118">
        <v>141787</v>
      </c>
      <c r="C118" t="s">
        <v>858</v>
      </c>
      <c r="D118" t="s">
        <v>776</v>
      </c>
      <c r="X118" t="s">
        <v>189</v>
      </c>
      <c r="Y118" t="s">
        <v>179</v>
      </c>
      <c r="Z118">
        <v>116298</v>
      </c>
      <c r="AA118" t="s">
        <v>343</v>
      </c>
    </row>
    <row r="119" spans="2:27" ht="15" customHeight="1" x14ac:dyDescent="0.25">
      <c r="B119">
        <v>141788</v>
      </c>
      <c r="C119" t="s">
        <v>859</v>
      </c>
      <c r="D119" t="s">
        <v>776</v>
      </c>
      <c r="X119" t="s">
        <v>191</v>
      </c>
      <c r="Y119" t="s">
        <v>192</v>
      </c>
      <c r="Z119">
        <v>129925</v>
      </c>
      <c r="AA119" t="s">
        <v>344</v>
      </c>
    </row>
    <row r="120" spans="2:27" ht="15" customHeight="1" x14ac:dyDescent="0.25">
      <c r="B120">
        <v>141789</v>
      </c>
      <c r="C120" t="s">
        <v>860</v>
      </c>
      <c r="D120" t="s">
        <v>776</v>
      </c>
      <c r="X120" t="s">
        <v>191</v>
      </c>
      <c r="Y120" t="s">
        <v>161</v>
      </c>
      <c r="Z120">
        <v>119848</v>
      </c>
      <c r="AA120" t="s">
        <v>345</v>
      </c>
    </row>
    <row r="121" spans="2:27" ht="15" customHeight="1" x14ac:dyDescent="0.25">
      <c r="B121">
        <v>141790</v>
      </c>
      <c r="C121" t="s">
        <v>861</v>
      </c>
      <c r="D121" t="s">
        <v>776</v>
      </c>
      <c r="X121" t="s">
        <v>191</v>
      </c>
      <c r="Y121" t="s">
        <v>146</v>
      </c>
      <c r="Z121">
        <v>119849</v>
      </c>
      <c r="AA121" t="s">
        <v>346</v>
      </c>
    </row>
    <row r="122" spans="2:27" ht="15" customHeight="1" x14ac:dyDescent="0.25">
      <c r="B122">
        <v>141792</v>
      </c>
      <c r="C122" t="s">
        <v>862</v>
      </c>
      <c r="D122" t="s">
        <v>776</v>
      </c>
      <c r="X122" t="s">
        <v>191</v>
      </c>
      <c r="Y122" t="s">
        <v>162</v>
      </c>
      <c r="Z122">
        <v>119851</v>
      </c>
      <c r="AA122" t="s">
        <v>347</v>
      </c>
    </row>
    <row r="123" spans="2:27" ht="15" customHeight="1" x14ac:dyDescent="0.25">
      <c r="B123">
        <v>141793</v>
      </c>
      <c r="C123" t="s">
        <v>863</v>
      </c>
      <c r="D123" t="s">
        <v>776</v>
      </c>
      <c r="X123" t="s">
        <v>191</v>
      </c>
      <c r="Y123" t="s">
        <v>163</v>
      </c>
      <c r="Z123">
        <v>119850</v>
      </c>
      <c r="AA123" t="s">
        <v>348</v>
      </c>
    </row>
    <row r="124" spans="2:27" ht="15" customHeight="1" x14ac:dyDescent="0.25">
      <c r="B124">
        <v>142035</v>
      </c>
      <c r="C124" t="s">
        <v>864</v>
      </c>
      <c r="D124" t="s">
        <v>773</v>
      </c>
      <c r="X124" t="s">
        <v>191</v>
      </c>
      <c r="Y124" t="s">
        <v>193</v>
      </c>
      <c r="Z124">
        <v>129926</v>
      </c>
      <c r="AA124" t="s">
        <v>349</v>
      </c>
    </row>
    <row r="125" spans="2:27" ht="15" customHeight="1" x14ac:dyDescent="0.25">
      <c r="B125">
        <v>142036</v>
      </c>
      <c r="C125" t="s">
        <v>865</v>
      </c>
      <c r="D125" t="s">
        <v>773</v>
      </c>
      <c r="X125" t="s">
        <v>191</v>
      </c>
      <c r="Y125" t="s">
        <v>194</v>
      </c>
      <c r="Z125">
        <v>112425</v>
      </c>
      <c r="AA125" t="s">
        <v>350</v>
      </c>
    </row>
    <row r="126" spans="2:27" ht="15" customHeight="1" x14ac:dyDescent="0.25">
      <c r="B126">
        <v>142038</v>
      </c>
      <c r="C126" t="s">
        <v>866</v>
      </c>
      <c r="D126" t="s">
        <v>773</v>
      </c>
      <c r="X126" t="s">
        <v>191</v>
      </c>
      <c r="Y126" t="s">
        <v>159</v>
      </c>
      <c r="Z126">
        <v>112423</v>
      </c>
      <c r="AA126" t="s">
        <v>351</v>
      </c>
    </row>
    <row r="127" spans="2:27" ht="15" customHeight="1" x14ac:dyDescent="0.25">
      <c r="B127">
        <v>142040</v>
      </c>
      <c r="C127" t="s">
        <v>867</v>
      </c>
      <c r="D127" t="s">
        <v>773</v>
      </c>
      <c r="X127" t="s">
        <v>191</v>
      </c>
      <c r="Y127" t="s">
        <v>195</v>
      </c>
      <c r="Z127">
        <v>112475</v>
      </c>
      <c r="AA127" t="s">
        <v>352</v>
      </c>
    </row>
    <row r="128" spans="2:27" ht="15" customHeight="1" x14ac:dyDescent="0.25">
      <c r="B128">
        <v>142041</v>
      </c>
      <c r="C128" t="s">
        <v>868</v>
      </c>
      <c r="D128" t="s">
        <v>776</v>
      </c>
      <c r="X128" t="s">
        <v>191</v>
      </c>
      <c r="Y128" t="s">
        <v>196</v>
      </c>
      <c r="Z128">
        <v>112424</v>
      </c>
      <c r="AA128" t="s">
        <v>353</v>
      </c>
    </row>
    <row r="129" spans="2:27" ht="15" customHeight="1" x14ac:dyDescent="0.25">
      <c r="B129">
        <v>142042</v>
      </c>
      <c r="C129" t="s">
        <v>869</v>
      </c>
      <c r="D129" t="s">
        <v>776</v>
      </c>
      <c r="X129" t="s">
        <v>191</v>
      </c>
      <c r="Y129" t="s">
        <v>197</v>
      </c>
      <c r="Z129">
        <v>112422</v>
      </c>
      <c r="AA129" t="s">
        <v>354</v>
      </c>
    </row>
    <row r="130" spans="2:27" ht="15" customHeight="1" x14ac:dyDescent="0.25">
      <c r="B130">
        <v>142044</v>
      </c>
      <c r="C130" t="s">
        <v>870</v>
      </c>
      <c r="D130" t="s">
        <v>773</v>
      </c>
      <c r="X130" t="s">
        <v>191</v>
      </c>
      <c r="Y130" t="s">
        <v>181</v>
      </c>
      <c r="Z130">
        <v>112461</v>
      </c>
      <c r="AA130" t="s">
        <v>355</v>
      </c>
    </row>
    <row r="131" spans="2:27" ht="15" customHeight="1" x14ac:dyDescent="0.25">
      <c r="B131">
        <v>142046</v>
      </c>
      <c r="C131" t="s">
        <v>871</v>
      </c>
      <c r="D131" t="s">
        <v>776</v>
      </c>
      <c r="X131" t="s">
        <v>198</v>
      </c>
      <c r="Y131" t="s">
        <v>146</v>
      </c>
      <c r="Z131">
        <v>119425</v>
      </c>
      <c r="AA131" t="s">
        <v>356</v>
      </c>
    </row>
    <row r="132" spans="2:27" ht="15" customHeight="1" x14ac:dyDescent="0.25">
      <c r="B132">
        <v>142050</v>
      </c>
      <c r="C132" t="s">
        <v>872</v>
      </c>
      <c r="D132" t="s">
        <v>776</v>
      </c>
      <c r="X132" t="s">
        <v>198</v>
      </c>
      <c r="Y132" t="s">
        <v>178</v>
      </c>
      <c r="Z132">
        <v>119426</v>
      </c>
      <c r="AA132" t="s">
        <v>357</v>
      </c>
    </row>
    <row r="133" spans="2:27" ht="15" customHeight="1" x14ac:dyDescent="0.25">
      <c r="B133">
        <v>142053</v>
      </c>
      <c r="C133" t="s">
        <v>873</v>
      </c>
      <c r="D133" t="s">
        <v>776</v>
      </c>
      <c r="X133" t="s">
        <v>198</v>
      </c>
      <c r="Y133" t="s">
        <v>148</v>
      </c>
      <c r="Z133">
        <v>112429</v>
      </c>
      <c r="AA133" t="s">
        <v>358</v>
      </c>
    </row>
    <row r="134" spans="2:27" ht="15" customHeight="1" x14ac:dyDescent="0.25">
      <c r="B134">
        <v>142056</v>
      </c>
      <c r="C134" t="s">
        <v>874</v>
      </c>
      <c r="D134" t="s">
        <v>776</v>
      </c>
      <c r="X134" t="s">
        <v>198</v>
      </c>
      <c r="Y134" t="s">
        <v>179</v>
      </c>
      <c r="Z134">
        <v>112428</v>
      </c>
      <c r="AA134" t="s">
        <v>359</v>
      </c>
    </row>
    <row r="135" spans="2:27" ht="15" customHeight="1" x14ac:dyDescent="0.25">
      <c r="B135">
        <v>142058</v>
      </c>
      <c r="C135" t="s">
        <v>875</v>
      </c>
      <c r="D135" t="s">
        <v>776</v>
      </c>
      <c r="X135" t="s">
        <v>199</v>
      </c>
      <c r="Y135" t="s">
        <v>161</v>
      </c>
      <c r="Z135">
        <v>119791</v>
      </c>
      <c r="AA135" t="s">
        <v>360</v>
      </c>
    </row>
    <row r="136" spans="2:27" ht="15" customHeight="1" x14ac:dyDescent="0.25">
      <c r="B136">
        <v>142060</v>
      </c>
      <c r="C136" t="s">
        <v>876</v>
      </c>
      <c r="D136" t="s">
        <v>776</v>
      </c>
      <c r="X136" t="s">
        <v>199</v>
      </c>
      <c r="Y136" t="s">
        <v>146</v>
      </c>
      <c r="Z136">
        <v>119790</v>
      </c>
      <c r="AA136" t="s">
        <v>361</v>
      </c>
    </row>
    <row r="137" spans="2:27" ht="15" customHeight="1" x14ac:dyDescent="0.25">
      <c r="B137">
        <v>142061</v>
      </c>
      <c r="C137" t="s">
        <v>877</v>
      </c>
      <c r="D137" t="s">
        <v>776</v>
      </c>
      <c r="X137" t="s">
        <v>199</v>
      </c>
      <c r="Y137" t="s">
        <v>163</v>
      </c>
      <c r="Z137">
        <v>122235</v>
      </c>
      <c r="AA137" t="s">
        <v>362</v>
      </c>
    </row>
    <row r="138" spans="2:27" ht="15" customHeight="1" x14ac:dyDescent="0.25">
      <c r="B138">
        <v>142066</v>
      </c>
      <c r="C138" t="s">
        <v>878</v>
      </c>
      <c r="D138" t="s">
        <v>776</v>
      </c>
      <c r="X138" t="s">
        <v>199</v>
      </c>
      <c r="Y138" t="s">
        <v>200</v>
      </c>
      <c r="Z138">
        <v>129924</v>
      </c>
      <c r="AA138" t="e">
        <v>#N/A</v>
      </c>
    </row>
    <row r="139" spans="2:27" ht="15" customHeight="1" x14ac:dyDescent="0.25">
      <c r="B139">
        <v>142071</v>
      </c>
      <c r="C139" t="s">
        <v>879</v>
      </c>
      <c r="D139" t="s">
        <v>773</v>
      </c>
      <c r="X139" t="s">
        <v>199</v>
      </c>
      <c r="Y139" t="s">
        <v>164</v>
      </c>
      <c r="Z139">
        <v>112445</v>
      </c>
      <c r="AA139" t="s">
        <v>363</v>
      </c>
    </row>
    <row r="140" spans="2:27" ht="15" customHeight="1" x14ac:dyDescent="0.25">
      <c r="B140">
        <v>142086</v>
      </c>
      <c r="C140" t="s">
        <v>880</v>
      </c>
      <c r="D140" t="s">
        <v>776</v>
      </c>
      <c r="X140" t="s">
        <v>199</v>
      </c>
      <c r="Y140" t="s">
        <v>165</v>
      </c>
      <c r="Z140">
        <v>112457</v>
      </c>
      <c r="AA140" t="s">
        <v>364</v>
      </c>
    </row>
    <row r="141" spans="2:27" ht="15" customHeight="1" x14ac:dyDescent="0.25">
      <c r="B141">
        <v>142087</v>
      </c>
      <c r="C141" t="s">
        <v>881</v>
      </c>
      <c r="D141" t="s">
        <v>776</v>
      </c>
      <c r="X141" t="s">
        <v>199</v>
      </c>
      <c r="Y141" t="s">
        <v>167</v>
      </c>
      <c r="Z141">
        <v>112458</v>
      </c>
      <c r="AA141" t="s">
        <v>365</v>
      </c>
    </row>
    <row r="142" spans="2:27" ht="15" customHeight="1" x14ac:dyDescent="0.25">
      <c r="B142">
        <v>142089</v>
      </c>
      <c r="C142" t="s">
        <v>882</v>
      </c>
      <c r="D142" t="s">
        <v>776</v>
      </c>
      <c r="X142" t="s">
        <v>201</v>
      </c>
      <c r="Y142" t="s">
        <v>148</v>
      </c>
      <c r="AA142" t="e">
        <v>#N/A</v>
      </c>
    </row>
    <row r="143" spans="2:27" ht="15" customHeight="1" x14ac:dyDescent="0.25">
      <c r="B143">
        <v>142091</v>
      </c>
      <c r="C143" t="s">
        <v>883</v>
      </c>
      <c r="D143" t="s">
        <v>776</v>
      </c>
      <c r="X143" t="s">
        <v>202</v>
      </c>
      <c r="Y143" t="s">
        <v>148</v>
      </c>
      <c r="AA143" t="e">
        <v>#N/A</v>
      </c>
    </row>
    <row r="144" spans="2:27" ht="15" customHeight="1" x14ac:dyDescent="0.25">
      <c r="B144">
        <v>142092</v>
      </c>
      <c r="C144" t="s">
        <v>884</v>
      </c>
      <c r="D144" t="s">
        <v>776</v>
      </c>
      <c r="X144" t="s">
        <v>203</v>
      </c>
      <c r="Y144" t="s">
        <v>148</v>
      </c>
      <c r="AA144" t="e">
        <v>#N/A</v>
      </c>
    </row>
    <row r="145" spans="2:27" ht="15" customHeight="1" x14ac:dyDescent="0.25">
      <c r="B145">
        <v>142095</v>
      </c>
      <c r="C145" t="s">
        <v>885</v>
      </c>
      <c r="D145" t="s">
        <v>776</v>
      </c>
      <c r="X145" t="s">
        <v>204</v>
      </c>
      <c r="Y145" t="s">
        <v>148</v>
      </c>
      <c r="AA145" t="e">
        <v>#N/A</v>
      </c>
    </row>
    <row r="146" spans="2:27" ht="15" customHeight="1" x14ac:dyDescent="0.25">
      <c r="B146">
        <v>142100</v>
      </c>
      <c r="C146" t="s">
        <v>886</v>
      </c>
      <c r="D146" t="s">
        <v>776</v>
      </c>
      <c r="X146" t="s">
        <v>205</v>
      </c>
      <c r="Y146" t="s">
        <v>150</v>
      </c>
      <c r="Z146">
        <v>127859</v>
      </c>
      <c r="AA146" t="s">
        <v>366</v>
      </c>
    </row>
    <row r="147" spans="2:27" ht="15" customHeight="1" x14ac:dyDescent="0.25">
      <c r="B147">
        <v>160101</v>
      </c>
      <c r="C147" t="s">
        <v>887</v>
      </c>
      <c r="D147" t="s">
        <v>773</v>
      </c>
      <c r="X147" t="s">
        <v>205</v>
      </c>
      <c r="Y147" t="s">
        <v>146</v>
      </c>
      <c r="Z147">
        <v>127862</v>
      </c>
      <c r="AA147" t="s">
        <v>367</v>
      </c>
    </row>
    <row r="148" spans="2:27" ht="15" customHeight="1" x14ac:dyDescent="0.25">
      <c r="B148">
        <v>160105</v>
      </c>
      <c r="C148" t="s">
        <v>888</v>
      </c>
      <c r="D148" t="s">
        <v>776</v>
      </c>
      <c r="X148" t="s">
        <v>205</v>
      </c>
      <c r="Y148" t="s">
        <v>148</v>
      </c>
      <c r="Z148">
        <v>127861</v>
      </c>
      <c r="AA148" t="s">
        <v>368</v>
      </c>
    </row>
    <row r="149" spans="2:27" ht="15" customHeight="1" x14ac:dyDescent="0.25">
      <c r="B149">
        <v>160109</v>
      </c>
      <c r="C149" t="s">
        <v>889</v>
      </c>
      <c r="D149" t="s">
        <v>776</v>
      </c>
      <c r="X149" t="s">
        <v>206</v>
      </c>
      <c r="Y149" t="s">
        <v>146</v>
      </c>
      <c r="Z149">
        <v>128513</v>
      </c>
      <c r="AA149" t="s">
        <v>369</v>
      </c>
    </row>
    <row r="150" spans="2:27" ht="15" customHeight="1" x14ac:dyDescent="0.25">
      <c r="B150">
        <v>160118</v>
      </c>
      <c r="C150" t="s">
        <v>890</v>
      </c>
      <c r="D150" t="s">
        <v>773</v>
      </c>
      <c r="X150" t="s">
        <v>206</v>
      </c>
      <c r="Y150" t="s">
        <v>148</v>
      </c>
      <c r="Z150">
        <v>128511</v>
      </c>
      <c r="AA150" t="s">
        <v>370</v>
      </c>
    </row>
    <row r="151" spans="2:27" ht="15" customHeight="1" x14ac:dyDescent="0.25">
      <c r="B151">
        <v>160120</v>
      </c>
      <c r="C151" t="s">
        <v>891</v>
      </c>
      <c r="D151" t="s">
        <v>776</v>
      </c>
      <c r="X151" t="s">
        <v>207</v>
      </c>
      <c r="Y151" t="s">
        <v>146</v>
      </c>
      <c r="Z151">
        <v>128516</v>
      </c>
      <c r="AA151" t="s">
        <v>371</v>
      </c>
    </row>
    <row r="152" spans="2:27" ht="15" customHeight="1" x14ac:dyDescent="0.25">
      <c r="B152">
        <v>160121</v>
      </c>
      <c r="C152" t="s">
        <v>892</v>
      </c>
      <c r="D152" t="s">
        <v>776</v>
      </c>
      <c r="X152" t="s">
        <v>207</v>
      </c>
      <c r="Y152" t="s">
        <v>148</v>
      </c>
      <c r="Z152">
        <v>128515</v>
      </c>
      <c r="AA152" t="s">
        <v>372</v>
      </c>
    </row>
    <row r="153" spans="2:27" ht="15" customHeight="1" x14ac:dyDescent="0.25">
      <c r="B153">
        <v>160122</v>
      </c>
      <c r="C153" t="s">
        <v>893</v>
      </c>
      <c r="D153" t="s">
        <v>776</v>
      </c>
      <c r="X153" t="s">
        <v>208</v>
      </c>
      <c r="Y153" t="s">
        <v>150</v>
      </c>
      <c r="Z153">
        <v>128582</v>
      </c>
      <c r="AA153" t="s">
        <v>373</v>
      </c>
    </row>
    <row r="154" spans="2:27" ht="15" customHeight="1" x14ac:dyDescent="0.25">
      <c r="B154">
        <v>160123</v>
      </c>
      <c r="C154" t="s">
        <v>894</v>
      </c>
      <c r="D154" t="s">
        <v>773</v>
      </c>
      <c r="X154" t="s">
        <v>208</v>
      </c>
      <c r="Y154" t="s">
        <v>146</v>
      </c>
      <c r="Z154">
        <v>128584</v>
      </c>
      <c r="AA154" t="s">
        <v>374</v>
      </c>
    </row>
    <row r="155" spans="2:27" ht="15" customHeight="1" x14ac:dyDescent="0.25">
      <c r="B155">
        <v>160125</v>
      </c>
      <c r="C155" t="s">
        <v>895</v>
      </c>
      <c r="D155" t="s">
        <v>776</v>
      </c>
      <c r="X155" t="s">
        <v>208</v>
      </c>
      <c r="Y155" t="s">
        <v>148</v>
      </c>
      <c r="Z155">
        <v>128585</v>
      </c>
      <c r="AA155" t="s">
        <v>375</v>
      </c>
    </row>
    <row r="156" spans="2:27" ht="15" customHeight="1" x14ac:dyDescent="0.25">
      <c r="B156">
        <v>160202</v>
      </c>
      <c r="C156" t="s">
        <v>896</v>
      </c>
      <c r="D156" t="s">
        <v>773</v>
      </c>
      <c r="X156" t="s">
        <v>209</v>
      </c>
      <c r="Y156" t="s">
        <v>146</v>
      </c>
      <c r="Z156">
        <v>128587</v>
      </c>
      <c r="AA156" t="s">
        <v>376</v>
      </c>
    </row>
    <row r="157" spans="2:27" ht="15" customHeight="1" x14ac:dyDescent="0.25">
      <c r="B157">
        <v>160206</v>
      </c>
      <c r="C157" t="s">
        <v>897</v>
      </c>
      <c r="D157" t="s">
        <v>773</v>
      </c>
      <c r="X157" t="s">
        <v>209</v>
      </c>
      <c r="Y157" t="s">
        <v>148</v>
      </c>
      <c r="Z157">
        <v>128588</v>
      </c>
      <c r="AA157" t="s">
        <v>377</v>
      </c>
    </row>
    <row r="158" spans="2:27" ht="15" customHeight="1" x14ac:dyDescent="0.25">
      <c r="B158">
        <v>160207</v>
      </c>
      <c r="C158" t="s">
        <v>898</v>
      </c>
      <c r="D158" t="s">
        <v>773</v>
      </c>
      <c r="X158" t="s">
        <v>210</v>
      </c>
      <c r="Y158" t="s">
        <v>150</v>
      </c>
      <c r="Z158">
        <v>129055</v>
      </c>
      <c r="AA158" t="s">
        <v>378</v>
      </c>
    </row>
    <row r="159" spans="2:27" ht="15" customHeight="1" x14ac:dyDescent="0.25">
      <c r="B159">
        <v>160240</v>
      </c>
      <c r="C159" t="s">
        <v>899</v>
      </c>
      <c r="D159" t="s">
        <v>773</v>
      </c>
      <c r="X159" t="s">
        <v>210</v>
      </c>
      <c r="Y159" t="s">
        <v>146</v>
      </c>
      <c r="Z159">
        <v>129056</v>
      </c>
      <c r="AA159" t="s">
        <v>379</v>
      </c>
    </row>
    <row r="160" spans="2:27" ht="15" customHeight="1" x14ac:dyDescent="0.25">
      <c r="B160">
        <v>160241</v>
      </c>
      <c r="C160" t="s">
        <v>900</v>
      </c>
      <c r="D160" t="s">
        <v>776</v>
      </c>
      <c r="X160" t="s">
        <v>210</v>
      </c>
      <c r="Y160" t="s">
        <v>148</v>
      </c>
      <c r="Z160">
        <v>129058</v>
      </c>
      <c r="AA160" t="s">
        <v>380</v>
      </c>
    </row>
    <row r="161" spans="2:27" ht="15" customHeight="1" x14ac:dyDescent="0.25">
      <c r="B161">
        <v>170101</v>
      </c>
      <c r="C161" t="s">
        <v>901</v>
      </c>
      <c r="D161" t="s">
        <v>773</v>
      </c>
      <c r="X161" t="s">
        <v>211</v>
      </c>
      <c r="Y161" t="s">
        <v>150</v>
      </c>
      <c r="Z161">
        <v>129222</v>
      </c>
      <c r="AA161" t="s">
        <v>381</v>
      </c>
    </row>
    <row r="162" spans="2:27" ht="15" customHeight="1" x14ac:dyDescent="0.25">
      <c r="B162">
        <v>170108</v>
      </c>
      <c r="C162" t="s">
        <v>902</v>
      </c>
      <c r="D162" t="s">
        <v>773</v>
      </c>
      <c r="X162" t="s">
        <v>211</v>
      </c>
      <c r="Y162" t="s">
        <v>146</v>
      </c>
      <c r="Z162">
        <v>129220</v>
      </c>
      <c r="AA162" t="s">
        <v>382</v>
      </c>
    </row>
    <row r="163" spans="2:27" ht="15" customHeight="1" x14ac:dyDescent="0.25">
      <c r="B163">
        <v>170120</v>
      </c>
      <c r="C163" t="s">
        <v>740</v>
      </c>
      <c r="D163" t="s">
        <v>773</v>
      </c>
      <c r="X163" t="s">
        <v>211</v>
      </c>
      <c r="Y163" t="s">
        <v>147</v>
      </c>
      <c r="Z163">
        <v>129221</v>
      </c>
      <c r="AA163" t="s">
        <v>383</v>
      </c>
    </row>
    <row r="164" spans="2:27" ht="15" customHeight="1" x14ac:dyDescent="0.25">
      <c r="B164">
        <v>170121</v>
      </c>
      <c r="C164" t="s">
        <v>903</v>
      </c>
      <c r="D164" t="s">
        <v>773</v>
      </c>
      <c r="X164" t="s">
        <v>211</v>
      </c>
      <c r="Y164" t="s">
        <v>148</v>
      </c>
      <c r="Z164">
        <v>129223</v>
      </c>
      <c r="AA164" t="s">
        <v>384</v>
      </c>
    </row>
    <row r="165" spans="2:27" ht="15" customHeight="1" x14ac:dyDescent="0.25">
      <c r="B165">
        <v>170123</v>
      </c>
      <c r="C165" t="s">
        <v>599</v>
      </c>
      <c r="D165" t="s">
        <v>773</v>
      </c>
      <c r="X165" t="s">
        <v>212</v>
      </c>
      <c r="Y165" t="s">
        <v>146</v>
      </c>
      <c r="Z165">
        <v>130450</v>
      </c>
      <c r="AA165" t="s">
        <v>385</v>
      </c>
    </row>
    <row r="166" spans="2:27" ht="15" customHeight="1" x14ac:dyDescent="0.25">
      <c r="B166">
        <v>170125</v>
      </c>
      <c r="C166" t="s">
        <v>560</v>
      </c>
      <c r="D166" t="s">
        <v>773</v>
      </c>
      <c r="X166" t="s">
        <v>212</v>
      </c>
      <c r="Y166" t="s">
        <v>162</v>
      </c>
      <c r="Z166">
        <v>130447</v>
      </c>
      <c r="AA166" t="s">
        <v>386</v>
      </c>
    </row>
    <row r="167" spans="2:27" ht="15" customHeight="1" x14ac:dyDescent="0.25">
      <c r="B167">
        <v>170128</v>
      </c>
      <c r="C167" t="s">
        <v>656</v>
      </c>
      <c r="D167" t="s">
        <v>773</v>
      </c>
      <c r="X167" t="s">
        <v>212</v>
      </c>
      <c r="Y167" t="s">
        <v>178</v>
      </c>
      <c r="Z167">
        <v>130448</v>
      </c>
      <c r="AA167" t="s">
        <v>387</v>
      </c>
    </row>
    <row r="168" spans="2:27" ht="15" customHeight="1" x14ac:dyDescent="0.25">
      <c r="B168">
        <v>170129</v>
      </c>
      <c r="C168" t="s">
        <v>564</v>
      </c>
      <c r="D168" t="s">
        <v>773</v>
      </c>
      <c r="X168" t="s">
        <v>212</v>
      </c>
      <c r="Y168" t="s">
        <v>148</v>
      </c>
      <c r="Z168">
        <v>130446</v>
      </c>
      <c r="AA168" t="s">
        <v>388</v>
      </c>
    </row>
    <row r="169" spans="2:27" ht="15" customHeight="1" x14ac:dyDescent="0.25">
      <c r="B169">
        <v>170500</v>
      </c>
      <c r="C169" t="s">
        <v>904</v>
      </c>
      <c r="D169" t="s">
        <v>776</v>
      </c>
      <c r="X169" t="s">
        <v>212</v>
      </c>
      <c r="Y169" t="s">
        <v>183</v>
      </c>
      <c r="Z169">
        <v>130452</v>
      </c>
      <c r="AA169" t="s">
        <v>389</v>
      </c>
    </row>
    <row r="170" spans="2:27" ht="15" customHeight="1" x14ac:dyDescent="0.25">
      <c r="B170">
        <v>172101</v>
      </c>
      <c r="C170" t="s">
        <v>905</v>
      </c>
      <c r="D170" t="s">
        <v>776</v>
      </c>
      <c r="X170" t="s">
        <v>212</v>
      </c>
      <c r="Y170" t="s">
        <v>179</v>
      </c>
      <c r="Z170">
        <v>130449</v>
      </c>
      <c r="AA170" t="s">
        <v>390</v>
      </c>
    </row>
    <row r="171" spans="2:27" ht="15" customHeight="1" x14ac:dyDescent="0.25">
      <c r="B171">
        <v>201151</v>
      </c>
      <c r="C171" t="s">
        <v>733</v>
      </c>
      <c r="D171" t="s">
        <v>906</v>
      </c>
      <c r="F171">
        <v>1.2</v>
      </c>
      <c r="X171" t="s">
        <v>213</v>
      </c>
      <c r="Y171" t="s">
        <v>150</v>
      </c>
      <c r="Z171">
        <v>130828</v>
      </c>
      <c r="AA171" t="s">
        <v>391</v>
      </c>
    </row>
    <row r="172" spans="2:27" ht="15" customHeight="1" x14ac:dyDescent="0.25">
      <c r="B172">
        <v>201161</v>
      </c>
      <c r="C172" t="s">
        <v>907</v>
      </c>
      <c r="D172" t="s">
        <v>776</v>
      </c>
      <c r="X172" t="s">
        <v>213</v>
      </c>
      <c r="Y172" t="s">
        <v>146</v>
      </c>
      <c r="Z172">
        <v>130825</v>
      </c>
      <c r="AA172" t="s">
        <v>392</v>
      </c>
    </row>
    <row r="173" spans="2:27" ht="15" customHeight="1" x14ac:dyDescent="0.25">
      <c r="B173">
        <v>201169</v>
      </c>
      <c r="C173" t="s">
        <v>908</v>
      </c>
      <c r="D173" t="s">
        <v>906</v>
      </c>
      <c r="F173">
        <v>1.2</v>
      </c>
      <c r="X173" t="s">
        <v>213</v>
      </c>
      <c r="Y173" t="s">
        <v>147</v>
      </c>
      <c r="Z173">
        <v>130826</v>
      </c>
      <c r="AA173" t="s">
        <v>393</v>
      </c>
    </row>
    <row r="174" spans="2:27" ht="15" customHeight="1" x14ac:dyDescent="0.25">
      <c r="B174">
        <v>201170</v>
      </c>
      <c r="C174" t="s">
        <v>758</v>
      </c>
      <c r="D174" t="s">
        <v>906</v>
      </c>
      <c r="F174">
        <v>1.2</v>
      </c>
      <c r="X174" t="s">
        <v>213</v>
      </c>
      <c r="Y174" t="s">
        <v>148</v>
      </c>
      <c r="Z174">
        <v>130827</v>
      </c>
      <c r="AA174" t="s">
        <v>394</v>
      </c>
    </row>
    <row r="175" spans="2:27" ht="15" customHeight="1" x14ac:dyDescent="0.25">
      <c r="B175">
        <v>201171</v>
      </c>
      <c r="C175" t="s">
        <v>624</v>
      </c>
      <c r="D175" t="s">
        <v>906</v>
      </c>
      <c r="F175">
        <v>1.2</v>
      </c>
      <c r="X175" t="s">
        <v>214</v>
      </c>
      <c r="Y175" t="s">
        <v>156</v>
      </c>
      <c r="Z175">
        <v>134426</v>
      </c>
      <c r="AA175" t="s">
        <v>395</v>
      </c>
    </row>
    <row r="176" spans="2:27" ht="15" customHeight="1" x14ac:dyDescent="0.25">
      <c r="B176">
        <v>201172</v>
      </c>
      <c r="C176" t="s">
        <v>748</v>
      </c>
      <c r="D176" t="s">
        <v>906</v>
      </c>
      <c r="F176">
        <v>1.2</v>
      </c>
      <c r="X176" t="s">
        <v>214</v>
      </c>
      <c r="Y176" t="s">
        <v>157</v>
      </c>
      <c r="Z176">
        <v>134425</v>
      </c>
      <c r="AA176" t="s">
        <v>396</v>
      </c>
    </row>
    <row r="177" spans="2:27" ht="15" customHeight="1" x14ac:dyDescent="0.25">
      <c r="B177">
        <v>201173</v>
      </c>
      <c r="C177" t="s">
        <v>749</v>
      </c>
      <c r="D177" t="s">
        <v>906</v>
      </c>
      <c r="F177">
        <v>1.2</v>
      </c>
      <c r="X177" t="s">
        <v>214</v>
      </c>
      <c r="Y177" t="s">
        <v>150</v>
      </c>
      <c r="Z177">
        <v>133606</v>
      </c>
      <c r="AA177" t="s">
        <v>397</v>
      </c>
    </row>
    <row r="178" spans="2:27" ht="15" customHeight="1" x14ac:dyDescent="0.25">
      <c r="B178">
        <v>201174</v>
      </c>
      <c r="C178" t="s">
        <v>750</v>
      </c>
      <c r="D178" t="s">
        <v>906</v>
      </c>
      <c r="F178">
        <v>1.2</v>
      </c>
      <c r="X178" t="s">
        <v>214</v>
      </c>
      <c r="Y178" t="s">
        <v>146</v>
      </c>
      <c r="Z178">
        <v>133604</v>
      </c>
      <c r="AA178" t="s">
        <v>398</v>
      </c>
    </row>
    <row r="179" spans="2:27" ht="15" customHeight="1" x14ac:dyDescent="0.25">
      <c r="B179">
        <v>201181</v>
      </c>
      <c r="C179" t="s">
        <v>578</v>
      </c>
      <c r="D179" t="s">
        <v>906</v>
      </c>
      <c r="F179">
        <v>1.2</v>
      </c>
      <c r="X179" t="s">
        <v>214</v>
      </c>
      <c r="Y179" t="s">
        <v>147</v>
      </c>
      <c r="Z179">
        <v>133605</v>
      </c>
      <c r="AA179" t="s">
        <v>399</v>
      </c>
    </row>
    <row r="180" spans="2:27" ht="15" customHeight="1" x14ac:dyDescent="0.25">
      <c r="B180">
        <v>201182</v>
      </c>
      <c r="C180" t="s">
        <v>909</v>
      </c>
      <c r="D180" t="s">
        <v>906</v>
      </c>
      <c r="F180">
        <v>1.2</v>
      </c>
      <c r="X180" t="s">
        <v>214</v>
      </c>
      <c r="Y180" t="s">
        <v>148</v>
      </c>
      <c r="Z180">
        <v>133607</v>
      </c>
      <c r="AA180" t="s">
        <v>400</v>
      </c>
    </row>
    <row r="181" spans="2:27" ht="15" customHeight="1" x14ac:dyDescent="0.25">
      <c r="B181">
        <v>201185</v>
      </c>
      <c r="C181" t="s">
        <v>579</v>
      </c>
      <c r="D181" t="s">
        <v>906</v>
      </c>
      <c r="F181">
        <v>1.2</v>
      </c>
      <c r="X181" t="s">
        <v>215</v>
      </c>
      <c r="Y181" t="s">
        <v>148</v>
      </c>
      <c r="Z181" t="s">
        <v>15</v>
      </c>
      <c r="AA181" t="e">
        <v>#N/A</v>
      </c>
    </row>
    <row r="182" spans="2:27" ht="15" customHeight="1" x14ac:dyDescent="0.25">
      <c r="B182">
        <v>201187</v>
      </c>
      <c r="C182" t="s">
        <v>580</v>
      </c>
      <c r="D182" t="s">
        <v>776</v>
      </c>
      <c r="X182" t="s">
        <v>216</v>
      </c>
      <c r="Y182" t="s">
        <v>146</v>
      </c>
      <c r="Z182">
        <v>140490</v>
      </c>
      <c r="AA182" t="s">
        <v>401</v>
      </c>
    </row>
    <row r="183" spans="2:27" ht="15" customHeight="1" x14ac:dyDescent="0.25">
      <c r="B183">
        <v>201188</v>
      </c>
      <c r="C183" t="s">
        <v>581</v>
      </c>
      <c r="D183" t="s">
        <v>776</v>
      </c>
      <c r="X183" t="s">
        <v>216</v>
      </c>
      <c r="Y183" t="s">
        <v>147</v>
      </c>
      <c r="Z183">
        <v>140491</v>
      </c>
      <c r="AA183" t="s">
        <v>402</v>
      </c>
    </row>
    <row r="184" spans="2:27" ht="15" customHeight="1" x14ac:dyDescent="0.25">
      <c r="B184">
        <v>201189</v>
      </c>
      <c r="C184" t="s">
        <v>582</v>
      </c>
      <c r="D184" t="s">
        <v>906</v>
      </c>
      <c r="F184">
        <v>1.2</v>
      </c>
      <c r="X184" t="s">
        <v>216</v>
      </c>
      <c r="Y184" t="s">
        <v>148</v>
      </c>
      <c r="Z184">
        <v>140492</v>
      </c>
      <c r="AA184" t="s">
        <v>403</v>
      </c>
    </row>
    <row r="185" spans="2:27" ht="15" customHeight="1" x14ac:dyDescent="0.25">
      <c r="B185">
        <v>201191</v>
      </c>
      <c r="C185" t="s">
        <v>583</v>
      </c>
      <c r="D185" t="s">
        <v>776</v>
      </c>
      <c r="X185" t="s">
        <v>217</v>
      </c>
      <c r="Y185" t="s">
        <v>150</v>
      </c>
      <c r="Z185">
        <v>140908</v>
      </c>
      <c r="AA185" t="s">
        <v>404</v>
      </c>
    </row>
    <row r="186" spans="2:27" ht="15" customHeight="1" x14ac:dyDescent="0.25">
      <c r="B186">
        <v>201192</v>
      </c>
      <c r="C186" t="s">
        <v>584</v>
      </c>
      <c r="D186" t="s">
        <v>776</v>
      </c>
      <c r="X186" t="s">
        <v>217</v>
      </c>
      <c r="Y186" t="s">
        <v>146</v>
      </c>
      <c r="Z186">
        <v>140905</v>
      </c>
      <c r="AA186" t="s">
        <v>405</v>
      </c>
    </row>
    <row r="187" spans="2:27" ht="15" customHeight="1" x14ac:dyDescent="0.25">
      <c r="B187">
        <v>201193</v>
      </c>
      <c r="C187" t="s">
        <v>625</v>
      </c>
      <c r="D187" t="s">
        <v>776</v>
      </c>
      <c r="X187" t="s">
        <v>217</v>
      </c>
      <c r="Y187" t="s">
        <v>147</v>
      </c>
      <c r="Z187">
        <v>140906</v>
      </c>
      <c r="AA187" t="s">
        <v>406</v>
      </c>
    </row>
    <row r="188" spans="2:27" ht="15" customHeight="1" x14ac:dyDescent="0.25">
      <c r="B188">
        <v>201194</v>
      </c>
      <c r="C188" t="s">
        <v>910</v>
      </c>
      <c r="D188" t="s">
        <v>906</v>
      </c>
      <c r="F188">
        <v>1.2</v>
      </c>
      <c r="X188" t="s">
        <v>217</v>
      </c>
      <c r="Y188" t="s">
        <v>148</v>
      </c>
      <c r="Z188">
        <v>140907</v>
      </c>
      <c r="AA188" t="s">
        <v>407</v>
      </c>
    </row>
    <row r="189" spans="2:27" ht="15" customHeight="1" x14ac:dyDescent="0.25">
      <c r="B189">
        <v>201196</v>
      </c>
      <c r="C189" t="s">
        <v>734</v>
      </c>
      <c r="D189" t="s">
        <v>776</v>
      </c>
      <c r="X189" t="s">
        <v>218</v>
      </c>
      <c r="Y189" t="s">
        <v>150</v>
      </c>
      <c r="Z189">
        <v>142176</v>
      </c>
      <c r="AA189" t="s">
        <v>408</v>
      </c>
    </row>
    <row r="190" spans="2:27" ht="15" customHeight="1" x14ac:dyDescent="0.25">
      <c r="B190">
        <v>201197</v>
      </c>
      <c r="C190" t="s">
        <v>626</v>
      </c>
      <c r="D190" t="s">
        <v>776</v>
      </c>
      <c r="X190" t="s">
        <v>218</v>
      </c>
      <c r="Y190" t="s">
        <v>146</v>
      </c>
      <c r="Z190">
        <v>142173</v>
      </c>
      <c r="AA190" t="s">
        <v>409</v>
      </c>
    </row>
    <row r="191" spans="2:27" ht="15" customHeight="1" x14ac:dyDescent="0.25">
      <c r="B191">
        <v>201198</v>
      </c>
      <c r="C191" t="s">
        <v>627</v>
      </c>
      <c r="D191" t="s">
        <v>776</v>
      </c>
      <c r="X191" t="s">
        <v>218</v>
      </c>
      <c r="Y191" t="s">
        <v>147</v>
      </c>
      <c r="Z191">
        <v>142174</v>
      </c>
      <c r="AA191" t="s">
        <v>410</v>
      </c>
    </row>
    <row r="192" spans="2:27" ht="15" customHeight="1" x14ac:dyDescent="0.25">
      <c r="B192">
        <v>201199</v>
      </c>
      <c r="C192" t="s">
        <v>628</v>
      </c>
      <c r="D192" t="s">
        <v>776</v>
      </c>
      <c r="X192" t="s">
        <v>218</v>
      </c>
      <c r="Y192" t="s">
        <v>148</v>
      </c>
      <c r="Z192">
        <v>142175</v>
      </c>
      <c r="AA192" t="s">
        <v>411</v>
      </c>
    </row>
    <row r="193" spans="2:27" ht="15" customHeight="1" x14ac:dyDescent="0.25">
      <c r="B193">
        <v>201200</v>
      </c>
      <c r="C193" t="s">
        <v>669</v>
      </c>
      <c r="D193" t="s">
        <v>776</v>
      </c>
      <c r="X193" t="s">
        <v>219</v>
      </c>
      <c r="Y193" t="s">
        <v>150</v>
      </c>
      <c r="Z193">
        <v>142395</v>
      </c>
      <c r="AA193" t="s">
        <v>412</v>
      </c>
    </row>
    <row r="194" spans="2:27" ht="15" customHeight="1" x14ac:dyDescent="0.25">
      <c r="B194">
        <v>201201</v>
      </c>
      <c r="C194" t="s">
        <v>911</v>
      </c>
      <c r="D194" t="s">
        <v>776</v>
      </c>
      <c r="X194" t="s">
        <v>219</v>
      </c>
      <c r="Y194" t="s">
        <v>147</v>
      </c>
      <c r="Z194">
        <v>142397</v>
      </c>
      <c r="AA194" t="s">
        <v>413</v>
      </c>
    </row>
    <row r="195" spans="2:27" ht="15" customHeight="1" x14ac:dyDescent="0.25">
      <c r="B195">
        <v>201217</v>
      </c>
      <c r="C195" t="s">
        <v>629</v>
      </c>
      <c r="D195" t="s">
        <v>776</v>
      </c>
      <c r="X195" t="s">
        <v>220</v>
      </c>
      <c r="Y195" t="s">
        <v>150</v>
      </c>
      <c r="Z195">
        <v>143814</v>
      </c>
      <c r="AA195" t="s">
        <v>414</v>
      </c>
    </row>
    <row r="196" spans="2:27" ht="15" customHeight="1" x14ac:dyDescent="0.25">
      <c r="B196">
        <v>201218</v>
      </c>
      <c r="C196" t="s">
        <v>630</v>
      </c>
      <c r="D196" t="s">
        <v>776</v>
      </c>
      <c r="X196" t="s">
        <v>220</v>
      </c>
      <c r="Y196" t="s">
        <v>147</v>
      </c>
      <c r="Z196">
        <v>143813</v>
      </c>
      <c r="AA196" t="s">
        <v>415</v>
      </c>
    </row>
    <row r="197" spans="2:27" ht="15" customHeight="1" x14ac:dyDescent="0.25">
      <c r="B197">
        <v>201221</v>
      </c>
      <c r="C197" t="s">
        <v>631</v>
      </c>
      <c r="D197" t="s">
        <v>776</v>
      </c>
      <c r="X197" t="s">
        <v>221</v>
      </c>
      <c r="Y197" t="s">
        <v>150</v>
      </c>
      <c r="Z197">
        <v>144039</v>
      </c>
      <c r="AA197" t="s">
        <v>416</v>
      </c>
    </row>
    <row r="198" spans="2:27" ht="15" customHeight="1" x14ac:dyDescent="0.25">
      <c r="B198">
        <v>201222</v>
      </c>
      <c r="C198" t="s">
        <v>632</v>
      </c>
      <c r="D198" t="s">
        <v>776</v>
      </c>
      <c r="X198" t="s">
        <v>221</v>
      </c>
      <c r="Y198" t="s">
        <v>146</v>
      </c>
      <c r="Z198">
        <v>144040</v>
      </c>
      <c r="AA198" t="s">
        <v>417</v>
      </c>
    </row>
    <row r="199" spans="2:27" ht="15" customHeight="1" x14ac:dyDescent="0.25">
      <c r="B199">
        <v>201224</v>
      </c>
      <c r="C199" t="s">
        <v>699</v>
      </c>
      <c r="D199" t="s">
        <v>906</v>
      </c>
      <c r="F199">
        <v>1.2</v>
      </c>
      <c r="X199" t="s">
        <v>221</v>
      </c>
      <c r="Y199" t="s">
        <v>147</v>
      </c>
      <c r="Z199">
        <v>144041</v>
      </c>
      <c r="AA199" t="s">
        <v>418</v>
      </c>
    </row>
    <row r="200" spans="2:27" ht="15" customHeight="1" x14ac:dyDescent="0.25">
      <c r="B200">
        <v>201225</v>
      </c>
      <c r="C200" t="s">
        <v>700</v>
      </c>
      <c r="D200" t="s">
        <v>776</v>
      </c>
      <c r="X200" t="s">
        <v>221</v>
      </c>
      <c r="Y200" t="s">
        <v>148</v>
      </c>
      <c r="Z200">
        <v>144042</v>
      </c>
      <c r="AA200" t="s">
        <v>419</v>
      </c>
    </row>
    <row r="201" spans="2:27" ht="15" customHeight="1" x14ac:dyDescent="0.25">
      <c r="B201">
        <v>201230</v>
      </c>
      <c r="C201" t="s">
        <v>633</v>
      </c>
      <c r="D201" t="s">
        <v>906</v>
      </c>
      <c r="F201">
        <v>1.2</v>
      </c>
      <c r="X201" t="s">
        <v>222</v>
      </c>
      <c r="Y201" t="s">
        <v>150</v>
      </c>
      <c r="Z201">
        <v>144913</v>
      </c>
      <c r="AA201" t="s">
        <v>420</v>
      </c>
    </row>
    <row r="202" spans="2:27" ht="15" customHeight="1" x14ac:dyDescent="0.25">
      <c r="B202">
        <v>201231</v>
      </c>
      <c r="C202" t="s">
        <v>634</v>
      </c>
      <c r="D202" t="s">
        <v>906</v>
      </c>
      <c r="F202">
        <v>1.2</v>
      </c>
      <c r="X202" t="s">
        <v>222</v>
      </c>
      <c r="Y202" t="s">
        <v>146</v>
      </c>
      <c r="Z202">
        <v>144912</v>
      </c>
      <c r="AA202" t="s">
        <v>421</v>
      </c>
    </row>
    <row r="203" spans="2:27" ht="15" customHeight="1" x14ac:dyDescent="0.25">
      <c r="B203">
        <v>201232</v>
      </c>
      <c r="C203" t="s">
        <v>699</v>
      </c>
      <c r="D203" t="s">
        <v>906</v>
      </c>
      <c r="F203">
        <v>1.2</v>
      </c>
      <c r="X203" t="s">
        <v>222</v>
      </c>
      <c r="Y203" t="s">
        <v>147</v>
      </c>
      <c r="Z203">
        <v>144914</v>
      </c>
      <c r="AA203" t="s">
        <v>422</v>
      </c>
    </row>
    <row r="204" spans="2:27" ht="15" customHeight="1" x14ac:dyDescent="0.25">
      <c r="B204">
        <v>201272</v>
      </c>
      <c r="C204" t="s">
        <v>718</v>
      </c>
      <c r="D204" t="s">
        <v>773</v>
      </c>
      <c r="X204" t="s">
        <v>222</v>
      </c>
      <c r="Y204" t="s">
        <v>148</v>
      </c>
      <c r="Z204">
        <v>144915</v>
      </c>
      <c r="AA204" t="s">
        <v>423</v>
      </c>
    </row>
    <row r="205" spans="2:27" ht="15" customHeight="1" x14ac:dyDescent="0.25">
      <c r="B205">
        <v>201273</v>
      </c>
      <c r="C205" t="s">
        <v>719</v>
      </c>
      <c r="D205" t="s">
        <v>906</v>
      </c>
      <c r="F205">
        <v>1.2</v>
      </c>
      <c r="X205" t="s">
        <v>223</v>
      </c>
      <c r="Y205" t="s">
        <v>150</v>
      </c>
      <c r="Z205">
        <v>145163</v>
      </c>
      <c r="AA205" t="s">
        <v>424</v>
      </c>
    </row>
    <row r="206" spans="2:27" ht="15" customHeight="1" x14ac:dyDescent="0.25">
      <c r="B206">
        <v>201274</v>
      </c>
      <c r="C206" t="s">
        <v>701</v>
      </c>
      <c r="D206" t="s">
        <v>773</v>
      </c>
      <c r="X206" t="s">
        <v>223</v>
      </c>
      <c r="Y206" t="s">
        <v>146</v>
      </c>
      <c r="Z206">
        <v>145164</v>
      </c>
      <c r="AA206" t="s">
        <v>425</v>
      </c>
    </row>
    <row r="207" spans="2:27" ht="15" customHeight="1" x14ac:dyDescent="0.25">
      <c r="B207">
        <v>201275</v>
      </c>
      <c r="C207" t="s">
        <v>702</v>
      </c>
      <c r="D207" t="s">
        <v>906</v>
      </c>
      <c r="F207">
        <v>1.2</v>
      </c>
      <c r="X207" t="s">
        <v>223</v>
      </c>
      <c r="Y207" t="s">
        <v>147</v>
      </c>
      <c r="Z207">
        <v>145165</v>
      </c>
      <c r="AA207" t="s">
        <v>426</v>
      </c>
    </row>
    <row r="208" spans="2:27" ht="15" customHeight="1" x14ac:dyDescent="0.25">
      <c r="B208">
        <v>201276</v>
      </c>
      <c r="C208" t="s">
        <v>473</v>
      </c>
      <c r="D208" t="s">
        <v>773</v>
      </c>
      <c r="X208" t="s">
        <v>223</v>
      </c>
      <c r="Y208" t="s">
        <v>148</v>
      </c>
      <c r="Z208">
        <v>145166</v>
      </c>
      <c r="AA208" t="s">
        <v>427</v>
      </c>
    </row>
    <row r="209" spans="2:27" ht="15" customHeight="1" x14ac:dyDescent="0.25">
      <c r="B209">
        <v>201277</v>
      </c>
      <c r="C209" t="s">
        <v>474</v>
      </c>
      <c r="D209" t="s">
        <v>906</v>
      </c>
      <c r="F209">
        <v>1.2</v>
      </c>
      <c r="X209" t="s">
        <v>224</v>
      </c>
      <c r="Y209" t="s">
        <v>150</v>
      </c>
      <c r="Z209">
        <v>145375</v>
      </c>
      <c r="AA209" t="s">
        <v>428</v>
      </c>
    </row>
    <row r="210" spans="2:27" ht="15" customHeight="1" x14ac:dyDescent="0.25">
      <c r="B210">
        <v>201297</v>
      </c>
      <c r="C210" t="s">
        <v>475</v>
      </c>
      <c r="D210" t="s">
        <v>773</v>
      </c>
      <c r="X210" t="s">
        <v>224</v>
      </c>
      <c r="Y210" t="s">
        <v>146</v>
      </c>
      <c r="Z210">
        <v>145376</v>
      </c>
      <c r="AA210" t="s">
        <v>429</v>
      </c>
    </row>
    <row r="211" spans="2:27" ht="15" customHeight="1" x14ac:dyDescent="0.25">
      <c r="B211">
        <v>201298</v>
      </c>
      <c r="C211" t="s">
        <v>476</v>
      </c>
      <c r="D211" t="s">
        <v>906</v>
      </c>
      <c r="F211">
        <v>1.2</v>
      </c>
      <c r="X211" t="s">
        <v>224</v>
      </c>
      <c r="Y211" t="s">
        <v>147</v>
      </c>
      <c r="Z211">
        <v>145377</v>
      </c>
      <c r="AA211" t="s">
        <v>430</v>
      </c>
    </row>
    <row r="212" spans="2:27" ht="15" customHeight="1" x14ac:dyDescent="0.25">
      <c r="B212">
        <v>201304</v>
      </c>
      <c r="C212" t="s">
        <v>726</v>
      </c>
      <c r="D212" t="s">
        <v>773</v>
      </c>
      <c r="X212" t="s">
        <v>224</v>
      </c>
      <c r="Y212" t="s">
        <v>148</v>
      </c>
      <c r="Z212">
        <v>145378</v>
      </c>
      <c r="AA212" t="s">
        <v>431</v>
      </c>
    </row>
    <row r="213" spans="2:27" ht="15" customHeight="1" x14ac:dyDescent="0.25">
      <c r="B213">
        <v>201305</v>
      </c>
      <c r="C213" t="s">
        <v>727</v>
      </c>
      <c r="D213" t="s">
        <v>906</v>
      </c>
      <c r="F213">
        <v>1.2</v>
      </c>
      <c r="X213" t="s">
        <v>225</v>
      </c>
      <c r="Y213" t="s">
        <v>146</v>
      </c>
      <c r="Z213">
        <v>145682</v>
      </c>
      <c r="AA213" t="s">
        <v>432</v>
      </c>
    </row>
    <row r="214" spans="2:27" ht="15" customHeight="1" x14ac:dyDescent="0.25">
      <c r="B214">
        <v>201306</v>
      </c>
      <c r="C214" t="s">
        <v>728</v>
      </c>
      <c r="D214" t="s">
        <v>773</v>
      </c>
      <c r="X214" t="s">
        <v>225</v>
      </c>
      <c r="Y214" t="s">
        <v>147</v>
      </c>
      <c r="Z214">
        <v>145683</v>
      </c>
      <c r="AA214" t="s">
        <v>433</v>
      </c>
    </row>
    <row r="215" spans="2:27" ht="15" customHeight="1" x14ac:dyDescent="0.25">
      <c r="B215">
        <v>201307</v>
      </c>
      <c r="C215" t="s">
        <v>729</v>
      </c>
      <c r="D215" t="s">
        <v>906</v>
      </c>
      <c r="F215">
        <v>1.2</v>
      </c>
      <c r="X215" t="s">
        <v>225</v>
      </c>
      <c r="Y215" t="s">
        <v>148</v>
      </c>
      <c r="Z215">
        <v>145684</v>
      </c>
      <c r="AA215" t="s">
        <v>434</v>
      </c>
    </row>
    <row r="216" spans="2:27" ht="15" customHeight="1" x14ac:dyDescent="0.25">
      <c r="B216">
        <v>201318</v>
      </c>
      <c r="C216" t="s">
        <v>912</v>
      </c>
      <c r="D216" t="s">
        <v>776</v>
      </c>
    </row>
    <row r="217" spans="2:27" ht="15" customHeight="1" x14ac:dyDescent="0.25">
      <c r="B217">
        <v>201330</v>
      </c>
      <c r="C217" t="s">
        <v>913</v>
      </c>
      <c r="D217" t="s">
        <v>776</v>
      </c>
    </row>
    <row r="218" spans="2:27" ht="15" customHeight="1" x14ac:dyDescent="0.25">
      <c r="B218">
        <v>201331</v>
      </c>
      <c r="C218" t="s">
        <v>703</v>
      </c>
      <c r="D218" t="s">
        <v>776</v>
      </c>
    </row>
    <row r="219" spans="2:27" ht="15" customHeight="1" x14ac:dyDescent="0.25">
      <c r="B219">
        <v>201332</v>
      </c>
      <c r="C219" t="s">
        <v>914</v>
      </c>
      <c r="D219" t="s">
        <v>906</v>
      </c>
      <c r="F219">
        <v>1.2</v>
      </c>
    </row>
    <row r="220" spans="2:27" ht="15" customHeight="1" x14ac:dyDescent="0.25">
      <c r="B220">
        <v>201333</v>
      </c>
      <c r="C220" t="s">
        <v>704</v>
      </c>
      <c r="D220" t="s">
        <v>906</v>
      </c>
      <c r="F220">
        <v>1.2</v>
      </c>
    </row>
    <row r="221" spans="2:27" ht="15" customHeight="1" x14ac:dyDescent="0.25">
      <c r="B221">
        <v>201334</v>
      </c>
      <c r="C221" t="s">
        <v>687</v>
      </c>
      <c r="D221" t="s">
        <v>776</v>
      </c>
    </row>
    <row r="222" spans="2:27" ht="15" customHeight="1" x14ac:dyDescent="0.25">
      <c r="B222">
        <v>201348</v>
      </c>
      <c r="C222" t="s">
        <v>635</v>
      </c>
      <c r="D222" t="s">
        <v>776</v>
      </c>
    </row>
    <row r="223" spans="2:27" ht="15" customHeight="1" x14ac:dyDescent="0.25">
      <c r="B223">
        <v>201349</v>
      </c>
      <c r="C223" t="s">
        <v>477</v>
      </c>
      <c r="D223" t="s">
        <v>776</v>
      </c>
    </row>
    <row r="224" spans="2:27" ht="15" customHeight="1" x14ac:dyDescent="0.25">
      <c r="B224">
        <v>201351</v>
      </c>
      <c r="C224" t="s">
        <v>478</v>
      </c>
      <c r="D224" t="s">
        <v>776</v>
      </c>
    </row>
    <row r="225" spans="2:6" ht="15" customHeight="1" x14ac:dyDescent="0.25">
      <c r="B225">
        <v>201352</v>
      </c>
      <c r="C225" t="s">
        <v>636</v>
      </c>
      <c r="D225" t="s">
        <v>776</v>
      </c>
    </row>
    <row r="226" spans="2:6" ht="15" customHeight="1" x14ac:dyDescent="0.25">
      <c r="B226">
        <v>201353</v>
      </c>
      <c r="C226" t="s">
        <v>705</v>
      </c>
      <c r="D226" t="s">
        <v>776</v>
      </c>
    </row>
    <row r="227" spans="2:6" ht="15" customHeight="1" x14ac:dyDescent="0.25">
      <c r="B227">
        <v>201354</v>
      </c>
      <c r="C227" t="s">
        <v>637</v>
      </c>
      <c r="D227" t="s">
        <v>776</v>
      </c>
    </row>
    <row r="228" spans="2:6" ht="15" customHeight="1" x14ac:dyDescent="0.25">
      <c r="B228">
        <v>201355</v>
      </c>
      <c r="C228" t="s">
        <v>737</v>
      </c>
      <c r="D228" t="s">
        <v>776</v>
      </c>
    </row>
    <row r="229" spans="2:6" ht="15" customHeight="1" x14ac:dyDescent="0.25">
      <c r="B229">
        <v>201356</v>
      </c>
      <c r="C229" t="s">
        <v>706</v>
      </c>
      <c r="D229" t="s">
        <v>776</v>
      </c>
    </row>
    <row r="230" spans="2:6" ht="15" customHeight="1" x14ac:dyDescent="0.25">
      <c r="B230">
        <v>201363</v>
      </c>
      <c r="C230" t="s">
        <v>638</v>
      </c>
      <c r="D230" t="s">
        <v>906</v>
      </c>
      <c r="F230">
        <v>1.2</v>
      </c>
    </row>
    <row r="231" spans="2:6" ht="15" customHeight="1" x14ac:dyDescent="0.25">
      <c r="B231">
        <v>201364</v>
      </c>
      <c r="C231" t="s">
        <v>479</v>
      </c>
      <c r="D231" t="s">
        <v>906</v>
      </c>
      <c r="F231">
        <v>1.2</v>
      </c>
    </row>
    <row r="232" spans="2:6" ht="15" customHeight="1" x14ac:dyDescent="0.25">
      <c r="B232">
        <v>201366</v>
      </c>
      <c r="C232" t="s">
        <v>480</v>
      </c>
      <c r="D232" t="s">
        <v>906</v>
      </c>
      <c r="F232">
        <v>1.2</v>
      </c>
    </row>
    <row r="233" spans="2:6" ht="15" customHeight="1" x14ac:dyDescent="0.25">
      <c r="B233">
        <v>201367</v>
      </c>
      <c r="C233" t="s">
        <v>639</v>
      </c>
      <c r="D233" t="s">
        <v>906</v>
      </c>
      <c r="F233">
        <v>1.2</v>
      </c>
    </row>
    <row r="234" spans="2:6" ht="15" customHeight="1" x14ac:dyDescent="0.25">
      <c r="B234">
        <v>201368</v>
      </c>
      <c r="C234" t="s">
        <v>707</v>
      </c>
      <c r="D234" t="s">
        <v>906</v>
      </c>
      <c r="F234">
        <v>1.2</v>
      </c>
    </row>
    <row r="235" spans="2:6" ht="15" customHeight="1" x14ac:dyDescent="0.25">
      <c r="B235">
        <v>201369</v>
      </c>
      <c r="C235" t="s">
        <v>640</v>
      </c>
      <c r="D235" t="s">
        <v>906</v>
      </c>
      <c r="F235">
        <v>1.2</v>
      </c>
    </row>
    <row r="236" spans="2:6" ht="15" customHeight="1" x14ac:dyDescent="0.25">
      <c r="B236">
        <v>201370</v>
      </c>
      <c r="C236" t="s">
        <v>751</v>
      </c>
      <c r="D236" t="s">
        <v>906</v>
      </c>
      <c r="F236">
        <v>1.2</v>
      </c>
    </row>
    <row r="237" spans="2:6" ht="15" customHeight="1" x14ac:dyDescent="0.25">
      <c r="B237">
        <v>201371</v>
      </c>
      <c r="C237" t="s">
        <v>708</v>
      </c>
      <c r="D237" t="s">
        <v>906</v>
      </c>
      <c r="F237">
        <v>1.2</v>
      </c>
    </row>
    <row r="238" spans="2:6" ht="15" customHeight="1" x14ac:dyDescent="0.25">
      <c r="B238">
        <v>210101</v>
      </c>
      <c r="C238" t="s">
        <v>915</v>
      </c>
      <c r="D238" t="s">
        <v>776</v>
      </c>
    </row>
    <row r="239" spans="2:6" ht="15" customHeight="1" x14ac:dyDescent="0.25">
      <c r="B239">
        <v>210103</v>
      </c>
      <c r="C239" t="s">
        <v>521</v>
      </c>
      <c r="D239" t="s">
        <v>773</v>
      </c>
    </row>
    <row r="240" spans="2:6" ht="15" customHeight="1" x14ac:dyDescent="0.25">
      <c r="B240">
        <v>210106</v>
      </c>
      <c r="C240" t="s">
        <v>522</v>
      </c>
      <c r="D240" t="s">
        <v>773</v>
      </c>
    </row>
    <row r="241" spans="2:4" ht="15" customHeight="1" x14ac:dyDescent="0.25">
      <c r="B241">
        <v>210117</v>
      </c>
      <c r="C241" t="s">
        <v>523</v>
      </c>
      <c r="D241" t="s">
        <v>773</v>
      </c>
    </row>
    <row r="242" spans="2:4" ht="15" customHeight="1" x14ac:dyDescent="0.25">
      <c r="B242">
        <v>210120</v>
      </c>
      <c r="C242" t="s">
        <v>595</v>
      </c>
      <c r="D242" t="s">
        <v>776</v>
      </c>
    </row>
    <row r="243" spans="2:4" ht="15" customHeight="1" x14ac:dyDescent="0.25">
      <c r="B243">
        <v>210132</v>
      </c>
      <c r="C243" t="s">
        <v>916</v>
      </c>
      <c r="D243" t="s">
        <v>773</v>
      </c>
    </row>
    <row r="244" spans="2:4" ht="15" customHeight="1" x14ac:dyDescent="0.25">
      <c r="B244">
        <v>210140</v>
      </c>
      <c r="C244" t="s">
        <v>525</v>
      </c>
      <c r="D244" t="s">
        <v>773</v>
      </c>
    </row>
    <row r="245" spans="2:4" ht="15" customHeight="1" x14ac:dyDescent="0.25">
      <c r="B245">
        <v>210210</v>
      </c>
      <c r="C245" t="s">
        <v>526</v>
      </c>
      <c r="D245" t="s">
        <v>776</v>
      </c>
    </row>
    <row r="246" spans="2:4" ht="15" customHeight="1" x14ac:dyDescent="0.25">
      <c r="B246">
        <v>210315</v>
      </c>
      <c r="C246" t="s">
        <v>653</v>
      </c>
      <c r="D246" t="s">
        <v>776</v>
      </c>
    </row>
    <row r="247" spans="2:4" ht="15" customHeight="1" x14ac:dyDescent="0.25">
      <c r="B247">
        <v>211102</v>
      </c>
      <c r="C247" t="s">
        <v>917</v>
      </c>
      <c r="D247" t="s">
        <v>773</v>
      </c>
    </row>
    <row r="248" spans="2:4" ht="15" customHeight="1" x14ac:dyDescent="0.25">
      <c r="B248">
        <v>211103</v>
      </c>
      <c r="C248" t="s">
        <v>529</v>
      </c>
      <c r="D248" t="s">
        <v>773</v>
      </c>
    </row>
    <row r="249" spans="2:4" ht="15" customHeight="1" x14ac:dyDescent="0.25">
      <c r="B249">
        <v>211106</v>
      </c>
      <c r="C249" t="s">
        <v>530</v>
      </c>
      <c r="D249" t="s">
        <v>776</v>
      </c>
    </row>
    <row r="250" spans="2:4" ht="15" customHeight="1" x14ac:dyDescent="0.25">
      <c r="B250">
        <v>211119</v>
      </c>
      <c r="C250" t="s">
        <v>683</v>
      </c>
      <c r="D250" t="s">
        <v>776</v>
      </c>
    </row>
    <row r="251" spans="2:4" ht="15" customHeight="1" x14ac:dyDescent="0.25">
      <c r="B251">
        <v>211120</v>
      </c>
      <c r="C251" t="s">
        <v>531</v>
      </c>
      <c r="D251" t="s">
        <v>773</v>
      </c>
    </row>
    <row r="252" spans="2:4" ht="15" customHeight="1" x14ac:dyDescent="0.25">
      <c r="B252">
        <v>211121</v>
      </c>
      <c r="C252" t="s">
        <v>532</v>
      </c>
      <c r="D252" t="s">
        <v>773</v>
      </c>
    </row>
    <row r="253" spans="2:4" ht="15" customHeight="1" x14ac:dyDescent="0.25">
      <c r="B253">
        <v>211122</v>
      </c>
      <c r="C253" t="s">
        <v>533</v>
      </c>
      <c r="D253" t="s">
        <v>773</v>
      </c>
    </row>
    <row r="254" spans="2:4" ht="15" customHeight="1" x14ac:dyDescent="0.25">
      <c r="B254">
        <v>211126</v>
      </c>
      <c r="C254" t="s">
        <v>661</v>
      </c>
      <c r="D254" t="s">
        <v>773</v>
      </c>
    </row>
    <row r="255" spans="2:4" ht="15" customHeight="1" x14ac:dyDescent="0.25">
      <c r="B255">
        <v>211162</v>
      </c>
      <c r="C255" t="s">
        <v>554</v>
      </c>
      <c r="D255" t="s">
        <v>776</v>
      </c>
    </row>
    <row r="256" spans="2:4" ht="15" customHeight="1" x14ac:dyDescent="0.25">
      <c r="B256">
        <v>211165</v>
      </c>
      <c r="C256" t="s">
        <v>534</v>
      </c>
      <c r="D256" t="s">
        <v>776</v>
      </c>
    </row>
    <row r="257" spans="2:4" ht="15" customHeight="1" x14ac:dyDescent="0.25">
      <c r="B257">
        <v>211166</v>
      </c>
      <c r="C257" t="s">
        <v>918</v>
      </c>
      <c r="D257" t="s">
        <v>776</v>
      </c>
    </row>
    <row r="258" spans="2:4" ht="15" customHeight="1" x14ac:dyDescent="0.25">
      <c r="B258">
        <v>211167</v>
      </c>
      <c r="C258" t="s">
        <v>919</v>
      </c>
      <c r="D258" t="s">
        <v>776</v>
      </c>
    </row>
    <row r="259" spans="2:4" ht="15" customHeight="1" x14ac:dyDescent="0.25">
      <c r="B259">
        <v>211169</v>
      </c>
      <c r="C259" t="s">
        <v>920</v>
      </c>
      <c r="D259" t="s">
        <v>776</v>
      </c>
    </row>
    <row r="260" spans="2:4" ht="15" customHeight="1" x14ac:dyDescent="0.25">
      <c r="B260">
        <v>211170</v>
      </c>
      <c r="C260" t="s">
        <v>921</v>
      </c>
      <c r="D260" t="s">
        <v>776</v>
      </c>
    </row>
    <row r="261" spans="2:4" ht="15" customHeight="1" x14ac:dyDescent="0.25">
      <c r="B261">
        <v>211171</v>
      </c>
      <c r="C261" t="s">
        <v>922</v>
      </c>
      <c r="D261" t="s">
        <v>776</v>
      </c>
    </row>
    <row r="262" spans="2:4" ht="15" customHeight="1" x14ac:dyDescent="0.25">
      <c r="B262">
        <v>211172</v>
      </c>
      <c r="C262" t="s">
        <v>535</v>
      </c>
      <c r="D262" t="s">
        <v>776</v>
      </c>
    </row>
    <row r="263" spans="2:4" ht="15" customHeight="1" x14ac:dyDescent="0.25">
      <c r="B263">
        <v>211173</v>
      </c>
      <c r="C263" t="s">
        <v>923</v>
      </c>
      <c r="D263" t="s">
        <v>776</v>
      </c>
    </row>
    <row r="264" spans="2:4" ht="15" customHeight="1" x14ac:dyDescent="0.25">
      <c r="B264">
        <v>211174</v>
      </c>
      <c r="C264" t="s">
        <v>924</v>
      </c>
      <c r="D264" t="s">
        <v>776</v>
      </c>
    </row>
    <row r="265" spans="2:4" ht="15" customHeight="1" x14ac:dyDescent="0.25">
      <c r="B265">
        <v>211175</v>
      </c>
      <c r="C265" t="s">
        <v>925</v>
      </c>
      <c r="D265" t="s">
        <v>776</v>
      </c>
    </row>
    <row r="266" spans="2:4" ht="15" customHeight="1" x14ac:dyDescent="0.25">
      <c r="B266">
        <v>211176</v>
      </c>
      <c r="C266" t="s">
        <v>536</v>
      </c>
      <c r="D266" t="s">
        <v>776</v>
      </c>
    </row>
    <row r="267" spans="2:4" ht="15" customHeight="1" x14ac:dyDescent="0.25">
      <c r="B267">
        <v>211177</v>
      </c>
      <c r="C267" t="s">
        <v>537</v>
      </c>
      <c r="D267" t="s">
        <v>776</v>
      </c>
    </row>
    <row r="268" spans="2:4" ht="15" customHeight="1" x14ac:dyDescent="0.25">
      <c r="B268">
        <v>211636</v>
      </c>
      <c r="C268" t="s">
        <v>662</v>
      </c>
      <c r="D268" t="s">
        <v>773</v>
      </c>
    </row>
    <row r="269" spans="2:4" ht="15" customHeight="1" x14ac:dyDescent="0.25">
      <c r="B269">
        <v>211694</v>
      </c>
      <c r="C269" t="s">
        <v>555</v>
      </c>
      <c r="D269" t="s">
        <v>776</v>
      </c>
    </row>
    <row r="270" spans="2:4" ht="15" customHeight="1" x14ac:dyDescent="0.25">
      <c r="B270">
        <v>211695</v>
      </c>
      <c r="C270" t="s">
        <v>539</v>
      </c>
      <c r="D270" t="s">
        <v>776</v>
      </c>
    </row>
    <row r="271" spans="2:4" ht="15" customHeight="1" x14ac:dyDescent="0.25">
      <c r="B271">
        <v>260101</v>
      </c>
      <c r="C271" t="s">
        <v>926</v>
      </c>
      <c r="D271" t="s">
        <v>773</v>
      </c>
    </row>
    <row r="272" spans="2:4" ht="15" customHeight="1" x14ac:dyDescent="0.25">
      <c r="B272">
        <v>260102</v>
      </c>
      <c r="C272" t="s">
        <v>927</v>
      </c>
      <c r="D272" t="s">
        <v>776</v>
      </c>
    </row>
    <row r="273" spans="2:4" ht="15" customHeight="1" x14ac:dyDescent="0.25">
      <c r="B273">
        <v>260105</v>
      </c>
      <c r="C273" t="s">
        <v>928</v>
      </c>
      <c r="D273" t="s">
        <v>776</v>
      </c>
    </row>
    <row r="274" spans="2:4" ht="15" customHeight="1" x14ac:dyDescent="0.25">
      <c r="B274">
        <v>260110</v>
      </c>
      <c r="C274" t="s">
        <v>929</v>
      </c>
      <c r="D274" t="s">
        <v>776</v>
      </c>
    </row>
    <row r="275" spans="2:4" ht="15" customHeight="1" x14ac:dyDescent="0.25">
      <c r="B275">
        <v>260118</v>
      </c>
      <c r="C275" t="s">
        <v>930</v>
      </c>
      <c r="D275" t="s">
        <v>773</v>
      </c>
    </row>
    <row r="276" spans="2:4" ht="15" customHeight="1" x14ac:dyDescent="0.25">
      <c r="B276">
        <v>260120</v>
      </c>
      <c r="C276" t="s">
        <v>931</v>
      </c>
      <c r="D276" t="s">
        <v>776</v>
      </c>
    </row>
    <row r="277" spans="2:4" ht="15" customHeight="1" x14ac:dyDescent="0.25">
      <c r="B277">
        <v>260122</v>
      </c>
      <c r="C277" t="s">
        <v>932</v>
      </c>
      <c r="D277" t="s">
        <v>776</v>
      </c>
    </row>
    <row r="278" spans="2:4" ht="15" customHeight="1" x14ac:dyDescent="0.25">
      <c r="B278">
        <v>260123</v>
      </c>
      <c r="C278" t="s">
        <v>933</v>
      </c>
      <c r="D278" t="s">
        <v>776</v>
      </c>
    </row>
    <row r="279" spans="2:4" ht="15" customHeight="1" x14ac:dyDescent="0.25">
      <c r="B279">
        <v>260124</v>
      </c>
      <c r="C279" t="s">
        <v>934</v>
      </c>
      <c r="D279" t="s">
        <v>773</v>
      </c>
    </row>
    <row r="280" spans="2:4" ht="15" customHeight="1" x14ac:dyDescent="0.25">
      <c r="B280">
        <v>260126</v>
      </c>
      <c r="C280" t="s">
        <v>935</v>
      </c>
      <c r="D280" t="s">
        <v>776</v>
      </c>
    </row>
    <row r="281" spans="2:4" ht="15" customHeight="1" x14ac:dyDescent="0.25">
      <c r="B281">
        <v>260202</v>
      </c>
      <c r="C281" t="s">
        <v>936</v>
      </c>
      <c r="D281" t="s">
        <v>773</v>
      </c>
    </row>
    <row r="282" spans="2:4" ht="15" customHeight="1" x14ac:dyDescent="0.25">
      <c r="B282">
        <v>260221</v>
      </c>
      <c r="C282" t="s">
        <v>937</v>
      </c>
      <c r="D282" t="s">
        <v>773</v>
      </c>
    </row>
    <row r="283" spans="2:4" ht="15" customHeight="1" x14ac:dyDescent="0.25">
      <c r="B283">
        <v>260222</v>
      </c>
      <c r="C283" t="s">
        <v>938</v>
      </c>
      <c r="D283" t="s">
        <v>773</v>
      </c>
    </row>
    <row r="284" spans="2:4" ht="15" customHeight="1" x14ac:dyDescent="0.25">
      <c r="B284">
        <v>260802</v>
      </c>
      <c r="C284" t="s">
        <v>939</v>
      </c>
      <c r="D284" t="s">
        <v>773</v>
      </c>
    </row>
    <row r="285" spans="2:4" ht="15" customHeight="1" x14ac:dyDescent="0.25">
      <c r="B285">
        <v>260810</v>
      </c>
      <c r="C285" t="s">
        <v>940</v>
      </c>
      <c r="D285" t="s">
        <v>773</v>
      </c>
    </row>
    <row r="286" spans="2:4" ht="15" customHeight="1" x14ac:dyDescent="0.25">
      <c r="B286">
        <v>260815</v>
      </c>
      <c r="C286" t="s">
        <v>495</v>
      </c>
      <c r="D286" t="s">
        <v>773</v>
      </c>
    </row>
    <row r="287" spans="2:4" ht="15" customHeight="1" x14ac:dyDescent="0.25">
      <c r="B287">
        <v>260902</v>
      </c>
      <c r="C287" t="s">
        <v>498</v>
      </c>
      <c r="D287" t="s">
        <v>773</v>
      </c>
    </row>
    <row r="288" spans="2:4" ht="15" customHeight="1" x14ac:dyDescent="0.25">
      <c r="B288">
        <v>260905</v>
      </c>
      <c r="C288" t="s">
        <v>499</v>
      </c>
      <c r="D288" t="s">
        <v>776</v>
      </c>
    </row>
    <row r="289" spans="2:4" ht="15" customHeight="1" x14ac:dyDescent="0.25">
      <c r="B289">
        <v>260908</v>
      </c>
      <c r="C289" t="s">
        <v>941</v>
      </c>
      <c r="D289" t="s">
        <v>776</v>
      </c>
    </row>
    <row r="290" spans="2:4" ht="15" customHeight="1" x14ac:dyDescent="0.25">
      <c r="B290">
        <v>260921</v>
      </c>
      <c r="C290" t="s">
        <v>686</v>
      </c>
      <c r="D290" t="s">
        <v>776</v>
      </c>
    </row>
    <row r="291" spans="2:4" ht="15" customHeight="1" x14ac:dyDescent="0.25">
      <c r="B291">
        <v>260930</v>
      </c>
      <c r="C291" t="s">
        <v>735</v>
      </c>
      <c r="D291" t="s">
        <v>776</v>
      </c>
    </row>
    <row r="292" spans="2:4" ht="15" customHeight="1" x14ac:dyDescent="0.25">
      <c r="B292">
        <v>260942</v>
      </c>
      <c r="C292" t="s">
        <v>500</v>
      </c>
      <c r="D292" t="s">
        <v>773</v>
      </c>
    </row>
    <row r="293" spans="2:4" ht="15" customHeight="1" x14ac:dyDescent="0.25">
      <c r="B293">
        <v>261028</v>
      </c>
      <c r="C293" t="s">
        <v>503</v>
      </c>
      <c r="D293" t="s">
        <v>776</v>
      </c>
    </row>
    <row r="294" spans="2:4" ht="15" customHeight="1" x14ac:dyDescent="0.25">
      <c r="B294">
        <v>261032</v>
      </c>
      <c r="C294" t="s">
        <v>942</v>
      </c>
      <c r="D294" t="s">
        <v>776</v>
      </c>
    </row>
    <row r="295" spans="2:4" ht="15" customHeight="1" x14ac:dyDescent="0.25">
      <c r="B295">
        <v>261034</v>
      </c>
      <c r="C295" t="s">
        <v>660</v>
      </c>
      <c r="D295" t="s">
        <v>776</v>
      </c>
    </row>
    <row r="296" spans="2:4" ht="15" customHeight="1" x14ac:dyDescent="0.25">
      <c r="B296">
        <v>281101</v>
      </c>
      <c r="C296" t="s">
        <v>481</v>
      </c>
      <c r="D296" t="s">
        <v>773</v>
      </c>
    </row>
    <row r="297" spans="2:4" ht="15" customHeight="1" x14ac:dyDescent="0.25">
      <c r="B297">
        <v>281128</v>
      </c>
      <c r="C297" t="s">
        <v>589</v>
      </c>
      <c r="D297" t="s">
        <v>776</v>
      </c>
    </row>
    <row r="298" spans="2:4" ht="15" customHeight="1" x14ac:dyDescent="0.25">
      <c r="B298">
        <v>281129</v>
      </c>
      <c r="C298" t="s">
        <v>641</v>
      </c>
      <c r="D298" t="s">
        <v>776</v>
      </c>
    </row>
    <row r="299" spans="2:4" ht="15" customHeight="1" x14ac:dyDescent="0.25">
      <c r="B299">
        <v>281131</v>
      </c>
      <c r="C299" t="s">
        <v>642</v>
      </c>
      <c r="D299" t="s">
        <v>776</v>
      </c>
    </row>
    <row r="300" spans="2:4" ht="15" customHeight="1" x14ac:dyDescent="0.25">
      <c r="B300">
        <v>281134</v>
      </c>
      <c r="C300" t="s">
        <v>590</v>
      </c>
      <c r="D300" t="s">
        <v>776</v>
      </c>
    </row>
    <row r="301" spans="2:4" ht="15" customHeight="1" x14ac:dyDescent="0.25">
      <c r="B301">
        <v>281135</v>
      </c>
      <c r="C301" t="s">
        <v>670</v>
      </c>
      <c r="D301" t="s">
        <v>776</v>
      </c>
    </row>
    <row r="302" spans="2:4" ht="15" customHeight="1" x14ac:dyDescent="0.25">
      <c r="B302">
        <v>281137</v>
      </c>
      <c r="C302" t="s">
        <v>591</v>
      </c>
      <c r="D302" t="s">
        <v>776</v>
      </c>
    </row>
    <row r="303" spans="2:4" ht="15" customHeight="1" x14ac:dyDescent="0.25">
      <c r="B303">
        <v>281138</v>
      </c>
      <c r="C303" t="s">
        <v>592</v>
      </c>
      <c r="D303" t="s">
        <v>776</v>
      </c>
    </row>
    <row r="304" spans="2:4" ht="15" customHeight="1" x14ac:dyDescent="0.25">
      <c r="B304">
        <v>281139</v>
      </c>
      <c r="C304" t="s">
        <v>643</v>
      </c>
      <c r="D304" t="s">
        <v>776</v>
      </c>
    </row>
    <row r="305" spans="2:6" ht="15" customHeight="1" x14ac:dyDescent="0.25">
      <c r="B305">
        <v>281141</v>
      </c>
      <c r="C305" t="s">
        <v>644</v>
      </c>
      <c r="D305" t="s">
        <v>776</v>
      </c>
    </row>
    <row r="306" spans="2:6" ht="15" customHeight="1" x14ac:dyDescent="0.25">
      <c r="B306">
        <v>281147</v>
      </c>
      <c r="C306" t="s">
        <v>646</v>
      </c>
      <c r="D306" t="s">
        <v>776</v>
      </c>
    </row>
    <row r="307" spans="2:6" ht="15" customHeight="1" x14ac:dyDescent="0.25">
      <c r="B307">
        <v>281149</v>
      </c>
      <c r="C307" t="s">
        <v>647</v>
      </c>
      <c r="D307" t="s">
        <v>776</v>
      </c>
    </row>
    <row r="308" spans="2:6" ht="15" customHeight="1" x14ac:dyDescent="0.25">
      <c r="B308">
        <v>281150</v>
      </c>
      <c r="C308" t="s">
        <v>648</v>
      </c>
      <c r="D308" t="s">
        <v>776</v>
      </c>
    </row>
    <row r="309" spans="2:6" ht="15" customHeight="1" x14ac:dyDescent="0.25">
      <c r="B309">
        <v>281166</v>
      </c>
      <c r="C309" t="s">
        <v>482</v>
      </c>
      <c r="D309" t="s">
        <v>773</v>
      </c>
    </row>
    <row r="310" spans="2:6" ht="15" customHeight="1" x14ac:dyDescent="0.25">
      <c r="B310">
        <v>281167</v>
      </c>
      <c r="C310" t="s">
        <v>943</v>
      </c>
      <c r="D310" t="s">
        <v>773</v>
      </c>
    </row>
    <row r="311" spans="2:6" ht="15" customHeight="1" x14ac:dyDescent="0.25">
      <c r="B311">
        <v>281170</v>
      </c>
      <c r="C311" t="s">
        <v>649</v>
      </c>
      <c r="D311" t="s">
        <v>906</v>
      </c>
      <c r="F311">
        <v>1.2</v>
      </c>
    </row>
    <row r="312" spans="2:6" ht="15" customHeight="1" x14ac:dyDescent="0.25">
      <c r="B312">
        <v>281171</v>
      </c>
      <c r="C312" t="s">
        <v>650</v>
      </c>
      <c r="D312" t="s">
        <v>906</v>
      </c>
      <c r="F312">
        <v>1.2</v>
      </c>
    </row>
    <row r="313" spans="2:6" ht="15" customHeight="1" x14ac:dyDescent="0.25">
      <c r="B313">
        <v>281172</v>
      </c>
      <c r="C313" t="s">
        <v>671</v>
      </c>
      <c r="D313" t="s">
        <v>776</v>
      </c>
    </row>
    <row r="314" spans="2:6" ht="15" customHeight="1" x14ac:dyDescent="0.25">
      <c r="B314">
        <v>281212</v>
      </c>
      <c r="C314" t="s">
        <v>541</v>
      </c>
      <c r="D314" t="s">
        <v>776</v>
      </c>
    </row>
    <row r="315" spans="2:6" ht="15" customHeight="1" x14ac:dyDescent="0.25">
      <c r="B315">
        <v>281260</v>
      </c>
      <c r="C315" t="s">
        <v>542</v>
      </c>
      <c r="D315" t="s">
        <v>776</v>
      </c>
    </row>
    <row r="316" spans="2:6" ht="15" customHeight="1" x14ac:dyDescent="0.25">
      <c r="B316">
        <v>281261</v>
      </c>
      <c r="C316" t="s">
        <v>543</v>
      </c>
      <c r="D316" t="s">
        <v>776</v>
      </c>
    </row>
    <row r="317" spans="2:6" ht="15" customHeight="1" x14ac:dyDescent="0.25">
      <c r="B317">
        <v>281262</v>
      </c>
      <c r="C317" t="s">
        <v>544</v>
      </c>
      <c r="D317" t="s">
        <v>776</v>
      </c>
    </row>
    <row r="318" spans="2:6" ht="15" customHeight="1" x14ac:dyDescent="0.25">
      <c r="B318">
        <v>281263</v>
      </c>
      <c r="C318" t="s">
        <v>545</v>
      </c>
      <c r="D318" t="s">
        <v>776</v>
      </c>
    </row>
    <row r="319" spans="2:6" ht="15" customHeight="1" x14ac:dyDescent="0.25">
      <c r="B319">
        <v>281264</v>
      </c>
      <c r="C319" t="s">
        <v>546</v>
      </c>
      <c r="D319" t="s">
        <v>776</v>
      </c>
    </row>
    <row r="320" spans="2:6" ht="15" customHeight="1" x14ac:dyDescent="0.25">
      <c r="B320">
        <v>281265</v>
      </c>
      <c r="C320" t="s">
        <v>547</v>
      </c>
      <c r="D320" t="s">
        <v>776</v>
      </c>
    </row>
    <row r="321" spans="2:6" ht="15" customHeight="1" x14ac:dyDescent="0.25">
      <c r="B321">
        <v>281266</v>
      </c>
      <c r="C321" t="s">
        <v>548</v>
      </c>
      <c r="D321" t="s">
        <v>776</v>
      </c>
    </row>
    <row r="322" spans="2:6" ht="15" customHeight="1" x14ac:dyDescent="0.25">
      <c r="B322">
        <v>281267</v>
      </c>
      <c r="C322" t="s">
        <v>944</v>
      </c>
      <c r="D322" t="s">
        <v>776</v>
      </c>
    </row>
    <row r="323" spans="2:6" ht="15" customHeight="1" x14ac:dyDescent="0.25">
      <c r="B323">
        <v>281268</v>
      </c>
      <c r="C323" t="s">
        <v>945</v>
      </c>
      <c r="D323" t="s">
        <v>776</v>
      </c>
    </row>
    <row r="324" spans="2:6" ht="15" customHeight="1" x14ac:dyDescent="0.25">
      <c r="B324">
        <v>281270</v>
      </c>
      <c r="C324" t="s">
        <v>946</v>
      </c>
      <c r="D324" t="s">
        <v>776</v>
      </c>
    </row>
    <row r="325" spans="2:6" ht="15" customHeight="1" x14ac:dyDescent="0.25">
      <c r="B325">
        <v>281271</v>
      </c>
      <c r="C325" t="s">
        <v>549</v>
      </c>
      <c r="D325" t="s">
        <v>776</v>
      </c>
    </row>
    <row r="326" spans="2:6" ht="15" customHeight="1" x14ac:dyDescent="0.25">
      <c r="B326">
        <v>281272</v>
      </c>
      <c r="C326" t="s">
        <v>947</v>
      </c>
      <c r="D326" t="s">
        <v>776</v>
      </c>
    </row>
    <row r="327" spans="2:6" ht="15" customHeight="1" x14ac:dyDescent="0.25">
      <c r="B327">
        <v>281273</v>
      </c>
      <c r="C327" t="s">
        <v>948</v>
      </c>
      <c r="D327" t="s">
        <v>776</v>
      </c>
    </row>
    <row r="328" spans="2:6" ht="15" customHeight="1" x14ac:dyDescent="0.25">
      <c r="B328">
        <v>281274</v>
      </c>
      <c r="C328" t="s">
        <v>949</v>
      </c>
      <c r="D328" t="s">
        <v>776</v>
      </c>
    </row>
    <row r="329" spans="2:6" ht="15" customHeight="1" x14ac:dyDescent="0.25">
      <c r="B329">
        <v>281275</v>
      </c>
      <c r="C329" t="s">
        <v>950</v>
      </c>
      <c r="D329" t="s">
        <v>776</v>
      </c>
    </row>
    <row r="330" spans="2:6" ht="15" customHeight="1" x14ac:dyDescent="0.25">
      <c r="B330">
        <v>281276</v>
      </c>
      <c r="C330" t="s">
        <v>550</v>
      </c>
      <c r="D330" t="s">
        <v>776</v>
      </c>
    </row>
    <row r="331" spans="2:6" ht="15" customHeight="1" x14ac:dyDescent="0.25">
      <c r="B331">
        <v>281277</v>
      </c>
      <c r="C331" t="s">
        <v>551</v>
      </c>
      <c r="D331" t="s">
        <v>776</v>
      </c>
    </row>
    <row r="332" spans="2:6" ht="15" customHeight="1" x14ac:dyDescent="0.25">
      <c r="B332">
        <v>281278</v>
      </c>
      <c r="C332" t="s">
        <v>951</v>
      </c>
      <c r="D332" t="s">
        <v>776</v>
      </c>
    </row>
    <row r="333" spans="2:6" ht="15" customHeight="1" x14ac:dyDescent="0.25">
      <c r="B333">
        <v>301101</v>
      </c>
      <c r="C333" t="s">
        <v>447</v>
      </c>
      <c r="D333" t="s">
        <v>952</v>
      </c>
      <c r="F333">
        <v>5.3</v>
      </c>
    </row>
    <row r="334" spans="2:6" ht="15" customHeight="1" x14ac:dyDescent="0.25">
      <c r="B334">
        <v>301102</v>
      </c>
      <c r="C334" t="s">
        <v>953</v>
      </c>
      <c r="D334" t="s">
        <v>952</v>
      </c>
      <c r="F334">
        <v>5.3</v>
      </c>
    </row>
    <row r="335" spans="2:6" ht="15" customHeight="1" x14ac:dyDescent="0.25">
      <c r="B335">
        <v>301105</v>
      </c>
      <c r="C335" t="s">
        <v>954</v>
      </c>
      <c r="D335" t="s">
        <v>952</v>
      </c>
      <c r="F335">
        <v>5.3</v>
      </c>
    </row>
    <row r="336" spans="2:6" ht="15" customHeight="1" x14ac:dyDescent="0.25">
      <c r="B336">
        <v>301201</v>
      </c>
      <c r="C336" t="s">
        <v>955</v>
      </c>
      <c r="D336" t="s">
        <v>952</v>
      </c>
      <c r="F336">
        <v>5.3</v>
      </c>
    </row>
    <row r="337" spans="2:6" ht="15" customHeight="1" x14ac:dyDescent="0.25">
      <c r="B337">
        <v>301228</v>
      </c>
      <c r="C337" t="s">
        <v>956</v>
      </c>
      <c r="D337" t="s">
        <v>952</v>
      </c>
      <c r="F337">
        <v>5.3</v>
      </c>
    </row>
    <row r="338" spans="2:6" ht="15" customHeight="1" x14ac:dyDescent="0.25">
      <c r="B338">
        <v>301230</v>
      </c>
      <c r="C338" t="s">
        <v>957</v>
      </c>
      <c r="D338" t="s">
        <v>952</v>
      </c>
      <c r="F338">
        <v>5.3</v>
      </c>
    </row>
    <row r="339" spans="2:6" ht="15" customHeight="1" x14ac:dyDescent="0.25">
      <c r="B339">
        <v>301231</v>
      </c>
      <c r="C339" t="s">
        <v>958</v>
      </c>
      <c r="D339" t="s">
        <v>952</v>
      </c>
      <c r="F339">
        <v>5.3</v>
      </c>
    </row>
    <row r="340" spans="2:6" ht="15" customHeight="1" x14ac:dyDescent="0.25">
      <c r="B340">
        <v>301232</v>
      </c>
      <c r="C340" t="s">
        <v>959</v>
      </c>
      <c r="D340" t="s">
        <v>952</v>
      </c>
      <c r="F340">
        <v>5.3</v>
      </c>
    </row>
    <row r="341" spans="2:6" ht="15" customHeight="1" x14ac:dyDescent="0.25">
      <c r="B341">
        <v>301234</v>
      </c>
      <c r="C341" t="s">
        <v>960</v>
      </c>
      <c r="D341" t="s">
        <v>952</v>
      </c>
      <c r="F341">
        <v>5.3</v>
      </c>
    </row>
    <row r="342" spans="2:6" ht="15" customHeight="1" x14ac:dyDescent="0.25">
      <c r="B342">
        <v>302203</v>
      </c>
      <c r="C342" t="s">
        <v>961</v>
      </c>
      <c r="D342" t="s">
        <v>952</v>
      </c>
      <c r="F342">
        <v>5.3</v>
      </c>
    </row>
    <row r="343" spans="2:6" ht="15" customHeight="1" x14ac:dyDescent="0.25">
      <c r="B343">
        <v>304101</v>
      </c>
      <c r="C343" t="s">
        <v>439</v>
      </c>
      <c r="D343" t="s">
        <v>962</v>
      </c>
      <c r="F343">
        <v>5.0999999999999996</v>
      </c>
    </row>
    <row r="344" spans="2:6" ht="15" customHeight="1" x14ac:dyDescent="0.25">
      <c r="B344">
        <v>304115</v>
      </c>
      <c r="C344" t="s">
        <v>963</v>
      </c>
      <c r="D344" t="s">
        <v>964</v>
      </c>
      <c r="F344">
        <v>5.5</v>
      </c>
    </row>
    <row r="345" spans="2:6" ht="15" customHeight="1" x14ac:dyDescent="0.25">
      <c r="B345">
        <v>304201</v>
      </c>
      <c r="C345" t="s">
        <v>965</v>
      </c>
      <c r="D345" t="s">
        <v>86</v>
      </c>
      <c r="F345">
        <v>5.2</v>
      </c>
    </row>
    <row r="346" spans="2:6" ht="15" customHeight="1" x14ac:dyDescent="0.25">
      <c r="B346">
        <v>304209</v>
      </c>
      <c r="C346" t="s">
        <v>565</v>
      </c>
      <c r="D346" t="s">
        <v>86</v>
      </c>
      <c r="F346">
        <v>5.2</v>
      </c>
    </row>
    <row r="347" spans="2:6" ht="15" customHeight="1" x14ac:dyDescent="0.25">
      <c r="B347">
        <v>304213</v>
      </c>
      <c r="C347" t="s">
        <v>966</v>
      </c>
      <c r="D347" t="s">
        <v>86</v>
      </c>
      <c r="F347">
        <v>5.2</v>
      </c>
    </row>
    <row r="348" spans="2:6" ht="15" customHeight="1" x14ac:dyDescent="0.25">
      <c r="B348">
        <v>304214</v>
      </c>
      <c r="C348" t="s">
        <v>663</v>
      </c>
      <c r="D348" t="s">
        <v>86</v>
      </c>
      <c r="F348">
        <v>5.2</v>
      </c>
    </row>
    <row r="349" spans="2:6" ht="15" customHeight="1" x14ac:dyDescent="0.25">
      <c r="B349">
        <v>304215</v>
      </c>
      <c r="C349" t="s">
        <v>600</v>
      </c>
      <c r="D349" t="s">
        <v>86</v>
      </c>
      <c r="F349">
        <v>5.2</v>
      </c>
    </row>
    <row r="350" spans="2:6" ht="15" customHeight="1" x14ac:dyDescent="0.25">
      <c r="B350">
        <v>304216</v>
      </c>
      <c r="C350" t="s">
        <v>967</v>
      </c>
      <c r="D350" t="s">
        <v>86</v>
      </c>
      <c r="F350">
        <v>5.2</v>
      </c>
    </row>
    <row r="351" spans="2:6" ht="15" customHeight="1" x14ac:dyDescent="0.25">
      <c r="B351">
        <v>304217</v>
      </c>
      <c r="C351" t="s">
        <v>968</v>
      </c>
      <c r="D351" t="s">
        <v>86</v>
      </c>
      <c r="F351">
        <v>5.2</v>
      </c>
    </row>
    <row r="352" spans="2:6" ht="15" customHeight="1" x14ac:dyDescent="0.25">
      <c r="B352">
        <v>304218</v>
      </c>
      <c r="C352" t="s">
        <v>969</v>
      </c>
      <c r="D352" t="s">
        <v>86</v>
      </c>
      <c r="F352">
        <v>5.2</v>
      </c>
    </row>
    <row r="353" spans="2:6" ht="15" customHeight="1" x14ac:dyDescent="0.25">
      <c r="B353">
        <v>304230</v>
      </c>
      <c r="C353" t="s">
        <v>970</v>
      </c>
      <c r="D353" t="s">
        <v>86</v>
      </c>
      <c r="F353">
        <v>5.2</v>
      </c>
    </row>
    <row r="354" spans="2:6" ht="15" customHeight="1" x14ac:dyDescent="0.25">
      <c r="B354">
        <v>304232</v>
      </c>
      <c r="C354" t="s">
        <v>440</v>
      </c>
      <c r="D354" t="s">
        <v>86</v>
      </c>
      <c r="F354">
        <v>5.2</v>
      </c>
    </row>
    <row r="355" spans="2:6" ht="15" customHeight="1" x14ac:dyDescent="0.25">
      <c r="B355">
        <v>304233</v>
      </c>
      <c r="C355" t="s">
        <v>658</v>
      </c>
      <c r="D355" t="s">
        <v>86</v>
      </c>
      <c r="F355">
        <v>5.2</v>
      </c>
    </row>
    <row r="356" spans="2:6" ht="15" customHeight="1" x14ac:dyDescent="0.25">
      <c r="B356">
        <v>304234</v>
      </c>
      <c r="C356" t="s">
        <v>730</v>
      </c>
      <c r="D356" t="s">
        <v>86</v>
      </c>
      <c r="F356">
        <v>5.2</v>
      </c>
    </row>
    <row r="357" spans="2:6" ht="15" customHeight="1" x14ac:dyDescent="0.25">
      <c r="B357">
        <v>304264</v>
      </c>
      <c r="C357" t="s">
        <v>971</v>
      </c>
      <c r="D357" t="s">
        <v>86</v>
      </c>
      <c r="F357">
        <v>5.2</v>
      </c>
    </row>
    <row r="358" spans="2:6" ht="15" customHeight="1" x14ac:dyDescent="0.25">
      <c r="B358">
        <v>304300</v>
      </c>
      <c r="C358" t="s">
        <v>601</v>
      </c>
      <c r="D358" t="s">
        <v>86</v>
      </c>
      <c r="F358">
        <v>5.2</v>
      </c>
    </row>
    <row r="359" spans="2:6" ht="15" customHeight="1" x14ac:dyDescent="0.25">
      <c r="B359">
        <v>304302</v>
      </c>
      <c r="C359" t="s">
        <v>441</v>
      </c>
      <c r="D359" t="s">
        <v>964</v>
      </c>
      <c r="F359">
        <v>5.5</v>
      </c>
    </row>
    <row r="360" spans="2:6" ht="15" customHeight="1" x14ac:dyDescent="0.25">
      <c r="B360">
        <v>304501</v>
      </c>
      <c r="C360" t="s">
        <v>674</v>
      </c>
      <c r="D360" t="s">
        <v>86</v>
      </c>
      <c r="F360">
        <v>5.2</v>
      </c>
    </row>
    <row r="361" spans="2:6" ht="15" customHeight="1" x14ac:dyDescent="0.25">
      <c r="B361">
        <v>304503</v>
      </c>
      <c r="C361" t="s">
        <v>972</v>
      </c>
      <c r="D361" t="s">
        <v>86</v>
      </c>
      <c r="F361">
        <v>5.2</v>
      </c>
    </row>
    <row r="362" spans="2:6" ht="15" customHeight="1" x14ac:dyDescent="0.25">
      <c r="B362">
        <v>304741</v>
      </c>
      <c r="C362" t="s">
        <v>973</v>
      </c>
      <c r="D362" t="s">
        <v>86</v>
      </c>
      <c r="F362">
        <v>5.2</v>
      </c>
    </row>
    <row r="363" spans="2:6" ht="15" customHeight="1" x14ac:dyDescent="0.25">
      <c r="B363">
        <v>304748</v>
      </c>
      <c r="C363" t="s">
        <v>974</v>
      </c>
      <c r="D363" t="s">
        <v>964</v>
      </c>
      <c r="E363" t="s">
        <v>1152</v>
      </c>
      <c r="F363">
        <v>5.5</v>
      </c>
    </row>
    <row r="364" spans="2:6" ht="15" customHeight="1" x14ac:dyDescent="0.25">
      <c r="B364">
        <v>304749</v>
      </c>
      <c r="C364" t="s">
        <v>442</v>
      </c>
      <c r="D364" t="s">
        <v>964</v>
      </c>
      <c r="E364" t="s">
        <v>1152</v>
      </c>
      <c r="F364">
        <v>5.5</v>
      </c>
    </row>
    <row r="365" spans="2:6" ht="15" customHeight="1" x14ac:dyDescent="0.25">
      <c r="B365">
        <v>304751</v>
      </c>
      <c r="C365" t="s">
        <v>443</v>
      </c>
      <c r="D365" t="s">
        <v>964</v>
      </c>
      <c r="E365" t="s">
        <v>1152</v>
      </c>
      <c r="F365">
        <v>5.5</v>
      </c>
    </row>
    <row r="366" spans="2:6" ht="15" customHeight="1" x14ac:dyDescent="0.25">
      <c r="B366">
        <v>304752</v>
      </c>
      <c r="C366" t="s">
        <v>664</v>
      </c>
      <c r="D366" t="s">
        <v>964</v>
      </c>
      <c r="E366" t="s">
        <v>1152</v>
      </c>
      <c r="F366">
        <v>5.5</v>
      </c>
    </row>
    <row r="367" spans="2:6" ht="15" customHeight="1" x14ac:dyDescent="0.25">
      <c r="B367">
        <v>304753</v>
      </c>
      <c r="C367" t="s">
        <v>714</v>
      </c>
      <c r="D367" t="s">
        <v>964</v>
      </c>
      <c r="E367" t="s">
        <v>1152</v>
      </c>
      <c r="F367">
        <v>5.5</v>
      </c>
    </row>
    <row r="368" spans="2:6" ht="15" customHeight="1" x14ac:dyDescent="0.25">
      <c r="B368">
        <v>304754</v>
      </c>
      <c r="C368" t="s">
        <v>665</v>
      </c>
      <c r="D368" t="s">
        <v>964</v>
      </c>
      <c r="E368" t="s">
        <v>1152</v>
      </c>
      <c r="F368">
        <v>5.5</v>
      </c>
    </row>
    <row r="369" spans="2:6" ht="15" customHeight="1" x14ac:dyDescent="0.25">
      <c r="B369">
        <v>304755</v>
      </c>
      <c r="C369" t="s">
        <v>975</v>
      </c>
      <c r="D369" t="s">
        <v>964</v>
      </c>
      <c r="E369" t="s">
        <v>1152</v>
      </c>
      <c r="F369">
        <v>5.5</v>
      </c>
    </row>
    <row r="370" spans="2:6" ht="15" customHeight="1" x14ac:dyDescent="0.25">
      <c r="B370">
        <v>305101</v>
      </c>
      <c r="C370" t="s">
        <v>444</v>
      </c>
      <c r="D370" t="s">
        <v>964</v>
      </c>
      <c r="F370">
        <v>5.5</v>
      </c>
    </row>
    <row r="371" spans="2:6" ht="15" customHeight="1" x14ac:dyDescent="0.25">
      <c r="B371">
        <v>305109</v>
      </c>
      <c r="C371" t="s">
        <v>976</v>
      </c>
      <c r="D371" t="s">
        <v>964</v>
      </c>
      <c r="E371" t="s">
        <v>1152</v>
      </c>
      <c r="F371">
        <v>5.5</v>
      </c>
    </row>
    <row r="372" spans="2:6" ht="15" customHeight="1" x14ac:dyDescent="0.25">
      <c r="B372">
        <v>305110</v>
      </c>
      <c r="C372" t="s">
        <v>977</v>
      </c>
      <c r="D372" t="s">
        <v>964</v>
      </c>
      <c r="E372" t="s">
        <v>1152</v>
      </c>
      <c r="F372">
        <v>5.5</v>
      </c>
    </row>
    <row r="373" spans="2:6" ht="15" customHeight="1" x14ac:dyDescent="0.25">
      <c r="B373">
        <v>305111</v>
      </c>
      <c r="C373" t="s">
        <v>566</v>
      </c>
      <c r="D373" t="s">
        <v>964</v>
      </c>
      <c r="E373" t="s">
        <v>1152</v>
      </c>
      <c r="F373">
        <v>5.5</v>
      </c>
    </row>
    <row r="374" spans="2:6" ht="15" customHeight="1" x14ac:dyDescent="0.25">
      <c r="B374">
        <v>305112</v>
      </c>
      <c r="C374" t="s">
        <v>741</v>
      </c>
      <c r="D374" t="s">
        <v>964</v>
      </c>
      <c r="E374" t="s">
        <v>1152</v>
      </c>
      <c r="F374">
        <v>5.5</v>
      </c>
    </row>
    <row r="375" spans="2:6" ht="15" customHeight="1" x14ac:dyDescent="0.25">
      <c r="B375">
        <v>305113</v>
      </c>
      <c r="C375" t="s">
        <v>742</v>
      </c>
      <c r="D375" t="s">
        <v>964</v>
      </c>
      <c r="E375" t="s">
        <v>1152</v>
      </c>
      <c r="F375">
        <v>5.5</v>
      </c>
    </row>
    <row r="376" spans="2:6" ht="15" customHeight="1" x14ac:dyDescent="0.25">
      <c r="B376">
        <v>305115</v>
      </c>
      <c r="C376" t="s">
        <v>978</v>
      </c>
      <c r="D376" t="s">
        <v>964</v>
      </c>
      <c r="E376" t="s">
        <v>1152</v>
      </c>
      <c r="F376">
        <v>5.5</v>
      </c>
    </row>
    <row r="377" spans="2:6" ht="15" customHeight="1" x14ac:dyDescent="0.25">
      <c r="B377">
        <v>305116</v>
      </c>
      <c r="C377" t="s">
        <v>771</v>
      </c>
      <c r="D377" t="s">
        <v>964</v>
      </c>
      <c r="E377" t="s">
        <v>1152</v>
      </c>
      <c r="F377">
        <v>5.5</v>
      </c>
    </row>
    <row r="378" spans="2:6" ht="15" customHeight="1" x14ac:dyDescent="0.25">
      <c r="B378">
        <v>305117</v>
      </c>
      <c r="C378" t="s">
        <v>979</v>
      </c>
      <c r="D378" t="s">
        <v>964</v>
      </c>
      <c r="E378" t="s">
        <v>1152</v>
      </c>
      <c r="F378">
        <v>5.5</v>
      </c>
    </row>
    <row r="379" spans="2:6" ht="15" customHeight="1" x14ac:dyDescent="0.25">
      <c r="B379">
        <v>305118</v>
      </c>
      <c r="C379" t="s">
        <v>743</v>
      </c>
      <c r="D379" t="s">
        <v>964</v>
      </c>
      <c r="E379" t="s">
        <v>1152</v>
      </c>
      <c r="F379">
        <v>5.5</v>
      </c>
    </row>
    <row r="380" spans="2:6" ht="15" customHeight="1" x14ac:dyDescent="0.25">
      <c r="B380">
        <v>305119</v>
      </c>
      <c r="C380" t="s">
        <v>980</v>
      </c>
      <c r="D380" t="s">
        <v>964</v>
      </c>
      <c r="E380" t="s">
        <v>1152</v>
      </c>
      <c r="F380">
        <v>5.5</v>
      </c>
    </row>
    <row r="381" spans="2:6" ht="15" customHeight="1" x14ac:dyDescent="0.25">
      <c r="B381">
        <v>305120</v>
      </c>
      <c r="C381" t="s">
        <v>688</v>
      </c>
      <c r="D381" t="s">
        <v>964</v>
      </c>
      <c r="E381" t="s">
        <v>1152</v>
      </c>
      <c r="F381">
        <v>5.5</v>
      </c>
    </row>
    <row r="382" spans="2:6" ht="15" customHeight="1" x14ac:dyDescent="0.25">
      <c r="B382">
        <v>305121</v>
      </c>
      <c r="C382" t="s">
        <v>981</v>
      </c>
      <c r="D382" t="s">
        <v>964</v>
      </c>
      <c r="E382" t="s">
        <v>1152</v>
      </c>
      <c r="F382">
        <v>5.5</v>
      </c>
    </row>
    <row r="383" spans="2:6" ht="15" customHeight="1" x14ac:dyDescent="0.25">
      <c r="B383">
        <v>305124</v>
      </c>
      <c r="C383" t="s">
        <v>982</v>
      </c>
      <c r="D383" t="s">
        <v>964</v>
      </c>
      <c r="E383" t="s">
        <v>1152</v>
      </c>
      <c r="F383">
        <v>5.5</v>
      </c>
    </row>
    <row r="384" spans="2:6" ht="15" customHeight="1" x14ac:dyDescent="0.25">
      <c r="B384">
        <v>305125</v>
      </c>
      <c r="C384" t="s">
        <v>602</v>
      </c>
      <c r="D384" t="s">
        <v>964</v>
      </c>
      <c r="E384" t="s">
        <v>1152</v>
      </c>
      <c r="F384">
        <v>5.5</v>
      </c>
    </row>
    <row r="385" spans="2:6" ht="15" customHeight="1" x14ac:dyDescent="0.25">
      <c r="B385">
        <v>305126</v>
      </c>
      <c r="C385" t="s">
        <v>603</v>
      </c>
      <c r="D385" t="s">
        <v>964</v>
      </c>
      <c r="E385" t="s">
        <v>1152</v>
      </c>
      <c r="F385">
        <v>5.5</v>
      </c>
    </row>
    <row r="386" spans="2:6" ht="15" customHeight="1" x14ac:dyDescent="0.25">
      <c r="B386">
        <v>305127</v>
      </c>
      <c r="C386" t="s">
        <v>604</v>
      </c>
      <c r="D386" t="s">
        <v>964</v>
      </c>
      <c r="E386" t="s">
        <v>1152</v>
      </c>
      <c r="F386">
        <v>5.5</v>
      </c>
    </row>
    <row r="387" spans="2:6" ht="15" customHeight="1" x14ac:dyDescent="0.25">
      <c r="B387">
        <v>305144</v>
      </c>
      <c r="C387" t="s">
        <v>445</v>
      </c>
      <c r="D387" t="s">
        <v>964</v>
      </c>
      <c r="E387" t="s">
        <v>1152</v>
      </c>
      <c r="F387">
        <v>5.5</v>
      </c>
    </row>
    <row r="388" spans="2:6" ht="15" customHeight="1" x14ac:dyDescent="0.25">
      <c r="B388">
        <v>305146</v>
      </c>
      <c r="C388" t="s">
        <v>720</v>
      </c>
      <c r="D388" t="s">
        <v>964</v>
      </c>
      <c r="E388" t="s">
        <v>1152</v>
      </c>
      <c r="F388">
        <v>5.5</v>
      </c>
    </row>
    <row r="389" spans="2:6" ht="15" customHeight="1" x14ac:dyDescent="0.25">
      <c r="B389">
        <v>305147</v>
      </c>
      <c r="C389" t="s">
        <v>721</v>
      </c>
      <c r="D389" t="s">
        <v>964</v>
      </c>
      <c r="E389" t="s">
        <v>1152</v>
      </c>
      <c r="F389">
        <v>5.5</v>
      </c>
    </row>
    <row r="390" spans="2:6" ht="15" customHeight="1" x14ac:dyDescent="0.25">
      <c r="B390">
        <v>305150</v>
      </c>
      <c r="C390" t="s">
        <v>983</v>
      </c>
      <c r="D390" t="s">
        <v>964</v>
      </c>
      <c r="E390" t="s">
        <v>1152</v>
      </c>
      <c r="F390">
        <v>5.5</v>
      </c>
    </row>
    <row r="391" spans="2:6" ht="15" customHeight="1" x14ac:dyDescent="0.25">
      <c r="B391">
        <v>306022</v>
      </c>
      <c r="C391" t="s">
        <v>736</v>
      </c>
      <c r="D391" t="s">
        <v>964</v>
      </c>
      <c r="E391" t="s">
        <v>1152</v>
      </c>
      <c r="F391">
        <v>5.5</v>
      </c>
    </row>
    <row r="392" spans="2:6" ht="15" customHeight="1" x14ac:dyDescent="0.25">
      <c r="B392">
        <v>306023</v>
      </c>
      <c r="C392" t="s">
        <v>689</v>
      </c>
      <c r="D392" t="s">
        <v>964</v>
      </c>
      <c r="E392" t="s">
        <v>1152</v>
      </c>
      <c r="F392">
        <v>5.5</v>
      </c>
    </row>
    <row r="393" spans="2:6" ht="15" customHeight="1" x14ac:dyDescent="0.25">
      <c r="B393">
        <v>310113</v>
      </c>
      <c r="C393" t="s">
        <v>715</v>
      </c>
      <c r="D393" t="s">
        <v>964</v>
      </c>
      <c r="E393" t="s">
        <v>1152</v>
      </c>
      <c r="F393">
        <v>5.5</v>
      </c>
    </row>
    <row r="394" spans="2:6" ht="15" customHeight="1" x14ac:dyDescent="0.25">
      <c r="B394">
        <v>310115</v>
      </c>
      <c r="C394" t="s">
        <v>446</v>
      </c>
      <c r="D394" t="s">
        <v>964</v>
      </c>
      <c r="E394" t="s">
        <v>1152</v>
      </c>
      <c r="F394">
        <v>5.5</v>
      </c>
    </row>
    <row r="395" spans="2:6" ht="15" customHeight="1" x14ac:dyDescent="0.25">
      <c r="B395">
        <v>310117</v>
      </c>
      <c r="C395" t="s">
        <v>715</v>
      </c>
      <c r="D395" t="s">
        <v>964</v>
      </c>
      <c r="E395" t="s">
        <v>1152</v>
      </c>
      <c r="F395">
        <v>5.5</v>
      </c>
    </row>
    <row r="396" spans="2:6" ht="15" customHeight="1" x14ac:dyDescent="0.25">
      <c r="B396">
        <v>310118</v>
      </c>
      <c r="C396" t="s">
        <v>690</v>
      </c>
      <c r="D396" t="s">
        <v>964</v>
      </c>
      <c r="E396" t="s">
        <v>1152</v>
      </c>
      <c r="F396">
        <v>5.5</v>
      </c>
    </row>
    <row r="397" spans="2:6" ht="15" customHeight="1" x14ac:dyDescent="0.25">
      <c r="B397">
        <v>311101</v>
      </c>
      <c r="C397" t="s">
        <v>984</v>
      </c>
      <c r="D397" t="s">
        <v>952</v>
      </c>
      <c r="F397">
        <v>5.3</v>
      </c>
    </row>
    <row r="398" spans="2:6" ht="15" customHeight="1" x14ac:dyDescent="0.25">
      <c r="B398">
        <v>311201</v>
      </c>
      <c r="C398" t="s">
        <v>985</v>
      </c>
      <c r="D398" t="s">
        <v>773</v>
      </c>
    </row>
    <row r="399" spans="2:6" ht="15" customHeight="1" x14ac:dyDescent="0.25">
      <c r="B399">
        <v>311501</v>
      </c>
      <c r="C399" t="s">
        <v>448</v>
      </c>
      <c r="D399" t="s">
        <v>773</v>
      </c>
    </row>
    <row r="400" spans="2:6" ht="15" customHeight="1" x14ac:dyDescent="0.25">
      <c r="B400">
        <v>311502</v>
      </c>
      <c r="C400" t="s">
        <v>986</v>
      </c>
      <c r="D400" t="s">
        <v>773</v>
      </c>
    </row>
    <row r="401" spans="2:6" ht="15" customHeight="1" x14ac:dyDescent="0.25">
      <c r="B401">
        <v>311506</v>
      </c>
      <c r="C401" t="s">
        <v>987</v>
      </c>
      <c r="D401" t="s">
        <v>773</v>
      </c>
    </row>
    <row r="402" spans="2:6" ht="15" customHeight="1" x14ac:dyDescent="0.25">
      <c r="B402">
        <v>311608</v>
      </c>
      <c r="C402" t="s">
        <v>567</v>
      </c>
      <c r="D402" t="s">
        <v>773</v>
      </c>
    </row>
    <row r="403" spans="2:6" ht="15" customHeight="1" x14ac:dyDescent="0.25">
      <c r="B403">
        <v>311615</v>
      </c>
      <c r="C403" t="s">
        <v>988</v>
      </c>
      <c r="D403" t="s">
        <v>773</v>
      </c>
    </row>
    <row r="404" spans="2:6" ht="15" customHeight="1" x14ac:dyDescent="0.25">
      <c r="B404">
        <v>311617</v>
      </c>
      <c r="C404" t="s">
        <v>666</v>
      </c>
      <c r="D404" t="s">
        <v>773</v>
      </c>
    </row>
    <row r="405" spans="2:6" ht="15" customHeight="1" x14ac:dyDescent="0.25">
      <c r="B405">
        <v>311618</v>
      </c>
      <c r="C405" t="s">
        <v>989</v>
      </c>
      <c r="D405" t="s">
        <v>773</v>
      </c>
    </row>
    <row r="406" spans="2:6" ht="15" customHeight="1" x14ac:dyDescent="0.25">
      <c r="B406">
        <v>311619</v>
      </c>
      <c r="C406" t="s">
        <v>605</v>
      </c>
      <c r="D406" t="s">
        <v>773</v>
      </c>
    </row>
    <row r="407" spans="2:6" ht="15" customHeight="1" x14ac:dyDescent="0.25">
      <c r="B407">
        <v>311621</v>
      </c>
      <c r="C407" t="s">
        <v>990</v>
      </c>
      <c r="D407" t="s">
        <v>773</v>
      </c>
    </row>
    <row r="408" spans="2:6" ht="15" customHeight="1" x14ac:dyDescent="0.25">
      <c r="B408">
        <v>311624</v>
      </c>
      <c r="C408" t="s">
        <v>991</v>
      </c>
      <c r="D408" t="s">
        <v>773</v>
      </c>
    </row>
    <row r="409" spans="2:6" ht="15" customHeight="1" x14ac:dyDescent="0.25">
      <c r="B409">
        <v>315101</v>
      </c>
      <c r="C409" t="s">
        <v>992</v>
      </c>
      <c r="D409" t="s">
        <v>952</v>
      </c>
      <c r="F409">
        <v>5.3</v>
      </c>
    </row>
    <row r="410" spans="2:6" ht="15" customHeight="1" x14ac:dyDescent="0.25">
      <c r="B410">
        <v>315320</v>
      </c>
      <c r="C410" t="s">
        <v>993</v>
      </c>
      <c r="D410" t="s">
        <v>994</v>
      </c>
      <c r="F410">
        <v>5.4</v>
      </c>
    </row>
    <row r="411" spans="2:6" ht="15" customHeight="1" x14ac:dyDescent="0.25">
      <c r="B411">
        <v>315321</v>
      </c>
      <c r="C411" t="s">
        <v>995</v>
      </c>
      <c r="D411" t="s">
        <v>994</v>
      </c>
      <c r="F411">
        <v>5.4</v>
      </c>
    </row>
    <row r="412" spans="2:6" ht="15" customHeight="1" x14ac:dyDescent="0.25">
      <c r="B412">
        <v>315322</v>
      </c>
      <c r="C412" t="s">
        <v>996</v>
      </c>
      <c r="D412" t="s">
        <v>994</v>
      </c>
      <c r="F412">
        <v>5.4</v>
      </c>
    </row>
    <row r="413" spans="2:6" ht="15" customHeight="1" x14ac:dyDescent="0.25">
      <c r="B413">
        <v>315325</v>
      </c>
      <c r="C413" t="s">
        <v>606</v>
      </c>
      <c r="D413" t="s">
        <v>994</v>
      </c>
      <c r="F413">
        <v>5.4</v>
      </c>
    </row>
    <row r="414" spans="2:6" ht="15" customHeight="1" x14ac:dyDescent="0.25">
      <c r="B414">
        <v>333333</v>
      </c>
      <c r="C414" t="s">
        <v>997</v>
      </c>
      <c r="D414" t="s">
        <v>952</v>
      </c>
      <c r="F414">
        <v>5.3</v>
      </c>
    </row>
    <row r="415" spans="2:6" ht="15" customHeight="1" x14ac:dyDescent="0.25">
      <c r="B415">
        <v>401201</v>
      </c>
      <c r="C415" t="s">
        <v>451</v>
      </c>
      <c r="D415" t="s">
        <v>998</v>
      </c>
      <c r="F415">
        <v>6.3</v>
      </c>
    </row>
    <row r="416" spans="2:6" ht="15" customHeight="1" x14ac:dyDescent="0.25">
      <c r="B416">
        <v>401221</v>
      </c>
      <c r="C416" t="s">
        <v>610</v>
      </c>
      <c r="D416" t="s">
        <v>999</v>
      </c>
    </row>
    <row r="417" spans="2:6" ht="15" customHeight="1" x14ac:dyDescent="0.25">
      <c r="B417">
        <v>401222</v>
      </c>
      <c r="C417" t="s">
        <v>556</v>
      </c>
      <c r="D417" t="s">
        <v>999</v>
      </c>
    </row>
    <row r="418" spans="2:6" ht="15" customHeight="1" x14ac:dyDescent="0.25">
      <c r="B418">
        <v>401225</v>
      </c>
      <c r="C418" t="s">
        <v>611</v>
      </c>
      <c r="D418" t="s">
        <v>999</v>
      </c>
    </row>
    <row r="419" spans="2:6" ht="15" customHeight="1" x14ac:dyDescent="0.25">
      <c r="B419">
        <v>401226</v>
      </c>
      <c r="C419" t="s">
        <v>691</v>
      </c>
      <c r="D419" t="s">
        <v>999</v>
      </c>
    </row>
    <row r="420" spans="2:6" ht="15" customHeight="1" x14ac:dyDescent="0.25">
      <c r="B420">
        <v>401227</v>
      </c>
      <c r="C420" t="s">
        <v>612</v>
      </c>
      <c r="D420" t="s">
        <v>999</v>
      </c>
    </row>
    <row r="421" spans="2:6" ht="15" customHeight="1" x14ac:dyDescent="0.25">
      <c r="B421">
        <v>401236</v>
      </c>
      <c r="C421" t="s">
        <v>613</v>
      </c>
      <c r="D421" t="s">
        <v>999</v>
      </c>
    </row>
    <row r="422" spans="2:6" ht="15" customHeight="1" x14ac:dyDescent="0.25">
      <c r="B422">
        <v>401237</v>
      </c>
      <c r="C422" t="s">
        <v>452</v>
      </c>
      <c r="D422" t="s">
        <v>999</v>
      </c>
    </row>
    <row r="423" spans="2:6" ht="15" customHeight="1" x14ac:dyDescent="0.25">
      <c r="B423">
        <v>401240</v>
      </c>
      <c r="C423" t="s">
        <v>614</v>
      </c>
      <c r="D423" t="s">
        <v>999</v>
      </c>
    </row>
    <row r="424" spans="2:6" ht="15" customHeight="1" x14ac:dyDescent="0.25">
      <c r="B424">
        <v>401241</v>
      </c>
      <c r="C424" t="s">
        <v>693</v>
      </c>
      <c r="D424" t="s">
        <v>999</v>
      </c>
    </row>
    <row r="425" spans="2:6" ht="15" customHeight="1" x14ac:dyDescent="0.25">
      <c r="B425">
        <v>401242</v>
      </c>
      <c r="C425" t="s">
        <v>615</v>
      </c>
      <c r="D425" t="s">
        <v>999</v>
      </c>
    </row>
    <row r="426" spans="2:6" ht="15" customHeight="1" x14ac:dyDescent="0.25">
      <c r="B426">
        <v>401301</v>
      </c>
      <c r="C426" t="s">
        <v>1000</v>
      </c>
      <c r="D426" t="s">
        <v>998</v>
      </c>
      <c r="F426">
        <v>6.3</v>
      </c>
    </row>
    <row r="427" spans="2:6" x14ac:dyDescent="0.25">
      <c r="B427">
        <v>401501</v>
      </c>
      <c r="C427" t="s">
        <v>1001</v>
      </c>
      <c r="D427" t="s">
        <v>1002</v>
      </c>
      <c r="F427">
        <v>6.1</v>
      </c>
    </row>
    <row r="428" spans="2:6" ht="15" customHeight="1" x14ac:dyDescent="0.25">
      <c r="B428">
        <v>401532</v>
      </c>
      <c r="C428" t="s">
        <v>761</v>
      </c>
      <c r="D428" t="s">
        <v>998</v>
      </c>
      <c r="F428">
        <v>6.3</v>
      </c>
    </row>
    <row r="429" spans="2:6" x14ac:dyDescent="0.25">
      <c r="B429">
        <v>402007</v>
      </c>
      <c r="C429" t="s">
        <v>616</v>
      </c>
      <c r="D429" t="s">
        <v>1002</v>
      </c>
      <c r="F429">
        <v>6.1</v>
      </c>
    </row>
    <row r="430" spans="2:6" ht="15" customHeight="1" x14ac:dyDescent="0.25">
      <c r="B430">
        <v>402103</v>
      </c>
      <c r="C430" t="s">
        <v>459</v>
      </c>
      <c r="D430" t="s">
        <v>998</v>
      </c>
      <c r="F430">
        <v>6.3</v>
      </c>
    </row>
    <row r="431" spans="2:6" ht="15" customHeight="1" x14ac:dyDescent="0.25">
      <c r="B431">
        <v>402106</v>
      </c>
      <c r="C431" t="s">
        <v>93</v>
      </c>
      <c r="D431" t="s">
        <v>93</v>
      </c>
      <c r="F431">
        <v>6.2</v>
      </c>
    </row>
    <row r="432" spans="2:6" ht="15" customHeight="1" x14ac:dyDescent="0.25">
      <c r="B432">
        <v>402113</v>
      </c>
      <c r="C432" t="s">
        <v>460</v>
      </c>
      <c r="D432" t="s">
        <v>998</v>
      </c>
      <c r="F432">
        <v>6.3</v>
      </c>
    </row>
    <row r="433" spans="2:6" ht="15" customHeight="1" x14ac:dyDescent="0.25">
      <c r="B433">
        <v>402121</v>
      </c>
      <c r="C433" t="s">
        <v>1003</v>
      </c>
      <c r="D433" t="s">
        <v>998</v>
      </c>
      <c r="F433">
        <v>6.3</v>
      </c>
    </row>
    <row r="434" spans="2:6" ht="15" customHeight="1" x14ac:dyDescent="0.25">
      <c r="B434">
        <v>402128</v>
      </c>
      <c r="C434" t="s">
        <v>766</v>
      </c>
      <c r="D434" t="s">
        <v>998</v>
      </c>
      <c r="F434">
        <v>6.3</v>
      </c>
    </row>
    <row r="435" spans="2:6" ht="15" customHeight="1" x14ac:dyDescent="0.25">
      <c r="B435">
        <v>402132</v>
      </c>
      <c r="C435" t="s">
        <v>461</v>
      </c>
      <c r="D435" t="s">
        <v>998</v>
      </c>
      <c r="F435">
        <v>6.3</v>
      </c>
    </row>
    <row r="436" spans="2:6" ht="15" customHeight="1" x14ac:dyDescent="0.25">
      <c r="B436">
        <v>402133</v>
      </c>
      <c r="C436" t="s">
        <v>571</v>
      </c>
      <c r="D436" t="s">
        <v>998</v>
      </c>
      <c r="F436">
        <v>6.3</v>
      </c>
    </row>
    <row r="437" spans="2:6" ht="15" customHeight="1" x14ac:dyDescent="0.25">
      <c r="B437">
        <v>402134</v>
      </c>
      <c r="C437" t="s">
        <v>617</v>
      </c>
      <c r="D437" t="s">
        <v>998</v>
      </c>
      <c r="F437">
        <v>6.3</v>
      </c>
    </row>
    <row r="438" spans="2:6" ht="15" customHeight="1" x14ac:dyDescent="0.25">
      <c r="B438">
        <v>402148</v>
      </c>
      <c r="C438" t="s">
        <v>1004</v>
      </c>
      <c r="D438" t="s">
        <v>998</v>
      </c>
      <c r="F438">
        <v>6.3</v>
      </c>
    </row>
    <row r="439" spans="2:6" ht="15" customHeight="1" x14ac:dyDescent="0.25">
      <c r="B439">
        <v>402201</v>
      </c>
      <c r="C439" t="s">
        <v>668</v>
      </c>
      <c r="D439" t="s">
        <v>998</v>
      </c>
      <c r="F439">
        <v>6.3</v>
      </c>
    </row>
    <row r="440" spans="2:6" ht="15" customHeight="1" x14ac:dyDescent="0.25">
      <c r="B440">
        <v>402205</v>
      </c>
      <c r="C440" t="s">
        <v>1005</v>
      </c>
      <c r="D440" t="s">
        <v>999</v>
      </c>
    </row>
    <row r="441" spans="2:6" ht="15" customHeight="1" x14ac:dyDescent="0.25">
      <c r="B441">
        <v>402206</v>
      </c>
      <c r="C441" t="s">
        <v>1006</v>
      </c>
      <c r="D441" t="s">
        <v>999</v>
      </c>
    </row>
    <row r="442" spans="2:6" ht="15" customHeight="1" x14ac:dyDescent="0.25">
      <c r="B442">
        <v>402207</v>
      </c>
      <c r="C442" t="s">
        <v>1007</v>
      </c>
      <c r="D442" t="s">
        <v>999</v>
      </c>
    </row>
    <row r="443" spans="2:6" ht="15" customHeight="1" x14ac:dyDescent="0.25">
      <c r="B443">
        <v>402208</v>
      </c>
      <c r="C443" t="s">
        <v>745</v>
      </c>
      <c r="D443" t="s">
        <v>999</v>
      </c>
    </row>
    <row r="444" spans="2:6" ht="15" customHeight="1" x14ac:dyDescent="0.25">
      <c r="B444">
        <v>402209</v>
      </c>
      <c r="C444" t="s">
        <v>746</v>
      </c>
      <c r="D444" t="s">
        <v>999</v>
      </c>
    </row>
    <row r="445" spans="2:6" ht="15" customHeight="1" x14ac:dyDescent="0.25">
      <c r="B445">
        <v>402210</v>
      </c>
      <c r="C445" t="s">
        <v>747</v>
      </c>
      <c r="D445" t="s">
        <v>999</v>
      </c>
    </row>
    <row r="446" spans="2:6" ht="15" customHeight="1" x14ac:dyDescent="0.25">
      <c r="B446">
        <v>402211</v>
      </c>
      <c r="C446" t="s">
        <v>1008</v>
      </c>
      <c r="D446" t="s">
        <v>999</v>
      </c>
    </row>
    <row r="447" spans="2:6" ht="15" customHeight="1" x14ac:dyDescent="0.25">
      <c r="B447">
        <v>402212</v>
      </c>
      <c r="C447" t="s">
        <v>1009</v>
      </c>
      <c r="D447" t="s">
        <v>999</v>
      </c>
    </row>
    <row r="448" spans="2:6" ht="15" customHeight="1" x14ac:dyDescent="0.25">
      <c r="B448">
        <v>402213</v>
      </c>
      <c r="C448" t="s">
        <v>1010</v>
      </c>
      <c r="D448" t="s">
        <v>999</v>
      </c>
    </row>
    <row r="449" spans="2:6" ht="15" customHeight="1" x14ac:dyDescent="0.25">
      <c r="B449">
        <v>402214</v>
      </c>
      <c r="C449" t="s">
        <v>1011</v>
      </c>
      <c r="D449" t="s">
        <v>999</v>
      </c>
    </row>
    <row r="450" spans="2:6" ht="15" customHeight="1" x14ac:dyDescent="0.25">
      <c r="B450">
        <v>402215</v>
      </c>
      <c r="C450" t="s">
        <v>1012</v>
      </c>
      <c r="D450" t="s">
        <v>999</v>
      </c>
    </row>
    <row r="451" spans="2:6" ht="15" customHeight="1" x14ac:dyDescent="0.25">
      <c r="B451">
        <v>402216</v>
      </c>
      <c r="C451" t="s">
        <v>1013</v>
      </c>
      <c r="D451" t="s">
        <v>999</v>
      </c>
    </row>
    <row r="452" spans="2:6" ht="15" customHeight="1" x14ac:dyDescent="0.25">
      <c r="B452">
        <v>402233</v>
      </c>
      <c r="C452" t="s">
        <v>462</v>
      </c>
      <c r="D452" t="s">
        <v>998</v>
      </c>
      <c r="F452">
        <v>6.3</v>
      </c>
    </row>
    <row r="453" spans="2:6" ht="15" customHeight="1" x14ac:dyDescent="0.25">
      <c r="B453">
        <v>402235</v>
      </c>
      <c r="C453" t="s">
        <v>463</v>
      </c>
      <c r="D453" t="s">
        <v>998</v>
      </c>
      <c r="F453">
        <v>6.3</v>
      </c>
    </row>
    <row r="454" spans="2:6" ht="15" customHeight="1" x14ac:dyDescent="0.25">
      <c r="B454">
        <v>402240</v>
      </c>
      <c r="C454" t="s">
        <v>1014</v>
      </c>
      <c r="D454" t="s">
        <v>999</v>
      </c>
    </row>
    <row r="455" spans="2:6" ht="15" customHeight="1" x14ac:dyDescent="0.25">
      <c r="B455">
        <v>402244</v>
      </c>
      <c r="C455" t="s">
        <v>677</v>
      </c>
      <c r="D455" t="s">
        <v>952</v>
      </c>
      <c r="E455" t="s">
        <v>998</v>
      </c>
      <c r="F455">
        <v>5.3</v>
      </c>
    </row>
    <row r="456" spans="2:6" ht="15" customHeight="1" x14ac:dyDescent="0.25">
      <c r="B456">
        <v>402252</v>
      </c>
      <c r="C456" t="s">
        <v>572</v>
      </c>
      <c r="D456" t="s">
        <v>999</v>
      </c>
    </row>
    <row r="457" spans="2:6" ht="15" customHeight="1" x14ac:dyDescent="0.25">
      <c r="B457">
        <v>402253</v>
      </c>
      <c r="C457" t="s">
        <v>1015</v>
      </c>
      <c r="D457" t="s">
        <v>998</v>
      </c>
      <c r="F457">
        <v>6.3</v>
      </c>
    </row>
    <row r="458" spans="2:6" ht="15" customHeight="1" x14ac:dyDescent="0.25">
      <c r="B458">
        <v>402254</v>
      </c>
      <c r="C458" t="s">
        <v>1016</v>
      </c>
      <c r="D458" t="s">
        <v>998</v>
      </c>
      <c r="F458">
        <v>6.3</v>
      </c>
    </row>
    <row r="459" spans="2:6" x14ac:dyDescent="0.25">
      <c r="B459">
        <v>402257</v>
      </c>
      <c r="C459" t="s">
        <v>464</v>
      </c>
      <c r="D459" t="s">
        <v>1002</v>
      </c>
      <c r="F459">
        <v>6.1</v>
      </c>
    </row>
    <row r="460" spans="2:6" x14ac:dyDescent="0.25">
      <c r="B460">
        <v>402258</v>
      </c>
      <c r="C460" t="s">
        <v>573</v>
      </c>
      <c r="D460" t="s">
        <v>1002</v>
      </c>
      <c r="F460">
        <v>6.1</v>
      </c>
    </row>
    <row r="461" spans="2:6" ht="15" customHeight="1" x14ac:dyDescent="0.25">
      <c r="B461">
        <v>402264</v>
      </c>
      <c r="C461" t="s">
        <v>1017</v>
      </c>
      <c r="D461" t="s">
        <v>999</v>
      </c>
    </row>
    <row r="462" spans="2:6" ht="15" customHeight="1" x14ac:dyDescent="0.25">
      <c r="B462">
        <v>402278</v>
      </c>
      <c r="C462" t="s">
        <v>1018</v>
      </c>
      <c r="D462" t="s">
        <v>998</v>
      </c>
      <c r="F462">
        <v>6.3</v>
      </c>
    </row>
    <row r="463" spans="2:6" ht="15" customHeight="1" x14ac:dyDescent="0.25">
      <c r="B463">
        <v>402284</v>
      </c>
      <c r="C463" t="s">
        <v>618</v>
      </c>
      <c r="D463" t="s">
        <v>999</v>
      </c>
    </row>
    <row r="464" spans="2:6" ht="15" customHeight="1" x14ac:dyDescent="0.25">
      <c r="B464">
        <v>402285</v>
      </c>
      <c r="C464" t="s">
        <v>619</v>
      </c>
      <c r="D464" t="s">
        <v>999</v>
      </c>
    </row>
    <row r="465" spans="2:6" ht="15" customHeight="1" x14ac:dyDescent="0.25">
      <c r="B465">
        <v>402286</v>
      </c>
      <c r="C465" t="s">
        <v>620</v>
      </c>
      <c r="D465" t="s">
        <v>999</v>
      </c>
    </row>
    <row r="466" spans="2:6" ht="15" customHeight="1" x14ac:dyDescent="0.25">
      <c r="B466">
        <v>402287</v>
      </c>
      <c r="C466" t="s">
        <v>621</v>
      </c>
      <c r="D466" t="s">
        <v>999</v>
      </c>
    </row>
    <row r="467" spans="2:6" ht="15" customHeight="1" x14ac:dyDescent="0.25">
      <c r="B467">
        <v>402288</v>
      </c>
      <c r="C467" t="s">
        <v>622</v>
      </c>
      <c r="D467" t="s">
        <v>999</v>
      </c>
    </row>
    <row r="468" spans="2:6" ht="15" customHeight="1" x14ac:dyDescent="0.25">
      <c r="B468">
        <v>402289</v>
      </c>
      <c r="C468" t="s">
        <v>623</v>
      </c>
      <c r="D468" t="s">
        <v>999</v>
      </c>
    </row>
    <row r="469" spans="2:6" ht="15" customHeight="1" x14ac:dyDescent="0.25">
      <c r="B469">
        <v>402301</v>
      </c>
      <c r="C469" t="s">
        <v>1019</v>
      </c>
      <c r="D469" t="s">
        <v>999</v>
      </c>
    </row>
    <row r="470" spans="2:6" ht="15" customHeight="1" x14ac:dyDescent="0.25">
      <c r="B470">
        <v>402302</v>
      </c>
      <c r="C470" t="s">
        <v>574</v>
      </c>
      <c r="D470" t="s">
        <v>999</v>
      </c>
    </row>
    <row r="471" spans="2:6" ht="15" customHeight="1" x14ac:dyDescent="0.25">
      <c r="B471">
        <v>402303</v>
      </c>
      <c r="C471" t="s">
        <v>1020</v>
      </c>
      <c r="D471" t="s">
        <v>999</v>
      </c>
    </row>
    <row r="472" spans="2:6" ht="15" customHeight="1" x14ac:dyDescent="0.25">
      <c r="B472">
        <v>402328</v>
      </c>
      <c r="C472" t="s">
        <v>465</v>
      </c>
      <c r="D472" t="s">
        <v>999</v>
      </c>
    </row>
    <row r="473" spans="2:6" ht="15" customHeight="1" x14ac:dyDescent="0.25">
      <c r="B473">
        <v>402329</v>
      </c>
      <c r="C473" t="s">
        <v>466</v>
      </c>
      <c r="D473" t="s">
        <v>999</v>
      </c>
    </row>
    <row r="474" spans="2:6" ht="15" customHeight="1" x14ac:dyDescent="0.25">
      <c r="B474">
        <v>402361</v>
      </c>
      <c r="C474" t="s">
        <v>772</v>
      </c>
      <c r="D474" t="s">
        <v>998</v>
      </c>
      <c r="F474">
        <v>6.3</v>
      </c>
    </row>
    <row r="475" spans="2:6" ht="15" customHeight="1" x14ac:dyDescent="0.25">
      <c r="B475">
        <v>402362</v>
      </c>
      <c r="C475" t="s">
        <v>768</v>
      </c>
      <c r="D475" t="s">
        <v>998</v>
      </c>
      <c r="F475">
        <v>6.3</v>
      </c>
    </row>
    <row r="476" spans="2:6" ht="15" customHeight="1" x14ac:dyDescent="0.25">
      <c r="B476">
        <v>402363</v>
      </c>
      <c r="C476" t="s">
        <v>769</v>
      </c>
      <c r="D476" t="s">
        <v>998</v>
      </c>
      <c r="F476">
        <v>6.3</v>
      </c>
    </row>
    <row r="477" spans="2:6" ht="15" customHeight="1" x14ac:dyDescent="0.25">
      <c r="B477">
        <v>402364</v>
      </c>
      <c r="C477" t="s">
        <v>1021</v>
      </c>
      <c r="D477" t="s">
        <v>998</v>
      </c>
      <c r="F477">
        <v>6.3</v>
      </c>
    </row>
    <row r="478" spans="2:6" ht="15" customHeight="1" x14ac:dyDescent="0.25">
      <c r="B478">
        <v>402365</v>
      </c>
      <c r="C478" t="s">
        <v>1022</v>
      </c>
      <c r="D478" t="s">
        <v>998</v>
      </c>
      <c r="F478">
        <v>6.3</v>
      </c>
    </row>
    <row r="479" spans="2:6" ht="15" customHeight="1" x14ac:dyDescent="0.25">
      <c r="B479">
        <v>402366</v>
      </c>
      <c r="C479" t="s">
        <v>1023</v>
      </c>
      <c r="D479" t="s">
        <v>998</v>
      </c>
      <c r="F479">
        <v>6.3</v>
      </c>
    </row>
    <row r="480" spans="2:6" ht="15" customHeight="1" x14ac:dyDescent="0.25">
      <c r="B480">
        <v>402367</v>
      </c>
      <c r="C480" t="s">
        <v>1024</v>
      </c>
      <c r="D480" t="s">
        <v>998</v>
      </c>
      <c r="F480">
        <v>6.3</v>
      </c>
    </row>
    <row r="481" spans="2:6" ht="15" customHeight="1" x14ac:dyDescent="0.25">
      <c r="B481">
        <v>402368</v>
      </c>
      <c r="C481" t="s">
        <v>1025</v>
      </c>
      <c r="D481" t="s">
        <v>998</v>
      </c>
      <c r="F481">
        <v>6.3</v>
      </c>
    </row>
    <row r="482" spans="2:6" ht="15" customHeight="1" x14ac:dyDescent="0.25">
      <c r="B482">
        <v>402369</v>
      </c>
      <c r="C482" t="s">
        <v>1026</v>
      </c>
      <c r="D482" t="s">
        <v>998</v>
      </c>
      <c r="F482">
        <v>6.3</v>
      </c>
    </row>
    <row r="483" spans="2:6" ht="15" customHeight="1" x14ac:dyDescent="0.25">
      <c r="B483">
        <v>402370</v>
      </c>
      <c r="C483" t="s">
        <v>1027</v>
      </c>
      <c r="D483" t="s">
        <v>998</v>
      </c>
      <c r="F483">
        <v>6.3</v>
      </c>
    </row>
    <row r="484" spans="2:6" ht="15" customHeight="1" x14ac:dyDescent="0.25">
      <c r="B484">
        <v>402371</v>
      </c>
      <c r="C484" t="s">
        <v>1028</v>
      </c>
      <c r="D484" t="s">
        <v>998</v>
      </c>
      <c r="F484">
        <v>6.3</v>
      </c>
    </row>
    <row r="485" spans="2:6" ht="15" customHeight="1" x14ac:dyDescent="0.25">
      <c r="B485">
        <v>402381</v>
      </c>
      <c r="C485" t="s">
        <v>467</v>
      </c>
      <c r="D485" t="s">
        <v>998</v>
      </c>
      <c r="F485">
        <v>6.3</v>
      </c>
    </row>
    <row r="486" spans="2:6" ht="15" customHeight="1" x14ac:dyDescent="0.25">
      <c r="B486">
        <v>402404</v>
      </c>
      <c r="C486" t="s">
        <v>468</v>
      </c>
      <c r="D486" t="s">
        <v>998</v>
      </c>
      <c r="F486">
        <v>6.3</v>
      </c>
    </row>
    <row r="487" spans="2:6" ht="15" customHeight="1" x14ac:dyDescent="0.25">
      <c r="B487">
        <v>402405</v>
      </c>
      <c r="C487" t="s">
        <v>1029</v>
      </c>
      <c r="D487" t="s">
        <v>998</v>
      </c>
      <c r="F487">
        <v>6.3</v>
      </c>
    </row>
    <row r="488" spans="2:6" ht="15" customHeight="1" x14ac:dyDescent="0.25">
      <c r="B488">
        <v>403316</v>
      </c>
      <c r="C488" t="s">
        <v>722</v>
      </c>
      <c r="D488" t="s">
        <v>999</v>
      </c>
    </row>
    <row r="489" spans="2:6" ht="15" customHeight="1" x14ac:dyDescent="0.25">
      <c r="B489">
        <v>403317</v>
      </c>
      <c r="C489" t="s">
        <v>723</v>
      </c>
      <c r="D489" t="s">
        <v>999</v>
      </c>
    </row>
    <row r="490" spans="2:6" ht="15" customHeight="1" x14ac:dyDescent="0.25">
      <c r="B490">
        <v>403318</v>
      </c>
      <c r="C490" t="s">
        <v>724</v>
      </c>
      <c r="D490" t="s">
        <v>999</v>
      </c>
    </row>
    <row r="491" spans="2:6" ht="15" customHeight="1" x14ac:dyDescent="0.25">
      <c r="B491">
        <v>403319</v>
      </c>
      <c r="C491" t="s">
        <v>725</v>
      </c>
      <c r="D491" t="s">
        <v>999</v>
      </c>
    </row>
    <row r="492" spans="2:6" x14ac:dyDescent="0.25">
      <c r="B492">
        <v>403321</v>
      </c>
      <c r="C492" t="s">
        <v>1030</v>
      </c>
      <c r="D492" t="s">
        <v>1002</v>
      </c>
      <c r="F492">
        <v>6.1</v>
      </c>
    </row>
    <row r="493" spans="2:6" ht="15" customHeight="1" x14ac:dyDescent="0.25">
      <c r="B493">
        <v>409101</v>
      </c>
      <c r="C493" t="s">
        <v>1031</v>
      </c>
      <c r="D493" t="s">
        <v>962</v>
      </c>
      <c r="F493">
        <v>5.0999999999999996</v>
      </c>
    </row>
    <row r="494" spans="2:6" ht="15" customHeight="1" x14ac:dyDescent="0.25">
      <c r="B494">
        <v>412511</v>
      </c>
      <c r="C494" t="s">
        <v>681</v>
      </c>
      <c r="D494" t="s">
        <v>952</v>
      </c>
      <c r="E494" t="s">
        <v>998</v>
      </c>
      <c r="F494">
        <v>5.3</v>
      </c>
    </row>
    <row r="495" spans="2:6" ht="15" customHeight="1" x14ac:dyDescent="0.25">
      <c r="B495">
        <v>412522</v>
      </c>
      <c r="C495" t="s">
        <v>1032</v>
      </c>
      <c r="D495" t="s">
        <v>998</v>
      </c>
      <c r="F495">
        <v>6.3</v>
      </c>
    </row>
    <row r="496" spans="2:6" ht="15" customHeight="1" x14ac:dyDescent="0.25">
      <c r="B496">
        <v>413523</v>
      </c>
      <c r="C496" t="s">
        <v>557</v>
      </c>
      <c r="D496" t="s">
        <v>773</v>
      </c>
      <c r="F496">
        <v>5.2</v>
      </c>
    </row>
    <row r="497" spans="2:6" ht="15" customHeight="1" x14ac:dyDescent="0.25">
      <c r="B497">
        <v>440101</v>
      </c>
      <c r="C497" t="s">
        <v>449</v>
      </c>
      <c r="D497" t="s">
        <v>952</v>
      </c>
      <c r="F497">
        <v>5.3</v>
      </c>
    </row>
    <row r="498" spans="2:6" ht="15" customHeight="1" x14ac:dyDescent="0.25">
      <c r="B498">
        <v>440102</v>
      </c>
      <c r="C498" t="s">
        <v>1033</v>
      </c>
      <c r="D498" t="s">
        <v>86</v>
      </c>
      <c r="F498">
        <v>5.2</v>
      </c>
    </row>
    <row r="499" spans="2:6" ht="15" customHeight="1" x14ac:dyDescent="0.25">
      <c r="B499">
        <v>440108</v>
      </c>
      <c r="C499" t="s">
        <v>1034</v>
      </c>
      <c r="D499" t="s">
        <v>952</v>
      </c>
      <c r="F499">
        <v>5.3</v>
      </c>
    </row>
    <row r="500" spans="2:6" ht="15" customHeight="1" x14ac:dyDescent="0.25">
      <c r="B500">
        <v>440110</v>
      </c>
      <c r="C500" t="s">
        <v>1035</v>
      </c>
      <c r="D500" t="s">
        <v>952</v>
      </c>
      <c r="F500">
        <v>5.3</v>
      </c>
    </row>
    <row r="501" spans="2:6" ht="15" customHeight="1" x14ac:dyDescent="0.25">
      <c r="B501">
        <v>440157</v>
      </c>
      <c r="C501" t="s">
        <v>1036</v>
      </c>
      <c r="D501" t="s">
        <v>952</v>
      </c>
      <c r="F501">
        <v>5.3</v>
      </c>
    </row>
    <row r="502" spans="2:6" ht="15" customHeight="1" x14ac:dyDescent="0.25">
      <c r="B502">
        <v>440158</v>
      </c>
      <c r="C502" t="s">
        <v>607</v>
      </c>
      <c r="D502" t="s">
        <v>952</v>
      </c>
      <c r="F502">
        <v>5.3</v>
      </c>
    </row>
    <row r="503" spans="2:6" ht="15" customHeight="1" x14ac:dyDescent="0.25">
      <c r="B503">
        <v>440159</v>
      </c>
      <c r="C503" t="s">
        <v>568</v>
      </c>
      <c r="D503" t="s">
        <v>952</v>
      </c>
      <c r="F503">
        <v>5.3</v>
      </c>
    </row>
    <row r="504" spans="2:6" ht="15" customHeight="1" x14ac:dyDescent="0.25">
      <c r="B504">
        <v>440160</v>
      </c>
      <c r="C504" t="s">
        <v>1037</v>
      </c>
      <c r="D504" t="s">
        <v>952</v>
      </c>
      <c r="F504">
        <v>5.3</v>
      </c>
    </row>
    <row r="505" spans="2:6" ht="15" customHeight="1" x14ac:dyDescent="0.25">
      <c r="B505">
        <v>440161</v>
      </c>
      <c r="C505" t="s">
        <v>569</v>
      </c>
      <c r="D505" t="s">
        <v>952</v>
      </c>
      <c r="F505">
        <v>5.3</v>
      </c>
    </row>
    <row r="506" spans="2:6" ht="15" customHeight="1" x14ac:dyDescent="0.25">
      <c r="B506">
        <v>440185</v>
      </c>
      <c r="C506" t="s">
        <v>1038</v>
      </c>
      <c r="D506" t="s">
        <v>994</v>
      </c>
      <c r="F506">
        <v>5.4</v>
      </c>
    </row>
    <row r="507" spans="2:6" ht="15" customHeight="1" x14ac:dyDescent="0.25">
      <c r="B507">
        <v>440187</v>
      </c>
      <c r="C507" t="s">
        <v>608</v>
      </c>
      <c r="D507" t="s">
        <v>994</v>
      </c>
      <c r="F507">
        <v>5.4</v>
      </c>
    </row>
    <row r="508" spans="2:6" ht="15" customHeight="1" x14ac:dyDescent="0.25">
      <c r="B508">
        <v>440190</v>
      </c>
      <c r="C508" t="s">
        <v>570</v>
      </c>
      <c r="D508" t="s">
        <v>994</v>
      </c>
      <c r="F508">
        <v>5.4</v>
      </c>
    </row>
    <row r="509" spans="2:6" ht="15" customHeight="1" x14ac:dyDescent="0.25">
      <c r="B509">
        <v>440225</v>
      </c>
      <c r="C509" t="s">
        <v>450</v>
      </c>
      <c r="D509" t="s">
        <v>964</v>
      </c>
      <c r="E509" t="s">
        <v>1152</v>
      </c>
      <c r="F509">
        <v>5.5</v>
      </c>
    </row>
    <row r="510" spans="2:6" ht="15" customHeight="1" x14ac:dyDescent="0.25">
      <c r="B510">
        <v>440301</v>
      </c>
      <c r="C510" t="s">
        <v>1039</v>
      </c>
      <c r="D510" t="s">
        <v>998</v>
      </c>
      <c r="F510">
        <v>6.3</v>
      </c>
    </row>
    <row r="511" spans="2:6" ht="15" customHeight="1" x14ac:dyDescent="0.25">
      <c r="B511">
        <v>440325</v>
      </c>
      <c r="C511" t="s">
        <v>732</v>
      </c>
      <c r="D511" t="s">
        <v>998</v>
      </c>
      <c r="F511">
        <v>6.3</v>
      </c>
    </row>
    <row r="512" spans="2:6" ht="15" customHeight="1" x14ac:dyDescent="0.25">
      <c r="B512">
        <v>440329</v>
      </c>
      <c r="C512" t="s">
        <v>1040</v>
      </c>
      <c r="D512" t="s">
        <v>998</v>
      </c>
      <c r="F512">
        <v>6.3</v>
      </c>
    </row>
    <row r="513" spans="2:6" ht="15" customHeight="1" x14ac:dyDescent="0.25">
      <c r="B513">
        <v>440416</v>
      </c>
      <c r="C513" t="s">
        <v>471</v>
      </c>
      <c r="D513" t="s">
        <v>998</v>
      </c>
      <c r="F513">
        <v>6.3</v>
      </c>
    </row>
    <row r="514" spans="2:6" ht="15" customHeight="1" x14ac:dyDescent="0.25">
      <c r="B514">
        <v>440425</v>
      </c>
      <c r="C514" t="s">
        <v>716</v>
      </c>
      <c r="D514" t="s">
        <v>999</v>
      </c>
    </row>
    <row r="515" spans="2:6" ht="15" customHeight="1" x14ac:dyDescent="0.25">
      <c r="B515">
        <v>440426</v>
      </c>
      <c r="C515" t="s">
        <v>717</v>
      </c>
      <c r="D515" t="s">
        <v>999</v>
      </c>
    </row>
    <row r="516" spans="2:6" ht="15" customHeight="1" x14ac:dyDescent="0.25">
      <c r="B516">
        <v>440429</v>
      </c>
      <c r="C516" t="s">
        <v>1041</v>
      </c>
      <c r="D516" t="s">
        <v>998</v>
      </c>
      <c r="F516">
        <v>6.3</v>
      </c>
    </row>
    <row r="517" spans="2:6" ht="15" customHeight="1" x14ac:dyDescent="0.25">
      <c r="B517">
        <v>440433</v>
      </c>
      <c r="C517" t="s">
        <v>697</v>
      </c>
      <c r="D517" t="s">
        <v>999</v>
      </c>
    </row>
    <row r="518" spans="2:6" ht="15" customHeight="1" x14ac:dyDescent="0.25">
      <c r="B518">
        <v>440434</v>
      </c>
      <c r="C518" t="s">
        <v>698</v>
      </c>
      <c r="D518" t="s">
        <v>999</v>
      </c>
    </row>
    <row r="519" spans="2:6" ht="15" customHeight="1" x14ac:dyDescent="0.25">
      <c r="B519">
        <v>440485</v>
      </c>
      <c r="C519" t="s">
        <v>732</v>
      </c>
      <c r="D519" t="s">
        <v>998</v>
      </c>
      <c r="F519">
        <v>6.3</v>
      </c>
    </row>
    <row r="520" spans="2:6" ht="15" customHeight="1" x14ac:dyDescent="0.25">
      <c r="B520">
        <v>440509</v>
      </c>
      <c r="C520" t="s">
        <v>472</v>
      </c>
      <c r="D520" t="s">
        <v>998</v>
      </c>
      <c r="F520">
        <v>6.3</v>
      </c>
    </row>
    <row r="521" spans="2:6" x14ac:dyDescent="0.25">
      <c r="B521">
        <v>440512</v>
      </c>
      <c r="C521" t="s">
        <v>577</v>
      </c>
      <c r="D521" t="s">
        <v>1002</v>
      </c>
      <c r="F521">
        <v>6.1</v>
      </c>
    </row>
    <row r="522" spans="2:6" ht="15" customHeight="1" x14ac:dyDescent="0.25">
      <c r="B522">
        <v>440515</v>
      </c>
      <c r="C522" t="s">
        <v>1042</v>
      </c>
      <c r="D522" t="s">
        <v>998</v>
      </c>
      <c r="F522">
        <v>6.3</v>
      </c>
    </row>
    <row r="523" spans="2:6" ht="15" customHeight="1" x14ac:dyDescent="0.25">
      <c r="B523">
        <v>444444</v>
      </c>
      <c r="C523" t="s">
        <v>1043</v>
      </c>
      <c r="D523" t="s">
        <v>952</v>
      </c>
      <c r="F523">
        <v>5.3</v>
      </c>
    </row>
    <row r="524" spans="2:6" ht="15" customHeight="1" x14ac:dyDescent="0.25">
      <c r="B524">
        <v>501111</v>
      </c>
      <c r="C524" t="s">
        <v>1044</v>
      </c>
      <c r="D524" t="s">
        <v>952</v>
      </c>
      <c r="F524">
        <v>5.3</v>
      </c>
    </row>
    <row r="525" spans="2:6" ht="15" customHeight="1" x14ac:dyDescent="0.25">
      <c r="B525">
        <v>601111</v>
      </c>
      <c r="C525" t="s">
        <v>1045</v>
      </c>
      <c r="D525" t="s">
        <v>952</v>
      </c>
      <c r="F525">
        <v>5.3</v>
      </c>
    </row>
    <row r="526" spans="2:6" ht="15" customHeight="1" x14ac:dyDescent="0.25">
      <c r="B526">
        <v>700001</v>
      </c>
      <c r="C526" t="s">
        <v>1046</v>
      </c>
      <c r="D526" t="s">
        <v>773</v>
      </c>
    </row>
    <row r="527" spans="2:6" ht="15" customHeight="1" x14ac:dyDescent="0.25">
      <c r="B527">
        <v>700002</v>
      </c>
      <c r="C527" t="s">
        <v>1047</v>
      </c>
      <c r="D527" t="s">
        <v>773</v>
      </c>
    </row>
    <row r="528" spans="2:6" ht="15" customHeight="1" x14ac:dyDescent="0.25">
      <c r="B528">
        <v>999998</v>
      </c>
      <c r="C528" t="s">
        <v>609</v>
      </c>
      <c r="D528" t="s">
        <v>952</v>
      </c>
      <c r="F528">
        <v>5.3</v>
      </c>
    </row>
    <row r="529" spans="2:6" ht="15" customHeight="1" x14ac:dyDescent="0.25">
      <c r="B529">
        <v>999999</v>
      </c>
      <c r="C529" t="s">
        <v>1048</v>
      </c>
      <c r="D529" t="s">
        <v>773</v>
      </c>
    </row>
    <row r="530" spans="2:6" ht="15" customHeight="1" x14ac:dyDescent="0.25">
      <c r="B530">
        <v>142052</v>
      </c>
      <c r="C530" t="s">
        <v>878</v>
      </c>
      <c r="D530" t="s">
        <v>773</v>
      </c>
    </row>
    <row r="531" spans="2:6" ht="15" customHeight="1" x14ac:dyDescent="0.25">
      <c r="B531">
        <v>301238</v>
      </c>
      <c r="C531" t="s">
        <v>1049</v>
      </c>
      <c r="D531" t="s">
        <v>994</v>
      </c>
      <c r="F531">
        <v>5.4</v>
      </c>
    </row>
    <row r="532" spans="2:6" ht="15" customHeight="1" x14ac:dyDescent="0.25">
      <c r="B532">
        <v>440165</v>
      </c>
      <c r="C532" t="s">
        <v>1050</v>
      </c>
      <c r="D532" t="s">
        <v>994</v>
      </c>
      <c r="F532">
        <v>5.4</v>
      </c>
    </row>
    <row r="533" spans="2:6" ht="15" customHeight="1" x14ac:dyDescent="0.25">
      <c r="B533">
        <v>141307</v>
      </c>
      <c r="C533" t="s">
        <v>1051</v>
      </c>
      <c r="D533" t="s">
        <v>773</v>
      </c>
    </row>
    <row r="534" spans="2:6" ht="15" customHeight="1" x14ac:dyDescent="0.25">
      <c r="B534">
        <v>141321</v>
      </c>
      <c r="C534" t="s">
        <v>1052</v>
      </c>
      <c r="D534" t="s">
        <v>773</v>
      </c>
    </row>
    <row r="535" spans="2:6" ht="15" customHeight="1" x14ac:dyDescent="0.25">
      <c r="B535">
        <v>403301</v>
      </c>
      <c r="C535" t="s">
        <v>1053</v>
      </c>
      <c r="D535" t="s">
        <v>998</v>
      </c>
      <c r="F535">
        <v>6.3</v>
      </c>
    </row>
    <row r="536" spans="2:6" ht="15" customHeight="1" x14ac:dyDescent="0.25">
      <c r="B536">
        <v>107120</v>
      </c>
      <c r="C536" t="s">
        <v>1054</v>
      </c>
      <c r="D536" t="s">
        <v>773</v>
      </c>
    </row>
    <row r="537" spans="2:6" ht="15" customHeight="1" x14ac:dyDescent="0.25">
      <c r="B537">
        <v>211168</v>
      </c>
      <c r="C537" t="s">
        <v>1055</v>
      </c>
      <c r="D537" t="s">
        <v>773</v>
      </c>
    </row>
    <row r="538" spans="2:6" x14ac:dyDescent="0.25">
      <c r="B538">
        <v>440435</v>
      </c>
      <c r="C538" t="s">
        <v>1056</v>
      </c>
      <c r="D538" t="s">
        <v>1002</v>
      </c>
      <c r="F538">
        <v>6.1</v>
      </c>
    </row>
    <row r="539" spans="2:6" ht="15" customHeight="1" x14ac:dyDescent="0.25">
      <c r="B539">
        <v>440437</v>
      </c>
      <c r="C539" t="s">
        <v>1057</v>
      </c>
      <c r="D539" t="s">
        <v>998</v>
      </c>
      <c r="F539">
        <v>6.3</v>
      </c>
    </row>
    <row r="540" spans="2:6" ht="15" customHeight="1" x14ac:dyDescent="0.25">
      <c r="B540">
        <v>211632</v>
      </c>
      <c r="C540" t="s">
        <v>538</v>
      </c>
      <c r="D540" t="s">
        <v>776</v>
      </c>
    </row>
    <row r="541" spans="2:6" ht="15" customHeight="1" x14ac:dyDescent="0.25">
      <c r="B541">
        <v>281102</v>
      </c>
      <c r="C541" t="s">
        <v>1058</v>
      </c>
      <c r="D541" t="s">
        <v>776</v>
      </c>
    </row>
    <row r="542" spans="2:6" ht="15" customHeight="1" x14ac:dyDescent="0.25">
      <c r="B542">
        <v>142075</v>
      </c>
      <c r="C542" t="s">
        <v>1059</v>
      </c>
      <c r="D542" t="s">
        <v>776</v>
      </c>
    </row>
    <row r="543" spans="2:6" ht="15" customHeight="1" x14ac:dyDescent="0.25">
      <c r="B543">
        <v>141574</v>
      </c>
      <c r="C543" t="s">
        <v>1060</v>
      </c>
      <c r="D543" t="s">
        <v>776</v>
      </c>
    </row>
    <row r="544" spans="2:6" ht="15" customHeight="1" x14ac:dyDescent="0.25">
      <c r="B544">
        <v>141827</v>
      </c>
      <c r="C544" t="s">
        <v>1061</v>
      </c>
      <c r="D544" t="s">
        <v>776</v>
      </c>
    </row>
    <row r="545" spans="2:6" ht="15" customHeight="1" x14ac:dyDescent="0.25">
      <c r="B545">
        <v>142039</v>
      </c>
      <c r="C545" t="s">
        <v>1062</v>
      </c>
      <c r="D545" t="s">
        <v>776</v>
      </c>
    </row>
    <row r="546" spans="2:6" ht="15" customHeight="1" x14ac:dyDescent="0.25">
      <c r="B546">
        <v>261026</v>
      </c>
      <c r="C546" t="s">
        <v>501</v>
      </c>
      <c r="D546" t="s">
        <v>776</v>
      </c>
    </row>
    <row r="547" spans="2:6" ht="15" customHeight="1" x14ac:dyDescent="0.25">
      <c r="B547">
        <v>281290</v>
      </c>
      <c r="C547" t="s">
        <v>483</v>
      </c>
      <c r="D547" t="s">
        <v>776</v>
      </c>
    </row>
    <row r="548" spans="2:6" ht="15" customHeight="1" x14ac:dyDescent="0.25">
      <c r="B548">
        <v>281292</v>
      </c>
      <c r="C548" t="s">
        <v>484</v>
      </c>
      <c r="D548" t="s">
        <v>776</v>
      </c>
    </row>
    <row r="549" spans="2:6" ht="15" customHeight="1" x14ac:dyDescent="0.25">
      <c r="B549">
        <v>401279</v>
      </c>
      <c r="C549" t="s">
        <v>1063</v>
      </c>
      <c r="D549" t="s">
        <v>998</v>
      </c>
      <c r="F549">
        <v>6.3</v>
      </c>
    </row>
    <row r="550" spans="2:6" ht="15" customHeight="1" x14ac:dyDescent="0.25">
      <c r="B550">
        <v>401280</v>
      </c>
      <c r="C550" t="s">
        <v>1064</v>
      </c>
      <c r="D550" t="s">
        <v>998</v>
      </c>
      <c r="F550">
        <v>6.3</v>
      </c>
    </row>
    <row r="551" spans="2:6" ht="15" customHeight="1" x14ac:dyDescent="0.25">
      <c r="B551">
        <v>401508</v>
      </c>
      <c r="C551" t="s">
        <v>453</v>
      </c>
      <c r="D551" t="s">
        <v>998</v>
      </c>
      <c r="F551">
        <v>6.3</v>
      </c>
    </row>
    <row r="552" spans="2:6" ht="15" customHeight="1" x14ac:dyDescent="0.25">
      <c r="B552">
        <v>141299</v>
      </c>
      <c r="C552" t="s">
        <v>1065</v>
      </c>
      <c r="D552" t="s">
        <v>776</v>
      </c>
    </row>
    <row r="553" spans="2:6" ht="15" customHeight="1" x14ac:dyDescent="0.25">
      <c r="B553">
        <v>301233</v>
      </c>
      <c r="C553" t="s">
        <v>1066</v>
      </c>
      <c r="D553" t="s">
        <v>952</v>
      </c>
      <c r="F553">
        <v>5.3</v>
      </c>
    </row>
    <row r="554" spans="2:6" ht="15" customHeight="1" x14ac:dyDescent="0.25">
      <c r="B554">
        <v>401526</v>
      </c>
      <c r="C554" t="s">
        <v>1067</v>
      </c>
      <c r="D554" t="s">
        <v>998</v>
      </c>
      <c r="F554">
        <v>6.3</v>
      </c>
    </row>
    <row r="555" spans="2:6" ht="15" customHeight="1" x14ac:dyDescent="0.25">
      <c r="B555">
        <v>401527</v>
      </c>
      <c r="C555" t="s">
        <v>1068</v>
      </c>
      <c r="D555" t="s">
        <v>998</v>
      </c>
      <c r="F555">
        <v>6.3</v>
      </c>
    </row>
    <row r="556" spans="2:6" ht="15" customHeight="1" x14ac:dyDescent="0.25">
      <c r="B556">
        <v>260119</v>
      </c>
      <c r="C556" t="s">
        <v>1069</v>
      </c>
      <c r="D556" t="s">
        <v>773</v>
      </c>
    </row>
    <row r="557" spans="2:6" ht="15" customHeight="1" x14ac:dyDescent="0.25">
      <c r="B557">
        <v>281145</v>
      </c>
      <c r="C557" t="s">
        <v>645</v>
      </c>
      <c r="D557" t="s">
        <v>773</v>
      </c>
    </row>
    <row r="558" spans="2:6" ht="15" customHeight="1" x14ac:dyDescent="0.25">
      <c r="B558">
        <v>281293</v>
      </c>
      <c r="C558" t="s">
        <v>651</v>
      </c>
      <c r="D558" t="s">
        <v>773</v>
      </c>
    </row>
    <row r="559" spans="2:6" ht="15" customHeight="1" x14ac:dyDescent="0.25">
      <c r="B559">
        <v>281295</v>
      </c>
      <c r="C559" t="s">
        <v>652</v>
      </c>
      <c r="D559" t="s">
        <v>773</v>
      </c>
    </row>
    <row r="560" spans="2:6" ht="15" customHeight="1" x14ac:dyDescent="0.25">
      <c r="B560">
        <v>304244</v>
      </c>
      <c r="C560" t="s">
        <v>1070</v>
      </c>
      <c r="D560" t="s">
        <v>86</v>
      </c>
      <c r="F560">
        <v>5.2</v>
      </c>
    </row>
    <row r="561" spans="2:6" ht="15" customHeight="1" x14ac:dyDescent="0.25">
      <c r="B561">
        <v>401528</v>
      </c>
      <c r="C561" t="s">
        <v>1071</v>
      </c>
      <c r="D561" t="s">
        <v>998</v>
      </c>
      <c r="F561">
        <v>6.3</v>
      </c>
    </row>
    <row r="562" spans="2:6" ht="15" customHeight="1" x14ac:dyDescent="0.25">
      <c r="B562">
        <v>281136</v>
      </c>
      <c r="C562" t="s">
        <v>709</v>
      </c>
      <c r="D562" t="s">
        <v>776</v>
      </c>
    </row>
    <row r="563" spans="2:6" ht="15" customHeight="1" x14ac:dyDescent="0.25">
      <c r="B563">
        <v>281140</v>
      </c>
      <c r="C563" t="s">
        <v>710</v>
      </c>
      <c r="D563" t="s">
        <v>776</v>
      </c>
    </row>
    <row r="564" spans="2:6" ht="15" customHeight="1" x14ac:dyDescent="0.25">
      <c r="B564">
        <v>281227</v>
      </c>
      <c r="C564" t="s">
        <v>711</v>
      </c>
      <c r="D564" t="s">
        <v>776</v>
      </c>
    </row>
    <row r="565" spans="2:6" ht="15" customHeight="1" x14ac:dyDescent="0.25">
      <c r="B565">
        <v>281294</v>
      </c>
      <c r="C565" t="s">
        <v>712</v>
      </c>
      <c r="D565" t="s">
        <v>776</v>
      </c>
    </row>
    <row r="566" spans="2:6" ht="15" customHeight="1" x14ac:dyDescent="0.25">
      <c r="B566">
        <v>281297</v>
      </c>
      <c r="C566" t="s">
        <v>713</v>
      </c>
      <c r="D566" t="s">
        <v>776</v>
      </c>
    </row>
    <row r="567" spans="2:6" ht="15" customHeight="1" x14ac:dyDescent="0.25">
      <c r="B567">
        <v>301229</v>
      </c>
      <c r="C567" t="s">
        <v>1072</v>
      </c>
      <c r="D567" t="s">
        <v>952</v>
      </c>
      <c r="F567">
        <v>5.3</v>
      </c>
    </row>
    <row r="568" spans="2:6" ht="15" customHeight="1" x14ac:dyDescent="0.25">
      <c r="B568">
        <v>141303</v>
      </c>
      <c r="C568" t="s">
        <v>1073</v>
      </c>
      <c r="D568" t="s">
        <v>776</v>
      </c>
    </row>
    <row r="569" spans="2:6" ht="15" customHeight="1" x14ac:dyDescent="0.25">
      <c r="B569">
        <v>281296</v>
      </c>
      <c r="C569" t="s">
        <v>738</v>
      </c>
      <c r="D569" t="s">
        <v>776</v>
      </c>
    </row>
    <row r="570" spans="2:6" ht="15" customHeight="1" x14ac:dyDescent="0.25">
      <c r="B570">
        <v>301142</v>
      </c>
      <c r="C570" t="s">
        <v>1074</v>
      </c>
      <c r="D570" t="s">
        <v>952</v>
      </c>
      <c r="F570">
        <v>5.3</v>
      </c>
    </row>
    <row r="571" spans="2:6" ht="15" customHeight="1" x14ac:dyDescent="0.25">
      <c r="B571">
        <v>102119</v>
      </c>
      <c r="C571" t="s">
        <v>1075</v>
      </c>
      <c r="D571" t="s">
        <v>776</v>
      </c>
    </row>
    <row r="572" spans="2:6" ht="15" customHeight="1" x14ac:dyDescent="0.25">
      <c r="B572">
        <v>111155</v>
      </c>
      <c r="C572" t="s">
        <v>1076</v>
      </c>
      <c r="D572" t="s">
        <v>776</v>
      </c>
    </row>
    <row r="573" spans="2:6" ht="15" customHeight="1" x14ac:dyDescent="0.25">
      <c r="B573">
        <v>170139</v>
      </c>
      <c r="C573" t="s">
        <v>1077</v>
      </c>
      <c r="D573" t="s">
        <v>776</v>
      </c>
    </row>
    <row r="574" spans="2:6" ht="15" customHeight="1" x14ac:dyDescent="0.25">
      <c r="B574">
        <v>311630</v>
      </c>
      <c r="C574" t="s">
        <v>1078</v>
      </c>
      <c r="D574" t="s">
        <v>776</v>
      </c>
    </row>
    <row r="575" spans="2:6" ht="15" customHeight="1" x14ac:dyDescent="0.25">
      <c r="B575">
        <v>440156</v>
      </c>
      <c r="C575" t="s">
        <v>744</v>
      </c>
      <c r="D575" t="s">
        <v>952</v>
      </c>
      <c r="F575">
        <v>5.3</v>
      </c>
    </row>
    <row r="576" spans="2:6" ht="15" customHeight="1" x14ac:dyDescent="0.25">
      <c r="B576">
        <v>315323</v>
      </c>
      <c r="C576" t="s">
        <v>1079</v>
      </c>
      <c r="D576" t="s">
        <v>994</v>
      </c>
      <c r="F576">
        <v>5.4</v>
      </c>
    </row>
    <row r="577" spans="2:6" ht="15" customHeight="1" x14ac:dyDescent="0.25">
      <c r="B577">
        <v>315324</v>
      </c>
      <c r="C577" t="s">
        <v>1080</v>
      </c>
      <c r="D577" t="s">
        <v>994</v>
      </c>
      <c r="F577">
        <v>5.4</v>
      </c>
    </row>
    <row r="578" spans="2:6" ht="15" customHeight="1" x14ac:dyDescent="0.25">
      <c r="B578">
        <v>440186</v>
      </c>
      <c r="C578" t="s">
        <v>667</v>
      </c>
      <c r="D578" t="s">
        <v>994</v>
      </c>
      <c r="F578">
        <v>5.4</v>
      </c>
    </row>
    <row r="579" spans="2:6" ht="15" customHeight="1" x14ac:dyDescent="0.25">
      <c r="B579">
        <v>315324</v>
      </c>
      <c r="C579" t="s">
        <v>1080</v>
      </c>
      <c r="D579" t="s">
        <v>994</v>
      </c>
      <c r="F579">
        <v>5.4</v>
      </c>
    </row>
    <row r="580" spans="2:6" ht="15" customHeight="1" x14ac:dyDescent="0.25">
      <c r="B580">
        <v>440189</v>
      </c>
      <c r="C580" t="s">
        <v>731</v>
      </c>
      <c r="D580" t="s">
        <v>994</v>
      </c>
      <c r="F580">
        <v>5.4</v>
      </c>
    </row>
    <row r="581" spans="2:6" ht="15" customHeight="1" x14ac:dyDescent="0.25">
      <c r="B581">
        <v>440186</v>
      </c>
      <c r="C581" t="s">
        <v>667</v>
      </c>
      <c r="D581" t="s">
        <v>994</v>
      </c>
      <c r="F581">
        <v>5.4</v>
      </c>
    </row>
    <row r="582" spans="2:6" ht="15" customHeight="1" x14ac:dyDescent="0.25">
      <c r="B582">
        <v>315324</v>
      </c>
      <c r="C582" t="s">
        <v>1080</v>
      </c>
      <c r="D582" t="s">
        <v>994</v>
      </c>
      <c r="F582">
        <v>5.4</v>
      </c>
    </row>
    <row r="583" spans="2:6" ht="15" customHeight="1" x14ac:dyDescent="0.25">
      <c r="B583">
        <v>315323</v>
      </c>
      <c r="C583" t="s">
        <v>1079</v>
      </c>
      <c r="D583" t="s">
        <v>994</v>
      </c>
      <c r="F583">
        <v>5.4</v>
      </c>
    </row>
    <row r="584" spans="2:6" ht="15" customHeight="1" x14ac:dyDescent="0.25">
      <c r="B584">
        <v>440188</v>
      </c>
      <c r="C584" t="s">
        <v>1081</v>
      </c>
      <c r="D584" t="s">
        <v>994</v>
      </c>
      <c r="F584">
        <v>5.4</v>
      </c>
    </row>
    <row r="585" spans="2:6" ht="15" customHeight="1" x14ac:dyDescent="0.25">
      <c r="B585">
        <v>315323</v>
      </c>
      <c r="C585" t="s">
        <v>1079</v>
      </c>
      <c r="D585" t="s">
        <v>994</v>
      </c>
      <c r="F585">
        <v>5.4</v>
      </c>
    </row>
    <row r="586" spans="2:6" ht="15" customHeight="1" x14ac:dyDescent="0.25">
      <c r="B586">
        <v>440188</v>
      </c>
      <c r="C586" t="s">
        <v>1081</v>
      </c>
      <c r="D586" t="s">
        <v>994</v>
      </c>
      <c r="F586">
        <v>5.4</v>
      </c>
    </row>
    <row r="587" spans="2:6" ht="15" customHeight="1" x14ac:dyDescent="0.25">
      <c r="B587">
        <v>440186</v>
      </c>
      <c r="C587" t="s">
        <v>667</v>
      </c>
      <c r="D587" t="s">
        <v>994</v>
      </c>
      <c r="F587">
        <v>5.4</v>
      </c>
    </row>
    <row r="588" spans="2:6" ht="15" customHeight="1" x14ac:dyDescent="0.25">
      <c r="B588">
        <v>440186</v>
      </c>
      <c r="C588" t="s">
        <v>667</v>
      </c>
      <c r="D588" t="s">
        <v>994</v>
      </c>
      <c r="F588">
        <v>5.4</v>
      </c>
    </row>
    <row r="589" spans="2:6" ht="15" customHeight="1" x14ac:dyDescent="0.25">
      <c r="B589">
        <v>440186</v>
      </c>
      <c r="C589" t="s">
        <v>667</v>
      </c>
      <c r="D589" t="s">
        <v>994</v>
      </c>
      <c r="F589">
        <v>5.4</v>
      </c>
    </row>
    <row r="590" spans="2:6" ht="15" customHeight="1" x14ac:dyDescent="0.25">
      <c r="B590">
        <v>440186</v>
      </c>
      <c r="C590" t="s">
        <v>667</v>
      </c>
      <c r="D590" t="s">
        <v>994</v>
      </c>
      <c r="F590">
        <v>5.4</v>
      </c>
    </row>
    <row r="591" spans="2:6" ht="15" customHeight="1" x14ac:dyDescent="0.25">
      <c r="B591">
        <v>160102</v>
      </c>
      <c r="C591" t="s">
        <v>1082</v>
      </c>
      <c r="D591" t="s">
        <v>773</v>
      </c>
    </row>
    <row r="592" spans="2:6" ht="15" customHeight="1" x14ac:dyDescent="0.25">
      <c r="B592">
        <v>142186</v>
      </c>
      <c r="C592" t="s">
        <v>1083</v>
      </c>
      <c r="D592" t="s">
        <v>773</v>
      </c>
    </row>
    <row r="593" spans="2:4" ht="15" customHeight="1" x14ac:dyDescent="0.25">
      <c r="B593">
        <v>160144</v>
      </c>
      <c r="C593" t="s">
        <v>1084</v>
      </c>
      <c r="D593" t="s">
        <v>773</v>
      </c>
    </row>
    <row r="594" spans="2:4" ht="15" customHeight="1" x14ac:dyDescent="0.25">
      <c r="B594">
        <v>141716</v>
      </c>
      <c r="C594" t="s">
        <v>1085</v>
      </c>
      <c r="D594" t="s">
        <v>773</v>
      </c>
    </row>
    <row r="595" spans="2:4" ht="15" customHeight="1" x14ac:dyDescent="0.25">
      <c r="B595">
        <v>141236</v>
      </c>
      <c r="C595" t="s">
        <v>1086</v>
      </c>
      <c r="D595" t="s">
        <v>773</v>
      </c>
    </row>
    <row r="596" spans="2:4" ht="15" customHeight="1" x14ac:dyDescent="0.25">
      <c r="B596">
        <v>141237</v>
      </c>
      <c r="C596" t="s">
        <v>1087</v>
      </c>
      <c r="D596" t="s">
        <v>773</v>
      </c>
    </row>
    <row r="597" spans="2:4" ht="15" customHeight="1" x14ac:dyDescent="0.25">
      <c r="B597">
        <v>141716</v>
      </c>
      <c r="C597" t="s">
        <v>1085</v>
      </c>
      <c r="D597" t="s">
        <v>773</v>
      </c>
    </row>
    <row r="598" spans="2:4" ht="15" customHeight="1" x14ac:dyDescent="0.25">
      <c r="B598">
        <v>141236</v>
      </c>
      <c r="C598" t="s">
        <v>1086</v>
      </c>
      <c r="D598" t="s">
        <v>773</v>
      </c>
    </row>
    <row r="599" spans="2:4" ht="15" customHeight="1" x14ac:dyDescent="0.25">
      <c r="B599">
        <v>141546</v>
      </c>
      <c r="C599" t="s">
        <v>1088</v>
      </c>
      <c r="D599" t="s">
        <v>773</v>
      </c>
    </row>
    <row r="600" spans="2:4" ht="15" customHeight="1" x14ac:dyDescent="0.25">
      <c r="B600">
        <v>141716</v>
      </c>
      <c r="C600" t="s">
        <v>1085</v>
      </c>
      <c r="D600" t="s">
        <v>773</v>
      </c>
    </row>
    <row r="601" spans="2:4" ht="15" customHeight="1" x14ac:dyDescent="0.25">
      <c r="B601">
        <v>141236</v>
      </c>
      <c r="C601" t="s">
        <v>1086</v>
      </c>
      <c r="D601" t="s">
        <v>773</v>
      </c>
    </row>
    <row r="602" spans="2:4" ht="15" customHeight="1" x14ac:dyDescent="0.25">
      <c r="B602">
        <v>141238</v>
      </c>
      <c r="C602" t="s">
        <v>1089</v>
      </c>
      <c r="D602" t="s">
        <v>773</v>
      </c>
    </row>
    <row r="603" spans="2:4" ht="15" customHeight="1" x14ac:dyDescent="0.25">
      <c r="B603">
        <v>141236</v>
      </c>
      <c r="C603" t="s">
        <v>1086</v>
      </c>
      <c r="D603" t="s">
        <v>773</v>
      </c>
    </row>
    <row r="604" spans="2:4" ht="15" customHeight="1" x14ac:dyDescent="0.25">
      <c r="B604">
        <v>141237</v>
      </c>
      <c r="C604" t="s">
        <v>1087</v>
      </c>
      <c r="D604" t="s">
        <v>773</v>
      </c>
    </row>
    <row r="605" spans="2:4" ht="15" customHeight="1" x14ac:dyDescent="0.25">
      <c r="B605">
        <v>141238</v>
      </c>
      <c r="C605" t="s">
        <v>1089</v>
      </c>
      <c r="D605" t="s">
        <v>773</v>
      </c>
    </row>
    <row r="606" spans="2:4" ht="15" customHeight="1" x14ac:dyDescent="0.25">
      <c r="B606">
        <v>141716</v>
      </c>
      <c r="C606" t="s">
        <v>1085</v>
      </c>
      <c r="D606" t="s">
        <v>773</v>
      </c>
    </row>
    <row r="607" spans="2:4" ht="15" customHeight="1" x14ac:dyDescent="0.25">
      <c r="B607">
        <v>141907</v>
      </c>
      <c r="C607" t="s">
        <v>1090</v>
      </c>
      <c r="D607" t="s">
        <v>773</v>
      </c>
    </row>
    <row r="608" spans="2:4" ht="15" customHeight="1" x14ac:dyDescent="0.25">
      <c r="B608">
        <v>141281</v>
      </c>
      <c r="C608" t="s">
        <v>1091</v>
      </c>
      <c r="D608" t="s">
        <v>773</v>
      </c>
    </row>
    <row r="609" spans="2:6" ht="15" customHeight="1" x14ac:dyDescent="0.25">
      <c r="B609">
        <v>440476</v>
      </c>
      <c r="C609" t="s">
        <v>1092</v>
      </c>
      <c r="D609" t="s">
        <v>998</v>
      </c>
      <c r="F609">
        <v>6.3</v>
      </c>
    </row>
    <row r="610" spans="2:6" ht="15" customHeight="1" x14ac:dyDescent="0.25">
      <c r="B610">
        <v>141351</v>
      </c>
      <c r="C610" t="s">
        <v>1093</v>
      </c>
      <c r="D610" t="s">
        <v>773</v>
      </c>
    </row>
    <row r="611" spans="2:6" ht="15" customHeight="1" x14ac:dyDescent="0.25">
      <c r="B611">
        <v>440445</v>
      </c>
      <c r="C611" t="s">
        <v>1094</v>
      </c>
      <c r="D611" t="s">
        <v>998</v>
      </c>
      <c r="F611">
        <v>6.3</v>
      </c>
    </row>
    <row r="612" spans="2:6" ht="15" customHeight="1" x14ac:dyDescent="0.25">
      <c r="B612">
        <v>210138</v>
      </c>
      <c r="C612" t="s">
        <v>524</v>
      </c>
      <c r="D612" t="s">
        <v>773</v>
      </c>
    </row>
    <row r="613" spans="2:6" ht="15" customHeight="1" x14ac:dyDescent="0.25">
      <c r="B613">
        <v>160124</v>
      </c>
      <c r="C613" t="s">
        <v>1095</v>
      </c>
      <c r="D613" t="s">
        <v>773</v>
      </c>
    </row>
    <row r="614" spans="2:6" ht="15" customHeight="1" x14ac:dyDescent="0.25">
      <c r="B614">
        <v>260125</v>
      </c>
      <c r="C614" t="s">
        <v>1096</v>
      </c>
      <c r="D614" t="s">
        <v>773</v>
      </c>
    </row>
    <row r="615" spans="2:6" ht="15" customHeight="1" x14ac:dyDescent="0.25">
      <c r="B615" t="s">
        <v>1097</v>
      </c>
      <c r="C615" t="s">
        <v>1097</v>
      </c>
      <c r="D615" t="s">
        <v>773</v>
      </c>
    </row>
    <row r="616" spans="2:6" ht="15" customHeight="1" x14ac:dyDescent="0.25">
      <c r="B616" t="s">
        <v>1098</v>
      </c>
      <c r="C616" t="s">
        <v>1099</v>
      </c>
      <c r="D616" t="s">
        <v>773</v>
      </c>
    </row>
    <row r="617" spans="2:6" ht="15" customHeight="1" x14ac:dyDescent="0.25">
      <c r="B617">
        <v>203301</v>
      </c>
      <c r="C617" t="s">
        <v>1099</v>
      </c>
      <c r="D617" t="s">
        <v>773</v>
      </c>
    </row>
    <row r="618" spans="2:6" ht="15" customHeight="1" x14ac:dyDescent="0.25">
      <c r="B618">
        <v>141871</v>
      </c>
      <c r="C618" t="s">
        <v>1100</v>
      </c>
      <c r="D618" t="s">
        <v>776</v>
      </c>
    </row>
    <row r="619" spans="2:6" ht="15" customHeight="1" x14ac:dyDescent="0.25">
      <c r="B619">
        <v>111136</v>
      </c>
      <c r="C619" t="s">
        <v>1101</v>
      </c>
      <c r="D619" t="s">
        <v>776</v>
      </c>
    </row>
    <row r="620" spans="2:6" ht="15" customHeight="1" x14ac:dyDescent="0.25">
      <c r="B620">
        <v>401263</v>
      </c>
      <c r="C620" t="s">
        <v>1102</v>
      </c>
      <c r="D620" t="s">
        <v>998</v>
      </c>
      <c r="F620">
        <v>6.3</v>
      </c>
    </row>
    <row r="621" spans="2:6" ht="15" customHeight="1" x14ac:dyDescent="0.25">
      <c r="B621">
        <v>404714</v>
      </c>
      <c r="C621" t="s">
        <v>1103</v>
      </c>
      <c r="D621" t="s">
        <v>998</v>
      </c>
      <c r="F621">
        <v>6.3</v>
      </c>
    </row>
    <row r="622" spans="2:6" ht="15" customHeight="1" x14ac:dyDescent="0.25">
      <c r="B622">
        <v>102110</v>
      </c>
      <c r="C622" t="s">
        <v>1104</v>
      </c>
      <c r="D622" t="s">
        <v>776</v>
      </c>
    </row>
    <row r="623" spans="2:6" ht="15" customHeight="1" x14ac:dyDescent="0.25">
      <c r="B623">
        <v>170126</v>
      </c>
      <c r="C623" t="s">
        <v>1105</v>
      </c>
      <c r="D623" t="s">
        <v>776</v>
      </c>
    </row>
    <row r="624" spans="2:6" ht="15" customHeight="1" x14ac:dyDescent="0.25">
      <c r="B624">
        <v>260220</v>
      </c>
      <c r="C624" t="s">
        <v>1106</v>
      </c>
      <c r="D624" t="s">
        <v>776</v>
      </c>
    </row>
    <row r="625" spans="2:6" ht="15" customHeight="1" x14ac:dyDescent="0.25">
      <c r="B625">
        <v>311622</v>
      </c>
      <c r="C625" t="s">
        <v>1107</v>
      </c>
      <c r="D625" t="s">
        <v>773</v>
      </c>
    </row>
    <row r="626" spans="2:6" ht="15" customHeight="1" x14ac:dyDescent="0.25">
      <c r="B626">
        <v>160214</v>
      </c>
      <c r="C626" t="s">
        <v>659</v>
      </c>
      <c r="D626" t="s">
        <v>776</v>
      </c>
    </row>
    <row r="627" spans="2:6" ht="15" customHeight="1" x14ac:dyDescent="0.25">
      <c r="B627">
        <v>102101</v>
      </c>
      <c r="C627" t="s">
        <v>770</v>
      </c>
      <c r="D627" t="s">
        <v>776</v>
      </c>
    </row>
    <row r="628" spans="2:6" ht="15" customHeight="1" x14ac:dyDescent="0.25">
      <c r="B628">
        <v>201458</v>
      </c>
      <c r="C628" t="s">
        <v>752</v>
      </c>
      <c r="D628" t="s">
        <v>906</v>
      </c>
      <c r="F628">
        <v>1.2</v>
      </c>
    </row>
    <row r="629" spans="2:6" ht="15" customHeight="1" x14ac:dyDescent="0.25">
      <c r="B629">
        <v>305122</v>
      </c>
      <c r="C629" t="s">
        <v>1108</v>
      </c>
      <c r="D629" t="s">
        <v>964</v>
      </c>
      <c r="E629" t="s">
        <v>1152</v>
      </c>
      <c r="F629">
        <v>5.5</v>
      </c>
    </row>
    <row r="630" spans="2:6" ht="15" customHeight="1" x14ac:dyDescent="0.25">
      <c r="B630">
        <v>107140</v>
      </c>
      <c r="C630" t="s">
        <v>1109</v>
      </c>
      <c r="D630" t="s">
        <v>776</v>
      </c>
    </row>
    <row r="631" spans="2:6" ht="15" customHeight="1" x14ac:dyDescent="0.25">
      <c r="B631">
        <v>111116</v>
      </c>
      <c r="C631" t="s">
        <v>672</v>
      </c>
      <c r="D631" t="s">
        <v>776</v>
      </c>
    </row>
    <row r="632" spans="2:6" ht="15" customHeight="1" x14ac:dyDescent="0.25">
      <c r="B632">
        <v>201216</v>
      </c>
      <c r="C632" t="s">
        <v>759</v>
      </c>
      <c r="D632" t="s">
        <v>776</v>
      </c>
    </row>
    <row r="633" spans="2:6" ht="15" customHeight="1" x14ac:dyDescent="0.25">
      <c r="B633">
        <v>201457</v>
      </c>
      <c r="C633" t="s">
        <v>1110</v>
      </c>
      <c r="D633" t="s">
        <v>906</v>
      </c>
      <c r="F633">
        <v>1.2</v>
      </c>
    </row>
    <row r="634" spans="2:6" ht="15" customHeight="1" x14ac:dyDescent="0.25">
      <c r="B634">
        <v>260112</v>
      </c>
      <c r="C634" t="s">
        <v>1111</v>
      </c>
      <c r="D634" t="s">
        <v>776</v>
      </c>
    </row>
    <row r="635" spans="2:6" ht="15" customHeight="1" x14ac:dyDescent="0.25">
      <c r="B635">
        <v>304758</v>
      </c>
      <c r="C635" t="s">
        <v>1112</v>
      </c>
      <c r="D635" t="s">
        <v>964</v>
      </c>
      <c r="E635" t="s">
        <v>1152</v>
      </c>
      <c r="F635">
        <v>5.5</v>
      </c>
    </row>
    <row r="636" spans="2:6" ht="15" customHeight="1" x14ac:dyDescent="0.25">
      <c r="B636">
        <v>160108</v>
      </c>
      <c r="C636" t="s">
        <v>1113</v>
      </c>
      <c r="D636" t="s">
        <v>776</v>
      </c>
    </row>
    <row r="637" spans="2:6" ht="15" customHeight="1" x14ac:dyDescent="0.25">
      <c r="B637">
        <v>160112</v>
      </c>
      <c r="C637" t="s">
        <v>1114</v>
      </c>
      <c r="D637" t="s">
        <v>776</v>
      </c>
    </row>
    <row r="638" spans="2:6" ht="15" customHeight="1" x14ac:dyDescent="0.25">
      <c r="B638">
        <v>170201</v>
      </c>
      <c r="C638" t="s">
        <v>1115</v>
      </c>
      <c r="D638" t="s">
        <v>776</v>
      </c>
    </row>
    <row r="639" spans="2:6" ht="15" customHeight="1" x14ac:dyDescent="0.25">
      <c r="B639">
        <v>310114</v>
      </c>
      <c r="C639" t="s">
        <v>690</v>
      </c>
      <c r="D639" t="s">
        <v>964</v>
      </c>
      <c r="E639" t="s">
        <v>1152</v>
      </c>
      <c r="F639">
        <v>5.5</v>
      </c>
    </row>
    <row r="640" spans="2:6" ht="15" customHeight="1" x14ac:dyDescent="0.25">
      <c r="B640">
        <v>311301</v>
      </c>
      <c r="C640" t="s">
        <v>685</v>
      </c>
      <c r="D640" t="s">
        <v>773</v>
      </c>
    </row>
    <row r="641" spans="2:6" ht="15" customHeight="1" x14ac:dyDescent="0.25">
      <c r="B641">
        <v>601201</v>
      </c>
      <c r="C641" t="s">
        <v>684</v>
      </c>
      <c r="D641" t="s">
        <v>776</v>
      </c>
    </row>
    <row r="642" spans="2:6" ht="15" customHeight="1" x14ac:dyDescent="0.25">
      <c r="B642">
        <v>601202</v>
      </c>
      <c r="C642" t="s">
        <v>1116</v>
      </c>
      <c r="D642" t="s">
        <v>776</v>
      </c>
    </row>
    <row r="643" spans="2:6" ht="15" customHeight="1" x14ac:dyDescent="0.25">
      <c r="B643">
        <v>281114</v>
      </c>
      <c r="C643" t="s">
        <v>659</v>
      </c>
      <c r="D643" t="s">
        <v>776</v>
      </c>
    </row>
    <row r="644" spans="2:6" ht="15" customHeight="1" x14ac:dyDescent="0.25">
      <c r="B644">
        <v>160119</v>
      </c>
      <c r="C644" t="s">
        <v>1117</v>
      </c>
      <c r="D644" t="s">
        <v>776</v>
      </c>
    </row>
    <row r="645" spans="2:6" ht="15" customHeight="1" x14ac:dyDescent="0.25">
      <c r="B645">
        <v>315111</v>
      </c>
      <c r="C645" t="s">
        <v>1118</v>
      </c>
      <c r="D645" t="s">
        <v>952</v>
      </c>
      <c r="F645">
        <v>5.3</v>
      </c>
    </row>
    <row r="646" spans="2:6" ht="15" customHeight="1" x14ac:dyDescent="0.25">
      <c r="B646">
        <v>440118</v>
      </c>
      <c r="C646" t="s">
        <v>1119</v>
      </c>
      <c r="D646" t="s">
        <v>952</v>
      </c>
      <c r="F646">
        <v>5.3</v>
      </c>
    </row>
    <row r="647" spans="2:6" ht="15" customHeight="1" x14ac:dyDescent="0.25">
      <c r="B647">
        <v>107119</v>
      </c>
      <c r="C647" t="s">
        <v>1120</v>
      </c>
      <c r="D647" t="s">
        <v>776</v>
      </c>
    </row>
    <row r="648" spans="2:6" ht="15" customHeight="1" x14ac:dyDescent="0.25">
      <c r="B648">
        <v>141828</v>
      </c>
      <c r="C648" t="s">
        <v>1121</v>
      </c>
      <c r="D648" t="s">
        <v>776</v>
      </c>
    </row>
    <row r="649" spans="2:6" ht="15" customHeight="1" x14ac:dyDescent="0.25">
      <c r="B649">
        <v>260204</v>
      </c>
      <c r="C649" t="s">
        <v>1122</v>
      </c>
      <c r="D649" t="s">
        <v>776</v>
      </c>
    </row>
    <row r="650" spans="2:6" ht="15" customHeight="1" x14ac:dyDescent="0.25">
      <c r="B650">
        <v>304221</v>
      </c>
      <c r="C650" t="s">
        <v>1123</v>
      </c>
      <c r="D650" t="s">
        <v>776</v>
      </c>
    </row>
    <row r="651" spans="2:6" ht="15" customHeight="1" x14ac:dyDescent="0.25">
      <c r="B651">
        <v>201246</v>
      </c>
      <c r="C651" t="s">
        <v>585</v>
      </c>
      <c r="D651" t="s">
        <v>776</v>
      </c>
    </row>
    <row r="652" spans="2:6" ht="15" customHeight="1" x14ac:dyDescent="0.25">
      <c r="B652">
        <v>201342</v>
      </c>
      <c r="C652" t="s">
        <v>586</v>
      </c>
      <c r="D652" t="s">
        <v>776</v>
      </c>
    </row>
    <row r="653" spans="2:6" ht="15" customHeight="1" x14ac:dyDescent="0.25">
      <c r="B653">
        <v>201357</v>
      </c>
      <c r="C653" t="s">
        <v>587</v>
      </c>
      <c r="D653" t="s">
        <v>906</v>
      </c>
      <c r="F653">
        <v>1.2</v>
      </c>
    </row>
    <row r="654" spans="2:6" ht="15" customHeight="1" x14ac:dyDescent="0.25">
      <c r="B654">
        <v>201412</v>
      </c>
      <c r="C654" t="s">
        <v>588</v>
      </c>
      <c r="D654" t="s">
        <v>906</v>
      </c>
      <c r="F654">
        <v>1.2</v>
      </c>
    </row>
    <row r="655" spans="2:6" ht="15" customHeight="1" x14ac:dyDescent="0.25">
      <c r="B655">
        <v>260127</v>
      </c>
      <c r="C655" t="s">
        <v>1124</v>
      </c>
      <c r="D655" t="s">
        <v>776</v>
      </c>
    </row>
    <row r="656" spans="2:6" ht="15" customHeight="1" x14ac:dyDescent="0.25">
      <c r="B656">
        <v>305138</v>
      </c>
      <c r="C656" t="s">
        <v>676</v>
      </c>
      <c r="D656" t="s">
        <v>964</v>
      </c>
      <c r="F656">
        <v>5.5</v>
      </c>
    </row>
    <row r="657" spans="2:4" ht="15" customHeight="1" x14ac:dyDescent="0.25">
      <c r="B657">
        <v>142048</v>
      </c>
      <c r="C657" t="s">
        <v>1125</v>
      </c>
      <c r="D657" t="s">
        <v>776</v>
      </c>
    </row>
    <row r="658" spans="2:4" ht="15" customHeight="1" x14ac:dyDescent="0.25">
      <c r="B658">
        <v>111105</v>
      </c>
      <c r="C658" t="s">
        <v>1126</v>
      </c>
      <c r="D658" t="s">
        <v>776</v>
      </c>
    </row>
    <row r="659" spans="2:4" ht="15" customHeight="1" x14ac:dyDescent="0.25">
      <c r="B659">
        <v>141551</v>
      </c>
      <c r="C659" t="s">
        <v>1127</v>
      </c>
      <c r="D659" t="s">
        <v>776</v>
      </c>
    </row>
    <row r="660" spans="2:4" ht="15" customHeight="1" x14ac:dyDescent="0.25">
      <c r="B660">
        <v>401229</v>
      </c>
      <c r="C660" t="s">
        <v>692</v>
      </c>
      <c r="D660" t="s">
        <v>999</v>
      </c>
    </row>
    <row r="661" spans="2:4" ht="15" customHeight="1" x14ac:dyDescent="0.25">
      <c r="B661">
        <v>401244</v>
      </c>
      <c r="C661" t="s">
        <v>694</v>
      </c>
      <c r="D661" t="s">
        <v>999</v>
      </c>
    </row>
    <row r="662" spans="2:4" ht="15" customHeight="1" x14ac:dyDescent="0.25">
      <c r="B662">
        <v>402104</v>
      </c>
      <c r="C662" t="s">
        <v>1126</v>
      </c>
      <c r="D662" t="s">
        <v>776</v>
      </c>
    </row>
    <row r="663" spans="2:4" ht="15" customHeight="1" x14ac:dyDescent="0.25">
      <c r="B663">
        <v>402372</v>
      </c>
      <c r="C663" t="s">
        <v>695</v>
      </c>
      <c r="D663" t="s">
        <v>999</v>
      </c>
    </row>
    <row r="664" spans="2:4" ht="15" customHeight="1" x14ac:dyDescent="0.25">
      <c r="B664">
        <v>402373</v>
      </c>
      <c r="C664" t="s">
        <v>696</v>
      </c>
      <c r="D664" t="s">
        <v>999</v>
      </c>
    </row>
    <row r="665" spans="2:4" ht="15" customHeight="1" x14ac:dyDescent="0.25">
      <c r="B665">
        <v>260108</v>
      </c>
      <c r="C665" t="s">
        <v>1128</v>
      </c>
      <c r="D665" t="s">
        <v>776</v>
      </c>
    </row>
    <row r="666" spans="2:4" ht="15" customHeight="1" x14ac:dyDescent="0.25">
      <c r="B666">
        <v>141317</v>
      </c>
      <c r="C666" t="s">
        <v>1129</v>
      </c>
      <c r="D666" t="s">
        <v>776</v>
      </c>
    </row>
    <row r="667" spans="2:4" ht="15" customHeight="1" x14ac:dyDescent="0.25">
      <c r="B667">
        <v>281133</v>
      </c>
      <c r="C667" t="s">
        <v>753</v>
      </c>
      <c r="D667" t="s">
        <v>776</v>
      </c>
    </row>
    <row r="668" spans="2:4" ht="15" customHeight="1" x14ac:dyDescent="0.25">
      <c r="B668">
        <v>170119</v>
      </c>
      <c r="C668" t="s">
        <v>1130</v>
      </c>
      <c r="D668" t="s">
        <v>776</v>
      </c>
    </row>
    <row r="669" spans="2:4" ht="15" customHeight="1" x14ac:dyDescent="0.25">
      <c r="B669">
        <v>311616</v>
      </c>
      <c r="C669" t="s">
        <v>1131</v>
      </c>
      <c r="D669" t="s">
        <v>773</v>
      </c>
    </row>
    <row r="670" spans="2:4" ht="15" customHeight="1" x14ac:dyDescent="0.25">
      <c r="B670">
        <v>210419</v>
      </c>
      <c r="C670" t="s">
        <v>596</v>
      </c>
      <c r="D670" t="s">
        <v>773</v>
      </c>
    </row>
    <row r="671" spans="2:4" ht="15" customHeight="1" x14ac:dyDescent="0.25">
      <c r="B671">
        <v>111103</v>
      </c>
      <c r="C671" t="s">
        <v>486</v>
      </c>
      <c r="D671" t="s">
        <v>773</v>
      </c>
    </row>
    <row r="672" spans="2:4" ht="15" customHeight="1" x14ac:dyDescent="0.25">
      <c r="B672">
        <v>412559</v>
      </c>
      <c r="C672" t="s">
        <v>1132</v>
      </c>
      <c r="D672" t="s">
        <v>773</v>
      </c>
    </row>
    <row r="673" spans="2:6" ht="15" customHeight="1" x14ac:dyDescent="0.25">
      <c r="B673">
        <v>111220</v>
      </c>
      <c r="C673" t="s">
        <v>492</v>
      </c>
      <c r="D673" t="s">
        <v>773</v>
      </c>
    </row>
    <row r="674" spans="2:6" ht="15" customHeight="1" x14ac:dyDescent="0.25">
      <c r="B674">
        <v>111221</v>
      </c>
      <c r="C674" t="s">
        <v>493</v>
      </c>
      <c r="D674" t="s">
        <v>773</v>
      </c>
    </row>
    <row r="675" spans="2:6" ht="15" customHeight="1" x14ac:dyDescent="0.25">
      <c r="B675">
        <v>142043</v>
      </c>
      <c r="C675" t="s">
        <v>1133</v>
      </c>
      <c r="D675" t="s">
        <v>773</v>
      </c>
    </row>
    <row r="676" spans="2:6" ht="15" customHeight="1" x14ac:dyDescent="0.25">
      <c r="B676">
        <v>260139</v>
      </c>
      <c r="C676" t="s">
        <v>1134</v>
      </c>
      <c r="D676" t="s">
        <v>773</v>
      </c>
    </row>
    <row r="677" spans="2:6" ht="15" customHeight="1" x14ac:dyDescent="0.25">
      <c r="B677">
        <v>402315</v>
      </c>
      <c r="C677" t="s">
        <v>1135</v>
      </c>
      <c r="D677" t="s">
        <v>773</v>
      </c>
    </row>
    <row r="678" spans="2:6" ht="15" customHeight="1" x14ac:dyDescent="0.25">
      <c r="B678">
        <v>404701</v>
      </c>
      <c r="C678" t="s">
        <v>757</v>
      </c>
      <c r="D678" t="s">
        <v>86</v>
      </c>
      <c r="F678">
        <v>5.2</v>
      </c>
    </row>
    <row r="679" spans="2:6" ht="15" customHeight="1" x14ac:dyDescent="0.25">
      <c r="B679">
        <v>281155</v>
      </c>
      <c r="C679" t="s">
        <v>682</v>
      </c>
      <c r="D679" t="s">
        <v>773</v>
      </c>
    </row>
    <row r="680" spans="2:6" ht="15" customHeight="1" x14ac:dyDescent="0.25">
      <c r="B680">
        <v>281283</v>
      </c>
      <c r="C680" t="s">
        <v>594</v>
      </c>
      <c r="D680" t="s">
        <v>773</v>
      </c>
    </row>
    <row r="681" spans="2:6" ht="15" customHeight="1" x14ac:dyDescent="0.25">
      <c r="B681">
        <v>304742</v>
      </c>
      <c r="C681" t="s">
        <v>675</v>
      </c>
      <c r="D681" t="s">
        <v>964</v>
      </c>
      <c r="F681">
        <v>5.5</v>
      </c>
    </row>
    <row r="682" spans="2:6" ht="15" customHeight="1" x14ac:dyDescent="0.25">
      <c r="B682">
        <v>210102</v>
      </c>
      <c r="C682" t="s">
        <v>1136</v>
      </c>
      <c r="D682" t="s">
        <v>773</v>
      </c>
    </row>
    <row r="683" spans="2:6" ht="15" customHeight="1" x14ac:dyDescent="0.25">
      <c r="B683">
        <v>141379</v>
      </c>
      <c r="C683" t="s">
        <v>1137</v>
      </c>
      <c r="D683" t="s">
        <v>773</v>
      </c>
    </row>
    <row r="684" spans="2:6" ht="15" customHeight="1" x14ac:dyDescent="0.25">
      <c r="B684">
        <v>141399</v>
      </c>
      <c r="C684" t="s">
        <v>1138</v>
      </c>
      <c r="D684" t="s">
        <v>773</v>
      </c>
    </row>
    <row r="685" spans="2:6" ht="15" customHeight="1" x14ac:dyDescent="0.25">
      <c r="B685">
        <v>305105</v>
      </c>
      <c r="C685" t="s">
        <v>1139</v>
      </c>
      <c r="D685" t="s">
        <v>964</v>
      </c>
      <c r="F685">
        <v>5.5</v>
      </c>
    </row>
    <row r="686" spans="2:6" ht="15" customHeight="1" x14ac:dyDescent="0.25">
      <c r="B686">
        <v>210391</v>
      </c>
      <c r="C686" t="s">
        <v>527</v>
      </c>
      <c r="D686" t="s">
        <v>773</v>
      </c>
    </row>
    <row r="687" spans="2:6" ht="15" customHeight="1" x14ac:dyDescent="0.25">
      <c r="B687">
        <v>211710</v>
      </c>
      <c r="C687" t="s">
        <v>540</v>
      </c>
      <c r="D687" t="s">
        <v>773</v>
      </c>
    </row>
    <row r="688" spans="2:6" ht="15" customHeight="1" x14ac:dyDescent="0.25">
      <c r="B688">
        <v>211747</v>
      </c>
      <c r="C688" t="s">
        <v>1140</v>
      </c>
      <c r="D688" t="s">
        <v>773</v>
      </c>
    </row>
    <row r="689" spans="2:6" ht="15" customHeight="1" x14ac:dyDescent="0.25">
      <c r="B689">
        <v>260190</v>
      </c>
      <c r="C689" t="s">
        <v>494</v>
      </c>
      <c r="D689" t="s">
        <v>773</v>
      </c>
    </row>
    <row r="690" spans="2:6" ht="15" customHeight="1" x14ac:dyDescent="0.25">
      <c r="B690">
        <v>261038</v>
      </c>
      <c r="C690" t="s">
        <v>558</v>
      </c>
      <c r="D690" t="s">
        <v>773</v>
      </c>
    </row>
    <row r="691" spans="2:6" ht="15" customHeight="1" x14ac:dyDescent="0.25">
      <c r="B691">
        <v>281280</v>
      </c>
      <c r="C691" t="s">
        <v>559</v>
      </c>
      <c r="D691" t="s">
        <v>773</v>
      </c>
    </row>
    <row r="692" spans="2:6" ht="15" customHeight="1" x14ac:dyDescent="0.25">
      <c r="B692">
        <v>304756</v>
      </c>
      <c r="C692" t="s">
        <v>1141</v>
      </c>
      <c r="D692" t="s">
        <v>964</v>
      </c>
      <c r="E692" t="s">
        <v>1152</v>
      </c>
      <c r="F692">
        <v>5.5</v>
      </c>
    </row>
    <row r="693" spans="2:6" ht="15" customHeight="1" x14ac:dyDescent="0.25">
      <c r="B693">
        <v>402385</v>
      </c>
      <c r="C693" t="s">
        <v>678</v>
      </c>
      <c r="D693" t="s">
        <v>999</v>
      </c>
    </row>
    <row r="694" spans="2:6" ht="15" customHeight="1" x14ac:dyDescent="0.25">
      <c r="B694">
        <v>402387</v>
      </c>
      <c r="C694" t="s">
        <v>679</v>
      </c>
      <c r="D694" t="s">
        <v>999</v>
      </c>
    </row>
    <row r="695" spans="2:6" ht="15" customHeight="1" x14ac:dyDescent="0.25">
      <c r="B695">
        <v>402386</v>
      </c>
      <c r="C695" t="s">
        <v>1142</v>
      </c>
      <c r="D695" t="s">
        <v>999</v>
      </c>
    </row>
    <row r="696" spans="2:6" ht="15" customHeight="1" x14ac:dyDescent="0.25">
      <c r="B696">
        <v>402388</v>
      </c>
      <c r="C696" t="s">
        <v>680</v>
      </c>
      <c r="D696" t="s">
        <v>999</v>
      </c>
    </row>
    <row r="697" spans="2:6" ht="15" customHeight="1" x14ac:dyDescent="0.25">
      <c r="B697">
        <v>141896</v>
      </c>
      <c r="C697" t="s">
        <v>1143</v>
      </c>
      <c r="D697" t="s">
        <v>773</v>
      </c>
    </row>
    <row r="698" spans="2:6" ht="15" customHeight="1" x14ac:dyDescent="0.25">
      <c r="B698">
        <v>401707</v>
      </c>
      <c r="C698" t="s">
        <v>457</v>
      </c>
      <c r="D698" t="s">
        <v>998</v>
      </c>
      <c r="F698">
        <v>6.3</v>
      </c>
    </row>
    <row r="699" spans="2:6" ht="15" customHeight="1" x14ac:dyDescent="0.25">
      <c r="B699">
        <v>401708</v>
      </c>
      <c r="C699" t="s">
        <v>458</v>
      </c>
      <c r="D699" t="s">
        <v>998</v>
      </c>
      <c r="F699">
        <v>6.3</v>
      </c>
    </row>
    <row r="700" spans="2:6" ht="15" customHeight="1" x14ac:dyDescent="0.25">
      <c r="B700">
        <v>440341</v>
      </c>
      <c r="C700" t="s">
        <v>469</v>
      </c>
      <c r="D700" t="s">
        <v>998</v>
      </c>
      <c r="F700">
        <v>6.3</v>
      </c>
    </row>
    <row r="701" spans="2:6" ht="15" customHeight="1" x14ac:dyDescent="0.25">
      <c r="B701">
        <v>440342</v>
      </c>
      <c r="C701" t="s">
        <v>470</v>
      </c>
      <c r="D701" t="s">
        <v>998</v>
      </c>
      <c r="F701">
        <v>6.3</v>
      </c>
    </row>
    <row r="702" spans="2:6" ht="15" customHeight="1" x14ac:dyDescent="0.25">
      <c r="B702">
        <v>440350</v>
      </c>
      <c r="C702" t="s">
        <v>575</v>
      </c>
      <c r="D702" t="s">
        <v>998</v>
      </c>
      <c r="F702">
        <v>6.3</v>
      </c>
    </row>
    <row r="703" spans="2:6" ht="15" customHeight="1" x14ac:dyDescent="0.25">
      <c r="B703">
        <v>440351</v>
      </c>
      <c r="C703" t="s">
        <v>576</v>
      </c>
      <c r="D703" t="s">
        <v>998</v>
      </c>
      <c r="F703">
        <v>6.3</v>
      </c>
    </row>
    <row r="704" spans="2:6" ht="15" customHeight="1" x14ac:dyDescent="0.25">
      <c r="B704">
        <v>401702</v>
      </c>
      <c r="C704" t="s">
        <v>455</v>
      </c>
      <c r="D704" t="s">
        <v>998</v>
      </c>
      <c r="F704">
        <v>6.3</v>
      </c>
    </row>
    <row r="705" spans="2:6" ht="15" customHeight="1" x14ac:dyDescent="0.25">
      <c r="B705">
        <v>401703</v>
      </c>
      <c r="C705" t="s">
        <v>456</v>
      </c>
      <c r="D705" t="s">
        <v>998</v>
      </c>
      <c r="F705">
        <v>6.3</v>
      </c>
    </row>
    <row r="706" spans="2:6" ht="15" customHeight="1" x14ac:dyDescent="0.25">
      <c r="B706">
        <v>307000</v>
      </c>
      <c r="C706" t="s">
        <v>754</v>
      </c>
      <c r="D706" t="s">
        <v>86</v>
      </c>
      <c r="F706">
        <v>5.2</v>
      </c>
    </row>
    <row r="707" spans="2:6" ht="15" customHeight="1" x14ac:dyDescent="0.25">
      <c r="B707">
        <v>304400</v>
      </c>
      <c r="C707" t="s">
        <v>1144</v>
      </c>
      <c r="D707" t="s">
        <v>994</v>
      </c>
      <c r="F707">
        <v>5.4</v>
      </c>
    </row>
    <row r="708" spans="2:6" ht="15" customHeight="1" x14ac:dyDescent="0.25">
      <c r="B708">
        <v>315112</v>
      </c>
      <c r="C708" t="s">
        <v>755</v>
      </c>
      <c r="D708" t="s">
        <v>952</v>
      </c>
      <c r="F708">
        <v>5.3</v>
      </c>
    </row>
    <row r="709" spans="2:6" ht="15" customHeight="1" x14ac:dyDescent="0.25">
      <c r="B709">
        <v>444001</v>
      </c>
      <c r="C709" t="s">
        <v>756</v>
      </c>
      <c r="D709" t="s">
        <v>952</v>
      </c>
      <c r="F709">
        <v>5.3</v>
      </c>
    </row>
    <row r="710" spans="2:6" ht="15" customHeight="1" x14ac:dyDescent="0.25">
      <c r="B710">
        <v>141941</v>
      </c>
      <c r="C710" t="s">
        <v>520</v>
      </c>
      <c r="D710" t="s">
        <v>773</v>
      </c>
    </row>
    <row r="711" spans="2:6" ht="15" customHeight="1" x14ac:dyDescent="0.25">
      <c r="B711">
        <v>102112</v>
      </c>
      <c r="C711" t="s">
        <v>1145</v>
      </c>
      <c r="D711" t="s">
        <v>773</v>
      </c>
    </row>
    <row r="712" spans="2:6" ht="15" customHeight="1" x14ac:dyDescent="0.25">
      <c r="B712">
        <v>170127</v>
      </c>
      <c r="C712" t="s">
        <v>657</v>
      </c>
      <c r="D712" t="s">
        <v>773</v>
      </c>
    </row>
    <row r="713" spans="2:6" x14ac:dyDescent="0.25">
      <c r="B713">
        <v>401509</v>
      </c>
      <c r="C713" t="s">
        <v>454</v>
      </c>
      <c r="D713" t="s">
        <v>1002</v>
      </c>
      <c r="F713">
        <v>6.1</v>
      </c>
    </row>
    <row r="714" spans="2:6" ht="15" customHeight="1" x14ac:dyDescent="0.25">
      <c r="B714">
        <v>301237</v>
      </c>
      <c r="C714" t="s">
        <v>1146</v>
      </c>
      <c r="D714" t="s">
        <v>952</v>
      </c>
      <c r="F714">
        <v>5.3</v>
      </c>
    </row>
    <row r="715" spans="2:6" ht="15" customHeight="1" x14ac:dyDescent="0.25">
      <c r="B715">
        <v>311623</v>
      </c>
      <c r="C715" t="s">
        <v>1147</v>
      </c>
      <c r="D715" t="s">
        <v>773</v>
      </c>
    </row>
    <row r="716" spans="2:6" ht="15" customHeight="1" x14ac:dyDescent="0.25">
      <c r="B716">
        <v>102102</v>
      </c>
      <c r="C716" t="s">
        <v>1148</v>
      </c>
      <c r="D716" t="s">
        <v>773</v>
      </c>
    </row>
    <row r="717" spans="2:6" x14ac:dyDescent="0.25">
      <c r="B717">
        <v>260836</v>
      </c>
      <c r="C717" t="s">
        <v>496</v>
      </c>
      <c r="D717" t="s">
        <v>773</v>
      </c>
    </row>
    <row r="718" spans="2:6" x14ac:dyDescent="0.25">
      <c r="B718">
        <v>260837</v>
      </c>
      <c r="C718" t="s">
        <v>497</v>
      </c>
      <c r="D718" t="s">
        <v>773</v>
      </c>
    </row>
    <row r="719" spans="2:6" x14ac:dyDescent="0.25">
      <c r="B719">
        <v>261027</v>
      </c>
      <c r="C719" t="s">
        <v>502</v>
      </c>
      <c r="D719" t="s">
        <v>773</v>
      </c>
    </row>
    <row r="720" spans="2:6" x14ac:dyDescent="0.25">
      <c r="B720">
        <v>261030</v>
      </c>
      <c r="C720" t="s">
        <v>504</v>
      </c>
      <c r="D720" t="s">
        <v>773</v>
      </c>
    </row>
    <row r="721" spans="2:6" x14ac:dyDescent="0.25">
      <c r="B721">
        <v>261259</v>
      </c>
      <c r="C721" t="s">
        <v>505</v>
      </c>
      <c r="D721" t="s">
        <v>773</v>
      </c>
    </row>
    <row r="722" spans="2:6" x14ac:dyDescent="0.25">
      <c r="B722">
        <v>261260</v>
      </c>
      <c r="C722" t="s">
        <v>506</v>
      </c>
      <c r="D722" t="s">
        <v>773</v>
      </c>
    </row>
    <row r="723" spans="2:6" x14ac:dyDescent="0.25">
      <c r="B723">
        <v>261262</v>
      </c>
      <c r="C723" t="s">
        <v>507</v>
      </c>
      <c r="D723" t="s">
        <v>773</v>
      </c>
    </row>
    <row r="724" spans="2:6" x14ac:dyDescent="0.25">
      <c r="B724">
        <v>141366</v>
      </c>
      <c r="C724" t="s">
        <v>767</v>
      </c>
      <c r="D724" t="s">
        <v>773</v>
      </c>
    </row>
    <row r="725" spans="2:6" x14ac:dyDescent="0.25">
      <c r="B725">
        <v>281228</v>
      </c>
      <c r="C725" t="s">
        <v>593</v>
      </c>
      <c r="D725" t="s">
        <v>773</v>
      </c>
    </row>
    <row r="726" spans="2:6" x14ac:dyDescent="0.25">
      <c r="B726">
        <v>102131</v>
      </c>
      <c r="C726" t="s">
        <v>1332</v>
      </c>
      <c r="D726" t="s">
        <v>773</v>
      </c>
    </row>
    <row r="727" spans="2:6" x14ac:dyDescent="0.25">
      <c r="B727">
        <v>201456</v>
      </c>
      <c r="C727" t="s">
        <v>1333</v>
      </c>
      <c r="D727" t="s">
        <v>773</v>
      </c>
    </row>
    <row r="728" spans="2:6" x14ac:dyDescent="0.25">
      <c r="B728">
        <v>281143</v>
      </c>
      <c r="C728" t="s">
        <v>760</v>
      </c>
      <c r="D728" t="s">
        <v>773</v>
      </c>
    </row>
    <row r="729" spans="2:6" x14ac:dyDescent="0.25">
      <c r="B729">
        <v>201410</v>
      </c>
      <c r="C729" t="s">
        <v>1334</v>
      </c>
      <c r="D729" t="s">
        <v>773</v>
      </c>
    </row>
    <row r="730" spans="2:6" x14ac:dyDescent="0.25">
      <c r="B730">
        <v>315328</v>
      </c>
      <c r="C730" t="s">
        <v>1515</v>
      </c>
      <c r="D730" t="s">
        <v>773</v>
      </c>
      <c r="F730">
        <v>5.4</v>
      </c>
    </row>
    <row r="731" spans="2:6" s="89" customFormat="1" x14ac:dyDescent="0.25">
      <c r="B731" s="89">
        <v>305106</v>
      </c>
      <c r="C731" s="89" t="s">
        <v>1517</v>
      </c>
      <c r="D731" s="89" t="s">
        <v>964</v>
      </c>
      <c r="F731" s="89">
        <v>5.5</v>
      </c>
    </row>
    <row r="732" spans="2:6" x14ac:dyDescent="0.25">
      <c r="B732">
        <v>210667</v>
      </c>
      <c r="C732" t="s">
        <v>528</v>
      </c>
      <c r="D732" t="s">
        <v>773</v>
      </c>
    </row>
    <row r="733" spans="2:6" x14ac:dyDescent="0.25">
      <c r="B733">
        <v>107114</v>
      </c>
      <c r="C733" t="s">
        <v>1518</v>
      </c>
      <c r="D733" t="s">
        <v>773</v>
      </c>
    </row>
    <row r="734" spans="2:6" x14ac:dyDescent="0.25">
      <c r="B734">
        <v>301600</v>
      </c>
      <c r="C734" t="s">
        <v>1519</v>
      </c>
      <c r="D734" t="s">
        <v>86</v>
      </c>
      <c r="F734">
        <v>5.2</v>
      </c>
    </row>
    <row r="735" spans="2:6" x14ac:dyDescent="0.25">
      <c r="B735">
        <v>121171</v>
      </c>
      <c r="C735" t="s">
        <v>1520</v>
      </c>
      <c r="D735" t="s">
        <v>773</v>
      </c>
    </row>
    <row r="736" spans="2:6" x14ac:dyDescent="0.25">
      <c r="B736">
        <v>141697</v>
      </c>
      <c r="C736" t="s">
        <v>1516</v>
      </c>
      <c r="D736" t="s">
        <v>773</v>
      </c>
    </row>
    <row r="738" spans="2:6" x14ac:dyDescent="0.25">
      <c r="B738">
        <v>101131</v>
      </c>
      <c r="C738" t="s">
        <v>1572</v>
      </c>
      <c r="D738" t="s">
        <v>773</v>
      </c>
    </row>
    <row r="739" spans="2:6" x14ac:dyDescent="0.25">
      <c r="B739">
        <v>111139</v>
      </c>
      <c r="C739" t="s">
        <v>1573</v>
      </c>
      <c r="D739" t="s">
        <v>773</v>
      </c>
    </row>
    <row r="740" spans="2:6" x14ac:dyDescent="0.25">
      <c r="B740">
        <v>111248</v>
      </c>
      <c r="C740" t="s">
        <v>1574</v>
      </c>
      <c r="D740" t="s">
        <v>773</v>
      </c>
    </row>
    <row r="741" spans="2:6" x14ac:dyDescent="0.25">
      <c r="B741">
        <v>170151</v>
      </c>
      <c r="C741" t="s">
        <v>1575</v>
      </c>
      <c r="D741" t="s">
        <v>773</v>
      </c>
    </row>
    <row r="742" spans="2:6" x14ac:dyDescent="0.25">
      <c r="B742">
        <v>211658</v>
      </c>
      <c r="C742" t="s">
        <v>1576</v>
      </c>
      <c r="D742" t="s">
        <v>773</v>
      </c>
    </row>
    <row r="743" spans="2:6" x14ac:dyDescent="0.25">
      <c r="B743">
        <v>260944</v>
      </c>
      <c r="C743" t="s">
        <v>1580</v>
      </c>
      <c r="D743" t="s">
        <v>773</v>
      </c>
    </row>
    <row r="744" spans="2:6" x14ac:dyDescent="0.25">
      <c r="B744">
        <v>301354</v>
      </c>
      <c r="C744" t="s">
        <v>1582</v>
      </c>
      <c r="D744" t="s">
        <v>952</v>
      </c>
      <c r="F744">
        <v>5.3</v>
      </c>
    </row>
    <row r="745" spans="2:6" x14ac:dyDescent="0.25">
      <c r="B745">
        <v>304118</v>
      </c>
      <c r="C745" t="s">
        <v>1577</v>
      </c>
      <c r="D745" t="s">
        <v>86</v>
      </c>
      <c r="F745">
        <v>5.2</v>
      </c>
    </row>
    <row r="746" spans="2:6" x14ac:dyDescent="0.25">
      <c r="B746">
        <v>304223</v>
      </c>
      <c r="C746" t="s">
        <v>1578</v>
      </c>
      <c r="D746" t="s">
        <v>86</v>
      </c>
      <c r="F746">
        <v>5.2</v>
      </c>
    </row>
    <row r="747" spans="2:6" x14ac:dyDescent="0.25">
      <c r="B747">
        <v>311241</v>
      </c>
      <c r="C747" t="s">
        <v>1579</v>
      </c>
      <c r="D747" t="s">
        <v>773</v>
      </c>
    </row>
    <row r="748" spans="2:6" x14ac:dyDescent="0.25">
      <c r="B748">
        <v>440600</v>
      </c>
      <c r="C748" t="s">
        <v>1583</v>
      </c>
      <c r="D748" t="s">
        <v>994</v>
      </c>
      <c r="F748">
        <v>5.4</v>
      </c>
    </row>
    <row r="749" spans="2:6" x14ac:dyDescent="0.25">
      <c r="B749">
        <v>440611</v>
      </c>
      <c r="C749" t="s">
        <v>1581</v>
      </c>
      <c r="D749" t="s">
        <v>952</v>
      </c>
      <c r="F749">
        <v>5.3</v>
      </c>
    </row>
    <row r="750" spans="2:6" x14ac:dyDescent="0.25">
      <c r="B750">
        <v>210766</v>
      </c>
      <c r="C750" t="s">
        <v>1614</v>
      </c>
    </row>
    <row r="751" spans="2:6" x14ac:dyDescent="0.25">
      <c r="B751">
        <v>211146</v>
      </c>
      <c r="C751" t="s">
        <v>1615</v>
      </c>
    </row>
    <row r="752" spans="2:6" x14ac:dyDescent="0.25">
      <c r="B752">
        <v>301222</v>
      </c>
      <c r="C752" t="s">
        <v>1616</v>
      </c>
      <c r="D752" t="s">
        <v>952</v>
      </c>
      <c r="F752">
        <v>5.3</v>
      </c>
    </row>
    <row r="754" spans="2:6" x14ac:dyDescent="0.25">
      <c r="B754">
        <v>102132</v>
      </c>
      <c r="C754" t="s">
        <v>1916</v>
      </c>
    </row>
    <row r="755" spans="2:6" x14ac:dyDescent="0.25">
      <c r="B755">
        <v>107106</v>
      </c>
      <c r="C755" t="s">
        <v>1913</v>
      </c>
    </row>
    <row r="756" spans="2:6" x14ac:dyDescent="0.25">
      <c r="B756">
        <v>111238</v>
      </c>
      <c r="C756" t="s">
        <v>1917</v>
      </c>
    </row>
    <row r="757" spans="2:6" x14ac:dyDescent="0.25">
      <c r="B757">
        <v>141126</v>
      </c>
      <c r="C757" t="s">
        <v>1914</v>
      </c>
    </row>
    <row r="758" spans="2:6" x14ac:dyDescent="0.25">
      <c r="B758">
        <v>170146</v>
      </c>
      <c r="C758" t="s">
        <v>1923</v>
      </c>
    </row>
    <row r="759" spans="2:6" x14ac:dyDescent="0.25">
      <c r="B759">
        <v>210125</v>
      </c>
      <c r="C759" t="s">
        <v>1918</v>
      </c>
    </row>
    <row r="760" spans="2:6" x14ac:dyDescent="0.25">
      <c r="B760">
        <v>260103</v>
      </c>
      <c r="C760" t="s">
        <v>1925</v>
      </c>
    </row>
    <row r="761" spans="2:6" x14ac:dyDescent="0.25">
      <c r="B761">
        <v>307001</v>
      </c>
      <c r="C761" t="s">
        <v>1924</v>
      </c>
    </row>
    <row r="762" spans="2:6" x14ac:dyDescent="0.25">
      <c r="B762">
        <v>401520</v>
      </c>
      <c r="C762" t="s">
        <v>1922</v>
      </c>
      <c r="D762" t="s">
        <v>1002</v>
      </c>
      <c r="F762">
        <v>6.1</v>
      </c>
    </row>
    <row r="763" spans="2:6" x14ac:dyDescent="0.25">
      <c r="B763">
        <v>402129</v>
      </c>
      <c r="C763" t="s">
        <v>1919</v>
      </c>
      <c r="D763" t="s">
        <v>998</v>
      </c>
      <c r="F763">
        <v>6.3</v>
      </c>
    </row>
    <row r="764" spans="2:6" x14ac:dyDescent="0.25">
      <c r="B764">
        <v>403303</v>
      </c>
      <c r="C764" t="s">
        <v>1915</v>
      </c>
      <c r="D764" t="s">
        <v>998</v>
      </c>
      <c r="F764">
        <v>6.3</v>
      </c>
    </row>
    <row r="765" spans="2:6" x14ac:dyDescent="0.25">
      <c r="B765">
        <v>501201</v>
      </c>
      <c r="C765" t="s">
        <v>1920</v>
      </c>
    </row>
    <row r="766" spans="2:6" x14ac:dyDescent="0.25">
      <c r="B766">
        <v>501202</v>
      </c>
      <c r="C766" t="s">
        <v>1921</v>
      </c>
    </row>
    <row r="768" spans="2:6" x14ac:dyDescent="0.25">
      <c r="B768">
        <v>402125</v>
      </c>
      <c r="C768" t="s">
        <v>2381</v>
      </c>
      <c r="F768">
        <v>6.3</v>
      </c>
    </row>
    <row r="769" spans="2:3" x14ac:dyDescent="0.25">
      <c r="B769">
        <v>141948</v>
      </c>
      <c r="C769" t="s">
        <v>2382</v>
      </c>
    </row>
    <row r="771" spans="2:3" x14ac:dyDescent="0.25">
      <c r="B771">
        <v>141975</v>
      </c>
      <c r="C771" t="s">
        <v>2439</v>
      </c>
    </row>
    <row r="772" spans="2:3" x14ac:dyDescent="0.25">
      <c r="B772">
        <v>141975</v>
      </c>
      <c r="C772" t="s">
        <v>2439</v>
      </c>
    </row>
  </sheetData>
  <autoFilter ref="B1:AD772"/>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8"/>
  <sheetViews>
    <sheetView topLeftCell="F1" workbookViewId="0">
      <selection activeCell="N2" sqref="N2"/>
    </sheetView>
  </sheetViews>
  <sheetFormatPr defaultColWidth="9.140625" defaultRowHeight="15" x14ac:dyDescent="0.25"/>
  <cols>
    <col min="1" max="1" width="13.28515625" style="93" bestFit="1" customWidth="1"/>
    <col min="2" max="2" width="38.28515625" style="93" bestFit="1" customWidth="1"/>
    <col min="3" max="3" width="11.85546875" style="93" bestFit="1" customWidth="1"/>
    <col min="4" max="4" width="26.7109375" style="93" bestFit="1" customWidth="1"/>
    <col min="5" max="6" width="12" style="93" bestFit="1" customWidth="1"/>
    <col min="7" max="7" width="17.85546875" style="93" bestFit="1" customWidth="1"/>
    <col min="8" max="10" width="12" style="93" bestFit="1" customWidth="1"/>
    <col min="11" max="11" width="21.7109375" style="93" bestFit="1" customWidth="1"/>
    <col min="12" max="12" width="19.140625" style="93" bestFit="1" customWidth="1"/>
    <col min="13" max="13" width="16.42578125" style="93" bestFit="1" customWidth="1"/>
    <col min="14" max="14" width="13.5703125" style="93" bestFit="1" customWidth="1"/>
    <col min="15" max="15" width="44.5703125" style="93" bestFit="1" customWidth="1"/>
    <col min="16" max="16" width="15.5703125" style="93" bestFit="1" customWidth="1"/>
    <col min="17" max="18" width="9.140625" style="93"/>
    <col min="19" max="19" width="15.42578125" style="93" bestFit="1" customWidth="1"/>
    <col min="20" max="20" width="13.85546875" style="93" bestFit="1" customWidth="1"/>
    <col min="21" max="16384" width="9.140625" style="93"/>
  </cols>
  <sheetData>
    <row r="1" spans="1:21" x14ac:dyDescent="0.25">
      <c r="A1" s="89"/>
      <c r="B1" s="93" t="s">
        <v>1320</v>
      </c>
      <c r="C1" s="93" t="s">
        <v>1416</v>
      </c>
      <c r="D1" s="93" t="s">
        <v>1497</v>
      </c>
      <c r="E1" s="93" t="s">
        <v>1498</v>
      </c>
      <c r="F1" s="93" t="s">
        <v>1876</v>
      </c>
      <c r="G1" s="93" t="s">
        <v>1499</v>
      </c>
      <c r="H1" s="93" t="s">
        <v>1500</v>
      </c>
      <c r="I1" s="93" t="s">
        <v>1501</v>
      </c>
      <c r="J1" s="93" t="s">
        <v>1877</v>
      </c>
      <c r="K1" s="93" t="s">
        <v>1878</v>
      </c>
      <c r="L1" s="93" t="s">
        <v>1502</v>
      </c>
      <c r="M1" s="116" t="s">
        <v>1503</v>
      </c>
      <c r="N1" s="93" t="s">
        <v>1504</v>
      </c>
      <c r="O1" s="93" t="s">
        <v>1879</v>
      </c>
      <c r="P1" s="93" t="s">
        <v>1505</v>
      </c>
      <c r="S1" s="89" t="s">
        <v>1584</v>
      </c>
      <c r="T1" s="89" t="s">
        <v>1585</v>
      </c>
      <c r="U1" s="93" t="s">
        <v>1884</v>
      </c>
    </row>
    <row r="2" spans="1:21" x14ac:dyDescent="0.25">
      <c r="A2" s="89" t="str">
        <f>+D2&amp;C2</f>
        <v>Y0AADIRECT</v>
      </c>
      <c r="B2" s="93" t="s">
        <v>1154</v>
      </c>
      <c r="C2" s="93" t="s">
        <v>1506</v>
      </c>
      <c r="D2" s="93" t="s">
        <v>149</v>
      </c>
      <c r="L2" s="101">
        <f>S2-T2</f>
        <v>11555149.799999995</v>
      </c>
      <c r="M2" s="117">
        <v>1613768269.3368678</v>
      </c>
      <c r="N2" s="101">
        <f>L2/M2/P2*36500</f>
        <v>1.4360047767941633</v>
      </c>
      <c r="O2" s="93">
        <v>1.2233175163248258E-2</v>
      </c>
      <c r="P2" s="93">
        <v>182</v>
      </c>
      <c r="S2" s="151">
        <v>21079933.879999995</v>
      </c>
      <c r="T2" s="151">
        <v>9524784.0800000001</v>
      </c>
    </row>
    <row r="3" spans="1:21" x14ac:dyDescent="0.25">
      <c r="A3" s="89" t="str">
        <f t="shared" ref="A3:A66" si="0">+D3&amp;C3</f>
        <v>Y0AANON DIRECT</v>
      </c>
      <c r="B3" s="93" t="s">
        <v>1154</v>
      </c>
      <c r="C3" s="93" t="s">
        <v>1507</v>
      </c>
      <c r="D3" s="93" t="s">
        <v>149</v>
      </c>
      <c r="L3" s="101">
        <f t="shared" ref="L3:L66" si="1">S3-T3</f>
        <v>251412676.56216598</v>
      </c>
      <c r="M3" s="117">
        <v>23923399503.179321</v>
      </c>
      <c r="N3" s="101">
        <f t="shared" ref="N3:N66" si="2">L3/M3/P3*36500</f>
        <v>2.107588185324933</v>
      </c>
      <c r="O3" s="93">
        <v>1.9287485924309147E-2</v>
      </c>
      <c r="P3" s="93">
        <v>182</v>
      </c>
      <c r="S3" s="151">
        <v>472774650.43216598</v>
      </c>
      <c r="T3" s="151">
        <v>221361973.87</v>
      </c>
    </row>
    <row r="4" spans="1:21" x14ac:dyDescent="0.25">
      <c r="A4" s="89" t="str">
        <f t="shared" si="0"/>
        <v>Y0ABDIRECT</v>
      </c>
      <c r="B4" s="93" t="s">
        <v>1163</v>
      </c>
      <c r="C4" s="93" t="s">
        <v>1506</v>
      </c>
      <c r="D4" s="93" t="s">
        <v>151</v>
      </c>
      <c r="L4" s="101">
        <f t="shared" si="1"/>
        <v>19573509.629999999</v>
      </c>
      <c r="M4" s="117">
        <v>2860743132.9929113</v>
      </c>
      <c r="N4" s="101">
        <f t="shared" si="2"/>
        <v>1.3721807303664006</v>
      </c>
      <c r="O4" s="93">
        <v>1.2355791515038121E-2</v>
      </c>
      <c r="P4" s="93">
        <v>182</v>
      </c>
      <c r="S4" s="151">
        <v>35265619.789999999</v>
      </c>
      <c r="T4" s="151">
        <v>15692110.16</v>
      </c>
    </row>
    <row r="5" spans="1:21" x14ac:dyDescent="0.25">
      <c r="A5" s="89" t="str">
        <f t="shared" si="0"/>
        <v>Y0ABNON DIRECT</v>
      </c>
      <c r="B5" s="93" t="s">
        <v>1163</v>
      </c>
      <c r="C5" s="93" t="s">
        <v>1507</v>
      </c>
      <c r="D5" s="93" t="s">
        <v>151</v>
      </c>
      <c r="L5" s="101">
        <f t="shared" si="1"/>
        <v>308654576.97666699</v>
      </c>
      <c r="M5" s="117">
        <v>30862134864.496494</v>
      </c>
      <c r="N5" s="101">
        <f t="shared" si="2"/>
        <v>2.0057104310516576</v>
      </c>
      <c r="O5" s="93">
        <v>1.8159655588264798E-2</v>
      </c>
      <c r="P5" s="93">
        <v>182</v>
      </c>
      <c r="S5" s="151">
        <v>577601042.80666697</v>
      </c>
      <c r="T5" s="151">
        <v>268946465.82999998</v>
      </c>
    </row>
    <row r="6" spans="1:21" x14ac:dyDescent="0.25">
      <c r="A6" s="89" t="str">
        <f t="shared" si="0"/>
        <v>Y0ACDIRECT</v>
      </c>
      <c r="B6" s="93" t="s">
        <v>1164</v>
      </c>
      <c r="C6" s="93" t="s">
        <v>1506</v>
      </c>
      <c r="D6" s="93" t="s">
        <v>152</v>
      </c>
      <c r="L6" s="101">
        <f t="shared" si="1"/>
        <v>5326196.5899999989</v>
      </c>
      <c r="M6" s="117">
        <v>651681209.78313208</v>
      </c>
      <c r="N6" s="101">
        <f t="shared" si="2"/>
        <v>1.6390925250067028</v>
      </c>
      <c r="O6" s="93">
        <v>1.4172602941658936E-2</v>
      </c>
      <c r="P6" s="93">
        <v>182</v>
      </c>
      <c r="S6" s="151">
        <v>10416988.559999999</v>
      </c>
      <c r="T6" s="151">
        <v>5090791.97</v>
      </c>
    </row>
    <row r="7" spans="1:21" x14ac:dyDescent="0.25">
      <c r="A7" s="89" t="str">
        <f t="shared" si="0"/>
        <v>Y0ACNON DIRECT</v>
      </c>
      <c r="B7" s="93" t="s">
        <v>1164</v>
      </c>
      <c r="C7" s="93" t="s">
        <v>1507</v>
      </c>
      <c r="D7" s="93" t="s">
        <v>152</v>
      </c>
      <c r="L7" s="101">
        <f t="shared" si="1"/>
        <v>67492240.87770769</v>
      </c>
      <c r="M7" s="117">
        <v>5385586850.1377039</v>
      </c>
      <c r="N7" s="101">
        <f t="shared" si="2"/>
        <v>2.5132881895738723</v>
      </c>
      <c r="O7" s="93">
        <v>2.2869851456742234E-2</v>
      </c>
      <c r="P7" s="93">
        <v>182</v>
      </c>
      <c r="S7" s="151">
        <v>124723063.99770769</v>
      </c>
      <c r="T7" s="151">
        <v>57230823.119999997</v>
      </c>
    </row>
    <row r="8" spans="1:21" x14ac:dyDescent="0.25">
      <c r="A8" s="89" t="str">
        <f t="shared" si="0"/>
        <v>Y0ADDIRECT</v>
      </c>
      <c r="B8" s="93" t="s">
        <v>1165</v>
      </c>
      <c r="C8" s="93" t="s">
        <v>1506</v>
      </c>
      <c r="D8" s="93" t="s">
        <v>153</v>
      </c>
      <c r="L8" s="101">
        <f t="shared" si="1"/>
        <v>55315039.970000014</v>
      </c>
      <c r="M8" s="117">
        <v>11955069547.753962</v>
      </c>
      <c r="N8" s="101">
        <f t="shared" si="2"/>
        <v>0.92792441137981929</v>
      </c>
      <c r="O8" s="93">
        <v>8.0422886313807947E-3</v>
      </c>
      <c r="P8" s="93">
        <v>182</v>
      </c>
      <c r="S8" s="151">
        <v>101109064.33000001</v>
      </c>
      <c r="T8" s="151">
        <v>45794024.359999999</v>
      </c>
    </row>
    <row r="9" spans="1:21" x14ac:dyDescent="0.25">
      <c r="A9" s="89" t="str">
        <f t="shared" si="0"/>
        <v>Y0ADNON DIRECT</v>
      </c>
      <c r="B9" s="93" t="s">
        <v>1165</v>
      </c>
      <c r="C9" s="93" t="s">
        <v>1507</v>
      </c>
      <c r="D9" s="93" t="s">
        <v>153</v>
      </c>
      <c r="L9" s="101">
        <f t="shared" si="1"/>
        <v>505494479.9689818</v>
      </c>
      <c r="M9" s="117">
        <v>54301087387.078354</v>
      </c>
      <c r="N9" s="101">
        <f t="shared" si="2"/>
        <v>1.866935729866865</v>
      </c>
      <c r="O9" s="93">
        <v>1.7375246774917131E-2</v>
      </c>
      <c r="P9" s="93">
        <v>182</v>
      </c>
      <c r="S9" s="151">
        <v>976378675.5389818</v>
      </c>
      <c r="T9" s="151">
        <v>470884195.56999999</v>
      </c>
    </row>
    <row r="10" spans="1:21" x14ac:dyDescent="0.25">
      <c r="A10" s="89" t="str">
        <f t="shared" si="0"/>
        <v>Y0AGDIRECT</v>
      </c>
      <c r="B10" s="93" t="s">
        <v>1166</v>
      </c>
      <c r="C10" s="93" t="s">
        <v>1506</v>
      </c>
      <c r="D10" s="93" t="s">
        <v>154</v>
      </c>
      <c r="L10" s="101">
        <f t="shared" si="1"/>
        <v>6912226.0300000021</v>
      </c>
      <c r="M10" s="117">
        <v>966873364.24912024</v>
      </c>
      <c r="N10" s="101">
        <f t="shared" si="2"/>
        <v>1.4337380505529544</v>
      </c>
      <c r="O10" s="93">
        <v>1.2294013992506304E-2</v>
      </c>
      <c r="P10" s="93">
        <v>182</v>
      </c>
      <c r="S10" s="151">
        <v>12797642.900000002</v>
      </c>
      <c r="T10" s="151">
        <v>5885416.8700000001</v>
      </c>
    </row>
    <row r="11" spans="1:21" x14ac:dyDescent="0.25">
      <c r="A11" s="89" t="str">
        <f t="shared" si="0"/>
        <v>Y0AGNON DIRECT</v>
      </c>
      <c r="B11" s="93" t="s">
        <v>1166</v>
      </c>
      <c r="C11" s="93" t="s">
        <v>1507</v>
      </c>
      <c r="D11" s="93" t="s">
        <v>154</v>
      </c>
      <c r="L11" s="101">
        <f t="shared" si="1"/>
        <v>132869568.67780545</v>
      </c>
      <c r="M11" s="117">
        <v>11672033678.556887</v>
      </c>
      <c r="N11" s="101">
        <f t="shared" si="2"/>
        <v>2.2829713935824558</v>
      </c>
      <c r="O11" s="93">
        <v>2.0795169488919733E-2</v>
      </c>
      <c r="P11" s="93">
        <v>182</v>
      </c>
      <c r="S11" s="151">
        <v>252484171.45780545</v>
      </c>
      <c r="T11" s="151">
        <v>119614602.78</v>
      </c>
    </row>
    <row r="12" spans="1:21" x14ac:dyDescent="0.25">
      <c r="A12" s="89" t="str">
        <f t="shared" si="0"/>
        <v>Y0AHDIRECT</v>
      </c>
      <c r="B12" s="93" t="s">
        <v>1167</v>
      </c>
      <c r="C12" s="93" t="s">
        <v>1506</v>
      </c>
      <c r="D12" s="93" t="s">
        <v>155</v>
      </c>
      <c r="L12" s="101">
        <f t="shared" si="1"/>
        <v>1213292.6400000004</v>
      </c>
      <c r="M12" s="117">
        <v>264725103.1077475</v>
      </c>
      <c r="N12" s="101">
        <f t="shared" si="2"/>
        <v>0.91916168678818122</v>
      </c>
      <c r="O12" s="93">
        <v>8.2808790713529232E-3</v>
      </c>
      <c r="P12" s="93">
        <v>182</v>
      </c>
      <c r="S12" s="151">
        <v>2333032.3000000003</v>
      </c>
      <c r="T12" s="151">
        <v>1119739.6599999999</v>
      </c>
    </row>
    <row r="13" spans="1:21" x14ac:dyDescent="0.25">
      <c r="A13" s="89" t="str">
        <f t="shared" si="0"/>
        <v>Y0AHNON DIRECT</v>
      </c>
      <c r="B13" s="93" t="s">
        <v>1167</v>
      </c>
      <c r="C13" s="93" t="s">
        <v>1507</v>
      </c>
      <c r="D13" s="93" t="s">
        <v>155</v>
      </c>
      <c r="L13" s="101">
        <f t="shared" si="1"/>
        <v>2930234.33</v>
      </c>
      <c r="M13" s="117">
        <v>363748670.12186825</v>
      </c>
      <c r="N13" s="101">
        <f t="shared" si="2"/>
        <v>1.6155574800197958</v>
      </c>
      <c r="O13" s="93">
        <v>1.4883254907007494E-2</v>
      </c>
      <c r="P13" s="93">
        <v>182</v>
      </c>
      <c r="S13" s="151">
        <v>5802066.2000000002</v>
      </c>
      <c r="T13" s="151">
        <v>2871831.87</v>
      </c>
    </row>
    <row r="14" spans="1:21" x14ac:dyDescent="0.25">
      <c r="A14" s="89" t="str">
        <f t="shared" si="0"/>
        <v>Y0AIDIRECT</v>
      </c>
      <c r="B14" s="93" t="s">
        <v>1168</v>
      </c>
      <c r="C14" s="93" t="s">
        <v>1506</v>
      </c>
      <c r="D14" s="93" t="s">
        <v>160</v>
      </c>
      <c r="L14" s="101">
        <f t="shared" si="1"/>
        <v>42156162.740000002</v>
      </c>
      <c r="M14" s="117">
        <v>40263414137.12381</v>
      </c>
      <c r="N14" s="101">
        <f t="shared" si="2"/>
        <v>0.20997710839888933</v>
      </c>
      <c r="O14" s="93">
        <v>1.866513285936815E-3</v>
      </c>
      <c r="P14" s="93">
        <v>182</v>
      </c>
      <c r="S14" s="151">
        <v>69922095.140000001</v>
      </c>
      <c r="T14" s="151">
        <v>27765932.399999999</v>
      </c>
    </row>
    <row r="15" spans="1:21" x14ac:dyDescent="0.25">
      <c r="A15" s="89" t="str">
        <f t="shared" si="0"/>
        <v>Y0AINON DIRECT</v>
      </c>
      <c r="B15" s="93" t="s">
        <v>1168</v>
      </c>
      <c r="C15" s="93" t="s">
        <v>1507</v>
      </c>
      <c r="D15" s="93" t="s">
        <v>160</v>
      </c>
      <c r="L15" s="101">
        <f t="shared" si="1"/>
        <v>38437742.420000002</v>
      </c>
      <c r="M15" s="117">
        <v>12637516545.011976</v>
      </c>
      <c r="N15" s="101">
        <f t="shared" si="2"/>
        <v>0.60998283129725495</v>
      </c>
      <c r="O15" s="93">
        <v>5.8650145615337631E-3</v>
      </c>
      <c r="P15" s="93">
        <v>182</v>
      </c>
      <c r="S15" s="151">
        <v>71968416.870000005</v>
      </c>
      <c r="T15" s="151">
        <v>33530674.449999999</v>
      </c>
    </row>
    <row r="16" spans="1:21" x14ac:dyDescent="0.25">
      <c r="A16" s="89" t="str">
        <f t="shared" si="0"/>
        <v>Y0AKDIRECT</v>
      </c>
      <c r="B16" s="93" t="s">
        <v>1169</v>
      </c>
      <c r="C16" s="93" t="s">
        <v>1506</v>
      </c>
      <c r="D16" s="93" t="s">
        <v>168</v>
      </c>
      <c r="L16" s="101">
        <f t="shared" si="1"/>
        <v>9251004.5100000016</v>
      </c>
      <c r="M16" s="117">
        <v>6191471758.9508247</v>
      </c>
      <c r="N16" s="101">
        <f t="shared" si="2"/>
        <v>0.29965151158589409</v>
      </c>
      <c r="O16" s="93">
        <v>3.3487758058566293E-3</v>
      </c>
      <c r="P16" s="93">
        <v>182</v>
      </c>
      <c r="S16" s="151">
        <v>11847974.390000001</v>
      </c>
      <c r="T16" s="151">
        <v>2596969.88</v>
      </c>
    </row>
    <row r="17" spans="1:20" x14ac:dyDescent="0.25">
      <c r="A17" s="89" t="str">
        <f t="shared" si="0"/>
        <v>Y0AKNON DIRECT</v>
      </c>
      <c r="B17" s="93" t="s">
        <v>1169</v>
      </c>
      <c r="C17" s="93" t="s">
        <v>1507</v>
      </c>
      <c r="D17" s="93" t="s">
        <v>168</v>
      </c>
      <c r="L17" s="101">
        <f t="shared" si="1"/>
        <v>18099040.670000002</v>
      </c>
      <c r="M17" s="117">
        <v>3822481280.6188436</v>
      </c>
      <c r="N17" s="101">
        <f t="shared" si="2"/>
        <v>0.94958023215041576</v>
      </c>
      <c r="O17" s="93">
        <v>8.9839404328249713E-3</v>
      </c>
      <c r="P17" s="93">
        <v>182</v>
      </c>
      <c r="S17" s="151">
        <v>35195829.340000004</v>
      </c>
      <c r="T17" s="151">
        <v>17096788.670000002</v>
      </c>
    </row>
    <row r="18" spans="1:20" x14ac:dyDescent="0.25">
      <c r="A18" s="89" t="str">
        <f t="shared" si="0"/>
        <v>Y0ALDIRECT</v>
      </c>
      <c r="B18" s="93" t="s">
        <v>1551</v>
      </c>
      <c r="C18" s="93" t="s">
        <v>1506</v>
      </c>
      <c r="D18" s="93" t="s">
        <v>169</v>
      </c>
      <c r="L18" s="101">
        <f t="shared" si="1"/>
        <v>4013435.9400000004</v>
      </c>
      <c r="M18" s="117">
        <v>8061340478.7036896</v>
      </c>
      <c r="N18" s="101">
        <f t="shared" si="2"/>
        <v>9.984597161089627E-2</v>
      </c>
      <c r="O18" s="93">
        <v>8.9580491241935691E-4</v>
      </c>
      <c r="P18" s="93">
        <v>182</v>
      </c>
      <c r="S18" s="151">
        <v>7285152.0700000003</v>
      </c>
      <c r="T18" s="151">
        <v>3271716.13</v>
      </c>
    </row>
    <row r="19" spans="1:20" x14ac:dyDescent="0.25">
      <c r="A19" s="89" t="str">
        <f t="shared" si="0"/>
        <v>Y0ALNON DIRECT</v>
      </c>
      <c r="B19" s="93" t="s">
        <v>1551</v>
      </c>
      <c r="C19" s="93" t="s">
        <v>1507</v>
      </c>
      <c r="D19" s="93" t="s">
        <v>169</v>
      </c>
      <c r="L19" s="101">
        <f t="shared" si="1"/>
        <v>2821366.6400000006</v>
      </c>
      <c r="M19" s="117">
        <v>2831607174.4805503</v>
      </c>
      <c r="N19" s="101">
        <f t="shared" si="2"/>
        <v>0.19982416153976165</v>
      </c>
      <c r="O19" s="93">
        <v>2.2608738707791658E-3</v>
      </c>
      <c r="P19" s="93">
        <v>182</v>
      </c>
      <c r="S19" s="151">
        <v>7686154.1500000004</v>
      </c>
      <c r="T19" s="151">
        <v>4864787.51</v>
      </c>
    </row>
    <row r="20" spans="1:20" x14ac:dyDescent="0.25">
      <c r="A20" s="89" t="str">
        <f t="shared" si="0"/>
        <v>Y0ASDIRECT</v>
      </c>
      <c r="B20" s="93" t="s">
        <v>1170</v>
      </c>
      <c r="C20" s="93" t="s">
        <v>1506</v>
      </c>
      <c r="D20" s="93" t="s">
        <v>170</v>
      </c>
      <c r="L20" s="101">
        <f t="shared" si="1"/>
        <v>18439715.3288</v>
      </c>
      <c r="M20" s="117">
        <v>4431949936.3466024</v>
      </c>
      <c r="N20" s="101">
        <f t="shared" si="2"/>
        <v>0.83441257924667844</v>
      </c>
      <c r="O20" s="93">
        <v>7.1528948149913799E-3</v>
      </c>
      <c r="P20" s="93">
        <v>182</v>
      </c>
      <c r="S20" s="151">
        <v>35978983.6888</v>
      </c>
      <c r="T20" s="151">
        <v>17539268.359999999</v>
      </c>
    </row>
    <row r="21" spans="1:20" x14ac:dyDescent="0.25">
      <c r="A21" s="89" t="str">
        <f t="shared" si="0"/>
        <v>Y0ASNON DIRECT</v>
      </c>
      <c r="B21" s="93" t="s">
        <v>1170</v>
      </c>
      <c r="C21" s="93" t="s">
        <v>1507</v>
      </c>
      <c r="D21" s="93" t="s">
        <v>170</v>
      </c>
      <c r="L21" s="101">
        <f t="shared" si="1"/>
        <v>485043933.97443759</v>
      </c>
      <c r="M21" s="117">
        <v>52077163233.041443</v>
      </c>
      <c r="N21" s="101">
        <f t="shared" si="2"/>
        <v>1.8679069367818233</v>
      </c>
      <c r="O21" s="93">
        <v>1.7433939595839443E-2</v>
      </c>
      <c r="P21" s="93">
        <v>182</v>
      </c>
      <c r="S21" s="151">
        <v>982065500.3444376</v>
      </c>
      <c r="T21" s="151">
        <v>497021566.37</v>
      </c>
    </row>
    <row r="22" spans="1:20" x14ac:dyDescent="0.25">
      <c r="A22" s="89" t="str">
        <f t="shared" si="0"/>
        <v>Y0ATDIRECT</v>
      </c>
      <c r="B22" s="93" t="s">
        <v>1523</v>
      </c>
      <c r="C22" s="93" t="s">
        <v>1506</v>
      </c>
      <c r="D22" s="93" t="s">
        <v>171</v>
      </c>
      <c r="L22" s="101">
        <f t="shared" si="1"/>
        <v>2341536.8199999994</v>
      </c>
      <c r="M22" s="117">
        <v>539710063.36851668</v>
      </c>
      <c r="N22" s="101">
        <f t="shared" si="2"/>
        <v>0.87008554141349503</v>
      </c>
      <c r="O22" s="93">
        <v>1.001093186536822E-2</v>
      </c>
      <c r="P22" s="93">
        <v>182</v>
      </c>
      <c r="S22" s="151">
        <v>3746644.9199999995</v>
      </c>
      <c r="T22" s="151">
        <v>1405108.1</v>
      </c>
    </row>
    <row r="23" spans="1:20" x14ac:dyDescent="0.25">
      <c r="A23" s="89" t="str">
        <f t="shared" si="0"/>
        <v>Y0ATNON DIRECT</v>
      </c>
      <c r="B23" s="93" t="s">
        <v>1523</v>
      </c>
      <c r="C23" s="93" t="s">
        <v>1507</v>
      </c>
      <c r="D23" s="93" t="s">
        <v>171</v>
      </c>
      <c r="L23" s="101">
        <f t="shared" si="1"/>
        <v>114116808.61173312</v>
      </c>
      <c r="M23" s="117">
        <v>10490028934.571743</v>
      </c>
      <c r="N23" s="101">
        <f t="shared" si="2"/>
        <v>2.181696867404705</v>
      </c>
      <c r="O23" s="93">
        <v>2.2354924623069306E-2</v>
      </c>
      <c r="P23" s="93">
        <v>182</v>
      </c>
      <c r="S23" s="151">
        <v>192368635.84173313</v>
      </c>
      <c r="T23" s="151">
        <v>78251827.230000004</v>
      </c>
    </row>
    <row r="24" spans="1:20" x14ac:dyDescent="0.25">
      <c r="A24" s="89" t="str">
        <f t="shared" si="0"/>
        <v>Y0BADIRECT</v>
      </c>
      <c r="B24" s="93" t="s">
        <v>3</v>
      </c>
      <c r="C24" s="93" t="s">
        <v>1506</v>
      </c>
      <c r="D24" s="93" t="s">
        <v>172</v>
      </c>
      <c r="L24" s="101">
        <f t="shared" si="1"/>
        <v>11722600.179999998</v>
      </c>
      <c r="M24" s="117">
        <v>2197728187.995769</v>
      </c>
      <c r="N24" s="101">
        <f t="shared" si="2"/>
        <v>1.0697232887811581</v>
      </c>
      <c r="O24" s="93">
        <v>9.5309528078853234E-3</v>
      </c>
      <c r="P24" s="93">
        <v>182</v>
      </c>
      <c r="S24" s="151">
        <v>22920152.399999999</v>
      </c>
      <c r="T24" s="151">
        <v>11197552.220000001</v>
      </c>
    </row>
    <row r="25" spans="1:20" x14ac:dyDescent="0.25">
      <c r="A25" s="89" t="str">
        <f t="shared" si="0"/>
        <v>Y0BANON DIRECT</v>
      </c>
      <c r="B25" s="93" t="s">
        <v>3</v>
      </c>
      <c r="C25" s="93" t="s">
        <v>1507</v>
      </c>
      <c r="D25" s="93" t="s">
        <v>172</v>
      </c>
      <c r="L25" s="101">
        <f t="shared" si="1"/>
        <v>107875164.73388001</v>
      </c>
      <c r="M25" s="117">
        <v>9698682062.5265141</v>
      </c>
      <c r="N25" s="101">
        <f t="shared" si="2"/>
        <v>2.2306438004500735</v>
      </c>
      <c r="O25" s="93">
        <v>2.0782362240752781E-2</v>
      </c>
      <c r="P25" s="93">
        <v>182</v>
      </c>
      <c r="S25" s="151">
        <v>212067852.30388001</v>
      </c>
      <c r="T25" s="151">
        <v>104192687.56999999</v>
      </c>
    </row>
    <row r="26" spans="1:20" x14ac:dyDescent="0.25">
      <c r="A26" s="89" t="str">
        <f t="shared" si="0"/>
        <v>Y0BBDIRECT</v>
      </c>
      <c r="B26" s="93" t="s">
        <v>4</v>
      </c>
      <c r="C26" s="93" t="s">
        <v>1506</v>
      </c>
      <c r="D26" s="93" t="s">
        <v>173</v>
      </c>
      <c r="L26" s="101">
        <f t="shared" si="1"/>
        <v>50170607.059999987</v>
      </c>
      <c r="M26" s="117">
        <v>13186732947.432474</v>
      </c>
      <c r="N26" s="101">
        <f t="shared" si="2"/>
        <v>0.76301595851870541</v>
      </c>
      <c r="O26" s="93">
        <v>6.413229729786296E-3</v>
      </c>
      <c r="P26" s="93">
        <v>182</v>
      </c>
      <c r="S26" s="151">
        <v>92196058.919999987</v>
      </c>
      <c r="T26" s="151">
        <v>42025451.859999999</v>
      </c>
    </row>
    <row r="27" spans="1:20" x14ac:dyDescent="0.25">
      <c r="A27" s="89" t="str">
        <f t="shared" si="0"/>
        <v>Y0BBNON DIRECT</v>
      </c>
      <c r="B27" s="93" t="s">
        <v>4</v>
      </c>
      <c r="C27" s="93" t="s">
        <v>1507</v>
      </c>
      <c r="D27" s="93" t="s">
        <v>173</v>
      </c>
      <c r="L27" s="101">
        <f t="shared" si="1"/>
        <v>448666077.89089811</v>
      </c>
      <c r="M27" s="117">
        <v>48039609458.24984</v>
      </c>
      <c r="N27" s="101">
        <f t="shared" si="2"/>
        <v>1.8730322002179471</v>
      </c>
      <c r="O27" s="93">
        <v>1.7499348573297172E-2</v>
      </c>
      <c r="P27" s="93">
        <v>182</v>
      </c>
      <c r="S27" s="151">
        <v>865819488.25089812</v>
      </c>
      <c r="T27" s="151">
        <v>417153410.36000001</v>
      </c>
    </row>
    <row r="28" spans="1:20" x14ac:dyDescent="0.25">
      <c r="A28" s="89" t="str">
        <f t="shared" si="0"/>
        <v>Y0BFDIRECT</v>
      </c>
      <c r="B28" s="93" t="s">
        <v>7</v>
      </c>
      <c r="C28" s="93" t="s">
        <v>1506</v>
      </c>
      <c r="D28" s="93" t="s">
        <v>176</v>
      </c>
      <c r="L28" s="101">
        <f t="shared" si="1"/>
        <v>48831979.409999996</v>
      </c>
      <c r="M28" s="117">
        <v>36316769286.616562</v>
      </c>
      <c r="N28" s="101">
        <f t="shared" si="2"/>
        <v>0.26966128409243101</v>
      </c>
      <c r="O28" s="93">
        <v>2.6025258794169421E-3</v>
      </c>
      <c r="P28" s="93">
        <v>182</v>
      </c>
      <c r="S28" s="151">
        <v>82877739.439999998</v>
      </c>
      <c r="T28" s="151">
        <v>34045760.030000001</v>
      </c>
    </row>
    <row r="29" spans="1:20" x14ac:dyDescent="0.25">
      <c r="A29" s="89" t="str">
        <f t="shared" si="0"/>
        <v>Y0BFNON DIRECT</v>
      </c>
      <c r="B29" s="93" t="s">
        <v>7</v>
      </c>
      <c r="C29" s="93" t="s">
        <v>1507</v>
      </c>
      <c r="D29" s="93" t="s">
        <v>176</v>
      </c>
      <c r="L29" s="101">
        <f t="shared" si="1"/>
        <v>80331252.49000001</v>
      </c>
      <c r="M29" s="117">
        <v>25673800302.972672</v>
      </c>
      <c r="N29" s="101">
        <f t="shared" si="2"/>
        <v>0.62750307156332141</v>
      </c>
      <c r="O29" s="93">
        <v>5.8025169612758859E-3</v>
      </c>
      <c r="P29" s="93">
        <v>182</v>
      </c>
      <c r="S29" s="151">
        <v>137175250.30000001</v>
      </c>
      <c r="T29" s="151">
        <v>56843997.810000002</v>
      </c>
    </row>
    <row r="30" spans="1:20" x14ac:dyDescent="0.25">
      <c r="A30" s="89" t="str">
        <f t="shared" si="0"/>
        <v>Y0BJDIRECT</v>
      </c>
      <c r="B30" s="93" t="s">
        <v>8</v>
      </c>
      <c r="C30" s="93" t="s">
        <v>1506</v>
      </c>
      <c r="D30" s="93" t="s">
        <v>182</v>
      </c>
      <c r="L30" s="101">
        <f t="shared" si="1"/>
        <v>155599.76939999999</v>
      </c>
      <c r="M30" s="117">
        <v>40279225.823794521</v>
      </c>
      <c r="N30" s="101">
        <f t="shared" si="2"/>
        <v>0.77472810414238202</v>
      </c>
      <c r="O30" s="93">
        <v>5.7216733989948337E-3</v>
      </c>
      <c r="P30" s="93">
        <v>182</v>
      </c>
      <c r="S30" s="151">
        <v>269397.59940000001</v>
      </c>
      <c r="T30" s="151">
        <v>113797.83</v>
      </c>
    </row>
    <row r="31" spans="1:20" x14ac:dyDescent="0.25">
      <c r="A31" s="89" t="str">
        <f t="shared" si="0"/>
        <v>Y0BJNON DIRECT</v>
      </c>
      <c r="B31" s="93" t="s">
        <v>8</v>
      </c>
      <c r="C31" s="93" t="s">
        <v>1507</v>
      </c>
      <c r="D31" s="93" t="s">
        <v>182</v>
      </c>
      <c r="L31" s="101">
        <f t="shared" si="1"/>
        <v>5406850.3153771413</v>
      </c>
      <c r="M31" s="117">
        <v>682225957.65623379</v>
      </c>
      <c r="N31" s="101">
        <f t="shared" si="2"/>
        <v>1.5894160106091955</v>
      </c>
      <c r="O31" s="93">
        <v>1.4973047469584742E-2</v>
      </c>
      <c r="P31" s="93">
        <v>182</v>
      </c>
      <c r="S31" s="151">
        <v>11549540.125377141</v>
      </c>
      <c r="T31" s="151">
        <v>6142689.8099999996</v>
      </c>
    </row>
    <row r="32" spans="1:20" x14ac:dyDescent="0.25">
      <c r="A32" s="89" t="str">
        <f t="shared" si="0"/>
        <v>Y0BKDIRECT</v>
      </c>
      <c r="B32" s="93" t="s">
        <v>1171</v>
      </c>
      <c r="C32" s="93" t="s">
        <v>1506</v>
      </c>
      <c r="D32" s="93" t="s">
        <v>184</v>
      </c>
      <c r="L32" s="101">
        <f t="shared" si="1"/>
        <v>259919.39</v>
      </c>
      <c r="M32" s="117">
        <v>30796343.809835136</v>
      </c>
      <c r="N32" s="101">
        <f t="shared" si="2"/>
        <v>1.6926259550005787</v>
      </c>
      <c r="O32" s="93">
        <v>1.4900153765559605E-2</v>
      </c>
      <c r="P32" s="93">
        <v>182</v>
      </c>
      <c r="S32" s="151">
        <v>476568.13</v>
      </c>
      <c r="T32" s="151">
        <v>216648.74</v>
      </c>
    </row>
    <row r="33" spans="1:20" x14ac:dyDescent="0.25">
      <c r="A33" s="89" t="str">
        <f t="shared" si="0"/>
        <v>Y0BKNON DIRECT</v>
      </c>
      <c r="B33" s="93" t="s">
        <v>1171</v>
      </c>
      <c r="C33" s="93" t="s">
        <v>1507</v>
      </c>
      <c r="D33" s="93" t="s">
        <v>184</v>
      </c>
      <c r="L33" s="101">
        <f t="shared" si="1"/>
        <v>3703299.0182561516</v>
      </c>
      <c r="M33" s="117">
        <v>330453812.52995443</v>
      </c>
      <c r="N33" s="101">
        <f t="shared" si="2"/>
        <v>2.2474989095919971</v>
      </c>
      <c r="O33" s="93">
        <v>2.0212386898233136E-2</v>
      </c>
      <c r="P33" s="93">
        <v>182</v>
      </c>
      <c r="S33" s="151">
        <v>7142973.0382561516</v>
      </c>
      <c r="T33" s="151">
        <v>3439674.02</v>
      </c>
    </row>
    <row r="34" spans="1:20" x14ac:dyDescent="0.25">
      <c r="A34" s="89" t="str">
        <f t="shared" si="0"/>
        <v>Y0BLDIRECT</v>
      </c>
      <c r="B34" s="93" t="s">
        <v>1172</v>
      </c>
      <c r="C34" s="93" t="s">
        <v>1506</v>
      </c>
      <c r="D34" s="93" t="s">
        <v>185</v>
      </c>
      <c r="L34" s="101">
        <f t="shared" si="1"/>
        <v>7264809.5100000007</v>
      </c>
      <c r="M34" s="117">
        <v>5836241476.6353884</v>
      </c>
      <c r="N34" s="101">
        <f t="shared" si="2"/>
        <v>0.24963901192396543</v>
      </c>
      <c r="O34" s="93">
        <v>2.2020298946826772E-3</v>
      </c>
      <c r="P34" s="93">
        <v>182</v>
      </c>
      <c r="S34" s="151">
        <v>14759972.060000001</v>
      </c>
      <c r="T34" s="151">
        <v>7495162.5499999998</v>
      </c>
    </row>
    <row r="35" spans="1:20" x14ac:dyDescent="0.25">
      <c r="A35" s="89" t="str">
        <f t="shared" si="0"/>
        <v>Y0BLNON DIRECT</v>
      </c>
      <c r="B35" s="93" t="s">
        <v>1172</v>
      </c>
      <c r="C35" s="93" t="s">
        <v>1507</v>
      </c>
      <c r="D35" s="93" t="s">
        <v>185</v>
      </c>
      <c r="L35" s="101">
        <f t="shared" si="1"/>
        <v>12736173.48</v>
      </c>
      <c r="M35" s="117">
        <v>3500529127.1399961</v>
      </c>
      <c r="N35" s="101">
        <f t="shared" si="2"/>
        <v>0.72967043002534415</v>
      </c>
      <c r="O35" s="93">
        <v>7.0016369869060555E-3</v>
      </c>
      <c r="P35" s="93">
        <v>182</v>
      </c>
      <c r="S35" s="151">
        <v>28935832.23</v>
      </c>
      <c r="T35" s="151">
        <v>16199658.75</v>
      </c>
    </row>
    <row r="36" spans="1:20" x14ac:dyDescent="0.25">
      <c r="A36" s="89" t="str">
        <f t="shared" si="0"/>
        <v>Y0BMDIRECT</v>
      </c>
      <c r="B36" s="93" t="s">
        <v>1173</v>
      </c>
      <c r="C36" s="93" t="s">
        <v>1506</v>
      </c>
      <c r="D36" s="93" t="s">
        <v>188</v>
      </c>
      <c r="L36" s="101">
        <f t="shared" si="1"/>
        <v>297400.17999999993</v>
      </c>
      <c r="M36" s="117">
        <v>68754246.482472479</v>
      </c>
      <c r="N36" s="101">
        <f t="shared" si="2"/>
        <v>0.86748740250556866</v>
      </c>
      <c r="O36" s="93">
        <v>7.5844931690033741E-3</v>
      </c>
      <c r="P36" s="93">
        <v>182</v>
      </c>
      <c r="S36" s="151">
        <v>1137756.1299999999</v>
      </c>
      <c r="T36" s="151">
        <v>840355.95</v>
      </c>
    </row>
    <row r="37" spans="1:20" x14ac:dyDescent="0.25">
      <c r="A37" s="89" t="str">
        <f t="shared" si="0"/>
        <v>Y0BMNON DIRECT</v>
      </c>
      <c r="B37" s="93" t="s">
        <v>1173</v>
      </c>
      <c r="C37" s="93" t="s">
        <v>1507</v>
      </c>
      <c r="D37" s="93" t="s">
        <v>188</v>
      </c>
      <c r="L37" s="101">
        <f t="shared" si="1"/>
        <v>19641449.068609573</v>
      </c>
      <c r="M37" s="117">
        <v>2372276851.1138501</v>
      </c>
      <c r="N37" s="101">
        <f t="shared" si="2"/>
        <v>1.660464636265012</v>
      </c>
      <c r="O37" s="93">
        <v>1.5478662880513227E-2</v>
      </c>
      <c r="P37" s="93">
        <v>182</v>
      </c>
      <c r="S37" s="151">
        <v>56989896.448609576</v>
      </c>
      <c r="T37" s="151">
        <v>37348447.380000003</v>
      </c>
    </row>
    <row r="38" spans="1:20" x14ac:dyDescent="0.25">
      <c r="A38" s="89" t="str">
        <f t="shared" si="0"/>
        <v>Y0BNDIRECT</v>
      </c>
      <c r="B38" s="93" t="s">
        <v>1174</v>
      </c>
      <c r="C38" s="93" t="s">
        <v>1506</v>
      </c>
      <c r="D38" s="93" t="s">
        <v>189</v>
      </c>
      <c r="L38" s="101">
        <f t="shared" si="1"/>
        <v>40873001.609999999</v>
      </c>
      <c r="M38" s="117">
        <v>32795946206.080055</v>
      </c>
      <c r="N38" s="101">
        <f t="shared" si="2"/>
        <v>0.24994119589306596</v>
      </c>
      <c r="O38" s="93">
        <v>2.2086879383029991E-3</v>
      </c>
      <c r="P38" s="93">
        <v>182</v>
      </c>
      <c r="S38" s="151">
        <v>84575387.659999996</v>
      </c>
      <c r="T38" s="151">
        <v>43702386.049999997</v>
      </c>
    </row>
    <row r="39" spans="1:20" x14ac:dyDescent="0.25">
      <c r="A39" s="89" t="str">
        <f t="shared" si="0"/>
        <v>Y0BNNON DIRECT</v>
      </c>
      <c r="B39" s="93" t="s">
        <v>1174</v>
      </c>
      <c r="C39" s="93" t="s">
        <v>1507</v>
      </c>
      <c r="D39" s="93" t="s">
        <v>189</v>
      </c>
      <c r="L39" s="101">
        <f t="shared" si="1"/>
        <v>51737901.5</v>
      </c>
      <c r="M39" s="117">
        <v>13835170747.534439</v>
      </c>
      <c r="N39" s="101">
        <f t="shared" si="2"/>
        <v>0.74997323182698683</v>
      </c>
      <c r="O39" s="93">
        <v>7.1812819427152204E-3</v>
      </c>
      <c r="P39" s="93">
        <v>182</v>
      </c>
      <c r="S39" s="151">
        <v>95776798.670000002</v>
      </c>
      <c r="T39" s="151">
        <v>44038897.170000002</v>
      </c>
    </row>
    <row r="40" spans="1:20" x14ac:dyDescent="0.25">
      <c r="A40" s="89" t="str">
        <f t="shared" si="0"/>
        <v>Y0BODIRECT</v>
      </c>
      <c r="B40" s="93" t="s">
        <v>5</v>
      </c>
      <c r="C40" s="93" t="s">
        <v>1506</v>
      </c>
      <c r="D40" s="93" t="s">
        <v>191</v>
      </c>
      <c r="L40" s="101">
        <f t="shared" si="1"/>
        <v>20556121.439999998</v>
      </c>
      <c r="M40" s="117">
        <v>17942231649.035542</v>
      </c>
      <c r="N40" s="101">
        <f t="shared" si="2"/>
        <v>0.22976622645719658</v>
      </c>
      <c r="O40" s="93">
        <v>2.0107316686938282E-3</v>
      </c>
      <c r="P40" s="93">
        <v>182</v>
      </c>
      <c r="S40" s="151">
        <v>36485517</v>
      </c>
      <c r="T40" s="151">
        <v>15929395.560000001</v>
      </c>
    </row>
    <row r="41" spans="1:20" x14ac:dyDescent="0.25">
      <c r="A41" s="89" t="str">
        <f t="shared" si="0"/>
        <v>Y0BONON DIRECT</v>
      </c>
      <c r="B41" s="93" t="s">
        <v>5</v>
      </c>
      <c r="C41" s="93" t="s">
        <v>1507</v>
      </c>
      <c r="D41" s="93" t="s">
        <v>191</v>
      </c>
      <c r="L41" s="101">
        <f t="shared" si="1"/>
        <v>12307856.280000001</v>
      </c>
      <c r="M41" s="117">
        <v>6330031261.6608095</v>
      </c>
      <c r="N41" s="101">
        <f>L41/M41/P41*36500</f>
        <v>0.38994022499471637</v>
      </c>
      <c r="O41" s="93">
        <v>4.8268057692522019E-3</v>
      </c>
      <c r="P41" s="93">
        <v>182</v>
      </c>
      <c r="S41" s="151">
        <v>26606416.280000001</v>
      </c>
      <c r="T41" s="151">
        <v>14298560</v>
      </c>
    </row>
    <row r="42" spans="1:20" x14ac:dyDescent="0.25">
      <c r="A42" s="89" t="str">
        <f t="shared" si="0"/>
        <v>Y0BPDIRECT</v>
      </c>
      <c r="B42" s="93" t="s">
        <v>1175</v>
      </c>
      <c r="C42" s="93" t="s">
        <v>1506</v>
      </c>
      <c r="D42" s="93" t="s">
        <v>198</v>
      </c>
      <c r="L42" s="101">
        <f t="shared" si="1"/>
        <v>1154061.1599999999</v>
      </c>
      <c r="M42" s="117">
        <v>447828708.53126389</v>
      </c>
      <c r="N42" s="101">
        <f t="shared" si="2"/>
        <v>0.5168188799184672</v>
      </c>
      <c r="O42" s="93">
        <v>5.000440034775613E-3</v>
      </c>
      <c r="P42" s="93">
        <v>182</v>
      </c>
      <c r="S42" s="151">
        <v>3222123.05</v>
      </c>
      <c r="T42" s="151">
        <v>2068061.89</v>
      </c>
    </row>
    <row r="43" spans="1:20" x14ac:dyDescent="0.25">
      <c r="A43" s="89" t="str">
        <f t="shared" si="0"/>
        <v>Y0BPNON DIRECT</v>
      </c>
      <c r="B43" s="93" t="s">
        <v>1175</v>
      </c>
      <c r="C43" s="93" t="s">
        <v>1507</v>
      </c>
      <c r="D43" s="93" t="s">
        <v>198</v>
      </c>
      <c r="L43" s="101">
        <f t="shared" si="1"/>
        <v>19641510.001599997</v>
      </c>
      <c r="M43" s="117">
        <v>2325992236.764112</v>
      </c>
      <c r="N43" s="101">
        <f t="shared" si="2"/>
        <v>1.6935112579147855</v>
      </c>
      <c r="O43" s="93">
        <v>1.6658275286163204E-2</v>
      </c>
      <c r="P43" s="93">
        <v>182</v>
      </c>
      <c r="S43" s="151">
        <v>36123338.861599997</v>
      </c>
      <c r="T43" s="151">
        <v>16481828.859999999</v>
      </c>
    </row>
    <row r="44" spans="1:20" x14ac:dyDescent="0.25">
      <c r="A44" s="89" t="str">
        <f t="shared" si="0"/>
        <v>Y0BQDIRECT</v>
      </c>
      <c r="B44" s="93" t="s">
        <v>6</v>
      </c>
      <c r="C44" s="93" t="s">
        <v>1506</v>
      </c>
      <c r="D44" s="93" t="s">
        <v>199</v>
      </c>
      <c r="L44" s="101">
        <f t="shared" si="1"/>
        <v>44391998.399999991</v>
      </c>
      <c r="M44" s="117">
        <v>60221552627.254402</v>
      </c>
      <c r="N44" s="101">
        <f t="shared" si="2"/>
        <v>0.14783396474376118</v>
      </c>
      <c r="O44" s="93">
        <v>1.3152836816245537E-3</v>
      </c>
      <c r="P44" s="93">
        <v>182</v>
      </c>
      <c r="S44" s="151">
        <v>85975154.349999994</v>
      </c>
      <c r="T44" s="151">
        <v>41583155.950000003</v>
      </c>
    </row>
    <row r="45" spans="1:20" x14ac:dyDescent="0.25">
      <c r="A45" s="89" t="str">
        <f t="shared" si="0"/>
        <v>Y0BQNON DIRECT</v>
      </c>
      <c r="B45" s="93" t="s">
        <v>6</v>
      </c>
      <c r="C45" s="93" t="s">
        <v>1507</v>
      </c>
      <c r="D45" s="93" t="s">
        <v>199</v>
      </c>
      <c r="L45" s="101">
        <f t="shared" si="1"/>
        <v>17279304.200000003</v>
      </c>
      <c r="M45" s="117">
        <v>17518713111.627487</v>
      </c>
      <c r="N45" s="101">
        <f t="shared" si="2"/>
        <v>0.19780876261320787</v>
      </c>
      <c r="O45" s="93">
        <v>1.8216074218924409E-3</v>
      </c>
      <c r="P45" s="93">
        <v>182</v>
      </c>
      <c r="S45" s="151">
        <v>37379260.310000002</v>
      </c>
      <c r="T45" s="151">
        <v>20099956.109999999</v>
      </c>
    </row>
    <row r="46" spans="1:20" x14ac:dyDescent="0.25">
      <c r="A46" s="89" t="str">
        <f t="shared" si="0"/>
        <v>Y0CANON DIRECT</v>
      </c>
      <c r="B46" s="93" t="s">
        <v>1176</v>
      </c>
      <c r="C46" s="93" t="s">
        <v>1507</v>
      </c>
      <c r="D46" s="93" t="s">
        <v>201</v>
      </c>
      <c r="L46" s="101" t="e">
        <f t="shared" si="1"/>
        <v>#N/A</v>
      </c>
      <c r="M46" s="117">
        <v>78294081.950055569</v>
      </c>
      <c r="N46" s="101" t="e">
        <f t="shared" si="2"/>
        <v>#N/A</v>
      </c>
      <c r="O46" s="93">
        <v>0</v>
      </c>
      <c r="P46" s="93">
        <v>180</v>
      </c>
      <c r="S46" s="151" t="e">
        <v>#N/A</v>
      </c>
      <c r="T46" s="151">
        <v>0</v>
      </c>
    </row>
    <row r="47" spans="1:20" x14ac:dyDescent="0.25">
      <c r="A47" s="89" t="str">
        <f t="shared" si="0"/>
        <v>Y0CBNON DIRECT</v>
      </c>
      <c r="B47" s="93" t="s">
        <v>1177</v>
      </c>
      <c r="C47" s="93" t="s">
        <v>1507</v>
      </c>
      <c r="D47" s="93" t="s">
        <v>202</v>
      </c>
      <c r="L47" s="101" t="e">
        <f t="shared" si="1"/>
        <v>#N/A</v>
      </c>
      <c r="M47" s="117">
        <v>111051832.28494498</v>
      </c>
      <c r="N47" s="101" t="e">
        <f t="shared" si="2"/>
        <v>#N/A</v>
      </c>
      <c r="O47" s="93">
        <v>4.3668208355765502E-3</v>
      </c>
      <c r="P47" s="93">
        <v>182</v>
      </c>
      <c r="S47" s="151" t="e">
        <v>#N/A</v>
      </c>
      <c r="T47" s="151">
        <v>308972.5</v>
      </c>
    </row>
    <row r="48" spans="1:20" x14ac:dyDescent="0.25">
      <c r="A48" s="89" t="str">
        <f t="shared" si="0"/>
        <v>Y0CCNON DIRECT</v>
      </c>
      <c r="B48" s="93" t="s">
        <v>1178</v>
      </c>
      <c r="C48" s="93" t="s">
        <v>1507</v>
      </c>
      <c r="D48" s="93" t="s">
        <v>203</v>
      </c>
      <c r="L48" s="101" t="e">
        <f t="shared" si="1"/>
        <v>#N/A</v>
      </c>
      <c r="M48" s="117">
        <v>84621731.080439582</v>
      </c>
      <c r="N48" s="101" t="e">
        <f t="shared" si="2"/>
        <v>#N/A</v>
      </c>
      <c r="O48" s="93">
        <v>4.3668215002303805E-3</v>
      </c>
      <c r="P48" s="93">
        <v>182</v>
      </c>
      <c r="S48" s="151" t="e">
        <v>#N/A</v>
      </c>
      <c r="T48" s="151">
        <v>222973.18</v>
      </c>
    </row>
    <row r="49" spans="1:20" x14ac:dyDescent="0.25">
      <c r="A49" s="89" t="str">
        <f t="shared" si="0"/>
        <v>Y0CDNON DIRECT</v>
      </c>
      <c r="B49" s="93" t="s">
        <v>1179</v>
      </c>
      <c r="C49" s="93" t="s">
        <v>1507</v>
      </c>
      <c r="D49" s="93" t="s">
        <v>204</v>
      </c>
      <c r="L49" s="101" t="e">
        <f t="shared" si="1"/>
        <v>#N/A</v>
      </c>
      <c r="M49" s="117">
        <v>43071230.829945043</v>
      </c>
      <c r="N49" s="101" t="e">
        <f t="shared" si="2"/>
        <v>#N/A</v>
      </c>
      <c r="O49" s="93">
        <v>0</v>
      </c>
      <c r="P49" s="93">
        <v>182</v>
      </c>
      <c r="S49" s="151" t="e">
        <v>#N/A</v>
      </c>
      <c r="T49" s="151">
        <v>0</v>
      </c>
    </row>
    <row r="50" spans="1:20" x14ac:dyDescent="0.25">
      <c r="A50" s="89" t="str">
        <f t="shared" si="0"/>
        <v>Y0D1DIRECT</v>
      </c>
      <c r="B50" s="93" t="s">
        <v>9</v>
      </c>
      <c r="C50" s="93" t="s">
        <v>1506</v>
      </c>
      <c r="D50" s="93" t="s">
        <v>211</v>
      </c>
      <c r="L50" s="101">
        <f t="shared" si="1"/>
        <v>56714751.909999996</v>
      </c>
      <c r="M50" s="117">
        <v>13347731833.758791</v>
      </c>
      <c r="N50" s="101">
        <f t="shared" si="2"/>
        <v>0.85213821158975833</v>
      </c>
      <c r="O50" s="93">
        <v>7.9050933682526161E-3</v>
      </c>
      <c r="P50" s="93">
        <v>182</v>
      </c>
      <c r="S50" s="151">
        <v>108118898.97</v>
      </c>
      <c r="T50" s="151">
        <v>51404147.060000002</v>
      </c>
    </row>
    <row r="51" spans="1:20" x14ac:dyDescent="0.25">
      <c r="A51" s="89" t="str">
        <f t="shared" si="0"/>
        <v>Y0D1NON DIRECT</v>
      </c>
      <c r="B51" s="93" t="s">
        <v>9</v>
      </c>
      <c r="C51" s="93" t="s">
        <v>1507</v>
      </c>
      <c r="D51" s="93" t="s">
        <v>211</v>
      </c>
      <c r="L51" s="101">
        <f t="shared" si="1"/>
        <v>407761299.48584133</v>
      </c>
      <c r="M51" s="117">
        <v>42867479751.52578</v>
      </c>
      <c r="N51" s="101">
        <f t="shared" si="2"/>
        <v>1.9076536582327255</v>
      </c>
      <c r="O51" s="93">
        <v>1.7788497608589856E-2</v>
      </c>
      <c r="P51" s="93">
        <v>182</v>
      </c>
      <c r="S51" s="151">
        <v>761906082.89584136</v>
      </c>
      <c r="T51" s="151">
        <v>354144783.41000003</v>
      </c>
    </row>
    <row r="52" spans="1:20" x14ac:dyDescent="0.25">
      <c r="A52" s="89" t="str">
        <f t="shared" si="0"/>
        <v>Y0D3DIRECT</v>
      </c>
      <c r="B52" s="93" t="s">
        <v>10</v>
      </c>
      <c r="C52" s="93" t="s">
        <v>1506</v>
      </c>
      <c r="D52" s="93" t="s">
        <v>212</v>
      </c>
      <c r="L52" s="101">
        <f t="shared" si="1"/>
        <v>9722436.7754000016</v>
      </c>
      <c r="M52" s="117">
        <v>6750130019.7472849</v>
      </c>
      <c r="N52" s="101">
        <f t="shared" si="2"/>
        <v>0.28885804386050046</v>
      </c>
      <c r="O52" s="93">
        <v>3.9584164803043425E-3</v>
      </c>
      <c r="P52" s="93">
        <v>182</v>
      </c>
      <c r="S52" s="151">
        <v>15605881.9954</v>
      </c>
      <c r="T52" s="151">
        <v>5883445.2199999997</v>
      </c>
    </row>
    <row r="53" spans="1:20" x14ac:dyDescent="0.25">
      <c r="A53" s="89" t="str">
        <f t="shared" si="0"/>
        <v>Y0D3NON DIRECT</v>
      </c>
      <c r="B53" s="93" t="s">
        <v>10</v>
      </c>
      <c r="C53" s="93" t="s">
        <v>1507</v>
      </c>
      <c r="D53" s="93" t="s">
        <v>212</v>
      </c>
      <c r="L53" s="101">
        <f t="shared" si="1"/>
        <v>96839143.978999972</v>
      </c>
      <c r="M53" s="117">
        <v>19905724378.296749</v>
      </c>
      <c r="N53" s="101">
        <f t="shared" si="2"/>
        <v>0.97565086040487792</v>
      </c>
      <c r="O53" s="93">
        <v>8.9435123332747574E-3</v>
      </c>
      <c r="P53" s="93">
        <v>182</v>
      </c>
      <c r="S53" s="151">
        <v>124659075.51899998</v>
      </c>
      <c r="T53" s="151">
        <v>27819931.539999999</v>
      </c>
    </row>
    <row r="54" spans="1:20" x14ac:dyDescent="0.25">
      <c r="A54" s="89" t="str">
        <f t="shared" si="0"/>
        <v>Y0D5DIRECT</v>
      </c>
      <c r="B54" s="93" t="s">
        <v>1180</v>
      </c>
      <c r="C54" s="93" t="s">
        <v>1506</v>
      </c>
      <c r="D54" s="93" t="s">
        <v>213</v>
      </c>
      <c r="L54" s="101">
        <f t="shared" si="1"/>
        <v>1865970.21</v>
      </c>
      <c r="M54" s="117">
        <v>239631584.68538439</v>
      </c>
      <c r="N54" s="101">
        <f t="shared" si="2"/>
        <v>1.5616443084848792</v>
      </c>
      <c r="O54" s="93">
        <v>1.385710553354773E-2</v>
      </c>
      <c r="P54" s="93">
        <v>182</v>
      </c>
      <c r="S54" s="151">
        <v>3547819.56</v>
      </c>
      <c r="T54" s="151">
        <v>1681849.35</v>
      </c>
    </row>
    <row r="55" spans="1:20" x14ac:dyDescent="0.25">
      <c r="A55" s="89" t="str">
        <f t="shared" si="0"/>
        <v>Y0D5NON DIRECT</v>
      </c>
      <c r="B55" s="93" t="s">
        <v>1180</v>
      </c>
      <c r="C55" s="93" t="s">
        <v>1507</v>
      </c>
      <c r="D55" s="93" t="s">
        <v>213</v>
      </c>
      <c r="L55" s="101">
        <f t="shared" si="1"/>
        <v>62461383.48554644</v>
      </c>
      <c r="M55" s="117">
        <v>4912204063.099144</v>
      </c>
      <c r="N55" s="101">
        <f t="shared" si="2"/>
        <v>2.5500968562535133</v>
      </c>
      <c r="O55" s="93">
        <v>2.2974338670522388E-2</v>
      </c>
      <c r="P55" s="93">
        <v>182</v>
      </c>
      <c r="S55" s="151">
        <v>120580947.67554644</v>
      </c>
      <c r="T55" s="151">
        <v>58119564.189999998</v>
      </c>
    </row>
    <row r="56" spans="1:20" x14ac:dyDescent="0.25">
      <c r="A56" s="89" t="str">
        <f t="shared" si="0"/>
        <v>Y0D6DIRECT</v>
      </c>
      <c r="B56" s="93" t="s">
        <v>1181</v>
      </c>
      <c r="C56" s="93" t="s">
        <v>1506</v>
      </c>
      <c r="D56" s="93" t="s">
        <v>214</v>
      </c>
      <c r="L56" s="101">
        <f t="shared" si="1"/>
        <v>4393453.8900000006</v>
      </c>
      <c r="M56" s="117">
        <v>1711073950.366374</v>
      </c>
      <c r="N56" s="101">
        <f t="shared" si="2"/>
        <v>0.51494253855316119</v>
      </c>
      <c r="O56" s="93">
        <v>5.1091685489141085E-3</v>
      </c>
      <c r="P56" s="93">
        <v>182</v>
      </c>
      <c r="S56" s="151">
        <v>10163346.300000001</v>
      </c>
      <c r="T56" s="151">
        <v>5769892.4100000001</v>
      </c>
    </row>
    <row r="57" spans="1:20" x14ac:dyDescent="0.25">
      <c r="A57" s="89" t="str">
        <f t="shared" si="0"/>
        <v>Y0D6NON DIRECT</v>
      </c>
      <c r="B57" s="93" t="s">
        <v>1181</v>
      </c>
      <c r="C57" s="93" t="s">
        <v>1507</v>
      </c>
      <c r="D57" s="93" t="s">
        <v>214</v>
      </c>
      <c r="L57" s="101">
        <f t="shared" si="1"/>
        <v>45123683.574429005</v>
      </c>
      <c r="M57" s="117">
        <v>6011676814.1729956</v>
      </c>
      <c r="N57" s="101">
        <f t="shared" si="2"/>
        <v>1.5053254237293716</v>
      </c>
      <c r="O57" s="93">
        <v>1.4202688791244606E-2</v>
      </c>
      <c r="P57" s="93">
        <v>182</v>
      </c>
      <c r="S57" s="151">
        <v>96714372.574429005</v>
      </c>
      <c r="T57" s="151">
        <v>51590689</v>
      </c>
    </row>
    <row r="58" spans="1:20" x14ac:dyDescent="0.25">
      <c r="A58" s="89" t="str">
        <f t="shared" si="0"/>
        <v>Y0D7</v>
      </c>
      <c r="B58" s="93" t="s">
        <v>1182</v>
      </c>
      <c r="D58" s="93" t="s">
        <v>215</v>
      </c>
      <c r="L58" s="101" t="e">
        <f t="shared" si="1"/>
        <v>#N/A</v>
      </c>
      <c r="M58" s="117" t="e">
        <v>#N/A</v>
      </c>
      <c r="N58" s="101" t="e">
        <f t="shared" si="2"/>
        <v>#N/A</v>
      </c>
      <c r="O58" s="93" t="s">
        <v>1880</v>
      </c>
      <c r="P58" s="93" t="e">
        <v>#N/A</v>
      </c>
      <c r="S58" s="151" t="e">
        <v>#N/A</v>
      </c>
      <c r="T58" s="151">
        <v>0</v>
      </c>
    </row>
    <row r="59" spans="1:20" x14ac:dyDescent="0.25">
      <c r="A59" s="89" t="str">
        <f t="shared" si="0"/>
        <v>Y0D8DIRECT</v>
      </c>
      <c r="B59" s="93" t="s">
        <v>1183</v>
      </c>
      <c r="C59" s="93" t="s">
        <v>1506</v>
      </c>
      <c r="D59" s="93" t="s">
        <v>216</v>
      </c>
      <c r="L59" s="101">
        <f t="shared" si="1"/>
        <v>0</v>
      </c>
      <c r="M59" s="117" t="e">
        <v>#N/A</v>
      </c>
      <c r="N59" s="101" t="e">
        <f t="shared" si="2"/>
        <v>#N/A</v>
      </c>
      <c r="O59" s="93">
        <v>4.000011960980026E-3</v>
      </c>
      <c r="P59" s="93" t="e">
        <v>#N/A</v>
      </c>
      <c r="S59" s="151">
        <v>76962.02</v>
      </c>
      <c r="T59" s="151">
        <v>76962.02</v>
      </c>
    </row>
    <row r="60" spans="1:20" x14ac:dyDescent="0.25">
      <c r="A60" s="89" t="str">
        <f t="shared" si="0"/>
        <v>Y0D8NON DIRECT</v>
      </c>
      <c r="B60" s="93" t="s">
        <v>1183</v>
      </c>
      <c r="C60" s="93" t="s">
        <v>1507</v>
      </c>
      <c r="D60" s="93" t="s">
        <v>216</v>
      </c>
      <c r="L60" s="101">
        <f t="shared" si="1"/>
        <v>0</v>
      </c>
      <c r="M60" s="117" t="e">
        <v>#N/A</v>
      </c>
      <c r="N60" s="101" t="e">
        <f t="shared" si="2"/>
        <v>#N/A</v>
      </c>
      <c r="O60" s="93">
        <v>5.2865768739968864E-3</v>
      </c>
      <c r="P60" s="93" t="e">
        <v>#N/A</v>
      </c>
      <c r="S60" s="151">
        <v>4764600.1899999995</v>
      </c>
      <c r="T60" s="151">
        <v>4764600.1900000004</v>
      </c>
    </row>
    <row r="61" spans="1:20" x14ac:dyDescent="0.25">
      <c r="A61" s="89" t="str">
        <f t="shared" si="0"/>
        <v>Y0D9DIRECT</v>
      </c>
      <c r="B61" s="93" t="s">
        <v>1184</v>
      </c>
      <c r="C61" s="93" t="s">
        <v>1506</v>
      </c>
      <c r="D61" s="93" t="s">
        <v>217</v>
      </c>
      <c r="L61" s="101">
        <f t="shared" si="1"/>
        <v>0</v>
      </c>
      <c r="M61" s="117" t="e">
        <v>#N/A</v>
      </c>
      <c r="N61" s="101" t="e">
        <f t="shared" si="2"/>
        <v>#N/A</v>
      </c>
      <c r="O61" s="93">
        <v>1.5000280940782405E-3</v>
      </c>
      <c r="P61" s="93" t="e">
        <v>#N/A</v>
      </c>
      <c r="S61" s="151">
        <v>84771.290000000008</v>
      </c>
      <c r="T61" s="151">
        <v>84771.29</v>
      </c>
    </row>
    <row r="62" spans="1:20" x14ac:dyDescent="0.25">
      <c r="A62" s="89" t="str">
        <f t="shared" si="0"/>
        <v>Y0D9NON DIRECT</v>
      </c>
      <c r="B62" s="93" t="s">
        <v>1184</v>
      </c>
      <c r="C62" s="93" t="s">
        <v>1507</v>
      </c>
      <c r="D62" s="93" t="s">
        <v>217</v>
      </c>
      <c r="L62" s="101">
        <f t="shared" si="1"/>
        <v>0</v>
      </c>
      <c r="M62" s="117" t="e">
        <v>#N/A</v>
      </c>
      <c r="N62" s="101" t="e">
        <f t="shared" si="2"/>
        <v>#N/A</v>
      </c>
      <c r="O62" s="93">
        <v>3.1977269961296021E-3</v>
      </c>
      <c r="P62" s="93" t="e">
        <v>#N/A</v>
      </c>
      <c r="S62" s="151">
        <v>758000.27</v>
      </c>
      <c r="T62" s="151">
        <v>758000.27</v>
      </c>
    </row>
    <row r="63" spans="1:20" x14ac:dyDescent="0.25">
      <c r="A63" s="89" t="str">
        <f t="shared" si="0"/>
        <v>Y0DADIRECT</v>
      </c>
      <c r="B63" s="93" t="s">
        <v>1185</v>
      </c>
      <c r="C63" s="93" t="s">
        <v>1506</v>
      </c>
      <c r="D63" s="93" t="s">
        <v>218</v>
      </c>
      <c r="L63" s="101">
        <f t="shared" si="1"/>
        <v>356085.21</v>
      </c>
      <c r="M63" s="117">
        <v>649202703.7840662</v>
      </c>
      <c r="N63" s="101">
        <f t="shared" si="2"/>
        <v>0.11000060966788359</v>
      </c>
      <c r="O63" s="93">
        <v>9.9628963002057133E-4</v>
      </c>
      <c r="P63" s="93">
        <v>182</v>
      </c>
      <c r="S63" s="151">
        <v>701882.75</v>
      </c>
      <c r="T63" s="151">
        <v>345797.54</v>
      </c>
    </row>
    <row r="64" spans="1:20" x14ac:dyDescent="0.25">
      <c r="A64" s="89" t="str">
        <f t="shared" si="0"/>
        <v>Y0DANON DIRECT</v>
      </c>
      <c r="B64" s="93" t="s">
        <v>1185</v>
      </c>
      <c r="C64" s="93" t="s">
        <v>1507</v>
      </c>
      <c r="D64" s="93" t="s">
        <v>218</v>
      </c>
      <c r="L64" s="101">
        <f t="shared" si="1"/>
        <v>186745.57</v>
      </c>
      <c r="M64" s="117">
        <v>144045675.06912088</v>
      </c>
      <c r="N64" s="101">
        <f t="shared" si="2"/>
        <v>0.25999893046474737</v>
      </c>
      <c r="O64" s="93">
        <v>2.2815883556112624E-3</v>
      </c>
      <c r="P64" s="93">
        <v>182</v>
      </c>
      <c r="S64" s="151">
        <v>370438.7</v>
      </c>
      <c r="T64" s="151">
        <v>183693.13</v>
      </c>
    </row>
    <row r="65" spans="1:20" x14ac:dyDescent="0.25">
      <c r="A65" s="89" t="str">
        <f t="shared" si="0"/>
        <v>Y0DCDIRECT</v>
      </c>
      <c r="B65" s="93" t="s">
        <v>1186</v>
      </c>
      <c r="C65" s="93" t="s">
        <v>1506</v>
      </c>
      <c r="D65" s="93" t="s">
        <v>219</v>
      </c>
      <c r="L65" s="101">
        <f t="shared" si="1"/>
        <v>2158096.3099999996</v>
      </c>
      <c r="M65" s="117">
        <v>466691825.30379134</v>
      </c>
      <c r="N65" s="101">
        <f t="shared" si="2"/>
        <v>0.92738935146670676</v>
      </c>
      <c r="O65" s="93">
        <v>7.4693217809102628E-3</v>
      </c>
      <c r="P65" s="93">
        <v>182</v>
      </c>
      <c r="S65" s="151">
        <v>3662576.3099999996</v>
      </c>
      <c r="T65" s="151">
        <v>1504480</v>
      </c>
    </row>
    <row r="66" spans="1:20" x14ac:dyDescent="0.25">
      <c r="A66" s="89" t="str">
        <f t="shared" si="0"/>
        <v>Y0DCNON DIRECT</v>
      </c>
      <c r="B66" s="93" t="s">
        <v>1186</v>
      </c>
      <c r="C66" s="93" t="s">
        <v>1507</v>
      </c>
      <c r="D66" s="93" t="s">
        <v>219</v>
      </c>
      <c r="L66" s="101">
        <f t="shared" si="1"/>
        <v>31325834.270000007</v>
      </c>
      <c r="M66" s="117">
        <v>4554781643.421154</v>
      </c>
      <c r="N66" s="101">
        <f t="shared" si="2"/>
        <v>1.3792930907952101</v>
      </c>
      <c r="O66" s="93">
        <v>1.2500277208896422E-2</v>
      </c>
      <c r="P66" s="93">
        <v>182</v>
      </c>
      <c r="S66" s="151">
        <v>54583095.510000005</v>
      </c>
      <c r="T66" s="151">
        <v>23257261.239999998</v>
      </c>
    </row>
    <row r="67" spans="1:20" x14ac:dyDescent="0.25">
      <c r="A67" s="89" t="str">
        <f t="shared" ref="A67:A98" si="3">+D67&amp;C67</f>
        <v>Y0DDDIRECT</v>
      </c>
      <c r="B67" s="93" t="s">
        <v>1187</v>
      </c>
      <c r="C67" s="93" t="s">
        <v>1506</v>
      </c>
      <c r="D67" s="93" t="s">
        <v>220</v>
      </c>
      <c r="L67" s="101">
        <f t="shared" ref="L67:L86" si="4">S67-T67</f>
        <v>1184785.3</v>
      </c>
      <c r="M67" s="117">
        <v>273367219.0823077</v>
      </c>
      <c r="N67" s="101">
        <f t="shared" ref="N67:N86" si="5">L67/M67/P67*36500</f>
        <v>0.86918995529791343</v>
      </c>
      <c r="O67" s="93">
        <v>7.0459929487362615E-3</v>
      </c>
      <c r="P67" s="93">
        <v>182</v>
      </c>
      <c r="S67" s="151">
        <v>2006349.55</v>
      </c>
      <c r="T67" s="151">
        <v>821564.25</v>
      </c>
    </row>
    <row r="68" spans="1:20" x14ac:dyDescent="0.25">
      <c r="A68" s="89" t="str">
        <f t="shared" si="3"/>
        <v>Y0DDNON DIRECT</v>
      </c>
      <c r="B68" s="93" t="s">
        <v>1187</v>
      </c>
      <c r="C68" s="93" t="s">
        <v>1507</v>
      </c>
      <c r="D68" s="93" t="s">
        <v>220</v>
      </c>
      <c r="L68" s="101">
        <f t="shared" si="4"/>
        <v>18410967.259999998</v>
      </c>
      <c r="M68" s="117">
        <v>2691305170.1682973</v>
      </c>
      <c r="N68" s="101">
        <f t="shared" si="5"/>
        <v>1.3719400568186138</v>
      </c>
      <c r="O68" s="93">
        <v>1.2500274842315256E-2</v>
      </c>
      <c r="P68" s="93">
        <v>182</v>
      </c>
      <c r="S68" s="151">
        <v>31921773.5</v>
      </c>
      <c r="T68" s="151">
        <v>13510806.24</v>
      </c>
    </row>
    <row r="69" spans="1:20" x14ac:dyDescent="0.25">
      <c r="A69" s="89" t="str">
        <f t="shared" si="3"/>
        <v>Y0DEDIRECT</v>
      </c>
      <c r="B69" s="93" t="s">
        <v>1188</v>
      </c>
      <c r="C69" s="93" t="s">
        <v>1506</v>
      </c>
      <c r="D69" s="93" t="s">
        <v>221</v>
      </c>
      <c r="L69" s="101">
        <f t="shared" si="4"/>
        <v>1779403.0899999996</v>
      </c>
      <c r="M69" s="117">
        <v>1230544729.203737</v>
      </c>
      <c r="N69" s="101">
        <f t="shared" si="5"/>
        <v>0.29000027673631251</v>
      </c>
      <c r="O69" s="93">
        <v>2.5064560928885851E-3</v>
      </c>
      <c r="P69" s="93">
        <v>182</v>
      </c>
      <c r="S69" s="151">
        <v>3483147.3099999996</v>
      </c>
      <c r="T69" s="151">
        <v>1703744.22</v>
      </c>
    </row>
    <row r="70" spans="1:20" x14ac:dyDescent="0.25">
      <c r="A70" s="89" t="str">
        <f t="shared" si="3"/>
        <v>Y0DENON DIRECT</v>
      </c>
      <c r="B70" s="93" t="s">
        <v>1188</v>
      </c>
      <c r="C70" s="93" t="s">
        <v>1507</v>
      </c>
      <c r="D70" s="93" t="s">
        <v>221</v>
      </c>
      <c r="L70" s="101">
        <f t="shared" si="4"/>
        <v>4352270.08</v>
      </c>
      <c r="M70" s="117">
        <v>1586981028.3971984</v>
      </c>
      <c r="N70" s="101">
        <f t="shared" si="5"/>
        <v>0.55000365950710828</v>
      </c>
      <c r="O70" s="93">
        <v>4.7176292707626901E-3</v>
      </c>
      <c r="P70" s="93">
        <v>182</v>
      </c>
      <c r="S70" s="151">
        <v>8546187.6799999997</v>
      </c>
      <c r="T70" s="151">
        <v>4193917.6</v>
      </c>
    </row>
    <row r="71" spans="1:20" x14ac:dyDescent="0.25">
      <c r="A71" s="89" t="str">
        <f t="shared" si="3"/>
        <v>Y0DFDIRECT</v>
      </c>
      <c r="B71" s="93" t="s">
        <v>1189</v>
      </c>
      <c r="C71" s="93" t="s">
        <v>1506</v>
      </c>
      <c r="D71" s="93" t="s">
        <v>222</v>
      </c>
      <c r="L71" s="101">
        <f t="shared" si="4"/>
        <v>1153655.0599999998</v>
      </c>
      <c r="M71" s="117">
        <v>2313642222.5086274</v>
      </c>
      <c r="N71" s="101">
        <f t="shared" si="5"/>
        <v>0.10000028792512695</v>
      </c>
      <c r="O71" s="93">
        <v>9.0236572864357302E-4</v>
      </c>
      <c r="P71" s="93">
        <v>182</v>
      </c>
      <c r="S71" s="151">
        <v>2259810.38</v>
      </c>
      <c r="T71" s="151">
        <v>1106155.32</v>
      </c>
    </row>
    <row r="72" spans="1:20" x14ac:dyDescent="0.25">
      <c r="A72" s="89" t="str">
        <f t="shared" si="3"/>
        <v>Y0DFNON DIRECT</v>
      </c>
      <c r="B72" s="93" t="s">
        <v>1189</v>
      </c>
      <c r="C72" s="93" t="s">
        <v>1507</v>
      </c>
      <c r="D72" s="93" t="s">
        <v>222</v>
      </c>
      <c r="L72" s="101">
        <f t="shared" si="4"/>
        <v>711246.75</v>
      </c>
      <c r="M72" s="117">
        <v>365743726.79730755</v>
      </c>
      <c r="N72" s="101">
        <f t="shared" si="5"/>
        <v>0.39000025008394068</v>
      </c>
      <c r="O72" s="93">
        <v>3.3901922647150335E-3</v>
      </c>
      <c r="P72" s="93">
        <v>182</v>
      </c>
      <c r="S72" s="151">
        <v>1407606.48</v>
      </c>
      <c r="T72" s="151">
        <v>696359.73</v>
      </c>
    </row>
    <row r="73" spans="1:20" x14ac:dyDescent="0.25">
      <c r="A73" s="89" t="str">
        <f t="shared" si="3"/>
        <v>Y0DGDIRECT</v>
      </c>
      <c r="B73" s="93" t="s">
        <v>1190</v>
      </c>
      <c r="C73" s="93" t="s">
        <v>1506</v>
      </c>
      <c r="D73" s="93" t="s">
        <v>223</v>
      </c>
      <c r="L73" s="101">
        <f t="shared" si="4"/>
        <v>93987.46</v>
      </c>
      <c r="M73" s="117">
        <v>188491770.47417584</v>
      </c>
      <c r="N73" s="101">
        <f t="shared" si="5"/>
        <v>9.9999768765081848E-2</v>
      </c>
      <c r="O73" s="93">
        <v>9.0133955561453986E-4</v>
      </c>
      <c r="P73" s="93">
        <v>182</v>
      </c>
      <c r="S73" s="151">
        <v>181485.5</v>
      </c>
      <c r="T73" s="151">
        <v>87498.04</v>
      </c>
    </row>
    <row r="74" spans="1:20" x14ac:dyDescent="0.25">
      <c r="A74" s="89" t="str">
        <f t="shared" si="3"/>
        <v>Y0DGNON DIRECT</v>
      </c>
      <c r="B74" s="93" t="s">
        <v>1190</v>
      </c>
      <c r="C74" s="93" t="s">
        <v>1507</v>
      </c>
      <c r="D74" s="93" t="s">
        <v>223</v>
      </c>
      <c r="L74" s="101">
        <f t="shared" si="4"/>
        <v>962260.29999999993</v>
      </c>
      <c r="M74" s="117">
        <v>494820584.33758259</v>
      </c>
      <c r="N74" s="101">
        <f t="shared" si="5"/>
        <v>0.39000150874663642</v>
      </c>
      <c r="O74" s="93">
        <v>3.3891822765589217E-3</v>
      </c>
      <c r="P74" s="93">
        <v>182</v>
      </c>
      <c r="S74" s="151">
        <v>1899194.46</v>
      </c>
      <c r="T74" s="151">
        <v>936934.16</v>
      </c>
    </row>
    <row r="75" spans="1:20" x14ac:dyDescent="0.25">
      <c r="A75" s="89" t="str">
        <f t="shared" si="3"/>
        <v>Y0DHDIRECT</v>
      </c>
      <c r="B75" s="93" t="s">
        <v>1191</v>
      </c>
      <c r="C75" s="93" t="s">
        <v>1506</v>
      </c>
      <c r="D75" s="93" t="s">
        <v>224</v>
      </c>
      <c r="L75" s="101">
        <f t="shared" si="4"/>
        <v>2659619.6800000006</v>
      </c>
      <c r="M75" s="117">
        <v>416018135.33961529</v>
      </c>
      <c r="N75" s="101">
        <f t="shared" si="5"/>
        <v>1.2821202255018955</v>
      </c>
      <c r="O75" s="93">
        <v>1.1709477602513818E-2</v>
      </c>
      <c r="P75" s="93">
        <v>182</v>
      </c>
      <c r="S75" s="151">
        <v>4913028.3900000006</v>
      </c>
      <c r="T75" s="151">
        <v>2253408.71</v>
      </c>
    </row>
    <row r="76" spans="1:20" x14ac:dyDescent="0.25">
      <c r="A76" s="89" t="str">
        <f t="shared" si="3"/>
        <v>Y0DHNON DIRECT</v>
      </c>
      <c r="B76" s="93" t="s">
        <v>1191</v>
      </c>
      <c r="C76" s="93" t="s">
        <v>1507</v>
      </c>
      <c r="D76" s="93" t="s">
        <v>224</v>
      </c>
      <c r="L76" s="101">
        <f t="shared" si="4"/>
        <v>92852027.727328941</v>
      </c>
      <c r="M76" s="117">
        <v>7639755395.3059998</v>
      </c>
      <c r="N76" s="101">
        <f t="shared" si="5"/>
        <v>2.4374370879150788</v>
      </c>
      <c r="O76" s="93">
        <v>2.2309533732581991E-2</v>
      </c>
      <c r="P76" s="93">
        <v>182</v>
      </c>
      <c r="S76" s="151">
        <v>174208820.76732895</v>
      </c>
      <c r="T76" s="151">
        <v>81356793.040000007</v>
      </c>
    </row>
    <row r="77" spans="1:20" x14ac:dyDescent="0.25">
      <c r="A77" s="89" t="str">
        <f t="shared" si="3"/>
        <v>Y0DIDIRECT</v>
      </c>
      <c r="B77" s="93" t="s">
        <v>1192</v>
      </c>
      <c r="C77" s="93" t="s">
        <v>1506</v>
      </c>
      <c r="D77" s="93" t="s">
        <v>225</v>
      </c>
      <c r="L77" s="101">
        <f t="shared" si="4"/>
        <v>964636.33000000007</v>
      </c>
      <c r="M77" s="117">
        <v>1823880226.3889019</v>
      </c>
      <c r="N77" s="101">
        <f t="shared" si="5"/>
        <v>0.10606907359512543</v>
      </c>
      <c r="O77" s="93">
        <v>1.0035760159198442E-3</v>
      </c>
      <c r="P77" s="93">
        <v>182</v>
      </c>
      <c r="S77" s="151">
        <v>1939895.86</v>
      </c>
      <c r="T77" s="151">
        <v>975259.53</v>
      </c>
    </row>
    <row r="78" spans="1:20" x14ac:dyDescent="0.25">
      <c r="A78" s="89" t="str">
        <f t="shared" si="3"/>
        <v>Y0DINON DIRECT</v>
      </c>
      <c r="B78" s="93" t="s">
        <v>1192</v>
      </c>
      <c r="C78" s="93" t="s">
        <v>1507</v>
      </c>
      <c r="D78" s="93" t="s">
        <v>225</v>
      </c>
      <c r="L78" s="101">
        <f t="shared" si="4"/>
        <v>954043.34999999963</v>
      </c>
      <c r="M78" s="117">
        <v>531958551.25906616</v>
      </c>
      <c r="N78" s="101">
        <f t="shared" si="5"/>
        <v>0.35967627400668872</v>
      </c>
      <c r="O78" s="93">
        <v>3.4829452664569198E-3</v>
      </c>
      <c r="P78" s="93">
        <v>182</v>
      </c>
      <c r="S78" s="151">
        <v>1875858.0899999996</v>
      </c>
      <c r="T78" s="151">
        <v>921814.74</v>
      </c>
    </row>
    <row r="79" spans="1:20" x14ac:dyDescent="0.25">
      <c r="A79" s="89" t="str">
        <f t="shared" si="3"/>
        <v>Y0DJDIRECT</v>
      </c>
      <c r="B79" s="93" t="s">
        <v>1327</v>
      </c>
      <c r="C79" s="93" t="s">
        <v>1506</v>
      </c>
      <c r="D79" s="93" t="s">
        <v>1325</v>
      </c>
      <c r="L79" s="101">
        <f t="shared" si="4"/>
        <v>229813.31999999998</v>
      </c>
      <c r="M79" s="117">
        <v>425737491.02989018</v>
      </c>
      <c r="N79" s="101">
        <f t="shared" si="5"/>
        <v>0.10825669814385512</v>
      </c>
      <c r="O79" s="93">
        <v>9.9626029535241473E-4</v>
      </c>
      <c r="P79" s="93">
        <v>182</v>
      </c>
      <c r="S79" s="151">
        <v>454981.64999999997</v>
      </c>
      <c r="T79" s="151">
        <v>225168.33</v>
      </c>
    </row>
    <row r="80" spans="1:20" x14ac:dyDescent="0.25">
      <c r="A80" s="89" t="str">
        <f t="shared" si="3"/>
        <v>Y0DJNON DIRECT</v>
      </c>
      <c r="B80" s="93" t="s">
        <v>1327</v>
      </c>
      <c r="C80" s="93" t="s">
        <v>1507</v>
      </c>
      <c r="D80" s="93" t="s">
        <v>1325</v>
      </c>
      <c r="L80" s="101">
        <f t="shared" si="4"/>
        <v>125534.28000000001</v>
      </c>
      <c r="M80" s="117">
        <v>96846517.861978024</v>
      </c>
      <c r="N80" s="101">
        <f t="shared" si="5"/>
        <v>0.25995597399795539</v>
      </c>
      <c r="O80" s="93">
        <v>2.4962667241200569E-3</v>
      </c>
      <c r="P80" s="93">
        <v>182</v>
      </c>
      <c r="S80" s="151">
        <v>246878.27000000002</v>
      </c>
      <c r="T80" s="151">
        <v>121343.99</v>
      </c>
    </row>
    <row r="81" spans="1:20" x14ac:dyDescent="0.25">
      <c r="A81" s="89" t="str">
        <f t="shared" si="3"/>
        <v>Y0DKDIRECT</v>
      </c>
      <c r="B81" s="93" t="s">
        <v>1328</v>
      </c>
      <c r="C81" s="93" t="s">
        <v>1506</v>
      </c>
      <c r="D81" s="93" t="s">
        <v>1326</v>
      </c>
      <c r="L81" s="101">
        <f t="shared" si="4"/>
        <v>137905.92999999996</v>
      </c>
      <c r="M81" s="117">
        <v>105392510.52357142</v>
      </c>
      <c r="N81" s="101">
        <f t="shared" si="5"/>
        <v>0.26241863251587882</v>
      </c>
      <c r="O81" s="93">
        <v>2.3250557773190927E-3</v>
      </c>
      <c r="P81" s="93">
        <v>182</v>
      </c>
      <c r="S81" s="151">
        <v>269330.02999999997</v>
      </c>
      <c r="T81" s="151">
        <v>131424.1</v>
      </c>
    </row>
    <row r="82" spans="1:20" x14ac:dyDescent="0.25">
      <c r="A82" s="89" t="str">
        <f t="shared" si="3"/>
        <v>Y0DKNON DIRECT</v>
      </c>
      <c r="B82" s="93" t="s">
        <v>1328</v>
      </c>
      <c r="C82" s="93" t="s">
        <v>1507</v>
      </c>
      <c r="D82" s="93" t="s">
        <v>1326</v>
      </c>
      <c r="L82" s="101">
        <f t="shared" si="4"/>
        <v>716131.93999999983</v>
      </c>
      <c r="M82" s="117">
        <v>289691340.97076923</v>
      </c>
      <c r="N82" s="101">
        <f t="shared" si="5"/>
        <v>0.49576858806561208</v>
      </c>
      <c r="O82" s="93">
        <v>4.5889486287967558E-3</v>
      </c>
      <c r="P82" s="93">
        <v>182</v>
      </c>
      <c r="S82" s="151">
        <v>1390843.3299999998</v>
      </c>
      <c r="T82" s="151">
        <v>674711.39</v>
      </c>
    </row>
    <row r="83" spans="1:20" x14ac:dyDescent="0.25">
      <c r="A83" s="89" t="str">
        <f t="shared" si="3"/>
        <v>Y0DLDIRECT</v>
      </c>
      <c r="B83" t="s">
        <v>1612</v>
      </c>
      <c r="C83" s="93" t="s">
        <v>1506</v>
      </c>
      <c r="D83" s="93" t="s">
        <v>1610</v>
      </c>
      <c r="L83" s="101">
        <f t="shared" si="4"/>
        <v>295827.20999999996</v>
      </c>
      <c r="M83" s="117">
        <v>232779849.34582406</v>
      </c>
      <c r="N83" s="101">
        <f t="shared" si="5"/>
        <v>0.25486735466925081</v>
      </c>
      <c r="O83" s="93">
        <v>2.1953357853560476E-3</v>
      </c>
      <c r="P83" s="93">
        <v>182</v>
      </c>
      <c r="S83" s="151">
        <v>460078.13999999996</v>
      </c>
      <c r="T83" s="151">
        <v>164250.93</v>
      </c>
    </row>
    <row r="84" spans="1:20" x14ac:dyDescent="0.25">
      <c r="A84" s="89" t="str">
        <f t="shared" si="3"/>
        <v>Y0DLNON DIRECT</v>
      </c>
      <c r="B84" t="s">
        <v>1612</v>
      </c>
      <c r="C84" s="93" t="s">
        <v>1507</v>
      </c>
      <c r="D84" s="93" t="s">
        <v>1610</v>
      </c>
      <c r="L84" s="101">
        <f t="shared" si="4"/>
        <v>985531.37999999977</v>
      </c>
      <c r="M84" s="117">
        <v>296546437.84527469</v>
      </c>
      <c r="N84" s="101">
        <f t="shared" si="5"/>
        <v>0.66649856998574331</v>
      </c>
      <c r="O84" s="93">
        <v>6.695455597322591E-3</v>
      </c>
      <c r="P84" s="93">
        <v>182</v>
      </c>
      <c r="S84" s="151">
        <v>1590610.5299999998</v>
      </c>
      <c r="T84" s="151">
        <v>605079.15</v>
      </c>
    </row>
    <row r="85" spans="1:20" x14ac:dyDescent="0.25">
      <c r="A85" s="89" t="str">
        <f t="shared" si="3"/>
        <v>Y0DMDIRECT</v>
      </c>
      <c r="B85" t="s">
        <v>1613</v>
      </c>
      <c r="C85" s="93" t="s">
        <v>1506</v>
      </c>
      <c r="D85" s="93" t="s">
        <v>1611</v>
      </c>
      <c r="L85" s="101">
        <f t="shared" si="4"/>
        <v>108921.70000000001</v>
      </c>
      <c r="M85" s="117">
        <v>102790970.36527465</v>
      </c>
      <c r="N85" s="101">
        <f t="shared" si="5"/>
        <v>0.21251075858402052</v>
      </c>
      <c r="O85" s="93">
        <v>2.010657032182546E-3</v>
      </c>
      <c r="P85" s="93">
        <v>182</v>
      </c>
      <c r="S85" s="151">
        <v>198425.38</v>
      </c>
      <c r="T85" s="151">
        <v>89503.679999999993</v>
      </c>
    </row>
    <row r="86" spans="1:20" x14ac:dyDescent="0.25">
      <c r="A86" s="89" t="str">
        <f t="shared" si="3"/>
        <v>Y0DMNON DIRECT</v>
      </c>
      <c r="B86" t="s">
        <v>1613</v>
      </c>
      <c r="C86" s="93" t="s">
        <v>1507</v>
      </c>
      <c r="D86" s="93" t="s">
        <v>1611</v>
      </c>
      <c r="L86" s="101">
        <f t="shared" si="4"/>
        <v>414311.23999999993</v>
      </c>
      <c r="M86" s="117">
        <v>124579813.12554944</v>
      </c>
      <c r="N86" s="101">
        <f t="shared" si="5"/>
        <v>0.66696111877070263</v>
      </c>
      <c r="O86" s="93">
        <v>6.5234773155033957E-3</v>
      </c>
      <c r="P86" s="93">
        <v>182</v>
      </c>
      <c r="S86" s="151">
        <v>662031.30999999994</v>
      </c>
      <c r="T86" s="151">
        <v>247720.07</v>
      </c>
    </row>
    <row r="87" spans="1:20" x14ac:dyDescent="0.25">
      <c r="A87" s="89" t="str">
        <f t="shared" si="3"/>
        <v/>
      </c>
      <c r="T87" s="101"/>
    </row>
    <row r="88" spans="1:20" x14ac:dyDescent="0.25">
      <c r="A88" s="89" t="str">
        <f t="shared" si="3"/>
        <v/>
      </c>
      <c r="T88" s="101"/>
    </row>
    <row r="89" spans="1:20" x14ac:dyDescent="0.25">
      <c r="A89" s="89" t="str">
        <f t="shared" si="3"/>
        <v/>
      </c>
      <c r="T89" s="101"/>
    </row>
    <row r="90" spans="1:20" x14ac:dyDescent="0.25">
      <c r="A90" s="89" t="str">
        <f t="shared" si="3"/>
        <v/>
      </c>
      <c r="T90" s="101"/>
    </row>
    <row r="91" spans="1:20" x14ac:dyDescent="0.25">
      <c r="A91" s="89" t="str">
        <f t="shared" si="3"/>
        <v/>
      </c>
      <c r="T91" s="101"/>
    </row>
    <row r="92" spans="1:20" x14ac:dyDescent="0.25">
      <c r="A92" s="89" t="str">
        <f t="shared" si="3"/>
        <v/>
      </c>
      <c r="T92" s="101"/>
    </row>
    <row r="93" spans="1:20" x14ac:dyDescent="0.25">
      <c r="A93" s="89" t="str">
        <f t="shared" si="3"/>
        <v/>
      </c>
      <c r="T93" s="101"/>
    </row>
    <row r="94" spans="1:20" x14ac:dyDescent="0.25">
      <c r="A94" s="89" t="str">
        <f t="shared" si="3"/>
        <v/>
      </c>
      <c r="T94" s="101"/>
    </row>
    <row r="95" spans="1:20" x14ac:dyDescent="0.25">
      <c r="A95" s="89" t="str">
        <f t="shared" si="3"/>
        <v/>
      </c>
      <c r="T95" s="101"/>
    </row>
    <row r="96" spans="1:20" x14ac:dyDescent="0.25">
      <c r="A96" s="89" t="str">
        <f t="shared" si="3"/>
        <v/>
      </c>
      <c r="T96" s="101"/>
    </row>
    <row r="97" spans="1:20" x14ac:dyDescent="0.25">
      <c r="A97" s="89" t="str">
        <f t="shared" si="3"/>
        <v/>
      </c>
      <c r="T97" s="101"/>
    </row>
    <row r="98" spans="1:20" x14ac:dyDescent="0.25">
      <c r="A98" s="89" t="str">
        <f t="shared" si="3"/>
        <v/>
      </c>
      <c r="T98" s="101"/>
    </row>
  </sheetData>
  <autoFilter ref="A1:T9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2"/>
  <sheetViews>
    <sheetView workbookViewId="0">
      <selection activeCell="B26" sqref="B26"/>
    </sheetView>
  </sheetViews>
  <sheetFormatPr defaultRowHeight="15" x14ac:dyDescent="0.25"/>
  <cols>
    <col min="1" max="1" width="8.85546875" style="169"/>
    <col min="2" max="2" width="39.140625" style="169" bestFit="1" customWidth="1"/>
    <col min="3" max="3" width="21.7109375" style="169" bestFit="1" customWidth="1"/>
    <col min="4" max="4" width="19.28515625" style="169" bestFit="1" customWidth="1"/>
    <col min="5" max="45" width="39.140625" style="169" bestFit="1" customWidth="1"/>
    <col min="46" max="47" width="21" style="169" bestFit="1" customWidth="1"/>
    <col min="48" max="257" width="8.85546875" style="169"/>
    <col min="258" max="258" width="39.140625" style="169" bestFit="1" customWidth="1"/>
    <col min="259" max="259" width="21.7109375" style="169" bestFit="1" customWidth="1"/>
    <col min="260" max="260" width="19.28515625" style="169" bestFit="1" customWidth="1"/>
    <col min="261" max="301" width="39.140625" style="169" bestFit="1" customWidth="1"/>
    <col min="302" max="303" width="21" style="169" bestFit="1" customWidth="1"/>
    <col min="304" max="513" width="8.85546875" style="169"/>
    <col min="514" max="514" width="39.140625" style="169" bestFit="1" customWidth="1"/>
    <col min="515" max="515" width="21.7109375" style="169" bestFit="1" customWidth="1"/>
    <col min="516" max="516" width="19.28515625" style="169" bestFit="1" customWidth="1"/>
    <col min="517" max="557" width="39.140625" style="169" bestFit="1" customWidth="1"/>
    <col min="558" max="559" width="21" style="169" bestFit="1" customWidth="1"/>
    <col min="560" max="769" width="8.85546875" style="169"/>
    <col min="770" max="770" width="39.140625" style="169" bestFit="1" customWidth="1"/>
    <col min="771" max="771" width="21.7109375" style="169" bestFit="1" customWidth="1"/>
    <col min="772" max="772" width="19.28515625" style="169" bestFit="1" customWidth="1"/>
    <col min="773" max="813" width="39.140625" style="169" bestFit="1" customWidth="1"/>
    <col min="814" max="815" width="21" style="169" bestFit="1" customWidth="1"/>
    <col min="816" max="1025" width="8.85546875" style="169"/>
    <col min="1026" max="1026" width="39.140625" style="169" bestFit="1" customWidth="1"/>
    <col min="1027" max="1027" width="21.7109375" style="169" bestFit="1" customWidth="1"/>
    <col min="1028" max="1028" width="19.28515625" style="169" bestFit="1" customWidth="1"/>
    <col min="1029" max="1069" width="39.140625" style="169" bestFit="1" customWidth="1"/>
    <col min="1070" max="1071" width="21" style="169" bestFit="1" customWidth="1"/>
    <col min="1072" max="1281" width="8.85546875" style="169"/>
    <col min="1282" max="1282" width="39.140625" style="169" bestFit="1" customWidth="1"/>
    <col min="1283" max="1283" width="21.7109375" style="169" bestFit="1" customWidth="1"/>
    <col min="1284" max="1284" width="19.28515625" style="169" bestFit="1" customWidth="1"/>
    <col min="1285" max="1325" width="39.140625" style="169" bestFit="1" customWidth="1"/>
    <col min="1326" max="1327" width="21" style="169" bestFit="1" customWidth="1"/>
    <col min="1328" max="1537" width="8.85546875" style="169"/>
    <col min="1538" max="1538" width="39.140625" style="169" bestFit="1" customWidth="1"/>
    <col min="1539" max="1539" width="21.7109375" style="169" bestFit="1" customWidth="1"/>
    <col min="1540" max="1540" width="19.28515625" style="169" bestFit="1" customWidth="1"/>
    <col min="1541" max="1581" width="39.140625" style="169" bestFit="1" customWidth="1"/>
    <col min="1582" max="1583" width="21" style="169" bestFit="1" customWidth="1"/>
    <col min="1584" max="1793" width="8.85546875" style="169"/>
    <col min="1794" max="1794" width="39.140625" style="169" bestFit="1" customWidth="1"/>
    <col min="1795" max="1795" width="21.7109375" style="169" bestFit="1" customWidth="1"/>
    <col min="1796" max="1796" width="19.28515625" style="169" bestFit="1" customWidth="1"/>
    <col min="1797" max="1837" width="39.140625" style="169" bestFit="1" customWidth="1"/>
    <col min="1838" max="1839" width="21" style="169" bestFit="1" customWidth="1"/>
    <col min="1840" max="2049" width="8.85546875" style="169"/>
    <col min="2050" max="2050" width="39.140625" style="169" bestFit="1" customWidth="1"/>
    <col min="2051" max="2051" width="21.7109375" style="169" bestFit="1" customWidth="1"/>
    <col min="2052" max="2052" width="19.28515625" style="169" bestFit="1" customWidth="1"/>
    <col min="2053" max="2093" width="39.140625" style="169" bestFit="1" customWidth="1"/>
    <col min="2094" max="2095" width="21" style="169" bestFit="1" customWidth="1"/>
    <col min="2096" max="2305" width="8.85546875" style="169"/>
    <col min="2306" max="2306" width="39.140625" style="169" bestFit="1" customWidth="1"/>
    <col min="2307" max="2307" width="21.7109375" style="169" bestFit="1" customWidth="1"/>
    <col min="2308" max="2308" width="19.28515625" style="169" bestFit="1" customWidth="1"/>
    <col min="2309" max="2349" width="39.140625" style="169" bestFit="1" customWidth="1"/>
    <col min="2350" max="2351" width="21" style="169" bestFit="1" customWidth="1"/>
    <col min="2352" max="2561" width="8.85546875" style="169"/>
    <col min="2562" max="2562" width="39.140625" style="169" bestFit="1" customWidth="1"/>
    <col min="2563" max="2563" width="21.7109375" style="169" bestFit="1" customWidth="1"/>
    <col min="2564" max="2564" width="19.28515625" style="169" bestFit="1" customWidth="1"/>
    <col min="2565" max="2605" width="39.140625" style="169" bestFit="1" customWidth="1"/>
    <col min="2606" max="2607" width="21" style="169" bestFit="1" customWidth="1"/>
    <col min="2608" max="2817" width="8.85546875" style="169"/>
    <col min="2818" max="2818" width="39.140625" style="169" bestFit="1" customWidth="1"/>
    <col min="2819" max="2819" width="21.7109375" style="169" bestFit="1" customWidth="1"/>
    <col min="2820" max="2820" width="19.28515625" style="169" bestFit="1" customWidth="1"/>
    <col min="2821" max="2861" width="39.140625" style="169" bestFit="1" customWidth="1"/>
    <col min="2862" max="2863" width="21" style="169" bestFit="1" customWidth="1"/>
    <col min="2864" max="3073" width="8.85546875" style="169"/>
    <col min="3074" max="3074" width="39.140625" style="169" bestFit="1" customWidth="1"/>
    <col min="3075" max="3075" width="21.7109375" style="169" bestFit="1" customWidth="1"/>
    <col min="3076" max="3076" width="19.28515625" style="169" bestFit="1" customWidth="1"/>
    <col min="3077" max="3117" width="39.140625" style="169" bestFit="1" customWidth="1"/>
    <col min="3118" max="3119" width="21" style="169" bestFit="1" customWidth="1"/>
    <col min="3120" max="3329" width="8.85546875" style="169"/>
    <col min="3330" max="3330" width="39.140625" style="169" bestFit="1" customWidth="1"/>
    <col min="3331" max="3331" width="21.7109375" style="169" bestFit="1" customWidth="1"/>
    <col min="3332" max="3332" width="19.28515625" style="169" bestFit="1" customWidth="1"/>
    <col min="3333" max="3373" width="39.140625" style="169" bestFit="1" customWidth="1"/>
    <col min="3374" max="3375" width="21" style="169" bestFit="1" customWidth="1"/>
    <col min="3376" max="3585" width="8.85546875" style="169"/>
    <col min="3586" max="3586" width="39.140625" style="169" bestFit="1" customWidth="1"/>
    <col min="3587" max="3587" width="21.7109375" style="169" bestFit="1" customWidth="1"/>
    <col min="3588" max="3588" width="19.28515625" style="169" bestFit="1" customWidth="1"/>
    <col min="3589" max="3629" width="39.140625" style="169" bestFit="1" customWidth="1"/>
    <col min="3630" max="3631" width="21" style="169" bestFit="1" customWidth="1"/>
    <col min="3632" max="3841" width="8.85546875" style="169"/>
    <col min="3842" max="3842" width="39.140625" style="169" bestFit="1" customWidth="1"/>
    <col min="3843" max="3843" width="21.7109375" style="169" bestFit="1" customWidth="1"/>
    <col min="3844" max="3844" width="19.28515625" style="169" bestFit="1" customWidth="1"/>
    <col min="3845" max="3885" width="39.140625" style="169" bestFit="1" customWidth="1"/>
    <col min="3886" max="3887" width="21" style="169" bestFit="1" customWidth="1"/>
    <col min="3888" max="4097" width="8.85546875" style="169"/>
    <col min="4098" max="4098" width="39.140625" style="169" bestFit="1" customWidth="1"/>
    <col min="4099" max="4099" width="21.7109375" style="169" bestFit="1" customWidth="1"/>
    <col min="4100" max="4100" width="19.28515625" style="169" bestFit="1" customWidth="1"/>
    <col min="4101" max="4141" width="39.140625" style="169" bestFit="1" customWidth="1"/>
    <col min="4142" max="4143" width="21" style="169" bestFit="1" customWidth="1"/>
    <col min="4144" max="4353" width="8.85546875" style="169"/>
    <col min="4354" max="4354" width="39.140625" style="169" bestFit="1" customWidth="1"/>
    <col min="4355" max="4355" width="21.7109375" style="169" bestFit="1" customWidth="1"/>
    <col min="4356" max="4356" width="19.28515625" style="169" bestFit="1" customWidth="1"/>
    <col min="4357" max="4397" width="39.140625" style="169" bestFit="1" customWidth="1"/>
    <col min="4398" max="4399" width="21" style="169" bestFit="1" customWidth="1"/>
    <col min="4400" max="4609" width="8.85546875" style="169"/>
    <col min="4610" max="4610" width="39.140625" style="169" bestFit="1" customWidth="1"/>
    <col min="4611" max="4611" width="21.7109375" style="169" bestFit="1" customWidth="1"/>
    <col min="4612" max="4612" width="19.28515625" style="169" bestFit="1" customWidth="1"/>
    <col min="4613" max="4653" width="39.140625" style="169" bestFit="1" customWidth="1"/>
    <col min="4654" max="4655" width="21" style="169" bestFit="1" customWidth="1"/>
    <col min="4656" max="4865" width="8.85546875" style="169"/>
    <col min="4866" max="4866" width="39.140625" style="169" bestFit="1" customWidth="1"/>
    <col min="4867" max="4867" width="21.7109375" style="169" bestFit="1" customWidth="1"/>
    <col min="4868" max="4868" width="19.28515625" style="169" bestFit="1" customWidth="1"/>
    <col min="4869" max="4909" width="39.140625" style="169" bestFit="1" customWidth="1"/>
    <col min="4910" max="4911" width="21" style="169" bestFit="1" customWidth="1"/>
    <col min="4912" max="5121" width="8.85546875" style="169"/>
    <col min="5122" max="5122" width="39.140625" style="169" bestFit="1" customWidth="1"/>
    <col min="5123" max="5123" width="21.7109375" style="169" bestFit="1" customWidth="1"/>
    <col min="5124" max="5124" width="19.28515625" style="169" bestFit="1" customWidth="1"/>
    <col min="5125" max="5165" width="39.140625" style="169" bestFit="1" customWidth="1"/>
    <col min="5166" max="5167" width="21" style="169" bestFit="1" customWidth="1"/>
    <col min="5168" max="5377" width="8.85546875" style="169"/>
    <col min="5378" max="5378" width="39.140625" style="169" bestFit="1" customWidth="1"/>
    <col min="5379" max="5379" width="21.7109375" style="169" bestFit="1" customWidth="1"/>
    <col min="5380" max="5380" width="19.28515625" style="169" bestFit="1" customWidth="1"/>
    <col min="5381" max="5421" width="39.140625" style="169" bestFit="1" customWidth="1"/>
    <col min="5422" max="5423" width="21" style="169" bestFit="1" customWidth="1"/>
    <col min="5424" max="5633" width="8.85546875" style="169"/>
    <col min="5634" max="5634" width="39.140625" style="169" bestFit="1" customWidth="1"/>
    <col min="5635" max="5635" width="21.7109375" style="169" bestFit="1" customWidth="1"/>
    <col min="5636" max="5636" width="19.28515625" style="169" bestFit="1" customWidth="1"/>
    <col min="5637" max="5677" width="39.140625" style="169" bestFit="1" customWidth="1"/>
    <col min="5678" max="5679" width="21" style="169" bestFit="1" customWidth="1"/>
    <col min="5680" max="5889" width="8.85546875" style="169"/>
    <col min="5890" max="5890" width="39.140625" style="169" bestFit="1" customWidth="1"/>
    <col min="5891" max="5891" width="21.7109375" style="169" bestFit="1" customWidth="1"/>
    <col min="5892" max="5892" width="19.28515625" style="169" bestFit="1" customWidth="1"/>
    <col min="5893" max="5933" width="39.140625" style="169" bestFit="1" customWidth="1"/>
    <col min="5934" max="5935" width="21" style="169" bestFit="1" customWidth="1"/>
    <col min="5936" max="6145" width="8.85546875" style="169"/>
    <col min="6146" max="6146" width="39.140625" style="169" bestFit="1" customWidth="1"/>
    <col min="6147" max="6147" width="21.7109375" style="169" bestFit="1" customWidth="1"/>
    <col min="6148" max="6148" width="19.28515625" style="169" bestFit="1" customWidth="1"/>
    <col min="6149" max="6189" width="39.140625" style="169" bestFit="1" customWidth="1"/>
    <col min="6190" max="6191" width="21" style="169" bestFit="1" customWidth="1"/>
    <col min="6192" max="6401" width="8.85546875" style="169"/>
    <col min="6402" max="6402" width="39.140625" style="169" bestFit="1" customWidth="1"/>
    <col min="6403" max="6403" width="21.7109375" style="169" bestFit="1" customWidth="1"/>
    <col min="6404" max="6404" width="19.28515625" style="169" bestFit="1" customWidth="1"/>
    <col min="6405" max="6445" width="39.140625" style="169" bestFit="1" customWidth="1"/>
    <col min="6446" max="6447" width="21" style="169" bestFit="1" customWidth="1"/>
    <col min="6448" max="6657" width="8.85546875" style="169"/>
    <col min="6658" max="6658" width="39.140625" style="169" bestFit="1" customWidth="1"/>
    <col min="6659" max="6659" width="21.7109375" style="169" bestFit="1" customWidth="1"/>
    <col min="6660" max="6660" width="19.28515625" style="169" bestFit="1" customWidth="1"/>
    <col min="6661" max="6701" width="39.140625" style="169" bestFit="1" customWidth="1"/>
    <col min="6702" max="6703" width="21" style="169" bestFit="1" customWidth="1"/>
    <col min="6704" max="6913" width="8.85546875" style="169"/>
    <col min="6914" max="6914" width="39.140625" style="169" bestFit="1" customWidth="1"/>
    <col min="6915" max="6915" width="21.7109375" style="169" bestFit="1" customWidth="1"/>
    <col min="6916" max="6916" width="19.28515625" style="169" bestFit="1" customWidth="1"/>
    <col min="6917" max="6957" width="39.140625" style="169" bestFit="1" customWidth="1"/>
    <col min="6958" max="6959" width="21" style="169" bestFit="1" customWidth="1"/>
    <col min="6960" max="7169" width="8.85546875" style="169"/>
    <col min="7170" max="7170" width="39.140625" style="169" bestFit="1" customWidth="1"/>
    <col min="7171" max="7171" width="21.7109375" style="169" bestFit="1" customWidth="1"/>
    <col min="7172" max="7172" width="19.28515625" style="169" bestFit="1" customWidth="1"/>
    <col min="7173" max="7213" width="39.140625" style="169" bestFit="1" customWidth="1"/>
    <col min="7214" max="7215" width="21" style="169" bestFit="1" customWidth="1"/>
    <col min="7216" max="7425" width="8.85546875" style="169"/>
    <col min="7426" max="7426" width="39.140625" style="169" bestFit="1" customWidth="1"/>
    <col min="7427" max="7427" width="21.7109375" style="169" bestFit="1" customWidth="1"/>
    <col min="7428" max="7428" width="19.28515625" style="169" bestFit="1" customWidth="1"/>
    <col min="7429" max="7469" width="39.140625" style="169" bestFit="1" customWidth="1"/>
    <col min="7470" max="7471" width="21" style="169" bestFit="1" customWidth="1"/>
    <col min="7472" max="7681" width="8.85546875" style="169"/>
    <col min="7682" max="7682" width="39.140625" style="169" bestFit="1" customWidth="1"/>
    <col min="7683" max="7683" width="21.7109375" style="169" bestFit="1" customWidth="1"/>
    <col min="7684" max="7684" width="19.28515625" style="169" bestFit="1" customWidth="1"/>
    <col min="7685" max="7725" width="39.140625" style="169" bestFit="1" customWidth="1"/>
    <col min="7726" max="7727" width="21" style="169" bestFit="1" customWidth="1"/>
    <col min="7728" max="7937" width="8.85546875" style="169"/>
    <col min="7938" max="7938" width="39.140625" style="169" bestFit="1" customWidth="1"/>
    <col min="7939" max="7939" width="21.7109375" style="169" bestFit="1" customWidth="1"/>
    <col min="7940" max="7940" width="19.28515625" style="169" bestFit="1" customWidth="1"/>
    <col min="7941" max="7981" width="39.140625" style="169" bestFit="1" customWidth="1"/>
    <col min="7982" max="7983" width="21" style="169" bestFit="1" customWidth="1"/>
    <col min="7984" max="8193" width="8.85546875" style="169"/>
    <col min="8194" max="8194" width="39.140625" style="169" bestFit="1" customWidth="1"/>
    <col min="8195" max="8195" width="21.7109375" style="169" bestFit="1" customWidth="1"/>
    <col min="8196" max="8196" width="19.28515625" style="169" bestFit="1" customWidth="1"/>
    <col min="8197" max="8237" width="39.140625" style="169" bestFit="1" customWidth="1"/>
    <col min="8238" max="8239" width="21" style="169" bestFit="1" customWidth="1"/>
    <col min="8240" max="8449" width="8.85546875" style="169"/>
    <col min="8450" max="8450" width="39.140625" style="169" bestFit="1" customWidth="1"/>
    <col min="8451" max="8451" width="21.7109375" style="169" bestFit="1" customWidth="1"/>
    <col min="8452" max="8452" width="19.28515625" style="169" bestFit="1" customWidth="1"/>
    <col min="8453" max="8493" width="39.140625" style="169" bestFit="1" customWidth="1"/>
    <col min="8494" max="8495" width="21" style="169" bestFit="1" customWidth="1"/>
    <col min="8496" max="8705" width="8.85546875" style="169"/>
    <col min="8706" max="8706" width="39.140625" style="169" bestFit="1" customWidth="1"/>
    <col min="8707" max="8707" width="21.7109375" style="169" bestFit="1" customWidth="1"/>
    <col min="8708" max="8708" width="19.28515625" style="169" bestFit="1" customWidth="1"/>
    <col min="8709" max="8749" width="39.140625" style="169" bestFit="1" customWidth="1"/>
    <col min="8750" max="8751" width="21" style="169" bestFit="1" customWidth="1"/>
    <col min="8752" max="8961" width="8.85546875" style="169"/>
    <col min="8962" max="8962" width="39.140625" style="169" bestFit="1" customWidth="1"/>
    <col min="8963" max="8963" width="21.7109375" style="169" bestFit="1" customWidth="1"/>
    <col min="8964" max="8964" width="19.28515625" style="169" bestFit="1" customWidth="1"/>
    <col min="8965" max="9005" width="39.140625" style="169" bestFit="1" customWidth="1"/>
    <col min="9006" max="9007" width="21" style="169" bestFit="1" customWidth="1"/>
    <col min="9008" max="9217" width="8.85546875" style="169"/>
    <col min="9218" max="9218" width="39.140625" style="169" bestFit="1" customWidth="1"/>
    <col min="9219" max="9219" width="21.7109375" style="169" bestFit="1" customWidth="1"/>
    <col min="9220" max="9220" width="19.28515625" style="169" bestFit="1" customWidth="1"/>
    <col min="9221" max="9261" width="39.140625" style="169" bestFit="1" customWidth="1"/>
    <col min="9262" max="9263" width="21" style="169" bestFit="1" customWidth="1"/>
    <col min="9264" max="9473" width="8.85546875" style="169"/>
    <col min="9474" max="9474" width="39.140625" style="169" bestFit="1" customWidth="1"/>
    <col min="9475" max="9475" width="21.7109375" style="169" bestFit="1" customWidth="1"/>
    <col min="9476" max="9476" width="19.28515625" style="169" bestFit="1" customWidth="1"/>
    <col min="9477" max="9517" width="39.140625" style="169" bestFit="1" customWidth="1"/>
    <col min="9518" max="9519" width="21" style="169" bestFit="1" customWidth="1"/>
    <col min="9520" max="9729" width="8.85546875" style="169"/>
    <col min="9730" max="9730" width="39.140625" style="169" bestFit="1" customWidth="1"/>
    <col min="9731" max="9731" width="21.7109375" style="169" bestFit="1" customWidth="1"/>
    <col min="9732" max="9732" width="19.28515625" style="169" bestFit="1" customWidth="1"/>
    <col min="9733" max="9773" width="39.140625" style="169" bestFit="1" customWidth="1"/>
    <col min="9774" max="9775" width="21" style="169" bestFit="1" customWidth="1"/>
    <col min="9776" max="9985" width="8.85546875" style="169"/>
    <col min="9986" max="9986" width="39.140625" style="169" bestFit="1" customWidth="1"/>
    <col min="9987" max="9987" width="21.7109375" style="169" bestFit="1" customWidth="1"/>
    <col min="9988" max="9988" width="19.28515625" style="169" bestFit="1" customWidth="1"/>
    <col min="9989" max="10029" width="39.140625" style="169" bestFit="1" customWidth="1"/>
    <col min="10030" max="10031" width="21" style="169" bestFit="1" customWidth="1"/>
    <col min="10032" max="10241" width="8.85546875" style="169"/>
    <col min="10242" max="10242" width="39.140625" style="169" bestFit="1" customWidth="1"/>
    <col min="10243" max="10243" width="21.7109375" style="169" bestFit="1" customWidth="1"/>
    <col min="10244" max="10244" width="19.28515625" style="169" bestFit="1" customWidth="1"/>
    <col min="10245" max="10285" width="39.140625" style="169" bestFit="1" customWidth="1"/>
    <col min="10286" max="10287" width="21" style="169" bestFit="1" customWidth="1"/>
    <col min="10288" max="10497" width="8.85546875" style="169"/>
    <col min="10498" max="10498" width="39.140625" style="169" bestFit="1" customWidth="1"/>
    <col min="10499" max="10499" width="21.7109375" style="169" bestFit="1" customWidth="1"/>
    <col min="10500" max="10500" width="19.28515625" style="169" bestFit="1" customWidth="1"/>
    <col min="10501" max="10541" width="39.140625" style="169" bestFit="1" customWidth="1"/>
    <col min="10542" max="10543" width="21" style="169" bestFit="1" customWidth="1"/>
    <col min="10544" max="10753" width="8.85546875" style="169"/>
    <col min="10754" max="10754" width="39.140625" style="169" bestFit="1" customWidth="1"/>
    <col min="10755" max="10755" width="21.7109375" style="169" bestFit="1" customWidth="1"/>
    <col min="10756" max="10756" width="19.28515625" style="169" bestFit="1" customWidth="1"/>
    <col min="10757" max="10797" width="39.140625" style="169" bestFit="1" customWidth="1"/>
    <col min="10798" max="10799" width="21" style="169" bestFit="1" customWidth="1"/>
    <col min="10800" max="11009" width="8.85546875" style="169"/>
    <col min="11010" max="11010" width="39.140625" style="169" bestFit="1" customWidth="1"/>
    <col min="11011" max="11011" width="21.7109375" style="169" bestFit="1" customWidth="1"/>
    <col min="11012" max="11012" width="19.28515625" style="169" bestFit="1" customWidth="1"/>
    <col min="11013" max="11053" width="39.140625" style="169" bestFit="1" customWidth="1"/>
    <col min="11054" max="11055" width="21" style="169" bestFit="1" customWidth="1"/>
    <col min="11056" max="11265" width="8.85546875" style="169"/>
    <col min="11266" max="11266" width="39.140625" style="169" bestFit="1" customWidth="1"/>
    <col min="11267" max="11267" width="21.7109375" style="169" bestFit="1" customWidth="1"/>
    <col min="11268" max="11268" width="19.28515625" style="169" bestFit="1" customWidth="1"/>
    <col min="11269" max="11309" width="39.140625" style="169" bestFit="1" customWidth="1"/>
    <col min="11310" max="11311" width="21" style="169" bestFit="1" customWidth="1"/>
    <col min="11312" max="11521" width="8.85546875" style="169"/>
    <col min="11522" max="11522" width="39.140625" style="169" bestFit="1" customWidth="1"/>
    <col min="11523" max="11523" width="21.7109375" style="169" bestFit="1" customWidth="1"/>
    <col min="11524" max="11524" width="19.28515625" style="169" bestFit="1" customWidth="1"/>
    <col min="11525" max="11565" width="39.140625" style="169" bestFit="1" customWidth="1"/>
    <col min="11566" max="11567" width="21" style="169" bestFit="1" customWidth="1"/>
    <col min="11568" max="11777" width="8.85546875" style="169"/>
    <col min="11778" max="11778" width="39.140625" style="169" bestFit="1" customWidth="1"/>
    <col min="11779" max="11779" width="21.7109375" style="169" bestFit="1" customWidth="1"/>
    <col min="11780" max="11780" width="19.28515625" style="169" bestFit="1" customWidth="1"/>
    <col min="11781" max="11821" width="39.140625" style="169" bestFit="1" customWidth="1"/>
    <col min="11822" max="11823" width="21" style="169" bestFit="1" customWidth="1"/>
    <col min="11824" max="12033" width="8.85546875" style="169"/>
    <col min="12034" max="12034" width="39.140625" style="169" bestFit="1" customWidth="1"/>
    <col min="12035" max="12035" width="21.7109375" style="169" bestFit="1" customWidth="1"/>
    <col min="12036" max="12036" width="19.28515625" style="169" bestFit="1" customWidth="1"/>
    <col min="12037" max="12077" width="39.140625" style="169" bestFit="1" customWidth="1"/>
    <col min="12078" max="12079" width="21" style="169" bestFit="1" customWidth="1"/>
    <col min="12080" max="12289" width="8.85546875" style="169"/>
    <col min="12290" max="12290" width="39.140625" style="169" bestFit="1" customWidth="1"/>
    <col min="12291" max="12291" width="21.7109375" style="169" bestFit="1" customWidth="1"/>
    <col min="12292" max="12292" width="19.28515625" style="169" bestFit="1" customWidth="1"/>
    <col min="12293" max="12333" width="39.140625" style="169" bestFit="1" customWidth="1"/>
    <col min="12334" max="12335" width="21" style="169" bestFit="1" customWidth="1"/>
    <col min="12336" max="12545" width="8.85546875" style="169"/>
    <col min="12546" max="12546" width="39.140625" style="169" bestFit="1" customWidth="1"/>
    <col min="12547" max="12547" width="21.7109375" style="169" bestFit="1" customWidth="1"/>
    <col min="12548" max="12548" width="19.28515625" style="169" bestFit="1" customWidth="1"/>
    <col min="12549" max="12589" width="39.140625" style="169" bestFit="1" customWidth="1"/>
    <col min="12590" max="12591" width="21" style="169" bestFit="1" customWidth="1"/>
    <col min="12592" max="12801" width="8.85546875" style="169"/>
    <col min="12802" max="12802" width="39.140625" style="169" bestFit="1" customWidth="1"/>
    <col min="12803" max="12803" width="21.7109375" style="169" bestFit="1" customWidth="1"/>
    <col min="12804" max="12804" width="19.28515625" style="169" bestFit="1" customWidth="1"/>
    <col min="12805" max="12845" width="39.140625" style="169" bestFit="1" customWidth="1"/>
    <col min="12846" max="12847" width="21" style="169" bestFit="1" customWidth="1"/>
    <col min="12848" max="13057" width="8.85546875" style="169"/>
    <col min="13058" max="13058" width="39.140625" style="169" bestFit="1" customWidth="1"/>
    <col min="13059" max="13059" width="21.7109375" style="169" bestFit="1" customWidth="1"/>
    <col min="13060" max="13060" width="19.28515625" style="169" bestFit="1" customWidth="1"/>
    <col min="13061" max="13101" width="39.140625" style="169" bestFit="1" customWidth="1"/>
    <col min="13102" max="13103" width="21" style="169" bestFit="1" customWidth="1"/>
    <col min="13104" max="13313" width="8.85546875" style="169"/>
    <col min="13314" max="13314" width="39.140625" style="169" bestFit="1" customWidth="1"/>
    <col min="13315" max="13315" width="21.7109375" style="169" bestFit="1" customWidth="1"/>
    <col min="13316" max="13316" width="19.28515625" style="169" bestFit="1" customWidth="1"/>
    <col min="13317" max="13357" width="39.140625" style="169" bestFit="1" customWidth="1"/>
    <col min="13358" max="13359" width="21" style="169" bestFit="1" customWidth="1"/>
    <col min="13360" max="13569" width="8.85546875" style="169"/>
    <col min="13570" max="13570" width="39.140625" style="169" bestFit="1" customWidth="1"/>
    <col min="13571" max="13571" width="21.7109375" style="169" bestFit="1" customWidth="1"/>
    <col min="13572" max="13572" width="19.28515625" style="169" bestFit="1" customWidth="1"/>
    <col min="13573" max="13613" width="39.140625" style="169" bestFit="1" customWidth="1"/>
    <col min="13614" max="13615" width="21" style="169" bestFit="1" customWidth="1"/>
    <col min="13616" max="13825" width="8.85546875" style="169"/>
    <col min="13826" max="13826" width="39.140625" style="169" bestFit="1" customWidth="1"/>
    <col min="13827" max="13827" width="21.7109375" style="169" bestFit="1" customWidth="1"/>
    <col min="13828" max="13828" width="19.28515625" style="169" bestFit="1" customWidth="1"/>
    <col min="13829" max="13869" width="39.140625" style="169" bestFit="1" customWidth="1"/>
    <col min="13870" max="13871" width="21" style="169" bestFit="1" customWidth="1"/>
    <col min="13872" max="14081" width="8.85546875" style="169"/>
    <col min="14082" max="14082" width="39.140625" style="169" bestFit="1" customWidth="1"/>
    <col min="14083" max="14083" width="21.7109375" style="169" bestFit="1" customWidth="1"/>
    <col min="14084" max="14084" width="19.28515625" style="169" bestFit="1" customWidth="1"/>
    <col min="14085" max="14125" width="39.140625" style="169" bestFit="1" customWidth="1"/>
    <col min="14126" max="14127" width="21" style="169" bestFit="1" customWidth="1"/>
    <col min="14128" max="14337" width="8.85546875" style="169"/>
    <col min="14338" max="14338" width="39.140625" style="169" bestFit="1" customWidth="1"/>
    <col min="14339" max="14339" width="21.7109375" style="169" bestFit="1" customWidth="1"/>
    <col min="14340" max="14340" width="19.28515625" style="169" bestFit="1" customWidth="1"/>
    <col min="14341" max="14381" width="39.140625" style="169" bestFit="1" customWidth="1"/>
    <col min="14382" max="14383" width="21" style="169" bestFit="1" customWidth="1"/>
    <col min="14384" max="14593" width="8.85546875" style="169"/>
    <col min="14594" max="14594" width="39.140625" style="169" bestFit="1" customWidth="1"/>
    <col min="14595" max="14595" width="21.7109375" style="169" bestFit="1" customWidth="1"/>
    <col min="14596" max="14596" width="19.28515625" style="169" bestFit="1" customWidth="1"/>
    <col min="14597" max="14637" width="39.140625" style="169" bestFit="1" customWidth="1"/>
    <col min="14638" max="14639" width="21" style="169" bestFit="1" customWidth="1"/>
    <col min="14640" max="14849" width="8.85546875" style="169"/>
    <col min="14850" max="14850" width="39.140625" style="169" bestFit="1" customWidth="1"/>
    <col min="14851" max="14851" width="21.7109375" style="169" bestFit="1" customWidth="1"/>
    <col min="14852" max="14852" width="19.28515625" style="169" bestFit="1" customWidth="1"/>
    <col min="14853" max="14893" width="39.140625" style="169" bestFit="1" customWidth="1"/>
    <col min="14894" max="14895" width="21" style="169" bestFit="1" customWidth="1"/>
    <col min="14896" max="15105" width="8.85546875" style="169"/>
    <col min="15106" max="15106" width="39.140625" style="169" bestFit="1" customWidth="1"/>
    <col min="15107" max="15107" width="21.7109375" style="169" bestFit="1" customWidth="1"/>
    <col min="15108" max="15108" width="19.28515625" style="169" bestFit="1" customWidth="1"/>
    <col min="15109" max="15149" width="39.140625" style="169" bestFit="1" customWidth="1"/>
    <col min="15150" max="15151" width="21" style="169" bestFit="1" customWidth="1"/>
    <col min="15152" max="15361" width="8.85546875" style="169"/>
    <col min="15362" max="15362" width="39.140625" style="169" bestFit="1" customWidth="1"/>
    <col min="15363" max="15363" width="21.7109375" style="169" bestFit="1" customWidth="1"/>
    <col min="15364" max="15364" width="19.28515625" style="169" bestFit="1" customWidth="1"/>
    <col min="15365" max="15405" width="39.140625" style="169" bestFit="1" customWidth="1"/>
    <col min="15406" max="15407" width="21" style="169" bestFit="1" customWidth="1"/>
    <col min="15408" max="15617" width="8.85546875" style="169"/>
    <col min="15618" max="15618" width="39.140625" style="169" bestFit="1" customWidth="1"/>
    <col min="15619" max="15619" width="21.7109375" style="169" bestFit="1" customWidth="1"/>
    <col min="15620" max="15620" width="19.28515625" style="169" bestFit="1" customWidth="1"/>
    <col min="15621" max="15661" width="39.140625" style="169" bestFit="1" customWidth="1"/>
    <col min="15662" max="15663" width="21" style="169" bestFit="1" customWidth="1"/>
    <col min="15664" max="15873" width="8.85546875" style="169"/>
    <col min="15874" max="15874" width="39.140625" style="169" bestFit="1" customWidth="1"/>
    <col min="15875" max="15875" width="21.7109375" style="169" bestFit="1" customWidth="1"/>
    <col min="15876" max="15876" width="19.28515625" style="169" bestFit="1" customWidth="1"/>
    <col min="15877" max="15917" width="39.140625" style="169" bestFit="1" customWidth="1"/>
    <col min="15918" max="15919" width="21" style="169" bestFit="1" customWidth="1"/>
    <col min="15920" max="16129" width="8.85546875" style="169"/>
    <col min="16130" max="16130" width="39.140625" style="169" bestFit="1" customWidth="1"/>
    <col min="16131" max="16131" width="21.7109375" style="169" bestFit="1" customWidth="1"/>
    <col min="16132" max="16132" width="19.28515625" style="169" bestFit="1" customWidth="1"/>
    <col min="16133" max="16173" width="39.140625" style="169" bestFit="1" customWidth="1"/>
    <col min="16174" max="16175" width="21" style="169" bestFit="1" customWidth="1"/>
    <col min="16176" max="16384" width="8.85546875" style="169"/>
  </cols>
  <sheetData>
    <row r="1" spans="1:8" x14ac:dyDescent="0.25">
      <c r="B1" s="219" t="s">
        <v>1525</v>
      </c>
      <c r="C1" s="217" t="s">
        <v>2529</v>
      </c>
      <c r="E1"/>
      <c r="F1"/>
    </row>
    <row r="3" spans="1:8" x14ac:dyDescent="0.25">
      <c r="B3"/>
      <c r="C3" t="s">
        <v>2530</v>
      </c>
      <c r="D3"/>
    </row>
    <row r="4" spans="1:8" x14ac:dyDescent="0.25">
      <c r="A4" s="169" t="s">
        <v>1317</v>
      </c>
      <c r="B4" t="s">
        <v>1526</v>
      </c>
      <c r="C4" t="s">
        <v>2531</v>
      </c>
      <c r="D4" t="s">
        <v>2532</v>
      </c>
    </row>
    <row r="5" spans="1:8" x14ac:dyDescent="0.25">
      <c r="A5" s="169" t="s">
        <v>212</v>
      </c>
      <c r="B5" t="s">
        <v>10</v>
      </c>
      <c r="C5">
        <v>-62520704.07</v>
      </c>
      <c r="D5">
        <v>0</v>
      </c>
      <c r="E5" s="168">
        <f>SUM(C5:D5)</f>
        <v>-62520704.07</v>
      </c>
      <c r="F5" s="169">
        <f>HLOOKUP(B5,'[1]AVG Aum'!$A$4:$IV$192,187,0)</f>
        <v>183</v>
      </c>
      <c r="G5" s="168">
        <f>HLOOKUP(B5,'[1]AVG Aum'!$A$4:$IV$192,189,0)</f>
        <v>49740611647.445419</v>
      </c>
      <c r="H5" s="168">
        <f>-(E5/F5)/G5*365</f>
        <v>2.5070010363405933E-3</v>
      </c>
    </row>
    <row r="6" spans="1:8" x14ac:dyDescent="0.25">
      <c r="A6" s="169" t="s">
        <v>171</v>
      </c>
      <c r="B6" t="s">
        <v>1523</v>
      </c>
      <c r="C6">
        <v>-43822798.519999966</v>
      </c>
      <c r="D6">
        <v>-4619615.38</v>
      </c>
      <c r="E6" s="168">
        <f t="shared" ref="E6:E47" si="0">SUM(C6:D6)</f>
        <v>-48442413.899999969</v>
      </c>
      <c r="F6" s="169">
        <f>HLOOKUP(B6,'[1]AVG Aum'!$A$4:$IV$192,187,0)</f>
        <v>183</v>
      </c>
      <c r="G6" s="168">
        <f>HLOOKUP(B6,'[1]AVG Aum'!$A$4:$IV$192,189,0)</f>
        <v>18426601272.540333</v>
      </c>
      <c r="H6" s="168">
        <f t="shared" ref="H6:H47" si="1">-(E6/F6)/G6*365</f>
        <v>5.2435125570184649E-3</v>
      </c>
    </row>
    <row r="7" spans="1:8" x14ac:dyDescent="0.25">
      <c r="A7" s="169" t="s">
        <v>160</v>
      </c>
      <c r="B7" t="s">
        <v>1168</v>
      </c>
      <c r="C7">
        <v>-35963754.869999997</v>
      </c>
      <c r="D7">
        <v>0</v>
      </c>
      <c r="E7" s="168">
        <f t="shared" si="0"/>
        <v>-35963754.869999997</v>
      </c>
      <c r="F7" s="169">
        <f>HLOOKUP(B7,'[1]AVG Aum'!$A$4:$IV$192,187,0)</f>
        <v>183</v>
      </c>
      <c r="G7" s="168">
        <f>HLOOKUP(B7,'[1]AVG Aum'!$A$4:$IV$192,189,0)</f>
        <v>48516768550.661705</v>
      </c>
      <c r="H7" s="168">
        <f t="shared" si="1"/>
        <v>1.4784782381877316E-3</v>
      </c>
    </row>
    <row r="8" spans="1:8" x14ac:dyDescent="0.25">
      <c r="A8" s="169" t="s">
        <v>213</v>
      </c>
      <c r="B8" t="s">
        <v>1180</v>
      </c>
      <c r="C8">
        <v>-29506026.339999985</v>
      </c>
      <c r="D8">
        <v>-1364995.82</v>
      </c>
      <c r="E8" s="168">
        <f t="shared" si="0"/>
        <v>-30871022.159999985</v>
      </c>
      <c r="F8" s="169">
        <f>HLOOKUP(B8,'[1]AVG Aum'!$A$4:$IV$192,187,0)</f>
        <v>183</v>
      </c>
      <c r="G8" s="168">
        <f>HLOOKUP(B8,'[1]AVG Aum'!$A$4:$IV$192,189,0)</f>
        <v>5444515294.3550253</v>
      </c>
      <c r="H8" s="168">
        <f t="shared" si="1"/>
        <v>1.1309243684865104E-2</v>
      </c>
    </row>
    <row r="9" spans="1:8" x14ac:dyDescent="0.25">
      <c r="A9" s="169" t="s">
        <v>184</v>
      </c>
      <c r="B9" t="s">
        <v>1171</v>
      </c>
      <c r="C9">
        <v>-2121738.4400000004</v>
      </c>
      <c r="D9">
        <v>-94255.9</v>
      </c>
      <c r="E9" s="168">
        <f t="shared" si="0"/>
        <v>-2215994.3400000003</v>
      </c>
      <c r="F9" s="169">
        <f>HLOOKUP(B9,'[1]AVG Aum'!$A$4:$IV$192,187,0)</f>
        <v>183</v>
      </c>
      <c r="G9" s="168">
        <f>HLOOKUP(B9,'[1]AVG Aum'!$A$4:$IV$192,189,0)</f>
        <v>375947510.69021857</v>
      </c>
      <c r="H9" s="168">
        <f t="shared" si="1"/>
        <v>1.1756639678759477E-2</v>
      </c>
    </row>
    <row r="10" spans="1:8" x14ac:dyDescent="0.25">
      <c r="A10" s="169" t="s">
        <v>188</v>
      </c>
      <c r="B10" t="s">
        <v>1173</v>
      </c>
      <c r="C10">
        <v>-6148710.4799999995</v>
      </c>
      <c r="D10">
        <v>-513001.56</v>
      </c>
      <c r="E10" s="168">
        <f t="shared" si="0"/>
        <v>-6661712.0399999991</v>
      </c>
      <c r="F10" s="169">
        <f>HLOOKUP(B10,'[1]AVG Aum'!$A$4:$IV$192,187,0)</f>
        <v>183</v>
      </c>
      <c r="G10" s="168">
        <f>HLOOKUP(B10,'[1]AVG Aum'!$A$4:$IV$192,189,0)</f>
        <v>2046304366.6649177</v>
      </c>
      <c r="H10" s="168">
        <f t="shared" si="1"/>
        <v>6.4931793619844042E-3</v>
      </c>
    </row>
    <row r="11" spans="1:8" x14ac:dyDescent="0.25">
      <c r="A11" s="169" t="s">
        <v>211</v>
      </c>
      <c r="B11" t="s">
        <v>9</v>
      </c>
      <c r="C11">
        <v>-184704813.23000005</v>
      </c>
      <c r="D11">
        <v>-17051871.339999992</v>
      </c>
      <c r="E11" s="168">
        <f t="shared" si="0"/>
        <v>-201756684.57000005</v>
      </c>
      <c r="F11" s="169">
        <f>HLOOKUP(B11,'[1]AVG Aum'!$A$4:$IV$192,187,0)</f>
        <v>183</v>
      </c>
      <c r="G11" s="168">
        <f>HLOOKUP(B11,'[1]AVG Aum'!$A$4:$IV$192,189,0)</f>
        <v>68018080312.509903</v>
      </c>
      <c r="H11" s="168">
        <f t="shared" si="1"/>
        <v>5.9162339152622366E-3</v>
      </c>
    </row>
    <row r="12" spans="1:8" x14ac:dyDescent="0.25">
      <c r="A12" s="169" t="s">
        <v>219</v>
      </c>
      <c r="B12" t="s">
        <v>1186</v>
      </c>
      <c r="C12">
        <v>-1629576.1999999997</v>
      </c>
      <c r="D12">
        <v>0</v>
      </c>
      <c r="E12" s="168">
        <f t="shared" si="0"/>
        <v>-1629576.1999999997</v>
      </c>
      <c r="F12" s="169">
        <f>HLOOKUP(B12,'[1]AVG Aum'!$A$4:$IV$192,187,0)</f>
        <v>16</v>
      </c>
      <c r="G12" s="168">
        <f>HLOOKUP(B12,'[1]AVG Aum'!$A$4:$IV$192,189,0)</f>
        <v>5466774491.8268747</v>
      </c>
      <c r="H12" s="168">
        <f t="shared" si="1"/>
        <v>6.8001171656299703E-3</v>
      </c>
    </row>
    <row r="13" spans="1:8" x14ac:dyDescent="0.25">
      <c r="A13" s="169" t="s">
        <v>220</v>
      </c>
      <c r="B13" t="s">
        <v>1187</v>
      </c>
      <c r="C13">
        <v>-6751846.0899999971</v>
      </c>
      <c r="D13">
        <v>0</v>
      </c>
      <c r="E13" s="168">
        <f t="shared" si="0"/>
        <v>-6751846.0899999971</v>
      </c>
      <c r="F13" s="169">
        <f>HLOOKUP(B13,'[1]AVG Aum'!$A$4:$IV$192,187,0)</f>
        <v>103</v>
      </c>
      <c r="G13" s="168">
        <f>HLOOKUP(B13,'[1]AVG Aum'!$A$4:$IV$192,189,0)</f>
        <v>3680926536.5710678</v>
      </c>
      <c r="H13" s="168">
        <f t="shared" si="1"/>
        <v>6.5001147521752175E-3</v>
      </c>
    </row>
    <row r="14" spans="1:8" x14ac:dyDescent="0.25">
      <c r="A14" s="169" t="s">
        <v>182</v>
      </c>
      <c r="B14" t="s">
        <v>8</v>
      </c>
      <c r="C14">
        <v>-1368052.6700000002</v>
      </c>
      <c r="D14">
        <v>0</v>
      </c>
      <c r="E14" s="168">
        <f t="shared" si="0"/>
        <v>-1368052.6700000002</v>
      </c>
      <c r="F14" s="169">
        <f>HLOOKUP(B14,'[1]AVG Aum'!$A$4:$IV$192,187,0)</f>
        <v>183</v>
      </c>
      <c r="G14" s="168">
        <f>HLOOKUP(B14,'[1]AVG Aum'!$A$4:$IV$192,189,0)</f>
        <v>702290629.70764983</v>
      </c>
      <c r="H14" s="168">
        <f t="shared" si="1"/>
        <v>3.885328277106023E-3</v>
      </c>
    </row>
    <row r="15" spans="1:8" x14ac:dyDescent="0.25">
      <c r="A15" s="169" t="s">
        <v>155</v>
      </c>
      <c r="B15" t="s">
        <v>1167</v>
      </c>
      <c r="C15">
        <v>-2041302.7000000004</v>
      </c>
      <c r="D15">
        <v>0</v>
      </c>
      <c r="E15" s="168">
        <f t="shared" si="0"/>
        <v>-2041302.7000000004</v>
      </c>
      <c r="F15" s="169">
        <f>HLOOKUP(B15,'[1]AVG Aum'!$A$4:$IV$192,187,0)</f>
        <v>183</v>
      </c>
      <c r="G15" s="168">
        <f>HLOOKUP(B15,'[1]AVG Aum'!$A$4:$IV$192,189,0)</f>
        <v>649562264.14235008</v>
      </c>
      <c r="H15" s="168">
        <f t="shared" si="1"/>
        <v>6.2679914847160994E-3</v>
      </c>
    </row>
    <row r="16" spans="1:8" x14ac:dyDescent="0.25">
      <c r="A16" s="169" t="s">
        <v>149</v>
      </c>
      <c r="B16" t="s">
        <v>2001</v>
      </c>
      <c r="C16">
        <v>-136750734.65999994</v>
      </c>
      <c r="D16">
        <v>-7052701.0099999988</v>
      </c>
      <c r="E16" s="168">
        <f t="shared" si="0"/>
        <v>-143803435.66999993</v>
      </c>
      <c r="F16" s="169">
        <f>HLOOKUP(B16,'[1]AVG Aum'!$A$4:$IV$192,187,0)</f>
        <v>183</v>
      </c>
      <c r="G16" s="168">
        <f>HLOOKUP(B16,'[1]AVG Aum'!$A$4:$IV$192,189,0)</f>
        <v>28132166727.648808</v>
      </c>
      <c r="H16" s="168">
        <f t="shared" si="1"/>
        <v>1.0195484158503408E-2</v>
      </c>
    </row>
    <row r="17" spans="1:8" x14ac:dyDescent="0.25">
      <c r="A17" s="169" t="s">
        <v>218</v>
      </c>
      <c r="B17" t="s">
        <v>1185</v>
      </c>
      <c r="C17">
        <v>-53817.579999999987</v>
      </c>
      <c r="D17">
        <v>0</v>
      </c>
      <c r="E17" s="168">
        <f t="shared" si="0"/>
        <v>-53817.579999999987</v>
      </c>
      <c r="F17" s="169">
        <f>HLOOKUP(B17,'[1]AVG Aum'!$A$4:$IV$192,187,0)</f>
        <v>27</v>
      </c>
      <c r="G17" s="168">
        <f>HLOOKUP(B17,'[1]AVG Aum'!$A$4:$IV$192,189,0)</f>
        <v>800609648.43444455</v>
      </c>
      <c r="H17" s="168">
        <f t="shared" si="1"/>
        <v>9.0872493639629619E-4</v>
      </c>
    </row>
    <row r="18" spans="1:8" x14ac:dyDescent="0.25">
      <c r="A18" s="169" t="s">
        <v>222</v>
      </c>
      <c r="B18" t="s">
        <v>1189</v>
      </c>
      <c r="C18">
        <v>-1256682.2699999998</v>
      </c>
      <c r="D18">
        <v>0</v>
      </c>
      <c r="E18" s="168">
        <f t="shared" si="0"/>
        <v>-1256682.2699999998</v>
      </c>
      <c r="F18" s="169">
        <f>HLOOKUP(B18,'[1]AVG Aum'!$A$4:$IV$192,187,0)</f>
        <v>181</v>
      </c>
      <c r="G18" s="168">
        <f>HLOOKUP(B18,'[1]AVG Aum'!$A$4:$IV$192,189,0)</f>
        <v>2729994303.6661878</v>
      </c>
      <c r="H18" s="168">
        <f t="shared" si="1"/>
        <v>9.2827795446214325E-4</v>
      </c>
    </row>
    <row r="19" spans="1:8" x14ac:dyDescent="0.25">
      <c r="A19" s="169" t="s">
        <v>1326</v>
      </c>
      <c r="B19" t="s">
        <v>1328</v>
      </c>
      <c r="C19">
        <v>-404521.08999999962</v>
      </c>
      <c r="D19">
        <v>0</v>
      </c>
      <c r="E19" s="168">
        <f t="shared" si="0"/>
        <v>-404521.08999999962</v>
      </c>
      <c r="F19" s="169">
        <f>HLOOKUP(B19,'[1]AVG Aum'!$A$4:$IV$192,187,0)</f>
        <v>183</v>
      </c>
      <c r="G19" s="168">
        <f>HLOOKUP(B19,'[1]AVG Aum'!$A$4:$IV$192,189,0)</f>
        <v>406033664.31420767</v>
      </c>
      <c r="H19" s="168">
        <f t="shared" si="1"/>
        <v>1.9871053884243269E-3</v>
      </c>
    </row>
    <row r="20" spans="1:8" x14ac:dyDescent="0.25">
      <c r="A20" s="169" t="s">
        <v>1325</v>
      </c>
      <c r="B20" t="s">
        <v>1327</v>
      </c>
      <c r="C20">
        <v>-181587.86000000002</v>
      </c>
      <c r="D20">
        <v>0</v>
      </c>
      <c r="E20" s="168">
        <f t="shared" si="0"/>
        <v>-181587.86000000002</v>
      </c>
      <c r="F20" s="169">
        <f>HLOOKUP(B20,'[1]AVG Aum'!$A$4:$IV$192,187,0)</f>
        <v>183</v>
      </c>
      <c r="G20" s="168">
        <f>HLOOKUP(B20,'[1]AVG Aum'!$A$4:$IV$192,189,0)</f>
        <v>534223368.29655766</v>
      </c>
      <c r="H20" s="168">
        <f t="shared" si="1"/>
        <v>6.7796254919902138E-4</v>
      </c>
    </row>
    <row r="21" spans="1:8" x14ac:dyDescent="0.25">
      <c r="A21" s="169" t="s">
        <v>221</v>
      </c>
      <c r="B21" t="s">
        <v>1188</v>
      </c>
      <c r="C21">
        <v>-4982438.290000001</v>
      </c>
      <c r="D21">
        <v>0</v>
      </c>
      <c r="E21" s="168">
        <f t="shared" si="0"/>
        <v>-4982438.290000001</v>
      </c>
      <c r="F21" s="169">
        <f>HLOOKUP(B21,'[1]AVG Aum'!$A$4:$IV$192,187,0)</f>
        <v>183</v>
      </c>
      <c r="G21" s="168">
        <f>HLOOKUP(B21,'[1]AVG Aum'!$A$4:$IV$192,189,0)</f>
        <v>2885693778.3762846</v>
      </c>
      <c r="H21" s="168">
        <f t="shared" si="1"/>
        <v>3.4437646210848218E-3</v>
      </c>
    </row>
    <row r="22" spans="1:8" x14ac:dyDescent="0.25">
      <c r="A22" s="169" t="s">
        <v>223</v>
      </c>
      <c r="B22" t="s">
        <v>1190</v>
      </c>
      <c r="C22">
        <v>-852051.89999999991</v>
      </c>
      <c r="D22">
        <v>0</v>
      </c>
      <c r="E22" s="168">
        <f t="shared" si="0"/>
        <v>-852051.89999999991</v>
      </c>
      <c r="F22" s="169">
        <f>HLOOKUP(B22,'[1]AVG Aum'!$A$4:$IV$192,187,0)</f>
        <v>183</v>
      </c>
      <c r="G22" s="168">
        <f>HLOOKUP(B22,'[1]AVG Aum'!$A$4:$IV$192,189,0)</f>
        <v>695120946.37251389</v>
      </c>
      <c r="H22" s="168">
        <f t="shared" si="1"/>
        <v>2.4448231456080938E-3</v>
      </c>
    </row>
    <row r="23" spans="1:8" x14ac:dyDescent="0.25">
      <c r="A23" s="169" t="s">
        <v>225</v>
      </c>
      <c r="B23" t="s">
        <v>1192</v>
      </c>
      <c r="C23">
        <v>-818407.75999999989</v>
      </c>
      <c r="D23">
        <v>0</v>
      </c>
      <c r="E23" s="168">
        <f t="shared" si="0"/>
        <v>-818407.75999999989</v>
      </c>
      <c r="F23" s="169">
        <f>HLOOKUP(B23,'[1]AVG Aum'!$A$4:$IV$192,187,0)</f>
        <v>183</v>
      </c>
      <c r="G23" s="168">
        <f>HLOOKUP(B23,'[1]AVG Aum'!$A$4:$IV$192,189,0)</f>
        <v>2407717088.9259028</v>
      </c>
      <c r="H23" s="168">
        <f t="shared" si="1"/>
        <v>6.7796310204214466E-4</v>
      </c>
    </row>
    <row r="24" spans="1:8" x14ac:dyDescent="0.25">
      <c r="A24" s="169" t="s">
        <v>224</v>
      </c>
      <c r="B24" t="s">
        <v>1191</v>
      </c>
      <c r="C24">
        <v>-38416046.119999997</v>
      </c>
      <c r="D24">
        <v>-2381304.3200000003</v>
      </c>
      <c r="E24" s="168">
        <f t="shared" si="0"/>
        <v>-40797350.439999998</v>
      </c>
      <c r="F24" s="169">
        <f>HLOOKUP(B24,'[1]AVG Aum'!$A$4:$IV$192,187,0)</f>
        <v>183</v>
      </c>
      <c r="G24" s="168">
        <f>HLOOKUP(B24,'[1]AVG Aum'!$A$4:$IV$192,189,0)</f>
        <v>9498599076.4049187</v>
      </c>
      <c r="H24" s="168">
        <f t="shared" si="1"/>
        <v>8.5667121945308851E-3</v>
      </c>
    </row>
    <row r="25" spans="1:8" x14ac:dyDescent="0.25">
      <c r="A25" s="169" t="s">
        <v>198</v>
      </c>
      <c r="B25" t="s">
        <v>1175</v>
      </c>
      <c r="C25">
        <v>-4764405.9000000022</v>
      </c>
      <c r="D25">
        <v>0</v>
      </c>
      <c r="E25" s="168">
        <f t="shared" si="0"/>
        <v>-4764405.9000000022</v>
      </c>
      <c r="F25" s="169">
        <f>HLOOKUP(B25,'[1]AVG Aum'!$A$4:$IV$192,187,0)</f>
        <v>183</v>
      </c>
      <c r="G25" s="168">
        <f>HLOOKUP(B25,'[1]AVG Aum'!$A$4:$IV$192,189,0)</f>
        <v>2635067741.7039347</v>
      </c>
      <c r="H25" s="168">
        <f t="shared" si="1"/>
        <v>3.6062741935192588E-3</v>
      </c>
    </row>
    <row r="26" spans="1:8" x14ac:dyDescent="0.25">
      <c r="A26" s="169" t="s">
        <v>170</v>
      </c>
      <c r="B26" t="s">
        <v>1170</v>
      </c>
      <c r="C26">
        <v>-164750748.64999995</v>
      </c>
      <c r="D26">
        <v>-13629293.329999994</v>
      </c>
      <c r="E26" s="168">
        <f t="shared" si="0"/>
        <v>-178380041.97999993</v>
      </c>
      <c r="F26" s="169">
        <f>HLOOKUP(B26,'[1]AVG Aum'!$A$4:$IV$192,187,0)</f>
        <v>183</v>
      </c>
      <c r="G26" s="168">
        <f>HLOOKUP(B26,'[1]AVG Aum'!$A$4:$IV$192,189,0)</f>
        <v>54364286029.517479</v>
      </c>
      <c r="H26" s="168">
        <f t="shared" si="1"/>
        <v>6.5444679883970907E-3</v>
      </c>
    </row>
    <row r="27" spans="1:8" x14ac:dyDescent="0.25">
      <c r="A27" s="169" t="s">
        <v>152</v>
      </c>
      <c r="B27" t="s">
        <v>1164</v>
      </c>
      <c r="C27">
        <v>-38733368.580000006</v>
      </c>
      <c r="D27">
        <v>-1694204.2200000011</v>
      </c>
      <c r="E27" s="168">
        <f t="shared" si="0"/>
        <v>-40427572.800000004</v>
      </c>
      <c r="F27" s="169">
        <f>HLOOKUP(B27,'[1]AVG Aum'!$A$4:$IV$192,187,0)</f>
        <v>183</v>
      </c>
      <c r="G27" s="168">
        <f>HLOOKUP(B27,'[1]AVG Aum'!$A$4:$IV$192,189,0)</f>
        <v>6757860939.0230036</v>
      </c>
      <c r="H27" s="168">
        <f t="shared" si="1"/>
        <v>1.1931916123935037E-2</v>
      </c>
    </row>
    <row r="28" spans="1:8" x14ac:dyDescent="0.25">
      <c r="A28" s="169" t="s">
        <v>153</v>
      </c>
      <c r="B28" t="s">
        <v>1165</v>
      </c>
      <c r="C28">
        <v>-216512675.47999999</v>
      </c>
      <c r="D28">
        <v>-18295364.010000009</v>
      </c>
      <c r="E28" s="168">
        <f t="shared" si="0"/>
        <v>-234808039.49000001</v>
      </c>
      <c r="F28" s="169">
        <f>HLOOKUP(B28,'[1]AVG Aum'!$A$4:$IV$192,187,0)</f>
        <v>183</v>
      </c>
      <c r="G28" s="168">
        <f>HLOOKUP(B28,'[1]AVG Aum'!$A$4:$IV$192,189,0)</f>
        <v>72977039726.408737</v>
      </c>
      <c r="H28" s="168">
        <f t="shared" si="1"/>
        <v>6.4175386764776096E-3</v>
      </c>
    </row>
    <row r="29" spans="1:8" x14ac:dyDescent="0.25">
      <c r="A29" s="169" t="s">
        <v>172</v>
      </c>
      <c r="B29" t="s">
        <v>3</v>
      </c>
      <c r="C29">
        <v>-52331115.629999988</v>
      </c>
      <c r="D29">
        <v>-3108491.4300000011</v>
      </c>
      <c r="E29" s="168">
        <f t="shared" si="0"/>
        <v>-55439607.059999987</v>
      </c>
      <c r="F29" s="169">
        <f>HLOOKUP(B29,'[1]AVG Aum'!$A$4:$IV$192,187,0)</f>
        <v>183</v>
      </c>
      <c r="G29" s="168">
        <f>HLOOKUP(B29,'[1]AVG Aum'!$A$4:$IV$192,189,0)</f>
        <v>12399301140.621683</v>
      </c>
      <c r="H29" s="168">
        <f t="shared" si="1"/>
        <v>8.9179433738631516E-3</v>
      </c>
    </row>
    <row r="30" spans="1:8" x14ac:dyDescent="0.25">
      <c r="A30" s="169" t="s">
        <v>215</v>
      </c>
      <c r="B30" t="s">
        <v>1182</v>
      </c>
      <c r="C30">
        <v>0</v>
      </c>
      <c r="D30">
        <v>0</v>
      </c>
      <c r="E30" s="168">
        <f t="shared" si="0"/>
        <v>0</v>
      </c>
      <c r="F30" s="169">
        <f>HLOOKUP(B30,'[1]AVG Aum'!$A$4:$IV$192,187,0)</f>
        <v>183</v>
      </c>
      <c r="G30" s="168">
        <f>HLOOKUP(B30,'[1]AVG Aum'!$A$4:$IV$192,189,0)</f>
        <v>8109051.7862295071</v>
      </c>
      <c r="H30" s="168">
        <f t="shared" si="1"/>
        <v>0</v>
      </c>
    </row>
    <row r="31" spans="1:8" x14ac:dyDescent="0.25">
      <c r="A31" s="169" t="s">
        <v>154</v>
      </c>
      <c r="B31" t="s">
        <v>1166</v>
      </c>
      <c r="C31">
        <v>-67188592.100000054</v>
      </c>
      <c r="D31">
        <v>-3438964.1999999997</v>
      </c>
      <c r="E31" s="168">
        <f t="shared" si="0"/>
        <v>-70627556.300000057</v>
      </c>
      <c r="F31" s="169">
        <f>HLOOKUP(B31,'[1]AVG Aum'!$A$4:$IV$192,187,0)</f>
        <v>183</v>
      </c>
      <c r="G31" s="168">
        <f>HLOOKUP(B31,'[1]AVG Aum'!$A$4:$IV$192,189,0)</f>
        <v>13717093233.540882</v>
      </c>
      <c r="H31" s="168">
        <f t="shared" si="1"/>
        <v>1.026960794616073E-2</v>
      </c>
    </row>
    <row r="32" spans="1:8" x14ac:dyDescent="0.25">
      <c r="A32" s="169" t="s">
        <v>199</v>
      </c>
      <c r="B32" t="s">
        <v>6</v>
      </c>
      <c r="C32">
        <v>-27346470.97000001</v>
      </c>
      <c r="D32">
        <v>0</v>
      </c>
      <c r="E32" s="168">
        <f t="shared" si="0"/>
        <v>-27346470.97000001</v>
      </c>
      <c r="F32" s="169">
        <f>HLOOKUP(B32,'[1]AVG Aum'!$A$4:$IV$192,187,0)</f>
        <v>183</v>
      </c>
      <c r="G32" s="168">
        <f>HLOOKUP(B32,'[1]AVG Aum'!$A$4:$IV$192,189,0)</f>
        <v>62818953249.270355</v>
      </c>
      <c r="H32" s="168">
        <f t="shared" si="1"/>
        <v>8.6826514692105161E-4</v>
      </c>
    </row>
    <row r="33" spans="1:8" x14ac:dyDescent="0.25">
      <c r="A33" s="169" t="s">
        <v>168</v>
      </c>
      <c r="B33" t="s">
        <v>1169</v>
      </c>
      <c r="C33">
        <v>-10647205.409999996</v>
      </c>
      <c r="D33">
        <v>0</v>
      </c>
      <c r="E33" s="168">
        <f t="shared" si="0"/>
        <v>-10647205.409999996</v>
      </c>
      <c r="F33" s="169">
        <f>HLOOKUP(B33,'[1]AVG Aum'!$A$4:$IV$192,187,0)</f>
        <v>183</v>
      </c>
      <c r="G33" s="168">
        <f>HLOOKUP(B33,'[1]AVG Aum'!$A$4:$IV$192,189,0)</f>
        <v>10031796423.818956</v>
      </c>
      <c r="H33" s="168">
        <f t="shared" si="1"/>
        <v>2.1168919775176025E-3</v>
      </c>
    </row>
    <row r="34" spans="1:8" x14ac:dyDescent="0.25">
      <c r="A34" s="169" t="s">
        <v>173</v>
      </c>
      <c r="B34" t="s">
        <v>4</v>
      </c>
      <c r="C34">
        <v>-146409680.64000002</v>
      </c>
      <c r="D34">
        <v>-16873510.639999997</v>
      </c>
      <c r="E34" s="168">
        <f t="shared" si="0"/>
        <v>-163283191.28</v>
      </c>
      <c r="F34" s="169">
        <f>HLOOKUP(B34,'[1]AVG Aum'!$A$4:$IV$192,187,0)</f>
        <v>183</v>
      </c>
      <c r="G34" s="168">
        <f>HLOOKUP(B34,'[1]AVG Aum'!$A$4:$IV$192,189,0)</f>
        <v>67306057800.35125</v>
      </c>
      <c r="H34" s="168">
        <f t="shared" si="1"/>
        <v>4.8387044989352118E-3</v>
      </c>
    </row>
    <row r="35" spans="1:8" x14ac:dyDescent="0.25">
      <c r="A35" s="169" t="s">
        <v>185</v>
      </c>
      <c r="B35" t="s">
        <v>1172</v>
      </c>
      <c r="C35">
        <v>-9430191.3800000008</v>
      </c>
      <c r="D35">
        <v>0</v>
      </c>
      <c r="E35" s="168">
        <f t="shared" si="0"/>
        <v>-9430191.3800000008</v>
      </c>
      <c r="F35" s="169">
        <f>HLOOKUP(B35,'[1]AVG Aum'!$A$4:$IV$192,187,0)</f>
        <v>183</v>
      </c>
      <c r="G35" s="168">
        <f>HLOOKUP(B35,'[1]AVG Aum'!$A$4:$IV$192,189,0)</f>
        <v>10356994390.166338</v>
      </c>
      <c r="H35" s="168">
        <f t="shared" si="1"/>
        <v>1.816053089438891E-3</v>
      </c>
    </row>
    <row r="36" spans="1:8" x14ac:dyDescent="0.25">
      <c r="A36" s="169" t="s">
        <v>202</v>
      </c>
      <c r="B36" t="s">
        <v>1177</v>
      </c>
      <c r="C36">
        <v>-229604.1</v>
      </c>
      <c r="D36">
        <v>0</v>
      </c>
      <c r="E36" s="168">
        <f t="shared" si="0"/>
        <v>-229604.1</v>
      </c>
      <c r="F36" s="169">
        <f>HLOOKUP(B36,'[1]AVG Aum'!$A$4:$IV$192,187,0)</f>
        <v>183</v>
      </c>
      <c r="G36" s="168">
        <f>HLOOKUP(B36,'[1]AVG Aum'!$A$4:$IV$192,189,0)</f>
        <v>104871128.59901637</v>
      </c>
      <c r="H36" s="168">
        <f t="shared" si="1"/>
        <v>4.3668218212651192E-3</v>
      </c>
    </row>
    <row r="37" spans="1:8" x14ac:dyDescent="0.25">
      <c r="A37" s="169" t="s">
        <v>201</v>
      </c>
      <c r="B37" t="s">
        <v>1176</v>
      </c>
      <c r="C37">
        <v>0</v>
      </c>
      <c r="D37">
        <v>0</v>
      </c>
      <c r="E37" s="168">
        <f t="shared" si="0"/>
        <v>0</v>
      </c>
      <c r="F37" s="169">
        <f>HLOOKUP(B37,'[1]AVG Aum'!$A$4:$IV$192,187,0)</f>
        <v>183</v>
      </c>
      <c r="G37" s="168">
        <f>HLOOKUP(B37,'[1]AVG Aum'!$A$4:$IV$192,189,0)</f>
        <v>96604766.849453509</v>
      </c>
      <c r="H37" s="168">
        <f t="shared" si="1"/>
        <v>0</v>
      </c>
    </row>
    <row r="38" spans="1:8" x14ac:dyDescent="0.25">
      <c r="A38" s="169" t="s">
        <v>203</v>
      </c>
      <c r="B38" t="s">
        <v>1178</v>
      </c>
      <c r="C38">
        <v>-226224.59999999998</v>
      </c>
      <c r="D38">
        <v>0</v>
      </c>
      <c r="E38" s="168">
        <f t="shared" si="0"/>
        <v>-226224.59999999998</v>
      </c>
      <c r="F38" s="169">
        <f>HLOOKUP(B38,'[1]AVG Aum'!$A$4:$IV$192,187,0)</f>
        <v>183</v>
      </c>
      <c r="G38" s="168">
        <f>HLOOKUP(B38,'[1]AVG Aum'!$A$4:$IV$192,189,0)</f>
        <v>103327525.36306015</v>
      </c>
      <c r="H38" s="168">
        <f t="shared" si="1"/>
        <v>4.3668228617164745E-3</v>
      </c>
    </row>
    <row r="39" spans="1:8" x14ac:dyDescent="0.25">
      <c r="A39" s="169" t="s">
        <v>204</v>
      </c>
      <c r="B39" t="s">
        <v>1179</v>
      </c>
      <c r="C39">
        <v>0</v>
      </c>
      <c r="D39">
        <v>0</v>
      </c>
      <c r="E39" s="168">
        <f t="shared" si="0"/>
        <v>0</v>
      </c>
      <c r="F39" s="169">
        <f>HLOOKUP(B39,'[1]AVG Aum'!$A$4:$IV$192,187,0)</f>
        <v>183</v>
      </c>
      <c r="G39" s="168">
        <f>HLOOKUP(B39,'[1]AVG Aum'!$A$4:$IV$192,189,0)</f>
        <v>48737488.514207639</v>
      </c>
      <c r="H39" s="168">
        <f t="shared" si="1"/>
        <v>0</v>
      </c>
    </row>
    <row r="40" spans="1:8" x14ac:dyDescent="0.25">
      <c r="A40" s="169" t="s">
        <v>1610</v>
      </c>
      <c r="B40" t="s">
        <v>1612</v>
      </c>
      <c r="C40">
        <v>0</v>
      </c>
      <c r="D40">
        <v>0</v>
      </c>
      <c r="E40" s="168">
        <f t="shared" si="0"/>
        <v>0</v>
      </c>
      <c r="F40" s="169">
        <f>HLOOKUP(B40,'[1]AVG Aum'!$A$4:$IV$192,187,0)</f>
        <v>183</v>
      </c>
      <c r="G40" s="168">
        <f>HLOOKUP(B40,'[1]AVG Aum'!$A$4:$IV$192,189,0)</f>
        <v>708809148.66480863</v>
      </c>
      <c r="H40" s="168">
        <f t="shared" si="1"/>
        <v>0</v>
      </c>
    </row>
    <row r="41" spans="1:8" x14ac:dyDescent="0.25">
      <c r="A41" s="169" t="s">
        <v>1611</v>
      </c>
      <c r="B41" t="s">
        <v>1613</v>
      </c>
      <c r="C41">
        <v>0</v>
      </c>
      <c r="D41">
        <v>0</v>
      </c>
      <c r="E41" s="168">
        <f t="shared" si="0"/>
        <v>0</v>
      </c>
      <c r="F41" s="169">
        <f>HLOOKUP(B41,'[1]AVG Aum'!$A$4:$IV$192,187,0)</f>
        <v>183</v>
      </c>
      <c r="G41" s="168">
        <f>HLOOKUP(B41,'[1]AVG Aum'!$A$4:$IV$192,189,0)</f>
        <v>307359649.44071037</v>
      </c>
      <c r="H41" s="168">
        <f t="shared" si="1"/>
        <v>0</v>
      </c>
    </row>
    <row r="42" spans="1:8" x14ac:dyDescent="0.25">
      <c r="A42" s="169" t="s">
        <v>169</v>
      </c>
      <c r="B42" t="s">
        <v>1551</v>
      </c>
      <c r="C42">
        <v>-2299481.9599999995</v>
      </c>
      <c r="D42">
        <v>0</v>
      </c>
      <c r="E42" s="168">
        <f t="shared" si="0"/>
        <v>-2299481.9599999995</v>
      </c>
      <c r="F42" s="169">
        <f>HLOOKUP(B42,'[1]AVG Aum'!$A$4:$IV$192,187,0)</f>
        <v>183</v>
      </c>
      <c r="G42" s="168">
        <f>HLOOKUP(B42,'[1]AVG Aum'!$A$4:$IV$192,189,0)</f>
        <v>10869673845.811205</v>
      </c>
      <c r="H42" s="168">
        <f t="shared" si="1"/>
        <v>4.2194444008788551E-4</v>
      </c>
    </row>
    <row r="43" spans="1:8" x14ac:dyDescent="0.25">
      <c r="A43" s="169" t="s">
        <v>214</v>
      </c>
      <c r="B43" t="s">
        <v>1181</v>
      </c>
      <c r="C43">
        <v>-15797588.269999994</v>
      </c>
      <c r="D43">
        <v>-1749824.7100000002</v>
      </c>
      <c r="E43" s="168">
        <f t="shared" si="0"/>
        <v>-17547412.979999993</v>
      </c>
      <c r="F43" s="169">
        <f>HLOOKUP(B43,'[1]AVG Aum'!$A$4:$IV$192,187,0)</f>
        <v>183</v>
      </c>
      <c r="G43" s="168">
        <f>HLOOKUP(B43,'[1]AVG Aum'!$A$4:$IV$192,189,0)</f>
        <v>7919021194.6830616</v>
      </c>
      <c r="H43" s="168">
        <f t="shared" si="1"/>
        <v>4.4196040895654876E-3</v>
      </c>
    </row>
    <row r="44" spans="1:8" x14ac:dyDescent="0.25">
      <c r="A44" s="169" t="s">
        <v>189</v>
      </c>
      <c r="B44" t="s">
        <v>1174</v>
      </c>
      <c r="C44">
        <v>-45949814.519999988</v>
      </c>
      <c r="D44">
        <v>0</v>
      </c>
      <c r="E44" s="168">
        <f t="shared" si="0"/>
        <v>-45949814.519999988</v>
      </c>
      <c r="F44" s="169">
        <f>HLOOKUP(B44,'[1]AVG Aum'!$A$4:$IV$192,187,0)</f>
        <v>183</v>
      </c>
      <c r="G44" s="168">
        <f>HLOOKUP(B44,'[1]AVG Aum'!$A$4:$IV$192,189,0)</f>
        <v>49226122707.231888</v>
      </c>
      <c r="H44" s="168">
        <f t="shared" si="1"/>
        <v>1.861786631103343E-3</v>
      </c>
    </row>
    <row r="45" spans="1:8" x14ac:dyDescent="0.25">
      <c r="A45" s="169" t="s">
        <v>151</v>
      </c>
      <c r="B45" t="s">
        <v>1163</v>
      </c>
      <c r="C45">
        <v>-162822222.16000015</v>
      </c>
      <c r="D45">
        <v>0</v>
      </c>
      <c r="E45" s="168">
        <f t="shared" si="0"/>
        <v>-162822222.16000015</v>
      </c>
      <c r="F45" s="169">
        <f>HLOOKUP(B45,'[1]AVG Aum'!$A$4:$IV$192,187,0)</f>
        <v>183</v>
      </c>
      <c r="G45" s="168">
        <f>HLOOKUP(B45,'[1]AVG Aum'!$A$4:$IV$192,189,0)</f>
        <v>35152421015.988518</v>
      </c>
      <c r="H45" s="168">
        <f t="shared" si="1"/>
        <v>9.2384733686872861E-3</v>
      </c>
    </row>
    <row r="46" spans="1:8" x14ac:dyDescent="0.25">
      <c r="A46" s="169" t="s">
        <v>176</v>
      </c>
      <c r="B46" t="s">
        <v>7</v>
      </c>
      <c r="C46">
        <v>-81600593.489999995</v>
      </c>
      <c r="D46">
        <v>0</v>
      </c>
      <c r="E46" s="168">
        <f t="shared" si="0"/>
        <v>-81600593.489999995</v>
      </c>
      <c r="F46" s="169">
        <f>HLOOKUP(B46,'[1]AVG Aum'!$A$4:$IV$192,187,0)</f>
        <v>183</v>
      </c>
      <c r="G46" s="168">
        <f>HLOOKUP(B46,'[1]AVG Aum'!$A$4:$IV$192,189,0)</f>
        <v>80299777687.911484</v>
      </c>
      <c r="H46" s="168">
        <f t="shared" si="1"/>
        <v>2.026845986175657E-3</v>
      </c>
    </row>
    <row r="47" spans="1:8" x14ac:dyDescent="0.25">
      <c r="A47" s="169" t="s">
        <v>191</v>
      </c>
      <c r="B47" t="s">
        <v>5</v>
      </c>
      <c r="C47">
        <v>-21063843.93999999</v>
      </c>
      <c r="D47">
        <v>0</v>
      </c>
      <c r="E47" s="168">
        <f t="shared" si="0"/>
        <v>-21063843.93999999</v>
      </c>
      <c r="F47" s="169">
        <f>HLOOKUP(B47,'[1]AVG Aum'!$A$4:$IV$192,187,0)</f>
        <v>183</v>
      </c>
      <c r="G47" s="168">
        <f>HLOOKUP(B47,'[1]AVG Aum'!$A$4:$IV$192,189,0)</f>
        <v>27549147573.797554</v>
      </c>
      <c r="H47" s="168">
        <f t="shared" si="1"/>
        <v>1.5250048951644917E-3</v>
      </c>
    </row>
    <row r="48" spans="1:8" x14ac:dyDescent="0.25">
      <c r="B48" t="s">
        <v>1543</v>
      </c>
      <c r="C48">
        <v>-1628399438.9200001</v>
      </c>
      <c r="D48">
        <v>-91867397.86999999</v>
      </c>
    </row>
    <row r="49" spans="5:5" x14ac:dyDescent="0.25">
      <c r="E49" s="168"/>
    </row>
    <row r="190" spans="2:45" x14ac:dyDescent="0.25">
      <c r="C190" s="169">
        <v>44</v>
      </c>
      <c r="D190" s="169">
        <v>44</v>
      </c>
      <c r="E190" s="169">
        <f t="shared" ref="E190:AS190" si="2">COUNT(E5:E187)</f>
        <v>43</v>
      </c>
      <c r="F190" s="169">
        <f t="shared" si="2"/>
        <v>43</v>
      </c>
      <c r="G190" s="169">
        <f t="shared" si="2"/>
        <v>43</v>
      </c>
      <c r="H190" s="169">
        <f t="shared" si="2"/>
        <v>43</v>
      </c>
      <c r="I190" s="169">
        <f t="shared" si="2"/>
        <v>0</v>
      </c>
      <c r="J190" s="169">
        <f t="shared" si="2"/>
        <v>0</v>
      </c>
      <c r="K190" s="169">
        <f t="shared" si="2"/>
        <v>0</v>
      </c>
      <c r="L190" s="169">
        <f t="shared" si="2"/>
        <v>0</v>
      </c>
      <c r="M190" s="169">
        <f t="shared" si="2"/>
        <v>0</v>
      </c>
      <c r="N190" s="169">
        <f t="shared" si="2"/>
        <v>0</v>
      </c>
      <c r="O190" s="169">
        <f t="shared" si="2"/>
        <v>0</v>
      </c>
      <c r="P190" s="169">
        <f t="shared" si="2"/>
        <v>0</v>
      </c>
      <c r="Q190" s="169">
        <f t="shared" si="2"/>
        <v>0</v>
      </c>
      <c r="R190" s="169">
        <f t="shared" si="2"/>
        <v>0</v>
      </c>
      <c r="S190" s="169">
        <f t="shared" si="2"/>
        <v>0</v>
      </c>
      <c r="T190" s="169">
        <f t="shared" si="2"/>
        <v>0</v>
      </c>
      <c r="U190" s="169">
        <f t="shared" si="2"/>
        <v>0</v>
      </c>
      <c r="V190" s="169">
        <f t="shared" si="2"/>
        <v>0</v>
      </c>
      <c r="W190" s="169">
        <f t="shared" si="2"/>
        <v>0</v>
      </c>
      <c r="X190" s="169">
        <f t="shared" si="2"/>
        <v>0</v>
      </c>
      <c r="Y190" s="169">
        <f t="shared" si="2"/>
        <v>0</v>
      </c>
      <c r="Z190" s="169">
        <f t="shared" si="2"/>
        <v>0</v>
      </c>
      <c r="AA190" s="169">
        <f t="shared" si="2"/>
        <v>0</v>
      </c>
      <c r="AB190" s="169">
        <f t="shared" si="2"/>
        <v>0</v>
      </c>
      <c r="AC190" s="169">
        <f t="shared" si="2"/>
        <v>0</v>
      </c>
      <c r="AD190" s="169">
        <f t="shared" si="2"/>
        <v>0</v>
      </c>
      <c r="AE190" s="169">
        <f t="shared" si="2"/>
        <v>0</v>
      </c>
      <c r="AF190" s="169">
        <f t="shared" si="2"/>
        <v>0</v>
      </c>
      <c r="AG190" s="169">
        <f t="shared" si="2"/>
        <v>0</v>
      </c>
      <c r="AH190" s="169">
        <f t="shared" si="2"/>
        <v>0</v>
      </c>
      <c r="AI190" s="169">
        <f t="shared" si="2"/>
        <v>0</v>
      </c>
      <c r="AJ190" s="169">
        <f t="shared" si="2"/>
        <v>0</v>
      </c>
      <c r="AK190" s="169">
        <f t="shared" si="2"/>
        <v>0</v>
      </c>
      <c r="AL190" s="169">
        <f t="shared" si="2"/>
        <v>0</v>
      </c>
      <c r="AM190" s="169">
        <f t="shared" si="2"/>
        <v>0</v>
      </c>
      <c r="AN190" s="169">
        <f t="shared" si="2"/>
        <v>0</v>
      </c>
      <c r="AO190" s="169">
        <f t="shared" si="2"/>
        <v>0</v>
      </c>
      <c r="AP190" s="169">
        <f t="shared" si="2"/>
        <v>0</v>
      </c>
      <c r="AQ190" s="169">
        <f t="shared" si="2"/>
        <v>0</v>
      </c>
      <c r="AR190" s="169">
        <f t="shared" si="2"/>
        <v>0</v>
      </c>
      <c r="AS190" s="169">
        <f t="shared" si="2"/>
        <v>0</v>
      </c>
    </row>
    <row r="191" spans="2:45" x14ac:dyDescent="0.25">
      <c r="B191" s="170"/>
      <c r="C191" s="168">
        <v>0</v>
      </c>
      <c r="D191" s="168">
        <v>0</v>
      </c>
      <c r="E191" s="168">
        <f t="shared" ref="E191:AS191" si="3">E188</f>
        <v>0</v>
      </c>
      <c r="F191" s="168">
        <f t="shared" si="3"/>
        <v>0</v>
      </c>
      <c r="G191" s="168">
        <f t="shared" si="3"/>
        <v>0</v>
      </c>
      <c r="H191" s="168">
        <f t="shared" si="3"/>
        <v>0</v>
      </c>
      <c r="I191" s="168">
        <f t="shared" si="3"/>
        <v>0</v>
      </c>
      <c r="J191" s="168">
        <f t="shared" si="3"/>
        <v>0</v>
      </c>
      <c r="K191" s="168">
        <f t="shared" si="3"/>
        <v>0</v>
      </c>
      <c r="L191" s="168">
        <f t="shared" si="3"/>
        <v>0</v>
      </c>
      <c r="M191" s="168">
        <f t="shared" si="3"/>
        <v>0</v>
      </c>
      <c r="N191" s="168">
        <f t="shared" si="3"/>
        <v>0</v>
      </c>
      <c r="O191" s="168">
        <f t="shared" si="3"/>
        <v>0</v>
      </c>
      <c r="P191" s="168">
        <f t="shared" si="3"/>
        <v>0</v>
      </c>
      <c r="Q191" s="168">
        <f t="shared" si="3"/>
        <v>0</v>
      </c>
      <c r="R191" s="168">
        <f t="shared" si="3"/>
        <v>0</v>
      </c>
      <c r="S191" s="168">
        <f t="shared" si="3"/>
        <v>0</v>
      </c>
      <c r="T191" s="168">
        <f t="shared" si="3"/>
        <v>0</v>
      </c>
      <c r="U191" s="168">
        <f t="shared" si="3"/>
        <v>0</v>
      </c>
      <c r="V191" s="168">
        <f t="shared" si="3"/>
        <v>0</v>
      </c>
      <c r="W191" s="168">
        <f t="shared" si="3"/>
        <v>0</v>
      </c>
      <c r="X191" s="168">
        <f t="shared" si="3"/>
        <v>0</v>
      </c>
      <c r="Y191" s="168">
        <f t="shared" si="3"/>
        <v>0</v>
      </c>
      <c r="Z191" s="168">
        <f t="shared" si="3"/>
        <v>0</v>
      </c>
      <c r="AA191" s="168">
        <f t="shared" si="3"/>
        <v>0</v>
      </c>
      <c r="AB191" s="168">
        <f t="shared" si="3"/>
        <v>0</v>
      </c>
      <c r="AC191" s="168">
        <f t="shared" si="3"/>
        <v>0</v>
      </c>
      <c r="AD191" s="168">
        <f t="shared" si="3"/>
        <v>0</v>
      </c>
      <c r="AE191" s="168">
        <f t="shared" si="3"/>
        <v>0</v>
      </c>
      <c r="AF191" s="168">
        <f t="shared" si="3"/>
        <v>0</v>
      </c>
      <c r="AG191" s="168">
        <f t="shared" si="3"/>
        <v>0</v>
      </c>
      <c r="AH191" s="168">
        <f t="shared" si="3"/>
        <v>0</v>
      </c>
      <c r="AI191" s="168">
        <f t="shared" si="3"/>
        <v>0</v>
      </c>
      <c r="AJ191" s="168">
        <f t="shared" si="3"/>
        <v>0</v>
      </c>
      <c r="AK191" s="168">
        <f t="shared" si="3"/>
        <v>0</v>
      </c>
      <c r="AL191" s="168">
        <f t="shared" si="3"/>
        <v>0</v>
      </c>
      <c r="AM191" s="168">
        <f t="shared" si="3"/>
        <v>0</v>
      </c>
      <c r="AN191" s="168">
        <f t="shared" si="3"/>
        <v>0</v>
      </c>
      <c r="AO191" s="168">
        <f t="shared" si="3"/>
        <v>0</v>
      </c>
      <c r="AP191" s="168">
        <f t="shared" si="3"/>
        <v>0</v>
      </c>
      <c r="AQ191" s="168">
        <f t="shared" si="3"/>
        <v>0</v>
      </c>
      <c r="AR191" s="168">
        <f t="shared" si="3"/>
        <v>0</v>
      </c>
      <c r="AS191" s="168">
        <f t="shared" si="3"/>
        <v>0</v>
      </c>
    </row>
    <row r="192" spans="2:45" x14ac:dyDescent="0.25">
      <c r="B192" s="218"/>
      <c r="C192" s="169">
        <v>0</v>
      </c>
      <c r="D192" s="169">
        <v>0</v>
      </c>
      <c r="E192" s="169">
        <f t="shared" ref="E192:AS192" si="4">E191/E190</f>
        <v>0</v>
      </c>
      <c r="F192" s="169">
        <f t="shared" si="4"/>
        <v>0</v>
      </c>
      <c r="G192" s="169">
        <f t="shared" si="4"/>
        <v>0</v>
      </c>
      <c r="H192" s="169">
        <f t="shared" si="4"/>
        <v>0</v>
      </c>
      <c r="I192" s="169" t="e">
        <f t="shared" si="4"/>
        <v>#DIV/0!</v>
      </c>
      <c r="J192" s="169" t="e">
        <f t="shared" si="4"/>
        <v>#DIV/0!</v>
      </c>
      <c r="K192" s="169" t="e">
        <f t="shared" si="4"/>
        <v>#DIV/0!</v>
      </c>
      <c r="L192" s="169" t="e">
        <f t="shared" si="4"/>
        <v>#DIV/0!</v>
      </c>
      <c r="M192" s="169" t="e">
        <f t="shared" si="4"/>
        <v>#DIV/0!</v>
      </c>
      <c r="N192" s="169" t="e">
        <f t="shared" si="4"/>
        <v>#DIV/0!</v>
      </c>
      <c r="O192" s="169" t="e">
        <f t="shared" si="4"/>
        <v>#DIV/0!</v>
      </c>
      <c r="P192" s="169" t="e">
        <f t="shared" si="4"/>
        <v>#DIV/0!</v>
      </c>
      <c r="Q192" s="169" t="e">
        <f t="shared" si="4"/>
        <v>#DIV/0!</v>
      </c>
      <c r="R192" s="169" t="e">
        <f t="shared" si="4"/>
        <v>#DIV/0!</v>
      </c>
      <c r="S192" s="169" t="e">
        <f t="shared" si="4"/>
        <v>#DIV/0!</v>
      </c>
      <c r="T192" s="169" t="e">
        <f t="shared" si="4"/>
        <v>#DIV/0!</v>
      </c>
      <c r="U192" s="169" t="e">
        <f t="shared" si="4"/>
        <v>#DIV/0!</v>
      </c>
      <c r="V192" s="169" t="e">
        <f t="shared" si="4"/>
        <v>#DIV/0!</v>
      </c>
      <c r="W192" s="169" t="e">
        <f t="shared" si="4"/>
        <v>#DIV/0!</v>
      </c>
      <c r="X192" s="169" t="e">
        <f t="shared" si="4"/>
        <v>#DIV/0!</v>
      </c>
      <c r="Y192" s="169" t="e">
        <f t="shared" si="4"/>
        <v>#DIV/0!</v>
      </c>
      <c r="Z192" s="169" t="e">
        <f t="shared" si="4"/>
        <v>#DIV/0!</v>
      </c>
      <c r="AA192" s="169" t="e">
        <f t="shared" si="4"/>
        <v>#DIV/0!</v>
      </c>
      <c r="AB192" s="169" t="e">
        <f t="shared" si="4"/>
        <v>#DIV/0!</v>
      </c>
      <c r="AC192" s="169" t="e">
        <f t="shared" si="4"/>
        <v>#DIV/0!</v>
      </c>
      <c r="AD192" s="169" t="e">
        <f t="shared" si="4"/>
        <v>#DIV/0!</v>
      </c>
      <c r="AE192" s="169" t="e">
        <f t="shared" si="4"/>
        <v>#DIV/0!</v>
      </c>
      <c r="AF192" s="169" t="e">
        <f t="shared" si="4"/>
        <v>#DIV/0!</v>
      </c>
      <c r="AG192" s="169" t="e">
        <f t="shared" si="4"/>
        <v>#DIV/0!</v>
      </c>
      <c r="AH192" s="169" t="e">
        <f t="shared" si="4"/>
        <v>#DIV/0!</v>
      </c>
      <c r="AI192" s="169" t="e">
        <f t="shared" si="4"/>
        <v>#DIV/0!</v>
      </c>
      <c r="AJ192" s="169" t="e">
        <f t="shared" si="4"/>
        <v>#DIV/0!</v>
      </c>
      <c r="AK192" s="169" t="e">
        <f t="shared" si="4"/>
        <v>#DIV/0!</v>
      </c>
      <c r="AL192" s="169" t="e">
        <f t="shared" si="4"/>
        <v>#DIV/0!</v>
      </c>
      <c r="AM192" s="169" t="e">
        <f t="shared" si="4"/>
        <v>#DIV/0!</v>
      </c>
      <c r="AN192" s="169" t="e">
        <f t="shared" si="4"/>
        <v>#DIV/0!</v>
      </c>
      <c r="AO192" s="169" t="e">
        <f t="shared" si="4"/>
        <v>#DIV/0!</v>
      </c>
      <c r="AP192" s="169" t="e">
        <f t="shared" si="4"/>
        <v>#DIV/0!</v>
      </c>
      <c r="AQ192" s="169" t="e">
        <f t="shared" si="4"/>
        <v>#DIV/0!</v>
      </c>
      <c r="AR192" s="169" t="e">
        <f t="shared" si="4"/>
        <v>#DIV/0!</v>
      </c>
      <c r="AS192" s="169" t="e">
        <f t="shared" si="4"/>
        <v>#DIV/0!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19"/>
  <sheetViews>
    <sheetView workbookViewId="0">
      <selection activeCell="F176" sqref="F176"/>
    </sheetView>
  </sheetViews>
  <sheetFormatPr defaultRowHeight="15" x14ac:dyDescent="0.25"/>
  <cols>
    <col min="1" max="1" width="12.5703125" style="169" bestFit="1" customWidth="1"/>
    <col min="2" max="2" width="11.7109375" style="169" bestFit="1" customWidth="1"/>
    <col min="3" max="3" width="19.28515625" style="168" bestFit="1" customWidth="1"/>
    <col min="4" max="4" width="21" style="169" bestFit="1" customWidth="1"/>
    <col min="5" max="5" width="8.85546875" style="169"/>
    <col min="8" max="8" width="13.5703125" bestFit="1" customWidth="1"/>
    <col min="9" max="9" width="13.28515625" bestFit="1" customWidth="1"/>
  </cols>
  <sheetData>
    <row r="3" spans="1:9" x14ac:dyDescent="0.25">
      <c r="A3"/>
      <c r="B3"/>
      <c r="C3" t="s">
        <v>2533</v>
      </c>
      <c r="D3"/>
    </row>
    <row r="4" spans="1:9" x14ac:dyDescent="0.25">
      <c r="A4" t="s">
        <v>1317</v>
      </c>
      <c r="B4" t="s">
        <v>2534</v>
      </c>
      <c r="C4" t="s">
        <v>2535</v>
      </c>
      <c r="D4" t="s">
        <v>2536</v>
      </c>
    </row>
    <row r="5" spans="1:9" x14ac:dyDescent="0.25">
      <c r="A5" t="s">
        <v>149</v>
      </c>
      <c r="B5" t="s">
        <v>2537</v>
      </c>
      <c r="C5" s="168">
        <v>-12063085.389999991</v>
      </c>
      <c r="D5">
        <v>333386855596.56989</v>
      </c>
      <c r="E5" s="216">
        <f>-C5/D5*365</f>
        <v>1.3206957903217641E-2</v>
      </c>
      <c r="F5" s="216">
        <f>IF(B5="Direct",HLOOKUP(A5,Financials!$1:$134,134,0),HLOOKUP(A5,Financials!$1:$134,133,0))</f>
        <v>1.3206957903217641E-2</v>
      </c>
      <c r="G5" t="str">
        <f>IF(B5="Direct","DIRECT","NON DIRECT")</f>
        <v>DIRECT</v>
      </c>
      <c r="H5" s="168">
        <f>SUMIFS(Sheet2!K:K,Sheet2!C:C,A5,Sheet2!B:B,G5)</f>
        <v>12063085.390000001</v>
      </c>
      <c r="I5" s="168">
        <f>C5+H5</f>
        <v>0</v>
      </c>
    </row>
    <row r="6" spans="1:9" x14ac:dyDescent="0.25">
      <c r="A6" t="s">
        <v>149</v>
      </c>
      <c r="B6" t="s">
        <v>2538</v>
      </c>
      <c r="C6" s="168">
        <v>-273200108.99000019</v>
      </c>
      <c r="D6">
        <v>4814799655563.1592</v>
      </c>
      <c r="E6" s="216">
        <f t="shared" ref="E6:E69" si="0">-C6/D6*365</f>
        <v>2.0710735007661834E-2</v>
      </c>
      <c r="F6" s="216">
        <f>IF(B6="Direct",HLOOKUP(A6,Financials!$1:$134,134,0),HLOOKUP(A6,Financials!$1:$134,133,0))</f>
        <v>2.0710735007661834E-2</v>
      </c>
      <c r="G6" s="169" t="str">
        <f t="shared" ref="G6:G69" si="1">IF(B6="Direct","DIRECT","NON DIRECT")</f>
        <v>NON DIRECT</v>
      </c>
      <c r="H6" s="168">
        <f>SUMIFS(Sheet2!K:K,Sheet2!C:C,A6,Sheet2!B:B,G6)</f>
        <v>273200108.99000001</v>
      </c>
      <c r="I6" s="168">
        <f t="shared" ref="I6:I69" si="2">C6+H6</f>
        <v>0</v>
      </c>
    </row>
    <row r="7" spans="1:9" x14ac:dyDescent="0.25">
      <c r="A7" t="s">
        <v>151</v>
      </c>
      <c r="B7" t="s">
        <v>2537</v>
      </c>
      <c r="C7" s="168">
        <v>-20014900.330000006</v>
      </c>
      <c r="D7">
        <v>603750196154.91968</v>
      </c>
      <c r="E7" s="216">
        <f t="shared" si="0"/>
        <v>1.2100101444232838E-2</v>
      </c>
      <c r="F7" s="216">
        <f>IF(B7="Direct",HLOOKUP(A7,Financials!$1:$134,134,0),HLOOKUP(A7,Financials!$1:$134,133,0))</f>
        <v>1.2100101444232838E-2</v>
      </c>
      <c r="G7" s="169" t="str">
        <f t="shared" si="1"/>
        <v>DIRECT</v>
      </c>
      <c r="H7" s="168">
        <f>SUMIFS(Sheet2!K:K,Sheet2!C:C,A7,Sheet2!B:B,G7)</f>
        <v>20014900.329999998</v>
      </c>
      <c r="I7" s="168">
        <f t="shared" si="2"/>
        <v>0</v>
      </c>
    </row>
    <row r="8" spans="1:9" x14ac:dyDescent="0.25">
      <c r="A8" t="s">
        <v>151</v>
      </c>
      <c r="B8" t="s">
        <v>2538</v>
      </c>
      <c r="C8" s="168">
        <v>-314132273.24000013</v>
      </c>
      <c r="D8">
        <v>5829142849770.9795</v>
      </c>
      <c r="E8" s="216">
        <f t="shared" si="0"/>
        <v>1.9669835289266389E-2</v>
      </c>
      <c r="F8" s="216">
        <f>IF(B8="Direct",HLOOKUP(A8,Financials!$1:$134,134,0),HLOOKUP(A8,Financials!$1:$134,133,0))</f>
        <v>1.9669835289266389E-2</v>
      </c>
      <c r="G8" s="169" t="str">
        <f t="shared" si="1"/>
        <v>NON DIRECT</v>
      </c>
      <c r="H8" s="168">
        <f>SUMIFS(Sheet2!K:K,Sheet2!C:C,A8,Sheet2!B:B,G8)</f>
        <v>314132273.24000001</v>
      </c>
      <c r="I8" s="168">
        <f t="shared" si="2"/>
        <v>0</v>
      </c>
    </row>
    <row r="9" spans="1:9" x14ac:dyDescent="0.25">
      <c r="A9" t="s">
        <v>152</v>
      </c>
      <c r="B9" t="s">
        <v>2537</v>
      </c>
      <c r="C9" s="168">
        <v>-5600250.3900000043</v>
      </c>
      <c r="D9">
        <v>133785283096.20998</v>
      </c>
      <c r="E9" s="216">
        <f t="shared" si="0"/>
        <v>1.5278895742815145E-2</v>
      </c>
      <c r="F9" s="216">
        <f>IF(B9="Direct",HLOOKUP(A9,Financials!$1:$134,134,0),HLOOKUP(A9,Financials!$1:$134,133,0))</f>
        <v>1.5278895742815145E-2</v>
      </c>
      <c r="G9" s="169" t="str">
        <f t="shared" si="1"/>
        <v>DIRECT</v>
      </c>
      <c r="H9" s="168">
        <f>SUMIFS(Sheet2!K:K,Sheet2!C:C,A9,Sheet2!B:B,G9)</f>
        <v>5600250.3899999997</v>
      </c>
      <c r="I9" s="168">
        <f t="shared" si="2"/>
        <v>0</v>
      </c>
    </row>
    <row r="10" spans="1:9" x14ac:dyDescent="0.25">
      <c r="A10" t="s">
        <v>152</v>
      </c>
      <c r="B10" t="s">
        <v>2538</v>
      </c>
      <c r="C10" s="168">
        <v>-74950625.969999969</v>
      </c>
      <c r="D10">
        <v>1102903268745.0002</v>
      </c>
      <c r="E10" s="216">
        <f t="shared" si="0"/>
        <v>2.4804513010628436E-2</v>
      </c>
      <c r="F10" s="216">
        <f>IF(B10="Direct",HLOOKUP(A10,Financials!$1:$134,134,0),HLOOKUP(A10,Financials!$1:$134,133,0))</f>
        <v>2.4804513010628436E-2</v>
      </c>
      <c r="G10" s="169" t="str">
        <f t="shared" si="1"/>
        <v>NON DIRECT</v>
      </c>
      <c r="H10" s="168">
        <f>SUMIFS(Sheet2!K:K,Sheet2!C:C,A10,Sheet2!B:B,G10)</f>
        <v>74950625.969999999</v>
      </c>
      <c r="I10" s="168">
        <f t="shared" si="2"/>
        <v>0</v>
      </c>
    </row>
    <row r="11" spans="1:9" x14ac:dyDescent="0.25">
      <c r="A11" t="s">
        <v>153</v>
      </c>
      <c r="B11" t="s">
        <v>2537</v>
      </c>
      <c r="C11" s="168">
        <v>-62390381.69000002</v>
      </c>
      <c r="D11">
        <v>2599575736285.7012</v>
      </c>
      <c r="E11" s="216">
        <f t="shared" si="0"/>
        <v>8.7600791925329935E-3</v>
      </c>
      <c r="F11" s="216">
        <f>IF(B11="Direct",HLOOKUP(A11,Financials!$1:$134,134,0),HLOOKUP(A11,Financials!$1:$134,133,0))</f>
        <v>8.7600791925329935E-3</v>
      </c>
      <c r="G11" s="169" t="str">
        <f t="shared" si="1"/>
        <v>DIRECT</v>
      </c>
      <c r="H11" s="168">
        <f>SUMIFS(Sheet2!K:K,Sheet2!C:C,A11,Sheet2!B:B,G11)</f>
        <v>62390381.689999998</v>
      </c>
      <c r="I11" s="168">
        <f t="shared" si="2"/>
        <v>0</v>
      </c>
    </row>
    <row r="12" spans="1:9" x14ac:dyDescent="0.25">
      <c r="A12" t="s">
        <v>153</v>
      </c>
      <c r="B12" t="s">
        <v>2538</v>
      </c>
      <c r="C12" s="168">
        <v>-545550884.95999992</v>
      </c>
      <c r="D12">
        <v>10755222533647.107</v>
      </c>
      <c r="E12" s="216">
        <f t="shared" si="0"/>
        <v>1.8514361035993937E-2</v>
      </c>
      <c r="F12" s="216">
        <f>IF(B12="Direct",HLOOKUP(A12,Financials!$1:$134,134,0),HLOOKUP(A12,Financials!$1:$134,133,0))</f>
        <v>1.8514361035993937E-2</v>
      </c>
      <c r="G12" s="169" t="str">
        <f t="shared" si="1"/>
        <v>NON DIRECT</v>
      </c>
      <c r="H12" s="168">
        <f>SUMIFS(Sheet2!K:K,Sheet2!C:C,A12,Sheet2!B:B,G12)</f>
        <v>545550884.96000004</v>
      </c>
      <c r="I12" s="168">
        <f t="shared" si="2"/>
        <v>0</v>
      </c>
    </row>
    <row r="13" spans="1:9" x14ac:dyDescent="0.25">
      <c r="A13" t="s">
        <v>154</v>
      </c>
      <c r="B13" t="s">
        <v>2537</v>
      </c>
      <c r="C13" s="168">
        <v>-7285894.0600000005</v>
      </c>
      <c r="D13">
        <v>199642332996.39999</v>
      </c>
      <c r="E13" s="216">
        <f t="shared" si="0"/>
        <v>1.3320578316162806E-2</v>
      </c>
      <c r="F13" s="216">
        <f>IF(B13="Direct",HLOOKUP(A13,Financials!$1:$134,134,0),HLOOKUP(A13,Financials!$1:$134,133,0))</f>
        <v>1.3320578316162806E-2</v>
      </c>
      <c r="G13" s="169" t="str">
        <f t="shared" si="1"/>
        <v>DIRECT</v>
      </c>
      <c r="H13" s="168">
        <f>SUMIFS(Sheet2!K:K,Sheet2!C:C,A13,Sheet2!B:B,G13)</f>
        <v>7285894.0599999996</v>
      </c>
      <c r="I13" s="168">
        <f t="shared" si="2"/>
        <v>0</v>
      </c>
    </row>
    <row r="14" spans="1:9" x14ac:dyDescent="0.25">
      <c r="A14" t="s">
        <v>154</v>
      </c>
      <c r="B14" t="s">
        <v>2538</v>
      </c>
      <c r="C14" s="168">
        <v>-142524905.33000001</v>
      </c>
      <c r="D14">
        <v>2310585728741.5825</v>
      </c>
      <c r="E14" s="216">
        <f t="shared" si="0"/>
        <v>2.2514460207361617E-2</v>
      </c>
      <c r="F14" s="216">
        <f>IF(B14="Direct",HLOOKUP(A14,Financials!$1:$134,134,0),HLOOKUP(A14,Financials!$1:$134,133,0))</f>
        <v>2.2514460207361617E-2</v>
      </c>
      <c r="G14" s="169" t="str">
        <f t="shared" si="1"/>
        <v>NON DIRECT</v>
      </c>
      <c r="H14" s="168">
        <f>SUMIFS(Sheet2!K:K,Sheet2!C:C,A14,Sheet2!B:B,G14)</f>
        <v>142524905.33000001</v>
      </c>
      <c r="I14" s="168">
        <f t="shared" si="2"/>
        <v>0</v>
      </c>
    </row>
    <row r="15" spans="1:9" x14ac:dyDescent="0.25">
      <c r="A15" t="s">
        <v>155</v>
      </c>
      <c r="B15" t="s">
        <v>2537</v>
      </c>
      <c r="C15" s="168">
        <v>-1305262.6199999992</v>
      </c>
      <c r="D15">
        <v>52909229041.579987</v>
      </c>
      <c r="E15" s="216">
        <f t="shared" si="0"/>
        <v>9.0044943940799614E-3</v>
      </c>
      <c r="F15" s="216">
        <f>IF(B15="Direct",HLOOKUP(A15,Financials!$1:$134,134,0),HLOOKUP(A15,Financials!$1:$134,133,0))</f>
        <v>9.0044943940799614E-3</v>
      </c>
      <c r="G15" s="169" t="str">
        <f t="shared" si="1"/>
        <v>DIRECT</v>
      </c>
      <c r="H15" s="168">
        <f>SUMIFS(Sheet2!K:K,Sheet2!C:C,A15,Sheet2!B:B,G15)</f>
        <v>1305262.6200000001</v>
      </c>
      <c r="I15" s="168">
        <f t="shared" si="2"/>
        <v>0</v>
      </c>
    </row>
    <row r="16" spans="1:9" x14ac:dyDescent="0.25">
      <c r="A16" t="s">
        <v>155</v>
      </c>
      <c r="B16" t="s">
        <v>2538</v>
      </c>
      <c r="C16" s="168">
        <v>-2928532.9000000008</v>
      </c>
      <c r="D16">
        <v>65960665296.470009</v>
      </c>
      <c r="E16" s="216">
        <f t="shared" si="0"/>
        <v>1.6205332431011805E-2</v>
      </c>
      <c r="F16" s="216">
        <f>IF(B16="Direct",HLOOKUP(A16,Financials!$1:$134,134,0),HLOOKUP(A16,Financials!$1:$134,133,0))</f>
        <v>1.6205332431011805E-2</v>
      </c>
      <c r="G16" s="169" t="str">
        <f t="shared" si="1"/>
        <v>NON DIRECT</v>
      </c>
      <c r="H16" s="168">
        <f>SUMIFS(Sheet2!K:K,Sheet2!C:C,A16,Sheet2!B:B,G16)</f>
        <v>2928532.9</v>
      </c>
      <c r="I16" s="168">
        <f t="shared" si="2"/>
        <v>0</v>
      </c>
    </row>
    <row r="17" spans="1:9" x14ac:dyDescent="0.25">
      <c r="A17" t="s">
        <v>160</v>
      </c>
      <c r="B17" t="s">
        <v>2537</v>
      </c>
      <c r="C17" s="168">
        <v>-41463098.650000021</v>
      </c>
      <c r="D17">
        <v>6580701835449.6934</v>
      </c>
      <c r="E17" s="216">
        <f t="shared" si="0"/>
        <v>2.2997594155875962E-3</v>
      </c>
      <c r="F17" s="216">
        <f>IF(B17="Direct",HLOOKUP(A17,Financials!$1:$134,134,0),HLOOKUP(A17,Financials!$1:$134,133,0))</f>
        <v>2.2997594155875962E-3</v>
      </c>
      <c r="G17" s="169" t="str">
        <f t="shared" si="1"/>
        <v>DIRECT</v>
      </c>
      <c r="H17" s="168">
        <f>SUMIFS(Sheet2!K:K,Sheet2!C:C,A17,Sheet2!B:B,G17)</f>
        <v>41463098.649999999</v>
      </c>
      <c r="I17" s="168">
        <f t="shared" si="2"/>
        <v>0</v>
      </c>
    </row>
    <row r="18" spans="1:9" x14ac:dyDescent="0.25">
      <c r="A18" t="s">
        <v>160</v>
      </c>
      <c r="B18" t="s">
        <v>2538</v>
      </c>
      <c r="C18" s="168">
        <v>-38401490.869999982</v>
      </c>
      <c r="D18">
        <v>2297866809321.4004</v>
      </c>
      <c r="E18" s="216">
        <f t="shared" si="0"/>
        <v>6.099807051780046E-3</v>
      </c>
      <c r="F18" s="216">
        <f>IF(B18="Direct",HLOOKUP(A18,Financials!$1:$134,134,0),HLOOKUP(A18,Financials!$1:$134,133,0))</f>
        <v>6.099807051780046E-3</v>
      </c>
      <c r="G18" s="169" t="str">
        <f t="shared" si="1"/>
        <v>NON DIRECT</v>
      </c>
      <c r="H18" s="168">
        <f>SUMIFS(Sheet2!K:K,Sheet2!C:C,A18,Sheet2!B:B,G18)</f>
        <v>38401490.869999997</v>
      </c>
      <c r="I18" s="168">
        <f t="shared" si="2"/>
        <v>0</v>
      </c>
    </row>
    <row r="19" spans="1:9" x14ac:dyDescent="0.25">
      <c r="A19" t="s">
        <v>168</v>
      </c>
      <c r="B19" t="s">
        <v>2537</v>
      </c>
      <c r="C19" s="168">
        <v>-9057197.3400000129</v>
      </c>
      <c r="D19">
        <v>1128634656863.0308</v>
      </c>
      <c r="E19" s="216">
        <f t="shared" si="0"/>
        <v>2.9290940243572551E-3</v>
      </c>
      <c r="F19" s="216">
        <f>IF(B19="Direct",HLOOKUP(A19,Financials!$1:$134,134,0),HLOOKUP(A19,Financials!$1:$134,133,0))</f>
        <v>2.9290940243572551E-3</v>
      </c>
      <c r="G19" s="169" t="str">
        <f t="shared" si="1"/>
        <v>DIRECT</v>
      </c>
      <c r="H19" s="168">
        <f>SUMIFS(Sheet2!K:K,Sheet2!C:C,A19,Sheet2!B:B,G19)</f>
        <v>9057197.3399999999</v>
      </c>
      <c r="I19" s="168">
        <f t="shared" si="2"/>
        <v>0</v>
      </c>
    </row>
    <row r="20" spans="1:9" x14ac:dyDescent="0.25">
      <c r="A20" t="s">
        <v>168</v>
      </c>
      <c r="B20" t="s">
        <v>2538</v>
      </c>
      <c r="C20" s="168">
        <v>-18298726.030000005</v>
      </c>
      <c r="D20">
        <v>707184088695.83923</v>
      </c>
      <c r="E20" s="216">
        <f t="shared" si="0"/>
        <v>9.4445493156770713E-3</v>
      </c>
      <c r="F20" s="216">
        <f>IF(B20="Direct",HLOOKUP(A20,Financials!$1:$134,134,0),HLOOKUP(A20,Financials!$1:$134,133,0))</f>
        <v>9.4445493156770713E-3</v>
      </c>
      <c r="G20" s="169" t="str">
        <f t="shared" si="1"/>
        <v>NON DIRECT</v>
      </c>
      <c r="H20" s="168">
        <f>SUMIFS(Sheet2!K:K,Sheet2!C:C,A20,Sheet2!B:B,G20)</f>
        <v>18298726.030000001</v>
      </c>
      <c r="I20" s="168">
        <f t="shared" si="2"/>
        <v>0</v>
      </c>
    </row>
    <row r="21" spans="1:9" x14ac:dyDescent="0.25">
      <c r="A21" t="s">
        <v>169</v>
      </c>
      <c r="B21" t="s">
        <v>2537</v>
      </c>
      <c r="C21" s="168">
        <v>-3690685.6700000023</v>
      </c>
      <c r="D21">
        <v>1349985024677.9897</v>
      </c>
      <c r="E21" s="216">
        <f t="shared" si="0"/>
        <v>9.9786312064559604E-4</v>
      </c>
      <c r="F21" s="216">
        <f>IF(B21="Direct",HLOOKUP(A21,Financials!$1:$134,134,0),HLOOKUP(A21,Financials!$1:$134,133,0))</f>
        <v>9.9786312064559604E-4</v>
      </c>
      <c r="G21" s="169" t="str">
        <f t="shared" si="1"/>
        <v>DIRECT</v>
      </c>
      <c r="H21" s="168">
        <f>SUMIFS(Sheet2!K:K,Sheet2!C:C,A21,Sheet2!B:B,G21)</f>
        <v>3690685.67</v>
      </c>
      <c r="I21" s="168">
        <f t="shared" si="2"/>
        <v>0</v>
      </c>
    </row>
    <row r="22" spans="1:9" x14ac:dyDescent="0.25">
      <c r="A22" t="s">
        <v>169</v>
      </c>
      <c r="B22" t="s">
        <v>2538</v>
      </c>
      <c r="C22" s="168">
        <v>-3498780.0799999996</v>
      </c>
      <c r="D22">
        <v>639165289105.45984</v>
      </c>
      <c r="E22" s="216">
        <f t="shared" si="0"/>
        <v>1.9980038825126042E-3</v>
      </c>
      <c r="F22" s="216">
        <f>IF(B22="Direct",HLOOKUP(A22,Financials!$1:$134,134,0),HLOOKUP(A22,Financials!$1:$134,133,0))</f>
        <v>1.9980038825126042E-3</v>
      </c>
      <c r="G22" s="169" t="str">
        <f t="shared" si="1"/>
        <v>NON DIRECT</v>
      </c>
      <c r="H22" s="168">
        <f>SUMIFS(Sheet2!K:K,Sheet2!C:C,A22,Sheet2!B:B,G22)</f>
        <v>3498780.08</v>
      </c>
      <c r="I22" s="168">
        <f t="shared" si="2"/>
        <v>0</v>
      </c>
    </row>
    <row r="23" spans="1:9" x14ac:dyDescent="0.25">
      <c r="A23" t="s">
        <v>170</v>
      </c>
      <c r="B23" t="s">
        <v>2537</v>
      </c>
      <c r="C23" s="168">
        <v>-19219854.440000009</v>
      </c>
      <c r="D23">
        <v>795141694373.54993</v>
      </c>
      <c r="E23" s="216">
        <f t="shared" si="0"/>
        <v>8.8226374245497785E-3</v>
      </c>
      <c r="F23" s="216">
        <f>IF(B23="Direct",HLOOKUP(A23,Financials!$1:$134,134,0),HLOOKUP(A23,Financials!$1:$134,133,0))</f>
        <v>8.8226374245497785E-3</v>
      </c>
      <c r="G23" s="169" t="str">
        <f t="shared" si="1"/>
        <v>DIRECT</v>
      </c>
      <c r="H23" s="168">
        <f>SUMIFS(Sheet2!K:K,Sheet2!C:C,A23,Sheet2!B:B,G23)</f>
        <v>19219854.440000001</v>
      </c>
      <c r="I23" s="168">
        <f t="shared" si="2"/>
        <v>0</v>
      </c>
    </row>
    <row r="24" spans="1:9" x14ac:dyDescent="0.25">
      <c r="A24" t="s">
        <v>170</v>
      </c>
      <c r="B24" t="s">
        <v>2538</v>
      </c>
      <c r="C24" s="168">
        <v>-472985557.09000045</v>
      </c>
      <c r="D24">
        <v>9153522649028.1367</v>
      </c>
      <c r="E24" s="216">
        <f t="shared" si="0"/>
        <v>1.8860468800629446E-2</v>
      </c>
      <c r="F24" s="216">
        <f>IF(B24="Direct",HLOOKUP(A24,Financials!$1:$134,134,0),HLOOKUP(A24,Financials!$1:$134,133,0))</f>
        <v>1.8860468800629446E-2</v>
      </c>
      <c r="G24" s="169" t="str">
        <f t="shared" si="1"/>
        <v>NON DIRECT</v>
      </c>
      <c r="H24" s="168">
        <f>SUMIFS(Sheet2!K:K,Sheet2!C:C,A24,Sheet2!B:B,G24)</f>
        <v>472985557.08999997</v>
      </c>
      <c r="I24" s="168">
        <f t="shared" si="2"/>
        <v>-4.76837158203125E-7</v>
      </c>
    </row>
    <row r="25" spans="1:9" x14ac:dyDescent="0.25">
      <c r="A25" t="s">
        <v>171</v>
      </c>
      <c r="B25" t="s">
        <v>2537</v>
      </c>
      <c r="C25" s="168">
        <v>-2703233.74</v>
      </c>
      <c r="D25">
        <v>136173540881.55008</v>
      </c>
      <c r="E25" s="216">
        <f t="shared" si="0"/>
        <v>7.2457564715766578E-3</v>
      </c>
      <c r="F25" s="216">
        <f>IF(B25="Direct",HLOOKUP(A25,Financials!$1:$134,134,0),HLOOKUP(A25,Financials!$1:$134,133,0))</f>
        <v>7.2457564715766578E-3</v>
      </c>
      <c r="G25" s="169" t="str">
        <f t="shared" si="1"/>
        <v>DIRECT</v>
      </c>
      <c r="H25" s="168">
        <f>SUMIFS(Sheet2!K:K,Sheet2!C:C,A25,Sheet2!B:B,G25)</f>
        <v>2703233.74</v>
      </c>
      <c r="I25" s="168">
        <f t="shared" si="2"/>
        <v>0</v>
      </c>
    </row>
    <row r="26" spans="1:9" x14ac:dyDescent="0.25">
      <c r="A26" t="s">
        <v>171</v>
      </c>
      <c r="B26" t="s">
        <v>2538</v>
      </c>
      <c r="C26" s="168">
        <v>-187174818.47</v>
      </c>
      <c r="D26">
        <v>3235894491993.3311</v>
      </c>
      <c r="E26" s="216">
        <f t="shared" si="0"/>
        <v>2.1112804793417473E-2</v>
      </c>
      <c r="F26" s="216">
        <f>IF(B26="Direct",HLOOKUP(A26,Financials!$1:$134,134,0),HLOOKUP(A26,Financials!$1:$134,133,0))</f>
        <v>2.1112804793417473E-2</v>
      </c>
      <c r="G26" s="169" t="str">
        <f t="shared" si="1"/>
        <v>NON DIRECT</v>
      </c>
      <c r="H26" s="168">
        <f>SUMIFS(Sheet2!K:K,Sheet2!C:C,A26,Sheet2!B:B,G26)</f>
        <v>187174818.47</v>
      </c>
      <c r="I26" s="168">
        <f t="shared" si="2"/>
        <v>0</v>
      </c>
    </row>
    <row r="27" spans="1:9" x14ac:dyDescent="0.25">
      <c r="A27" t="s">
        <v>172</v>
      </c>
      <c r="B27" t="s">
        <v>2537</v>
      </c>
      <c r="C27" s="168">
        <v>-14164778.890000004</v>
      </c>
      <c r="D27">
        <v>437647982918.09991</v>
      </c>
      <c r="E27" s="216">
        <f t="shared" si="0"/>
        <v>1.1813476804753208E-2</v>
      </c>
      <c r="F27" s="216">
        <f>IF(B27="Direct",HLOOKUP(A27,Financials!$1:$134,134,0),HLOOKUP(A27,Financials!$1:$134,133,0))</f>
        <v>1.1813476804753208E-2</v>
      </c>
      <c r="G27" s="169" t="str">
        <f t="shared" si="1"/>
        <v>DIRECT</v>
      </c>
      <c r="H27" s="168">
        <f>SUMIFS(Sheet2!K:K,Sheet2!C:C,A27,Sheet2!B:B,G27)</f>
        <v>14164778.890000001</v>
      </c>
      <c r="I27" s="168">
        <f t="shared" si="2"/>
        <v>0</v>
      </c>
    </row>
    <row r="28" spans="1:9" x14ac:dyDescent="0.25">
      <c r="A28" t="s">
        <v>172</v>
      </c>
      <c r="B28" t="s">
        <v>2538</v>
      </c>
      <c r="C28" s="168">
        <v>-112485157.83999997</v>
      </c>
      <c r="D28">
        <v>1831424125815.6702</v>
      </c>
      <c r="E28" s="216">
        <f t="shared" si="0"/>
        <v>2.2418118246265977E-2</v>
      </c>
      <c r="F28" s="216">
        <f>IF(B28="Direct",HLOOKUP(A28,Financials!$1:$134,134,0),HLOOKUP(A28,Financials!$1:$134,133,0))</f>
        <v>2.2418118246265977E-2</v>
      </c>
      <c r="G28" s="169" t="str">
        <f t="shared" si="1"/>
        <v>NON DIRECT</v>
      </c>
      <c r="H28" s="168">
        <f>SUMIFS(Sheet2!K:K,Sheet2!C:C,A28,Sheet2!B:B,G28)</f>
        <v>112485157.84</v>
      </c>
      <c r="I28" s="168">
        <f t="shared" si="2"/>
        <v>0</v>
      </c>
    </row>
    <row r="29" spans="1:9" x14ac:dyDescent="0.25">
      <c r="A29" t="s">
        <v>173</v>
      </c>
      <c r="B29" t="s">
        <v>2537</v>
      </c>
      <c r="C29" s="168">
        <v>-51526398.530000009</v>
      </c>
      <c r="D29">
        <v>2687000859208.6323</v>
      </c>
      <c r="E29" s="216">
        <f t="shared" si="0"/>
        <v>6.9993038517259815E-3</v>
      </c>
      <c r="F29" s="216">
        <f>IF(B29="Direct",HLOOKUP(A29,Financials!$1:$134,134,0),HLOOKUP(A29,Financials!$1:$134,133,0))</f>
        <v>6.9993038517259815E-3</v>
      </c>
      <c r="G29" s="169" t="str">
        <f t="shared" si="1"/>
        <v>DIRECT</v>
      </c>
      <c r="H29" s="168">
        <f>SUMIFS(Sheet2!K:K,Sheet2!C:C,A29,Sheet2!B:B,G29)</f>
        <v>51526398.530000001</v>
      </c>
      <c r="I29" s="168">
        <f t="shared" si="2"/>
        <v>0</v>
      </c>
    </row>
    <row r="30" spans="1:9" x14ac:dyDescent="0.25">
      <c r="A30" t="s">
        <v>173</v>
      </c>
      <c r="B30" t="s">
        <v>2538</v>
      </c>
      <c r="C30" s="168">
        <v>-491322082.26000011</v>
      </c>
      <c r="D30">
        <v>9630007718255.6426</v>
      </c>
      <c r="E30" s="216">
        <f t="shared" si="0"/>
        <v>1.8622265451037866E-2</v>
      </c>
      <c r="F30" s="216">
        <f>IF(B30="Direct",HLOOKUP(A30,Financials!$1:$134,134,0),HLOOKUP(A30,Financials!$1:$134,133,0))</f>
        <v>1.8622265451037866E-2</v>
      </c>
      <c r="G30" s="169" t="str">
        <f t="shared" si="1"/>
        <v>NON DIRECT</v>
      </c>
      <c r="H30" s="168">
        <f>SUMIFS(Sheet2!K:K,Sheet2!C:C,A30,Sheet2!B:B,G30)</f>
        <v>491322082.25999999</v>
      </c>
      <c r="I30" s="168">
        <f t="shared" si="2"/>
        <v>0</v>
      </c>
    </row>
    <row r="31" spans="1:9" x14ac:dyDescent="0.25">
      <c r="A31" t="s">
        <v>176</v>
      </c>
      <c r="B31" t="s">
        <v>2537</v>
      </c>
      <c r="C31" s="168">
        <v>-83023624.330000028</v>
      </c>
      <c r="D31">
        <v>10450360289255.732</v>
      </c>
      <c r="E31" s="216">
        <f t="shared" si="0"/>
        <v>2.8997682416371708E-3</v>
      </c>
      <c r="F31" s="216">
        <f>IF(B31="Direct",HLOOKUP(A31,Financials!$1:$134,134,0),HLOOKUP(A31,Financials!$1:$134,133,0))</f>
        <v>2.8997682416371708E-3</v>
      </c>
      <c r="G31" s="169" t="str">
        <f t="shared" si="1"/>
        <v>DIRECT</v>
      </c>
      <c r="H31" s="168">
        <f>SUMIFS(Sheet2!K:K,Sheet2!C:C,A31,Sheet2!B:B,G31)</f>
        <v>83023624.329999998</v>
      </c>
      <c r="I31" s="168">
        <f t="shared" si="2"/>
        <v>0</v>
      </c>
    </row>
    <row r="32" spans="1:9" x14ac:dyDescent="0.25">
      <c r="A32" t="s">
        <v>176</v>
      </c>
      <c r="B32" t="s">
        <v>2538</v>
      </c>
      <c r="C32" s="168">
        <v>-73259253.419999972</v>
      </c>
      <c r="D32">
        <v>4244499027632.0693</v>
      </c>
      <c r="E32" s="216">
        <f t="shared" si="0"/>
        <v>6.2998312225359494E-3</v>
      </c>
      <c r="F32" s="216">
        <f>IF(B32="Direct",HLOOKUP(A32,Financials!$1:$134,134,0),HLOOKUP(A32,Financials!$1:$134,133,0))</f>
        <v>6.2998312225359494E-3</v>
      </c>
      <c r="G32" s="169" t="str">
        <f t="shared" si="1"/>
        <v>NON DIRECT</v>
      </c>
      <c r="H32" s="168">
        <f>SUMIFS(Sheet2!K:K,Sheet2!C:C,A32,Sheet2!B:B,G32)</f>
        <v>73259253.420000002</v>
      </c>
      <c r="I32" s="168">
        <f t="shared" si="2"/>
        <v>0</v>
      </c>
    </row>
    <row r="33" spans="1:9" x14ac:dyDescent="0.25">
      <c r="A33" t="s">
        <v>182</v>
      </c>
      <c r="B33" t="s">
        <v>2537</v>
      </c>
      <c r="C33" s="168">
        <v>-167434.21</v>
      </c>
      <c r="D33">
        <v>9153700799.0400066</v>
      </c>
      <c r="E33" s="216">
        <f t="shared" si="0"/>
        <v>6.6763692621905736E-3</v>
      </c>
      <c r="F33" s="216">
        <f>IF(B33="Direct",HLOOKUP(A33,Financials!$1:$134,134,0),HLOOKUP(A33,Financials!$1:$134,133,0))</f>
        <v>6.6763692621905736E-3</v>
      </c>
      <c r="G33" s="169" t="str">
        <f t="shared" si="1"/>
        <v>DIRECT</v>
      </c>
      <c r="H33" s="168">
        <f>SUMIFS(Sheet2!K:K,Sheet2!C:C,A33,Sheet2!B:B,G33)</f>
        <v>167434.21</v>
      </c>
      <c r="I33" s="168">
        <f t="shared" si="2"/>
        <v>0</v>
      </c>
    </row>
    <row r="34" spans="1:9" x14ac:dyDescent="0.25">
      <c r="A34" t="s">
        <v>182</v>
      </c>
      <c r="B34" t="s">
        <v>2538</v>
      </c>
      <c r="C34" s="168">
        <v>-5072966.3600000003</v>
      </c>
      <c r="D34">
        <v>119365484437.46005</v>
      </c>
      <c r="E34" s="216">
        <f t="shared" si="0"/>
        <v>1.5512295954951185E-2</v>
      </c>
      <c r="F34" s="216">
        <f>IF(B34="Direct",HLOOKUP(A34,Financials!$1:$134,134,0),HLOOKUP(A34,Financials!$1:$134,133,0))</f>
        <v>1.5512295954951185E-2</v>
      </c>
      <c r="G34" s="169" t="str">
        <f t="shared" si="1"/>
        <v>NON DIRECT</v>
      </c>
      <c r="H34" s="168">
        <f>SUMIFS(Sheet2!K:K,Sheet2!C:C,A34,Sheet2!B:B,G34)</f>
        <v>5072966.3600000003</v>
      </c>
      <c r="I34" s="168">
        <f t="shared" si="2"/>
        <v>0</v>
      </c>
    </row>
    <row r="35" spans="1:9" x14ac:dyDescent="0.25">
      <c r="A35" t="s">
        <v>184</v>
      </c>
      <c r="B35" t="s">
        <v>2537</v>
      </c>
      <c r="C35" s="168">
        <v>-319497.10999999987</v>
      </c>
      <c r="D35">
        <v>7135519931.8500023</v>
      </c>
      <c r="E35" s="216">
        <f t="shared" si="0"/>
        <v>1.6343090099079187E-2</v>
      </c>
      <c r="F35" s="216">
        <f>IF(B35="Direct",HLOOKUP(A35,Financials!$1:$134,134,0),HLOOKUP(A35,Financials!$1:$134,133,0))</f>
        <v>1.6343090099079187E-2</v>
      </c>
      <c r="G35" s="169" t="str">
        <f t="shared" si="1"/>
        <v>DIRECT</v>
      </c>
      <c r="H35" s="168">
        <f>SUMIFS(Sheet2!K:K,Sheet2!C:C,A35,Sheet2!B:B,G35)</f>
        <v>319497.11</v>
      </c>
      <c r="I35" s="168">
        <f t="shared" si="2"/>
        <v>0</v>
      </c>
    </row>
    <row r="36" spans="1:9" x14ac:dyDescent="0.25">
      <c r="A36" t="s">
        <v>184</v>
      </c>
      <c r="B36" t="s">
        <v>2538</v>
      </c>
      <c r="C36" s="168">
        <v>-3786122.6999999988</v>
      </c>
      <c r="D36">
        <v>61662874524.459999</v>
      </c>
      <c r="E36" s="216">
        <f t="shared" si="0"/>
        <v>2.2411131432930897E-2</v>
      </c>
      <c r="F36" s="216">
        <f>IF(B36="Direct",HLOOKUP(A36,Financials!$1:$134,134,0),HLOOKUP(A36,Financials!$1:$134,133,0))</f>
        <v>2.2411131432930897E-2</v>
      </c>
      <c r="G36" s="169" t="str">
        <f t="shared" si="1"/>
        <v>NON DIRECT</v>
      </c>
      <c r="H36" s="168">
        <f>SUMIFS(Sheet2!K:K,Sheet2!C:C,A36,Sheet2!B:B,G36)</f>
        <v>3786122.7</v>
      </c>
      <c r="I36" s="168">
        <f t="shared" si="2"/>
        <v>0</v>
      </c>
    </row>
    <row r="37" spans="1:9" x14ac:dyDescent="0.25">
      <c r="A37" t="s">
        <v>185</v>
      </c>
      <c r="B37" t="s">
        <v>2537</v>
      </c>
      <c r="C37" s="168">
        <v>-8392404.0999999978</v>
      </c>
      <c r="D37">
        <v>1270025810453.0898</v>
      </c>
      <c r="E37" s="216">
        <f t="shared" si="0"/>
        <v>2.4119411363830259E-3</v>
      </c>
      <c r="F37" s="216">
        <f>IF(B37="Direct",HLOOKUP(A37,Financials!$1:$134,134,0),HLOOKUP(A37,Financials!$1:$134,133,0))</f>
        <v>2.4119411363830259E-3</v>
      </c>
      <c r="G37" s="169" t="str">
        <f t="shared" si="1"/>
        <v>DIRECT</v>
      </c>
      <c r="H37" s="168">
        <f>SUMIFS(Sheet2!K:K,Sheet2!C:C,A37,Sheet2!B:B,G37)</f>
        <v>8392404.0999999996</v>
      </c>
      <c r="I37" s="168">
        <f t="shared" si="2"/>
        <v>0</v>
      </c>
    </row>
    <row r="38" spans="1:9" x14ac:dyDescent="0.25">
      <c r="A38" t="s">
        <v>185</v>
      </c>
      <c r="B38" t="s">
        <v>2538</v>
      </c>
      <c r="C38" s="168">
        <v>-12354832.12000002</v>
      </c>
      <c r="D38">
        <v>625304162947.35034</v>
      </c>
      <c r="E38" s="216">
        <f t="shared" si="0"/>
        <v>7.2117123010097435E-3</v>
      </c>
      <c r="F38" s="216">
        <f>IF(B38="Direct",HLOOKUP(A38,Financials!$1:$134,134,0),HLOOKUP(A38,Financials!$1:$134,133,0))</f>
        <v>7.2117123010097435E-3</v>
      </c>
      <c r="G38" s="169" t="str">
        <f t="shared" si="1"/>
        <v>NON DIRECT</v>
      </c>
      <c r="H38" s="168">
        <f>SUMIFS(Sheet2!K:K,Sheet2!C:C,A38,Sheet2!B:B,G38)</f>
        <v>12354832.119999999</v>
      </c>
      <c r="I38" s="168">
        <f t="shared" si="2"/>
        <v>-2.0489096641540527E-8</v>
      </c>
    </row>
    <row r="39" spans="1:9" x14ac:dyDescent="0.25">
      <c r="A39" t="s">
        <v>188</v>
      </c>
      <c r="B39" t="s">
        <v>2537</v>
      </c>
      <c r="C39" s="168">
        <v>-285836.23000000021</v>
      </c>
      <c r="D39">
        <v>12171640844.299995</v>
      </c>
      <c r="E39" s="216">
        <f t="shared" si="0"/>
        <v>8.5715825240487726E-3</v>
      </c>
      <c r="F39" s="216">
        <f>IF(B39="Direct",HLOOKUP(A39,Financials!$1:$134,134,0),HLOOKUP(A39,Financials!$1:$134,133,0))</f>
        <v>8.5715825240487726E-3</v>
      </c>
      <c r="G39" s="169" t="str">
        <f t="shared" si="1"/>
        <v>DIRECT</v>
      </c>
      <c r="H39" s="168">
        <f>SUMIFS(Sheet2!K:K,Sheet2!C:C,A39,Sheet2!B:B,G39)</f>
        <v>285836.23</v>
      </c>
      <c r="I39" s="168">
        <f t="shared" si="2"/>
        <v>0</v>
      </c>
    </row>
    <row r="40" spans="1:9" x14ac:dyDescent="0.25">
      <c r="A40" t="s">
        <v>188</v>
      </c>
      <c r="B40" t="s">
        <v>2538</v>
      </c>
      <c r="C40" s="168">
        <v>-16445659.669999959</v>
      </c>
      <c r="D40">
        <v>362302058255.38019</v>
      </c>
      <c r="E40" s="216">
        <f t="shared" si="0"/>
        <v>1.6568124974103277E-2</v>
      </c>
      <c r="F40" s="216">
        <f>IF(B40="Direct",HLOOKUP(A40,Financials!$1:$134,134,0),HLOOKUP(A40,Financials!$1:$134,133,0))</f>
        <v>1.6568124974103277E-2</v>
      </c>
      <c r="G40" s="169" t="str">
        <f t="shared" si="1"/>
        <v>NON DIRECT</v>
      </c>
      <c r="H40" s="168">
        <f>SUMIFS(Sheet2!K:K,Sheet2!C:C,A40,Sheet2!B:B,G40)</f>
        <v>16445659.67</v>
      </c>
      <c r="I40" s="168">
        <f t="shared" si="2"/>
        <v>4.0978193283081055E-8</v>
      </c>
    </row>
    <row r="41" spans="1:9" x14ac:dyDescent="0.25">
      <c r="A41" t="s">
        <v>189</v>
      </c>
      <c r="B41" t="s">
        <v>2537</v>
      </c>
      <c r="C41" s="168">
        <v>-49618150.520000018</v>
      </c>
      <c r="D41">
        <v>6708470889448.2861</v>
      </c>
      <c r="E41" s="216">
        <f t="shared" si="0"/>
        <v>2.6996651305867779E-3</v>
      </c>
      <c r="F41" s="216">
        <f>IF(B41="Direct",HLOOKUP(A41,Financials!$1:$134,134,0),HLOOKUP(A41,Financials!$1:$134,133,0))</f>
        <v>2.6996651305867779E-3</v>
      </c>
      <c r="G41" s="169" t="str">
        <f t="shared" si="1"/>
        <v>DIRECT</v>
      </c>
      <c r="H41" s="168">
        <f>SUMIFS(Sheet2!K:K,Sheet2!C:C,A41,Sheet2!B:B,G41)</f>
        <v>49618150.520000003</v>
      </c>
      <c r="I41" s="168">
        <f t="shared" si="2"/>
        <v>0</v>
      </c>
    </row>
    <row r="42" spans="1:9" x14ac:dyDescent="0.25">
      <c r="A42" t="s">
        <v>189</v>
      </c>
      <c r="B42" t="s">
        <v>2538</v>
      </c>
      <c r="C42" s="168">
        <v>-47256846.739999987</v>
      </c>
      <c r="D42">
        <v>2299909565975.1499</v>
      </c>
      <c r="E42" s="216">
        <f t="shared" si="0"/>
        <v>7.4997509968556583E-3</v>
      </c>
      <c r="F42" s="216">
        <f>IF(B42="Direct",HLOOKUP(A42,Financials!$1:$134,134,0),HLOOKUP(A42,Financials!$1:$134,133,0))</f>
        <v>7.4997509968556583E-3</v>
      </c>
      <c r="G42" s="169" t="str">
        <f t="shared" si="1"/>
        <v>NON DIRECT</v>
      </c>
      <c r="H42" s="168">
        <f>SUMIFS(Sheet2!K:K,Sheet2!C:C,A42,Sheet2!B:B,G42)</f>
        <v>47256846.740000002</v>
      </c>
      <c r="I42" s="168">
        <f t="shared" si="2"/>
        <v>0</v>
      </c>
    </row>
    <row r="43" spans="1:9" x14ac:dyDescent="0.25">
      <c r="A43" t="s">
        <v>191</v>
      </c>
      <c r="B43" t="s">
        <v>2537</v>
      </c>
      <c r="C43" s="168">
        <v>-25283806.009999931</v>
      </c>
      <c r="D43">
        <v>4013282694413.3452</v>
      </c>
      <c r="E43" s="216">
        <f t="shared" si="0"/>
        <v>2.299511371699918E-3</v>
      </c>
      <c r="F43" s="216">
        <f>IF(B43="Direct",HLOOKUP(A43,Financials!$1:$134,134,0),HLOOKUP(A43,Financials!$1:$134,133,0))</f>
        <v>2.299511371699918E-3</v>
      </c>
      <c r="G43" s="169" t="str">
        <f t="shared" si="1"/>
        <v>DIRECT</v>
      </c>
      <c r="H43" s="168">
        <f>SUMIFS(Sheet2!K:K,Sheet2!C:C,A43,Sheet2!B:B,G43)</f>
        <v>25283806.010000002</v>
      </c>
      <c r="I43" s="168">
        <f t="shared" si="2"/>
        <v>7.0780515670776367E-8</v>
      </c>
    </row>
    <row r="44" spans="1:9" x14ac:dyDescent="0.25">
      <c r="A44" t="s">
        <v>191</v>
      </c>
      <c r="B44" t="s">
        <v>2538</v>
      </c>
      <c r="C44" s="168">
        <v>-10985054.599999983</v>
      </c>
      <c r="D44">
        <v>1028211311591.6108</v>
      </c>
      <c r="E44" s="216">
        <f t="shared" si="0"/>
        <v>3.8995339613541627E-3</v>
      </c>
      <c r="F44" s="216">
        <f>IF(B44="Direct",HLOOKUP(A44,Financials!$1:$134,134,0),HLOOKUP(A44,Financials!$1:$134,133,0))</f>
        <v>3.8995339613541627E-3</v>
      </c>
      <c r="G44" s="169" t="str">
        <f t="shared" si="1"/>
        <v>NON DIRECT</v>
      </c>
      <c r="H44" s="168">
        <f>SUMIFS(Sheet2!K:K,Sheet2!C:C,A44,Sheet2!B:B,G44)</f>
        <v>10985054.6</v>
      </c>
      <c r="I44" s="168">
        <f t="shared" si="2"/>
        <v>1.6763806343078613E-8</v>
      </c>
    </row>
    <row r="45" spans="1:9" x14ac:dyDescent="0.25">
      <c r="A45" t="s">
        <v>198</v>
      </c>
      <c r="B45" t="s">
        <v>2537</v>
      </c>
      <c r="C45" s="168">
        <v>-1050780.2099999988</v>
      </c>
      <c r="D45">
        <v>76915642151.119995</v>
      </c>
      <c r="E45" s="216">
        <f t="shared" si="0"/>
        <v>4.9864340454500748E-3</v>
      </c>
      <c r="F45" s="216">
        <f>IF(B45="Direct",HLOOKUP(A45,Financials!$1:$134,134,0),HLOOKUP(A45,Financials!$1:$134,133,0))</f>
        <v>4.9864340454500748E-3</v>
      </c>
      <c r="G45" s="169" t="str">
        <f t="shared" si="1"/>
        <v>DIRECT</v>
      </c>
      <c r="H45" s="168">
        <f>SUMIFS(Sheet2!K:K,Sheet2!C:C,A45,Sheet2!B:B,G45)</f>
        <v>1050780.21</v>
      </c>
      <c r="I45" s="168">
        <f t="shared" si="2"/>
        <v>0</v>
      </c>
    </row>
    <row r="46" spans="1:9" x14ac:dyDescent="0.25">
      <c r="A46" t="s">
        <v>198</v>
      </c>
      <c r="B46" t="s">
        <v>2538</v>
      </c>
      <c r="C46" s="168">
        <v>-18862397.470000003</v>
      </c>
      <c r="D46">
        <v>405301754580.70026</v>
      </c>
      <c r="E46" s="216">
        <f t="shared" si="0"/>
        <v>1.698678823552727E-2</v>
      </c>
      <c r="F46" s="216">
        <f>IF(B46="Direct",HLOOKUP(A46,Financials!$1:$134,134,0),HLOOKUP(A46,Financials!$1:$134,133,0))</f>
        <v>1.698678823552727E-2</v>
      </c>
      <c r="G46" s="169" t="str">
        <f t="shared" si="1"/>
        <v>NON DIRECT</v>
      </c>
      <c r="H46" s="168">
        <f>SUMIFS(Sheet2!K:K,Sheet2!C:C,A46,Sheet2!B:B,G46)</f>
        <v>18862397.469999999</v>
      </c>
      <c r="I46" s="168">
        <f t="shared" si="2"/>
        <v>0</v>
      </c>
    </row>
    <row r="47" spans="1:9" x14ac:dyDescent="0.25">
      <c r="A47" t="s">
        <v>199</v>
      </c>
      <c r="B47" t="s">
        <v>2537</v>
      </c>
      <c r="C47" s="168">
        <v>-36718858.339999966</v>
      </c>
      <c r="D47">
        <v>9084762736685.3047</v>
      </c>
      <c r="E47" s="216">
        <f t="shared" si="0"/>
        <v>1.4752595838281655E-3</v>
      </c>
      <c r="F47" s="216">
        <f>IF(B47="Direct",HLOOKUP(A47,Financials!$1:$134,134,0),HLOOKUP(A47,Financials!$1:$134,133,0))</f>
        <v>1.4752595838281655E-3</v>
      </c>
      <c r="G47" s="169" t="str">
        <f t="shared" si="1"/>
        <v>DIRECT</v>
      </c>
      <c r="H47" s="168">
        <f>SUMIFS(Sheet2!K:K,Sheet2!C:C,A47,Sheet2!B:B,G47)</f>
        <v>36718858.340000004</v>
      </c>
      <c r="I47" s="168">
        <f t="shared" si="2"/>
        <v>0</v>
      </c>
    </row>
    <row r="48" spans="1:9" x14ac:dyDescent="0.25">
      <c r="A48" t="s">
        <v>199</v>
      </c>
      <c r="B48" t="s">
        <v>2538</v>
      </c>
      <c r="C48" s="168">
        <v>-13258933.640000004</v>
      </c>
      <c r="D48">
        <v>2411105707931.1636</v>
      </c>
      <c r="E48" s="216">
        <f t="shared" si="0"/>
        <v>2.0071748669835462E-3</v>
      </c>
      <c r="F48" s="216">
        <f>IF(B48="Direct",HLOOKUP(A48,Financials!$1:$134,134,0),HLOOKUP(A48,Financials!$1:$134,133,0))</f>
        <v>2.0071748669835462E-3</v>
      </c>
      <c r="G48" s="169" t="str">
        <f t="shared" si="1"/>
        <v>NON DIRECT</v>
      </c>
      <c r="H48" s="168">
        <f>SUMIFS(Sheet2!K:K,Sheet2!C:C,A48,Sheet2!B:B,G48)</f>
        <v>13258933.640000001</v>
      </c>
      <c r="I48" s="168">
        <f t="shared" si="2"/>
        <v>0</v>
      </c>
    </row>
    <row r="49" spans="1:9" x14ac:dyDescent="0.25">
      <c r="A49" t="s">
        <v>211</v>
      </c>
      <c r="B49" t="s">
        <v>2537</v>
      </c>
      <c r="C49" s="168">
        <v>-66862201.479999982</v>
      </c>
      <c r="D49">
        <v>2953085197399.5796</v>
      </c>
      <c r="E49" s="216">
        <f t="shared" si="0"/>
        <v>8.2641379807430644E-3</v>
      </c>
      <c r="F49" s="216">
        <f>IF(B49="Direct",HLOOKUP(A49,Financials!$1:$134,134,0),HLOOKUP(A49,Financials!$1:$134,133,0))</f>
        <v>8.2641379807430644E-3</v>
      </c>
      <c r="G49" s="169" t="str">
        <f t="shared" si="1"/>
        <v>DIRECT</v>
      </c>
      <c r="H49" s="168">
        <f>SUMIFS(Sheet2!K:K,Sheet2!C:C,A49,Sheet2!B:B,G49)</f>
        <v>66862201.479999997</v>
      </c>
      <c r="I49" s="168">
        <f t="shared" si="2"/>
        <v>0</v>
      </c>
    </row>
    <row r="50" spans="1:9" x14ac:dyDescent="0.25">
      <c r="A50" t="s">
        <v>211</v>
      </c>
      <c r="B50" t="s">
        <v>2538</v>
      </c>
      <c r="C50" s="168">
        <v>-490506653.24999988</v>
      </c>
      <c r="D50">
        <v>9494223499789.7246</v>
      </c>
      <c r="E50" s="216">
        <f t="shared" si="0"/>
        <v>1.8857248140431406E-2</v>
      </c>
      <c r="F50" s="216">
        <f>IF(B50="Direct",HLOOKUP(A50,Financials!$1:$134,134,0),HLOOKUP(A50,Financials!$1:$134,133,0))</f>
        <v>1.8857248140431406E-2</v>
      </c>
      <c r="G50" s="169" t="str">
        <f t="shared" si="1"/>
        <v>NON DIRECT</v>
      </c>
      <c r="H50" s="168">
        <f>SUMIFS(Sheet2!K:K,Sheet2!C:C,A50,Sheet2!B:B,G50)</f>
        <v>490506653.25</v>
      </c>
      <c r="I50" s="168">
        <f t="shared" si="2"/>
        <v>0</v>
      </c>
    </row>
    <row r="51" spans="1:9" x14ac:dyDescent="0.25">
      <c r="A51" t="s">
        <v>212</v>
      </c>
      <c r="B51" t="s">
        <v>2537</v>
      </c>
      <c r="C51" s="168">
        <v>-34867116.600000001</v>
      </c>
      <c r="D51">
        <v>3595988424868.5771</v>
      </c>
      <c r="E51" s="216">
        <f t="shared" si="0"/>
        <v>3.5390819033198407E-3</v>
      </c>
      <c r="F51" s="216">
        <f>IF(B51="Direct",HLOOKUP(A51,Financials!$1:$134,134,0),HLOOKUP(A51,Financials!$1:$134,133,0))</f>
        <v>3.5390819033198407E-3</v>
      </c>
      <c r="G51" s="169" t="str">
        <f t="shared" si="1"/>
        <v>DIRECT</v>
      </c>
      <c r="H51" s="168">
        <f>SUMIFS(Sheet2!K:K,Sheet2!C:C,A51,Sheet2!B:B,G51)</f>
        <v>34867116.600000001</v>
      </c>
      <c r="I51" s="168">
        <f t="shared" si="2"/>
        <v>0</v>
      </c>
    </row>
    <row r="52" spans="1:9" x14ac:dyDescent="0.25">
      <c r="A52" t="s">
        <v>212</v>
      </c>
      <c r="B52" t="s">
        <v>2538</v>
      </c>
      <c r="C52" s="168">
        <v>-153891021.38999999</v>
      </c>
      <c r="D52">
        <v>5506543506613.9346</v>
      </c>
      <c r="E52" s="216">
        <f t="shared" si="0"/>
        <v>1.0200631801035202E-2</v>
      </c>
      <c r="F52" s="216">
        <f>IF(B52="Direct",HLOOKUP(A52,Financials!$1:$134,134,0),HLOOKUP(A52,Financials!$1:$134,133,0))</f>
        <v>1.0200631801035202E-2</v>
      </c>
      <c r="G52" s="169" t="str">
        <f t="shared" si="1"/>
        <v>NON DIRECT</v>
      </c>
      <c r="H52" s="168">
        <f>SUMIFS(Sheet2!K:K,Sheet2!C:C,A52,Sheet2!B:B,G52)</f>
        <v>153891021.38999999</v>
      </c>
      <c r="I52" s="168">
        <f t="shared" si="2"/>
        <v>0</v>
      </c>
    </row>
    <row r="53" spans="1:9" x14ac:dyDescent="0.25">
      <c r="A53" t="s">
        <v>213</v>
      </c>
      <c r="B53" t="s">
        <v>2537</v>
      </c>
      <c r="C53" s="168">
        <v>-1939270.5100000007</v>
      </c>
      <c r="D53">
        <v>48389706379.310005</v>
      </c>
      <c r="E53" s="216">
        <f t="shared" si="0"/>
        <v>1.4627774977627243E-2</v>
      </c>
      <c r="F53" s="216">
        <f>IF(B53="Direct",HLOOKUP(A53,Financials!$1:$134,134,0),HLOOKUP(A53,Financials!$1:$134,133,0))</f>
        <v>1.4627774977627243E-2</v>
      </c>
      <c r="G53" s="169" t="str">
        <f t="shared" si="1"/>
        <v>DIRECT</v>
      </c>
      <c r="H53" s="168">
        <f>SUMIFS(Sheet2!K:K,Sheet2!C:C,A53,Sheet2!B:B,G53)</f>
        <v>1939270.51</v>
      </c>
      <c r="I53" s="168">
        <f t="shared" si="2"/>
        <v>0</v>
      </c>
    </row>
    <row r="54" spans="1:9" x14ac:dyDescent="0.25">
      <c r="A54" t="s">
        <v>213</v>
      </c>
      <c r="B54" t="s">
        <v>2538</v>
      </c>
      <c r="C54" s="168">
        <v>-66297704.640000001</v>
      </c>
      <c r="D54">
        <v>947956592487.66003</v>
      </c>
      <c r="E54" s="216">
        <f t="shared" si="0"/>
        <v>2.5527183823994562E-2</v>
      </c>
      <c r="F54" s="216">
        <f>IF(B54="Direct",HLOOKUP(A54,Financials!$1:$134,134,0),HLOOKUP(A54,Financials!$1:$134,133,0))</f>
        <v>2.5527183823994562E-2</v>
      </c>
      <c r="G54" s="169" t="str">
        <f t="shared" si="1"/>
        <v>NON DIRECT</v>
      </c>
      <c r="H54" s="168">
        <f>SUMIFS(Sheet2!K:K,Sheet2!C:C,A54,Sheet2!B:B,G54)</f>
        <v>66297704.640000001</v>
      </c>
      <c r="I54" s="168">
        <f t="shared" si="2"/>
        <v>0</v>
      </c>
    </row>
    <row r="55" spans="1:9" x14ac:dyDescent="0.25">
      <c r="A55" t="s">
        <v>214</v>
      </c>
      <c r="B55" t="s">
        <v>2537</v>
      </c>
      <c r="C55" s="168">
        <v>-4667626.2300000014</v>
      </c>
      <c r="D55">
        <v>288195311103.28003</v>
      </c>
      <c r="E55" s="216">
        <f t="shared" si="0"/>
        <v>5.9115589612748929E-3</v>
      </c>
      <c r="F55" s="216">
        <f>IF(B55="Direct",HLOOKUP(A55,Financials!$1:$134,134,0),HLOOKUP(A55,Financials!$1:$134,133,0))</f>
        <v>5.9115589612748929E-3</v>
      </c>
      <c r="G55" s="169" t="str">
        <f t="shared" si="1"/>
        <v>DIRECT</v>
      </c>
      <c r="H55" s="168">
        <f>SUMIFS(Sheet2!K:K,Sheet2!C:C,A55,Sheet2!B:B,G55)</f>
        <v>4667626.2300000004</v>
      </c>
      <c r="I55" s="168">
        <f t="shared" si="2"/>
        <v>0</v>
      </c>
    </row>
    <row r="56" spans="1:9" x14ac:dyDescent="0.25">
      <c r="A56" t="s">
        <v>214</v>
      </c>
      <c r="B56" t="s">
        <v>2538</v>
      </c>
      <c r="C56" s="168">
        <v>-47438038.950000077</v>
      </c>
      <c r="D56">
        <v>1160985567523.7197</v>
      </c>
      <c r="E56" s="216">
        <f t="shared" si="0"/>
        <v>1.4913953024998542E-2</v>
      </c>
      <c r="F56" s="216">
        <f>IF(B56="Direct",HLOOKUP(A56,Financials!$1:$134,134,0),HLOOKUP(A56,Financials!$1:$134,133,0))</f>
        <v>1.4913953024998542E-2</v>
      </c>
      <c r="G56" s="169" t="str">
        <f t="shared" si="1"/>
        <v>NON DIRECT</v>
      </c>
      <c r="H56" s="168">
        <f>SUMIFS(Sheet2!K:K,Sheet2!C:C,A56,Sheet2!B:B,G56)</f>
        <v>47438038.950000003</v>
      </c>
      <c r="I56" s="168">
        <f t="shared" si="2"/>
        <v>-7.4505805969238281E-8</v>
      </c>
    </row>
    <row r="57" spans="1:9" x14ac:dyDescent="0.25">
      <c r="A57" t="s">
        <v>218</v>
      </c>
      <c r="B57" t="s">
        <v>2537</v>
      </c>
      <c r="C57" s="168">
        <v>-53320.609999999993</v>
      </c>
      <c r="D57">
        <v>17692511599.470005</v>
      </c>
      <c r="E57" s="216">
        <f t="shared" si="0"/>
        <v>1.1000146892984374E-3</v>
      </c>
      <c r="F57" s="216">
        <f>IF(B57="Direct",HLOOKUP(A57,Financials!$1:$134,134,0),HLOOKUP(A57,Financials!$1:$134,133,0))</f>
        <v>1.1000146892984374E-3</v>
      </c>
      <c r="G57" s="169" t="str">
        <f t="shared" si="1"/>
        <v>DIRECT</v>
      </c>
      <c r="H57" s="168">
        <f>SUMIFS(Sheet2!K:K,Sheet2!C:C,A57,Sheet2!B:B,G57)</f>
        <v>53320.61</v>
      </c>
      <c r="I57" s="168">
        <f t="shared" si="2"/>
        <v>0</v>
      </c>
    </row>
    <row r="58" spans="1:9" x14ac:dyDescent="0.25">
      <c r="A58" t="s">
        <v>218</v>
      </c>
      <c r="B58" t="s">
        <v>2538</v>
      </c>
      <c r="C58" s="168">
        <v>-27951.590000000004</v>
      </c>
      <c r="D58">
        <v>3923948908.2600002</v>
      </c>
      <c r="E58" s="216">
        <f t="shared" si="0"/>
        <v>2.6000161032993748E-3</v>
      </c>
      <c r="F58" s="216">
        <f>IF(B58="Direct",HLOOKUP(A58,Financials!$1:$134,134,0),HLOOKUP(A58,Financials!$1:$134,133,0))</f>
        <v>2.6000161032993748E-3</v>
      </c>
      <c r="G58" s="169" t="str">
        <f t="shared" si="1"/>
        <v>NON DIRECT</v>
      </c>
      <c r="H58" s="168">
        <f>SUMIFS(Sheet2!K:K,Sheet2!C:C,A58,Sheet2!B:B,G58)</f>
        <v>27951.59</v>
      </c>
      <c r="I58" s="168">
        <f t="shared" si="2"/>
        <v>0</v>
      </c>
    </row>
    <row r="59" spans="1:9" x14ac:dyDescent="0.25">
      <c r="A59" t="s">
        <v>219</v>
      </c>
      <c r="B59" t="s">
        <v>2537</v>
      </c>
      <c r="C59" s="168">
        <v>-196739.9</v>
      </c>
      <c r="D59">
        <v>8137980553.1299992</v>
      </c>
      <c r="E59" s="216">
        <f t="shared" si="0"/>
        <v>8.8240642787455036E-3</v>
      </c>
      <c r="F59" s="216">
        <f>IF(B59="Direct",HLOOKUP(A59,Financials!$1:$134,134,0),HLOOKUP(A59,Financials!$1:$134,133,0))</f>
        <v>8.8240642787455036E-3</v>
      </c>
      <c r="G59" s="169" t="str">
        <f t="shared" si="1"/>
        <v>DIRECT</v>
      </c>
      <c r="H59" s="168">
        <f>SUMIFS(Sheet2!K:K,Sheet2!C:C,A59,Sheet2!B:B,G59)</f>
        <v>196739.91</v>
      </c>
      <c r="I59" s="168">
        <f t="shared" si="2"/>
        <v>1.0000000009313226E-2</v>
      </c>
    </row>
    <row r="60" spans="1:9" x14ac:dyDescent="0.25">
      <c r="A60" t="s">
        <v>219</v>
      </c>
      <c r="B60" t="s">
        <v>2538</v>
      </c>
      <c r="C60" s="168">
        <v>-2982887.7699999996</v>
      </c>
      <c r="D60">
        <v>79330411316.100006</v>
      </c>
      <c r="E60" s="216">
        <f t="shared" si="0"/>
        <v>1.3724295865702117E-2</v>
      </c>
      <c r="F60" s="216">
        <f>IF(B60="Direct",HLOOKUP(A60,Financials!$1:$134,134,0),HLOOKUP(A60,Financials!$1:$134,133,0))</f>
        <v>1.3724295865702117E-2</v>
      </c>
      <c r="G60" s="169" t="str">
        <f t="shared" si="1"/>
        <v>NON DIRECT</v>
      </c>
      <c r="H60" s="168">
        <f>SUMIFS(Sheet2!K:K,Sheet2!C:C,A60,Sheet2!B:B,G60)</f>
        <v>2982887.76</v>
      </c>
      <c r="I60" s="168">
        <f t="shared" si="2"/>
        <v>-9.9999997764825821E-3</v>
      </c>
    </row>
    <row r="61" spans="1:9" x14ac:dyDescent="0.25">
      <c r="A61" t="s">
        <v>220</v>
      </c>
      <c r="B61" t="s">
        <v>2537</v>
      </c>
      <c r="C61" s="168">
        <v>-803092.39000000013</v>
      </c>
      <c r="D61">
        <v>35021131644.809982</v>
      </c>
      <c r="E61" s="216">
        <f t="shared" si="0"/>
        <v>8.3700528390389922E-3</v>
      </c>
      <c r="F61" s="216">
        <f>IF(B61="Direct",HLOOKUP(A61,Financials!$1:$134,134,0),HLOOKUP(A61,Financials!$1:$134,133,0))</f>
        <v>8.3700528390389922E-3</v>
      </c>
      <c r="G61" s="169" t="str">
        <f t="shared" si="1"/>
        <v>DIRECT</v>
      </c>
      <c r="H61" s="168">
        <f>SUMIFS(Sheet2!K:K,Sheet2!C:C,A61,Sheet2!B:B,G61)</f>
        <v>803092.41</v>
      </c>
      <c r="I61" s="168">
        <f t="shared" si="2"/>
        <v>1.999999990221113E-2</v>
      </c>
    </row>
    <row r="62" spans="1:9" x14ac:dyDescent="0.25">
      <c r="A62" t="s">
        <v>220</v>
      </c>
      <c r="B62" t="s">
        <v>2538</v>
      </c>
      <c r="C62" s="168">
        <v>-12888062.91</v>
      </c>
      <c r="D62">
        <v>344114301622.00983</v>
      </c>
      <c r="E62" s="216">
        <f t="shared" si="0"/>
        <v>1.3670291934908407E-2</v>
      </c>
      <c r="F62" s="216">
        <f>IF(B62="Direct",HLOOKUP(A62,Financials!$1:$134,134,0),HLOOKUP(A62,Financials!$1:$134,133,0))</f>
        <v>1.3670291934908407E-2</v>
      </c>
      <c r="G62" s="169" t="str">
        <f t="shared" si="1"/>
        <v>NON DIRECT</v>
      </c>
      <c r="H62" s="168">
        <f>SUMIFS(Sheet2!K:K,Sheet2!C:C,A62,Sheet2!B:B,G62)</f>
        <v>12888062.890000001</v>
      </c>
      <c r="I62" s="168">
        <f t="shared" si="2"/>
        <v>-1.9999999552965164E-2</v>
      </c>
    </row>
    <row r="63" spans="1:9" x14ac:dyDescent="0.25">
      <c r="A63" t="s">
        <v>221</v>
      </c>
      <c r="B63" t="s">
        <v>2537</v>
      </c>
      <c r="C63" s="168">
        <v>-1833809.5900000052</v>
      </c>
      <c r="D63">
        <v>230806916243.03006</v>
      </c>
      <c r="E63" s="216">
        <f t="shared" si="0"/>
        <v>2.9000019204156531E-3</v>
      </c>
      <c r="F63" s="216">
        <f>IF(B63="Direct",HLOOKUP(A63,Financials!$1:$134,134,0),HLOOKUP(A63,Financials!$1:$134,133,0))</f>
        <v>2.9000019204156531E-3</v>
      </c>
      <c r="G63" s="169" t="str">
        <f t="shared" si="1"/>
        <v>DIRECT</v>
      </c>
      <c r="H63" s="168">
        <f>SUMIFS(Sheet2!K:K,Sheet2!C:C,A63,Sheet2!B:B,G63)</f>
        <v>1833809.59</v>
      </c>
      <c r="I63" s="168">
        <f t="shared" si="2"/>
        <v>-5.1222741603851318E-9</v>
      </c>
    </row>
    <row r="64" spans="1:9" x14ac:dyDescent="0.25">
      <c r="A64" t="s">
        <v>221</v>
      </c>
      <c r="B64" t="s">
        <v>2538</v>
      </c>
      <c r="C64" s="168">
        <v>-4479514.8100000033</v>
      </c>
      <c r="D64">
        <v>297275045199.83002</v>
      </c>
      <c r="E64" s="216">
        <f t="shared" si="0"/>
        <v>5.5000341671832204E-3</v>
      </c>
      <c r="F64" s="216">
        <f>IF(B64="Direct",HLOOKUP(A64,Financials!$1:$134,134,0),HLOOKUP(A64,Financials!$1:$134,133,0))</f>
        <v>5.5000341671832204E-3</v>
      </c>
      <c r="G64" s="169" t="str">
        <f t="shared" si="1"/>
        <v>NON DIRECT</v>
      </c>
      <c r="H64" s="168">
        <f>SUMIFS(Sheet2!K:K,Sheet2!C:C,A64,Sheet2!B:B,G64)</f>
        <v>4479514.8099999996</v>
      </c>
      <c r="I64" s="168">
        <f t="shared" si="2"/>
        <v>0</v>
      </c>
    </row>
    <row r="65" spans="1:9" x14ac:dyDescent="0.25">
      <c r="A65" t="s">
        <v>222</v>
      </c>
      <c r="B65" t="s">
        <v>2537</v>
      </c>
      <c r="C65" s="168">
        <v>-1169216.8500000001</v>
      </c>
      <c r="D65">
        <v>426762897162.81989</v>
      </c>
      <c r="E65" s="216">
        <f t="shared" si="0"/>
        <v>1.0000029362608335E-3</v>
      </c>
      <c r="F65" s="216">
        <f>IF(B65="Direct",HLOOKUP(A65,Financials!$1:$134,134,0),HLOOKUP(A65,Financials!$1:$134,133,0))</f>
        <v>1.0000029362608335E-3</v>
      </c>
      <c r="G65" s="169" t="str">
        <f t="shared" si="1"/>
        <v>DIRECT</v>
      </c>
      <c r="H65" s="168">
        <f>SUMIFS(Sheet2!K:K,Sheet2!C:C,A65,Sheet2!B:B,G65)</f>
        <v>1169216.8500000001</v>
      </c>
      <c r="I65" s="168">
        <f t="shared" si="2"/>
        <v>0</v>
      </c>
    </row>
    <row r="66" spans="1:9" x14ac:dyDescent="0.25">
      <c r="A66" t="s">
        <v>222</v>
      </c>
      <c r="B66" t="s">
        <v>2538</v>
      </c>
      <c r="C66" s="168">
        <v>-719802.2999999976</v>
      </c>
      <c r="D66">
        <v>67366071800.759972</v>
      </c>
      <c r="E66" s="216">
        <f t="shared" si="0"/>
        <v>3.900002367319794E-3</v>
      </c>
      <c r="F66" s="216">
        <f>IF(B66="Direct",HLOOKUP(A66,Financials!$1:$134,134,0),HLOOKUP(A66,Financials!$1:$134,133,0))</f>
        <v>3.900002367319794E-3</v>
      </c>
      <c r="G66" s="169" t="str">
        <f t="shared" si="1"/>
        <v>NON DIRECT</v>
      </c>
      <c r="H66" s="168">
        <f>SUMIFS(Sheet2!K:K,Sheet2!C:C,A66,Sheet2!B:B,G66)</f>
        <v>719802.3</v>
      </c>
      <c r="I66" s="168">
        <f t="shared" si="2"/>
        <v>2.4447217583656311E-9</v>
      </c>
    </row>
    <row r="67" spans="1:9" x14ac:dyDescent="0.25">
      <c r="A67" t="s">
        <v>223</v>
      </c>
      <c r="B67" t="s">
        <v>2537</v>
      </c>
      <c r="C67" s="168">
        <v>-96237.869999999792</v>
      </c>
      <c r="D67">
        <v>35126948899.640007</v>
      </c>
      <c r="E67" s="216">
        <f t="shared" si="0"/>
        <v>9.999964030567971E-4</v>
      </c>
      <c r="F67" s="216">
        <f>IF(B67="Direct",HLOOKUP(A67,Financials!$1:$134,134,0),HLOOKUP(A67,Financials!$1:$134,133,0))</f>
        <v>9.999964030567971E-4</v>
      </c>
      <c r="G67" s="169" t="str">
        <f t="shared" si="1"/>
        <v>DIRECT</v>
      </c>
      <c r="H67" s="168">
        <f>SUMIFS(Sheet2!K:K,Sheet2!C:C,A67,Sheet2!B:B,G67)</f>
        <v>96237.87</v>
      </c>
      <c r="I67" s="168">
        <f t="shared" si="2"/>
        <v>2.0372681319713593E-10</v>
      </c>
    </row>
    <row r="68" spans="1:9" x14ac:dyDescent="0.25">
      <c r="A68" t="s">
        <v>223</v>
      </c>
      <c r="B68" t="s">
        <v>2538</v>
      </c>
      <c r="C68" s="168">
        <v>-983874.31999999878</v>
      </c>
      <c r="D68">
        <v>92080184286.530014</v>
      </c>
      <c r="E68" s="216">
        <f t="shared" si="0"/>
        <v>3.9000152919169682E-3</v>
      </c>
      <c r="F68" s="216">
        <f>IF(B68="Direct",HLOOKUP(A68,Financials!$1:$134,134,0),HLOOKUP(A68,Financials!$1:$134,133,0))</f>
        <v>3.9000152919169682E-3</v>
      </c>
      <c r="G68" s="169" t="str">
        <f t="shared" si="1"/>
        <v>NON DIRECT</v>
      </c>
      <c r="H68" s="168">
        <f>SUMIFS(Sheet2!K:K,Sheet2!C:C,A68,Sheet2!B:B,G68)</f>
        <v>983874.32</v>
      </c>
      <c r="I68" s="168">
        <f t="shared" si="2"/>
        <v>1.1641532182693481E-9</v>
      </c>
    </row>
    <row r="69" spans="1:9" x14ac:dyDescent="0.25">
      <c r="A69" t="s">
        <v>224</v>
      </c>
      <c r="B69" t="s">
        <v>2537</v>
      </c>
      <c r="C69" s="168">
        <v>-2834883.1600000011</v>
      </c>
      <c r="D69">
        <v>92877522823.449951</v>
      </c>
      <c r="E69" s="216">
        <f t="shared" si="0"/>
        <v>1.114082634790889E-2</v>
      </c>
      <c r="F69" s="216">
        <f>IF(B69="Direct",HLOOKUP(A69,Financials!$1:$134,134,0),HLOOKUP(A69,Financials!$1:$134,133,0))</f>
        <v>1.114082634790889E-2</v>
      </c>
      <c r="G69" s="169" t="str">
        <f t="shared" si="1"/>
        <v>DIRECT</v>
      </c>
      <c r="H69" s="168">
        <f>SUMIFS(Sheet2!K:K,Sheet2!C:C,A69,Sheet2!B:B,G69)</f>
        <v>2834883.16</v>
      </c>
      <c r="I69" s="168">
        <f t="shared" si="2"/>
        <v>0</v>
      </c>
    </row>
    <row r="70" spans="1:9" x14ac:dyDescent="0.25">
      <c r="A70" t="s">
        <v>224</v>
      </c>
      <c r="B70" t="s">
        <v>2538</v>
      </c>
      <c r="C70" s="168">
        <v>-105676418.20999995</v>
      </c>
      <c r="D70">
        <v>1645366108158.6479</v>
      </c>
      <c r="E70" s="216">
        <f t="shared" ref="E70:E80" si="3">-C70/D70*365</f>
        <v>2.344274168246745E-2</v>
      </c>
      <c r="F70" s="216">
        <f>IF(B70="Direct",HLOOKUP(A70,Financials!$1:$134,134,0),HLOOKUP(A70,Financials!$1:$134,133,0))</f>
        <v>2.344274168246745E-2</v>
      </c>
      <c r="G70" s="169" t="str">
        <f t="shared" ref="G70:G80" si="4">IF(B70="Direct","DIRECT","NON DIRECT")</f>
        <v>NON DIRECT</v>
      </c>
      <c r="H70" s="168">
        <f>SUMIFS(Sheet2!K:K,Sheet2!C:C,A70,Sheet2!B:B,G70)</f>
        <v>105676418.20999999</v>
      </c>
      <c r="I70" s="168">
        <f t="shared" ref="I70:I80" si="5">C70+H70</f>
        <v>0</v>
      </c>
    </row>
    <row r="71" spans="1:9" x14ac:dyDescent="0.25">
      <c r="A71" t="s">
        <v>225</v>
      </c>
      <c r="B71" t="s">
        <v>2537</v>
      </c>
      <c r="C71" s="168">
        <v>-1028331.8999999996</v>
      </c>
      <c r="D71">
        <v>341218265087.0899</v>
      </c>
      <c r="E71" s="216">
        <f t="shared" si="3"/>
        <v>1.1000030827898403E-3</v>
      </c>
      <c r="F71" s="216">
        <f>IF(B71="Direct",HLOOKUP(A71,Financials!$1:$134,134,0),HLOOKUP(A71,Financials!$1:$134,133,0))</f>
        <v>1.1000030827898403E-3</v>
      </c>
      <c r="G71" s="169" t="str">
        <f t="shared" si="4"/>
        <v>DIRECT</v>
      </c>
      <c r="H71" s="168">
        <f>SUMIFS(Sheet2!K:K,Sheet2!C:C,A71,Sheet2!B:B,G71)</f>
        <v>1028331.9</v>
      </c>
      <c r="I71" s="168">
        <f t="shared" si="5"/>
        <v>0</v>
      </c>
    </row>
    <row r="72" spans="1:9" x14ac:dyDescent="0.25">
      <c r="A72" t="s">
        <v>225</v>
      </c>
      <c r="B72" t="s">
        <v>2538</v>
      </c>
      <c r="C72" s="168">
        <v>-980328.51999999804</v>
      </c>
      <c r="D72">
        <v>99393962186.350021</v>
      </c>
      <c r="E72" s="216">
        <f t="shared" si="3"/>
        <v>3.6000165596491275E-3</v>
      </c>
      <c r="F72" s="216">
        <f>IF(B72="Direct",HLOOKUP(A72,Financials!$1:$134,134,0),HLOOKUP(A72,Financials!$1:$134,133,0))</f>
        <v>3.6000165596491275E-3</v>
      </c>
      <c r="G72" s="169" t="str">
        <f t="shared" si="4"/>
        <v>NON DIRECT</v>
      </c>
      <c r="H72" s="168">
        <f>SUMIFS(Sheet2!K:K,Sheet2!C:C,A72,Sheet2!B:B,G72)</f>
        <v>980328.52</v>
      </c>
      <c r="I72" s="168">
        <f t="shared" si="5"/>
        <v>1.9790604710578918E-9</v>
      </c>
    </row>
    <row r="73" spans="1:9" x14ac:dyDescent="0.25">
      <c r="A73" t="s">
        <v>1325</v>
      </c>
      <c r="B73" t="s">
        <v>2537</v>
      </c>
      <c r="C73" s="168">
        <v>-240060.95999999918</v>
      </c>
      <c r="D73">
        <v>79656486445.950012</v>
      </c>
      <c r="E73" s="216">
        <f t="shared" si="3"/>
        <v>1.1000014475839926E-3</v>
      </c>
      <c r="F73" s="216">
        <f>IF(B73="Direct",HLOOKUP(A73,Financials!$1:$134,134,0),HLOOKUP(A73,Financials!$1:$134,133,0))</f>
        <v>1.1000014475839926E-3</v>
      </c>
      <c r="G73" s="169" t="str">
        <f t="shared" si="4"/>
        <v>DIRECT</v>
      </c>
      <c r="H73" s="168">
        <f>SUMIFS(Sheet2!K:K,Sheet2!C:C,A73,Sheet2!B:B,G73)</f>
        <v>240060.96</v>
      </c>
      <c r="I73" s="168">
        <f t="shared" si="5"/>
        <v>8.149072527885437E-10</v>
      </c>
    </row>
    <row r="74" spans="1:9" x14ac:dyDescent="0.25">
      <c r="A74" t="s">
        <v>1325</v>
      </c>
      <c r="B74" t="s">
        <v>2538</v>
      </c>
      <c r="C74" s="168">
        <v>-128977.86000000022</v>
      </c>
      <c r="D74">
        <v>18106389952.320007</v>
      </c>
      <c r="E74" s="216">
        <f t="shared" si="3"/>
        <v>2.600016846205614E-3</v>
      </c>
      <c r="F74" s="216">
        <f>IF(B74="Direct",HLOOKUP(A74,Financials!$1:$134,134,0),HLOOKUP(A74,Financials!$1:$134,133,0))</f>
        <v>2.600016846205614E-3</v>
      </c>
      <c r="G74" s="169" t="str">
        <f t="shared" si="4"/>
        <v>NON DIRECT</v>
      </c>
      <c r="H74" s="168">
        <f>SUMIFS(Sheet2!K:K,Sheet2!C:C,A74,Sheet2!B:B,G74)</f>
        <v>128977.86</v>
      </c>
      <c r="I74" s="168">
        <f t="shared" si="5"/>
        <v>-2.1827872842550278E-10</v>
      </c>
    </row>
    <row r="75" spans="1:9" x14ac:dyDescent="0.25">
      <c r="A75" t="s">
        <v>1326</v>
      </c>
      <c r="B75" t="s">
        <v>2537</v>
      </c>
      <c r="C75" s="168">
        <v>-146753.83999999973</v>
      </c>
      <c r="D75">
        <v>19838750853.039989</v>
      </c>
      <c r="E75" s="216">
        <f t="shared" si="3"/>
        <v>2.7000264279135222E-3</v>
      </c>
      <c r="F75" s="216">
        <f>IF(B75="Direct",HLOOKUP(A75,Financials!$1:$134,134,0),HLOOKUP(A75,Financials!$1:$134,133,0))</f>
        <v>2.7000264279135222E-3</v>
      </c>
      <c r="G75" s="169" t="str">
        <f t="shared" si="4"/>
        <v>DIRECT</v>
      </c>
      <c r="H75" s="168">
        <f>SUMIFS(Sheet2!K:K,Sheet2!C:C,A75,Sheet2!B:B,G75)</f>
        <v>146753.84</v>
      </c>
      <c r="I75" s="168">
        <f t="shared" si="5"/>
        <v>2.6193447411060333E-10</v>
      </c>
    </row>
    <row r="76" spans="1:9" x14ac:dyDescent="0.25">
      <c r="A76" t="s">
        <v>1326</v>
      </c>
      <c r="B76" t="s">
        <v>2538</v>
      </c>
      <c r="C76" s="168">
        <v>-746108.41999999748</v>
      </c>
      <c r="D76">
        <v>54465409716.460022</v>
      </c>
      <c r="E76" s="216">
        <f t="shared" si="3"/>
        <v>5.0000463545158682E-3</v>
      </c>
      <c r="F76" s="216">
        <f>IF(B76="Direct",HLOOKUP(A76,Financials!$1:$134,134,0),HLOOKUP(A76,Financials!$1:$134,133,0))</f>
        <v>5.0000463545158682E-3</v>
      </c>
      <c r="G76" s="169" t="str">
        <f t="shared" si="4"/>
        <v>NON DIRECT</v>
      </c>
      <c r="H76" s="168">
        <f>SUMIFS(Sheet2!K:K,Sheet2!C:C,A76,Sheet2!B:B,G76)</f>
        <v>746108.42</v>
      </c>
      <c r="I76" s="168">
        <f t="shared" si="5"/>
        <v>2.5611370801925659E-9</v>
      </c>
    </row>
    <row r="77" spans="1:9" x14ac:dyDescent="0.25">
      <c r="A77" t="s">
        <v>1610</v>
      </c>
      <c r="B77" t="s">
        <v>2537</v>
      </c>
      <c r="C77" s="168">
        <v>-386476.41000000009</v>
      </c>
      <c r="D77">
        <v>56425388631.029984</v>
      </c>
      <c r="E77" s="216">
        <f t="shared" si="3"/>
        <v>2.5000074092963332E-3</v>
      </c>
      <c r="F77" s="216">
        <f>IF(B77="Direct",HLOOKUP(A77,Financials!$1:$134,134,0),HLOOKUP(A77,Financials!$1:$134,133,0))</f>
        <v>2.5000074092963332E-3</v>
      </c>
      <c r="G77" s="169" t="str">
        <f t="shared" si="4"/>
        <v>DIRECT</v>
      </c>
      <c r="H77" s="168">
        <f>SUMIFS(Sheet2!K:K,Sheet2!C:C,A77,Sheet2!B:B,G77)</f>
        <v>386476.41</v>
      </c>
      <c r="I77" s="168">
        <f t="shared" si="5"/>
        <v>0</v>
      </c>
    </row>
    <row r="78" spans="1:9" x14ac:dyDescent="0.25">
      <c r="A78" t="s">
        <v>1610</v>
      </c>
      <c r="B78" t="s">
        <v>2538</v>
      </c>
      <c r="C78" s="168">
        <v>-1405510.9999999988</v>
      </c>
      <c r="D78">
        <v>73286685574.629959</v>
      </c>
      <c r="E78" s="216">
        <f t="shared" si="3"/>
        <v>7.0000643497185452E-3</v>
      </c>
      <c r="F78" s="216">
        <f>IF(B78="Direct",HLOOKUP(A78,Financials!$1:$134,134,0),HLOOKUP(A78,Financials!$1:$134,133,0))</f>
        <v>7.0000643497185452E-3</v>
      </c>
      <c r="G78" s="169" t="str">
        <f t="shared" si="4"/>
        <v>NON DIRECT</v>
      </c>
      <c r="H78" s="168">
        <f>SUMIFS(Sheet2!K:K,Sheet2!C:C,A78,Sheet2!B:B,G78)</f>
        <v>1405511</v>
      </c>
      <c r="I78" s="168">
        <f t="shared" si="5"/>
        <v>0</v>
      </c>
    </row>
    <row r="79" spans="1:9" x14ac:dyDescent="0.25">
      <c r="A79" t="s">
        <v>1611</v>
      </c>
      <c r="B79" t="s">
        <v>2537</v>
      </c>
      <c r="C79" s="168">
        <v>-226241.47000000023</v>
      </c>
      <c r="D79">
        <v>26511789078.340004</v>
      </c>
      <c r="E79" s="216">
        <f t="shared" si="3"/>
        <v>3.1147704255638487E-3</v>
      </c>
      <c r="F79" s="216">
        <f>IF(B79="Direct",HLOOKUP(A79,Financials!$1:$134,134,0),HLOOKUP(A79,Financials!$1:$134,133,0))</f>
        <v>3.1147704255638487E-3</v>
      </c>
      <c r="G79" s="169" t="str">
        <f t="shared" si="4"/>
        <v>DIRECT</v>
      </c>
      <c r="H79" s="168">
        <f>SUMIFS(Sheet2!K:K,Sheet2!C:C,A79,Sheet2!B:B,G79)</f>
        <v>226241.47</v>
      </c>
      <c r="I79" s="168">
        <f t="shared" si="5"/>
        <v>-2.3283064365386963E-10</v>
      </c>
    </row>
    <row r="80" spans="1:9" x14ac:dyDescent="0.25">
      <c r="A80" t="s">
        <v>1611</v>
      </c>
      <c r="B80" t="s">
        <v>2538</v>
      </c>
      <c r="C80" s="168">
        <v>-617558.73000000033</v>
      </c>
      <c r="D80">
        <v>29735026769.310005</v>
      </c>
      <c r="E80" s="216">
        <f t="shared" si="3"/>
        <v>7.5805862963825646E-3</v>
      </c>
      <c r="F80" s="216">
        <f>IF(B80="Direct",HLOOKUP(A80,Financials!$1:$134,134,0),HLOOKUP(A80,Financials!$1:$134,133,0))</f>
        <v>7.5805862963825646E-3</v>
      </c>
      <c r="G80" s="169" t="str">
        <f t="shared" si="4"/>
        <v>NON DIRECT</v>
      </c>
      <c r="H80" s="168">
        <f>SUMIFS(Sheet2!K:K,Sheet2!C:C,A80,Sheet2!B:B,G80)</f>
        <v>617558.73</v>
      </c>
      <c r="I80" s="168">
        <f t="shared" si="5"/>
        <v>0</v>
      </c>
    </row>
    <row r="81" spans="1:4" x14ac:dyDescent="0.25">
      <c r="A81" t="s">
        <v>1543</v>
      </c>
      <c r="B81"/>
      <c r="C81" s="168">
        <v>-4493740027.3999996</v>
      </c>
      <c r="D81">
        <v>140771843914059.84</v>
      </c>
    </row>
    <row r="82" spans="1:4" x14ac:dyDescent="0.25">
      <c r="C82" s="169"/>
    </row>
    <row r="83" spans="1:4" x14ac:dyDescent="0.25">
      <c r="C83" s="169"/>
    </row>
    <row r="84" spans="1:4" x14ac:dyDescent="0.25">
      <c r="C84" s="169"/>
    </row>
    <row r="85" spans="1:4" x14ac:dyDescent="0.25">
      <c r="C85" s="169"/>
    </row>
    <row r="86" spans="1:4" x14ac:dyDescent="0.25">
      <c r="C86" s="169"/>
    </row>
    <row r="87" spans="1:4" x14ac:dyDescent="0.25">
      <c r="C87" s="169"/>
    </row>
    <row r="88" spans="1:4" x14ac:dyDescent="0.25">
      <c r="C88" s="169"/>
    </row>
    <row r="89" spans="1:4" x14ac:dyDescent="0.25">
      <c r="C89" s="169"/>
    </row>
    <row r="90" spans="1:4" x14ac:dyDescent="0.25">
      <c r="C90" s="169"/>
    </row>
    <row r="91" spans="1:4" x14ac:dyDescent="0.25">
      <c r="C91" s="169"/>
    </row>
    <row r="92" spans="1:4" x14ac:dyDescent="0.25">
      <c r="C92" s="169"/>
    </row>
    <row r="93" spans="1:4" x14ac:dyDescent="0.25">
      <c r="C93" s="169"/>
    </row>
    <row r="94" spans="1:4" x14ac:dyDescent="0.25">
      <c r="C94" s="169"/>
    </row>
    <row r="95" spans="1:4" x14ac:dyDescent="0.25">
      <c r="C95" s="169"/>
    </row>
    <row r="96" spans="1:4" x14ac:dyDescent="0.25">
      <c r="C96" s="169"/>
    </row>
    <row r="97" spans="3:3" x14ac:dyDescent="0.25">
      <c r="C97" s="169"/>
    </row>
    <row r="98" spans="3:3" x14ac:dyDescent="0.25">
      <c r="C98" s="169"/>
    </row>
    <row r="99" spans="3:3" x14ac:dyDescent="0.25">
      <c r="C99" s="169"/>
    </row>
    <row r="100" spans="3:3" x14ac:dyDescent="0.25">
      <c r="C100" s="169"/>
    </row>
    <row r="101" spans="3:3" x14ac:dyDescent="0.25">
      <c r="C101" s="169"/>
    </row>
    <row r="102" spans="3:3" x14ac:dyDescent="0.25">
      <c r="C102" s="169"/>
    </row>
    <row r="103" spans="3:3" x14ac:dyDescent="0.25">
      <c r="C103" s="169"/>
    </row>
    <row r="104" spans="3:3" x14ac:dyDescent="0.25">
      <c r="C104" s="169"/>
    </row>
    <row r="105" spans="3:3" x14ac:dyDescent="0.25">
      <c r="C105" s="169"/>
    </row>
    <row r="106" spans="3:3" x14ac:dyDescent="0.25">
      <c r="C106" s="169"/>
    </row>
    <row r="107" spans="3:3" x14ac:dyDescent="0.25">
      <c r="C107" s="169"/>
    </row>
    <row r="108" spans="3:3" x14ac:dyDescent="0.25">
      <c r="C108" s="169"/>
    </row>
    <row r="109" spans="3:3" x14ac:dyDescent="0.25">
      <c r="C109" s="169"/>
    </row>
    <row r="110" spans="3:3" x14ac:dyDescent="0.25">
      <c r="C110" s="169"/>
    </row>
    <row r="111" spans="3:3" x14ac:dyDescent="0.25">
      <c r="C111" s="169"/>
    </row>
    <row r="112" spans="3:3" x14ac:dyDescent="0.25">
      <c r="C112" s="169"/>
    </row>
    <row r="113" spans="3:3" x14ac:dyDescent="0.25">
      <c r="C113" s="169"/>
    </row>
    <row r="114" spans="3:3" x14ac:dyDescent="0.25">
      <c r="C114" s="169"/>
    </row>
    <row r="115" spans="3:3" x14ac:dyDescent="0.25">
      <c r="C115" s="169"/>
    </row>
    <row r="116" spans="3:3" x14ac:dyDescent="0.25">
      <c r="C116" s="169"/>
    </row>
    <row r="117" spans="3:3" x14ac:dyDescent="0.25">
      <c r="C117" s="169"/>
    </row>
    <row r="118" spans="3:3" x14ac:dyDescent="0.25">
      <c r="C118" s="169"/>
    </row>
    <row r="119" spans="3:3" x14ac:dyDescent="0.25">
      <c r="C119" s="16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51"/>
  <sheetViews>
    <sheetView topLeftCell="A21" workbookViewId="0">
      <selection activeCell="A41" sqref="A41:XFD41"/>
    </sheetView>
  </sheetViews>
  <sheetFormatPr defaultRowHeight="15" x14ac:dyDescent="0.25"/>
  <cols>
    <col min="1" max="1" width="10.42578125" bestFit="1" customWidth="1"/>
    <col min="2" max="2" width="87" bestFit="1" customWidth="1"/>
    <col min="5" max="5" width="10" bestFit="1" customWidth="1"/>
  </cols>
  <sheetData>
    <row r="1" spans="1:3" x14ac:dyDescent="0.25">
      <c r="A1" t="s">
        <v>143</v>
      </c>
      <c r="B1" t="s">
        <v>1156</v>
      </c>
    </row>
    <row r="2" spans="1:3" x14ac:dyDescent="0.25">
      <c r="A2" t="s">
        <v>155</v>
      </c>
      <c r="B2" t="s">
        <v>1167</v>
      </c>
      <c r="C2" t="s">
        <v>155</v>
      </c>
    </row>
    <row r="3" spans="1:3" x14ac:dyDescent="0.25">
      <c r="A3" t="s">
        <v>160</v>
      </c>
      <c r="B3" t="s">
        <v>1168</v>
      </c>
      <c r="C3" t="s">
        <v>160</v>
      </c>
    </row>
    <row r="4" spans="1:3" x14ac:dyDescent="0.25">
      <c r="A4" t="s">
        <v>168</v>
      </c>
      <c r="B4" t="s">
        <v>1169</v>
      </c>
      <c r="C4" t="s">
        <v>168</v>
      </c>
    </row>
    <row r="5" spans="1:3" x14ac:dyDescent="0.25">
      <c r="A5" t="s">
        <v>169</v>
      </c>
      <c r="B5" t="s">
        <v>1906</v>
      </c>
      <c r="C5" t="s">
        <v>169</v>
      </c>
    </row>
    <row r="6" spans="1:3" x14ac:dyDescent="0.25">
      <c r="A6" t="s">
        <v>176</v>
      </c>
      <c r="B6" t="s">
        <v>7</v>
      </c>
      <c r="C6" t="s">
        <v>176</v>
      </c>
    </row>
    <row r="7" spans="1:3" x14ac:dyDescent="0.25">
      <c r="A7" t="s">
        <v>184</v>
      </c>
      <c r="B7" t="s">
        <v>1171</v>
      </c>
      <c r="C7" t="s">
        <v>184</v>
      </c>
    </row>
    <row r="8" spans="1:3" x14ac:dyDescent="0.25">
      <c r="A8" t="s">
        <v>185</v>
      </c>
      <c r="B8" t="s">
        <v>1172</v>
      </c>
      <c r="C8" t="s">
        <v>185</v>
      </c>
    </row>
    <row r="9" spans="1:3" x14ac:dyDescent="0.25">
      <c r="A9" t="s">
        <v>188</v>
      </c>
      <c r="B9" t="s">
        <v>1173</v>
      </c>
      <c r="C9" t="s">
        <v>188</v>
      </c>
    </row>
    <row r="10" spans="1:3" x14ac:dyDescent="0.25">
      <c r="A10" t="s">
        <v>189</v>
      </c>
      <c r="B10" t="s">
        <v>1174</v>
      </c>
      <c r="C10" t="s">
        <v>189</v>
      </c>
    </row>
    <row r="11" spans="1:3" x14ac:dyDescent="0.25">
      <c r="A11" t="s">
        <v>191</v>
      </c>
      <c r="B11" t="s">
        <v>5</v>
      </c>
      <c r="C11" t="s">
        <v>191</v>
      </c>
    </row>
    <row r="12" spans="1:3" x14ac:dyDescent="0.25">
      <c r="A12" t="s">
        <v>198</v>
      </c>
      <c r="B12" t="s">
        <v>1175</v>
      </c>
      <c r="C12" t="s">
        <v>198</v>
      </c>
    </row>
    <row r="13" spans="1:3" x14ac:dyDescent="0.25">
      <c r="A13" t="s">
        <v>199</v>
      </c>
      <c r="B13" t="s">
        <v>6</v>
      </c>
      <c r="C13" t="s">
        <v>199</v>
      </c>
    </row>
    <row r="14" spans="1:3" x14ac:dyDescent="0.25">
      <c r="A14" t="s">
        <v>214</v>
      </c>
      <c r="B14" t="s">
        <v>1181</v>
      </c>
      <c r="C14" t="s">
        <v>214</v>
      </c>
    </row>
    <row r="15" spans="1:3" x14ac:dyDescent="0.25">
      <c r="A15" t="s">
        <v>149</v>
      </c>
      <c r="B15" t="s">
        <v>1907</v>
      </c>
      <c r="C15" t="s">
        <v>149</v>
      </c>
    </row>
    <row r="16" spans="1:3" x14ac:dyDescent="0.25">
      <c r="A16" t="s">
        <v>151</v>
      </c>
      <c r="B16" t="s">
        <v>1163</v>
      </c>
      <c r="C16" t="s">
        <v>151</v>
      </c>
    </row>
    <row r="17" spans="1:3" x14ac:dyDescent="0.25">
      <c r="A17" t="s">
        <v>152</v>
      </c>
      <c r="B17" t="s">
        <v>1164</v>
      </c>
      <c r="C17" t="s">
        <v>152</v>
      </c>
    </row>
    <row r="18" spans="1:3" x14ac:dyDescent="0.25">
      <c r="A18" t="s">
        <v>153</v>
      </c>
      <c r="B18" t="s">
        <v>1165</v>
      </c>
      <c r="C18" t="s">
        <v>153</v>
      </c>
    </row>
    <row r="19" spans="1:3" x14ac:dyDescent="0.25">
      <c r="A19" t="s">
        <v>154</v>
      </c>
      <c r="B19" t="s">
        <v>1166</v>
      </c>
      <c r="C19" t="s">
        <v>154</v>
      </c>
    </row>
    <row r="20" spans="1:3" x14ac:dyDescent="0.25">
      <c r="A20" t="s">
        <v>170</v>
      </c>
      <c r="B20" t="s">
        <v>1170</v>
      </c>
      <c r="C20" t="s">
        <v>170</v>
      </c>
    </row>
    <row r="21" spans="1:3" x14ac:dyDescent="0.25">
      <c r="A21" t="s">
        <v>171</v>
      </c>
      <c r="B21" s="86" t="s">
        <v>1908</v>
      </c>
      <c r="C21" t="s">
        <v>171</v>
      </c>
    </row>
    <row r="22" spans="1:3" x14ac:dyDescent="0.25">
      <c r="A22" t="s">
        <v>172</v>
      </c>
      <c r="B22" t="s">
        <v>3</v>
      </c>
      <c r="C22" t="s">
        <v>172</v>
      </c>
    </row>
    <row r="23" spans="1:3" x14ac:dyDescent="0.25">
      <c r="A23" t="s">
        <v>173</v>
      </c>
      <c r="B23" t="s">
        <v>4</v>
      </c>
      <c r="C23" t="s">
        <v>173</v>
      </c>
    </row>
    <row r="24" spans="1:3" x14ac:dyDescent="0.25">
      <c r="A24" t="s">
        <v>182</v>
      </c>
      <c r="B24" t="s">
        <v>8</v>
      </c>
      <c r="C24" t="s">
        <v>182</v>
      </c>
    </row>
    <row r="25" spans="1:3" x14ac:dyDescent="0.25">
      <c r="A25" t="s">
        <v>211</v>
      </c>
      <c r="B25" t="s">
        <v>9</v>
      </c>
      <c r="C25" t="s">
        <v>211</v>
      </c>
    </row>
    <row r="26" spans="1:3" x14ac:dyDescent="0.25">
      <c r="A26" t="s">
        <v>212</v>
      </c>
      <c r="B26" t="s">
        <v>10</v>
      </c>
      <c r="C26" t="s">
        <v>212</v>
      </c>
    </row>
    <row r="27" spans="1:3" x14ac:dyDescent="0.25">
      <c r="A27" t="s">
        <v>213</v>
      </c>
      <c r="B27" t="s">
        <v>1180</v>
      </c>
      <c r="C27" t="s">
        <v>213</v>
      </c>
    </row>
    <row r="28" spans="1:3" x14ac:dyDescent="0.25">
      <c r="A28" t="s">
        <v>219</v>
      </c>
      <c r="B28" t="s">
        <v>1513</v>
      </c>
      <c r="C28" t="s">
        <v>219</v>
      </c>
    </row>
    <row r="29" spans="1:3" x14ac:dyDescent="0.25">
      <c r="A29" t="s">
        <v>220</v>
      </c>
      <c r="B29" t="s">
        <v>1909</v>
      </c>
      <c r="C29" t="s">
        <v>220</v>
      </c>
    </row>
    <row r="30" spans="1:3" x14ac:dyDescent="0.25">
      <c r="A30" t="s">
        <v>224</v>
      </c>
      <c r="B30" t="s">
        <v>1191</v>
      </c>
      <c r="C30" t="s">
        <v>224</v>
      </c>
    </row>
    <row r="31" spans="1:3" x14ac:dyDescent="0.25">
      <c r="A31" t="s">
        <v>1610</v>
      </c>
      <c r="B31" t="s">
        <v>1882</v>
      </c>
      <c r="C31" t="s">
        <v>1610</v>
      </c>
    </row>
    <row r="32" spans="1:3" x14ac:dyDescent="0.25">
      <c r="A32" t="s">
        <v>1611</v>
      </c>
      <c r="B32" t="s">
        <v>1883</v>
      </c>
      <c r="C32" t="s">
        <v>1611</v>
      </c>
    </row>
    <row r="33" spans="1:3" x14ac:dyDescent="0.25">
      <c r="A33" t="s">
        <v>216</v>
      </c>
      <c r="B33" t="s">
        <v>11</v>
      </c>
      <c r="C33" t="s">
        <v>216</v>
      </c>
    </row>
    <row r="34" spans="1:3" x14ac:dyDescent="0.25">
      <c r="A34" t="s">
        <v>217</v>
      </c>
      <c r="B34" t="s">
        <v>12</v>
      </c>
      <c r="C34" t="s">
        <v>217</v>
      </c>
    </row>
    <row r="35" spans="1:3" x14ac:dyDescent="0.25">
      <c r="A35" t="s">
        <v>218</v>
      </c>
      <c r="B35" t="s">
        <v>1329</v>
      </c>
      <c r="C35" t="s">
        <v>218</v>
      </c>
    </row>
    <row r="36" spans="1:3" x14ac:dyDescent="0.25">
      <c r="A36" t="s">
        <v>221</v>
      </c>
      <c r="B36" t="s">
        <v>1910</v>
      </c>
      <c r="C36" t="s">
        <v>221</v>
      </c>
    </row>
    <row r="37" spans="1:3" x14ac:dyDescent="0.25">
      <c r="A37" t="s">
        <v>222</v>
      </c>
      <c r="B37" t="s">
        <v>1886</v>
      </c>
      <c r="C37" t="s">
        <v>222</v>
      </c>
    </row>
    <row r="38" spans="1:3" x14ac:dyDescent="0.25">
      <c r="A38" t="s">
        <v>223</v>
      </c>
      <c r="B38" t="s">
        <v>1330</v>
      </c>
      <c r="C38" t="s">
        <v>223</v>
      </c>
    </row>
    <row r="39" spans="1:3" x14ac:dyDescent="0.25">
      <c r="A39" t="s">
        <v>225</v>
      </c>
      <c r="B39" t="s">
        <v>1331</v>
      </c>
      <c r="C39" t="s">
        <v>225</v>
      </c>
    </row>
    <row r="40" spans="1:3" x14ac:dyDescent="0.25">
      <c r="A40" t="s">
        <v>1325</v>
      </c>
      <c r="B40" t="s">
        <v>1911</v>
      </c>
      <c r="C40" t="s">
        <v>1325</v>
      </c>
    </row>
    <row r="41" spans="1:3" x14ac:dyDescent="0.25">
      <c r="A41" t="s">
        <v>1326</v>
      </c>
      <c r="B41" t="s">
        <v>1912</v>
      </c>
      <c r="C41" t="s">
        <v>1326</v>
      </c>
    </row>
    <row r="47" spans="1:3" x14ac:dyDescent="0.25">
      <c r="A47" s="86"/>
      <c r="B47" s="86"/>
      <c r="C47" s="86"/>
    </row>
    <row r="48" spans="1:3" x14ac:dyDescent="0.25">
      <c r="A48" s="86"/>
      <c r="B48" s="86"/>
      <c r="C48" s="86"/>
    </row>
    <row r="49" spans="1:3" x14ac:dyDescent="0.25">
      <c r="A49" s="86"/>
      <c r="B49" s="86"/>
      <c r="C49" s="86"/>
    </row>
    <row r="50" spans="1:3" x14ac:dyDescent="0.25">
      <c r="A50" s="86"/>
      <c r="B50" s="86"/>
      <c r="C50" s="86"/>
    </row>
    <row r="51" spans="1:3" x14ac:dyDescent="0.25">
      <c r="B51" s="86"/>
    </row>
  </sheetData>
  <sortState ref="D1:D53">
    <sortCondition ref="D1"/>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85"/>
  <sheetViews>
    <sheetView workbookViewId="0">
      <selection activeCell="G32" sqref="G32"/>
    </sheetView>
  </sheetViews>
  <sheetFormatPr defaultRowHeight="15" x14ac:dyDescent="0.25"/>
  <cols>
    <col min="1" max="1" width="37.7109375" style="169" customWidth="1"/>
    <col min="2" max="9" width="14.7109375" style="169" customWidth="1"/>
    <col min="10" max="10" width="17.28515625" style="169" customWidth="1"/>
    <col min="11" max="11" width="14.140625" style="169" customWidth="1"/>
    <col min="12" max="12" width="16.7109375" style="169" customWidth="1"/>
    <col min="13" max="15" width="14.7109375" style="169" customWidth="1"/>
    <col min="16" max="256" width="8.85546875" style="169"/>
    <col min="257" max="257" width="37.7109375" style="169" customWidth="1"/>
    <col min="258" max="265" width="14.7109375" style="169" customWidth="1"/>
    <col min="266" max="266" width="17.28515625" style="169" customWidth="1"/>
    <col min="267" max="267" width="14.140625" style="169" customWidth="1"/>
    <col min="268" max="268" width="16.7109375" style="169" customWidth="1"/>
    <col min="269" max="271" width="14.7109375" style="169" customWidth="1"/>
    <col min="272" max="512" width="8.85546875" style="169"/>
    <col min="513" max="513" width="37.7109375" style="169" customWidth="1"/>
    <col min="514" max="521" width="14.7109375" style="169" customWidth="1"/>
    <col min="522" max="522" width="17.28515625" style="169" customWidth="1"/>
    <col min="523" max="523" width="14.140625" style="169" customWidth="1"/>
    <col min="524" max="524" width="16.7109375" style="169" customWidth="1"/>
    <col min="525" max="527" width="14.7109375" style="169" customWidth="1"/>
    <col min="528" max="768" width="8.85546875" style="169"/>
    <col min="769" max="769" width="37.7109375" style="169" customWidth="1"/>
    <col min="770" max="777" width="14.7109375" style="169" customWidth="1"/>
    <col min="778" max="778" width="17.28515625" style="169" customWidth="1"/>
    <col min="779" max="779" width="14.140625" style="169" customWidth="1"/>
    <col min="780" max="780" width="16.7109375" style="169" customWidth="1"/>
    <col min="781" max="783" width="14.7109375" style="169" customWidth="1"/>
    <col min="784" max="1024" width="8.85546875" style="169"/>
    <col min="1025" max="1025" width="37.7109375" style="169" customWidth="1"/>
    <col min="1026" max="1033" width="14.7109375" style="169" customWidth="1"/>
    <col min="1034" max="1034" width="17.28515625" style="169" customWidth="1"/>
    <col min="1035" max="1035" width="14.140625" style="169" customWidth="1"/>
    <col min="1036" max="1036" width="16.7109375" style="169" customWidth="1"/>
    <col min="1037" max="1039" width="14.7109375" style="169" customWidth="1"/>
    <col min="1040" max="1280" width="8.85546875" style="169"/>
    <col min="1281" max="1281" width="37.7109375" style="169" customWidth="1"/>
    <col min="1282" max="1289" width="14.7109375" style="169" customWidth="1"/>
    <col min="1290" max="1290" width="17.28515625" style="169" customWidth="1"/>
    <col min="1291" max="1291" width="14.140625" style="169" customWidth="1"/>
    <col min="1292" max="1292" width="16.7109375" style="169" customWidth="1"/>
    <col min="1293" max="1295" width="14.7109375" style="169" customWidth="1"/>
    <col min="1296" max="1536" width="8.85546875" style="169"/>
    <col min="1537" max="1537" width="37.7109375" style="169" customWidth="1"/>
    <col min="1538" max="1545" width="14.7109375" style="169" customWidth="1"/>
    <col min="1546" max="1546" width="17.28515625" style="169" customWidth="1"/>
    <col min="1547" max="1547" width="14.140625" style="169" customWidth="1"/>
    <col min="1548" max="1548" width="16.7109375" style="169" customWidth="1"/>
    <col min="1549" max="1551" width="14.7109375" style="169" customWidth="1"/>
    <col min="1552" max="1792" width="8.85546875" style="169"/>
    <col min="1793" max="1793" width="37.7109375" style="169" customWidth="1"/>
    <col min="1794" max="1801" width="14.7109375" style="169" customWidth="1"/>
    <col min="1802" max="1802" width="17.28515625" style="169" customWidth="1"/>
    <col min="1803" max="1803" width="14.140625" style="169" customWidth="1"/>
    <col min="1804" max="1804" width="16.7109375" style="169" customWidth="1"/>
    <col min="1805" max="1807" width="14.7109375" style="169" customWidth="1"/>
    <col min="1808" max="2048" width="8.85546875" style="169"/>
    <col min="2049" max="2049" width="37.7109375" style="169" customWidth="1"/>
    <col min="2050" max="2057" width="14.7109375" style="169" customWidth="1"/>
    <col min="2058" max="2058" width="17.28515625" style="169" customWidth="1"/>
    <col min="2059" max="2059" width="14.140625" style="169" customWidth="1"/>
    <col min="2060" max="2060" width="16.7109375" style="169" customWidth="1"/>
    <col min="2061" max="2063" width="14.7109375" style="169" customWidth="1"/>
    <col min="2064" max="2304" width="8.85546875" style="169"/>
    <col min="2305" max="2305" width="37.7109375" style="169" customWidth="1"/>
    <col min="2306" max="2313" width="14.7109375" style="169" customWidth="1"/>
    <col min="2314" max="2314" width="17.28515625" style="169" customWidth="1"/>
    <col min="2315" max="2315" width="14.140625" style="169" customWidth="1"/>
    <col min="2316" max="2316" width="16.7109375" style="169" customWidth="1"/>
    <col min="2317" max="2319" width="14.7109375" style="169" customWidth="1"/>
    <col min="2320" max="2560" width="8.85546875" style="169"/>
    <col min="2561" max="2561" width="37.7109375" style="169" customWidth="1"/>
    <col min="2562" max="2569" width="14.7109375" style="169" customWidth="1"/>
    <col min="2570" max="2570" width="17.28515625" style="169" customWidth="1"/>
    <col min="2571" max="2571" width="14.140625" style="169" customWidth="1"/>
    <col min="2572" max="2572" width="16.7109375" style="169" customWidth="1"/>
    <col min="2573" max="2575" width="14.7109375" style="169" customWidth="1"/>
    <col min="2576" max="2816" width="8.85546875" style="169"/>
    <col min="2817" max="2817" width="37.7109375" style="169" customWidth="1"/>
    <col min="2818" max="2825" width="14.7109375" style="169" customWidth="1"/>
    <col min="2826" max="2826" width="17.28515625" style="169" customWidth="1"/>
    <col min="2827" max="2827" width="14.140625" style="169" customWidth="1"/>
    <col min="2828" max="2828" width="16.7109375" style="169" customWidth="1"/>
    <col min="2829" max="2831" width="14.7109375" style="169" customWidth="1"/>
    <col min="2832" max="3072" width="8.85546875" style="169"/>
    <col min="3073" max="3073" width="37.7109375" style="169" customWidth="1"/>
    <col min="3074" max="3081" width="14.7109375" style="169" customWidth="1"/>
    <col min="3082" max="3082" width="17.28515625" style="169" customWidth="1"/>
    <col min="3083" max="3083" width="14.140625" style="169" customWidth="1"/>
    <col min="3084" max="3084" width="16.7109375" style="169" customWidth="1"/>
    <col min="3085" max="3087" width="14.7109375" style="169" customWidth="1"/>
    <col min="3088" max="3328" width="8.85546875" style="169"/>
    <col min="3329" max="3329" width="37.7109375" style="169" customWidth="1"/>
    <col min="3330" max="3337" width="14.7109375" style="169" customWidth="1"/>
    <col min="3338" max="3338" width="17.28515625" style="169" customWidth="1"/>
    <col min="3339" max="3339" width="14.140625" style="169" customWidth="1"/>
    <col min="3340" max="3340" width="16.7109375" style="169" customWidth="1"/>
    <col min="3341" max="3343" width="14.7109375" style="169" customWidth="1"/>
    <col min="3344" max="3584" width="8.85546875" style="169"/>
    <col min="3585" max="3585" width="37.7109375" style="169" customWidth="1"/>
    <col min="3586" max="3593" width="14.7109375" style="169" customWidth="1"/>
    <col min="3594" max="3594" width="17.28515625" style="169" customWidth="1"/>
    <col min="3595" max="3595" width="14.140625" style="169" customWidth="1"/>
    <col min="3596" max="3596" width="16.7109375" style="169" customWidth="1"/>
    <col min="3597" max="3599" width="14.7109375" style="169" customWidth="1"/>
    <col min="3600" max="3840" width="8.85546875" style="169"/>
    <col min="3841" max="3841" width="37.7109375" style="169" customWidth="1"/>
    <col min="3842" max="3849" width="14.7109375" style="169" customWidth="1"/>
    <col min="3850" max="3850" width="17.28515625" style="169" customWidth="1"/>
    <col min="3851" max="3851" width="14.140625" style="169" customWidth="1"/>
    <col min="3852" max="3852" width="16.7109375" style="169" customWidth="1"/>
    <col min="3853" max="3855" width="14.7109375" style="169" customWidth="1"/>
    <col min="3856" max="4096" width="8.85546875" style="169"/>
    <col min="4097" max="4097" width="37.7109375" style="169" customWidth="1"/>
    <col min="4098" max="4105" width="14.7109375" style="169" customWidth="1"/>
    <col min="4106" max="4106" width="17.28515625" style="169" customWidth="1"/>
    <col min="4107" max="4107" width="14.140625" style="169" customWidth="1"/>
    <col min="4108" max="4108" width="16.7109375" style="169" customWidth="1"/>
    <col min="4109" max="4111" width="14.7109375" style="169" customWidth="1"/>
    <col min="4112" max="4352" width="8.85546875" style="169"/>
    <col min="4353" max="4353" width="37.7109375" style="169" customWidth="1"/>
    <col min="4354" max="4361" width="14.7109375" style="169" customWidth="1"/>
    <col min="4362" max="4362" width="17.28515625" style="169" customWidth="1"/>
    <col min="4363" max="4363" width="14.140625" style="169" customWidth="1"/>
    <col min="4364" max="4364" width="16.7109375" style="169" customWidth="1"/>
    <col min="4365" max="4367" width="14.7109375" style="169" customWidth="1"/>
    <col min="4368" max="4608" width="8.85546875" style="169"/>
    <col min="4609" max="4609" width="37.7109375" style="169" customWidth="1"/>
    <col min="4610" max="4617" width="14.7109375" style="169" customWidth="1"/>
    <col min="4618" max="4618" width="17.28515625" style="169" customWidth="1"/>
    <col min="4619" max="4619" width="14.140625" style="169" customWidth="1"/>
    <col min="4620" max="4620" width="16.7109375" style="169" customWidth="1"/>
    <col min="4621" max="4623" width="14.7109375" style="169" customWidth="1"/>
    <col min="4624" max="4864" width="8.85546875" style="169"/>
    <col min="4865" max="4865" width="37.7109375" style="169" customWidth="1"/>
    <col min="4866" max="4873" width="14.7109375" style="169" customWidth="1"/>
    <col min="4874" max="4874" width="17.28515625" style="169" customWidth="1"/>
    <col min="4875" max="4875" width="14.140625" style="169" customWidth="1"/>
    <col min="4876" max="4876" width="16.7109375" style="169" customWidth="1"/>
    <col min="4877" max="4879" width="14.7109375" style="169" customWidth="1"/>
    <col min="4880" max="5120" width="8.85546875" style="169"/>
    <col min="5121" max="5121" width="37.7109375" style="169" customWidth="1"/>
    <col min="5122" max="5129" width="14.7109375" style="169" customWidth="1"/>
    <col min="5130" max="5130" width="17.28515625" style="169" customWidth="1"/>
    <col min="5131" max="5131" width="14.140625" style="169" customWidth="1"/>
    <col min="5132" max="5132" width="16.7109375" style="169" customWidth="1"/>
    <col min="5133" max="5135" width="14.7109375" style="169" customWidth="1"/>
    <col min="5136" max="5376" width="8.85546875" style="169"/>
    <col min="5377" max="5377" width="37.7109375" style="169" customWidth="1"/>
    <col min="5378" max="5385" width="14.7109375" style="169" customWidth="1"/>
    <col min="5386" max="5386" width="17.28515625" style="169" customWidth="1"/>
    <col min="5387" max="5387" width="14.140625" style="169" customWidth="1"/>
    <col min="5388" max="5388" width="16.7109375" style="169" customWidth="1"/>
    <col min="5389" max="5391" width="14.7109375" style="169" customWidth="1"/>
    <col min="5392" max="5632" width="8.85546875" style="169"/>
    <col min="5633" max="5633" width="37.7109375" style="169" customWidth="1"/>
    <col min="5634" max="5641" width="14.7109375" style="169" customWidth="1"/>
    <col min="5642" max="5642" width="17.28515625" style="169" customWidth="1"/>
    <col min="5643" max="5643" width="14.140625" style="169" customWidth="1"/>
    <col min="5644" max="5644" width="16.7109375" style="169" customWidth="1"/>
    <col min="5645" max="5647" width="14.7109375" style="169" customWidth="1"/>
    <col min="5648" max="5888" width="8.85546875" style="169"/>
    <col min="5889" max="5889" width="37.7109375" style="169" customWidth="1"/>
    <col min="5890" max="5897" width="14.7109375" style="169" customWidth="1"/>
    <col min="5898" max="5898" width="17.28515625" style="169" customWidth="1"/>
    <col min="5899" max="5899" width="14.140625" style="169" customWidth="1"/>
    <col min="5900" max="5900" width="16.7109375" style="169" customWidth="1"/>
    <col min="5901" max="5903" width="14.7109375" style="169" customWidth="1"/>
    <col min="5904" max="6144" width="8.85546875" style="169"/>
    <col min="6145" max="6145" width="37.7109375" style="169" customWidth="1"/>
    <col min="6146" max="6153" width="14.7109375" style="169" customWidth="1"/>
    <col min="6154" max="6154" width="17.28515625" style="169" customWidth="1"/>
    <col min="6155" max="6155" width="14.140625" style="169" customWidth="1"/>
    <col min="6156" max="6156" width="16.7109375" style="169" customWidth="1"/>
    <col min="6157" max="6159" width="14.7109375" style="169" customWidth="1"/>
    <col min="6160" max="6400" width="8.85546875" style="169"/>
    <col min="6401" max="6401" width="37.7109375" style="169" customWidth="1"/>
    <col min="6402" max="6409" width="14.7109375" style="169" customWidth="1"/>
    <col min="6410" max="6410" width="17.28515625" style="169" customWidth="1"/>
    <col min="6411" max="6411" width="14.140625" style="169" customWidth="1"/>
    <col min="6412" max="6412" width="16.7109375" style="169" customWidth="1"/>
    <col min="6413" max="6415" width="14.7109375" style="169" customWidth="1"/>
    <col min="6416" max="6656" width="8.85546875" style="169"/>
    <col min="6657" max="6657" width="37.7109375" style="169" customWidth="1"/>
    <col min="6658" max="6665" width="14.7109375" style="169" customWidth="1"/>
    <col min="6666" max="6666" width="17.28515625" style="169" customWidth="1"/>
    <col min="6667" max="6667" width="14.140625" style="169" customWidth="1"/>
    <col min="6668" max="6668" width="16.7109375" style="169" customWidth="1"/>
    <col min="6669" max="6671" width="14.7109375" style="169" customWidth="1"/>
    <col min="6672" max="6912" width="8.85546875" style="169"/>
    <col min="6913" max="6913" width="37.7109375" style="169" customWidth="1"/>
    <col min="6914" max="6921" width="14.7109375" style="169" customWidth="1"/>
    <col min="6922" max="6922" width="17.28515625" style="169" customWidth="1"/>
    <col min="6923" max="6923" width="14.140625" style="169" customWidth="1"/>
    <col min="6924" max="6924" width="16.7109375" style="169" customWidth="1"/>
    <col min="6925" max="6927" width="14.7109375" style="169" customWidth="1"/>
    <col min="6928" max="7168" width="8.85546875" style="169"/>
    <col min="7169" max="7169" width="37.7109375" style="169" customWidth="1"/>
    <col min="7170" max="7177" width="14.7109375" style="169" customWidth="1"/>
    <col min="7178" max="7178" width="17.28515625" style="169" customWidth="1"/>
    <col min="7179" max="7179" width="14.140625" style="169" customWidth="1"/>
    <col min="7180" max="7180" width="16.7109375" style="169" customWidth="1"/>
    <col min="7181" max="7183" width="14.7109375" style="169" customWidth="1"/>
    <col min="7184" max="7424" width="8.85546875" style="169"/>
    <col min="7425" max="7425" width="37.7109375" style="169" customWidth="1"/>
    <col min="7426" max="7433" width="14.7109375" style="169" customWidth="1"/>
    <col min="7434" max="7434" width="17.28515625" style="169" customWidth="1"/>
    <col min="7435" max="7435" width="14.140625" style="169" customWidth="1"/>
    <col min="7436" max="7436" width="16.7109375" style="169" customWidth="1"/>
    <col min="7437" max="7439" width="14.7109375" style="169" customWidth="1"/>
    <col min="7440" max="7680" width="8.85546875" style="169"/>
    <col min="7681" max="7681" width="37.7109375" style="169" customWidth="1"/>
    <col min="7682" max="7689" width="14.7109375" style="169" customWidth="1"/>
    <col min="7690" max="7690" width="17.28515625" style="169" customWidth="1"/>
    <col min="7691" max="7691" width="14.140625" style="169" customWidth="1"/>
    <col min="7692" max="7692" width="16.7109375" style="169" customWidth="1"/>
    <col min="7693" max="7695" width="14.7109375" style="169" customWidth="1"/>
    <col min="7696" max="7936" width="8.85546875" style="169"/>
    <col min="7937" max="7937" width="37.7109375" style="169" customWidth="1"/>
    <col min="7938" max="7945" width="14.7109375" style="169" customWidth="1"/>
    <col min="7946" max="7946" width="17.28515625" style="169" customWidth="1"/>
    <col min="7947" max="7947" width="14.140625" style="169" customWidth="1"/>
    <col min="7948" max="7948" width="16.7109375" style="169" customWidth="1"/>
    <col min="7949" max="7951" width="14.7109375" style="169" customWidth="1"/>
    <col min="7952" max="8192" width="8.85546875" style="169"/>
    <col min="8193" max="8193" width="37.7109375" style="169" customWidth="1"/>
    <col min="8194" max="8201" width="14.7109375" style="169" customWidth="1"/>
    <col min="8202" max="8202" width="17.28515625" style="169" customWidth="1"/>
    <col min="8203" max="8203" width="14.140625" style="169" customWidth="1"/>
    <col min="8204" max="8204" width="16.7109375" style="169" customWidth="1"/>
    <col min="8205" max="8207" width="14.7109375" style="169" customWidth="1"/>
    <col min="8208" max="8448" width="8.85546875" style="169"/>
    <col min="8449" max="8449" width="37.7109375" style="169" customWidth="1"/>
    <col min="8450" max="8457" width="14.7109375" style="169" customWidth="1"/>
    <col min="8458" max="8458" width="17.28515625" style="169" customWidth="1"/>
    <col min="8459" max="8459" width="14.140625" style="169" customWidth="1"/>
    <col min="8460" max="8460" width="16.7109375" style="169" customWidth="1"/>
    <col min="8461" max="8463" width="14.7109375" style="169" customWidth="1"/>
    <col min="8464" max="8704" width="8.85546875" style="169"/>
    <col min="8705" max="8705" width="37.7109375" style="169" customWidth="1"/>
    <col min="8706" max="8713" width="14.7109375" style="169" customWidth="1"/>
    <col min="8714" max="8714" width="17.28515625" style="169" customWidth="1"/>
    <col min="8715" max="8715" width="14.140625" style="169" customWidth="1"/>
    <col min="8716" max="8716" width="16.7109375" style="169" customWidth="1"/>
    <col min="8717" max="8719" width="14.7109375" style="169" customWidth="1"/>
    <col min="8720" max="8960" width="8.85546875" style="169"/>
    <col min="8961" max="8961" width="37.7109375" style="169" customWidth="1"/>
    <col min="8962" max="8969" width="14.7109375" style="169" customWidth="1"/>
    <col min="8970" max="8970" width="17.28515625" style="169" customWidth="1"/>
    <col min="8971" max="8971" width="14.140625" style="169" customWidth="1"/>
    <col min="8972" max="8972" width="16.7109375" style="169" customWidth="1"/>
    <col min="8973" max="8975" width="14.7109375" style="169" customWidth="1"/>
    <col min="8976" max="9216" width="8.85546875" style="169"/>
    <col min="9217" max="9217" width="37.7109375" style="169" customWidth="1"/>
    <col min="9218" max="9225" width="14.7109375" style="169" customWidth="1"/>
    <col min="9226" max="9226" width="17.28515625" style="169" customWidth="1"/>
    <col min="9227" max="9227" width="14.140625" style="169" customWidth="1"/>
    <col min="9228" max="9228" width="16.7109375" style="169" customWidth="1"/>
    <col min="9229" max="9231" width="14.7109375" style="169" customWidth="1"/>
    <col min="9232" max="9472" width="8.85546875" style="169"/>
    <col min="9473" max="9473" width="37.7109375" style="169" customWidth="1"/>
    <col min="9474" max="9481" width="14.7109375" style="169" customWidth="1"/>
    <col min="9482" max="9482" width="17.28515625" style="169" customWidth="1"/>
    <col min="9483" max="9483" width="14.140625" style="169" customWidth="1"/>
    <col min="9484" max="9484" width="16.7109375" style="169" customWidth="1"/>
    <col min="9485" max="9487" width="14.7109375" style="169" customWidth="1"/>
    <col min="9488" max="9728" width="8.85546875" style="169"/>
    <col min="9729" max="9729" width="37.7109375" style="169" customWidth="1"/>
    <col min="9730" max="9737" width="14.7109375" style="169" customWidth="1"/>
    <col min="9738" max="9738" width="17.28515625" style="169" customWidth="1"/>
    <col min="9739" max="9739" width="14.140625" style="169" customWidth="1"/>
    <col min="9740" max="9740" width="16.7109375" style="169" customWidth="1"/>
    <col min="9741" max="9743" width="14.7109375" style="169" customWidth="1"/>
    <col min="9744" max="9984" width="8.85546875" style="169"/>
    <col min="9985" max="9985" width="37.7109375" style="169" customWidth="1"/>
    <col min="9986" max="9993" width="14.7109375" style="169" customWidth="1"/>
    <col min="9994" max="9994" width="17.28515625" style="169" customWidth="1"/>
    <col min="9995" max="9995" width="14.140625" style="169" customWidth="1"/>
    <col min="9996" max="9996" width="16.7109375" style="169" customWidth="1"/>
    <col min="9997" max="9999" width="14.7109375" style="169" customWidth="1"/>
    <col min="10000" max="10240" width="8.85546875" style="169"/>
    <col min="10241" max="10241" width="37.7109375" style="169" customWidth="1"/>
    <col min="10242" max="10249" width="14.7109375" style="169" customWidth="1"/>
    <col min="10250" max="10250" width="17.28515625" style="169" customWidth="1"/>
    <col min="10251" max="10251" width="14.140625" style="169" customWidth="1"/>
    <col min="10252" max="10252" width="16.7109375" style="169" customWidth="1"/>
    <col min="10253" max="10255" width="14.7109375" style="169" customWidth="1"/>
    <col min="10256" max="10496" width="8.85546875" style="169"/>
    <col min="10497" max="10497" width="37.7109375" style="169" customWidth="1"/>
    <col min="10498" max="10505" width="14.7109375" style="169" customWidth="1"/>
    <col min="10506" max="10506" width="17.28515625" style="169" customWidth="1"/>
    <col min="10507" max="10507" width="14.140625" style="169" customWidth="1"/>
    <col min="10508" max="10508" width="16.7109375" style="169" customWidth="1"/>
    <col min="10509" max="10511" width="14.7109375" style="169" customWidth="1"/>
    <col min="10512" max="10752" width="8.85546875" style="169"/>
    <col min="10753" max="10753" width="37.7109375" style="169" customWidth="1"/>
    <col min="10754" max="10761" width="14.7109375" style="169" customWidth="1"/>
    <col min="10762" max="10762" width="17.28515625" style="169" customWidth="1"/>
    <col min="10763" max="10763" width="14.140625" style="169" customWidth="1"/>
    <col min="10764" max="10764" width="16.7109375" style="169" customWidth="1"/>
    <col min="10765" max="10767" width="14.7109375" style="169" customWidth="1"/>
    <col min="10768" max="11008" width="8.85546875" style="169"/>
    <col min="11009" max="11009" width="37.7109375" style="169" customWidth="1"/>
    <col min="11010" max="11017" width="14.7109375" style="169" customWidth="1"/>
    <col min="11018" max="11018" width="17.28515625" style="169" customWidth="1"/>
    <col min="11019" max="11019" width="14.140625" style="169" customWidth="1"/>
    <col min="11020" max="11020" width="16.7109375" style="169" customWidth="1"/>
    <col min="11021" max="11023" width="14.7109375" style="169" customWidth="1"/>
    <col min="11024" max="11264" width="8.85546875" style="169"/>
    <col min="11265" max="11265" width="37.7109375" style="169" customWidth="1"/>
    <col min="11266" max="11273" width="14.7109375" style="169" customWidth="1"/>
    <col min="11274" max="11274" width="17.28515625" style="169" customWidth="1"/>
    <col min="11275" max="11275" width="14.140625" style="169" customWidth="1"/>
    <col min="11276" max="11276" width="16.7109375" style="169" customWidth="1"/>
    <col min="11277" max="11279" width="14.7109375" style="169" customWidth="1"/>
    <col min="11280" max="11520" width="8.85546875" style="169"/>
    <col min="11521" max="11521" width="37.7109375" style="169" customWidth="1"/>
    <col min="11522" max="11529" width="14.7109375" style="169" customWidth="1"/>
    <col min="11530" max="11530" width="17.28515625" style="169" customWidth="1"/>
    <col min="11531" max="11531" width="14.140625" style="169" customWidth="1"/>
    <col min="11532" max="11532" width="16.7109375" style="169" customWidth="1"/>
    <col min="11533" max="11535" width="14.7109375" style="169" customWidth="1"/>
    <col min="11536" max="11776" width="8.85546875" style="169"/>
    <col min="11777" max="11777" width="37.7109375" style="169" customWidth="1"/>
    <col min="11778" max="11785" width="14.7109375" style="169" customWidth="1"/>
    <col min="11786" max="11786" width="17.28515625" style="169" customWidth="1"/>
    <col min="11787" max="11787" width="14.140625" style="169" customWidth="1"/>
    <col min="11788" max="11788" width="16.7109375" style="169" customWidth="1"/>
    <col min="11789" max="11791" width="14.7109375" style="169" customWidth="1"/>
    <col min="11792" max="12032" width="8.85546875" style="169"/>
    <col min="12033" max="12033" width="37.7109375" style="169" customWidth="1"/>
    <col min="12034" max="12041" width="14.7109375" style="169" customWidth="1"/>
    <col min="12042" max="12042" width="17.28515625" style="169" customWidth="1"/>
    <col min="12043" max="12043" width="14.140625" style="169" customWidth="1"/>
    <col min="12044" max="12044" width="16.7109375" style="169" customWidth="1"/>
    <col min="12045" max="12047" width="14.7109375" style="169" customWidth="1"/>
    <col min="12048" max="12288" width="8.85546875" style="169"/>
    <col min="12289" max="12289" width="37.7109375" style="169" customWidth="1"/>
    <col min="12290" max="12297" width="14.7109375" style="169" customWidth="1"/>
    <col min="12298" max="12298" width="17.28515625" style="169" customWidth="1"/>
    <col min="12299" max="12299" width="14.140625" style="169" customWidth="1"/>
    <col min="12300" max="12300" width="16.7109375" style="169" customWidth="1"/>
    <col min="12301" max="12303" width="14.7109375" style="169" customWidth="1"/>
    <col min="12304" max="12544" width="8.85546875" style="169"/>
    <col min="12545" max="12545" width="37.7109375" style="169" customWidth="1"/>
    <col min="12546" max="12553" width="14.7109375" style="169" customWidth="1"/>
    <col min="12554" max="12554" width="17.28515625" style="169" customWidth="1"/>
    <col min="12555" max="12555" width="14.140625" style="169" customWidth="1"/>
    <col min="12556" max="12556" width="16.7109375" style="169" customWidth="1"/>
    <col min="12557" max="12559" width="14.7109375" style="169" customWidth="1"/>
    <col min="12560" max="12800" width="8.85546875" style="169"/>
    <col min="12801" max="12801" width="37.7109375" style="169" customWidth="1"/>
    <col min="12802" max="12809" width="14.7109375" style="169" customWidth="1"/>
    <col min="12810" max="12810" width="17.28515625" style="169" customWidth="1"/>
    <col min="12811" max="12811" width="14.140625" style="169" customWidth="1"/>
    <col min="12812" max="12812" width="16.7109375" style="169" customWidth="1"/>
    <col min="12813" max="12815" width="14.7109375" style="169" customWidth="1"/>
    <col min="12816" max="13056" width="8.85546875" style="169"/>
    <col min="13057" max="13057" width="37.7109375" style="169" customWidth="1"/>
    <col min="13058" max="13065" width="14.7109375" style="169" customWidth="1"/>
    <col min="13066" max="13066" width="17.28515625" style="169" customWidth="1"/>
    <col min="13067" max="13067" width="14.140625" style="169" customWidth="1"/>
    <col min="13068" max="13068" width="16.7109375" style="169" customWidth="1"/>
    <col min="13069" max="13071" width="14.7109375" style="169" customWidth="1"/>
    <col min="13072" max="13312" width="8.85546875" style="169"/>
    <col min="13313" max="13313" width="37.7109375" style="169" customWidth="1"/>
    <col min="13314" max="13321" width="14.7109375" style="169" customWidth="1"/>
    <col min="13322" max="13322" width="17.28515625" style="169" customWidth="1"/>
    <col min="13323" max="13323" width="14.140625" style="169" customWidth="1"/>
    <col min="13324" max="13324" width="16.7109375" style="169" customWidth="1"/>
    <col min="13325" max="13327" width="14.7109375" style="169" customWidth="1"/>
    <col min="13328" max="13568" width="8.85546875" style="169"/>
    <col min="13569" max="13569" width="37.7109375" style="169" customWidth="1"/>
    <col min="13570" max="13577" width="14.7109375" style="169" customWidth="1"/>
    <col min="13578" max="13578" width="17.28515625" style="169" customWidth="1"/>
    <col min="13579" max="13579" width="14.140625" style="169" customWidth="1"/>
    <col min="13580" max="13580" width="16.7109375" style="169" customWidth="1"/>
    <col min="13581" max="13583" width="14.7109375" style="169" customWidth="1"/>
    <col min="13584" max="13824" width="8.85546875" style="169"/>
    <col min="13825" max="13825" width="37.7109375" style="169" customWidth="1"/>
    <col min="13826" max="13833" width="14.7109375" style="169" customWidth="1"/>
    <col min="13834" max="13834" width="17.28515625" style="169" customWidth="1"/>
    <col min="13835" max="13835" width="14.140625" style="169" customWidth="1"/>
    <col min="13836" max="13836" width="16.7109375" style="169" customWidth="1"/>
    <col min="13837" max="13839" width="14.7109375" style="169" customWidth="1"/>
    <col min="13840" max="14080" width="8.85546875" style="169"/>
    <col min="14081" max="14081" width="37.7109375" style="169" customWidth="1"/>
    <col min="14082" max="14089" width="14.7109375" style="169" customWidth="1"/>
    <col min="14090" max="14090" width="17.28515625" style="169" customWidth="1"/>
    <col min="14091" max="14091" width="14.140625" style="169" customWidth="1"/>
    <col min="14092" max="14092" width="16.7109375" style="169" customWidth="1"/>
    <col min="14093" max="14095" width="14.7109375" style="169" customWidth="1"/>
    <col min="14096" max="14336" width="8.85546875" style="169"/>
    <col min="14337" max="14337" width="37.7109375" style="169" customWidth="1"/>
    <col min="14338" max="14345" width="14.7109375" style="169" customWidth="1"/>
    <col min="14346" max="14346" width="17.28515625" style="169" customWidth="1"/>
    <col min="14347" max="14347" width="14.140625" style="169" customWidth="1"/>
    <col min="14348" max="14348" width="16.7109375" style="169" customWidth="1"/>
    <col min="14349" max="14351" width="14.7109375" style="169" customWidth="1"/>
    <col min="14352" max="14592" width="8.85546875" style="169"/>
    <col min="14593" max="14593" width="37.7109375" style="169" customWidth="1"/>
    <col min="14594" max="14601" width="14.7109375" style="169" customWidth="1"/>
    <col min="14602" max="14602" width="17.28515625" style="169" customWidth="1"/>
    <col min="14603" max="14603" width="14.140625" style="169" customWidth="1"/>
    <col min="14604" max="14604" width="16.7109375" style="169" customWidth="1"/>
    <col min="14605" max="14607" width="14.7109375" style="169" customWidth="1"/>
    <col min="14608" max="14848" width="8.85546875" style="169"/>
    <col min="14849" max="14849" width="37.7109375" style="169" customWidth="1"/>
    <col min="14850" max="14857" width="14.7109375" style="169" customWidth="1"/>
    <col min="14858" max="14858" width="17.28515625" style="169" customWidth="1"/>
    <col min="14859" max="14859" width="14.140625" style="169" customWidth="1"/>
    <col min="14860" max="14860" width="16.7109375" style="169" customWidth="1"/>
    <col min="14861" max="14863" width="14.7109375" style="169" customWidth="1"/>
    <col min="14864" max="15104" width="8.85546875" style="169"/>
    <col min="15105" max="15105" width="37.7109375" style="169" customWidth="1"/>
    <col min="15106" max="15113" width="14.7109375" style="169" customWidth="1"/>
    <col min="15114" max="15114" width="17.28515625" style="169" customWidth="1"/>
    <col min="15115" max="15115" width="14.140625" style="169" customWidth="1"/>
    <col min="15116" max="15116" width="16.7109375" style="169" customWidth="1"/>
    <col min="15117" max="15119" width="14.7109375" style="169" customWidth="1"/>
    <col min="15120" max="15360" width="8.85546875" style="169"/>
    <col min="15361" max="15361" width="37.7109375" style="169" customWidth="1"/>
    <col min="15362" max="15369" width="14.7109375" style="169" customWidth="1"/>
    <col min="15370" max="15370" width="17.28515625" style="169" customWidth="1"/>
    <col min="15371" max="15371" width="14.140625" style="169" customWidth="1"/>
    <col min="15372" max="15372" width="16.7109375" style="169" customWidth="1"/>
    <col min="15373" max="15375" width="14.7109375" style="169" customWidth="1"/>
    <col min="15376" max="15616" width="8.85546875" style="169"/>
    <col min="15617" max="15617" width="37.7109375" style="169" customWidth="1"/>
    <col min="15618" max="15625" width="14.7109375" style="169" customWidth="1"/>
    <col min="15626" max="15626" width="17.28515625" style="169" customWidth="1"/>
    <col min="15627" max="15627" width="14.140625" style="169" customWidth="1"/>
    <col min="15628" max="15628" width="16.7109375" style="169" customWidth="1"/>
    <col min="15629" max="15631" width="14.7109375" style="169" customWidth="1"/>
    <col min="15632" max="15872" width="8.85546875" style="169"/>
    <col min="15873" max="15873" width="37.7109375" style="169" customWidth="1"/>
    <col min="15874" max="15881" width="14.7109375" style="169" customWidth="1"/>
    <col min="15882" max="15882" width="17.28515625" style="169" customWidth="1"/>
    <col min="15883" max="15883" width="14.140625" style="169" customWidth="1"/>
    <col min="15884" max="15884" width="16.7109375" style="169" customWidth="1"/>
    <col min="15885" max="15887" width="14.7109375" style="169" customWidth="1"/>
    <col min="15888" max="16128" width="8.85546875" style="169"/>
    <col min="16129" max="16129" width="37.7109375" style="169" customWidth="1"/>
    <col min="16130" max="16137" width="14.7109375" style="169" customWidth="1"/>
    <col min="16138" max="16138" width="17.28515625" style="169" customWidth="1"/>
    <col min="16139" max="16139" width="14.140625" style="169" customWidth="1"/>
    <col min="16140" max="16140" width="16.7109375" style="169" customWidth="1"/>
    <col min="16141" max="16143" width="14.7109375" style="169" customWidth="1"/>
    <col min="16144" max="16384" width="8.85546875" style="169"/>
  </cols>
  <sheetData>
    <row r="1" spans="1:15" s="231" customFormat="1" ht="18" customHeight="1" x14ac:dyDescent="0.2">
      <c r="A1" s="229" t="s">
        <v>2539</v>
      </c>
      <c r="B1" s="230"/>
      <c r="C1" s="230"/>
      <c r="D1" s="230"/>
      <c r="E1" s="230"/>
      <c r="F1" s="230"/>
      <c r="G1" s="230"/>
      <c r="H1" s="230"/>
      <c r="I1" s="230"/>
      <c r="J1" s="230"/>
      <c r="K1" s="230"/>
      <c r="L1" s="230"/>
      <c r="M1" s="230"/>
      <c r="N1" s="230"/>
      <c r="O1" s="230"/>
    </row>
    <row r="2" spans="1:15" s="231" customFormat="1" ht="18" customHeight="1" x14ac:dyDescent="0.2">
      <c r="A2" s="230"/>
      <c r="B2" s="230"/>
      <c r="C2" s="230"/>
      <c r="D2" s="230"/>
      <c r="E2" s="230"/>
      <c r="F2" s="230"/>
      <c r="G2" s="230"/>
      <c r="H2" s="230"/>
      <c r="I2" s="230"/>
      <c r="J2" s="230"/>
      <c r="K2" s="230"/>
      <c r="L2" s="230"/>
      <c r="M2" s="230"/>
      <c r="N2" s="230"/>
      <c r="O2" s="230"/>
    </row>
    <row r="3" spans="1:15" s="231" customFormat="1" ht="33.75" customHeight="1" x14ac:dyDescent="0.15">
      <c r="A3" s="232" t="s">
        <v>1320</v>
      </c>
      <c r="B3" s="232" t="s">
        <v>1416</v>
      </c>
      <c r="C3" s="233" t="s">
        <v>1497</v>
      </c>
      <c r="D3" s="232" t="s">
        <v>1498</v>
      </c>
      <c r="E3" s="232" t="s">
        <v>1876</v>
      </c>
      <c r="F3" s="233" t="s">
        <v>1499</v>
      </c>
      <c r="G3" s="232" t="s">
        <v>1500</v>
      </c>
      <c r="H3" s="232" t="s">
        <v>1501</v>
      </c>
      <c r="I3" s="232" t="s">
        <v>1877</v>
      </c>
      <c r="J3" s="233" t="s">
        <v>1878</v>
      </c>
      <c r="K3" s="233" t="s">
        <v>1502</v>
      </c>
      <c r="L3" s="234" t="s">
        <v>1503</v>
      </c>
      <c r="M3" s="232" t="s">
        <v>1504</v>
      </c>
      <c r="N3" s="233" t="s">
        <v>1879</v>
      </c>
      <c r="O3" s="232" t="s">
        <v>1505</v>
      </c>
    </row>
    <row r="4" spans="1:15" s="231" customFormat="1" ht="18" hidden="1" customHeight="1" x14ac:dyDescent="0.2">
      <c r="A4" s="235" t="s">
        <v>2001</v>
      </c>
      <c r="B4" s="235" t="s">
        <v>1506</v>
      </c>
      <c r="C4" s="235" t="s">
        <v>149</v>
      </c>
      <c r="D4" s="236">
        <v>0</v>
      </c>
      <c r="E4" s="236">
        <v>456710.9</v>
      </c>
      <c r="F4" s="236">
        <v>182684.27</v>
      </c>
      <c r="G4" s="236">
        <v>892329.87</v>
      </c>
      <c r="H4" s="236">
        <v>8855212.4900000002</v>
      </c>
      <c r="I4" s="236">
        <v>0</v>
      </c>
      <c r="J4" s="236">
        <v>1676147.86</v>
      </c>
      <c r="K4" s="236">
        <v>12063085.390000001</v>
      </c>
      <c r="L4" s="237">
        <v>1821786096.1600001</v>
      </c>
      <c r="M4" s="238">
        <v>1.3206959999999999</v>
      </c>
      <c r="N4" s="239">
        <v>1.1371870650562421E-2</v>
      </c>
      <c r="O4" s="240">
        <v>183</v>
      </c>
    </row>
    <row r="5" spans="1:15" s="231" customFormat="1" ht="18" hidden="1" customHeight="1" x14ac:dyDescent="0.2">
      <c r="A5" s="241" t="s">
        <v>2001</v>
      </c>
      <c r="B5" s="241" t="s">
        <v>1507</v>
      </c>
      <c r="C5" s="241" t="s">
        <v>149</v>
      </c>
      <c r="D5" s="242">
        <v>96299478.340000004</v>
      </c>
      <c r="E5" s="242">
        <v>6595990.1100000003</v>
      </c>
      <c r="F5" s="242">
        <v>2638396.15</v>
      </c>
      <c r="G5" s="242">
        <v>12890629.609999999</v>
      </c>
      <c r="H5" s="242">
        <v>127895522.17</v>
      </c>
      <c r="I5" s="242">
        <v>2671600.41</v>
      </c>
      <c r="J5" s="242">
        <v>24208492.199999999</v>
      </c>
      <c r="K5" s="242">
        <v>273200108.99000001</v>
      </c>
      <c r="L5" s="243">
        <v>26310380631.490002</v>
      </c>
      <c r="M5" s="244">
        <v>2.0710739999999999</v>
      </c>
      <c r="N5" s="245">
        <v>1.8673010802189492E-2</v>
      </c>
      <c r="O5" s="246">
        <v>183</v>
      </c>
    </row>
    <row r="6" spans="1:15" s="231" customFormat="1" ht="18" hidden="1" customHeight="1" x14ac:dyDescent="0.2">
      <c r="A6" s="235" t="s">
        <v>1163</v>
      </c>
      <c r="B6" s="235" t="s">
        <v>1506</v>
      </c>
      <c r="C6" s="235" t="s">
        <v>151</v>
      </c>
      <c r="D6" s="236">
        <v>0</v>
      </c>
      <c r="E6" s="236">
        <v>0</v>
      </c>
      <c r="F6" s="236">
        <v>330833.03000000003</v>
      </c>
      <c r="G6" s="236">
        <v>1654165</v>
      </c>
      <c r="H6" s="236">
        <v>15279574.16</v>
      </c>
      <c r="I6" s="236">
        <v>0</v>
      </c>
      <c r="J6" s="236">
        <v>2750328.14</v>
      </c>
      <c r="K6" s="236">
        <v>20014900.329999998</v>
      </c>
      <c r="L6" s="237">
        <v>3299181399.75</v>
      </c>
      <c r="M6" s="238">
        <v>1.21001</v>
      </c>
      <c r="N6" s="239">
        <v>1.0437377725903104E-2</v>
      </c>
      <c r="O6" s="240">
        <v>183</v>
      </c>
    </row>
    <row r="7" spans="1:15" s="231" customFormat="1" ht="18" hidden="1" customHeight="1" x14ac:dyDescent="0.2">
      <c r="A7" s="241" t="s">
        <v>1163</v>
      </c>
      <c r="B7" s="241" t="s">
        <v>1507</v>
      </c>
      <c r="C7" s="241" t="s">
        <v>151</v>
      </c>
      <c r="D7" s="242">
        <v>116586743.37</v>
      </c>
      <c r="E7" s="242">
        <v>0</v>
      </c>
      <c r="F7" s="242">
        <v>3194222.91</v>
      </c>
      <c r="G7" s="242">
        <v>15971114.83</v>
      </c>
      <c r="H7" s="242">
        <v>147542648</v>
      </c>
      <c r="I7" s="242">
        <v>4279822.43</v>
      </c>
      <c r="J7" s="242">
        <v>26557721.699999999</v>
      </c>
      <c r="K7" s="242">
        <v>314132273.24000001</v>
      </c>
      <c r="L7" s="243">
        <v>31853239616.23</v>
      </c>
      <c r="M7" s="244">
        <v>1.9669839999999998</v>
      </c>
      <c r="N7" s="245">
        <v>1.7738898975383378E-2</v>
      </c>
      <c r="O7" s="246">
        <v>183</v>
      </c>
    </row>
    <row r="8" spans="1:15" s="231" customFormat="1" ht="18" hidden="1" customHeight="1" x14ac:dyDescent="0.2">
      <c r="A8" s="235" t="s">
        <v>1164</v>
      </c>
      <c r="B8" s="235" t="s">
        <v>1506</v>
      </c>
      <c r="C8" s="235" t="s">
        <v>152</v>
      </c>
      <c r="D8" s="236">
        <v>0</v>
      </c>
      <c r="E8" s="236">
        <v>183275.28</v>
      </c>
      <c r="F8" s="236">
        <v>73309.98</v>
      </c>
      <c r="G8" s="236">
        <v>366550.27</v>
      </c>
      <c r="H8" s="236">
        <v>4189938.14</v>
      </c>
      <c r="I8" s="236">
        <v>0</v>
      </c>
      <c r="J8" s="236">
        <v>787176.72</v>
      </c>
      <c r="K8" s="236">
        <v>5600250.3899999997</v>
      </c>
      <c r="L8" s="237">
        <v>731067120.74000001</v>
      </c>
      <c r="M8" s="238">
        <v>1.52789</v>
      </c>
      <c r="N8" s="239">
        <v>1.3131279083193427E-2</v>
      </c>
      <c r="O8" s="240">
        <v>183</v>
      </c>
    </row>
    <row r="9" spans="1:15" s="231" customFormat="1" ht="18" hidden="1" customHeight="1" x14ac:dyDescent="0.2">
      <c r="A9" s="241" t="s">
        <v>1164</v>
      </c>
      <c r="B9" s="241" t="s">
        <v>1507</v>
      </c>
      <c r="C9" s="241" t="s">
        <v>152</v>
      </c>
      <c r="D9" s="242">
        <v>27800399.75</v>
      </c>
      <c r="E9" s="242">
        <v>1510928.94</v>
      </c>
      <c r="F9" s="242">
        <v>604371.68000000005</v>
      </c>
      <c r="G9" s="242">
        <v>3021858.17</v>
      </c>
      <c r="H9" s="242">
        <v>34543430.439999998</v>
      </c>
      <c r="I9" s="242">
        <v>979865.99</v>
      </c>
      <c r="J9" s="242">
        <v>6489771</v>
      </c>
      <c r="K9" s="242">
        <v>74950625.969999999</v>
      </c>
      <c r="L9" s="243">
        <v>6026793818.2799997</v>
      </c>
      <c r="M9" s="244">
        <v>2.480451</v>
      </c>
      <c r="N9" s="245">
        <v>2.2332476179639852E-2</v>
      </c>
      <c r="O9" s="246">
        <v>183</v>
      </c>
    </row>
    <row r="10" spans="1:15" s="231" customFormat="1" ht="18" hidden="1" customHeight="1" x14ac:dyDescent="0.2">
      <c r="A10" s="235" t="s">
        <v>1165</v>
      </c>
      <c r="B10" s="235" t="s">
        <v>1506</v>
      </c>
      <c r="C10" s="235" t="s">
        <v>153</v>
      </c>
      <c r="D10" s="236">
        <v>0</v>
      </c>
      <c r="E10" s="236">
        <v>3561162.57</v>
      </c>
      <c r="F10" s="236">
        <v>1424465.05</v>
      </c>
      <c r="G10" s="236">
        <v>7044478.6399999997</v>
      </c>
      <c r="H10" s="236">
        <v>42134963.850000001</v>
      </c>
      <c r="I10" s="236">
        <v>0</v>
      </c>
      <c r="J10" s="236">
        <v>8225311.5800000001</v>
      </c>
      <c r="K10" s="236">
        <v>62390381.689999998</v>
      </c>
      <c r="L10" s="237">
        <v>14205331892.27</v>
      </c>
      <c r="M10" s="238">
        <v>0.87600800000000001</v>
      </c>
      <c r="N10" s="239">
        <v>7.6051835359873523E-3</v>
      </c>
      <c r="O10" s="240">
        <v>183</v>
      </c>
    </row>
    <row r="11" spans="1:15" s="231" customFormat="1" ht="18" hidden="1" customHeight="1" x14ac:dyDescent="0.2">
      <c r="A11" s="241" t="s">
        <v>1165</v>
      </c>
      <c r="B11" s="241" t="s">
        <v>1507</v>
      </c>
      <c r="C11" s="241" t="s">
        <v>153</v>
      </c>
      <c r="D11" s="242">
        <v>276995912.51999998</v>
      </c>
      <c r="E11" s="242">
        <v>14734201.439999999</v>
      </c>
      <c r="F11" s="242">
        <v>5893680.5300000003</v>
      </c>
      <c r="G11" s="242">
        <v>29142846.989999998</v>
      </c>
      <c r="H11" s="242">
        <v>174377711.63</v>
      </c>
      <c r="I11" s="242">
        <v>10366352.369999999</v>
      </c>
      <c r="J11" s="242">
        <v>34040179.479999997</v>
      </c>
      <c r="K11" s="242">
        <v>545550884.96000004</v>
      </c>
      <c r="L11" s="243">
        <v>58771707834.139999</v>
      </c>
      <c r="M11" s="244">
        <v>1.8514359999999999</v>
      </c>
      <c r="N11" s="245">
        <v>1.7007336511438383E-2</v>
      </c>
      <c r="O11" s="246">
        <v>183</v>
      </c>
    </row>
    <row r="12" spans="1:15" s="231" customFormat="1" ht="18" hidden="1" customHeight="1" x14ac:dyDescent="0.2">
      <c r="A12" s="235" t="s">
        <v>1166</v>
      </c>
      <c r="B12" s="235" t="s">
        <v>1506</v>
      </c>
      <c r="C12" s="235" t="s">
        <v>154</v>
      </c>
      <c r="D12" s="236">
        <v>0</v>
      </c>
      <c r="E12" s="236">
        <v>273496.31</v>
      </c>
      <c r="F12" s="236">
        <v>109398.55</v>
      </c>
      <c r="G12" s="236">
        <v>546992.74</v>
      </c>
      <c r="H12" s="236">
        <v>5344724.5999999996</v>
      </c>
      <c r="I12" s="236">
        <v>0</v>
      </c>
      <c r="J12" s="236">
        <v>1011281.86</v>
      </c>
      <c r="K12" s="236">
        <v>7285894.0599999996</v>
      </c>
      <c r="L12" s="237">
        <v>1090941710.3599999</v>
      </c>
      <c r="M12" s="238">
        <v>1.332058</v>
      </c>
      <c r="N12" s="239">
        <v>1.1471682476517961E-2</v>
      </c>
      <c r="O12" s="240">
        <v>183</v>
      </c>
    </row>
    <row r="13" spans="1:15" s="231" customFormat="1" ht="18" hidden="1" customHeight="1" x14ac:dyDescent="0.2">
      <c r="A13" s="241" t="s">
        <v>1166</v>
      </c>
      <c r="B13" s="241" t="s">
        <v>1507</v>
      </c>
      <c r="C13" s="241" t="s">
        <v>154</v>
      </c>
      <c r="D13" s="242">
        <v>55710904.960000001</v>
      </c>
      <c r="E13" s="242">
        <v>3165467.89</v>
      </c>
      <c r="F13" s="242">
        <v>1266187.0900000001</v>
      </c>
      <c r="G13" s="242">
        <v>6330935.5999999996</v>
      </c>
      <c r="H13" s="242">
        <v>61843867.5</v>
      </c>
      <c r="I13" s="242">
        <v>2505837.9500000002</v>
      </c>
      <c r="J13" s="242">
        <v>11701704.34</v>
      </c>
      <c r="K13" s="242">
        <v>142524905.33000001</v>
      </c>
      <c r="L13" s="243">
        <v>12626151523.18</v>
      </c>
      <c r="M13" s="244">
        <v>2.2514460000000001</v>
      </c>
      <c r="N13" s="245">
        <v>2.0270114597782541E-2</v>
      </c>
      <c r="O13" s="246">
        <v>183</v>
      </c>
    </row>
    <row r="14" spans="1:15" s="231" customFormat="1" ht="18" hidden="1" customHeight="1" x14ac:dyDescent="0.2">
      <c r="A14" s="235" t="s">
        <v>1167</v>
      </c>
      <c r="B14" s="235" t="s">
        <v>1506</v>
      </c>
      <c r="C14" s="235" t="s">
        <v>155</v>
      </c>
      <c r="D14" s="236">
        <v>0</v>
      </c>
      <c r="E14" s="236">
        <v>0</v>
      </c>
      <c r="F14" s="236">
        <v>28992</v>
      </c>
      <c r="G14" s="236">
        <v>202138.63</v>
      </c>
      <c r="H14" s="236">
        <v>910283.11</v>
      </c>
      <c r="I14" s="236">
        <v>0</v>
      </c>
      <c r="J14" s="236">
        <v>163848.88</v>
      </c>
      <c r="K14" s="236">
        <v>1305262.6200000001</v>
      </c>
      <c r="L14" s="237">
        <v>289121470.17000002</v>
      </c>
      <c r="M14" s="238">
        <v>0.90044899999999994</v>
      </c>
      <c r="N14" s="239">
        <v>7.874165294986496E-3</v>
      </c>
      <c r="O14" s="240">
        <v>183</v>
      </c>
    </row>
    <row r="15" spans="1:15" s="231" customFormat="1" ht="18" hidden="1" customHeight="1" x14ac:dyDescent="0.2">
      <c r="A15" s="241" t="s">
        <v>1167</v>
      </c>
      <c r="B15" s="241" t="s">
        <v>1507</v>
      </c>
      <c r="C15" s="241" t="s">
        <v>155</v>
      </c>
      <c r="D15" s="242">
        <v>1301180.31</v>
      </c>
      <c r="E15" s="242">
        <v>0</v>
      </c>
      <c r="F15" s="242">
        <v>36144.76</v>
      </c>
      <c r="G15" s="242">
        <v>256604.6</v>
      </c>
      <c r="H15" s="242">
        <v>1131019.5900000001</v>
      </c>
      <c r="I15" s="242">
        <v>0</v>
      </c>
      <c r="J15" s="242">
        <v>203583.64</v>
      </c>
      <c r="K15" s="242">
        <v>2928532.9</v>
      </c>
      <c r="L15" s="243">
        <v>360440793.97000003</v>
      </c>
      <c r="M15" s="244">
        <v>1.620533</v>
      </c>
      <c r="N15" s="245">
        <v>1.5078781807748454E-2</v>
      </c>
      <c r="O15" s="246">
        <v>183</v>
      </c>
    </row>
    <row r="16" spans="1:15" s="231" customFormat="1" ht="18" hidden="1" customHeight="1" x14ac:dyDescent="0.2">
      <c r="A16" s="235" t="s">
        <v>1168</v>
      </c>
      <c r="B16" s="235" t="s">
        <v>1506</v>
      </c>
      <c r="C16" s="235" t="s">
        <v>160</v>
      </c>
      <c r="D16" s="236">
        <v>0</v>
      </c>
      <c r="E16" s="236">
        <v>0</v>
      </c>
      <c r="F16" s="236">
        <v>3605888.46</v>
      </c>
      <c r="G16" s="236">
        <v>6411606.7999999998</v>
      </c>
      <c r="H16" s="236">
        <v>26648799.690000001</v>
      </c>
      <c r="I16" s="236">
        <v>0</v>
      </c>
      <c r="J16" s="236">
        <v>4796803.7</v>
      </c>
      <c r="K16" s="236">
        <v>41463098.649999999</v>
      </c>
      <c r="L16" s="237">
        <v>35960119319.400002</v>
      </c>
      <c r="M16" s="238">
        <v>0.22997599999999999</v>
      </c>
      <c r="N16" s="239">
        <v>2.0337036977811081E-3</v>
      </c>
      <c r="O16" s="240">
        <v>183</v>
      </c>
    </row>
    <row r="17" spans="1:15" s="231" customFormat="1" ht="18" hidden="1" customHeight="1" x14ac:dyDescent="0.2">
      <c r="A17" s="241" t="s">
        <v>1168</v>
      </c>
      <c r="B17" s="241" t="s">
        <v>1507</v>
      </c>
      <c r="C17" s="241" t="s">
        <v>160</v>
      </c>
      <c r="D17" s="242">
        <v>23923148.449999999</v>
      </c>
      <c r="E17" s="242">
        <v>0</v>
      </c>
      <c r="F17" s="242">
        <v>1259126.28</v>
      </c>
      <c r="G17" s="242">
        <v>2227560.88</v>
      </c>
      <c r="H17" s="242">
        <v>9314955.1799999997</v>
      </c>
      <c r="I17" s="242">
        <v>0</v>
      </c>
      <c r="J17" s="242">
        <v>1676700.08</v>
      </c>
      <c r="K17" s="242">
        <v>38401490.869999997</v>
      </c>
      <c r="L17" s="243">
        <v>12556649231.26</v>
      </c>
      <c r="M17" s="244">
        <v>0.609981</v>
      </c>
      <c r="N17" s="245">
        <v>5.8334750229989954E-3</v>
      </c>
      <c r="O17" s="246">
        <v>183</v>
      </c>
    </row>
    <row r="18" spans="1:15" s="231" customFormat="1" ht="18" hidden="1" customHeight="1" x14ac:dyDescent="0.2">
      <c r="A18" s="235" t="s">
        <v>1169</v>
      </c>
      <c r="B18" s="235" t="s">
        <v>1506</v>
      </c>
      <c r="C18" s="235" t="s">
        <v>168</v>
      </c>
      <c r="D18" s="236">
        <v>0</v>
      </c>
      <c r="E18" s="236">
        <v>0</v>
      </c>
      <c r="F18" s="236">
        <v>618435.01</v>
      </c>
      <c r="G18" s="236">
        <v>1769009.87</v>
      </c>
      <c r="H18" s="236">
        <v>5652314.6799999997</v>
      </c>
      <c r="I18" s="236">
        <v>0</v>
      </c>
      <c r="J18" s="236">
        <v>1017437.78</v>
      </c>
      <c r="K18" s="236">
        <v>9057197.3399999999</v>
      </c>
      <c r="L18" s="237">
        <v>6167402496.5200005</v>
      </c>
      <c r="M18" s="238">
        <v>0.29290899999999997</v>
      </c>
      <c r="N18" s="239">
        <v>2.6000550501930858E-3</v>
      </c>
      <c r="O18" s="240">
        <v>183</v>
      </c>
    </row>
    <row r="19" spans="1:15" s="231" customFormat="1" ht="18" hidden="1" customHeight="1" x14ac:dyDescent="0.2">
      <c r="A19" s="241" t="s">
        <v>1169</v>
      </c>
      <c r="B19" s="241" t="s">
        <v>1507</v>
      </c>
      <c r="C19" s="241" t="s">
        <v>168</v>
      </c>
      <c r="D19" s="242">
        <v>10893809.529999999</v>
      </c>
      <c r="E19" s="242">
        <v>0</v>
      </c>
      <c r="F19" s="242">
        <v>387509.1</v>
      </c>
      <c r="G19" s="242">
        <v>1123422.07</v>
      </c>
      <c r="H19" s="242">
        <v>4994890.7300000004</v>
      </c>
      <c r="I19" s="242">
        <v>0</v>
      </c>
      <c r="J19" s="242">
        <v>899094.6</v>
      </c>
      <c r="K19" s="242">
        <v>18298726.030000001</v>
      </c>
      <c r="L19" s="243">
        <v>3864393927.3000002</v>
      </c>
      <c r="M19" s="244">
        <v>0.94445499999999993</v>
      </c>
      <c r="N19" s="245">
        <v>8.9804982513979753E-3</v>
      </c>
      <c r="O19" s="246">
        <v>183</v>
      </c>
    </row>
    <row r="20" spans="1:15" s="231" customFormat="1" ht="18" hidden="1" customHeight="1" x14ac:dyDescent="0.2">
      <c r="A20" s="235" t="s">
        <v>1551</v>
      </c>
      <c r="B20" s="235" t="s">
        <v>1506</v>
      </c>
      <c r="C20" s="235" t="s">
        <v>169</v>
      </c>
      <c r="D20" s="236">
        <v>0</v>
      </c>
      <c r="E20" s="236">
        <v>0</v>
      </c>
      <c r="F20" s="236">
        <v>739719.92</v>
      </c>
      <c r="G20" s="236">
        <v>1109581.6399999999</v>
      </c>
      <c r="H20" s="236">
        <v>1560468.51</v>
      </c>
      <c r="I20" s="236">
        <v>0</v>
      </c>
      <c r="J20" s="236">
        <v>280915.60000000003</v>
      </c>
      <c r="K20" s="236">
        <v>3690685.67</v>
      </c>
      <c r="L20" s="237">
        <v>7376967347.9700003</v>
      </c>
      <c r="M20" s="238">
        <v>9.9786E-2</v>
      </c>
      <c r="N20" s="239">
        <v>9.2191102330663633E-4</v>
      </c>
      <c r="O20" s="240">
        <v>183</v>
      </c>
    </row>
    <row r="21" spans="1:15" s="231" customFormat="1" ht="18" hidden="1" customHeight="1" x14ac:dyDescent="0.2">
      <c r="A21" s="241" t="s">
        <v>1551</v>
      </c>
      <c r="B21" s="241" t="s">
        <v>1507</v>
      </c>
      <c r="C21" s="241" t="s">
        <v>169</v>
      </c>
      <c r="D21" s="242">
        <v>1751152.6800000002</v>
      </c>
      <c r="E21" s="242">
        <v>0</v>
      </c>
      <c r="F21" s="242">
        <v>350230.58</v>
      </c>
      <c r="G21" s="242">
        <v>525345.75</v>
      </c>
      <c r="H21" s="242">
        <v>739013.45</v>
      </c>
      <c r="I21" s="242">
        <v>0</v>
      </c>
      <c r="J21" s="242">
        <v>133037.62</v>
      </c>
      <c r="K21" s="242">
        <v>3498780.08</v>
      </c>
      <c r="L21" s="243">
        <v>3492706497.8400002</v>
      </c>
      <c r="M21" s="244">
        <v>0.19980000000000001</v>
      </c>
      <c r="N21" s="245">
        <v>1.9220317793238687E-3</v>
      </c>
      <c r="O21" s="246">
        <v>183</v>
      </c>
    </row>
    <row r="22" spans="1:15" s="231" customFormat="1" ht="18" hidden="1" customHeight="1" x14ac:dyDescent="0.2">
      <c r="A22" s="235" t="s">
        <v>1170</v>
      </c>
      <c r="B22" s="235" t="s">
        <v>1506</v>
      </c>
      <c r="C22" s="235" t="s">
        <v>170</v>
      </c>
      <c r="D22" s="236">
        <v>0</v>
      </c>
      <c r="E22" s="236">
        <v>1089270.81</v>
      </c>
      <c r="F22" s="236">
        <v>435708.38</v>
      </c>
      <c r="G22" s="236">
        <v>1960687.48</v>
      </c>
      <c r="H22" s="236">
        <v>13167902.85</v>
      </c>
      <c r="I22" s="236">
        <v>0</v>
      </c>
      <c r="J22" s="236">
        <v>2566284.92</v>
      </c>
      <c r="K22" s="236">
        <v>19219854.440000001</v>
      </c>
      <c r="L22" s="237">
        <v>4345036581.2799997</v>
      </c>
      <c r="M22" s="238">
        <v>0.88226399999999994</v>
      </c>
      <c r="N22" s="239">
        <v>7.6446159443112789E-3</v>
      </c>
      <c r="O22" s="240">
        <v>183</v>
      </c>
    </row>
    <row r="23" spans="1:15" s="231" customFormat="1" ht="18" hidden="1" customHeight="1" x14ac:dyDescent="0.2">
      <c r="A23" s="241" t="s">
        <v>1170</v>
      </c>
      <c r="B23" s="241" t="s">
        <v>1507</v>
      </c>
      <c r="C23" s="241" t="s">
        <v>170</v>
      </c>
      <c r="D23" s="242">
        <v>248285667.75</v>
      </c>
      <c r="E23" s="242">
        <v>12540022.52</v>
      </c>
      <c r="F23" s="242">
        <v>5016008.92</v>
      </c>
      <c r="G23" s="242">
        <v>22572040.609999999</v>
      </c>
      <c r="H23" s="242">
        <v>151582845.80000001</v>
      </c>
      <c r="I23" s="242">
        <v>3446922.67</v>
      </c>
      <c r="J23" s="242">
        <v>29542048.82</v>
      </c>
      <c r="K23" s="242">
        <v>472985557.08999997</v>
      </c>
      <c r="L23" s="243">
        <v>50019249448.239998</v>
      </c>
      <c r="M23" s="244">
        <v>1.8860469999999998</v>
      </c>
      <c r="N23" s="245">
        <v>1.7545021725712904E-2</v>
      </c>
      <c r="O23" s="246">
        <v>183</v>
      </c>
    </row>
    <row r="24" spans="1:15" s="231" customFormat="1" ht="18" hidden="1" customHeight="1" x14ac:dyDescent="0.2">
      <c r="A24" s="235" t="s">
        <v>1523</v>
      </c>
      <c r="B24" s="235" t="s">
        <v>1506</v>
      </c>
      <c r="C24" s="235" t="s">
        <v>171</v>
      </c>
      <c r="D24" s="236">
        <v>0</v>
      </c>
      <c r="E24" s="236">
        <v>186545.58</v>
      </c>
      <c r="F24" s="236">
        <v>74618.259999999995</v>
      </c>
      <c r="G24" s="236">
        <v>325458.23</v>
      </c>
      <c r="H24" s="236">
        <v>1765282.19</v>
      </c>
      <c r="I24" s="236">
        <v>0</v>
      </c>
      <c r="J24" s="236">
        <v>351329.48</v>
      </c>
      <c r="K24" s="236">
        <v>2703233.74</v>
      </c>
      <c r="L24" s="237">
        <v>744117709.74000001</v>
      </c>
      <c r="M24" s="238">
        <v>0.724576</v>
      </c>
      <c r="N24" s="239">
        <v>6.304051795504315E-3</v>
      </c>
      <c r="O24" s="240">
        <v>183</v>
      </c>
    </row>
    <row r="25" spans="1:15" s="231" customFormat="1" ht="18" hidden="1" customHeight="1" x14ac:dyDescent="0.2">
      <c r="A25" s="241" t="s">
        <v>1523</v>
      </c>
      <c r="B25" s="241" t="s">
        <v>1507</v>
      </c>
      <c r="C25" s="241" t="s">
        <v>171</v>
      </c>
      <c r="D25" s="242">
        <v>117438847.66</v>
      </c>
      <c r="E25" s="242">
        <v>4433069.8</v>
      </c>
      <c r="F25" s="242">
        <v>1773227.9300000002</v>
      </c>
      <c r="G25" s="242">
        <v>7724030.9699999997</v>
      </c>
      <c r="H25" s="242">
        <v>42057516.329999998</v>
      </c>
      <c r="I25" s="242">
        <v>5379819.1399999997</v>
      </c>
      <c r="J25" s="242">
        <v>8368306.6399999997</v>
      </c>
      <c r="K25" s="242">
        <v>187174818.47</v>
      </c>
      <c r="L25" s="243">
        <v>17682483562.810001</v>
      </c>
      <c r="M25" s="244">
        <v>2.1112799999999998</v>
      </c>
      <c r="N25" s="245">
        <v>1.9562054012718679E-2</v>
      </c>
      <c r="O25" s="246">
        <v>183</v>
      </c>
    </row>
    <row r="26" spans="1:15" s="231" customFormat="1" ht="18" hidden="1" customHeight="1" x14ac:dyDescent="0.2">
      <c r="A26" s="235" t="s">
        <v>3</v>
      </c>
      <c r="B26" s="235" t="s">
        <v>1506</v>
      </c>
      <c r="C26" s="235" t="s">
        <v>172</v>
      </c>
      <c r="D26" s="236">
        <v>0</v>
      </c>
      <c r="E26" s="236">
        <v>599537.21</v>
      </c>
      <c r="F26" s="236">
        <v>239814.9</v>
      </c>
      <c r="G26" s="236">
        <v>1318981.8700000001</v>
      </c>
      <c r="H26" s="236">
        <v>10083499.77</v>
      </c>
      <c r="I26" s="236">
        <v>0</v>
      </c>
      <c r="J26" s="236">
        <v>1922945.14</v>
      </c>
      <c r="K26" s="236">
        <v>14164778.890000001</v>
      </c>
      <c r="L26" s="237">
        <v>2391519032.3400002</v>
      </c>
      <c r="M26" s="238">
        <v>1.1813479999999998</v>
      </c>
      <c r="N26" s="239">
        <v>1.0209733605889717E-2</v>
      </c>
      <c r="O26" s="240">
        <v>183</v>
      </c>
    </row>
    <row r="27" spans="1:15" s="231" customFormat="1" ht="18" hidden="1" customHeight="1" x14ac:dyDescent="0.2">
      <c r="A27" s="241" t="s">
        <v>3</v>
      </c>
      <c r="B27" s="241" t="s">
        <v>1507</v>
      </c>
      <c r="C27" s="241" t="s">
        <v>172</v>
      </c>
      <c r="D27" s="242">
        <v>51617928.149999999</v>
      </c>
      <c r="E27" s="242">
        <v>2508954.2200000002</v>
      </c>
      <c r="F27" s="242">
        <v>1003581.74</v>
      </c>
      <c r="G27" s="242">
        <v>5519699.3099999996</v>
      </c>
      <c r="H27" s="242">
        <v>42247615.859999999</v>
      </c>
      <c r="I27" s="242">
        <v>1531203.16</v>
      </c>
      <c r="J27" s="242">
        <v>8056175.4000000004</v>
      </c>
      <c r="K27" s="242">
        <v>112485157.84</v>
      </c>
      <c r="L27" s="243">
        <v>10007782108.280001</v>
      </c>
      <c r="M27" s="244">
        <v>2.2418119999999999</v>
      </c>
      <c r="N27" s="245">
        <v>2.0507368505087029E-2</v>
      </c>
      <c r="O27" s="246">
        <v>183</v>
      </c>
    </row>
    <row r="28" spans="1:15" s="231" customFormat="1" ht="18" hidden="1" customHeight="1" x14ac:dyDescent="0.2">
      <c r="A28" s="235" t="s">
        <v>4</v>
      </c>
      <c r="B28" s="235" t="s">
        <v>1506</v>
      </c>
      <c r="C28" s="235" t="s">
        <v>173</v>
      </c>
      <c r="D28" s="236">
        <v>0</v>
      </c>
      <c r="E28" s="236">
        <v>3680913.74</v>
      </c>
      <c r="F28" s="236">
        <v>1472365.53</v>
      </c>
      <c r="G28" s="236">
        <v>9112598.4600000009</v>
      </c>
      <c r="H28" s="236">
        <v>31015201.48</v>
      </c>
      <c r="I28" s="236">
        <v>0</v>
      </c>
      <c r="J28" s="236">
        <v>6245319.3200000003</v>
      </c>
      <c r="K28" s="236">
        <v>51526398.530000001</v>
      </c>
      <c r="L28" s="237">
        <v>14683064804.42</v>
      </c>
      <c r="M28" s="238">
        <v>0.69992999999999994</v>
      </c>
      <c r="N28" s="239">
        <v>6.1509447810583354E-3</v>
      </c>
      <c r="O28" s="240">
        <v>183</v>
      </c>
    </row>
    <row r="29" spans="1:15" s="231" customFormat="1" ht="18" hidden="1" customHeight="1" x14ac:dyDescent="0.2">
      <c r="A29" s="241" t="s">
        <v>4</v>
      </c>
      <c r="B29" s="241" t="s">
        <v>1507</v>
      </c>
      <c r="C29" s="241" t="s">
        <v>173</v>
      </c>
      <c r="D29" s="242">
        <v>285228423.31999999</v>
      </c>
      <c r="E29" s="242">
        <v>13192596.9</v>
      </c>
      <c r="F29" s="242">
        <v>5277038.7300000004</v>
      </c>
      <c r="G29" s="242">
        <v>32665170.329999998</v>
      </c>
      <c r="H29" s="242">
        <v>115394479.16</v>
      </c>
      <c r="I29" s="242">
        <v>16418634.619999999</v>
      </c>
      <c r="J29" s="242">
        <v>23145739.199999999</v>
      </c>
      <c r="K29" s="242">
        <v>491322082.25999999</v>
      </c>
      <c r="L29" s="243">
        <v>52622992995.93</v>
      </c>
      <c r="M29" s="244">
        <v>1.8622269999999999</v>
      </c>
      <c r="N29" s="245">
        <v>1.7122682390796236E-2</v>
      </c>
      <c r="O29" s="246">
        <v>183</v>
      </c>
    </row>
    <row r="30" spans="1:15" s="231" customFormat="1" ht="18" hidden="1" customHeight="1" x14ac:dyDescent="0.2">
      <c r="A30" s="235" t="s">
        <v>7</v>
      </c>
      <c r="B30" s="235" t="s">
        <v>1506</v>
      </c>
      <c r="C30" s="235" t="s">
        <v>176</v>
      </c>
      <c r="D30" s="236">
        <v>0</v>
      </c>
      <c r="E30" s="236">
        <v>0</v>
      </c>
      <c r="F30" s="236">
        <v>5726270.7800000003</v>
      </c>
      <c r="G30" s="236">
        <v>10040092.18</v>
      </c>
      <c r="H30" s="236">
        <v>56997803.609999999</v>
      </c>
      <c r="I30" s="236">
        <v>0</v>
      </c>
      <c r="J30" s="236">
        <v>10259457.76</v>
      </c>
      <c r="K30" s="236">
        <v>83023624.329999998</v>
      </c>
      <c r="L30" s="237">
        <v>57105793930.360001</v>
      </c>
      <c r="M30" s="238">
        <v>0.28997699999999998</v>
      </c>
      <c r="N30" s="239">
        <v>2.5414358991388544E-3</v>
      </c>
      <c r="O30" s="240">
        <v>183</v>
      </c>
    </row>
    <row r="31" spans="1:15" s="231" customFormat="1" ht="18" hidden="1" customHeight="1" x14ac:dyDescent="0.2">
      <c r="A31" s="241" t="s">
        <v>7</v>
      </c>
      <c r="B31" s="241" t="s">
        <v>1507</v>
      </c>
      <c r="C31" s="241" t="s">
        <v>176</v>
      </c>
      <c r="D31" s="242">
        <v>37838185.350000001</v>
      </c>
      <c r="E31" s="242">
        <v>0</v>
      </c>
      <c r="F31" s="242">
        <v>2325796.21</v>
      </c>
      <c r="G31" s="242">
        <v>4064041.92</v>
      </c>
      <c r="H31" s="242">
        <v>24602789.879999999</v>
      </c>
      <c r="I31" s="242">
        <v>0</v>
      </c>
      <c r="J31" s="242">
        <v>4428440.0599999996</v>
      </c>
      <c r="K31" s="242">
        <v>73259253.420000002</v>
      </c>
      <c r="L31" s="243">
        <v>23193983757.549999</v>
      </c>
      <c r="M31" s="244">
        <v>0.62998299999999996</v>
      </c>
      <c r="N31" s="245">
        <v>5.9190134602100019E-3</v>
      </c>
      <c r="O31" s="246">
        <v>183</v>
      </c>
    </row>
    <row r="32" spans="1:15" s="231" customFormat="1" ht="18" customHeight="1" x14ac:dyDescent="0.2">
      <c r="A32" s="235" t="s">
        <v>8</v>
      </c>
      <c r="B32" s="235" t="s">
        <v>1506</v>
      </c>
      <c r="C32" s="235" t="s">
        <v>182</v>
      </c>
      <c r="D32" s="236">
        <v>0</v>
      </c>
      <c r="E32" s="236">
        <v>0</v>
      </c>
      <c r="F32" s="236">
        <v>5015.87</v>
      </c>
      <c r="G32" s="236">
        <v>46340.68</v>
      </c>
      <c r="H32" s="236">
        <v>98370.95</v>
      </c>
      <c r="I32" s="236">
        <v>0</v>
      </c>
      <c r="J32" s="236">
        <v>17706.71</v>
      </c>
      <c r="K32" s="236">
        <v>167434.21</v>
      </c>
      <c r="L32" s="237">
        <v>50020222.950000003</v>
      </c>
      <c r="M32" s="238">
        <v>0.66763699999999992</v>
      </c>
      <c r="N32" s="239">
        <v>5.9703215884984511E-3</v>
      </c>
      <c r="O32" s="240">
        <v>183</v>
      </c>
    </row>
    <row r="33" spans="1:15" s="231" customFormat="1" ht="18" customHeight="1" x14ac:dyDescent="0.2">
      <c r="A33" s="241" t="s">
        <v>8</v>
      </c>
      <c r="B33" s="241" t="s">
        <v>1507</v>
      </c>
      <c r="C33" s="241" t="s">
        <v>182</v>
      </c>
      <c r="D33" s="242">
        <v>2910679.23</v>
      </c>
      <c r="E33" s="242">
        <v>0</v>
      </c>
      <c r="F33" s="242">
        <v>65410.2</v>
      </c>
      <c r="G33" s="242">
        <v>617534.82000000007</v>
      </c>
      <c r="H33" s="242">
        <v>1269681.72</v>
      </c>
      <c r="I33" s="242">
        <v>-18884.8</v>
      </c>
      <c r="J33" s="242">
        <v>228545.19</v>
      </c>
      <c r="K33" s="242">
        <v>5072966.3600000003</v>
      </c>
      <c r="L33" s="243">
        <v>652270406.75999999</v>
      </c>
      <c r="M33" s="244">
        <v>1.5512299999999999</v>
      </c>
      <c r="N33" s="245">
        <v>1.4871188999242869E-2</v>
      </c>
      <c r="O33" s="246">
        <v>183</v>
      </c>
    </row>
    <row r="34" spans="1:15" s="231" customFormat="1" ht="18" hidden="1" customHeight="1" x14ac:dyDescent="0.2">
      <c r="A34" s="235" t="s">
        <v>1171</v>
      </c>
      <c r="B34" s="235" t="s">
        <v>1506</v>
      </c>
      <c r="C34" s="235" t="s">
        <v>184</v>
      </c>
      <c r="D34" s="236">
        <v>0</v>
      </c>
      <c r="E34" s="236">
        <v>9775.33</v>
      </c>
      <c r="F34" s="236">
        <v>3910.2</v>
      </c>
      <c r="G34" s="236">
        <v>44016.18</v>
      </c>
      <c r="H34" s="236">
        <v>220369.22</v>
      </c>
      <c r="I34" s="236">
        <v>0</v>
      </c>
      <c r="J34" s="236">
        <v>41426.18</v>
      </c>
      <c r="K34" s="236">
        <v>319497.11</v>
      </c>
      <c r="L34" s="237">
        <v>38991912.200000003</v>
      </c>
      <c r="M34" s="238">
        <v>1.634309</v>
      </c>
      <c r="N34" s="239">
        <v>1.4224035586572524E-2</v>
      </c>
      <c r="O34" s="240">
        <v>183</v>
      </c>
    </row>
    <row r="35" spans="1:15" s="231" customFormat="1" ht="18" hidden="1" customHeight="1" x14ac:dyDescent="0.2">
      <c r="A35" s="241" t="s">
        <v>1171</v>
      </c>
      <c r="B35" s="241" t="s">
        <v>1507</v>
      </c>
      <c r="C35" s="241" t="s">
        <v>184</v>
      </c>
      <c r="D35" s="242">
        <v>1017726.26</v>
      </c>
      <c r="E35" s="242">
        <v>84480.57</v>
      </c>
      <c r="F35" s="242">
        <v>33792.15</v>
      </c>
      <c r="G35" s="242">
        <v>383983.5</v>
      </c>
      <c r="H35" s="242">
        <v>1901369.22</v>
      </c>
      <c r="I35" s="242">
        <v>7317.32</v>
      </c>
      <c r="J35" s="242">
        <v>357453.68</v>
      </c>
      <c r="K35" s="242">
        <v>3786122.7</v>
      </c>
      <c r="L35" s="243">
        <v>336955598.49000001</v>
      </c>
      <c r="M35" s="244">
        <v>2.2411129999999999</v>
      </c>
      <c r="N35" s="245">
        <v>2.0251948683005956E-2</v>
      </c>
      <c r="O35" s="246">
        <v>183</v>
      </c>
    </row>
    <row r="36" spans="1:15" s="231" customFormat="1" ht="18" hidden="1" customHeight="1" x14ac:dyDescent="0.2">
      <c r="A36" s="235" t="s">
        <v>1172</v>
      </c>
      <c r="B36" s="235" t="s">
        <v>1506</v>
      </c>
      <c r="C36" s="235" t="s">
        <v>185</v>
      </c>
      <c r="D36" s="236">
        <v>0</v>
      </c>
      <c r="E36" s="236">
        <v>0</v>
      </c>
      <c r="F36" s="236">
        <v>695909.39</v>
      </c>
      <c r="G36" s="236">
        <v>1043864</v>
      </c>
      <c r="H36" s="236">
        <v>5637833.1900000004</v>
      </c>
      <c r="I36" s="236">
        <v>0</v>
      </c>
      <c r="J36" s="236">
        <v>1014797.52</v>
      </c>
      <c r="K36" s="236">
        <v>8392404.0999999996</v>
      </c>
      <c r="L36" s="237">
        <v>6940031751.1099997</v>
      </c>
      <c r="M36" s="238">
        <v>0.24119399999999999</v>
      </c>
      <c r="N36" s="239">
        <v>2.1202926582564743E-3</v>
      </c>
      <c r="O36" s="240">
        <v>183</v>
      </c>
    </row>
    <row r="37" spans="1:15" s="231" customFormat="1" ht="18" hidden="1" customHeight="1" x14ac:dyDescent="0.2">
      <c r="A37" s="241" t="s">
        <v>1172</v>
      </c>
      <c r="B37" s="241" t="s">
        <v>1507</v>
      </c>
      <c r="C37" s="241" t="s">
        <v>185</v>
      </c>
      <c r="D37" s="242">
        <v>7023255.8799999999</v>
      </c>
      <c r="E37" s="242">
        <v>0</v>
      </c>
      <c r="F37" s="242">
        <v>342639.84</v>
      </c>
      <c r="G37" s="242">
        <v>513959.91</v>
      </c>
      <c r="H37" s="242">
        <v>3792358.19</v>
      </c>
      <c r="I37" s="242">
        <v>0</v>
      </c>
      <c r="J37" s="242">
        <v>682618.3</v>
      </c>
      <c r="K37" s="242">
        <v>12354832.119999999</v>
      </c>
      <c r="L37" s="243">
        <v>3416962639.0599999</v>
      </c>
      <c r="M37" s="244">
        <v>0.72117100000000001</v>
      </c>
      <c r="N37" s="245">
        <v>6.8132571262833974E-3</v>
      </c>
      <c r="O37" s="246">
        <v>183</v>
      </c>
    </row>
    <row r="38" spans="1:15" s="231" customFormat="1" ht="18" hidden="1" customHeight="1" x14ac:dyDescent="0.2">
      <c r="A38" s="235" t="s">
        <v>1173</v>
      </c>
      <c r="B38" s="235" t="s">
        <v>1506</v>
      </c>
      <c r="C38" s="235" t="s">
        <v>188</v>
      </c>
      <c r="D38" s="236">
        <v>0</v>
      </c>
      <c r="E38" s="236">
        <v>16674</v>
      </c>
      <c r="F38" s="236">
        <v>6669.58</v>
      </c>
      <c r="G38" s="236">
        <v>23676.85</v>
      </c>
      <c r="H38" s="236">
        <v>199841.88</v>
      </c>
      <c r="I38" s="236">
        <v>0</v>
      </c>
      <c r="J38" s="236">
        <v>38973.919999999998</v>
      </c>
      <c r="K38" s="236">
        <v>285836.23</v>
      </c>
      <c r="L38" s="237">
        <v>66511698.600000001</v>
      </c>
      <c r="M38" s="238">
        <v>0.85715799999999998</v>
      </c>
      <c r="N38" s="239">
        <v>7.402842747853312E-3</v>
      </c>
      <c r="O38" s="240">
        <v>183</v>
      </c>
    </row>
    <row r="39" spans="1:15" s="231" customFormat="1" ht="18" hidden="1" customHeight="1" x14ac:dyDescent="0.2">
      <c r="A39" s="241" t="s">
        <v>1173</v>
      </c>
      <c r="B39" s="241" t="s">
        <v>1507</v>
      </c>
      <c r="C39" s="241" t="s">
        <v>188</v>
      </c>
      <c r="D39" s="242">
        <v>7941063.9900000002</v>
      </c>
      <c r="E39" s="242">
        <v>496327.56</v>
      </c>
      <c r="F39" s="242">
        <v>198531.02</v>
      </c>
      <c r="G39" s="242">
        <v>704784.73</v>
      </c>
      <c r="H39" s="242">
        <v>5948868.5999999996</v>
      </c>
      <c r="I39" s="242">
        <v>-4057.61</v>
      </c>
      <c r="J39" s="242">
        <v>1160141.3799999999</v>
      </c>
      <c r="K39" s="242">
        <v>16445659.67</v>
      </c>
      <c r="L39" s="243">
        <v>1979792668.0599999</v>
      </c>
      <c r="M39" s="244">
        <v>1.656812</v>
      </c>
      <c r="N39" s="245">
        <v>1.5403432236568837E-2</v>
      </c>
      <c r="O39" s="246">
        <v>183</v>
      </c>
    </row>
    <row r="40" spans="1:15" s="231" customFormat="1" ht="18" hidden="1" customHeight="1" x14ac:dyDescent="0.2">
      <c r="A40" s="235" t="s">
        <v>1174</v>
      </c>
      <c r="B40" s="235" t="s">
        <v>1506</v>
      </c>
      <c r="C40" s="235" t="s">
        <v>189</v>
      </c>
      <c r="D40" s="236">
        <v>0</v>
      </c>
      <c r="E40" s="236">
        <v>0</v>
      </c>
      <c r="F40" s="236">
        <v>3675901.92</v>
      </c>
      <c r="G40" s="236">
        <v>6608352.8499999996</v>
      </c>
      <c r="H40" s="236">
        <v>33333764.010000002</v>
      </c>
      <c r="I40" s="236">
        <v>0</v>
      </c>
      <c r="J40" s="236">
        <v>6000131.7400000002</v>
      </c>
      <c r="K40" s="236">
        <v>49618150.520000003</v>
      </c>
      <c r="L40" s="237">
        <v>36658310871.300003</v>
      </c>
      <c r="M40" s="238">
        <v>0.26996700000000001</v>
      </c>
      <c r="N40" s="239">
        <v>2.3732050294415523E-3</v>
      </c>
      <c r="O40" s="240">
        <v>183</v>
      </c>
    </row>
    <row r="41" spans="1:15" s="231" customFormat="1" ht="18" hidden="1" customHeight="1" x14ac:dyDescent="0.2">
      <c r="A41" s="241" t="s">
        <v>1174</v>
      </c>
      <c r="B41" s="241" t="s">
        <v>1507</v>
      </c>
      <c r="C41" s="241" t="s">
        <v>189</v>
      </c>
      <c r="D41" s="242">
        <v>28845679.129999999</v>
      </c>
      <c r="E41" s="242">
        <v>0</v>
      </c>
      <c r="F41" s="242">
        <v>1260252.3</v>
      </c>
      <c r="G41" s="242">
        <v>2263955.66</v>
      </c>
      <c r="H41" s="242">
        <v>12616050.51</v>
      </c>
      <c r="I41" s="242">
        <v>0</v>
      </c>
      <c r="J41" s="242">
        <v>2270909.14</v>
      </c>
      <c r="K41" s="242">
        <v>47256846.740000002</v>
      </c>
      <c r="L41" s="243">
        <v>12567811835.93</v>
      </c>
      <c r="M41" s="244">
        <v>0.74997499999999995</v>
      </c>
      <c r="N41" s="245">
        <v>7.1393534193322826E-3</v>
      </c>
      <c r="O41" s="246">
        <v>183</v>
      </c>
    </row>
    <row r="42" spans="1:15" s="231" customFormat="1" ht="18" hidden="1" customHeight="1" x14ac:dyDescent="0.2">
      <c r="A42" s="235" t="s">
        <v>5</v>
      </c>
      <c r="B42" s="235" t="s">
        <v>1506</v>
      </c>
      <c r="C42" s="235" t="s">
        <v>191</v>
      </c>
      <c r="D42" s="236">
        <v>0</v>
      </c>
      <c r="E42" s="236">
        <v>0</v>
      </c>
      <c r="F42" s="236">
        <v>2199073.29</v>
      </c>
      <c r="G42" s="236">
        <v>3298609.82</v>
      </c>
      <c r="H42" s="236">
        <v>16767863.539999999</v>
      </c>
      <c r="I42" s="236">
        <v>0</v>
      </c>
      <c r="J42" s="236">
        <v>3018259.36</v>
      </c>
      <c r="K42" s="236">
        <v>25283806.010000002</v>
      </c>
      <c r="L42" s="237">
        <v>21930506526.849998</v>
      </c>
      <c r="M42" s="238">
        <v>0.22995099999999999</v>
      </c>
      <c r="N42" s="239">
        <v>2.0250067453664801E-3</v>
      </c>
      <c r="O42" s="240">
        <v>183</v>
      </c>
    </row>
    <row r="43" spans="1:15" s="231" customFormat="1" ht="18" hidden="1" customHeight="1" x14ac:dyDescent="0.2">
      <c r="A43" s="241" t="s">
        <v>5</v>
      </c>
      <c r="B43" s="241" t="s">
        <v>1507</v>
      </c>
      <c r="C43" s="241" t="s">
        <v>191</v>
      </c>
      <c r="D43" s="242">
        <v>4507255.09</v>
      </c>
      <c r="E43" s="242">
        <v>0</v>
      </c>
      <c r="F43" s="242">
        <v>563410.22</v>
      </c>
      <c r="G43" s="242">
        <v>845115.61</v>
      </c>
      <c r="H43" s="242">
        <v>4295980.4000000004</v>
      </c>
      <c r="I43" s="242">
        <v>0</v>
      </c>
      <c r="J43" s="242">
        <v>773293.28</v>
      </c>
      <c r="K43" s="242">
        <v>10985054.6</v>
      </c>
      <c r="L43" s="243">
        <v>5618641046.9499998</v>
      </c>
      <c r="M43" s="244">
        <v>0.38995299999999999</v>
      </c>
      <c r="N43" s="245">
        <v>3.6250261398403628E-3</v>
      </c>
      <c r="O43" s="246">
        <v>183</v>
      </c>
    </row>
    <row r="44" spans="1:15" s="231" customFormat="1" ht="18" hidden="1" customHeight="1" x14ac:dyDescent="0.2">
      <c r="A44" s="235" t="s">
        <v>1175</v>
      </c>
      <c r="B44" s="235" t="s">
        <v>1506</v>
      </c>
      <c r="C44" s="235" t="s">
        <v>198</v>
      </c>
      <c r="D44" s="236">
        <v>0</v>
      </c>
      <c r="E44" s="236">
        <v>0</v>
      </c>
      <c r="F44" s="236">
        <v>42146.29</v>
      </c>
      <c r="G44" s="236">
        <v>111140.09</v>
      </c>
      <c r="H44" s="236">
        <v>760586.85</v>
      </c>
      <c r="I44" s="236">
        <v>0</v>
      </c>
      <c r="J44" s="236">
        <v>136906.98000000001</v>
      </c>
      <c r="K44" s="236">
        <v>1050780.21</v>
      </c>
      <c r="L44" s="237">
        <v>420304055.47000003</v>
      </c>
      <c r="M44" s="238">
        <v>0.498643</v>
      </c>
      <c r="N44" s="239">
        <v>4.3367476318420086E-3</v>
      </c>
      <c r="O44" s="240">
        <v>183</v>
      </c>
    </row>
    <row r="45" spans="1:15" s="231" customFormat="1" ht="18" hidden="1" customHeight="1" x14ac:dyDescent="0.2">
      <c r="A45" s="241" t="s">
        <v>1175</v>
      </c>
      <c r="B45" s="241" t="s">
        <v>1507</v>
      </c>
      <c r="C45" s="241" t="s">
        <v>198</v>
      </c>
      <c r="D45" s="242">
        <v>13325197.189999999</v>
      </c>
      <c r="E45" s="242">
        <v>0</v>
      </c>
      <c r="F45" s="242">
        <v>222093.85</v>
      </c>
      <c r="G45" s="242">
        <v>590592.52</v>
      </c>
      <c r="H45" s="242">
        <v>4003819.05</v>
      </c>
      <c r="I45" s="242">
        <v>0</v>
      </c>
      <c r="J45" s="242">
        <v>720694.86</v>
      </c>
      <c r="K45" s="242">
        <v>18862397.469999999</v>
      </c>
      <c r="L45" s="243">
        <v>2214763686.23</v>
      </c>
      <c r="M45" s="244">
        <v>1.6986789999999998</v>
      </c>
      <c r="N45" s="245">
        <v>1.6337756690716493E-2</v>
      </c>
      <c r="O45" s="246">
        <v>183</v>
      </c>
    </row>
    <row r="46" spans="1:15" s="231" customFormat="1" ht="18" hidden="1" customHeight="1" x14ac:dyDescent="0.2">
      <c r="A46" s="235" t="s">
        <v>6</v>
      </c>
      <c r="B46" s="235" t="s">
        <v>1506</v>
      </c>
      <c r="C46" s="235" t="s">
        <v>199</v>
      </c>
      <c r="D46" s="236">
        <v>0</v>
      </c>
      <c r="E46" s="236">
        <v>0</v>
      </c>
      <c r="F46" s="236">
        <v>4977973.58</v>
      </c>
      <c r="G46" s="236">
        <v>6240367.79</v>
      </c>
      <c r="H46" s="236">
        <v>21610680.789999999</v>
      </c>
      <c r="I46" s="236">
        <v>0</v>
      </c>
      <c r="J46" s="236">
        <v>3889836.18</v>
      </c>
      <c r="K46" s="236">
        <v>36718858.340000004</v>
      </c>
      <c r="L46" s="237">
        <v>49643512222.32</v>
      </c>
      <c r="M46" s="238">
        <v>0.14752599999999999</v>
      </c>
      <c r="N46" s="239">
        <v>1.3189769987072871E-3</v>
      </c>
      <c r="O46" s="240">
        <v>183</v>
      </c>
    </row>
    <row r="47" spans="1:15" s="231" customFormat="1" ht="18" hidden="1" customHeight="1" x14ac:dyDescent="0.2">
      <c r="A47" s="241" t="s">
        <v>6</v>
      </c>
      <c r="B47" s="241" t="s">
        <v>1507</v>
      </c>
      <c r="C47" s="241" t="s">
        <v>199</v>
      </c>
      <c r="D47" s="242">
        <v>3513119.76</v>
      </c>
      <c r="E47" s="242">
        <v>0</v>
      </c>
      <c r="F47" s="242">
        <v>1321165.04</v>
      </c>
      <c r="G47" s="242">
        <v>1656438.54</v>
      </c>
      <c r="H47" s="242">
        <v>5735790.1799999997</v>
      </c>
      <c r="I47" s="242">
        <v>0</v>
      </c>
      <c r="J47" s="242">
        <v>1032420.12</v>
      </c>
      <c r="K47" s="242">
        <v>13258933.640000001</v>
      </c>
      <c r="L47" s="243">
        <v>13175441026.959999</v>
      </c>
      <c r="M47" s="244">
        <v>0.20071699999999998</v>
      </c>
      <c r="N47" s="245">
        <v>1.8508841898203293E-3</v>
      </c>
      <c r="O47" s="246">
        <v>183</v>
      </c>
    </row>
    <row r="48" spans="1:15" s="231" customFormat="1" ht="18" hidden="1" customHeight="1" x14ac:dyDescent="0.2">
      <c r="A48" s="235" t="s">
        <v>6</v>
      </c>
      <c r="B48" s="235"/>
      <c r="C48" s="235" t="s">
        <v>199</v>
      </c>
      <c r="D48" s="236">
        <v>0</v>
      </c>
      <c r="E48" s="236">
        <v>0</v>
      </c>
      <c r="F48" s="236">
        <v>0</v>
      </c>
      <c r="G48" s="236">
        <v>0</v>
      </c>
      <c r="H48" s="236">
        <v>0</v>
      </c>
      <c r="I48" s="236">
        <v>0</v>
      </c>
      <c r="J48" s="236">
        <v>0</v>
      </c>
      <c r="K48" s="236">
        <v>0</v>
      </c>
      <c r="L48" s="237" t="s">
        <v>2540</v>
      </c>
      <c r="M48" s="238" t="s">
        <v>2541</v>
      </c>
      <c r="N48" s="239" t="s">
        <v>1880</v>
      </c>
      <c r="O48" s="240">
        <v>0</v>
      </c>
    </row>
    <row r="49" spans="1:15" s="231" customFormat="1" ht="18" hidden="1" customHeight="1" x14ac:dyDescent="0.2">
      <c r="A49" s="241" t="s">
        <v>1176</v>
      </c>
      <c r="B49" s="241" t="s">
        <v>1507</v>
      </c>
      <c r="C49" s="241" t="s">
        <v>201</v>
      </c>
      <c r="D49" s="242">
        <v>0</v>
      </c>
      <c r="E49" s="242">
        <v>0</v>
      </c>
      <c r="F49" s="242">
        <v>0</v>
      </c>
      <c r="G49" s="242">
        <v>0</v>
      </c>
      <c r="H49" s="242">
        <v>0</v>
      </c>
      <c r="I49" s="242">
        <v>0</v>
      </c>
      <c r="J49" s="242">
        <v>0</v>
      </c>
      <c r="K49" s="242">
        <v>0</v>
      </c>
      <c r="L49" s="243">
        <v>96604766.849999994</v>
      </c>
      <c r="M49" s="244">
        <v>0</v>
      </c>
      <c r="N49" s="245">
        <v>0</v>
      </c>
      <c r="O49" s="246">
        <v>183</v>
      </c>
    </row>
    <row r="50" spans="1:15" s="231" customFormat="1" ht="18" hidden="1" customHeight="1" x14ac:dyDescent="0.2">
      <c r="A50" s="235" t="s">
        <v>1177</v>
      </c>
      <c r="B50" s="235" t="s">
        <v>1507</v>
      </c>
      <c r="C50" s="235" t="s">
        <v>202</v>
      </c>
      <c r="D50" s="236">
        <v>0</v>
      </c>
      <c r="E50" s="236">
        <v>0</v>
      </c>
      <c r="F50" s="236">
        <v>0</v>
      </c>
      <c r="G50" s="236">
        <v>0</v>
      </c>
      <c r="H50" s="236">
        <v>229604.1</v>
      </c>
      <c r="I50" s="236">
        <v>0</v>
      </c>
      <c r="J50" s="236">
        <v>41328.86</v>
      </c>
      <c r="K50" s="236">
        <v>270932.96000000002</v>
      </c>
      <c r="L50" s="237">
        <v>104871128.59999999</v>
      </c>
      <c r="M50" s="238">
        <v>0.51528499999999999</v>
      </c>
      <c r="N50" s="239">
        <v>4.3668218212241624E-3</v>
      </c>
      <c r="O50" s="240">
        <v>183</v>
      </c>
    </row>
    <row r="51" spans="1:15" s="231" customFormat="1" ht="18" hidden="1" customHeight="1" x14ac:dyDescent="0.2">
      <c r="A51" s="241" t="s">
        <v>1178</v>
      </c>
      <c r="B51" s="241" t="s">
        <v>1507</v>
      </c>
      <c r="C51" s="241" t="s">
        <v>203</v>
      </c>
      <c r="D51" s="242">
        <v>0</v>
      </c>
      <c r="E51" s="242">
        <v>0</v>
      </c>
      <c r="F51" s="242">
        <v>0</v>
      </c>
      <c r="G51" s="242">
        <v>0</v>
      </c>
      <c r="H51" s="242">
        <v>226224.6</v>
      </c>
      <c r="I51" s="242">
        <v>0</v>
      </c>
      <c r="J51" s="242">
        <v>40720.68</v>
      </c>
      <c r="K51" s="242">
        <v>266945.28000000003</v>
      </c>
      <c r="L51" s="243">
        <v>103327525.36</v>
      </c>
      <c r="M51" s="244">
        <v>0.51528600000000002</v>
      </c>
      <c r="N51" s="245">
        <v>4.3668228618458042E-3</v>
      </c>
      <c r="O51" s="246">
        <v>183</v>
      </c>
    </row>
    <row r="52" spans="1:15" s="231" customFormat="1" ht="18" hidden="1" customHeight="1" x14ac:dyDescent="0.2">
      <c r="A52" s="235" t="s">
        <v>1179</v>
      </c>
      <c r="B52" s="235" t="s">
        <v>1507</v>
      </c>
      <c r="C52" s="235" t="s">
        <v>204</v>
      </c>
      <c r="D52" s="236">
        <v>0</v>
      </c>
      <c r="E52" s="236">
        <v>0</v>
      </c>
      <c r="F52" s="236">
        <v>0</v>
      </c>
      <c r="G52" s="236">
        <v>0</v>
      </c>
      <c r="H52" s="236">
        <v>0</v>
      </c>
      <c r="I52" s="236">
        <v>0</v>
      </c>
      <c r="J52" s="236">
        <v>0</v>
      </c>
      <c r="K52" s="236">
        <v>0</v>
      </c>
      <c r="L52" s="237">
        <v>48737488.509999998</v>
      </c>
      <c r="M52" s="238">
        <v>0</v>
      </c>
      <c r="N52" s="239">
        <v>0</v>
      </c>
      <c r="O52" s="240">
        <v>183</v>
      </c>
    </row>
    <row r="53" spans="1:15" s="231" customFormat="1" ht="18" hidden="1" customHeight="1" x14ac:dyDescent="0.2">
      <c r="A53" s="241" t="s">
        <v>9</v>
      </c>
      <c r="B53" s="241" t="s">
        <v>1506</v>
      </c>
      <c r="C53" s="241" t="s">
        <v>211</v>
      </c>
      <c r="D53" s="242">
        <v>0</v>
      </c>
      <c r="E53" s="242">
        <v>4045413.79</v>
      </c>
      <c r="F53" s="242">
        <v>1618165.4500000002</v>
      </c>
      <c r="G53" s="242">
        <v>8770362.5800000001</v>
      </c>
      <c r="H53" s="242">
        <v>43813643.060000002</v>
      </c>
      <c r="I53" s="242">
        <v>0</v>
      </c>
      <c r="J53" s="242">
        <v>8614616.5999999996</v>
      </c>
      <c r="K53" s="242">
        <v>66862201.479999997</v>
      </c>
      <c r="L53" s="243">
        <v>16137077581.42</v>
      </c>
      <c r="M53" s="244">
        <v>0.82641399999999998</v>
      </c>
      <c r="N53" s="245">
        <v>7.1993752499654876E-3</v>
      </c>
      <c r="O53" s="246">
        <v>183</v>
      </c>
    </row>
    <row r="54" spans="1:15" s="231" customFormat="1" ht="18" hidden="1" customHeight="1" x14ac:dyDescent="0.2">
      <c r="A54" s="235" t="s">
        <v>9</v>
      </c>
      <c r="B54" s="235" t="s">
        <v>1507</v>
      </c>
      <c r="C54" s="235" t="s">
        <v>211</v>
      </c>
      <c r="D54" s="236">
        <v>258377228.00999999</v>
      </c>
      <c r="E54" s="236">
        <v>13006457.550000001</v>
      </c>
      <c r="F54" s="236">
        <v>5202583.03</v>
      </c>
      <c r="G54" s="236">
        <v>28203483.93</v>
      </c>
      <c r="H54" s="236">
        <v>140891170.16999999</v>
      </c>
      <c r="I54" s="236">
        <v>17124201.440000001</v>
      </c>
      <c r="J54" s="236">
        <v>27701529.120000001</v>
      </c>
      <c r="K54" s="236">
        <v>490506653.25</v>
      </c>
      <c r="L54" s="237">
        <v>51881002731.089996</v>
      </c>
      <c r="M54" s="238">
        <v>1.8857249999999999</v>
      </c>
      <c r="N54" s="239">
        <v>1.7133948530436136E-2</v>
      </c>
      <c r="O54" s="240">
        <v>183</v>
      </c>
    </row>
    <row r="55" spans="1:15" s="231" customFormat="1" ht="18" hidden="1" customHeight="1" x14ac:dyDescent="0.2">
      <c r="A55" s="241" t="s">
        <v>10</v>
      </c>
      <c r="B55" s="241" t="s">
        <v>1506</v>
      </c>
      <c r="C55" s="241" t="s">
        <v>212</v>
      </c>
      <c r="D55" s="242">
        <v>0</v>
      </c>
      <c r="E55" s="242">
        <v>0</v>
      </c>
      <c r="F55" s="242">
        <v>1970452.19</v>
      </c>
      <c r="G55" s="242">
        <v>2980355.27</v>
      </c>
      <c r="H55" s="242">
        <v>25352777.539999999</v>
      </c>
      <c r="I55" s="242">
        <v>0</v>
      </c>
      <c r="J55" s="242">
        <v>4563531.5999999996</v>
      </c>
      <c r="K55" s="242">
        <v>34867116.600000001</v>
      </c>
      <c r="L55" s="243">
        <v>19650209971.959999</v>
      </c>
      <c r="M55" s="244">
        <v>0.353908</v>
      </c>
      <c r="N55" s="245">
        <v>3.0758743405587918E-3</v>
      </c>
      <c r="O55" s="246">
        <v>183</v>
      </c>
    </row>
    <row r="56" spans="1:15" s="231" customFormat="1" ht="18" hidden="1" customHeight="1" x14ac:dyDescent="0.2">
      <c r="A56" s="235" t="s">
        <v>10</v>
      </c>
      <c r="B56" s="235" t="s">
        <v>1507</v>
      </c>
      <c r="C56" s="235" t="s">
        <v>212</v>
      </c>
      <c r="D56" s="236">
        <v>101081601.65000001</v>
      </c>
      <c r="E56" s="236">
        <v>0</v>
      </c>
      <c r="F56" s="236">
        <v>3017415.41</v>
      </c>
      <c r="G56" s="236">
        <v>5933805.2800000003</v>
      </c>
      <c r="H56" s="236">
        <v>37167926.530000001</v>
      </c>
      <c r="I56" s="236">
        <v>0</v>
      </c>
      <c r="J56" s="236">
        <v>6690272.5199999996</v>
      </c>
      <c r="K56" s="236">
        <v>153891021.38999999</v>
      </c>
      <c r="L56" s="237">
        <v>30090401675.490002</v>
      </c>
      <c r="M56" s="238">
        <v>1.0200629999999999</v>
      </c>
      <c r="N56" s="239">
        <v>9.7571685891538924E-3</v>
      </c>
      <c r="O56" s="240">
        <v>183</v>
      </c>
    </row>
    <row r="57" spans="1:15" s="231" customFormat="1" ht="18" hidden="1" customHeight="1" x14ac:dyDescent="0.2">
      <c r="A57" s="241" t="s">
        <v>1180</v>
      </c>
      <c r="B57" s="241" t="s">
        <v>1506</v>
      </c>
      <c r="C57" s="241" t="s">
        <v>213</v>
      </c>
      <c r="D57" s="242">
        <v>0</v>
      </c>
      <c r="E57" s="242">
        <v>66291.72</v>
      </c>
      <c r="F57" s="242">
        <v>26516.68</v>
      </c>
      <c r="G57" s="242">
        <v>143802.73000000001</v>
      </c>
      <c r="H57" s="242">
        <v>1432792.54</v>
      </c>
      <c r="I57" s="242">
        <v>0</v>
      </c>
      <c r="J57" s="242">
        <v>269866.84000000003</v>
      </c>
      <c r="K57" s="242">
        <v>1939270.51</v>
      </c>
      <c r="L57" s="243">
        <v>264424625.02000001</v>
      </c>
      <c r="M57" s="244">
        <v>1.462777</v>
      </c>
      <c r="N57" s="245">
        <v>1.2592189230945969E-2</v>
      </c>
      <c r="O57" s="246">
        <v>183</v>
      </c>
    </row>
    <row r="58" spans="1:15" s="231" customFormat="1" ht="18" hidden="1" customHeight="1" x14ac:dyDescent="0.2">
      <c r="A58" s="235" t="s">
        <v>1180</v>
      </c>
      <c r="B58" s="235" t="s">
        <v>1507</v>
      </c>
      <c r="C58" s="235" t="s">
        <v>213</v>
      </c>
      <c r="D58" s="236">
        <v>26438975.789999999</v>
      </c>
      <c r="E58" s="236">
        <v>1298704.1000000001</v>
      </c>
      <c r="F58" s="236">
        <v>519481.63</v>
      </c>
      <c r="G58" s="236">
        <v>2818301.26</v>
      </c>
      <c r="H58" s="236">
        <v>28073233.800000001</v>
      </c>
      <c r="I58" s="236">
        <v>1861433.1</v>
      </c>
      <c r="J58" s="236">
        <v>5287574.96</v>
      </c>
      <c r="K58" s="236">
        <v>66297704.640000001</v>
      </c>
      <c r="L58" s="237">
        <v>5180090669.3299999</v>
      </c>
      <c r="M58" s="238">
        <v>2.552718</v>
      </c>
      <c r="N58" s="239">
        <v>2.277453885842055E-2</v>
      </c>
      <c r="O58" s="240">
        <v>183</v>
      </c>
    </row>
    <row r="59" spans="1:15" s="231" customFormat="1" ht="18" hidden="1" customHeight="1" x14ac:dyDescent="0.2">
      <c r="A59" s="241" t="s">
        <v>1181</v>
      </c>
      <c r="B59" s="241" t="s">
        <v>1506</v>
      </c>
      <c r="C59" s="241" t="s">
        <v>214</v>
      </c>
      <c r="D59" s="242">
        <v>0</v>
      </c>
      <c r="E59" s="242">
        <v>328902.73</v>
      </c>
      <c r="F59" s="242">
        <v>157917.4</v>
      </c>
      <c r="G59" s="242">
        <v>414550.93</v>
      </c>
      <c r="H59" s="242">
        <v>3141626.67</v>
      </c>
      <c r="I59" s="242">
        <v>0</v>
      </c>
      <c r="J59" s="242">
        <v>624628.5</v>
      </c>
      <c r="K59" s="242">
        <v>4667626.2300000004</v>
      </c>
      <c r="L59" s="243">
        <v>1574837765.5899999</v>
      </c>
      <c r="M59" s="244">
        <v>0.59115600000000001</v>
      </c>
      <c r="N59" s="245">
        <v>5.1204655821854989E-3</v>
      </c>
      <c r="O59" s="246">
        <v>183</v>
      </c>
    </row>
    <row r="60" spans="1:15" s="231" customFormat="1" ht="18" hidden="1" customHeight="1" x14ac:dyDescent="0.2">
      <c r="A60" s="235" t="s">
        <v>1181</v>
      </c>
      <c r="B60" s="235" t="s">
        <v>1507</v>
      </c>
      <c r="C60" s="235" t="s">
        <v>214</v>
      </c>
      <c r="D60" s="236">
        <v>28627519.530000001</v>
      </c>
      <c r="E60" s="236">
        <v>1420921.98</v>
      </c>
      <c r="F60" s="236">
        <v>636183.1</v>
      </c>
      <c r="G60" s="236">
        <v>1652781.96</v>
      </c>
      <c r="H60" s="236">
        <v>12655961.6</v>
      </c>
      <c r="I60" s="236">
        <v>-88876.52</v>
      </c>
      <c r="J60" s="236">
        <v>2533547.2999999998</v>
      </c>
      <c r="K60" s="236">
        <v>47438038.950000003</v>
      </c>
      <c r="L60" s="237">
        <v>6344183429.0900002</v>
      </c>
      <c r="M60" s="238">
        <v>1.491395</v>
      </c>
      <c r="N60" s="239">
        <v>1.4145377721689905E-2</v>
      </c>
      <c r="O60" s="240">
        <v>183</v>
      </c>
    </row>
    <row r="61" spans="1:15" s="231" customFormat="1" ht="18" hidden="1" customHeight="1" x14ac:dyDescent="0.2">
      <c r="A61" s="241" t="s">
        <v>1182</v>
      </c>
      <c r="B61" s="241"/>
      <c r="C61" s="241" t="s">
        <v>215</v>
      </c>
      <c r="D61" s="242">
        <v>0</v>
      </c>
      <c r="E61" s="242">
        <v>0</v>
      </c>
      <c r="F61" s="242">
        <v>0</v>
      </c>
      <c r="G61" s="242">
        <v>0</v>
      </c>
      <c r="H61" s="242">
        <v>0</v>
      </c>
      <c r="I61" s="242">
        <v>0</v>
      </c>
      <c r="J61" s="242">
        <v>0</v>
      </c>
      <c r="K61" s="242">
        <v>0</v>
      </c>
      <c r="L61" s="243" t="s">
        <v>2540</v>
      </c>
      <c r="M61" s="244" t="s">
        <v>2541</v>
      </c>
      <c r="N61" s="245" t="s">
        <v>1880</v>
      </c>
      <c r="O61" s="246">
        <v>0</v>
      </c>
    </row>
    <row r="62" spans="1:15" s="231" customFormat="1" ht="18" hidden="1" customHeight="1" x14ac:dyDescent="0.2">
      <c r="A62" s="235" t="s">
        <v>1185</v>
      </c>
      <c r="B62" s="235" t="s">
        <v>1506</v>
      </c>
      <c r="C62" s="235" t="s">
        <v>218</v>
      </c>
      <c r="D62" s="236">
        <v>0</v>
      </c>
      <c r="E62" s="236">
        <v>0</v>
      </c>
      <c r="F62" s="236">
        <v>9694.73</v>
      </c>
      <c r="G62" s="236">
        <v>4847.32</v>
      </c>
      <c r="H62" s="236">
        <v>32862.92</v>
      </c>
      <c r="I62" s="236">
        <v>0</v>
      </c>
      <c r="J62" s="236">
        <v>5915.64</v>
      </c>
      <c r="K62" s="236">
        <v>53320.61</v>
      </c>
      <c r="L62" s="237">
        <v>655278207.38999999</v>
      </c>
      <c r="M62" s="238">
        <v>0.110001</v>
      </c>
      <c r="N62" s="239">
        <v>9.7797387062103992E-4</v>
      </c>
      <c r="O62" s="240">
        <v>27</v>
      </c>
    </row>
    <row r="63" spans="1:15" s="231" customFormat="1" ht="18" hidden="1" customHeight="1" x14ac:dyDescent="0.2">
      <c r="A63" s="241" t="s">
        <v>1185</v>
      </c>
      <c r="B63" s="241" t="s">
        <v>1507</v>
      </c>
      <c r="C63" s="241" t="s">
        <v>218</v>
      </c>
      <c r="D63" s="242">
        <v>0</v>
      </c>
      <c r="E63" s="242">
        <v>0</v>
      </c>
      <c r="F63" s="242">
        <v>2150.0500000000002</v>
      </c>
      <c r="G63" s="242">
        <v>1075.08</v>
      </c>
      <c r="H63" s="242">
        <v>20954.66</v>
      </c>
      <c r="I63" s="242">
        <v>0</v>
      </c>
      <c r="J63" s="242">
        <v>3771.8</v>
      </c>
      <c r="K63" s="242">
        <v>27951.59</v>
      </c>
      <c r="L63" s="243">
        <v>145331441.05000001</v>
      </c>
      <c r="M63" s="244">
        <v>0.26000200000000001</v>
      </c>
      <c r="N63" s="245">
        <v>2.249168772615627E-3</v>
      </c>
      <c r="O63" s="246">
        <v>27</v>
      </c>
    </row>
    <row r="64" spans="1:15" s="231" customFormat="1" ht="18" hidden="1" customHeight="1" x14ac:dyDescent="0.2">
      <c r="A64" s="235" t="s">
        <v>1186</v>
      </c>
      <c r="B64" s="235" t="s">
        <v>1506</v>
      </c>
      <c r="C64" s="235" t="s">
        <v>219</v>
      </c>
      <c r="D64" s="236">
        <v>0</v>
      </c>
      <c r="E64" s="236">
        <v>0</v>
      </c>
      <c r="F64" s="236">
        <v>4459.28</v>
      </c>
      <c r="G64" s="236">
        <v>13377.84</v>
      </c>
      <c r="H64" s="236">
        <v>151612.45000000001</v>
      </c>
      <c r="I64" s="236">
        <v>0</v>
      </c>
      <c r="J64" s="236">
        <v>27290.34</v>
      </c>
      <c r="K64" s="236">
        <v>196739.91</v>
      </c>
      <c r="L64" s="237">
        <v>508623784.56999999</v>
      </c>
      <c r="M64" s="238">
        <v>0.88240599999999991</v>
      </c>
      <c r="N64" s="239">
        <v>7.6000541714599992E-3</v>
      </c>
      <c r="O64" s="240">
        <v>16</v>
      </c>
    </row>
    <row r="65" spans="1:15" s="231" customFormat="1" ht="18" hidden="1" customHeight="1" x14ac:dyDescent="0.2">
      <c r="A65" s="241" t="s">
        <v>1186</v>
      </c>
      <c r="B65" s="241" t="s">
        <v>1507</v>
      </c>
      <c r="C65" s="241" t="s">
        <v>219</v>
      </c>
      <c r="D65" s="242">
        <v>1065008.4099999999</v>
      </c>
      <c r="E65" s="242">
        <v>0</v>
      </c>
      <c r="F65" s="242">
        <v>43470.34</v>
      </c>
      <c r="G65" s="242">
        <v>130411.04</v>
      </c>
      <c r="H65" s="242">
        <v>1477963.75</v>
      </c>
      <c r="I65" s="242">
        <v>0</v>
      </c>
      <c r="J65" s="242">
        <v>266034.22000000003</v>
      </c>
      <c r="K65" s="242">
        <v>2982887.76</v>
      </c>
      <c r="L65" s="243">
        <v>4958150707.2600002</v>
      </c>
      <c r="M65" s="244">
        <v>1.37243</v>
      </c>
      <c r="N65" s="245">
        <v>1.2500269766003286E-2</v>
      </c>
      <c r="O65" s="246">
        <v>16</v>
      </c>
    </row>
    <row r="66" spans="1:15" s="231" customFormat="1" ht="18" hidden="1" customHeight="1" x14ac:dyDescent="0.2">
      <c r="A66" s="235" t="s">
        <v>1187</v>
      </c>
      <c r="B66" s="235" t="s">
        <v>1506</v>
      </c>
      <c r="C66" s="235" t="s">
        <v>220</v>
      </c>
      <c r="D66" s="236">
        <v>0</v>
      </c>
      <c r="E66" s="236">
        <v>0</v>
      </c>
      <c r="F66" s="236">
        <v>19190.16</v>
      </c>
      <c r="G66" s="236">
        <v>47975.31</v>
      </c>
      <c r="H66" s="236">
        <v>623666.76</v>
      </c>
      <c r="I66" s="236">
        <v>0</v>
      </c>
      <c r="J66" s="236">
        <v>112260.18</v>
      </c>
      <c r="K66" s="236">
        <v>803092.41</v>
      </c>
      <c r="L66" s="237">
        <v>340010986.83999997</v>
      </c>
      <c r="M66" s="238">
        <v>0.837005</v>
      </c>
      <c r="N66" s="239">
        <v>7.2000461466942998E-3</v>
      </c>
      <c r="O66" s="240">
        <v>103</v>
      </c>
    </row>
    <row r="67" spans="1:15" s="231" customFormat="1" ht="18" hidden="1" customHeight="1" x14ac:dyDescent="0.2">
      <c r="A67" s="241" t="s">
        <v>1187</v>
      </c>
      <c r="B67" s="241" t="s">
        <v>1507</v>
      </c>
      <c r="C67" s="241" t="s">
        <v>220</v>
      </c>
      <c r="D67" s="242">
        <v>4996839.9400000004</v>
      </c>
      <c r="E67" s="242">
        <v>0</v>
      </c>
      <c r="F67" s="242">
        <v>188562.77</v>
      </c>
      <c r="G67" s="242">
        <v>471407.07</v>
      </c>
      <c r="H67" s="242">
        <v>6128179.3300000001</v>
      </c>
      <c r="I67" s="242">
        <v>0</v>
      </c>
      <c r="J67" s="242">
        <v>1103073.78</v>
      </c>
      <c r="K67" s="242">
        <v>12888062.890000001</v>
      </c>
      <c r="L67" s="243">
        <v>3340915549.73</v>
      </c>
      <c r="M67" s="244">
        <v>1.3670289999999998</v>
      </c>
      <c r="N67" s="245">
        <v>1.2500268093689192E-2</v>
      </c>
      <c r="O67" s="246">
        <v>103</v>
      </c>
    </row>
    <row r="68" spans="1:15" s="231" customFormat="1" ht="18" hidden="1" customHeight="1" x14ac:dyDescent="0.2">
      <c r="A68" s="235" t="s">
        <v>1188</v>
      </c>
      <c r="B68" s="235" t="s">
        <v>1506</v>
      </c>
      <c r="C68" s="235" t="s">
        <v>221</v>
      </c>
      <c r="D68" s="236">
        <v>0</v>
      </c>
      <c r="E68" s="236">
        <v>0</v>
      </c>
      <c r="F68" s="236">
        <v>126469.75999999999</v>
      </c>
      <c r="G68" s="236">
        <v>63235.29</v>
      </c>
      <c r="H68" s="236">
        <v>1393313.34</v>
      </c>
      <c r="I68" s="236">
        <v>0</v>
      </c>
      <c r="J68" s="236">
        <v>250791.2</v>
      </c>
      <c r="K68" s="236">
        <v>1833809.59</v>
      </c>
      <c r="L68" s="237">
        <v>1261239979.47</v>
      </c>
      <c r="M68" s="238">
        <v>0.28999999999999998</v>
      </c>
      <c r="N68" s="239">
        <v>2.5033986058790765E-3</v>
      </c>
      <c r="O68" s="240">
        <v>183</v>
      </c>
    </row>
    <row r="69" spans="1:15" s="231" customFormat="1" ht="18" hidden="1" customHeight="1" x14ac:dyDescent="0.2">
      <c r="A69" s="241" t="s">
        <v>1188</v>
      </c>
      <c r="B69" s="241" t="s">
        <v>1507</v>
      </c>
      <c r="C69" s="241" t="s">
        <v>221</v>
      </c>
      <c r="D69" s="242">
        <v>0</v>
      </c>
      <c r="E69" s="242">
        <v>0</v>
      </c>
      <c r="F69" s="242">
        <v>162893.70000000001</v>
      </c>
      <c r="G69" s="242">
        <v>81446.460000000006</v>
      </c>
      <c r="H69" s="242">
        <v>3589124.95</v>
      </c>
      <c r="I69" s="242">
        <v>0</v>
      </c>
      <c r="J69" s="242">
        <v>646049.70000000007</v>
      </c>
      <c r="K69" s="242">
        <v>4479514.8099999996</v>
      </c>
      <c r="L69" s="243">
        <v>1624453798.9100001</v>
      </c>
      <c r="M69" s="244">
        <v>0.55000300000000002</v>
      </c>
      <c r="N69" s="245">
        <v>4.706801959128943E-3</v>
      </c>
      <c r="O69" s="246">
        <v>183</v>
      </c>
    </row>
    <row r="70" spans="1:15" s="231" customFormat="1" ht="18" hidden="1" customHeight="1" x14ac:dyDescent="0.2">
      <c r="A70" s="235" t="s">
        <v>1189</v>
      </c>
      <c r="B70" s="235" t="s">
        <v>1506</v>
      </c>
      <c r="C70" s="235" t="s">
        <v>222</v>
      </c>
      <c r="D70" s="236">
        <v>0</v>
      </c>
      <c r="E70" s="236">
        <v>0</v>
      </c>
      <c r="F70" s="236">
        <v>233843.42</v>
      </c>
      <c r="G70" s="236">
        <v>116921.7</v>
      </c>
      <c r="H70" s="236">
        <v>693602.85</v>
      </c>
      <c r="I70" s="236">
        <v>0</v>
      </c>
      <c r="J70" s="236">
        <v>124848.88</v>
      </c>
      <c r="K70" s="236">
        <v>1169216.8500000001</v>
      </c>
      <c r="L70" s="237">
        <v>2357806061.6700001</v>
      </c>
      <c r="M70" s="238">
        <v>0.1</v>
      </c>
      <c r="N70" s="239">
        <v>8.9322270418709052E-4</v>
      </c>
      <c r="O70" s="240">
        <v>181</v>
      </c>
    </row>
    <row r="71" spans="1:15" s="231" customFormat="1" ht="18" hidden="1" customHeight="1" x14ac:dyDescent="0.2">
      <c r="A71" s="241" t="s">
        <v>1189</v>
      </c>
      <c r="B71" s="241" t="s">
        <v>1507</v>
      </c>
      <c r="C71" s="241" t="s">
        <v>222</v>
      </c>
      <c r="D71" s="242">
        <v>0</v>
      </c>
      <c r="E71" s="242">
        <v>0</v>
      </c>
      <c r="F71" s="242">
        <v>36913.22</v>
      </c>
      <c r="G71" s="242">
        <v>18456.740000000002</v>
      </c>
      <c r="H71" s="242">
        <v>563079.42000000004</v>
      </c>
      <c r="I71" s="242">
        <v>0</v>
      </c>
      <c r="J71" s="242">
        <v>101352.92</v>
      </c>
      <c r="K71" s="242">
        <v>719802.3</v>
      </c>
      <c r="L71" s="243">
        <v>372188241.99000001</v>
      </c>
      <c r="M71" s="244">
        <v>0.39</v>
      </c>
      <c r="N71" s="245">
        <v>3.3508562644046485E-3</v>
      </c>
      <c r="O71" s="246">
        <v>181</v>
      </c>
    </row>
    <row r="72" spans="1:15" s="231" customFormat="1" ht="18" hidden="1" customHeight="1" x14ac:dyDescent="0.2">
      <c r="A72" s="235" t="s">
        <v>1190</v>
      </c>
      <c r="B72" s="235" t="s">
        <v>1506</v>
      </c>
      <c r="C72" s="235" t="s">
        <v>223</v>
      </c>
      <c r="D72" s="236">
        <v>0</v>
      </c>
      <c r="E72" s="236">
        <v>0</v>
      </c>
      <c r="F72" s="236">
        <v>19247.09</v>
      </c>
      <c r="G72" s="236">
        <v>1377.91</v>
      </c>
      <c r="H72" s="236">
        <v>64078.17</v>
      </c>
      <c r="I72" s="236">
        <v>0</v>
      </c>
      <c r="J72" s="236">
        <v>11534.7</v>
      </c>
      <c r="K72" s="236">
        <v>96237.87</v>
      </c>
      <c r="L72" s="237">
        <v>191950540.44</v>
      </c>
      <c r="M72" s="238">
        <v>0.1</v>
      </c>
      <c r="N72" s="239">
        <v>8.8014069020216914E-4</v>
      </c>
      <c r="O72" s="240">
        <v>183</v>
      </c>
    </row>
    <row r="73" spans="1:15" s="231" customFormat="1" ht="18" hidden="1" customHeight="1" x14ac:dyDescent="0.2">
      <c r="A73" s="241" t="s">
        <v>1190</v>
      </c>
      <c r="B73" s="241" t="s">
        <v>1507</v>
      </c>
      <c r="C73" s="241" t="s">
        <v>223</v>
      </c>
      <c r="D73" s="242">
        <v>0</v>
      </c>
      <c r="E73" s="242">
        <v>0</v>
      </c>
      <c r="F73" s="242">
        <v>50456.05</v>
      </c>
      <c r="G73" s="242">
        <v>3609.6</v>
      </c>
      <c r="H73" s="242">
        <v>787973.73</v>
      </c>
      <c r="I73" s="242">
        <v>0</v>
      </c>
      <c r="J73" s="242">
        <v>141834.94</v>
      </c>
      <c r="K73" s="242">
        <v>983874.32</v>
      </c>
      <c r="L73" s="243">
        <v>503170405.94</v>
      </c>
      <c r="M73" s="244">
        <v>0.39000199999999996</v>
      </c>
      <c r="N73" s="245">
        <v>3.3377906015260284E-3</v>
      </c>
      <c r="O73" s="246">
        <v>183</v>
      </c>
    </row>
    <row r="74" spans="1:15" s="231" customFormat="1" ht="18" hidden="1" customHeight="1" x14ac:dyDescent="0.2">
      <c r="A74" s="235" t="s">
        <v>1191</v>
      </c>
      <c r="B74" s="235" t="s">
        <v>1506</v>
      </c>
      <c r="C74" s="235" t="s">
        <v>224</v>
      </c>
      <c r="D74" s="236">
        <v>0</v>
      </c>
      <c r="E74" s="236">
        <v>127233.34</v>
      </c>
      <c r="F74" s="236">
        <v>50893.38</v>
      </c>
      <c r="G74" s="236">
        <v>216448.51</v>
      </c>
      <c r="H74" s="236">
        <v>2048650.25</v>
      </c>
      <c r="I74" s="236">
        <v>0</v>
      </c>
      <c r="J74" s="236">
        <v>391657.68</v>
      </c>
      <c r="K74" s="236">
        <v>2834883.16</v>
      </c>
      <c r="L74" s="237">
        <v>507527447.12</v>
      </c>
      <c r="M74" s="238">
        <v>1.1140829999999999</v>
      </c>
      <c r="N74" s="239">
        <v>9.6016482039457049E-3</v>
      </c>
      <c r="O74" s="240">
        <v>183</v>
      </c>
    </row>
    <row r="75" spans="1:15" s="231" customFormat="1" ht="18" hidden="1" customHeight="1" x14ac:dyDescent="0.2">
      <c r="A75" s="241" t="s">
        <v>1191</v>
      </c>
      <c r="B75" s="241" t="s">
        <v>1507</v>
      </c>
      <c r="C75" s="241" t="s">
        <v>224</v>
      </c>
      <c r="D75" s="242">
        <v>52589343.200000003</v>
      </c>
      <c r="E75" s="242">
        <v>2254070.98</v>
      </c>
      <c r="F75" s="242">
        <v>901628.36</v>
      </c>
      <c r="G75" s="242">
        <v>3825753.12</v>
      </c>
      <c r="H75" s="242">
        <v>36367395.869999997</v>
      </c>
      <c r="I75" s="242">
        <v>2786370.4</v>
      </c>
      <c r="J75" s="242">
        <v>6951856.2800000003</v>
      </c>
      <c r="K75" s="242">
        <v>105676418.20999999</v>
      </c>
      <c r="L75" s="243">
        <v>8991071629.2800007</v>
      </c>
      <c r="M75" s="244">
        <v>2.344274</v>
      </c>
      <c r="N75" s="245">
        <v>2.128246092758479E-2</v>
      </c>
      <c r="O75" s="246">
        <v>183</v>
      </c>
    </row>
    <row r="76" spans="1:15" s="231" customFormat="1" ht="18" hidden="1" customHeight="1" x14ac:dyDescent="0.2">
      <c r="A76" s="235" t="s">
        <v>1192</v>
      </c>
      <c r="B76" s="235" t="s">
        <v>1506</v>
      </c>
      <c r="C76" s="235" t="s">
        <v>225</v>
      </c>
      <c r="D76" s="236">
        <v>0</v>
      </c>
      <c r="E76" s="236">
        <v>0</v>
      </c>
      <c r="F76" s="236">
        <v>186969.24</v>
      </c>
      <c r="G76" s="236">
        <v>93484.64</v>
      </c>
      <c r="H76" s="236">
        <v>633789.1</v>
      </c>
      <c r="I76" s="236">
        <v>0</v>
      </c>
      <c r="J76" s="236">
        <v>114088.92</v>
      </c>
      <c r="K76" s="236">
        <v>1028331.9</v>
      </c>
      <c r="L76" s="237">
        <v>1864580683.54</v>
      </c>
      <c r="M76" s="238">
        <v>0.11</v>
      </c>
      <c r="N76" s="239">
        <v>9.7796255899172159E-4</v>
      </c>
      <c r="O76" s="240">
        <v>183</v>
      </c>
    </row>
    <row r="77" spans="1:15" s="231" customFormat="1" ht="18" hidden="1" customHeight="1" x14ac:dyDescent="0.2">
      <c r="A77" s="241" t="s">
        <v>1192</v>
      </c>
      <c r="B77" s="241" t="s">
        <v>1507</v>
      </c>
      <c r="C77" s="241" t="s">
        <v>225</v>
      </c>
      <c r="D77" s="242">
        <v>680781.76</v>
      </c>
      <c r="E77" s="242">
        <v>0</v>
      </c>
      <c r="F77" s="242">
        <v>54463.27</v>
      </c>
      <c r="G77" s="242">
        <v>27231.49</v>
      </c>
      <c r="H77" s="242">
        <v>184618.66</v>
      </c>
      <c r="I77" s="242">
        <v>0</v>
      </c>
      <c r="J77" s="242">
        <v>33233.340000000004</v>
      </c>
      <c r="K77" s="242">
        <v>980328.52</v>
      </c>
      <c r="L77" s="243">
        <v>543136405.38999999</v>
      </c>
      <c r="M77" s="244">
        <v>0.36000199999999999</v>
      </c>
      <c r="N77" s="245">
        <v>3.4779752521768856E-3</v>
      </c>
      <c r="O77" s="246">
        <v>183</v>
      </c>
    </row>
    <row r="78" spans="1:15" s="231" customFormat="1" ht="18" hidden="1" customHeight="1" x14ac:dyDescent="0.2">
      <c r="A78" s="235" t="s">
        <v>1327</v>
      </c>
      <c r="B78" s="235" t="s">
        <v>1506</v>
      </c>
      <c r="C78" s="235" t="s">
        <v>1325</v>
      </c>
      <c r="D78" s="236">
        <v>0</v>
      </c>
      <c r="E78" s="236">
        <v>0</v>
      </c>
      <c r="F78" s="236">
        <v>43647.11</v>
      </c>
      <c r="G78" s="236">
        <v>21823.78</v>
      </c>
      <c r="H78" s="236">
        <v>147956.35</v>
      </c>
      <c r="I78" s="236">
        <v>0</v>
      </c>
      <c r="J78" s="236">
        <v>26633.72</v>
      </c>
      <c r="K78" s="236">
        <v>240060.96</v>
      </c>
      <c r="L78" s="237">
        <v>435281346.69999999</v>
      </c>
      <c r="M78" s="238">
        <v>0.11</v>
      </c>
      <c r="N78" s="239">
        <v>9.7796106852782302E-4</v>
      </c>
      <c r="O78" s="240">
        <v>183</v>
      </c>
    </row>
    <row r="79" spans="1:15" s="231" customFormat="1" ht="18" hidden="1" customHeight="1" x14ac:dyDescent="0.2">
      <c r="A79" s="241" t="s">
        <v>1327</v>
      </c>
      <c r="B79" s="241" t="s">
        <v>1507</v>
      </c>
      <c r="C79" s="241" t="s">
        <v>1325</v>
      </c>
      <c r="D79" s="242">
        <v>74409.820000000007</v>
      </c>
      <c r="E79" s="242">
        <v>0</v>
      </c>
      <c r="F79" s="242">
        <v>9921.75</v>
      </c>
      <c r="G79" s="242">
        <v>4960.68</v>
      </c>
      <c r="H79" s="242">
        <v>33631.51</v>
      </c>
      <c r="I79" s="242">
        <v>0</v>
      </c>
      <c r="J79" s="242">
        <v>6054.1</v>
      </c>
      <c r="K79" s="242">
        <v>128977.86</v>
      </c>
      <c r="L79" s="243">
        <v>98942021.599999994</v>
      </c>
      <c r="M79" s="244">
        <v>0.26000200000000001</v>
      </c>
      <c r="N79" s="245">
        <v>2.477974489501242E-3</v>
      </c>
      <c r="O79" s="246">
        <v>183</v>
      </c>
    </row>
    <row r="80" spans="1:15" s="231" customFormat="1" ht="18" hidden="1" customHeight="1" x14ac:dyDescent="0.2">
      <c r="A80" s="235" t="s">
        <v>1328</v>
      </c>
      <c r="B80" s="235" t="s">
        <v>1506</v>
      </c>
      <c r="C80" s="235" t="s">
        <v>1326</v>
      </c>
      <c r="D80" s="236">
        <v>0</v>
      </c>
      <c r="E80" s="236">
        <v>0</v>
      </c>
      <c r="F80" s="236">
        <v>10871.28</v>
      </c>
      <c r="G80" s="236">
        <v>8436.6200000000008</v>
      </c>
      <c r="H80" s="236">
        <v>108004.94</v>
      </c>
      <c r="I80" s="236">
        <v>0</v>
      </c>
      <c r="J80" s="236">
        <v>19441</v>
      </c>
      <c r="K80" s="236">
        <v>146753.84</v>
      </c>
      <c r="L80" s="237">
        <v>108408474.61</v>
      </c>
      <c r="M80" s="238">
        <v>0.27000299999999999</v>
      </c>
      <c r="N80" s="239">
        <v>2.3423443816018934E-3</v>
      </c>
      <c r="O80" s="240">
        <v>183</v>
      </c>
    </row>
    <row r="81" spans="1:15" s="231" customFormat="1" ht="18" hidden="1" customHeight="1" x14ac:dyDescent="0.2">
      <c r="A81" s="241" t="s">
        <v>1328</v>
      </c>
      <c r="B81" s="241" t="s">
        <v>1507</v>
      </c>
      <c r="C81" s="241" t="s">
        <v>1326</v>
      </c>
      <c r="D81" s="242">
        <v>343209.92</v>
      </c>
      <c r="E81" s="242">
        <v>0</v>
      </c>
      <c r="F81" s="242">
        <v>29843.83</v>
      </c>
      <c r="G81" s="242">
        <v>23165.34</v>
      </c>
      <c r="H81" s="242">
        <v>296516.15000000002</v>
      </c>
      <c r="I81" s="242">
        <v>0</v>
      </c>
      <c r="J81" s="242">
        <v>53373.18</v>
      </c>
      <c r="K81" s="242">
        <v>746108.42</v>
      </c>
      <c r="L81" s="243">
        <v>297625189.70999998</v>
      </c>
      <c r="M81" s="244">
        <v>0.50000500000000003</v>
      </c>
      <c r="N81" s="245">
        <v>4.6423659330594325E-3</v>
      </c>
      <c r="O81" s="246">
        <v>183</v>
      </c>
    </row>
    <row r="82" spans="1:15" s="231" customFormat="1" ht="18" hidden="1" customHeight="1" x14ac:dyDescent="0.2">
      <c r="A82" s="235" t="s">
        <v>1612</v>
      </c>
      <c r="B82" s="235" t="s">
        <v>1506</v>
      </c>
      <c r="C82" s="235" t="s">
        <v>1610</v>
      </c>
      <c r="D82" s="236">
        <v>0</v>
      </c>
      <c r="E82" s="236">
        <v>0</v>
      </c>
      <c r="F82" s="236">
        <v>30918.25</v>
      </c>
      <c r="G82" s="236">
        <v>355558.16</v>
      </c>
      <c r="H82" s="236">
        <v>0</v>
      </c>
      <c r="I82" s="236">
        <v>0</v>
      </c>
      <c r="J82" s="236">
        <v>0</v>
      </c>
      <c r="K82" s="236">
        <v>386476.41</v>
      </c>
      <c r="L82" s="237">
        <v>308335457</v>
      </c>
      <c r="M82" s="238">
        <v>0.25000099999999997</v>
      </c>
      <c r="N82" s="239">
        <v>2.5000074092976611E-3</v>
      </c>
      <c r="O82" s="240">
        <v>183</v>
      </c>
    </row>
    <row r="83" spans="1:15" s="231" customFormat="1" ht="18" hidden="1" customHeight="1" x14ac:dyDescent="0.2">
      <c r="A83" s="241" t="s">
        <v>1612</v>
      </c>
      <c r="B83" s="241" t="s">
        <v>1507</v>
      </c>
      <c r="C83" s="241" t="s">
        <v>1610</v>
      </c>
      <c r="D83" s="242">
        <v>903539.76</v>
      </c>
      <c r="E83" s="242">
        <v>0</v>
      </c>
      <c r="F83" s="242">
        <v>40157.86</v>
      </c>
      <c r="G83" s="242">
        <v>461813.38</v>
      </c>
      <c r="H83" s="242">
        <v>0</v>
      </c>
      <c r="I83" s="242">
        <v>0</v>
      </c>
      <c r="J83" s="242">
        <v>0</v>
      </c>
      <c r="K83" s="242">
        <v>1405511</v>
      </c>
      <c r="L83" s="243">
        <v>400473691.66000003</v>
      </c>
      <c r="M83" s="244">
        <v>0.70000600000000002</v>
      </c>
      <c r="N83" s="245">
        <v>7.0000643497997355E-3</v>
      </c>
      <c r="O83" s="246">
        <v>183</v>
      </c>
    </row>
    <row r="84" spans="1:15" s="231" customFormat="1" ht="18" hidden="1" customHeight="1" x14ac:dyDescent="0.2">
      <c r="A84" s="235" t="s">
        <v>1613</v>
      </c>
      <c r="B84" s="235" t="s">
        <v>1506</v>
      </c>
      <c r="C84" s="235" t="s">
        <v>1611</v>
      </c>
      <c r="D84" s="236">
        <v>0</v>
      </c>
      <c r="E84" s="236">
        <v>0</v>
      </c>
      <c r="F84" s="236">
        <v>14527.02</v>
      </c>
      <c r="G84" s="236">
        <v>211714.45</v>
      </c>
      <c r="H84" s="236">
        <v>0</v>
      </c>
      <c r="I84" s="236">
        <v>0</v>
      </c>
      <c r="J84" s="236">
        <v>0</v>
      </c>
      <c r="K84" s="236">
        <v>226241.47</v>
      </c>
      <c r="L84" s="237">
        <v>144873164.36000001</v>
      </c>
      <c r="M84" s="238">
        <v>0.311477</v>
      </c>
      <c r="N84" s="239">
        <v>3.1147704256178892E-3</v>
      </c>
      <c r="O84" s="240">
        <v>183</v>
      </c>
    </row>
    <row r="85" spans="1:15" s="231" customFormat="1" ht="18" hidden="1" customHeight="1" x14ac:dyDescent="0.2">
      <c r="A85" s="241" t="s">
        <v>1613</v>
      </c>
      <c r="B85" s="241" t="s">
        <v>1507</v>
      </c>
      <c r="C85" s="241" t="s">
        <v>1611</v>
      </c>
      <c r="D85" s="242">
        <v>366598.92</v>
      </c>
      <c r="E85" s="242">
        <v>0</v>
      </c>
      <c r="F85" s="242">
        <v>16293.6</v>
      </c>
      <c r="G85" s="242">
        <v>234666.21</v>
      </c>
      <c r="H85" s="242">
        <v>0</v>
      </c>
      <c r="I85" s="242">
        <v>0</v>
      </c>
      <c r="J85" s="242">
        <v>0</v>
      </c>
      <c r="K85" s="242">
        <v>617558.73</v>
      </c>
      <c r="L85" s="243">
        <v>162486485.08000001</v>
      </c>
      <c r="M85" s="244">
        <v>0.75805899999999993</v>
      </c>
      <c r="N85" s="245">
        <v>7.5805862962984305E-3</v>
      </c>
      <c r="O85" s="246">
        <v>183</v>
      </c>
    </row>
  </sheetData>
  <autoFilter ref="A3:O85">
    <filterColumn colId="2">
      <filters>
        <filter val="Y0BJ"/>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workbookViewId="0">
      <selection activeCell="C20" sqref="C20"/>
    </sheetView>
  </sheetViews>
  <sheetFormatPr defaultRowHeight="15" x14ac:dyDescent="0.25"/>
  <cols>
    <col min="1" max="1" width="13.140625" bestFit="1" customWidth="1"/>
    <col min="2" max="2" width="37" bestFit="1" customWidth="1"/>
    <col min="3" max="3" width="12" bestFit="1" customWidth="1"/>
    <col min="7" max="7" width="13.140625" bestFit="1" customWidth="1"/>
    <col min="8" max="8" width="40.7109375" bestFit="1" customWidth="1"/>
    <col min="9" max="9" width="12.7109375" bestFit="1" customWidth="1"/>
    <col min="12" max="12" width="12.7109375" bestFit="1" customWidth="1"/>
    <col min="13" max="13" width="43.42578125" bestFit="1" customWidth="1"/>
  </cols>
  <sheetData>
    <row r="1" spans="1:13" x14ac:dyDescent="0.25">
      <c r="B1" s="86" t="s">
        <v>1514</v>
      </c>
      <c r="H1" s="86" t="s">
        <v>1511</v>
      </c>
      <c r="M1" s="86" t="s">
        <v>98</v>
      </c>
    </row>
    <row r="2" spans="1:13" x14ac:dyDescent="0.25">
      <c r="A2" t="s">
        <v>1541</v>
      </c>
      <c r="B2" t="s">
        <v>1320</v>
      </c>
      <c r="C2" t="s">
        <v>1542</v>
      </c>
      <c r="G2" s="98" t="s">
        <v>1317</v>
      </c>
      <c r="H2" s="98" t="s">
        <v>1320</v>
      </c>
      <c r="I2" s="99" t="s">
        <v>1510</v>
      </c>
      <c r="L2" s="98" t="s">
        <v>1586</v>
      </c>
      <c r="M2" s="98" t="s">
        <v>98</v>
      </c>
    </row>
    <row r="3" spans="1:13" x14ac:dyDescent="0.25">
      <c r="A3" t="s">
        <v>149</v>
      </c>
      <c r="B3" t="s">
        <v>2001</v>
      </c>
      <c r="C3" s="87">
        <f>VLOOKUP(A3,[2]Sheet2!$A:$E,5,0)</f>
        <v>67.743351000000004</v>
      </c>
      <c r="D3" s="87"/>
      <c r="G3" s="99" t="s">
        <v>149</v>
      </c>
      <c r="H3" s="99" t="s">
        <v>2001</v>
      </c>
      <c r="I3" s="99"/>
      <c r="J3" t="str">
        <f>G3</f>
        <v>Y0AA</v>
      </c>
      <c r="L3" s="99" t="s">
        <v>172</v>
      </c>
      <c r="M3" s="99" t="s">
        <v>1587</v>
      </c>
    </row>
    <row r="4" spans="1:13" x14ac:dyDescent="0.25">
      <c r="A4" t="s">
        <v>151</v>
      </c>
      <c r="B4" t="s">
        <v>1163</v>
      </c>
      <c r="C4" s="168">
        <f>VLOOKUP(A4,[2]Sheet2!$A:$E,5,0)</f>
        <v>53.3060975</v>
      </c>
      <c r="D4" s="87"/>
      <c r="G4" s="99" t="s">
        <v>151</v>
      </c>
      <c r="H4" s="99" t="s">
        <v>1163</v>
      </c>
      <c r="I4" s="99"/>
      <c r="J4" t="str">
        <f t="shared" ref="J4:J33" si="0">G4</f>
        <v>Y0AB</v>
      </c>
      <c r="L4" s="99" t="s">
        <v>173</v>
      </c>
      <c r="M4" s="99" t="s">
        <v>1588</v>
      </c>
    </row>
    <row r="5" spans="1:13" x14ac:dyDescent="0.25">
      <c r="A5" t="s">
        <v>152</v>
      </c>
      <c r="B5" t="s">
        <v>1164</v>
      </c>
      <c r="C5" s="168">
        <f>VLOOKUP(A5,[2]Sheet2!$A:$E,5,0)</f>
        <v>23.381503500000001</v>
      </c>
      <c r="D5" s="87"/>
      <c r="G5" s="99" t="s">
        <v>152</v>
      </c>
      <c r="H5" s="99" t="s">
        <v>1164</v>
      </c>
      <c r="I5" s="99"/>
      <c r="J5" t="str">
        <f t="shared" si="0"/>
        <v>Y0AC</v>
      </c>
      <c r="L5" s="99" t="s">
        <v>149</v>
      </c>
      <c r="M5" s="99" t="s">
        <v>1589</v>
      </c>
    </row>
    <row r="6" spans="1:13" x14ac:dyDescent="0.25">
      <c r="A6" t="s">
        <v>153</v>
      </c>
      <c r="B6" t="s">
        <v>1165</v>
      </c>
      <c r="C6" s="168">
        <f>VLOOKUP(A6,[2]Sheet2!$A:$E,5,0)</f>
        <v>208.13454899999999</v>
      </c>
      <c r="D6" s="87"/>
      <c r="G6" s="99" t="s">
        <v>153</v>
      </c>
      <c r="H6" s="99" t="s">
        <v>1165</v>
      </c>
      <c r="I6" s="99"/>
      <c r="J6" t="str">
        <f t="shared" si="0"/>
        <v>Y0AD</v>
      </c>
      <c r="L6" s="99" t="s">
        <v>154</v>
      </c>
      <c r="M6" s="99" t="s">
        <v>1590</v>
      </c>
    </row>
    <row r="7" spans="1:13" x14ac:dyDescent="0.25">
      <c r="A7" t="s">
        <v>154</v>
      </c>
      <c r="B7" t="s">
        <v>1166</v>
      </c>
      <c r="C7" s="168">
        <f>VLOOKUP(A7,[2]Sheet2!$A:$E,5,0)</f>
        <v>23.484821499999999</v>
      </c>
      <c r="D7" s="87"/>
      <c r="G7" s="99" t="s">
        <v>154</v>
      </c>
      <c r="H7" s="99" t="s">
        <v>1166</v>
      </c>
      <c r="I7" s="99"/>
      <c r="J7" t="str">
        <f t="shared" si="0"/>
        <v>Y0AG</v>
      </c>
      <c r="L7" s="99" t="s">
        <v>151</v>
      </c>
      <c r="M7" s="99" t="s">
        <v>1591</v>
      </c>
    </row>
    <row r="8" spans="1:13" x14ac:dyDescent="0.25">
      <c r="A8" t="s">
        <v>168</v>
      </c>
      <c r="B8" t="s">
        <v>1169</v>
      </c>
      <c r="C8" s="168">
        <f>VLOOKUP(A8,[2]Sheet2!$A:$E,5,0)</f>
        <v>25.387775000000001</v>
      </c>
      <c r="D8" s="87"/>
      <c r="G8" s="99" t="s">
        <v>155</v>
      </c>
      <c r="H8" s="99" t="s">
        <v>1167</v>
      </c>
      <c r="I8" s="99"/>
      <c r="J8" t="str">
        <f t="shared" si="0"/>
        <v>Y0AH</v>
      </c>
      <c r="L8" s="99" t="s">
        <v>170</v>
      </c>
      <c r="M8" s="99" t="s">
        <v>1592</v>
      </c>
    </row>
    <row r="9" spans="1:13" x14ac:dyDescent="0.25">
      <c r="A9" t="s">
        <v>170</v>
      </c>
      <c r="B9" t="s">
        <v>1170</v>
      </c>
      <c r="C9" s="168">
        <f>VLOOKUP(A9,[2]Sheet2!$A:$E,5,0)</f>
        <v>40.110954999999997</v>
      </c>
      <c r="D9" s="87"/>
      <c r="G9" s="99" t="s">
        <v>160</v>
      </c>
      <c r="H9" s="99" t="s">
        <v>1168</v>
      </c>
      <c r="I9" s="99"/>
      <c r="J9" t="str">
        <f t="shared" si="0"/>
        <v>Y0AI</v>
      </c>
      <c r="L9" s="99" t="s">
        <v>171</v>
      </c>
      <c r="M9" s="99" t="s">
        <v>1593</v>
      </c>
    </row>
    <row r="10" spans="1:13" x14ac:dyDescent="0.25">
      <c r="A10" t="s">
        <v>171</v>
      </c>
      <c r="B10" t="s">
        <v>1523</v>
      </c>
      <c r="C10" s="168">
        <f>VLOOKUP(A10,[2]Sheet2!$A:$E,5,0)</f>
        <v>8.5317795000000007</v>
      </c>
      <c r="D10" s="87"/>
      <c r="G10" s="99" t="s">
        <v>168</v>
      </c>
      <c r="H10" s="99" t="s">
        <v>1169</v>
      </c>
      <c r="I10" s="99"/>
      <c r="J10" t="str">
        <f t="shared" si="0"/>
        <v>Y0AK</v>
      </c>
      <c r="L10" s="99" t="s">
        <v>153</v>
      </c>
      <c r="M10" s="99" t="s">
        <v>1591</v>
      </c>
    </row>
    <row r="11" spans="1:13" x14ac:dyDescent="0.25">
      <c r="A11" t="s">
        <v>172</v>
      </c>
      <c r="B11" t="s">
        <v>3</v>
      </c>
      <c r="C11" s="168">
        <f>VLOOKUP(A11,[2]Sheet2!$A:$E,5,0)</f>
        <v>125.0135595</v>
      </c>
      <c r="D11" s="87"/>
      <c r="G11" s="99" t="s">
        <v>169</v>
      </c>
      <c r="H11" s="99" t="s">
        <v>1551</v>
      </c>
      <c r="I11" s="99"/>
      <c r="J11" t="str">
        <f t="shared" si="0"/>
        <v>Y0AL</v>
      </c>
      <c r="L11" s="99" t="s">
        <v>152</v>
      </c>
      <c r="M11" s="99" t="s">
        <v>1594</v>
      </c>
    </row>
    <row r="12" spans="1:13" x14ac:dyDescent="0.25">
      <c r="A12" t="s">
        <v>182</v>
      </c>
      <c r="B12" t="s">
        <v>8</v>
      </c>
      <c r="C12" s="168">
        <f>VLOOKUP(A12,[2]Sheet2!$A:$E,5,0)</f>
        <v>0.17295450000000001</v>
      </c>
      <c r="D12" s="87"/>
      <c r="G12" s="99" t="s">
        <v>170</v>
      </c>
      <c r="H12" s="99" t="s">
        <v>1170</v>
      </c>
      <c r="I12" s="99"/>
      <c r="J12" t="str">
        <f t="shared" si="0"/>
        <v>Y0AS</v>
      </c>
      <c r="L12" s="99" t="s">
        <v>191</v>
      </c>
      <c r="M12" s="99" t="s">
        <v>1567</v>
      </c>
    </row>
    <row r="13" spans="1:13" x14ac:dyDescent="0.25">
      <c r="A13" t="s">
        <v>184</v>
      </c>
      <c r="B13" t="s">
        <v>1171</v>
      </c>
      <c r="C13" s="168">
        <f>VLOOKUP(A13,[2]Sheet2!$A:$E,5,0)</f>
        <v>9.2402200000000004E-2</v>
      </c>
      <c r="D13" s="87"/>
      <c r="G13" s="99" t="s">
        <v>171</v>
      </c>
      <c r="H13" s="99" t="s">
        <v>1523</v>
      </c>
      <c r="I13" s="99"/>
      <c r="J13" t="str">
        <f t="shared" si="0"/>
        <v>Y0AT</v>
      </c>
      <c r="L13" s="99" t="s">
        <v>185</v>
      </c>
      <c r="M13" s="99" t="s">
        <v>1595</v>
      </c>
    </row>
    <row r="14" spans="1:13" x14ac:dyDescent="0.25">
      <c r="A14" t="s">
        <v>189</v>
      </c>
      <c r="B14" t="s">
        <v>1174</v>
      </c>
      <c r="C14" s="168">
        <f>VLOOKUP(A14,[2]Sheet2!$A:$E,5,0)</f>
        <v>76.699799999999996</v>
      </c>
      <c r="D14" s="87"/>
      <c r="G14" s="99" t="s">
        <v>172</v>
      </c>
      <c r="H14" s="99" t="s">
        <v>3</v>
      </c>
      <c r="I14" s="99"/>
      <c r="J14" t="str">
        <f t="shared" si="0"/>
        <v>Y0BA</v>
      </c>
      <c r="L14" s="99" t="s">
        <v>199</v>
      </c>
      <c r="M14" s="99" t="s">
        <v>1596</v>
      </c>
    </row>
    <row r="15" spans="1:13" x14ac:dyDescent="0.25">
      <c r="A15" t="s">
        <v>212</v>
      </c>
      <c r="B15" t="s">
        <v>10</v>
      </c>
      <c r="C15" s="168">
        <f>VLOOKUP(A15,[2]Sheet2!$A:$E,5,0)</f>
        <v>20.981564625000001</v>
      </c>
      <c r="D15" s="87"/>
      <c r="G15" s="99" t="s">
        <v>173</v>
      </c>
      <c r="H15" s="99" t="s">
        <v>4</v>
      </c>
      <c r="I15" s="99"/>
      <c r="J15" t="str">
        <f t="shared" si="0"/>
        <v>Y0BB</v>
      </c>
      <c r="L15" s="99" t="s">
        <v>176</v>
      </c>
      <c r="M15" s="99" t="s">
        <v>1597</v>
      </c>
    </row>
    <row r="16" spans="1:13" x14ac:dyDescent="0.25">
      <c r="A16" t="s">
        <v>213</v>
      </c>
      <c r="B16" t="s">
        <v>1180</v>
      </c>
      <c r="C16" s="168">
        <f>VLOOKUP(A16,[2]Sheet2!$A:$E,5,0)</f>
        <v>21.116579999999999</v>
      </c>
      <c r="D16" s="87"/>
      <c r="G16" s="99" t="s">
        <v>176</v>
      </c>
      <c r="H16" s="99" t="s">
        <v>7</v>
      </c>
      <c r="I16" s="99"/>
      <c r="J16" t="str">
        <f t="shared" si="0"/>
        <v>Y0BF</v>
      </c>
      <c r="L16" s="99" t="s">
        <v>188</v>
      </c>
      <c r="M16" s="99" t="s">
        <v>1598</v>
      </c>
    </row>
    <row r="17" spans="1:13" x14ac:dyDescent="0.25">
      <c r="A17" t="s">
        <v>214</v>
      </c>
      <c r="B17" t="s">
        <v>1181</v>
      </c>
      <c r="C17" s="168">
        <f>VLOOKUP(A17,[2]Sheet2!$A:$E,5,0)</f>
        <v>17.973472000000001</v>
      </c>
      <c r="D17" s="87"/>
      <c r="G17" s="99" t="s">
        <v>182</v>
      </c>
      <c r="H17" s="99" t="s">
        <v>8</v>
      </c>
      <c r="I17" s="99"/>
      <c r="J17" t="str">
        <f t="shared" si="0"/>
        <v>Y0BJ</v>
      </c>
      <c r="L17" s="99" t="s">
        <v>189</v>
      </c>
      <c r="M17" s="99" t="s">
        <v>1565</v>
      </c>
    </row>
    <row r="18" spans="1:13" x14ac:dyDescent="0.25">
      <c r="A18" t="s">
        <v>221</v>
      </c>
      <c r="B18" t="s">
        <v>1188</v>
      </c>
      <c r="C18" s="168">
        <f>VLOOKUP(A18,[2]Sheet2!$A:$E,5,0)</f>
        <v>45.688983999999998</v>
      </c>
      <c r="D18" s="87"/>
      <c r="G18" s="99" t="s">
        <v>184</v>
      </c>
      <c r="H18" s="99" t="s">
        <v>1171</v>
      </c>
      <c r="I18" s="99"/>
      <c r="J18" t="str">
        <f t="shared" si="0"/>
        <v>Y0BK</v>
      </c>
      <c r="L18" s="99" t="s">
        <v>169</v>
      </c>
      <c r="M18" s="99" t="s">
        <v>1599</v>
      </c>
    </row>
    <row r="19" spans="1:13" x14ac:dyDescent="0.25">
      <c r="A19" t="s">
        <v>222</v>
      </c>
      <c r="B19" t="s">
        <v>1189</v>
      </c>
      <c r="C19" s="168">
        <v>0</v>
      </c>
      <c r="D19" s="87"/>
      <c r="G19" s="99" t="s">
        <v>185</v>
      </c>
      <c r="H19" s="99" t="s">
        <v>1172</v>
      </c>
      <c r="I19" s="99"/>
      <c r="J19" t="str">
        <f t="shared" si="0"/>
        <v>Y0BL</v>
      </c>
      <c r="L19" s="99" t="s">
        <v>155</v>
      </c>
      <c r="M19" s="99" t="s">
        <v>1600</v>
      </c>
    </row>
    <row r="20" spans="1:13" x14ac:dyDescent="0.25">
      <c r="A20" t="s">
        <v>224</v>
      </c>
      <c r="B20" t="s">
        <v>1191</v>
      </c>
      <c r="C20" s="168">
        <f>VLOOKUP(A20,[2]Sheet2!$A:$E,5,0)</f>
        <v>42.267218999999997</v>
      </c>
      <c r="D20" s="87"/>
      <c r="G20" s="99" t="s">
        <v>188</v>
      </c>
      <c r="H20" s="99" t="s">
        <v>1173</v>
      </c>
      <c r="I20" s="99"/>
      <c r="J20" t="str">
        <f t="shared" si="0"/>
        <v>Y0BM</v>
      </c>
      <c r="L20" s="99" t="s">
        <v>160</v>
      </c>
      <c r="M20" s="99" t="s">
        <v>1601</v>
      </c>
    </row>
    <row r="21" spans="1:13" x14ac:dyDescent="0.25">
      <c r="A21" t="s">
        <v>1326</v>
      </c>
      <c r="B21" t="s">
        <v>1328</v>
      </c>
      <c r="C21" s="168">
        <f>VLOOKUP(A21,[2]Sheet2!$A:$E,5,0)</f>
        <v>6.0955320000000004</v>
      </c>
      <c r="D21" s="87"/>
      <c r="G21" s="99" t="s">
        <v>189</v>
      </c>
      <c r="H21" s="99" t="s">
        <v>1174</v>
      </c>
      <c r="I21" s="99"/>
      <c r="J21" t="str">
        <f t="shared" si="0"/>
        <v>Y0BN</v>
      </c>
      <c r="L21" s="99" t="s">
        <v>198</v>
      </c>
      <c r="M21" s="99" t="s">
        <v>1602</v>
      </c>
    </row>
    <row r="22" spans="1:13" x14ac:dyDescent="0.25">
      <c r="A22" t="s">
        <v>1610</v>
      </c>
      <c r="B22" t="s">
        <v>1612</v>
      </c>
      <c r="C22" s="168">
        <f>VLOOKUP(A22,[2]Sheet2!$A:$E,5,0)</f>
        <v>2.1869283899999998</v>
      </c>
      <c r="D22" s="87"/>
      <c r="G22" s="99" t="s">
        <v>191</v>
      </c>
      <c r="H22" s="99" t="s">
        <v>5</v>
      </c>
      <c r="I22" s="99"/>
      <c r="J22" t="str">
        <f t="shared" si="0"/>
        <v>Y0BO</v>
      </c>
      <c r="L22" s="99" t="s">
        <v>184</v>
      </c>
      <c r="M22" s="99" t="s">
        <v>1603</v>
      </c>
    </row>
    <row r="23" spans="1:13" x14ac:dyDescent="0.25">
      <c r="A23" t="s">
        <v>1611</v>
      </c>
      <c r="B23" t="s">
        <v>1613</v>
      </c>
      <c r="C23" s="168">
        <f>VLOOKUP(A23,[2]Sheet2!$A:$E,5,0)</f>
        <v>0.75004601500000001</v>
      </c>
      <c r="G23" s="99" t="s">
        <v>198</v>
      </c>
      <c r="H23" s="99" t="s">
        <v>1175</v>
      </c>
      <c r="I23" s="99"/>
      <c r="J23" t="str">
        <f t="shared" si="0"/>
        <v>Y0BP</v>
      </c>
      <c r="L23" s="99" t="s">
        <v>182</v>
      </c>
      <c r="M23" s="99" t="s">
        <v>1604</v>
      </c>
    </row>
    <row r="24" spans="1:13" x14ac:dyDescent="0.25">
      <c r="A24" t="s">
        <v>1543</v>
      </c>
      <c r="C24" s="87">
        <f>SUM(C3:C23)</f>
        <v>809.11987423000005</v>
      </c>
      <c r="G24" s="99" t="s">
        <v>199</v>
      </c>
      <c r="H24" s="99" t="s">
        <v>6</v>
      </c>
      <c r="I24" s="99"/>
      <c r="J24" t="str">
        <f t="shared" si="0"/>
        <v>Y0BQ</v>
      </c>
      <c r="L24" s="99" t="s">
        <v>168</v>
      </c>
      <c r="M24" s="99" t="s">
        <v>1605</v>
      </c>
    </row>
    <row r="25" spans="1:13" x14ac:dyDescent="0.25">
      <c r="C25" s="87"/>
      <c r="G25" s="99" t="s">
        <v>211</v>
      </c>
      <c r="H25" s="99" t="s">
        <v>9</v>
      </c>
      <c r="I25" s="99"/>
      <c r="J25" t="str">
        <f t="shared" si="0"/>
        <v>Y0D1</v>
      </c>
      <c r="L25" s="99" t="s">
        <v>211</v>
      </c>
      <c r="M25" s="99" t="s">
        <v>1606</v>
      </c>
    </row>
    <row r="26" spans="1:13" x14ac:dyDescent="0.25">
      <c r="G26" s="99" t="s">
        <v>212</v>
      </c>
      <c r="H26" s="99" t="s">
        <v>10</v>
      </c>
      <c r="I26" s="99"/>
      <c r="J26" t="str">
        <f t="shared" si="0"/>
        <v>Y0D3</v>
      </c>
      <c r="L26" s="99" t="s">
        <v>212</v>
      </c>
      <c r="M26" s="99" t="s">
        <v>1607</v>
      </c>
    </row>
    <row r="27" spans="1:13" x14ac:dyDescent="0.25">
      <c r="G27" s="99" t="s">
        <v>213</v>
      </c>
      <c r="H27" s="99" t="s">
        <v>1180</v>
      </c>
      <c r="I27" s="99"/>
      <c r="J27" t="str">
        <f t="shared" si="0"/>
        <v>Y0D5</v>
      </c>
      <c r="L27" s="99" t="s">
        <v>213</v>
      </c>
      <c r="M27" s="99" t="s">
        <v>1591</v>
      </c>
    </row>
    <row r="28" spans="1:13" x14ac:dyDescent="0.25">
      <c r="G28" s="99" t="s">
        <v>214</v>
      </c>
      <c r="H28" s="99" t="s">
        <v>1181</v>
      </c>
      <c r="I28" s="99"/>
      <c r="J28" t="str">
        <f t="shared" si="0"/>
        <v>Y0D6</v>
      </c>
      <c r="L28" s="99" t="s">
        <v>214</v>
      </c>
      <c r="M28" s="99" t="s">
        <v>1608</v>
      </c>
    </row>
    <row r="29" spans="1:13" x14ac:dyDescent="0.25">
      <c r="G29" s="99" t="s">
        <v>219</v>
      </c>
      <c r="H29" s="99" t="s">
        <v>1513</v>
      </c>
      <c r="I29" s="99"/>
      <c r="J29" t="str">
        <f t="shared" si="0"/>
        <v>Y0DC</v>
      </c>
      <c r="L29" s="99" t="s">
        <v>216</v>
      </c>
      <c r="M29" s="99" t="s">
        <v>136</v>
      </c>
    </row>
    <row r="30" spans="1:13" x14ac:dyDescent="0.25">
      <c r="G30" s="99" t="s">
        <v>220</v>
      </c>
      <c r="H30" s="99" t="s">
        <v>1881</v>
      </c>
      <c r="I30" s="99"/>
      <c r="J30" t="str">
        <f t="shared" si="0"/>
        <v>Y0DD</v>
      </c>
      <c r="L30" s="99" t="s">
        <v>217</v>
      </c>
      <c r="M30" s="99" t="s">
        <v>136</v>
      </c>
    </row>
    <row r="31" spans="1:13" x14ac:dyDescent="0.25">
      <c r="G31" s="99" t="s">
        <v>224</v>
      </c>
      <c r="H31" s="99" t="s">
        <v>1191</v>
      </c>
      <c r="I31" s="99"/>
      <c r="J31" t="str">
        <f t="shared" si="0"/>
        <v>Y0DH</v>
      </c>
      <c r="L31" s="99" t="s">
        <v>218</v>
      </c>
      <c r="M31" s="99" t="s">
        <v>136</v>
      </c>
    </row>
    <row r="32" spans="1:13" x14ac:dyDescent="0.25">
      <c r="G32" s="99" t="s">
        <v>1326</v>
      </c>
      <c r="H32" s="99" t="s">
        <v>1512</v>
      </c>
      <c r="I32" s="99"/>
      <c r="J32" t="str">
        <f t="shared" si="0"/>
        <v>Y0DK</v>
      </c>
      <c r="L32" s="99" t="s">
        <v>219</v>
      </c>
      <c r="M32" s="99" t="s">
        <v>1606</v>
      </c>
    </row>
    <row r="33" spans="7:13" x14ac:dyDescent="0.25">
      <c r="G33" s="99" t="s">
        <v>1610</v>
      </c>
      <c r="H33" s="99" t="s">
        <v>1882</v>
      </c>
      <c r="I33" s="99"/>
      <c r="J33" t="str">
        <f t="shared" si="0"/>
        <v>Y0DL</v>
      </c>
      <c r="L33" s="99" t="s">
        <v>220</v>
      </c>
      <c r="M33" s="99" t="s">
        <v>1606</v>
      </c>
    </row>
    <row r="34" spans="7:13" x14ac:dyDescent="0.25">
      <c r="G34" t="s">
        <v>1611</v>
      </c>
      <c r="H34" t="s">
        <v>1883</v>
      </c>
      <c r="I34" s="99"/>
      <c r="L34" s="99" t="s">
        <v>221</v>
      </c>
      <c r="M34" s="99" t="s">
        <v>136</v>
      </c>
    </row>
    <row r="35" spans="7:13" x14ac:dyDescent="0.25">
      <c r="G35" t="s">
        <v>1543</v>
      </c>
      <c r="I35">
        <f>SUM(I3:I34)</f>
        <v>0</v>
      </c>
      <c r="L35" s="99" t="s">
        <v>222</v>
      </c>
      <c r="M35" s="99" t="s">
        <v>136</v>
      </c>
    </row>
    <row r="36" spans="7:13" x14ac:dyDescent="0.25">
      <c r="L36" s="99" t="s">
        <v>223</v>
      </c>
      <c r="M36" s="99" t="s">
        <v>136</v>
      </c>
    </row>
    <row r="37" spans="7:13" x14ac:dyDescent="0.25">
      <c r="L37" s="99" t="s">
        <v>224</v>
      </c>
      <c r="M37" s="99" t="s">
        <v>1609</v>
      </c>
    </row>
    <row r="38" spans="7:13" x14ac:dyDescent="0.25">
      <c r="L38" s="99" t="s">
        <v>225</v>
      </c>
      <c r="M38" s="99" t="s">
        <v>136</v>
      </c>
    </row>
    <row r="39" spans="7:13" x14ac:dyDescent="0.25">
      <c r="L39" s="99" t="s">
        <v>1325</v>
      </c>
      <c r="M39" s="99" t="s">
        <v>136</v>
      </c>
    </row>
    <row r="40" spans="7:13" x14ac:dyDescent="0.25">
      <c r="L40" s="99" t="s">
        <v>1326</v>
      </c>
      <c r="M40" s="99" t="s">
        <v>136</v>
      </c>
    </row>
    <row r="41" spans="7:13" x14ac:dyDescent="0.25">
      <c r="L41" t="s">
        <v>1610</v>
      </c>
      <c r="M41" s="99" t="s">
        <v>1626</v>
      </c>
    </row>
    <row r="42" spans="7:13" x14ac:dyDescent="0.25">
      <c r="L42" t="s">
        <v>1611</v>
      </c>
      <c r="M42" s="99" t="s">
        <v>1627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M192"/>
  <sheetViews>
    <sheetView tabSelected="1" zoomScale="80" zoomScaleNormal="80" workbookViewId="0">
      <pane xSplit="4" ySplit="5" topLeftCell="V171" activePane="bottomRight" state="frozen"/>
      <selection activeCell="A38" sqref="A38"/>
      <selection pane="topRight" activeCell="A38" sqref="A38"/>
      <selection pane="bottomLeft" activeCell="A38" sqref="A38"/>
      <selection pane="bottomRight" activeCell="B177" sqref="B177:Z177"/>
    </sheetView>
  </sheetViews>
  <sheetFormatPr defaultRowHeight="15" x14ac:dyDescent="0.25"/>
  <cols>
    <col min="1" max="1" width="1.42578125" hidden="1" customWidth="1"/>
    <col min="2" max="2" width="15.5703125" style="169" customWidth="1"/>
    <col min="3" max="3" width="87.28515625" style="169" bestFit="1" customWidth="1"/>
    <col min="4" max="4" width="15.7109375" style="169" customWidth="1"/>
    <col min="5" max="27" width="20.7109375" style="169" customWidth="1"/>
    <col min="28" max="36" width="20.7109375" customWidth="1"/>
    <col min="37" max="40" width="20.7109375" style="93" customWidth="1"/>
    <col min="41" max="42" width="20.7109375" customWidth="1"/>
  </cols>
  <sheetData>
    <row r="1" spans="2:43" ht="15" customHeight="1" x14ac:dyDescent="0.25">
      <c r="E1" s="221" t="s">
        <v>172</v>
      </c>
      <c r="F1" s="221" t="s">
        <v>173</v>
      </c>
      <c r="G1" s="221" t="s">
        <v>149</v>
      </c>
      <c r="H1" s="221" t="s">
        <v>154</v>
      </c>
      <c r="I1" s="221" t="s">
        <v>151</v>
      </c>
      <c r="J1" s="221" t="s">
        <v>170</v>
      </c>
      <c r="K1" s="221" t="s">
        <v>171</v>
      </c>
      <c r="L1" s="221" t="s">
        <v>153</v>
      </c>
      <c r="M1" s="221" t="s">
        <v>152</v>
      </c>
      <c r="N1" s="222" t="s">
        <v>191</v>
      </c>
      <c r="O1" s="221" t="s">
        <v>185</v>
      </c>
      <c r="P1" s="221" t="s">
        <v>199</v>
      </c>
      <c r="Q1" s="221" t="s">
        <v>176</v>
      </c>
      <c r="R1" s="221" t="s">
        <v>188</v>
      </c>
      <c r="S1" s="221" t="s">
        <v>189</v>
      </c>
      <c r="T1" s="221" t="s">
        <v>169</v>
      </c>
      <c r="U1" s="221" t="s">
        <v>155</v>
      </c>
      <c r="V1" s="221" t="s">
        <v>160</v>
      </c>
      <c r="W1" s="221" t="s">
        <v>198</v>
      </c>
      <c r="X1" s="221" t="s">
        <v>184</v>
      </c>
      <c r="Y1" s="221" t="s">
        <v>182</v>
      </c>
      <c r="Z1" s="221" t="s">
        <v>168</v>
      </c>
      <c r="AA1" s="223" t="s">
        <v>211</v>
      </c>
      <c r="AB1" s="223" t="s">
        <v>212</v>
      </c>
      <c r="AC1" s="223" t="s">
        <v>213</v>
      </c>
      <c r="AD1" s="223" t="s">
        <v>214</v>
      </c>
      <c r="AE1" s="223" t="s">
        <v>218</v>
      </c>
      <c r="AF1" s="223" t="s">
        <v>219</v>
      </c>
      <c r="AG1" s="223" t="s">
        <v>220</v>
      </c>
      <c r="AH1" s="223" t="s">
        <v>221</v>
      </c>
      <c r="AI1" s="223" t="s">
        <v>222</v>
      </c>
      <c r="AJ1" s="223" t="s">
        <v>223</v>
      </c>
      <c r="AK1" s="223" t="s">
        <v>224</v>
      </c>
      <c r="AL1" s="223" t="s">
        <v>225</v>
      </c>
      <c r="AM1" s="223" t="s">
        <v>1325</v>
      </c>
      <c r="AN1" s="223" t="s">
        <v>1326</v>
      </c>
      <c r="AO1" s="223" t="s">
        <v>1610</v>
      </c>
      <c r="AP1" s="223" t="s">
        <v>1611</v>
      </c>
    </row>
    <row r="2" spans="2:43" x14ac:dyDescent="0.25">
      <c r="B2" s="1"/>
      <c r="C2" s="2" t="s">
        <v>0</v>
      </c>
      <c r="D2" s="2"/>
      <c r="E2" s="115"/>
      <c r="AE2" s="204"/>
      <c r="AF2" s="204"/>
      <c r="AG2" s="204"/>
      <c r="AI2" s="204"/>
    </row>
    <row r="3" spans="2:43" x14ac:dyDescent="0.25">
      <c r="B3" s="4" t="s">
        <v>2004</v>
      </c>
      <c r="C3" s="152"/>
      <c r="D3" s="152"/>
      <c r="E3" s="152"/>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row>
    <row r="4" spans="2:43" x14ac:dyDescent="0.25">
      <c r="B4" s="4" t="s">
        <v>2544</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row>
    <row r="5" spans="2:43" s="39" customFormat="1" ht="56.45" customHeight="1" x14ac:dyDescent="0.25">
      <c r="B5" s="36" t="s">
        <v>1</v>
      </c>
      <c r="C5" s="37" t="s">
        <v>2</v>
      </c>
      <c r="D5" s="38"/>
      <c r="E5" s="84" t="s">
        <v>3</v>
      </c>
      <c r="F5" s="84" t="s">
        <v>4</v>
      </c>
      <c r="G5" s="84" t="s">
        <v>1907</v>
      </c>
      <c r="H5" s="84" t="s">
        <v>1166</v>
      </c>
      <c r="I5" s="84" t="s">
        <v>1163</v>
      </c>
      <c r="J5" s="84" t="s">
        <v>1170</v>
      </c>
      <c r="K5" s="84" t="s">
        <v>1908</v>
      </c>
      <c r="L5" s="84" t="s">
        <v>1165</v>
      </c>
      <c r="M5" s="84" t="s">
        <v>1164</v>
      </c>
      <c r="N5" s="84" t="s">
        <v>5</v>
      </c>
      <c r="O5" s="84" t="s">
        <v>1172</v>
      </c>
      <c r="P5" s="84" t="s">
        <v>6</v>
      </c>
      <c r="Q5" s="84" t="s">
        <v>7</v>
      </c>
      <c r="R5" s="84" t="s">
        <v>1173</v>
      </c>
      <c r="S5" s="84" t="s">
        <v>1174</v>
      </c>
      <c r="T5" s="84" t="s">
        <v>1906</v>
      </c>
      <c r="U5" s="84" t="s">
        <v>1167</v>
      </c>
      <c r="V5" s="84" t="s">
        <v>1168</v>
      </c>
      <c r="W5" s="84" t="s">
        <v>1175</v>
      </c>
      <c r="X5" s="84" t="s">
        <v>1171</v>
      </c>
      <c r="Y5" s="84" t="s">
        <v>8</v>
      </c>
      <c r="Z5" s="84" t="s">
        <v>1169</v>
      </c>
      <c r="AA5" s="84" t="s">
        <v>9</v>
      </c>
      <c r="AB5" s="84" t="s">
        <v>10</v>
      </c>
      <c r="AC5" s="84" t="s">
        <v>1180</v>
      </c>
      <c r="AD5" s="84" t="s">
        <v>1181</v>
      </c>
      <c r="AE5" s="85" t="s">
        <v>2549</v>
      </c>
      <c r="AF5" s="84" t="s">
        <v>2550</v>
      </c>
      <c r="AG5" s="84" t="s">
        <v>2551</v>
      </c>
      <c r="AH5" s="84" t="s">
        <v>1910</v>
      </c>
      <c r="AI5" s="84" t="s">
        <v>2552</v>
      </c>
      <c r="AJ5" s="84" t="s">
        <v>1330</v>
      </c>
      <c r="AK5" s="84" t="s">
        <v>1191</v>
      </c>
      <c r="AL5" s="84" t="s">
        <v>1331</v>
      </c>
      <c r="AM5" s="84" t="s">
        <v>1911</v>
      </c>
      <c r="AN5" s="84" t="s">
        <v>1912</v>
      </c>
      <c r="AO5" s="84" t="s">
        <v>1882</v>
      </c>
      <c r="AP5" s="84" t="s">
        <v>1883</v>
      </c>
      <c r="AQ5" s="118"/>
    </row>
    <row r="6" spans="2:43" hidden="1" x14ac:dyDescent="0.25">
      <c r="B6" s="40"/>
      <c r="C6" s="41"/>
      <c r="D6" s="38"/>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row>
    <row r="7" spans="2:43" hidden="1" x14ac:dyDescent="0.25">
      <c r="B7" s="5"/>
      <c r="C7" s="128"/>
      <c r="D7" s="43"/>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7"/>
      <c r="AO7" s="47"/>
      <c r="AP7" s="47"/>
    </row>
    <row r="8" spans="2:43" x14ac:dyDescent="0.25">
      <c r="B8" s="6">
        <v>1.1000000000000001</v>
      </c>
      <c r="C8" s="45" t="s">
        <v>13</v>
      </c>
      <c r="D8" s="46" t="s">
        <v>14</v>
      </c>
      <c r="E8" s="47">
        <v>667.06569149999996</v>
      </c>
      <c r="F8" s="47">
        <v>388.0079283</v>
      </c>
      <c r="G8" s="47">
        <v>361.29217039999997</v>
      </c>
      <c r="H8" s="47">
        <v>257.33755669999999</v>
      </c>
      <c r="I8" s="47">
        <v>684.91948650000006</v>
      </c>
      <c r="J8" s="47">
        <v>1790.8000376999998</v>
      </c>
      <c r="K8" s="47">
        <v>575.61405209999987</v>
      </c>
      <c r="L8" s="47">
        <v>1494.773741</v>
      </c>
      <c r="M8" s="47">
        <v>200.38602499999996</v>
      </c>
      <c r="N8" s="47">
        <v>712.13600800000006</v>
      </c>
      <c r="O8" s="47">
        <v>542.08695879999993</v>
      </c>
      <c r="P8" s="47">
        <v>2431.1995354000001</v>
      </c>
      <c r="Q8" s="47">
        <v>1305.3201518999999</v>
      </c>
      <c r="R8" s="47">
        <v>102.7733288</v>
      </c>
      <c r="S8" s="47">
        <v>2570.7242844000002</v>
      </c>
      <c r="T8" s="47">
        <v>601.88198010000008</v>
      </c>
      <c r="U8" s="47">
        <v>28.357423500000003</v>
      </c>
      <c r="V8" s="47">
        <v>2434.3557747999998</v>
      </c>
      <c r="W8" s="47">
        <v>49.988225499999999</v>
      </c>
      <c r="X8" s="47">
        <v>17.257978899999998</v>
      </c>
      <c r="Y8" s="47">
        <v>35.325529300000007</v>
      </c>
      <c r="Z8" s="47">
        <v>447.9426393</v>
      </c>
      <c r="AA8" s="47">
        <v>1904.0680846</v>
      </c>
      <c r="AB8" s="47">
        <v>2337.1298614999996</v>
      </c>
      <c r="AC8" s="47">
        <v>281.1785539</v>
      </c>
      <c r="AD8" s="47">
        <v>466.14949810000007</v>
      </c>
      <c r="AE8" s="47">
        <v>63.500450199999996</v>
      </c>
      <c r="AF8" s="47">
        <v>398.18149600000004</v>
      </c>
      <c r="AG8" s="47">
        <v>215.43763279999999</v>
      </c>
      <c r="AH8" s="47">
        <v>222.24429470000001</v>
      </c>
      <c r="AI8" s="47">
        <v>216.78092939999999</v>
      </c>
      <c r="AJ8" s="47">
        <v>55.972466400000002</v>
      </c>
      <c r="AK8" s="47">
        <v>615.63355309999997</v>
      </c>
      <c r="AL8" s="47">
        <v>191.26760680000001</v>
      </c>
      <c r="AM8" s="47">
        <v>43.397312999999997</v>
      </c>
      <c r="AN8" s="47">
        <v>32.934713500000001</v>
      </c>
      <c r="AO8" s="126">
        <v>37.803095499999998</v>
      </c>
      <c r="AP8" s="126">
        <v>17.085930099999999</v>
      </c>
    </row>
    <row r="9" spans="2:43" x14ac:dyDescent="0.25">
      <c r="B9" s="8">
        <v>1.2</v>
      </c>
      <c r="C9" s="50" t="s">
        <v>16</v>
      </c>
      <c r="D9" s="51" t="s">
        <v>14</v>
      </c>
      <c r="E9" s="123">
        <v>560.39495947299997</v>
      </c>
      <c r="F9" s="123">
        <v>353.860437101</v>
      </c>
      <c r="G9" s="123">
        <v>343.47966098700005</v>
      </c>
      <c r="H9" s="123">
        <v>245.12156588500002</v>
      </c>
      <c r="I9" s="123">
        <v>595.09114196899998</v>
      </c>
      <c r="J9" s="123">
        <v>1578.7991975350001</v>
      </c>
      <c r="K9" s="123">
        <v>687.16784496299999</v>
      </c>
      <c r="L9" s="123">
        <v>1402.4988016510001</v>
      </c>
      <c r="M9" s="123">
        <v>197.15993585699999</v>
      </c>
      <c r="N9" s="123">
        <v>598.57042075899994</v>
      </c>
      <c r="O9" s="123">
        <v>594.44050179100009</v>
      </c>
      <c r="P9" s="123">
        <v>1988.3530992980002</v>
      </c>
      <c r="Q9" s="123">
        <v>1484.4193456259998</v>
      </c>
      <c r="R9" s="123">
        <v>80.051791504999997</v>
      </c>
      <c r="S9" s="123">
        <v>2064.3048337779996</v>
      </c>
      <c r="T9" s="123">
        <v>1246.0101787359999</v>
      </c>
      <c r="U9" s="123">
        <v>26.703815445999997</v>
      </c>
      <c r="V9" s="123">
        <v>2436.1243788069996</v>
      </c>
      <c r="W9" s="123">
        <v>47.726675530000001</v>
      </c>
      <c r="X9" s="123">
        <v>17.276909984</v>
      </c>
      <c r="Y9" s="123">
        <v>34.936092824000006</v>
      </c>
      <c r="Z9" s="123">
        <v>577.27081654999995</v>
      </c>
      <c r="AA9" s="123">
        <v>1764.6255299039999</v>
      </c>
      <c r="AB9" s="123">
        <v>3596.8715793880001</v>
      </c>
      <c r="AC9" s="123">
        <v>259.12836697299997</v>
      </c>
      <c r="AD9" s="123">
        <v>727.98550134700008</v>
      </c>
      <c r="AE9" s="224" t="s">
        <v>2527</v>
      </c>
      <c r="AF9" s="224" t="s">
        <v>2527</v>
      </c>
      <c r="AG9" s="224" t="s">
        <v>2527</v>
      </c>
      <c r="AH9" s="123">
        <v>222.24429470000001</v>
      </c>
      <c r="AI9" s="224" t="s">
        <v>2527</v>
      </c>
      <c r="AJ9" s="123">
        <v>55.972466451000003</v>
      </c>
      <c r="AK9" s="123">
        <v>628.30179571500003</v>
      </c>
      <c r="AL9" s="123">
        <v>191.26760670599998</v>
      </c>
      <c r="AM9" s="123">
        <v>43.397312986000003</v>
      </c>
      <c r="AN9" s="123">
        <v>32.934713467999998</v>
      </c>
      <c r="AO9" s="123">
        <v>41.194756935000001</v>
      </c>
      <c r="AP9" s="123">
        <v>19.979473597000002</v>
      </c>
    </row>
    <row r="10" spans="2:43" x14ac:dyDescent="0.25">
      <c r="B10" s="7">
        <v>2</v>
      </c>
      <c r="C10" s="48" t="s">
        <v>17</v>
      </c>
      <c r="D10" s="49" t="s">
        <v>14</v>
      </c>
      <c r="E10" s="225">
        <v>766.63248948599994</v>
      </c>
      <c r="F10" s="225">
        <v>6727.8427908840013</v>
      </c>
      <c r="G10" s="225">
        <v>2654.8431717200001</v>
      </c>
      <c r="H10" s="225">
        <v>1234.113724501</v>
      </c>
      <c r="I10" s="225">
        <v>3003.6105425629999</v>
      </c>
      <c r="J10" s="225">
        <v>3880.7054854239991</v>
      </c>
      <c r="K10" s="225">
        <v>1375.360102221</v>
      </c>
      <c r="L10" s="225">
        <v>6500.9177038389989</v>
      </c>
      <c r="M10" s="225">
        <v>543.19196715099997</v>
      </c>
      <c r="N10" s="225">
        <v>1501.0028147800001</v>
      </c>
      <c r="O10" s="225">
        <v>682.6279471219998</v>
      </c>
      <c r="P10" s="225">
        <v>3614.8170948039997</v>
      </c>
      <c r="Q10" s="225">
        <v>7500.0008576669989</v>
      </c>
      <c r="R10" s="225">
        <v>103.17625204700001</v>
      </c>
      <c r="S10" s="225">
        <v>2462.0764675960004</v>
      </c>
      <c r="T10" s="225">
        <v>750.26767769100002</v>
      </c>
      <c r="U10" s="225">
        <v>36.853247156999998</v>
      </c>
      <c r="V10" s="225">
        <v>2526.8741423260008</v>
      </c>
      <c r="W10" s="225">
        <v>209.80535454800005</v>
      </c>
      <c r="X10" s="225">
        <v>21.655141766</v>
      </c>
      <c r="Y10" s="225">
        <v>38.445054837999997</v>
      </c>
      <c r="Z10" s="225">
        <v>750.14331308099997</v>
      </c>
      <c r="AA10" s="225">
        <v>5829.3217509200003</v>
      </c>
      <c r="AB10" s="225">
        <v>1975.523284547</v>
      </c>
      <c r="AC10" s="225">
        <v>315.01534021200007</v>
      </c>
      <c r="AD10" s="225">
        <v>476.68092902399985</v>
      </c>
      <c r="AE10" s="226" t="s">
        <v>2527</v>
      </c>
      <c r="AF10" s="226" t="s">
        <v>2527</v>
      </c>
      <c r="AG10" s="226" t="s">
        <v>2527</v>
      </c>
      <c r="AH10" s="225">
        <v>69.279127284000026</v>
      </c>
      <c r="AI10" s="226" t="s">
        <v>2527</v>
      </c>
      <c r="AJ10" s="225">
        <v>14.078282788999999</v>
      </c>
      <c r="AK10" s="225">
        <v>394.70797035599992</v>
      </c>
      <c r="AL10" s="225">
        <v>51.872486070000036</v>
      </c>
      <c r="AM10" s="225">
        <v>10.555182961</v>
      </c>
      <c r="AN10" s="225">
        <v>8.1381011500000042</v>
      </c>
      <c r="AO10" s="225">
        <v>40.505882037000006</v>
      </c>
      <c r="AP10" s="225">
        <v>16.633092607000002</v>
      </c>
    </row>
    <row r="11" spans="2:43" x14ac:dyDescent="0.25">
      <c r="B11" s="6">
        <v>3.1</v>
      </c>
      <c r="C11" s="45" t="s">
        <v>18</v>
      </c>
      <c r="D11" s="46" t="s">
        <v>14</v>
      </c>
      <c r="E11" s="47">
        <v>1228.0969239956119</v>
      </c>
      <c r="F11" s="47">
        <v>6426.2684772759103</v>
      </c>
      <c r="G11" s="47">
        <v>2609.6015515347835</v>
      </c>
      <c r="H11" s="47">
        <v>1278.7717999232195</v>
      </c>
      <c r="I11" s="47">
        <v>3404.9991785423331</v>
      </c>
      <c r="J11" s="47">
        <v>5384.5571463906763</v>
      </c>
      <c r="K11" s="47">
        <v>1588.7293762438269</v>
      </c>
      <c r="L11" s="47">
        <v>6738.9743538931016</v>
      </c>
      <c r="M11" s="47">
        <v>626.04700627722923</v>
      </c>
      <c r="N11" s="47">
        <v>2455.192330634</v>
      </c>
      <c r="O11" s="47">
        <v>1142.4191770279999</v>
      </c>
      <c r="P11" s="47">
        <v>6766.0263153610013</v>
      </c>
      <c r="Q11" s="47">
        <v>7483.1014590070008</v>
      </c>
      <c r="R11" s="47">
        <v>226.21286304213905</v>
      </c>
      <c r="S11" s="47">
        <v>5500.2579073030001</v>
      </c>
      <c r="T11" s="47">
        <v>941.67562424000016</v>
      </c>
      <c r="U11" s="47">
        <v>65.607390002999992</v>
      </c>
      <c r="V11" s="47">
        <v>4841.0800789850009</v>
      </c>
      <c r="W11" s="47">
        <v>262.77359876084</v>
      </c>
      <c r="X11" s="47">
        <v>36.331815479174388</v>
      </c>
      <c r="Y11" s="47">
        <v>67.397148443522298</v>
      </c>
      <c r="Z11" s="47">
        <v>1002.329716793</v>
      </c>
      <c r="AA11" s="47">
        <v>5769.2103179314154</v>
      </c>
      <c r="AB11" s="47">
        <v>3516.9881295815599</v>
      </c>
      <c r="AC11" s="47">
        <v>524.90049212244548</v>
      </c>
      <c r="AD11" s="47">
        <v>740.80514776855705</v>
      </c>
      <c r="AE11" s="47">
        <v>79.969309639000002</v>
      </c>
      <c r="AF11" s="47">
        <v>546.1878039070001</v>
      </c>
      <c r="AG11" s="47">
        <v>338.925298516</v>
      </c>
      <c r="AH11" s="47">
        <v>284.98996235599998</v>
      </c>
      <c r="AI11" s="47">
        <v>270.54894641700002</v>
      </c>
      <c r="AJ11" s="47">
        <v>68.935776957999991</v>
      </c>
      <c r="AK11" s="47">
        <v>858.7020237002672</v>
      </c>
      <c r="AL11" s="47">
        <v>238.06937345500003</v>
      </c>
      <c r="AM11" s="47">
        <v>52.827773137999998</v>
      </c>
      <c r="AN11" s="47">
        <v>40.065000945999998</v>
      </c>
      <c r="AO11" s="126">
        <v>62.227417327999994</v>
      </c>
      <c r="AP11" s="126">
        <v>25.256715826000001</v>
      </c>
    </row>
    <row r="12" spans="2:43" x14ac:dyDescent="0.25">
      <c r="B12" s="8">
        <v>3.2</v>
      </c>
      <c r="C12" s="50" t="s">
        <v>19</v>
      </c>
      <c r="D12" s="51" t="s">
        <v>14</v>
      </c>
      <c r="E12" s="123">
        <v>1327.0274489589999</v>
      </c>
      <c r="F12" s="123">
        <v>7081.7032279850009</v>
      </c>
      <c r="G12" s="123">
        <v>2998.3228327070001</v>
      </c>
      <c r="H12" s="123">
        <v>1479.2352903860001</v>
      </c>
      <c r="I12" s="123">
        <v>3598.7016845319999</v>
      </c>
      <c r="J12" s="123">
        <v>5459.5046829589992</v>
      </c>
      <c r="K12" s="123">
        <v>2062.5279471839999</v>
      </c>
      <c r="L12" s="123">
        <v>7903.4165054899995</v>
      </c>
      <c r="M12" s="123">
        <v>740.35190300800002</v>
      </c>
      <c r="N12" s="123">
        <v>2099.5732355390001</v>
      </c>
      <c r="O12" s="123">
        <v>1277.0684489129999</v>
      </c>
      <c r="P12" s="123">
        <v>5603.1701941020001</v>
      </c>
      <c r="Q12" s="123">
        <v>8984.4202032929988</v>
      </c>
      <c r="R12" s="123">
        <v>183.228043552</v>
      </c>
      <c r="S12" s="123">
        <v>4526.381301374</v>
      </c>
      <c r="T12" s="123">
        <v>1996.277856427</v>
      </c>
      <c r="U12" s="123">
        <v>63.557062602999999</v>
      </c>
      <c r="V12" s="123">
        <v>4962.9985211330004</v>
      </c>
      <c r="W12" s="123">
        <v>257.53203007800005</v>
      </c>
      <c r="X12" s="123">
        <v>38.932051749999999</v>
      </c>
      <c r="Y12" s="123">
        <v>73.381147662000004</v>
      </c>
      <c r="Z12" s="123">
        <v>1327.4141296309999</v>
      </c>
      <c r="AA12" s="123">
        <v>7593.9472808240007</v>
      </c>
      <c r="AB12" s="123">
        <v>5572.3948639350001</v>
      </c>
      <c r="AC12" s="123">
        <v>574.14370718500004</v>
      </c>
      <c r="AD12" s="123">
        <v>1204.6664303709999</v>
      </c>
      <c r="AE12" s="224" t="s">
        <v>2527</v>
      </c>
      <c r="AF12" s="224" t="s">
        <v>2527</v>
      </c>
      <c r="AG12" s="224" t="s">
        <v>2527</v>
      </c>
      <c r="AH12" s="123">
        <v>291.52342198400004</v>
      </c>
      <c r="AI12" s="224" t="s">
        <v>2527</v>
      </c>
      <c r="AJ12" s="123">
        <v>70.050749240000002</v>
      </c>
      <c r="AK12" s="123">
        <v>1023.0097660709999</v>
      </c>
      <c r="AL12" s="123">
        <v>243.14009277600002</v>
      </c>
      <c r="AM12" s="123">
        <v>53.952495947000003</v>
      </c>
      <c r="AN12" s="227">
        <v>41.072814618000002</v>
      </c>
      <c r="AO12" s="227">
        <v>81.700638972000007</v>
      </c>
      <c r="AP12" s="227">
        <v>36.612566204000004</v>
      </c>
    </row>
    <row r="13" spans="2:43" x14ac:dyDescent="0.25">
      <c r="B13" s="9"/>
      <c r="C13" s="52"/>
      <c r="D13" s="53"/>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row>
    <row r="14" spans="2:43" x14ac:dyDescent="0.25">
      <c r="B14" s="9">
        <v>4.0999999999999996</v>
      </c>
      <c r="C14" s="52" t="s">
        <v>2002</v>
      </c>
      <c r="D14" s="53"/>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12"/>
      <c r="AO14" s="12"/>
      <c r="AP14" s="12"/>
    </row>
    <row r="15" spans="2:43" x14ac:dyDescent="0.25">
      <c r="B15" s="9"/>
      <c r="C15" s="52" t="s">
        <v>20</v>
      </c>
      <c r="D15" s="53" t="s">
        <v>21</v>
      </c>
      <c r="E15" s="10" t="s">
        <v>15</v>
      </c>
      <c r="F15" s="10" t="s">
        <v>15</v>
      </c>
      <c r="G15" s="11" t="s">
        <v>15</v>
      </c>
      <c r="H15" s="11" t="s">
        <v>15</v>
      </c>
      <c r="I15" s="11" t="s">
        <v>15</v>
      </c>
      <c r="J15" s="11" t="s">
        <v>15</v>
      </c>
      <c r="K15" s="11" t="s">
        <v>15</v>
      </c>
      <c r="L15" s="11" t="s">
        <v>15</v>
      </c>
      <c r="M15" s="11" t="s">
        <v>15</v>
      </c>
      <c r="N15" s="102">
        <v>32.939399999999999</v>
      </c>
      <c r="O15" s="102" t="s">
        <v>15</v>
      </c>
      <c r="P15" s="102" t="s">
        <v>15</v>
      </c>
      <c r="Q15" s="102" t="s">
        <v>15</v>
      </c>
      <c r="R15" s="102" t="s">
        <v>15</v>
      </c>
      <c r="S15" s="102" t="s">
        <v>15</v>
      </c>
      <c r="T15" s="102" t="s">
        <v>15</v>
      </c>
      <c r="U15" s="102" t="s">
        <v>15</v>
      </c>
      <c r="V15" s="102" t="s">
        <v>15</v>
      </c>
      <c r="W15" s="12" t="s">
        <v>15</v>
      </c>
      <c r="X15" s="12" t="s">
        <v>15</v>
      </c>
      <c r="Y15" s="11" t="s">
        <v>15</v>
      </c>
      <c r="Z15" s="12" t="s">
        <v>15</v>
      </c>
      <c r="AA15" s="11" t="s">
        <v>15</v>
      </c>
      <c r="AB15" s="11" t="s">
        <v>15</v>
      </c>
      <c r="AC15" s="11" t="s">
        <v>15</v>
      </c>
      <c r="AD15" s="12" t="s">
        <v>15</v>
      </c>
      <c r="AE15" s="11" t="s">
        <v>15</v>
      </c>
      <c r="AF15" s="11" t="s">
        <v>15</v>
      </c>
      <c r="AG15" s="11" t="s">
        <v>15</v>
      </c>
      <c r="AH15" s="11" t="s">
        <v>15</v>
      </c>
      <c r="AI15" s="11" t="s">
        <v>15</v>
      </c>
      <c r="AJ15" s="12" t="s">
        <v>15</v>
      </c>
      <c r="AK15" s="11" t="s">
        <v>15</v>
      </c>
      <c r="AL15" s="12" t="s">
        <v>15</v>
      </c>
      <c r="AM15" s="12" t="s">
        <v>15</v>
      </c>
      <c r="AN15" s="12" t="s">
        <v>15</v>
      </c>
      <c r="AO15" s="11" t="s">
        <v>15</v>
      </c>
      <c r="AP15" s="11" t="s">
        <v>15</v>
      </c>
    </row>
    <row r="16" spans="2:43" s="91" customFormat="1" x14ac:dyDescent="0.25">
      <c r="B16" s="9"/>
      <c r="C16" s="52" t="s">
        <v>22</v>
      </c>
      <c r="D16" s="53" t="s">
        <v>21</v>
      </c>
      <c r="E16" s="10">
        <v>18.170000000000002</v>
      </c>
      <c r="F16" s="10">
        <v>175.26</v>
      </c>
      <c r="G16" s="11">
        <v>100.05800000000001</v>
      </c>
      <c r="H16" s="11">
        <v>57.658999999999999</v>
      </c>
      <c r="I16" s="11">
        <v>67.25</v>
      </c>
      <c r="J16" s="11">
        <v>32.173999999999999</v>
      </c>
      <c r="K16" s="11">
        <v>28.797999999999998</v>
      </c>
      <c r="L16" s="11">
        <v>45.662999999999997</v>
      </c>
      <c r="M16" s="11">
        <v>34.292000000000002</v>
      </c>
      <c r="N16" s="102">
        <v>34.230200000000004</v>
      </c>
      <c r="O16" s="102">
        <v>20.771799999999999</v>
      </c>
      <c r="P16" s="102">
        <v>2806.2247000000002</v>
      </c>
      <c r="Q16" s="102">
        <v>56.802100000000003</v>
      </c>
      <c r="R16" s="102">
        <v>22.312200000000001</v>
      </c>
      <c r="S16" s="102">
        <v>20.84</v>
      </c>
      <c r="T16" s="102">
        <v>1529.1611</v>
      </c>
      <c r="U16" s="102">
        <v>23.235099999999999</v>
      </c>
      <c r="V16" s="102">
        <v>19.404399999999999</v>
      </c>
      <c r="W16" s="12">
        <v>53.427900000000001</v>
      </c>
      <c r="X16" s="12">
        <v>40.221499999999999</v>
      </c>
      <c r="Y16" s="11">
        <v>20.599</v>
      </c>
      <c r="Z16" s="12">
        <v>22.177299999999999</v>
      </c>
      <c r="AA16" s="11">
        <v>30.234999999999999</v>
      </c>
      <c r="AB16" s="11">
        <v>14.978</v>
      </c>
      <c r="AC16" s="11">
        <v>19.024000000000001</v>
      </c>
      <c r="AD16" s="12">
        <v>15.7943</v>
      </c>
      <c r="AE16" s="12">
        <v>12.539899999999999</v>
      </c>
      <c r="AF16" s="11" t="s">
        <v>15</v>
      </c>
      <c r="AG16" s="11" t="s">
        <v>15</v>
      </c>
      <c r="AH16" s="12">
        <v>12.780099999999999</v>
      </c>
      <c r="AI16" s="12">
        <v>12.395899999999999</v>
      </c>
      <c r="AJ16" s="12">
        <v>12.29</v>
      </c>
      <c r="AK16" s="11">
        <v>13.929</v>
      </c>
      <c r="AL16" s="12">
        <v>12.3908</v>
      </c>
      <c r="AM16" s="12">
        <v>12.141299999999999</v>
      </c>
      <c r="AN16" s="12">
        <v>12.1492</v>
      </c>
      <c r="AO16" s="11">
        <v>16.431000000000001</v>
      </c>
      <c r="AP16" s="11">
        <v>14.755000000000001</v>
      </c>
    </row>
    <row r="17" spans="2:42" s="91" customFormat="1" x14ac:dyDescent="0.25">
      <c r="B17" s="9"/>
      <c r="C17" s="52" t="s">
        <v>23</v>
      </c>
      <c r="D17" s="53" t="s">
        <v>21</v>
      </c>
      <c r="E17" s="10" t="s">
        <v>15</v>
      </c>
      <c r="F17" s="10" t="s">
        <v>15</v>
      </c>
      <c r="G17" s="11" t="s">
        <v>15</v>
      </c>
      <c r="H17" s="11" t="s">
        <v>15</v>
      </c>
      <c r="I17" s="11" t="s">
        <v>15</v>
      </c>
      <c r="J17" s="11" t="s">
        <v>15</v>
      </c>
      <c r="K17" s="11" t="s">
        <v>15</v>
      </c>
      <c r="L17" s="11" t="s">
        <v>15</v>
      </c>
      <c r="M17" s="11" t="s">
        <v>15</v>
      </c>
      <c r="N17" s="102">
        <v>18.671399999999998</v>
      </c>
      <c r="O17" s="102" t="s">
        <v>15</v>
      </c>
      <c r="P17" s="102" t="s">
        <v>15</v>
      </c>
      <c r="Q17" s="102">
        <v>21.576499999999999</v>
      </c>
      <c r="R17" s="102">
        <v>21.952999999999999</v>
      </c>
      <c r="S17" s="102">
        <v>20.8399</v>
      </c>
      <c r="T17" s="102" t="s">
        <v>15</v>
      </c>
      <c r="U17" s="102" t="s">
        <v>15</v>
      </c>
      <c r="V17" s="102" t="s">
        <v>15</v>
      </c>
      <c r="W17" s="12" t="s">
        <v>15</v>
      </c>
      <c r="X17" s="12" t="s">
        <v>15</v>
      </c>
      <c r="Y17" s="11" t="s">
        <v>15</v>
      </c>
      <c r="Z17" s="12" t="s">
        <v>15</v>
      </c>
      <c r="AA17" s="11" t="s">
        <v>15</v>
      </c>
      <c r="AB17" s="11" t="s">
        <v>15</v>
      </c>
      <c r="AC17" s="11" t="s">
        <v>15</v>
      </c>
      <c r="AD17" s="12" t="s">
        <v>15</v>
      </c>
      <c r="AE17" s="12" t="s">
        <v>15</v>
      </c>
      <c r="AF17" s="11" t="s">
        <v>15</v>
      </c>
      <c r="AG17" s="11" t="s">
        <v>15</v>
      </c>
      <c r="AH17" s="11" t="s">
        <v>15</v>
      </c>
      <c r="AI17" s="11" t="s">
        <v>15</v>
      </c>
      <c r="AJ17" s="12" t="s">
        <v>15</v>
      </c>
      <c r="AK17" s="11" t="s">
        <v>15</v>
      </c>
      <c r="AL17" s="12" t="s">
        <v>15</v>
      </c>
      <c r="AM17" s="12" t="s">
        <v>15</v>
      </c>
      <c r="AN17" s="12" t="s">
        <v>15</v>
      </c>
      <c r="AO17" s="11" t="s">
        <v>15</v>
      </c>
      <c r="AP17" s="11" t="s">
        <v>15</v>
      </c>
    </row>
    <row r="18" spans="2:42" s="91" customFormat="1" x14ac:dyDescent="0.25">
      <c r="B18" s="9"/>
      <c r="C18" s="52" t="s">
        <v>2383</v>
      </c>
      <c r="D18" s="53" t="s">
        <v>21</v>
      </c>
      <c r="E18" s="10">
        <v>18.170000000000002</v>
      </c>
      <c r="F18" s="10">
        <v>49.02</v>
      </c>
      <c r="G18" s="11">
        <v>31.268000000000001</v>
      </c>
      <c r="H18" s="11">
        <v>26.748000000000001</v>
      </c>
      <c r="I18" s="11">
        <v>22.448</v>
      </c>
      <c r="J18" s="11">
        <v>22.864000000000001</v>
      </c>
      <c r="K18" s="11">
        <v>17.704999999999998</v>
      </c>
      <c r="L18" s="11">
        <v>32.076999999999998</v>
      </c>
      <c r="M18" s="11">
        <v>18.492000000000001</v>
      </c>
      <c r="N18" s="102" t="s">
        <v>15</v>
      </c>
      <c r="O18" s="102" t="s">
        <v>15</v>
      </c>
      <c r="P18" s="102" t="s">
        <v>15</v>
      </c>
      <c r="Q18" s="102" t="s">
        <v>15</v>
      </c>
      <c r="R18" s="102" t="s">
        <v>15</v>
      </c>
      <c r="S18" s="102" t="s">
        <v>15</v>
      </c>
      <c r="T18" s="102" t="s">
        <v>15</v>
      </c>
      <c r="U18" s="102">
        <v>11.121499999999999</v>
      </c>
      <c r="V18" s="102" t="s">
        <v>15</v>
      </c>
      <c r="W18" s="12" t="s">
        <v>15</v>
      </c>
      <c r="X18" s="12" t="s">
        <v>15</v>
      </c>
      <c r="Y18" s="11" t="s">
        <v>15</v>
      </c>
      <c r="Z18" s="12">
        <v>10.535399999999999</v>
      </c>
      <c r="AA18" s="11">
        <v>21.954999999999998</v>
      </c>
      <c r="AB18" s="11" t="s">
        <v>15</v>
      </c>
      <c r="AC18" s="11">
        <v>15.760999999999999</v>
      </c>
      <c r="AD18" s="12">
        <v>11.044600000000001</v>
      </c>
      <c r="AE18" s="12">
        <v>12.54</v>
      </c>
      <c r="AF18" s="11">
        <v>13.69</v>
      </c>
      <c r="AG18" s="11">
        <v>15.704000000000001</v>
      </c>
      <c r="AH18" s="12">
        <v>12.780099999999999</v>
      </c>
      <c r="AI18" s="12">
        <v>12.395300000000001</v>
      </c>
      <c r="AJ18" s="12">
        <v>12.29</v>
      </c>
      <c r="AK18" s="11">
        <v>13.929</v>
      </c>
      <c r="AL18" s="12">
        <v>12.390499999999999</v>
      </c>
      <c r="AM18" s="12">
        <v>12.141299999999999</v>
      </c>
      <c r="AN18" s="12">
        <v>12.159700000000001</v>
      </c>
      <c r="AO18" s="11">
        <v>16.431000000000001</v>
      </c>
      <c r="AP18" s="11">
        <v>14.755000000000001</v>
      </c>
    </row>
    <row r="19" spans="2:42" s="91" customFormat="1" x14ac:dyDescent="0.25">
      <c r="B19" s="9"/>
      <c r="C19" s="52" t="s">
        <v>2384</v>
      </c>
      <c r="D19" s="53" t="s">
        <v>21</v>
      </c>
      <c r="E19" s="10" t="s">
        <v>15</v>
      </c>
      <c r="F19" s="10" t="s">
        <v>15</v>
      </c>
      <c r="G19" s="11" t="s">
        <v>15</v>
      </c>
      <c r="H19" s="11" t="s">
        <v>15</v>
      </c>
      <c r="I19" s="11" t="s">
        <v>15</v>
      </c>
      <c r="J19" s="11" t="s">
        <v>15</v>
      </c>
      <c r="K19" s="11" t="s">
        <v>15</v>
      </c>
      <c r="L19" s="11" t="s">
        <v>15</v>
      </c>
      <c r="M19" s="11" t="s">
        <v>15</v>
      </c>
      <c r="N19" s="102">
        <v>10.322100000000001</v>
      </c>
      <c r="O19" s="102">
        <v>10.8591</v>
      </c>
      <c r="P19" s="102">
        <v>1011.7794</v>
      </c>
      <c r="Q19" s="102" t="s">
        <v>15</v>
      </c>
      <c r="R19" s="102" t="s">
        <v>15</v>
      </c>
      <c r="S19" s="102" t="s">
        <v>15</v>
      </c>
      <c r="T19" s="102">
        <v>1023.2999</v>
      </c>
      <c r="U19" s="102" t="s">
        <v>15</v>
      </c>
      <c r="V19" s="102">
        <v>11.076599999999999</v>
      </c>
      <c r="W19" s="12" t="s">
        <v>15</v>
      </c>
      <c r="X19" s="12" t="s">
        <v>15</v>
      </c>
      <c r="Y19" s="11" t="s">
        <v>15</v>
      </c>
      <c r="Z19" s="12" t="s">
        <v>15</v>
      </c>
      <c r="AA19" s="11" t="s">
        <v>15</v>
      </c>
      <c r="AB19" s="11" t="s">
        <v>15</v>
      </c>
      <c r="AC19" s="11" t="s">
        <v>15</v>
      </c>
      <c r="AD19" s="12" t="s">
        <v>15</v>
      </c>
      <c r="AE19" s="12" t="s">
        <v>15</v>
      </c>
      <c r="AF19" s="11" t="s">
        <v>15</v>
      </c>
      <c r="AG19" s="11" t="s">
        <v>15</v>
      </c>
      <c r="AH19" s="11" t="s">
        <v>15</v>
      </c>
      <c r="AI19" s="11" t="s">
        <v>15</v>
      </c>
      <c r="AJ19" s="12" t="s">
        <v>15</v>
      </c>
      <c r="AK19" s="11" t="s">
        <v>15</v>
      </c>
      <c r="AL19" s="12" t="s">
        <v>15</v>
      </c>
      <c r="AM19" s="12" t="s">
        <v>15</v>
      </c>
      <c r="AN19" s="12" t="s">
        <v>15</v>
      </c>
      <c r="AO19" s="11" t="s">
        <v>15</v>
      </c>
      <c r="AP19" s="11" t="s">
        <v>15</v>
      </c>
    </row>
    <row r="20" spans="2:42" s="91" customFormat="1" x14ac:dyDescent="0.25">
      <c r="B20" s="9"/>
      <c r="C20" s="52" t="s">
        <v>2385</v>
      </c>
      <c r="D20" s="53" t="s">
        <v>21</v>
      </c>
      <c r="E20" s="10" t="s">
        <v>15</v>
      </c>
      <c r="F20" s="10" t="s">
        <v>15</v>
      </c>
      <c r="G20" s="11" t="s">
        <v>15</v>
      </c>
      <c r="H20" s="11" t="s">
        <v>15</v>
      </c>
      <c r="I20" s="11" t="s">
        <v>15</v>
      </c>
      <c r="J20" s="11" t="s">
        <v>15</v>
      </c>
      <c r="K20" s="11" t="s">
        <v>15</v>
      </c>
      <c r="L20" s="11" t="s">
        <v>15</v>
      </c>
      <c r="M20" s="11" t="s">
        <v>15</v>
      </c>
      <c r="N20" s="102">
        <v>11.102600000000001</v>
      </c>
      <c r="O20" s="102">
        <v>13.0319</v>
      </c>
      <c r="P20" s="102">
        <v>1002.9437</v>
      </c>
      <c r="Q20" s="102" t="s">
        <v>15</v>
      </c>
      <c r="R20" s="102" t="s">
        <v>15</v>
      </c>
      <c r="S20" s="102" t="s">
        <v>15</v>
      </c>
      <c r="T20" s="102">
        <v>1000.2047</v>
      </c>
      <c r="U20" s="102" t="s">
        <v>15</v>
      </c>
      <c r="V20" s="102">
        <v>10.811400000000001</v>
      </c>
      <c r="W20" s="12" t="s">
        <v>15</v>
      </c>
      <c r="X20" s="12" t="s">
        <v>15</v>
      </c>
      <c r="Y20" s="11" t="s">
        <v>15</v>
      </c>
      <c r="Z20" s="12" t="s">
        <v>15</v>
      </c>
      <c r="AA20" s="11" t="s">
        <v>15</v>
      </c>
      <c r="AB20" s="11" t="s">
        <v>15</v>
      </c>
      <c r="AC20" s="11" t="s">
        <v>15</v>
      </c>
      <c r="AD20" s="12" t="s">
        <v>15</v>
      </c>
      <c r="AE20" s="12" t="s">
        <v>15</v>
      </c>
      <c r="AF20" s="11" t="s">
        <v>15</v>
      </c>
      <c r="AG20" s="11" t="s">
        <v>15</v>
      </c>
      <c r="AH20" s="11" t="s">
        <v>15</v>
      </c>
      <c r="AI20" s="11" t="s">
        <v>15</v>
      </c>
      <c r="AJ20" s="12" t="s">
        <v>15</v>
      </c>
      <c r="AK20" s="11" t="s">
        <v>15</v>
      </c>
      <c r="AL20" s="12" t="s">
        <v>15</v>
      </c>
      <c r="AM20" s="12" t="s">
        <v>15</v>
      </c>
      <c r="AN20" s="12" t="s">
        <v>15</v>
      </c>
      <c r="AO20" s="11" t="s">
        <v>15</v>
      </c>
      <c r="AP20" s="11" t="s">
        <v>15</v>
      </c>
    </row>
    <row r="21" spans="2:42" s="91" customFormat="1" x14ac:dyDescent="0.25">
      <c r="B21" s="9"/>
      <c r="C21" s="52" t="s">
        <v>2386</v>
      </c>
      <c r="D21" s="53" t="s">
        <v>21</v>
      </c>
      <c r="E21" s="10" t="s">
        <v>15</v>
      </c>
      <c r="F21" s="10" t="s">
        <v>15</v>
      </c>
      <c r="G21" s="11" t="s">
        <v>15</v>
      </c>
      <c r="H21" s="11" t="s">
        <v>15</v>
      </c>
      <c r="I21" s="11" t="s">
        <v>15</v>
      </c>
      <c r="J21" s="11" t="s">
        <v>15</v>
      </c>
      <c r="K21" s="11" t="s">
        <v>15</v>
      </c>
      <c r="L21" s="11" t="s">
        <v>15</v>
      </c>
      <c r="M21" s="11" t="s">
        <v>15</v>
      </c>
      <c r="N21" s="102">
        <v>12.747299999999999</v>
      </c>
      <c r="O21" s="102">
        <v>11.5434</v>
      </c>
      <c r="P21" s="102" t="s">
        <v>15</v>
      </c>
      <c r="Q21" s="102" t="s">
        <v>15</v>
      </c>
      <c r="R21" s="102">
        <v>10.1999</v>
      </c>
      <c r="S21" s="102">
        <v>11.339399999999999</v>
      </c>
      <c r="T21" s="102">
        <v>1005.3751</v>
      </c>
      <c r="U21" s="102" t="s">
        <v>15</v>
      </c>
      <c r="V21" s="102">
        <v>11.287699999999999</v>
      </c>
      <c r="W21" s="12" t="s">
        <v>15</v>
      </c>
      <c r="X21" s="12">
        <v>11.1153</v>
      </c>
      <c r="Y21" s="11">
        <v>12.42</v>
      </c>
      <c r="Z21" s="12" t="s">
        <v>15</v>
      </c>
      <c r="AA21" s="11" t="s">
        <v>15</v>
      </c>
      <c r="AB21" s="11">
        <v>10.164</v>
      </c>
      <c r="AC21" s="11" t="s">
        <v>15</v>
      </c>
      <c r="AD21" s="12" t="s">
        <v>15</v>
      </c>
      <c r="AE21" s="12" t="s">
        <v>15</v>
      </c>
      <c r="AF21" s="11" t="s">
        <v>15</v>
      </c>
      <c r="AG21" s="11" t="s">
        <v>15</v>
      </c>
      <c r="AH21" s="11" t="s">
        <v>15</v>
      </c>
      <c r="AI21" s="11" t="s">
        <v>15</v>
      </c>
      <c r="AJ21" s="12" t="s">
        <v>15</v>
      </c>
      <c r="AK21" s="11" t="s">
        <v>15</v>
      </c>
      <c r="AL21" s="12" t="s">
        <v>15</v>
      </c>
      <c r="AM21" s="12" t="s">
        <v>15</v>
      </c>
      <c r="AN21" s="12" t="s">
        <v>15</v>
      </c>
      <c r="AO21" s="11" t="s">
        <v>15</v>
      </c>
      <c r="AP21" s="11" t="s">
        <v>15</v>
      </c>
    </row>
    <row r="22" spans="2:42" s="91" customFormat="1" x14ac:dyDescent="0.25">
      <c r="B22" s="9"/>
      <c r="C22" s="52" t="s">
        <v>2387</v>
      </c>
      <c r="D22" s="53" t="s">
        <v>21</v>
      </c>
      <c r="E22" s="10" t="s">
        <v>15</v>
      </c>
      <c r="F22" s="10" t="s">
        <v>15</v>
      </c>
      <c r="G22" s="11" t="s">
        <v>15</v>
      </c>
      <c r="H22" s="11" t="s">
        <v>15</v>
      </c>
      <c r="I22" s="11" t="s">
        <v>15</v>
      </c>
      <c r="J22" s="11" t="s">
        <v>15</v>
      </c>
      <c r="K22" s="11" t="s">
        <v>15</v>
      </c>
      <c r="L22" s="11" t="s">
        <v>15</v>
      </c>
      <c r="M22" s="11" t="s">
        <v>15</v>
      </c>
      <c r="N22" s="102" t="s">
        <v>15</v>
      </c>
      <c r="O22" s="102" t="s">
        <v>15</v>
      </c>
      <c r="P22" s="102" t="s">
        <v>15</v>
      </c>
      <c r="Q22" s="102">
        <v>11.562099999999999</v>
      </c>
      <c r="R22" s="102" t="s">
        <v>15</v>
      </c>
      <c r="S22" s="102">
        <v>10.944100000000001</v>
      </c>
      <c r="T22" s="102" t="s">
        <v>15</v>
      </c>
      <c r="U22" s="102" t="s">
        <v>15</v>
      </c>
      <c r="V22" s="102" t="s">
        <v>15</v>
      </c>
      <c r="W22" s="12">
        <v>11.839499999999999</v>
      </c>
      <c r="X22" s="12">
        <v>10.997999999999999</v>
      </c>
      <c r="Y22" s="11">
        <v>13.127000000000001</v>
      </c>
      <c r="Z22" s="12" t="s">
        <v>15</v>
      </c>
      <c r="AA22" s="11" t="s">
        <v>15</v>
      </c>
      <c r="AB22" s="11">
        <v>10.752000000000001</v>
      </c>
      <c r="AC22" s="11" t="s">
        <v>15</v>
      </c>
      <c r="AD22" s="12" t="s">
        <v>15</v>
      </c>
      <c r="AE22" s="12" t="s">
        <v>15</v>
      </c>
      <c r="AF22" s="11" t="s">
        <v>15</v>
      </c>
      <c r="AG22" s="11" t="s">
        <v>15</v>
      </c>
      <c r="AH22" s="11" t="s">
        <v>15</v>
      </c>
      <c r="AI22" s="11" t="s">
        <v>15</v>
      </c>
      <c r="AJ22" s="12" t="s">
        <v>15</v>
      </c>
      <c r="AK22" s="11" t="s">
        <v>15</v>
      </c>
      <c r="AL22" s="12" t="s">
        <v>15</v>
      </c>
      <c r="AM22" s="12" t="s">
        <v>15</v>
      </c>
      <c r="AN22" s="12" t="s">
        <v>15</v>
      </c>
      <c r="AO22" s="11" t="s">
        <v>15</v>
      </c>
      <c r="AP22" s="11" t="s">
        <v>15</v>
      </c>
    </row>
    <row r="23" spans="2:42" s="91" customFormat="1" x14ac:dyDescent="0.25">
      <c r="B23" s="9"/>
      <c r="C23" s="52" t="s">
        <v>2388</v>
      </c>
      <c r="D23" s="53" t="s">
        <v>21</v>
      </c>
      <c r="E23" s="10" t="s">
        <v>15</v>
      </c>
      <c r="F23" s="10" t="s">
        <v>15</v>
      </c>
      <c r="G23" s="11" t="s">
        <v>15</v>
      </c>
      <c r="H23" s="11" t="s">
        <v>15</v>
      </c>
      <c r="I23" s="11" t="s">
        <v>15</v>
      </c>
      <c r="J23" s="11" t="s">
        <v>15</v>
      </c>
      <c r="K23" s="11" t="s">
        <v>15</v>
      </c>
      <c r="L23" s="11" t="s">
        <v>15</v>
      </c>
      <c r="M23" s="11" t="s">
        <v>15</v>
      </c>
      <c r="N23" s="102">
        <v>25.881399999999999</v>
      </c>
      <c r="O23" s="102" t="s">
        <v>15</v>
      </c>
      <c r="P23" s="102" t="s">
        <v>15</v>
      </c>
      <c r="Q23" s="102">
        <v>17.071000000000002</v>
      </c>
      <c r="R23" s="102" t="s">
        <v>15</v>
      </c>
      <c r="S23" s="102" t="s">
        <v>15</v>
      </c>
      <c r="T23" s="102" t="s">
        <v>15</v>
      </c>
      <c r="U23" s="102" t="s">
        <v>15</v>
      </c>
      <c r="V23" s="102" t="s">
        <v>15</v>
      </c>
      <c r="W23" s="12" t="s">
        <v>15</v>
      </c>
      <c r="X23" s="12" t="s">
        <v>15</v>
      </c>
      <c r="Y23" s="11" t="s">
        <v>15</v>
      </c>
      <c r="Z23" s="12" t="s">
        <v>15</v>
      </c>
      <c r="AA23" s="11" t="s">
        <v>15</v>
      </c>
      <c r="AB23" s="11" t="s">
        <v>15</v>
      </c>
      <c r="AC23" s="11" t="s">
        <v>15</v>
      </c>
      <c r="AD23" s="12" t="s">
        <v>15</v>
      </c>
      <c r="AE23" s="12" t="s">
        <v>15</v>
      </c>
      <c r="AF23" s="11" t="s">
        <v>15</v>
      </c>
      <c r="AG23" s="11" t="s">
        <v>15</v>
      </c>
      <c r="AH23" s="11" t="s">
        <v>15</v>
      </c>
      <c r="AI23" s="11" t="s">
        <v>15</v>
      </c>
      <c r="AJ23" s="12" t="s">
        <v>15</v>
      </c>
      <c r="AK23" s="11" t="s">
        <v>15</v>
      </c>
      <c r="AL23" s="12" t="s">
        <v>15</v>
      </c>
      <c r="AM23" s="12" t="s">
        <v>15</v>
      </c>
      <c r="AN23" s="12" t="s">
        <v>15</v>
      </c>
      <c r="AO23" s="11" t="s">
        <v>15</v>
      </c>
      <c r="AP23" s="11" t="s">
        <v>15</v>
      </c>
    </row>
    <row r="24" spans="2:42" s="91" customFormat="1" x14ac:dyDescent="0.25">
      <c r="B24" s="9"/>
      <c r="C24" s="52" t="s">
        <v>2389</v>
      </c>
      <c r="D24" s="53" t="s">
        <v>21</v>
      </c>
      <c r="E24" s="10" t="s">
        <v>15</v>
      </c>
      <c r="F24" s="10" t="s">
        <v>15</v>
      </c>
      <c r="G24" s="11" t="s">
        <v>15</v>
      </c>
      <c r="H24" s="11" t="s">
        <v>15</v>
      </c>
      <c r="I24" s="11" t="s">
        <v>15</v>
      </c>
      <c r="J24" s="11">
        <v>14.169</v>
      </c>
      <c r="K24" s="11" t="s">
        <v>15</v>
      </c>
      <c r="L24" s="11" t="s">
        <v>15</v>
      </c>
      <c r="M24" s="11" t="s">
        <v>15</v>
      </c>
      <c r="N24" s="102" t="s">
        <v>15</v>
      </c>
      <c r="O24" s="102" t="s">
        <v>15</v>
      </c>
      <c r="P24" s="102" t="s">
        <v>15</v>
      </c>
      <c r="Q24" s="102">
        <v>11.829499999999999</v>
      </c>
      <c r="R24" s="102">
        <v>11.132400000000001</v>
      </c>
      <c r="S24" s="102">
        <v>12.3697</v>
      </c>
      <c r="T24" s="102" t="s">
        <v>15</v>
      </c>
      <c r="U24" s="102">
        <v>10.9061</v>
      </c>
      <c r="V24" s="102" t="s">
        <v>15</v>
      </c>
      <c r="W24" s="12" t="s">
        <v>15</v>
      </c>
      <c r="X24" s="12" t="s">
        <v>15</v>
      </c>
      <c r="Y24" s="11" t="s">
        <v>15</v>
      </c>
      <c r="Z24" s="12">
        <v>10.527200000000001</v>
      </c>
      <c r="AA24" s="11" t="s">
        <v>15</v>
      </c>
      <c r="AB24" s="11" t="s">
        <v>15</v>
      </c>
      <c r="AC24" s="11" t="s">
        <v>15</v>
      </c>
      <c r="AD24" s="12">
        <v>11.379200000000001</v>
      </c>
      <c r="AE24" s="12" t="s">
        <v>15</v>
      </c>
      <c r="AF24" s="11" t="s">
        <v>15</v>
      </c>
      <c r="AG24" s="11" t="s">
        <v>15</v>
      </c>
      <c r="AH24" s="11" t="s">
        <v>15</v>
      </c>
      <c r="AI24" s="11" t="s">
        <v>15</v>
      </c>
      <c r="AJ24" s="12" t="s">
        <v>15</v>
      </c>
      <c r="AK24" s="11" t="s">
        <v>15</v>
      </c>
      <c r="AL24" s="12" t="s">
        <v>15</v>
      </c>
      <c r="AM24" s="12" t="s">
        <v>15</v>
      </c>
      <c r="AN24" s="12" t="s">
        <v>15</v>
      </c>
      <c r="AO24" s="11" t="s">
        <v>15</v>
      </c>
      <c r="AP24" s="11" t="s">
        <v>15</v>
      </c>
    </row>
    <row r="25" spans="2:42" s="91" customFormat="1" x14ac:dyDescent="0.25">
      <c r="B25" s="9"/>
      <c r="C25" s="52" t="s">
        <v>31</v>
      </c>
      <c r="D25" s="53" t="s">
        <v>21</v>
      </c>
      <c r="E25" s="10">
        <v>19.52</v>
      </c>
      <c r="F25" s="10">
        <v>188.97</v>
      </c>
      <c r="G25" s="11">
        <v>105.89700000000001</v>
      </c>
      <c r="H25" s="11">
        <v>61.390999999999998</v>
      </c>
      <c r="I25" s="11">
        <v>70.876000000000005</v>
      </c>
      <c r="J25" s="11">
        <v>34.976999999999997</v>
      </c>
      <c r="K25" s="11">
        <v>31.484999999999999</v>
      </c>
      <c r="L25" s="11">
        <v>48.906999999999996</v>
      </c>
      <c r="M25" s="11">
        <v>36.484999999999999</v>
      </c>
      <c r="N25" s="102">
        <v>35.094099999999997</v>
      </c>
      <c r="O25" s="102">
        <v>21.4587</v>
      </c>
      <c r="P25" s="102">
        <v>2818.9265999999998</v>
      </c>
      <c r="Q25" s="102">
        <v>59.639099999999999</v>
      </c>
      <c r="R25" s="102">
        <v>23.320699999999999</v>
      </c>
      <c r="S25" s="102">
        <v>21.650200000000002</v>
      </c>
      <c r="T25" s="102">
        <v>1605.6505999999999</v>
      </c>
      <c r="U25" s="102">
        <v>24.524100000000001</v>
      </c>
      <c r="V25" s="102">
        <v>20.111999999999998</v>
      </c>
      <c r="W25" s="12">
        <v>58.196100000000001</v>
      </c>
      <c r="X25" s="12">
        <v>42.494900000000001</v>
      </c>
      <c r="Y25" s="11">
        <v>21.994</v>
      </c>
      <c r="Z25" s="12">
        <v>22.886099999999999</v>
      </c>
      <c r="AA25" s="11">
        <v>32.122</v>
      </c>
      <c r="AB25" s="11">
        <v>15.585000000000001</v>
      </c>
      <c r="AC25" s="11">
        <v>19.986000000000001</v>
      </c>
      <c r="AD25" s="12">
        <v>16.675000000000001</v>
      </c>
      <c r="AE25" s="12">
        <v>12.605499999999999</v>
      </c>
      <c r="AF25" s="11" t="s">
        <v>15</v>
      </c>
      <c r="AG25" s="11" t="s">
        <v>15</v>
      </c>
      <c r="AH25" s="12">
        <v>12.879300000000001</v>
      </c>
      <c r="AI25" s="12">
        <v>12.4937</v>
      </c>
      <c r="AJ25" s="12">
        <v>12.3849</v>
      </c>
      <c r="AK25" s="11">
        <v>14.308</v>
      </c>
      <c r="AL25" s="12">
        <v>12.4634</v>
      </c>
      <c r="AM25" s="12">
        <v>12.180300000000001</v>
      </c>
      <c r="AN25" s="12">
        <v>12.208399999999999</v>
      </c>
      <c r="AO25" s="11">
        <v>16.498999999999999</v>
      </c>
      <c r="AP25" s="11">
        <v>14.819000000000001</v>
      </c>
    </row>
    <row r="26" spans="2:42" s="91" customFormat="1" x14ac:dyDescent="0.25">
      <c r="B26" s="9"/>
      <c r="C26" s="52" t="s">
        <v>32</v>
      </c>
      <c r="D26" s="53" t="s">
        <v>21</v>
      </c>
      <c r="E26" s="10" t="s">
        <v>15</v>
      </c>
      <c r="F26" s="10" t="s">
        <v>15</v>
      </c>
      <c r="G26" s="11" t="s">
        <v>15</v>
      </c>
      <c r="H26" s="11" t="s">
        <v>15</v>
      </c>
      <c r="I26" s="11" t="s">
        <v>15</v>
      </c>
      <c r="J26" s="11" t="s">
        <v>15</v>
      </c>
      <c r="K26" s="11" t="s">
        <v>15</v>
      </c>
      <c r="L26" s="11" t="s">
        <v>15</v>
      </c>
      <c r="M26" s="11" t="s">
        <v>15</v>
      </c>
      <c r="N26" s="102">
        <v>19.169699999999999</v>
      </c>
      <c r="O26" s="102" t="s">
        <v>15</v>
      </c>
      <c r="P26" s="102" t="s">
        <v>15</v>
      </c>
      <c r="Q26" s="102" t="s">
        <v>15</v>
      </c>
      <c r="R26" s="102" t="s">
        <v>15</v>
      </c>
      <c r="S26" s="102" t="s">
        <v>15</v>
      </c>
      <c r="T26" s="102" t="s">
        <v>15</v>
      </c>
      <c r="U26" s="102" t="s">
        <v>15</v>
      </c>
      <c r="V26" s="102" t="s">
        <v>15</v>
      </c>
      <c r="W26" s="12" t="s">
        <v>15</v>
      </c>
      <c r="X26" s="12" t="s">
        <v>15</v>
      </c>
      <c r="Y26" s="11" t="s">
        <v>15</v>
      </c>
      <c r="Z26" s="12" t="s">
        <v>15</v>
      </c>
      <c r="AA26" s="11" t="s">
        <v>15</v>
      </c>
      <c r="AB26" s="11" t="s">
        <v>15</v>
      </c>
      <c r="AC26" s="11" t="s">
        <v>15</v>
      </c>
      <c r="AD26" s="12" t="s">
        <v>15</v>
      </c>
      <c r="AE26" s="12" t="s">
        <v>15</v>
      </c>
      <c r="AF26" s="11" t="s">
        <v>15</v>
      </c>
      <c r="AG26" s="11" t="s">
        <v>15</v>
      </c>
      <c r="AH26" s="11" t="s">
        <v>15</v>
      </c>
      <c r="AI26" s="11" t="s">
        <v>15</v>
      </c>
      <c r="AJ26" s="12" t="s">
        <v>15</v>
      </c>
      <c r="AK26" s="11" t="s">
        <v>15</v>
      </c>
      <c r="AL26" s="12" t="s">
        <v>15</v>
      </c>
      <c r="AM26" s="12" t="s">
        <v>15</v>
      </c>
      <c r="AN26" s="12" t="s">
        <v>15</v>
      </c>
      <c r="AO26" s="11" t="s">
        <v>15</v>
      </c>
      <c r="AP26" s="11" t="s">
        <v>15</v>
      </c>
    </row>
    <row r="27" spans="2:42" s="91" customFormat="1" x14ac:dyDescent="0.25">
      <c r="B27" s="9"/>
      <c r="C27" s="52" t="s">
        <v>2390</v>
      </c>
      <c r="D27" s="53" t="s">
        <v>21</v>
      </c>
      <c r="E27" s="14">
        <v>19.52</v>
      </c>
      <c r="F27" s="10">
        <v>52.97</v>
      </c>
      <c r="G27" s="11">
        <v>36.094999999999999</v>
      </c>
      <c r="H27" s="11">
        <v>30.477</v>
      </c>
      <c r="I27" s="11">
        <v>29.544</v>
      </c>
      <c r="J27" s="11">
        <v>25.867000000000001</v>
      </c>
      <c r="K27" s="11">
        <v>19.681000000000001</v>
      </c>
      <c r="L27" s="11">
        <v>36.930999999999997</v>
      </c>
      <c r="M27" s="11">
        <v>20.260000000000002</v>
      </c>
      <c r="N27" s="102" t="s">
        <v>15</v>
      </c>
      <c r="O27" s="102" t="s">
        <v>15</v>
      </c>
      <c r="P27" s="102" t="s">
        <v>15</v>
      </c>
      <c r="Q27" s="102" t="s">
        <v>15</v>
      </c>
      <c r="R27" s="102">
        <v>10.713900000000001</v>
      </c>
      <c r="S27" s="102" t="s">
        <v>15</v>
      </c>
      <c r="T27" s="102" t="s">
        <v>15</v>
      </c>
      <c r="U27" s="102">
        <v>13.108599999999999</v>
      </c>
      <c r="V27" s="102" t="s">
        <v>15</v>
      </c>
      <c r="W27" s="12" t="s">
        <v>15</v>
      </c>
      <c r="X27" s="12" t="s">
        <v>15</v>
      </c>
      <c r="Y27" s="11" t="s">
        <v>15</v>
      </c>
      <c r="Z27" s="12">
        <v>11.0923</v>
      </c>
      <c r="AA27" s="11">
        <v>23.713999999999999</v>
      </c>
      <c r="AB27" s="11" t="s">
        <v>15</v>
      </c>
      <c r="AC27" s="11">
        <v>16.381</v>
      </c>
      <c r="AD27" s="12">
        <v>11.6228</v>
      </c>
      <c r="AE27" s="12">
        <v>12.605499999999999</v>
      </c>
      <c r="AF27" s="11">
        <v>13.989000000000001</v>
      </c>
      <c r="AG27" s="11">
        <v>16.016999999999999</v>
      </c>
      <c r="AH27" s="12">
        <v>12.879899999999999</v>
      </c>
      <c r="AI27" s="12">
        <v>12.493600000000001</v>
      </c>
      <c r="AJ27" s="12">
        <v>12.390599999999999</v>
      </c>
      <c r="AK27" s="11">
        <v>14.308</v>
      </c>
      <c r="AL27" s="12" t="s">
        <v>15</v>
      </c>
      <c r="AM27" s="12">
        <v>12.182399999999999</v>
      </c>
      <c r="AN27" s="12">
        <v>12.208399999999999</v>
      </c>
      <c r="AO27" s="11">
        <v>16.498999999999999</v>
      </c>
      <c r="AP27" s="11">
        <v>14.819000000000001</v>
      </c>
    </row>
    <row r="28" spans="2:42" s="91" customFormat="1" x14ac:dyDescent="0.25">
      <c r="B28" s="9"/>
      <c r="C28" s="52" t="s">
        <v>2391</v>
      </c>
      <c r="D28" s="53" t="s">
        <v>21</v>
      </c>
      <c r="E28" s="10" t="s">
        <v>15</v>
      </c>
      <c r="F28" s="10" t="s">
        <v>15</v>
      </c>
      <c r="G28" s="11" t="s">
        <v>15</v>
      </c>
      <c r="H28" s="11" t="s">
        <v>15</v>
      </c>
      <c r="I28" s="11" t="s">
        <v>15</v>
      </c>
      <c r="J28" s="11" t="s">
        <v>15</v>
      </c>
      <c r="K28" s="11" t="s">
        <v>15</v>
      </c>
      <c r="L28" s="11" t="s">
        <v>15</v>
      </c>
      <c r="M28" s="11" t="s">
        <v>15</v>
      </c>
      <c r="N28" s="102">
        <v>10.508800000000001</v>
      </c>
      <c r="O28" s="102">
        <v>10.8588</v>
      </c>
      <c r="P28" s="102">
        <v>1014.3496</v>
      </c>
      <c r="Q28" s="102" t="s">
        <v>15</v>
      </c>
      <c r="R28" s="102" t="s">
        <v>15</v>
      </c>
      <c r="S28" s="102" t="s">
        <v>15</v>
      </c>
      <c r="T28" s="102">
        <v>1020.1539</v>
      </c>
      <c r="U28" s="102" t="s">
        <v>15</v>
      </c>
      <c r="V28" s="102">
        <v>11.161099999999999</v>
      </c>
      <c r="W28" s="12" t="s">
        <v>15</v>
      </c>
      <c r="X28" s="12" t="s">
        <v>15</v>
      </c>
      <c r="Y28" s="11" t="s">
        <v>15</v>
      </c>
      <c r="Z28" s="12" t="s">
        <v>15</v>
      </c>
      <c r="AA28" s="11" t="s">
        <v>15</v>
      </c>
      <c r="AB28" s="11" t="s">
        <v>15</v>
      </c>
      <c r="AC28" s="11" t="s">
        <v>15</v>
      </c>
      <c r="AD28" s="12" t="s">
        <v>15</v>
      </c>
      <c r="AE28" s="12" t="s">
        <v>15</v>
      </c>
      <c r="AF28" s="11" t="s">
        <v>15</v>
      </c>
      <c r="AG28" s="11" t="s">
        <v>15</v>
      </c>
      <c r="AH28" s="11" t="s">
        <v>15</v>
      </c>
      <c r="AI28" s="11" t="s">
        <v>15</v>
      </c>
      <c r="AJ28" s="12" t="s">
        <v>15</v>
      </c>
      <c r="AK28" s="11" t="s">
        <v>15</v>
      </c>
      <c r="AL28" s="12" t="s">
        <v>15</v>
      </c>
      <c r="AM28" s="12" t="s">
        <v>15</v>
      </c>
      <c r="AN28" s="12" t="s">
        <v>15</v>
      </c>
      <c r="AO28" s="11" t="s">
        <v>15</v>
      </c>
      <c r="AP28" s="11" t="s">
        <v>15</v>
      </c>
    </row>
    <row r="29" spans="2:42" s="91" customFormat="1" x14ac:dyDescent="0.25">
      <c r="B29" s="9"/>
      <c r="C29" s="52" t="s">
        <v>2392</v>
      </c>
      <c r="D29" s="53" t="s">
        <v>21</v>
      </c>
      <c r="E29" s="10" t="s">
        <v>15</v>
      </c>
      <c r="F29" s="10" t="s">
        <v>15</v>
      </c>
      <c r="G29" s="11" t="s">
        <v>15</v>
      </c>
      <c r="H29" s="11" t="s">
        <v>15</v>
      </c>
      <c r="I29" s="11" t="s">
        <v>15</v>
      </c>
      <c r="J29" s="11" t="s">
        <v>15</v>
      </c>
      <c r="K29" s="11" t="s">
        <v>15</v>
      </c>
      <c r="L29" s="11" t="s">
        <v>15</v>
      </c>
      <c r="M29" s="11" t="s">
        <v>15</v>
      </c>
      <c r="N29" s="102">
        <v>11.283300000000001</v>
      </c>
      <c r="O29" s="102">
        <v>13.101800000000001</v>
      </c>
      <c r="P29" s="102">
        <v>1001.1763999999999</v>
      </c>
      <c r="Q29" s="102" t="s">
        <v>15</v>
      </c>
      <c r="R29" s="102" t="s">
        <v>15</v>
      </c>
      <c r="S29" s="102" t="s">
        <v>15</v>
      </c>
      <c r="T29" s="102">
        <v>1001.5718000000001</v>
      </c>
      <c r="U29" s="102" t="s">
        <v>15</v>
      </c>
      <c r="V29" s="102">
        <v>10.815</v>
      </c>
      <c r="W29" s="12" t="s">
        <v>15</v>
      </c>
      <c r="X29" s="12" t="s">
        <v>15</v>
      </c>
      <c r="Y29" s="11" t="s">
        <v>15</v>
      </c>
      <c r="Z29" s="12" t="s">
        <v>15</v>
      </c>
      <c r="AA29" s="11" t="s">
        <v>15</v>
      </c>
      <c r="AB29" s="11" t="s">
        <v>15</v>
      </c>
      <c r="AC29" s="11" t="s">
        <v>15</v>
      </c>
      <c r="AD29" s="12" t="s">
        <v>15</v>
      </c>
      <c r="AE29" s="12" t="s">
        <v>15</v>
      </c>
      <c r="AF29" s="11" t="s">
        <v>15</v>
      </c>
      <c r="AG29" s="11" t="s">
        <v>15</v>
      </c>
      <c r="AH29" s="11" t="s">
        <v>15</v>
      </c>
      <c r="AI29" s="11" t="s">
        <v>15</v>
      </c>
      <c r="AJ29" s="12" t="s">
        <v>15</v>
      </c>
      <c r="AK29" s="11" t="s">
        <v>15</v>
      </c>
      <c r="AL29" s="12" t="s">
        <v>15</v>
      </c>
      <c r="AM29" s="12" t="s">
        <v>15</v>
      </c>
      <c r="AN29" s="12" t="s">
        <v>15</v>
      </c>
      <c r="AO29" s="11" t="s">
        <v>15</v>
      </c>
      <c r="AP29" s="11" t="s">
        <v>15</v>
      </c>
    </row>
    <row r="30" spans="2:42" s="91" customFormat="1" x14ac:dyDescent="0.25">
      <c r="B30" s="9"/>
      <c r="C30" s="52" t="s">
        <v>2393</v>
      </c>
      <c r="D30" s="53" t="s">
        <v>21</v>
      </c>
      <c r="E30" s="10" t="s">
        <v>15</v>
      </c>
      <c r="F30" s="10" t="s">
        <v>15</v>
      </c>
      <c r="G30" s="11" t="s">
        <v>15</v>
      </c>
      <c r="H30" s="11" t="s">
        <v>15</v>
      </c>
      <c r="I30" s="11" t="s">
        <v>15</v>
      </c>
      <c r="J30" s="11" t="s">
        <v>15</v>
      </c>
      <c r="K30" s="11" t="s">
        <v>15</v>
      </c>
      <c r="L30" s="11" t="s">
        <v>15</v>
      </c>
      <c r="M30" s="11" t="s">
        <v>15</v>
      </c>
      <c r="N30" s="102">
        <v>13.0456</v>
      </c>
      <c r="O30" s="102">
        <v>12.066599999999999</v>
      </c>
      <c r="P30" s="102" t="s">
        <v>15</v>
      </c>
      <c r="Q30" s="102" t="s">
        <v>15</v>
      </c>
      <c r="R30" s="102" t="s">
        <v>15</v>
      </c>
      <c r="S30" s="102">
        <v>11.885</v>
      </c>
      <c r="T30" s="102">
        <v>1060.0609999999999</v>
      </c>
      <c r="U30" s="102" t="s">
        <v>15</v>
      </c>
      <c r="V30" s="102">
        <v>11.699</v>
      </c>
      <c r="W30" s="12" t="s">
        <v>15</v>
      </c>
      <c r="X30" s="12">
        <v>11.917400000000001</v>
      </c>
      <c r="Y30" s="11">
        <v>13.622999999999999</v>
      </c>
      <c r="Z30" s="12" t="s">
        <v>15</v>
      </c>
      <c r="AA30" s="11" t="s">
        <v>15</v>
      </c>
      <c r="AB30" s="11">
        <v>10.452</v>
      </c>
      <c r="AC30" s="11" t="s">
        <v>15</v>
      </c>
      <c r="AD30" s="12" t="s">
        <v>15</v>
      </c>
      <c r="AE30" s="12" t="s">
        <v>15</v>
      </c>
      <c r="AF30" s="11" t="s">
        <v>15</v>
      </c>
      <c r="AG30" s="11" t="s">
        <v>15</v>
      </c>
      <c r="AH30" s="11" t="s">
        <v>15</v>
      </c>
      <c r="AI30" s="11" t="s">
        <v>15</v>
      </c>
      <c r="AJ30" s="12" t="s">
        <v>15</v>
      </c>
      <c r="AK30" s="11" t="s">
        <v>15</v>
      </c>
      <c r="AL30" s="12" t="s">
        <v>15</v>
      </c>
      <c r="AM30" s="12" t="s">
        <v>15</v>
      </c>
      <c r="AN30" s="12" t="s">
        <v>15</v>
      </c>
      <c r="AO30" s="11" t="s">
        <v>15</v>
      </c>
      <c r="AP30" s="11" t="s">
        <v>15</v>
      </c>
    </row>
    <row r="31" spans="2:42" s="91" customFormat="1" x14ac:dyDescent="0.25">
      <c r="B31" s="9"/>
      <c r="C31" s="52" t="s">
        <v>2394</v>
      </c>
      <c r="D31" s="53" t="s">
        <v>21</v>
      </c>
      <c r="E31" s="10" t="s">
        <v>15</v>
      </c>
      <c r="F31" s="10" t="s">
        <v>15</v>
      </c>
      <c r="G31" s="11" t="s">
        <v>15</v>
      </c>
      <c r="H31" s="11" t="s">
        <v>15</v>
      </c>
      <c r="I31" s="11" t="s">
        <v>15</v>
      </c>
      <c r="J31" s="11" t="s">
        <v>15</v>
      </c>
      <c r="K31" s="11" t="s">
        <v>15</v>
      </c>
      <c r="L31" s="11" t="s">
        <v>15</v>
      </c>
      <c r="M31" s="11" t="s">
        <v>15</v>
      </c>
      <c r="N31" s="102" t="s">
        <v>15</v>
      </c>
      <c r="O31" s="102" t="s">
        <v>15</v>
      </c>
      <c r="P31" s="102" t="s">
        <v>15</v>
      </c>
      <c r="Q31" s="102">
        <v>11.875999999999999</v>
      </c>
      <c r="R31" s="102" t="s">
        <v>15</v>
      </c>
      <c r="S31" s="102">
        <v>11.590299999999999</v>
      </c>
      <c r="T31" s="102" t="s">
        <v>15</v>
      </c>
      <c r="U31" s="102" t="s">
        <v>15</v>
      </c>
      <c r="V31" s="102" t="s">
        <v>15</v>
      </c>
      <c r="W31" s="12">
        <v>13.021100000000001</v>
      </c>
      <c r="X31" s="12">
        <v>11.5838</v>
      </c>
      <c r="Y31" s="11">
        <v>13.938000000000001</v>
      </c>
      <c r="Z31" s="12" t="s">
        <v>15</v>
      </c>
      <c r="AA31" s="11" t="s">
        <v>15</v>
      </c>
      <c r="AB31" s="11">
        <v>11.009</v>
      </c>
      <c r="AC31" s="11" t="s">
        <v>15</v>
      </c>
      <c r="AD31" s="12" t="s">
        <v>15</v>
      </c>
      <c r="AE31" s="12" t="s">
        <v>15</v>
      </c>
      <c r="AF31" s="11" t="s">
        <v>15</v>
      </c>
      <c r="AG31" s="11" t="s">
        <v>15</v>
      </c>
      <c r="AH31" s="11" t="s">
        <v>15</v>
      </c>
      <c r="AI31" s="11" t="s">
        <v>15</v>
      </c>
      <c r="AJ31" s="12" t="s">
        <v>15</v>
      </c>
      <c r="AK31" s="11" t="s">
        <v>15</v>
      </c>
      <c r="AL31" s="12" t="s">
        <v>15</v>
      </c>
      <c r="AM31" s="12" t="s">
        <v>15</v>
      </c>
      <c r="AN31" s="12" t="s">
        <v>15</v>
      </c>
      <c r="AO31" s="11" t="s">
        <v>15</v>
      </c>
      <c r="AP31" s="11" t="s">
        <v>15</v>
      </c>
    </row>
    <row r="32" spans="2:42" s="91" customFormat="1" x14ac:dyDescent="0.25">
      <c r="B32" s="9"/>
      <c r="C32" s="52" t="s">
        <v>2395</v>
      </c>
      <c r="D32" s="53" t="s">
        <v>21</v>
      </c>
      <c r="E32" s="10" t="s">
        <v>15</v>
      </c>
      <c r="F32" s="10" t="s">
        <v>15</v>
      </c>
      <c r="G32" s="11" t="s">
        <v>15</v>
      </c>
      <c r="H32" s="11" t="s">
        <v>15</v>
      </c>
      <c r="I32" s="11" t="s">
        <v>15</v>
      </c>
      <c r="J32" s="11" t="s">
        <v>15</v>
      </c>
      <c r="K32" s="11" t="s">
        <v>15</v>
      </c>
      <c r="L32" s="11" t="s">
        <v>15</v>
      </c>
      <c r="M32" s="11" t="s">
        <v>15</v>
      </c>
      <c r="N32" s="102" t="s">
        <v>15</v>
      </c>
      <c r="O32" s="102" t="s">
        <v>15</v>
      </c>
      <c r="P32" s="102" t="s">
        <v>15</v>
      </c>
      <c r="Q32" s="102">
        <v>19.957799999999999</v>
      </c>
      <c r="R32" s="102" t="s">
        <v>15</v>
      </c>
      <c r="S32" s="102" t="s">
        <v>15</v>
      </c>
      <c r="T32" s="102" t="s">
        <v>15</v>
      </c>
      <c r="U32" s="102" t="s">
        <v>15</v>
      </c>
      <c r="V32" s="102" t="s">
        <v>15</v>
      </c>
      <c r="W32" s="12" t="s">
        <v>15</v>
      </c>
      <c r="X32" s="12" t="s">
        <v>15</v>
      </c>
      <c r="Y32" s="11" t="s">
        <v>15</v>
      </c>
      <c r="Z32" s="12" t="s">
        <v>15</v>
      </c>
      <c r="AA32" s="11" t="s">
        <v>15</v>
      </c>
      <c r="AB32" s="11" t="s">
        <v>15</v>
      </c>
      <c r="AC32" s="11" t="s">
        <v>15</v>
      </c>
      <c r="AD32" s="12" t="s">
        <v>15</v>
      </c>
      <c r="AE32" s="12" t="s">
        <v>15</v>
      </c>
      <c r="AF32" s="11" t="s">
        <v>15</v>
      </c>
      <c r="AG32" s="11" t="s">
        <v>15</v>
      </c>
      <c r="AH32" s="11" t="s">
        <v>15</v>
      </c>
      <c r="AI32" s="11" t="s">
        <v>15</v>
      </c>
      <c r="AJ32" s="12" t="s">
        <v>15</v>
      </c>
      <c r="AK32" s="11" t="s">
        <v>15</v>
      </c>
      <c r="AL32" s="12" t="s">
        <v>15</v>
      </c>
      <c r="AM32" s="12" t="s">
        <v>15</v>
      </c>
      <c r="AN32" s="12" t="s">
        <v>15</v>
      </c>
      <c r="AO32" s="11" t="s">
        <v>15</v>
      </c>
      <c r="AP32" s="11" t="s">
        <v>15</v>
      </c>
    </row>
    <row r="33" spans="1:42" x14ac:dyDescent="0.25">
      <c r="B33" s="9"/>
      <c r="C33" s="52" t="s">
        <v>2396</v>
      </c>
      <c r="D33" s="53" t="s">
        <v>21</v>
      </c>
      <c r="E33" s="10" t="s">
        <v>15</v>
      </c>
      <c r="F33" s="10" t="s">
        <v>15</v>
      </c>
      <c r="G33" s="11" t="s">
        <v>15</v>
      </c>
      <c r="H33" s="11" t="s">
        <v>15</v>
      </c>
      <c r="I33" s="11" t="s">
        <v>15</v>
      </c>
      <c r="J33" s="11">
        <v>15.138999999999999</v>
      </c>
      <c r="K33" s="11" t="s">
        <v>15</v>
      </c>
      <c r="L33" s="11" t="s">
        <v>15</v>
      </c>
      <c r="M33" s="11" t="s">
        <v>15</v>
      </c>
      <c r="N33" s="102" t="s">
        <v>15</v>
      </c>
      <c r="O33" s="102" t="s">
        <v>15</v>
      </c>
      <c r="P33" s="102" t="s">
        <v>15</v>
      </c>
      <c r="Q33" s="102">
        <v>11.905200000000001</v>
      </c>
      <c r="R33" s="102">
        <v>11.590400000000001</v>
      </c>
      <c r="S33" s="102">
        <v>12.7523</v>
      </c>
      <c r="T33" s="102" t="s">
        <v>15</v>
      </c>
      <c r="U33" s="102">
        <v>11.281000000000001</v>
      </c>
      <c r="V33" s="102" t="s">
        <v>15</v>
      </c>
      <c r="W33" s="12" t="s">
        <v>15</v>
      </c>
      <c r="X33" s="12" t="s">
        <v>15</v>
      </c>
      <c r="Y33" s="11" t="s">
        <v>15</v>
      </c>
      <c r="Z33" s="12">
        <v>10.772500000000001</v>
      </c>
      <c r="AA33" s="11" t="s">
        <v>15</v>
      </c>
      <c r="AB33" s="11" t="s">
        <v>15</v>
      </c>
      <c r="AC33" s="11" t="s">
        <v>15</v>
      </c>
      <c r="AD33" s="12">
        <v>12.018000000000001</v>
      </c>
      <c r="AE33" s="12" t="s">
        <v>15</v>
      </c>
      <c r="AF33" s="11" t="s">
        <v>15</v>
      </c>
      <c r="AG33" s="11" t="s">
        <v>15</v>
      </c>
      <c r="AH33" s="11" t="s">
        <v>15</v>
      </c>
      <c r="AI33" s="11" t="s">
        <v>15</v>
      </c>
      <c r="AJ33" s="12" t="s">
        <v>15</v>
      </c>
      <c r="AK33" s="11" t="s">
        <v>15</v>
      </c>
      <c r="AL33" s="12" t="s">
        <v>15</v>
      </c>
      <c r="AM33" s="12" t="s">
        <v>15</v>
      </c>
      <c r="AN33" s="11" t="s">
        <v>15</v>
      </c>
      <c r="AO33" s="11" t="s">
        <v>15</v>
      </c>
      <c r="AP33" s="11" t="s">
        <v>15</v>
      </c>
    </row>
    <row r="34" spans="1:42" x14ac:dyDescent="0.25">
      <c r="B34" s="9"/>
      <c r="C34" s="52"/>
      <c r="D34" s="53"/>
      <c r="E34" s="10"/>
      <c r="F34" s="10"/>
      <c r="G34" s="11"/>
      <c r="H34" s="11"/>
      <c r="I34" s="11"/>
      <c r="J34" s="11"/>
      <c r="K34" s="11"/>
      <c r="L34" s="11"/>
      <c r="M34" s="11"/>
      <c r="N34" s="12"/>
      <c r="O34" s="12"/>
      <c r="P34" s="12"/>
      <c r="Q34" s="12"/>
      <c r="R34" s="12"/>
      <c r="S34" s="12"/>
      <c r="T34" s="12"/>
      <c r="U34" s="12"/>
      <c r="V34" s="12"/>
      <c r="W34" s="12"/>
      <c r="X34" s="12"/>
      <c r="Y34" s="12"/>
      <c r="Z34" s="12"/>
      <c r="AA34" s="11"/>
      <c r="AB34" s="11"/>
      <c r="AC34" s="11"/>
      <c r="AD34" s="11"/>
      <c r="AE34" s="11"/>
      <c r="AF34" s="11"/>
      <c r="AG34" s="11"/>
      <c r="AH34" s="11"/>
      <c r="AI34" s="11"/>
      <c r="AJ34" s="11"/>
      <c r="AK34" s="11"/>
      <c r="AL34" s="11"/>
      <c r="AM34" s="11"/>
      <c r="AN34" s="58"/>
      <c r="AO34" s="58"/>
      <c r="AP34" s="58"/>
    </row>
    <row r="35" spans="1:42" x14ac:dyDescent="0.25">
      <c r="B35" s="9">
        <v>4.2</v>
      </c>
      <c r="C35" s="52" t="s">
        <v>2003</v>
      </c>
      <c r="D35" s="53"/>
      <c r="E35" s="55"/>
      <c r="F35" s="55"/>
      <c r="G35" s="56"/>
      <c r="H35" s="56"/>
      <c r="I35" s="56"/>
      <c r="J35" s="56"/>
      <c r="K35" s="56"/>
      <c r="L35" s="56"/>
      <c r="M35" s="56"/>
      <c r="N35" s="57"/>
      <c r="O35" s="57"/>
      <c r="P35" s="57"/>
      <c r="Q35" s="57"/>
      <c r="R35" s="57"/>
      <c r="S35" s="57"/>
      <c r="T35" s="57"/>
      <c r="U35" s="57"/>
      <c r="V35" s="57"/>
      <c r="W35" s="57"/>
      <c r="X35" s="57"/>
      <c r="Y35" s="57"/>
      <c r="Z35" s="57"/>
      <c r="AA35" s="58"/>
      <c r="AB35" s="59"/>
      <c r="AC35" s="58"/>
      <c r="AD35" s="58"/>
      <c r="AE35" s="57"/>
      <c r="AF35" s="58"/>
      <c r="AG35" s="58"/>
      <c r="AH35" s="58"/>
      <c r="AI35" s="58"/>
      <c r="AJ35" s="58"/>
      <c r="AK35" s="58"/>
      <c r="AL35" s="58"/>
      <c r="AM35" s="58"/>
      <c r="AN35" s="10"/>
      <c r="AO35" s="10"/>
      <c r="AP35" s="10"/>
    </row>
    <row r="36" spans="1:42" x14ac:dyDescent="0.25">
      <c r="A36" t="s">
        <v>148</v>
      </c>
      <c r="B36" s="9"/>
      <c r="C36" s="52" t="s">
        <v>20</v>
      </c>
      <c r="D36" s="53" t="s">
        <v>21</v>
      </c>
      <c r="E36" s="10" t="s">
        <v>15</v>
      </c>
      <c r="F36" s="10" t="s">
        <v>15</v>
      </c>
      <c r="G36" s="10" t="s">
        <v>15</v>
      </c>
      <c r="H36" s="10" t="s">
        <v>15</v>
      </c>
      <c r="I36" s="10" t="s">
        <v>15</v>
      </c>
      <c r="J36" s="10" t="s">
        <v>15</v>
      </c>
      <c r="K36" s="10" t="s">
        <v>15</v>
      </c>
      <c r="L36" s="10" t="s">
        <v>15</v>
      </c>
      <c r="M36" s="10" t="s">
        <v>15</v>
      </c>
      <c r="N36" s="12">
        <v>33.489800000000002</v>
      </c>
      <c r="O36" s="12" t="s">
        <v>15</v>
      </c>
      <c r="P36" s="12" t="s">
        <v>15</v>
      </c>
      <c r="Q36" s="10" t="s">
        <v>15</v>
      </c>
      <c r="R36" s="12" t="s">
        <v>15</v>
      </c>
      <c r="S36" s="10" t="s">
        <v>15</v>
      </c>
      <c r="T36" s="12" t="s">
        <v>15</v>
      </c>
      <c r="U36" s="10" t="s">
        <v>15</v>
      </c>
      <c r="V36" s="10" t="s">
        <v>15</v>
      </c>
      <c r="W36" s="10" t="s">
        <v>15</v>
      </c>
      <c r="X36" s="12" t="s">
        <v>15</v>
      </c>
      <c r="Y36" s="10" t="s">
        <v>15</v>
      </c>
      <c r="Z36" s="12" t="s">
        <v>15</v>
      </c>
      <c r="AA36" s="10" t="s">
        <v>15</v>
      </c>
      <c r="AB36" s="10" t="s">
        <v>15</v>
      </c>
      <c r="AC36" s="10" t="s">
        <v>15</v>
      </c>
      <c r="AD36" s="10" t="s">
        <v>15</v>
      </c>
      <c r="AE36" s="10" t="s">
        <v>15</v>
      </c>
      <c r="AF36" s="10" t="s">
        <v>15</v>
      </c>
      <c r="AG36" s="10" t="s">
        <v>15</v>
      </c>
      <c r="AH36" s="10" t="s">
        <v>15</v>
      </c>
      <c r="AI36" s="10" t="s">
        <v>15</v>
      </c>
      <c r="AJ36" s="10" t="s">
        <v>15</v>
      </c>
      <c r="AK36" s="10" t="s">
        <v>15</v>
      </c>
      <c r="AL36" s="10" t="s">
        <v>15</v>
      </c>
      <c r="AM36" s="10" t="s">
        <v>15</v>
      </c>
      <c r="AN36" s="12" t="s">
        <v>15</v>
      </c>
      <c r="AO36" s="12" t="s">
        <v>15</v>
      </c>
      <c r="AP36" s="12" t="s">
        <v>15</v>
      </c>
    </row>
    <row r="37" spans="1:42" s="91" customFormat="1" x14ac:dyDescent="0.25">
      <c r="A37" s="91" t="s">
        <v>197</v>
      </c>
      <c r="B37" s="9"/>
      <c r="C37" s="52" t="s">
        <v>22</v>
      </c>
      <c r="D37" s="53" t="s">
        <v>21</v>
      </c>
      <c r="E37" s="10">
        <v>23.32</v>
      </c>
      <c r="F37" s="10">
        <v>210.27</v>
      </c>
      <c r="G37" s="11">
        <v>119.577</v>
      </c>
      <c r="H37" s="11">
        <v>69.808999999999997</v>
      </c>
      <c r="I37" s="11">
        <v>79.165000000000006</v>
      </c>
      <c r="J37" s="11">
        <v>37.042000000000002</v>
      </c>
      <c r="K37" s="11">
        <v>31.103999999999999</v>
      </c>
      <c r="L37" s="11">
        <v>57.015999999999998</v>
      </c>
      <c r="M37" s="11">
        <v>41.081000000000003</v>
      </c>
      <c r="N37" s="12">
        <v>34.802199999999999</v>
      </c>
      <c r="O37" s="12">
        <v>21.074200000000001</v>
      </c>
      <c r="P37" s="12">
        <v>2850.9636</v>
      </c>
      <c r="Q37" s="12">
        <v>59.022599999999997</v>
      </c>
      <c r="R37" s="12">
        <v>23.233799999999999</v>
      </c>
      <c r="S37" s="12">
        <v>21.351800000000001</v>
      </c>
      <c r="T37" s="12">
        <v>1552.6467</v>
      </c>
      <c r="U37" s="12">
        <v>23.849399999999999</v>
      </c>
      <c r="V37" s="12">
        <v>19.887899999999998</v>
      </c>
      <c r="W37" s="12">
        <v>54.805700000000002</v>
      </c>
      <c r="X37" s="12">
        <v>42.848599999999998</v>
      </c>
      <c r="Y37" s="11">
        <v>22.687000000000001</v>
      </c>
      <c r="Z37" s="12">
        <v>22.599</v>
      </c>
      <c r="AA37" s="11">
        <v>42.814</v>
      </c>
      <c r="AB37" s="11">
        <v>15.273999999999999</v>
      </c>
      <c r="AC37" s="11">
        <v>22.669</v>
      </c>
      <c r="AD37" s="12">
        <v>16.309100000000001</v>
      </c>
      <c r="AE37" s="12">
        <v>12.5669</v>
      </c>
      <c r="AF37" s="12" t="s">
        <v>15</v>
      </c>
      <c r="AG37" s="12" t="s">
        <v>15</v>
      </c>
      <c r="AH37" s="12">
        <v>13.0657</v>
      </c>
      <c r="AI37" s="12">
        <v>12.596</v>
      </c>
      <c r="AJ37" s="12">
        <v>12.483700000000001</v>
      </c>
      <c r="AK37" s="11">
        <v>16.253</v>
      </c>
      <c r="AL37" s="12">
        <v>12.6424</v>
      </c>
      <c r="AM37" s="12">
        <v>12.392200000000001</v>
      </c>
      <c r="AN37" s="12">
        <v>12.451000000000001</v>
      </c>
      <c r="AO37" s="11">
        <v>19.777000000000001</v>
      </c>
      <c r="AP37" s="11">
        <v>18.263999999999999</v>
      </c>
    </row>
    <row r="38" spans="1:42" s="91" customFormat="1" x14ac:dyDescent="0.25">
      <c r="A38" s="91" t="s">
        <v>180</v>
      </c>
      <c r="B38" s="9"/>
      <c r="C38" s="52" t="s">
        <v>23</v>
      </c>
      <c r="D38" s="53" t="s">
        <v>21</v>
      </c>
      <c r="E38" s="10" t="s">
        <v>15</v>
      </c>
      <c r="F38" s="10" t="s">
        <v>15</v>
      </c>
      <c r="G38" s="10" t="s">
        <v>15</v>
      </c>
      <c r="H38" s="10" t="s">
        <v>15</v>
      </c>
      <c r="I38" s="10" t="s">
        <v>15</v>
      </c>
      <c r="J38" s="10" t="s">
        <v>15</v>
      </c>
      <c r="K38" s="10" t="s">
        <v>15</v>
      </c>
      <c r="L38" s="10" t="s">
        <v>15</v>
      </c>
      <c r="M38" s="10" t="s">
        <v>15</v>
      </c>
      <c r="N38" s="12">
        <v>18.9834</v>
      </c>
      <c r="O38" s="12" t="s">
        <v>15</v>
      </c>
      <c r="P38" s="12" t="s">
        <v>15</v>
      </c>
      <c r="Q38" s="12">
        <v>22.42</v>
      </c>
      <c r="R38" s="12">
        <v>22.859000000000002</v>
      </c>
      <c r="S38" s="12">
        <v>21.351800000000001</v>
      </c>
      <c r="T38" s="12" t="s">
        <v>15</v>
      </c>
      <c r="U38" s="12" t="s">
        <v>15</v>
      </c>
      <c r="V38" s="12" t="s">
        <v>15</v>
      </c>
      <c r="W38" s="12" t="s">
        <v>15</v>
      </c>
      <c r="X38" s="12" t="s">
        <v>15</v>
      </c>
      <c r="Y38" s="11" t="s">
        <v>15</v>
      </c>
      <c r="Z38" s="12" t="s">
        <v>15</v>
      </c>
      <c r="AA38" s="12" t="s">
        <v>15</v>
      </c>
      <c r="AB38" s="12" t="s">
        <v>15</v>
      </c>
      <c r="AC38" s="12" t="s">
        <v>15</v>
      </c>
      <c r="AD38" s="12" t="s">
        <v>15</v>
      </c>
      <c r="AE38" s="12" t="s">
        <v>15</v>
      </c>
      <c r="AF38" s="12" t="s">
        <v>15</v>
      </c>
      <c r="AG38" s="12" t="s">
        <v>15</v>
      </c>
      <c r="AH38" s="12" t="s">
        <v>15</v>
      </c>
      <c r="AI38" s="12" t="s">
        <v>15</v>
      </c>
      <c r="AJ38" s="12" t="s">
        <v>15</v>
      </c>
      <c r="AK38" s="11" t="s">
        <v>15</v>
      </c>
      <c r="AL38" s="11" t="s">
        <v>15</v>
      </c>
      <c r="AM38" s="11" t="s">
        <v>15</v>
      </c>
      <c r="AN38" s="12" t="s">
        <v>15</v>
      </c>
      <c r="AO38" s="12" t="s">
        <v>15</v>
      </c>
      <c r="AP38" s="12" t="s">
        <v>15</v>
      </c>
    </row>
    <row r="39" spans="1:42" s="100" customFormat="1" x14ac:dyDescent="0.25">
      <c r="B39" s="95"/>
      <c r="C39" s="52" t="s">
        <v>2383</v>
      </c>
      <c r="D39" s="53" t="s">
        <v>21</v>
      </c>
      <c r="E39" s="14">
        <v>23.32</v>
      </c>
      <c r="F39" s="14">
        <v>55.11</v>
      </c>
      <c r="G39" s="11">
        <v>37.368000000000002</v>
      </c>
      <c r="H39" s="11">
        <v>31.279</v>
      </c>
      <c r="I39" s="11">
        <v>26.425000000000001</v>
      </c>
      <c r="J39" s="11">
        <v>25.510999999999999</v>
      </c>
      <c r="K39" s="11">
        <v>18.518999999999998</v>
      </c>
      <c r="L39" s="11">
        <v>38.085000000000001</v>
      </c>
      <c r="M39" s="11">
        <v>22.152999999999999</v>
      </c>
      <c r="N39" s="11" t="s">
        <v>15</v>
      </c>
      <c r="O39" s="12" t="s">
        <v>15</v>
      </c>
      <c r="P39" s="12" t="s">
        <v>15</v>
      </c>
      <c r="Q39" s="11" t="s">
        <v>15</v>
      </c>
      <c r="R39" s="12" t="s">
        <v>15</v>
      </c>
      <c r="S39" s="11" t="s">
        <v>15</v>
      </c>
      <c r="T39" s="12" t="s">
        <v>15</v>
      </c>
      <c r="U39" s="12">
        <v>11.051600000000001</v>
      </c>
      <c r="V39" s="11" t="s">
        <v>15</v>
      </c>
      <c r="W39" s="11" t="s">
        <v>15</v>
      </c>
      <c r="X39" s="12" t="s">
        <v>15</v>
      </c>
      <c r="Y39" s="11" t="s">
        <v>15</v>
      </c>
      <c r="Z39" s="12">
        <v>10.494899999999999</v>
      </c>
      <c r="AA39" s="11">
        <v>31.088999999999999</v>
      </c>
      <c r="AB39" s="11" t="s">
        <v>15</v>
      </c>
      <c r="AC39" s="11">
        <v>17.707999999999998</v>
      </c>
      <c r="AD39" s="12">
        <v>11.0396</v>
      </c>
      <c r="AE39" s="12">
        <v>10</v>
      </c>
      <c r="AF39" s="11">
        <v>13.708</v>
      </c>
      <c r="AG39" s="11">
        <v>17.771999999999998</v>
      </c>
      <c r="AH39" s="12">
        <v>13.0657</v>
      </c>
      <c r="AI39" s="12">
        <v>10</v>
      </c>
      <c r="AJ39" s="12">
        <v>12.4838</v>
      </c>
      <c r="AK39" s="11">
        <v>16.253</v>
      </c>
      <c r="AL39" s="12">
        <v>12.6425</v>
      </c>
      <c r="AM39" s="12">
        <v>12.392200000000001</v>
      </c>
      <c r="AN39" s="12">
        <v>12.4511</v>
      </c>
      <c r="AO39" s="11">
        <v>19.777000000000001</v>
      </c>
      <c r="AP39" s="11">
        <v>18.263999999999999</v>
      </c>
    </row>
    <row r="40" spans="1:42" s="91" customFormat="1" x14ac:dyDescent="0.25">
      <c r="B40" s="9"/>
      <c r="C40" s="52" t="s">
        <v>2384</v>
      </c>
      <c r="D40" s="53" t="s">
        <v>21</v>
      </c>
      <c r="E40" s="10" t="s">
        <v>15</v>
      </c>
      <c r="F40" s="10" t="s">
        <v>15</v>
      </c>
      <c r="G40" s="10" t="s">
        <v>15</v>
      </c>
      <c r="H40" s="10" t="s">
        <v>15</v>
      </c>
      <c r="I40" s="10" t="s">
        <v>15</v>
      </c>
      <c r="J40" s="10" t="s">
        <v>15</v>
      </c>
      <c r="K40" s="10" t="s">
        <v>15</v>
      </c>
      <c r="L40" s="10" t="s">
        <v>15</v>
      </c>
      <c r="M40" s="10" t="s">
        <v>15</v>
      </c>
      <c r="N40" s="12">
        <v>10.322100000000001</v>
      </c>
      <c r="O40" s="12">
        <v>10.8589</v>
      </c>
      <c r="P40" s="12">
        <v>1011.7794</v>
      </c>
      <c r="Q40" s="12" t="s">
        <v>15</v>
      </c>
      <c r="R40" s="12" t="s">
        <v>15</v>
      </c>
      <c r="S40" s="12" t="s">
        <v>15</v>
      </c>
      <c r="T40" s="12">
        <v>1023.3</v>
      </c>
      <c r="U40" s="12" t="s">
        <v>15</v>
      </c>
      <c r="V40" s="12">
        <v>11.096299999999999</v>
      </c>
      <c r="W40" s="12" t="s">
        <v>15</v>
      </c>
      <c r="X40" s="12" t="s">
        <v>15</v>
      </c>
      <c r="Y40" s="11" t="s">
        <v>15</v>
      </c>
      <c r="Z40" s="12" t="s">
        <v>15</v>
      </c>
      <c r="AA40" s="12" t="s">
        <v>15</v>
      </c>
      <c r="AB40" s="12" t="s">
        <v>15</v>
      </c>
      <c r="AC40" s="12" t="s">
        <v>15</v>
      </c>
      <c r="AD40" s="12" t="s">
        <v>15</v>
      </c>
      <c r="AE40" s="12" t="s">
        <v>15</v>
      </c>
      <c r="AF40" s="12" t="s">
        <v>15</v>
      </c>
      <c r="AG40" s="12" t="s">
        <v>15</v>
      </c>
      <c r="AH40" s="12" t="s">
        <v>15</v>
      </c>
      <c r="AI40" s="12" t="s">
        <v>15</v>
      </c>
      <c r="AJ40" s="12" t="s">
        <v>15</v>
      </c>
      <c r="AK40" s="11" t="s">
        <v>15</v>
      </c>
      <c r="AL40" s="11" t="s">
        <v>15</v>
      </c>
      <c r="AM40" s="11" t="s">
        <v>15</v>
      </c>
      <c r="AN40" s="11" t="s">
        <v>15</v>
      </c>
      <c r="AO40" s="11" t="s">
        <v>15</v>
      </c>
      <c r="AP40" s="11" t="s">
        <v>15</v>
      </c>
    </row>
    <row r="41" spans="1:42" s="91" customFormat="1" x14ac:dyDescent="0.25">
      <c r="B41" s="9"/>
      <c r="C41" s="52" t="s">
        <v>2385</v>
      </c>
      <c r="D41" s="53" t="s">
        <v>21</v>
      </c>
      <c r="E41" s="10" t="s">
        <v>15</v>
      </c>
      <c r="F41" s="10" t="s">
        <v>15</v>
      </c>
      <c r="G41" s="10" t="s">
        <v>15</v>
      </c>
      <c r="H41" s="10" t="s">
        <v>15</v>
      </c>
      <c r="I41" s="10" t="s">
        <v>15</v>
      </c>
      <c r="J41" s="10" t="s">
        <v>15</v>
      </c>
      <c r="K41" s="10" t="s">
        <v>15</v>
      </c>
      <c r="L41" s="10" t="s">
        <v>15</v>
      </c>
      <c r="M41" s="10" t="s">
        <v>15</v>
      </c>
      <c r="N41" s="12">
        <v>11.13</v>
      </c>
      <c r="O41" s="12">
        <v>13.0608</v>
      </c>
      <c r="P41" s="12">
        <v>1002.9231</v>
      </c>
      <c r="Q41" s="12" t="s">
        <v>15</v>
      </c>
      <c r="R41" s="12" t="s">
        <v>15</v>
      </c>
      <c r="S41" s="12" t="s">
        <v>15</v>
      </c>
      <c r="T41" s="12">
        <v>1000.2875</v>
      </c>
      <c r="U41" s="12" t="s">
        <v>15</v>
      </c>
      <c r="V41" s="12">
        <v>10.8207</v>
      </c>
      <c r="W41" s="12" t="s">
        <v>15</v>
      </c>
      <c r="X41" s="12" t="s">
        <v>15</v>
      </c>
      <c r="Y41" s="11" t="s">
        <v>15</v>
      </c>
      <c r="Z41" s="12" t="s">
        <v>15</v>
      </c>
      <c r="AA41" s="12" t="s">
        <v>15</v>
      </c>
      <c r="AB41" s="12" t="s">
        <v>15</v>
      </c>
      <c r="AC41" s="12" t="s">
        <v>15</v>
      </c>
      <c r="AD41" s="12" t="s">
        <v>15</v>
      </c>
      <c r="AE41" s="12" t="s">
        <v>15</v>
      </c>
      <c r="AF41" s="12" t="s">
        <v>15</v>
      </c>
      <c r="AG41" s="12" t="s">
        <v>15</v>
      </c>
      <c r="AH41" s="12" t="s">
        <v>15</v>
      </c>
      <c r="AI41" s="12" t="s">
        <v>15</v>
      </c>
      <c r="AJ41" s="12" t="s">
        <v>15</v>
      </c>
      <c r="AK41" s="11" t="s">
        <v>15</v>
      </c>
      <c r="AL41" s="11" t="s">
        <v>15</v>
      </c>
      <c r="AM41" s="11" t="s">
        <v>15</v>
      </c>
      <c r="AN41" s="11" t="s">
        <v>15</v>
      </c>
      <c r="AO41" s="11" t="s">
        <v>15</v>
      </c>
      <c r="AP41" s="11" t="s">
        <v>15</v>
      </c>
    </row>
    <row r="42" spans="1:42" s="91" customFormat="1" x14ac:dyDescent="0.25">
      <c r="B42" s="9"/>
      <c r="C42" s="52" t="s">
        <v>2386</v>
      </c>
      <c r="D42" s="53" t="s">
        <v>21</v>
      </c>
      <c r="E42" s="10" t="s">
        <v>15</v>
      </c>
      <c r="F42" s="10" t="s">
        <v>15</v>
      </c>
      <c r="G42" s="10" t="s">
        <v>15</v>
      </c>
      <c r="H42" s="10" t="s">
        <v>15</v>
      </c>
      <c r="I42" s="10" t="s">
        <v>15</v>
      </c>
      <c r="J42" s="10" t="s">
        <v>15</v>
      </c>
      <c r="K42" s="10" t="s">
        <v>15</v>
      </c>
      <c r="L42" s="10" t="s">
        <v>15</v>
      </c>
      <c r="M42" s="10" t="s">
        <v>15</v>
      </c>
      <c r="N42" s="12">
        <v>12.7186</v>
      </c>
      <c r="O42" s="12">
        <v>11.4999</v>
      </c>
      <c r="P42" s="12" t="s">
        <v>15</v>
      </c>
      <c r="Q42" s="12" t="s">
        <v>15</v>
      </c>
      <c r="R42" s="12">
        <v>10.313599999999999</v>
      </c>
      <c r="S42" s="12">
        <v>11.315300000000001</v>
      </c>
      <c r="T42" s="12">
        <v>1007.6325000000001</v>
      </c>
      <c r="U42" s="12" t="s">
        <v>15</v>
      </c>
      <c r="V42" s="12">
        <v>11.266400000000001</v>
      </c>
      <c r="W42" s="12" t="s">
        <v>15</v>
      </c>
      <c r="X42" s="12">
        <v>11.532299999999999</v>
      </c>
      <c r="Y42" s="11">
        <v>13.304</v>
      </c>
      <c r="Z42" s="12" t="s">
        <v>15</v>
      </c>
      <c r="AA42" s="12" t="s">
        <v>15</v>
      </c>
      <c r="AB42" s="11">
        <v>10.183</v>
      </c>
      <c r="AC42" s="12" t="s">
        <v>15</v>
      </c>
      <c r="AD42" s="12" t="s">
        <v>15</v>
      </c>
      <c r="AE42" s="12" t="s">
        <v>15</v>
      </c>
      <c r="AF42" s="12" t="s">
        <v>15</v>
      </c>
      <c r="AG42" s="12" t="s">
        <v>15</v>
      </c>
      <c r="AH42" s="12" t="s">
        <v>15</v>
      </c>
      <c r="AI42" s="12" t="s">
        <v>15</v>
      </c>
      <c r="AJ42" s="12" t="s">
        <v>15</v>
      </c>
      <c r="AK42" s="11" t="s">
        <v>15</v>
      </c>
      <c r="AL42" s="11" t="s">
        <v>15</v>
      </c>
      <c r="AM42" s="11" t="s">
        <v>15</v>
      </c>
      <c r="AN42" s="11" t="s">
        <v>15</v>
      </c>
      <c r="AO42" s="11" t="s">
        <v>15</v>
      </c>
      <c r="AP42" s="11" t="s">
        <v>15</v>
      </c>
    </row>
    <row r="43" spans="1:42" s="91" customFormat="1" x14ac:dyDescent="0.25">
      <c r="B43" s="9"/>
      <c r="C43" s="52" t="s">
        <v>2387</v>
      </c>
      <c r="D43" s="53" t="s">
        <v>21</v>
      </c>
      <c r="E43" s="10" t="s">
        <v>15</v>
      </c>
      <c r="F43" s="10" t="s">
        <v>15</v>
      </c>
      <c r="G43" s="10" t="s">
        <v>15</v>
      </c>
      <c r="H43" s="10" t="s">
        <v>15</v>
      </c>
      <c r="I43" s="10" t="s">
        <v>15</v>
      </c>
      <c r="J43" s="10" t="s">
        <v>15</v>
      </c>
      <c r="K43" s="10" t="s">
        <v>15</v>
      </c>
      <c r="L43" s="10" t="s">
        <v>15</v>
      </c>
      <c r="M43" s="10" t="s">
        <v>15</v>
      </c>
      <c r="N43" s="12" t="s">
        <v>15</v>
      </c>
      <c r="O43" s="12" t="s">
        <v>15</v>
      </c>
      <c r="P43" s="12" t="s">
        <v>15</v>
      </c>
      <c r="Q43" s="12">
        <v>11.6098</v>
      </c>
      <c r="R43" s="12" t="s">
        <v>15</v>
      </c>
      <c r="S43" s="12">
        <v>10.911</v>
      </c>
      <c r="T43" s="12" t="s">
        <v>15</v>
      </c>
      <c r="U43" s="12" t="s">
        <v>15</v>
      </c>
      <c r="V43" s="12" t="s">
        <v>15</v>
      </c>
      <c r="W43" s="12">
        <v>11.6409</v>
      </c>
      <c r="X43" s="12">
        <v>11.2691</v>
      </c>
      <c r="Y43" s="11">
        <v>14.090999999999999</v>
      </c>
      <c r="Z43" s="12" t="s">
        <v>15</v>
      </c>
      <c r="AA43" s="12" t="s">
        <v>15</v>
      </c>
      <c r="AB43" s="11">
        <v>10.965</v>
      </c>
      <c r="AC43" s="12" t="s">
        <v>15</v>
      </c>
      <c r="AD43" s="12" t="s">
        <v>15</v>
      </c>
      <c r="AE43" s="12" t="s">
        <v>15</v>
      </c>
      <c r="AF43" s="12" t="s">
        <v>15</v>
      </c>
      <c r="AG43" s="12" t="s">
        <v>15</v>
      </c>
      <c r="AH43" s="12" t="s">
        <v>15</v>
      </c>
      <c r="AI43" s="12" t="s">
        <v>15</v>
      </c>
      <c r="AJ43" s="12" t="s">
        <v>15</v>
      </c>
      <c r="AK43" s="11" t="s">
        <v>15</v>
      </c>
      <c r="AL43" s="11" t="s">
        <v>15</v>
      </c>
      <c r="AM43" s="11" t="s">
        <v>15</v>
      </c>
      <c r="AN43" s="11" t="s">
        <v>15</v>
      </c>
      <c r="AO43" s="11" t="s">
        <v>15</v>
      </c>
      <c r="AP43" s="11" t="s">
        <v>15</v>
      </c>
    </row>
    <row r="44" spans="1:42" s="91" customFormat="1" x14ac:dyDescent="0.25">
      <c r="B44" s="9"/>
      <c r="C44" s="52" t="s">
        <v>2388</v>
      </c>
      <c r="D44" s="53" t="s">
        <v>21</v>
      </c>
      <c r="E44" s="10" t="s">
        <v>15</v>
      </c>
      <c r="F44" s="10" t="s">
        <v>15</v>
      </c>
      <c r="G44" s="10" t="s">
        <v>15</v>
      </c>
      <c r="H44" s="10" t="s">
        <v>15</v>
      </c>
      <c r="I44" s="10" t="s">
        <v>15</v>
      </c>
      <c r="J44" s="10" t="s">
        <v>15</v>
      </c>
      <c r="K44" s="10" t="s">
        <v>15</v>
      </c>
      <c r="L44" s="10" t="s">
        <v>15</v>
      </c>
      <c r="M44" s="10" t="s">
        <v>15</v>
      </c>
      <c r="N44" s="12">
        <v>26.3139</v>
      </c>
      <c r="O44" s="12" t="s">
        <v>15</v>
      </c>
      <c r="P44" s="12" t="s">
        <v>15</v>
      </c>
      <c r="Q44" s="12">
        <v>17.3386</v>
      </c>
      <c r="R44" s="12" t="s">
        <v>15</v>
      </c>
      <c r="S44" s="12" t="s">
        <v>15</v>
      </c>
      <c r="T44" s="12" t="s">
        <v>15</v>
      </c>
      <c r="U44" s="12" t="s">
        <v>15</v>
      </c>
      <c r="V44" s="12" t="s">
        <v>15</v>
      </c>
      <c r="W44" s="12" t="s">
        <v>15</v>
      </c>
      <c r="X44" s="12" t="s">
        <v>15</v>
      </c>
      <c r="Y44" s="11" t="s">
        <v>15</v>
      </c>
      <c r="Z44" s="12" t="s">
        <v>15</v>
      </c>
      <c r="AA44" s="12" t="s">
        <v>15</v>
      </c>
      <c r="AB44" s="12" t="s">
        <v>15</v>
      </c>
      <c r="AC44" s="12" t="s">
        <v>15</v>
      </c>
      <c r="AD44" s="12" t="s">
        <v>15</v>
      </c>
      <c r="AE44" s="12" t="s">
        <v>15</v>
      </c>
      <c r="AF44" s="12" t="s">
        <v>15</v>
      </c>
      <c r="AG44" s="12" t="s">
        <v>15</v>
      </c>
      <c r="AH44" s="12" t="s">
        <v>15</v>
      </c>
      <c r="AI44" s="12" t="s">
        <v>15</v>
      </c>
      <c r="AJ44" s="12" t="s">
        <v>15</v>
      </c>
      <c r="AK44" s="11" t="s">
        <v>15</v>
      </c>
      <c r="AL44" s="11" t="s">
        <v>15</v>
      </c>
      <c r="AM44" s="11" t="s">
        <v>15</v>
      </c>
      <c r="AN44" s="11" t="s">
        <v>15</v>
      </c>
      <c r="AO44" s="11" t="s">
        <v>15</v>
      </c>
      <c r="AP44" s="11" t="s">
        <v>15</v>
      </c>
    </row>
    <row r="45" spans="1:42" s="91" customFormat="1" x14ac:dyDescent="0.25">
      <c r="A45" s="91" t="s">
        <v>156</v>
      </c>
      <c r="B45" s="9"/>
      <c r="C45" s="52" t="s">
        <v>2389</v>
      </c>
      <c r="D45" s="53" t="s">
        <v>21</v>
      </c>
      <c r="E45" s="10" t="s">
        <v>15</v>
      </c>
      <c r="F45" s="10" t="s">
        <v>15</v>
      </c>
      <c r="G45" s="10" t="s">
        <v>15</v>
      </c>
      <c r="H45" s="10" t="s">
        <v>15</v>
      </c>
      <c r="I45" s="10" t="s">
        <v>15</v>
      </c>
      <c r="J45" s="11">
        <v>16.312999999999999</v>
      </c>
      <c r="K45" s="10" t="s">
        <v>15</v>
      </c>
      <c r="L45" s="10" t="s">
        <v>15</v>
      </c>
      <c r="M45" s="10" t="s">
        <v>15</v>
      </c>
      <c r="N45" s="12" t="s">
        <v>15</v>
      </c>
      <c r="O45" s="12" t="s">
        <v>15</v>
      </c>
      <c r="P45" s="12" t="s">
        <v>15</v>
      </c>
      <c r="Q45" s="12">
        <v>12.292</v>
      </c>
      <c r="R45" s="12">
        <v>11.5923</v>
      </c>
      <c r="S45" s="12">
        <v>12.673500000000001</v>
      </c>
      <c r="T45" s="12" t="s">
        <v>15</v>
      </c>
      <c r="U45" s="12">
        <v>11.1945</v>
      </c>
      <c r="V45" s="12" t="s">
        <v>15</v>
      </c>
      <c r="W45" s="12" t="s">
        <v>15</v>
      </c>
      <c r="X45" s="12" t="s">
        <v>15</v>
      </c>
      <c r="Y45" s="11" t="s">
        <v>15</v>
      </c>
      <c r="Z45" s="12">
        <v>10.727399999999999</v>
      </c>
      <c r="AA45" s="12" t="s">
        <v>15</v>
      </c>
      <c r="AB45" s="12" t="s">
        <v>15</v>
      </c>
      <c r="AC45" s="12" t="s">
        <v>15</v>
      </c>
      <c r="AD45" s="12">
        <v>11.75</v>
      </c>
      <c r="AE45" s="12" t="s">
        <v>15</v>
      </c>
      <c r="AF45" s="12" t="s">
        <v>15</v>
      </c>
      <c r="AG45" s="12" t="s">
        <v>15</v>
      </c>
      <c r="AH45" s="12" t="s">
        <v>15</v>
      </c>
      <c r="AI45" s="12" t="s">
        <v>15</v>
      </c>
      <c r="AJ45" s="12" t="s">
        <v>15</v>
      </c>
      <c r="AK45" s="11" t="s">
        <v>15</v>
      </c>
      <c r="AL45" s="11" t="s">
        <v>15</v>
      </c>
      <c r="AM45" s="11" t="s">
        <v>15</v>
      </c>
      <c r="AN45" s="12" t="s">
        <v>15</v>
      </c>
      <c r="AO45" s="12" t="s">
        <v>15</v>
      </c>
      <c r="AP45" s="12" t="s">
        <v>15</v>
      </c>
    </row>
    <row r="46" spans="1:42" s="91" customFormat="1" x14ac:dyDescent="0.25">
      <c r="A46" s="91" t="s">
        <v>146</v>
      </c>
      <c r="B46" s="9"/>
      <c r="C46" s="52" t="s">
        <v>31</v>
      </c>
      <c r="D46" s="53" t="s">
        <v>21</v>
      </c>
      <c r="E46" s="10">
        <v>25.18</v>
      </c>
      <c r="F46" s="10">
        <v>228.06</v>
      </c>
      <c r="G46" s="11">
        <v>127.03400000000001</v>
      </c>
      <c r="H46" s="11">
        <v>74.671000000000006</v>
      </c>
      <c r="I46" s="11">
        <v>83.75</v>
      </c>
      <c r="J46" s="11">
        <v>40.472000000000001</v>
      </c>
      <c r="K46" s="11">
        <v>34.243000000000002</v>
      </c>
      <c r="L46" s="11">
        <v>61.365000000000002</v>
      </c>
      <c r="M46" s="11">
        <v>43.918999999999997</v>
      </c>
      <c r="N46" s="12">
        <v>35.709200000000003</v>
      </c>
      <c r="O46" s="12">
        <v>21.823599999999999</v>
      </c>
      <c r="P46" s="12">
        <v>2864.6412999999998</v>
      </c>
      <c r="Q46" s="12">
        <v>62.076300000000003</v>
      </c>
      <c r="R46" s="12">
        <v>24.4404</v>
      </c>
      <c r="S46" s="12">
        <v>22.235299999999999</v>
      </c>
      <c r="T46" s="12">
        <v>1631.1458</v>
      </c>
      <c r="U46" s="12">
        <v>25.263500000000001</v>
      </c>
      <c r="V46" s="12">
        <v>20.6525</v>
      </c>
      <c r="W46" s="12">
        <v>60.057600000000001</v>
      </c>
      <c r="X46" s="12">
        <v>45.408299999999997</v>
      </c>
      <c r="Y46" s="11">
        <v>24.331</v>
      </c>
      <c r="Z46" s="12">
        <v>23.397400000000001</v>
      </c>
      <c r="AA46" s="11">
        <v>45.728999999999999</v>
      </c>
      <c r="AB46" s="11">
        <v>15.946</v>
      </c>
      <c r="AC46" s="11">
        <v>23.945</v>
      </c>
      <c r="AD46" s="12">
        <v>17.296199999999999</v>
      </c>
      <c r="AE46" s="12">
        <v>12.634</v>
      </c>
      <c r="AF46" s="12" t="s">
        <v>15</v>
      </c>
      <c r="AG46" s="12" t="s">
        <v>15</v>
      </c>
      <c r="AH46" s="12">
        <v>13.1843</v>
      </c>
      <c r="AI46" s="12">
        <v>12.713699999999999</v>
      </c>
      <c r="AJ46" s="12">
        <v>12.5985</v>
      </c>
      <c r="AK46" s="11">
        <v>16.797000000000001</v>
      </c>
      <c r="AL46" s="12">
        <v>12.7324</v>
      </c>
      <c r="AM46" s="12">
        <v>12.4413</v>
      </c>
      <c r="AN46" s="12">
        <v>12.5261</v>
      </c>
      <c r="AO46" s="11">
        <v>19.902999999999999</v>
      </c>
      <c r="AP46" s="11">
        <v>18.385999999999999</v>
      </c>
    </row>
    <row r="47" spans="1:42" s="91" customFormat="1" x14ac:dyDescent="0.25">
      <c r="B47" s="9"/>
      <c r="C47" s="52" t="s">
        <v>32</v>
      </c>
      <c r="D47" s="53" t="s">
        <v>21</v>
      </c>
      <c r="E47" s="10" t="s">
        <v>15</v>
      </c>
      <c r="F47" s="10" t="s">
        <v>15</v>
      </c>
      <c r="G47" s="10" t="s">
        <v>15</v>
      </c>
      <c r="H47" s="10" t="s">
        <v>15</v>
      </c>
      <c r="I47" s="10" t="s">
        <v>15</v>
      </c>
      <c r="J47" s="10" t="s">
        <v>15</v>
      </c>
      <c r="K47" s="10" t="s">
        <v>15</v>
      </c>
      <c r="L47" s="10" t="s">
        <v>15</v>
      </c>
      <c r="M47" s="10" t="s">
        <v>15</v>
      </c>
      <c r="N47" s="12">
        <v>19.505600000000001</v>
      </c>
      <c r="O47" s="12" t="s">
        <v>15</v>
      </c>
      <c r="P47" s="12" t="s">
        <v>15</v>
      </c>
      <c r="Q47" s="12" t="s">
        <v>15</v>
      </c>
      <c r="R47" s="12" t="s">
        <v>15</v>
      </c>
      <c r="S47" s="12" t="s">
        <v>15</v>
      </c>
      <c r="T47" s="12" t="s">
        <v>15</v>
      </c>
      <c r="U47" s="12" t="s">
        <v>15</v>
      </c>
      <c r="V47" s="12" t="s">
        <v>15</v>
      </c>
      <c r="W47" s="12" t="s">
        <v>15</v>
      </c>
      <c r="X47" s="12" t="s">
        <v>15</v>
      </c>
      <c r="Y47" s="11" t="s">
        <v>15</v>
      </c>
      <c r="Z47" s="12" t="s">
        <v>15</v>
      </c>
      <c r="AA47" s="12" t="s">
        <v>15</v>
      </c>
      <c r="AB47" s="12" t="s">
        <v>15</v>
      </c>
      <c r="AC47" s="12" t="s">
        <v>15</v>
      </c>
      <c r="AD47" s="12" t="s">
        <v>15</v>
      </c>
      <c r="AE47" s="12" t="s">
        <v>15</v>
      </c>
      <c r="AF47" s="12" t="s">
        <v>15</v>
      </c>
      <c r="AG47" s="12" t="s">
        <v>15</v>
      </c>
      <c r="AH47" s="12" t="s">
        <v>15</v>
      </c>
      <c r="AI47" s="12" t="s">
        <v>15</v>
      </c>
      <c r="AJ47" s="12" t="s">
        <v>15</v>
      </c>
      <c r="AK47" s="11" t="s">
        <v>15</v>
      </c>
      <c r="AL47" s="11" t="s">
        <v>15</v>
      </c>
      <c r="AM47" s="11" t="s">
        <v>15</v>
      </c>
      <c r="AN47" s="12" t="s">
        <v>15</v>
      </c>
      <c r="AO47" s="12" t="s">
        <v>15</v>
      </c>
      <c r="AP47" s="12" t="s">
        <v>15</v>
      </c>
    </row>
    <row r="48" spans="1:42" s="91" customFormat="1" x14ac:dyDescent="0.25">
      <c r="A48" s="91" t="s">
        <v>150</v>
      </c>
      <c r="B48" s="9"/>
      <c r="C48" s="52" t="s">
        <v>2390</v>
      </c>
      <c r="D48" s="53" t="s">
        <v>21</v>
      </c>
      <c r="E48" s="10">
        <v>25.18</v>
      </c>
      <c r="F48" s="10">
        <v>59.95</v>
      </c>
      <c r="G48" s="11">
        <v>43.298999999999999</v>
      </c>
      <c r="H48" s="11">
        <v>35.808999999999997</v>
      </c>
      <c r="I48" s="11">
        <v>34.909999999999997</v>
      </c>
      <c r="J48" s="11">
        <v>28.989000000000001</v>
      </c>
      <c r="K48" s="11">
        <v>20.736000000000001</v>
      </c>
      <c r="L48" s="11">
        <v>44.084000000000003</v>
      </c>
      <c r="M48" s="11">
        <v>24.388000000000002</v>
      </c>
      <c r="N48" s="12" t="s">
        <v>15</v>
      </c>
      <c r="O48" s="12" t="s">
        <v>15</v>
      </c>
      <c r="P48" s="12" t="s">
        <v>15</v>
      </c>
      <c r="Q48" s="12" t="s">
        <v>15</v>
      </c>
      <c r="R48" s="12">
        <v>10.9056</v>
      </c>
      <c r="S48" s="12" t="s">
        <v>15</v>
      </c>
      <c r="T48" s="12" t="s">
        <v>15</v>
      </c>
      <c r="U48" s="12">
        <v>13.0786</v>
      </c>
      <c r="V48" s="12" t="s">
        <v>15</v>
      </c>
      <c r="W48" s="12" t="s">
        <v>15</v>
      </c>
      <c r="X48" s="12" t="s">
        <v>15</v>
      </c>
      <c r="Y48" s="11" t="s">
        <v>15</v>
      </c>
      <c r="Z48" s="12">
        <v>11.097899999999999</v>
      </c>
      <c r="AA48" s="11">
        <v>33.759</v>
      </c>
      <c r="AB48" s="12" t="s">
        <v>15</v>
      </c>
      <c r="AC48" s="11">
        <v>18.443999999999999</v>
      </c>
      <c r="AD48" s="12">
        <v>11.6899</v>
      </c>
      <c r="AE48" s="12">
        <v>10</v>
      </c>
      <c r="AF48" s="11">
        <v>14.010999999999999</v>
      </c>
      <c r="AG48" s="11">
        <v>18.152999999999999</v>
      </c>
      <c r="AH48" s="12">
        <v>13.1843</v>
      </c>
      <c r="AI48" s="12">
        <v>10</v>
      </c>
      <c r="AJ48" s="12">
        <v>12.598599999999999</v>
      </c>
      <c r="AK48" s="11">
        <v>16.797000000000001</v>
      </c>
      <c r="AL48" s="11" t="s">
        <v>15</v>
      </c>
      <c r="AM48" s="12">
        <v>12.4413</v>
      </c>
      <c r="AN48" s="12">
        <v>12.5261</v>
      </c>
      <c r="AO48" s="11">
        <v>19.902999999999999</v>
      </c>
      <c r="AP48" s="11">
        <v>18.385000000000002</v>
      </c>
    </row>
    <row r="49" spans="1:42" s="91" customFormat="1" x14ac:dyDescent="0.25">
      <c r="A49" s="91" t="s">
        <v>161</v>
      </c>
      <c r="B49" s="9"/>
      <c r="C49" s="52" t="s">
        <v>2391</v>
      </c>
      <c r="D49" s="53" t="s">
        <v>21</v>
      </c>
      <c r="E49" s="10" t="s">
        <v>15</v>
      </c>
      <c r="F49" s="10" t="s">
        <v>15</v>
      </c>
      <c r="G49" s="10" t="s">
        <v>15</v>
      </c>
      <c r="H49" s="10" t="s">
        <v>15</v>
      </c>
      <c r="I49" s="10" t="s">
        <v>15</v>
      </c>
      <c r="J49" s="10" t="s">
        <v>15</v>
      </c>
      <c r="K49" s="10" t="s">
        <v>15</v>
      </c>
      <c r="L49" s="10" t="s">
        <v>15</v>
      </c>
      <c r="M49" s="10" t="s">
        <v>15</v>
      </c>
      <c r="N49" s="12">
        <v>10.5092</v>
      </c>
      <c r="O49" s="12">
        <v>10.8591</v>
      </c>
      <c r="P49" s="12">
        <v>1014.3496</v>
      </c>
      <c r="Q49" s="12" t="s">
        <v>15</v>
      </c>
      <c r="R49" s="12" t="s">
        <v>15</v>
      </c>
      <c r="S49" s="12" t="s">
        <v>15</v>
      </c>
      <c r="T49" s="12">
        <v>1023.3</v>
      </c>
      <c r="U49" s="12" t="s">
        <v>15</v>
      </c>
      <c r="V49" s="12">
        <v>11.172000000000001</v>
      </c>
      <c r="W49" s="12" t="s">
        <v>15</v>
      </c>
      <c r="X49" s="12" t="s">
        <v>15</v>
      </c>
      <c r="Y49" s="11" t="s">
        <v>15</v>
      </c>
      <c r="Z49" s="12" t="s">
        <v>15</v>
      </c>
      <c r="AA49" s="12" t="s">
        <v>15</v>
      </c>
      <c r="AB49" s="12" t="s">
        <v>15</v>
      </c>
      <c r="AC49" s="12" t="s">
        <v>15</v>
      </c>
      <c r="AD49" s="12" t="s">
        <v>15</v>
      </c>
      <c r="AE49" s="12" t="s">
        <v>15</v>
      </c>
      <c r="AF49" s="12" t="s">
        <v>15</v>
      </c>
      <c r="AG49" s="12" t="s">
        <v>15</v>
      </c>
      <c r="AH49" s="12" t="s">
        <v>15</v>
      </c>
      <c r="AI49" s="12" t="s">
        <v>15</v>
      </c>
      <c r="AJ49" s="12" t="s">
        <v>15</v>
      </c>
      <c r="AK49" s="11" t="s">
        <v>15</v>
      </c>
      <c r="AL49" s="11" t="s">
        <v>15</v>
      </c>
      <c r="AM49" s="11" t="s">
        <v>15</v>
      </c>
      <c r="AN49" s="11" t="s">
        <v>15</v>
      </c>
      <c r="AO49" s="11" t="s">
        <v>15</v>
      </c>
      <c r="AP49" s="11" t="s">
        <v>15</v>
      </c>
    </row>
    <row r="50" spans="1:42" s="91" customFormat="1" x14ac:dyDescent="0.25">
      <c r="A50" s="91" t="s">
        <v>163</v>
      </c>
      <c r="B50" s="9"/>
      <c r="C50" s="52" t="s">
        <v>2392</v>
      </c>
      <c r="D50" s="53" t="s">
        <v>21</v>
      </c>
      <c r="E50" s="10" t="s">
        <v>15</v>
      </c>
      <c r="F50" s="10" t="s">
        <v>15</v>
      </c>
      <c r="G50" s="10" t="s">
        <v>15</v>
      </c>
      <c r="H50" s="10" t="s">
        <v>15</v>
      </c>
      <c r="I50" s="10" t="s">
        <v>15</v>
      </c>
      <c r="J50" s="10" t="s">
        <v>15</v>
      </c>
      <c r="K50" s="10" t="s">
        <v>15</v>
      </c>
      <c r="L50" s="10" t="s">
        <v>15</v>
      </c>
      <c r="M50" s="10" t="s">
        <v>15</v>
      </c>
      <c r="N50" s="12">
        <v>11.3125</v>
      </c>
      <c r="O50" s="12">
        <v>13.1357</v>
      </c>
      <c r="P50" s="12">
        <v>1001.1578</v>
      </c>
      <c r="Q50" s="12" t="s">
        <v>15</v>
      </c>
      <c r="R50" s="12" t="s">
        <v>15</v>
      </c>
      <c r="S50" s="12" t="s">
        <v>15</v>
      </c>
      <c r="T50" s="12">
        <v>1001.6858</v>
      </c>
      <c r="U50" s="12" t="s">
        <v>15</v>
      </c>
      <c r="V50" s="12">
        <v>10.8309</v>
      </c>
      <c r="W50" s="12" t="s">
        <v>15</v>
      </c>
      <c r="X50" s="12" t="s">
        <v>15</v>
      </c>
      <c r="Y50" s="11" t="s">
        <v>15</v>
      </c>
      <c r="Z50" s="12" t="s">
        <v>15</v>
      </c>
      <c r="AA50" s="12" t="s">
        <v>15</v>
      </c>
      <c r="AB50" s="12" t="s">
        <v>15</v>
      </c>
      <c r="AC50" s="12" t="s">
        <v>15</v>
      </c>
      <c r="AD50" s="12" t="s">
        <v>15</v>
      </c>
      <c r="AE50" s="12" t="s">
        <v>15</v>
      </c>
      <c r="AF50" s="12" t="s">
        <v>15</v>
      </c>
      <c r="AG50" s="12" t="s">
        <v>15</v>
      </c>
      <c r="AH50" s="12" t="s">
        <v>15</v>
      </c>
      <c r="AI50" s="12" t="s">
        <v>15</v>
      </c>
      <c r="AJ50" s="12" t="s">
        <v>15</v>
      </c>
      <c r="AK50" s="11" t="s">
        <v>15</v>
      </c>
      <c r="AL50" s="11" t="s">
        <v>15</v>
      </c>
      <c r="AM50" s="11" t="s">
        <v>15</v>
      </c>
      <c r="AN50" s="11" t="s">
        <v>15</v>
      </c>
      <c r="AO50" s="11" t="s">
        <v>15</v>
      </c>
      <c r="AP50" s="11" t="s">
        <v>15</v>
      </c>
    </row>
    <row r="51" spans="1:42" s="91" customFormat="1" x14ac:dyDescent="0.25">
      <c r="B51" s="9"/>
      <c r="C51" s="52" t="s">
        <v>2393</v>
      </c>
      <c r="D51" s="53" t="s">
        <v>21</v>
      </c>
      <c r="E51" s="10" t="s">
        <v>15</v>
      </c>
      <c r="F51" s="10" t="s">
        <v>15</v>
      </c>
      <c r="G51" s="10" t="s">
        <v>15</v>
      </c>
      <c r="H51" s="10" t="s">
        <v>15</v>
      </c>
      <c r="I51" s="10" t="s">
        <v>15</v>
      </c>
      <c r="J51" s="10" t="s">
        <v>15</v>
      </c>
      <c r="K51" s="10" t="s">
        <v>15</v>
      </c>
      <c r="L51" s="10" t="s">
        <v>15</v>
      </c>
      <c r="M51" s="10" t="s">
        <v>15</v>
      </c>
      <c r="N51" s="12">
        <v>13.032500000000001</v>
      </c>
      <c r="O51" s="12">
        <v>12.0602</v>
      </c>
      <c r="P51" s="12" t="s">
        <v>15</v>
      </c>
      <c r="Q51" s="12" t="s">
        <v>15</v>
      </c>
      <c r="R51" s="12" t="s">
        <v>15</v>
      </c>
      <c r="S51" s="12">
        <v>11.9033</v>
      </c>
      <c r="T51" s="12">
        <v>1063.1095</v>
      </c>
      <c r="U51" s="12" t="s">
        <v>15</v>
      </c>
      <c r="V51" s="12">
        <v>11.7113</v>
      </c>
      <c r="W51" s="12" t="s">
        <v>15</v>
      </c>
      <c r="X51" s="12">
        <v>12.363</v>
      </c>
      <c r="Y51" s="11">
        <v>14.663</v>
      </c>
      <c r="Z51" s="12" t="s">
        <v>15</v>
      </c>
      <c r="AA51" s="12" t="s">
        <v>15</v>
      </c>
      <c r="AB51" s="11">
        <v>10.473000000000001</v>
      </c>
      <c r="AC51" s="12" t="s">
        <v>15</v>
      </c>
      <c r="AD51" s="12" t="s">
        <v>15</v>
      </c>
      <c r="AE51" s="12" t="s">
        <v>15</v>
      </c>
      <c r="AF51" s="12" t="s">
        <v>15</v>
      </c>
      <c r="AG51" s="12" t="s">
        <v>15</v>
      </c>
      <c r="AH51" s="12" t="s">
        <v>15</v>
      </c>
      <c r="AI51" s="12" t="s">
        <v>15</v>
      </c>
      <c r="AJ51" s="12" t="s">
        <v>15</v>
      </c>
      <c r="AK51" s="11" t="s">
        <v>15</v>
      </c>
      <c r="AL51" s="11" t="s">
        <v>15</v>
      </c>
      <c r="AM51" s="11" t="s">
        <v>15</v>
      </c>
      <c r="AN51" s="11" t="s">
        <v>15</v>
      </c>
      <c r="AO51" s="11" t="s">
        <v>15</v>
      </c>
      <c r="AP51" s="11" t="s">
        <v>15</v>
      </c>
    </row>
    <row r="52" spans="1:42" s="91" customFormat="1" x14ac:dyDescent="0.25">
      <c r="A52" s="91" t="s">
        <v>178</v>
      </c>
      <c r="B52" s="9"/>
      <c r="C52" s="52" t="s">
        <v>2394</v>
      </c>
      <c r="D52" s="53" t="s">
        <v>21</v>
      </c>
      <c r="E52" s="10" t="s">
        <v>15</v>
      </c>
      <c r="F52" s="10" t="s">
        <v>15</v>
      </c>
      <c r="G52" s="10" t="s">
        <v>15</v>
      </c>
      <c r="H52" s="10" t="s">
        <v>15</v>
      </c>
      <c r="I52" s="10" t="s">
        <v>15</v>
      </c>
      <c r="J52" s="10" t="s">
        <v>15</v>
      </c>
      <c r="K52" s="10" t="s">
        <v>15</v>
      </c>
      <c r="L52" s="10" t="s">
        <v>15</v>
      </c>
      <c r="M52" s="10" t="s">
        <v>15</v>
      </c>
      <c r="N52" s="12" t="s">
        <v>15</v>
      </c>
      <c r="O52" s="12" t="s">
        <v>15</v>
      </c>
      <c r="P52" s="12" t="s">
        <v>15</v>
      </c>
      <c r="Q52" s="12">
        <v>11.936400000000001</v>
      </c>
      <c r="R52" s="12" t="s">
        <v>15</v>
      </c>
      <c r="S52" s="12">
        <v>11.6015</v>
      </c>
      <c r="T52" s="12" t="s">
        <v>15</v>
      </c>
      <c r="U52" s="12" t="s">
        <v>15</v>
      </c>
      <c r="V52" s="12" t="s">
        <v>15</v>
      </c>
      <c r="W52" s="12">
        <v>12.8924</v>
      </c>
      <c r="X52" s="12">
        <v>11.9099</v>
      </c>
      <c r="Y52" s="11">
        <v>15.03</v>
      </c>
      <c r="Z52" s="12" t="s">
        <v>15</v>
      </c>
      <c r="AA52" s="12" t="s">
        <v>15</v>
      </c>
      <c r="AB52" s="11">
        <v>11.164</v>
      </c>
      <c r="AC52" s="12" t="s">
        <v>15</v>
      </c>
      <c r="AD52" s="12" t="s">
        <v>15</v>
      </c>
      <c r="AE52" s="12" t="s">
        <v>15</v>
      </c>
      <c r="AF52" s="12" t="s">
        <v>15</v>
      </c>
      <c r="AG52" s="12" t="s">
        <v>15</v>
      </c>
      <c r="AH52" s="12" t="s">
        <v>15</v>
      </c>
      <c r="AI52" s="12" t="s">
        <v>15</v>
      </c>
      <c r="AJ52" s="12" t="s">
        <v>15</v>
      </c>
      <c r="AK52" s="11" t="s">
        <v>15</v>
      </c>
      <c r="AL52" s="11" t="s">
        <v>15</v>
      </c>
      <c r="AM52" s="11" t="s">
        <v>15</v>
      </c>
      <c r="AN52" s="11" t="s">
        <v>15</v>
      </c>
      <c r="AO52" s="11" t="s">
        <v>15</v>
      </c>
      <c r="AP52" s="11" t="s">
        <v>15</v>
      </c>
    </row>
    <row r="53" spans="1:42" s="91" customFormat="1" x14ac:dyDescent="0.25">
      <c r="A53" s="91" t="s">
        <v>177</v>
      </c>
      <c r="B53" s="9"/>
      <c r="C53" s="52" t="s">
        <v>2395</v>
      </c>
      <c r="D53" s="53" t="s">
        <v>21</v>
      </c>
      <c r="E53" s="10" t="s">
        <v>15</v>
      </c>
      <c r="F53" s="10" t="s">
        <v>15</v>
      </c>
      <c r="G53" s="10" t="s">
        <v>15</v>
      </c>
      <c r="H53" s="10" t="s">
        <v>15</v>
      </c>
      <c r="I53" s="10" t="s">
        <v>15</v>
      </c>
      <c r="J53" s="10" t="s">
        <v>15</v>
      </c>
      <c r="K53" s="10" t="s">
        <v>15</v>
      </c>
      <c r="L53" s="10" t="s">
        <v>15</v>
      </c>
      <c r="M53" s="10" t="s">
        <v>15</v>
      </c>
      <c r="N53" s="12" t="s">
        <v>15</v>
      </c>
      <c r="O53" s="12" t="s">
        <v>15</v>
      </c>
      <c r="P53" s="12" t="s">
        <v>15</v>
      </c>
      <c r="Q53" s="12">
        <v>20.323499999999999</v>
      </c>
      <c r="R53" s="12" t="s">
        <v>15</v>
      </c>
      <c r="S53" s="12" t="s">
        <v>15</v>
      </c>
      <c r="T53" s="12" t="s">
        <v>15</v>
      </c>
      <c r="U53" s="12" t="s">
        <v>15</v>
      </c>
      <c r="V53" s="12" t="s">
        <v>15</v>
      </c>
      <c r="W53" s="12" t="s">
        <v>15</v>
      </c>
      <c r="X53" s="12" t="s">
        <v>15</v>
      </c>
      <c r="Y53" s="11" t="s">
        <v>15</v>
      </c>
      <c r="Z53" s="12" t="s">
        <v>15</v>
      </c>
      <c r="AA53" s="12" t="s">
        <v>15</v>
      </c>
      <c r="AB53" s="12" t="s">
        <v>15</v>
      </c>
      <c r="AC53" s="12" t="s">
        <v>15</v>
      </c>
      <c r="AD53" s="12" t="s">
        <v>15</v>
      </c>
      <c r="AE53" s="12" t="s">
        <v>15</v>
      </c>
      <c r="AF53" s="12" t="s">
        <v>15</v>
      </c>
      <c r="AG53" s="12" t="s">
        <v>15</v>
      </c>
      <c r="AH53" s="12" t="s">
        <v>15</v>
      </c>
      <c r="AI53" s="12" t="s">
        <v>15</v>
      </c>
      <c r="AJ53" s="12" t="s">
        <v>15</v>
      </c>
      <c r="AK53" s="11" t="s">
        <v>15</v>
      </c>
      <c r="AL53" s="11" t="s">
        <v>15</v>
      </c>
      <c r="AM53" s="11" t="s">
        <v>15</v>
      </c>
      <c r="AN53" s="11" t="s">
        <v>15</v>
      </c>
      <c r="AO53" s="11" t="s">
        <v>15</v>
      </c>
      <c r="AP53" s="11" t="s">
        <v>15</v>
      </c>
    </row>
    <row r="54" spans="1:42" s="91" customFormat="1" x14ac:dyDescent="0.25">
      <c r="A54" s="91" t="s">
        <v>157</v>
      </c>
      <c r="B54" s="9"/>
      <c r="C54" s="52" t="s">
        <v>2396</v>
      </c>
      <c r="D54" s="53" t="s">
        <v>21</v>
      </c>
      <c r="E54" s="10" t="s">
        <v>15</v>
      </c>
      <c r="F54" s="10" t="s">
        <v>15</v>
      </c>
      <c r="G54" s="10" t="s">
        <v>15</v>
      </c>
      <c r="H54" s="10" t="s">
        <v>15</v>
      </c>
      <c r="I54" s="10" t="s">
        <v>15</v>
      </c>
      <c r="J54" s="11">
        <v>17.516999999999999</v>
      </c>
      <c r="K54" s="10" t="s">
        <v>15</v>
      </c>
      <c r="L54" s="10" t="s">
        <v>15</v>
      </c>
      <c r="M54" s="10" t="s">
        <v>15</v>
      </c>
      <c r="N54" s="12" t="s">
        <v>15</v>
      </c>
      <c r="O54" s="12" t="s">
        <v>15</v>
      </c>
      <c r="P54" s="12" t="s">
        <v>15</v>
      </c>
      <c r="Q54" s="12">
        <v>12.3917</v>
      </c>
      <c r="R54" s="12">
        <v>12.118499999999999</v>
      </c>
      <c r="S54" s="12">
        <v>13.0969</v>
      </c>
      <c r="T54" s="12" t="s">
        <v>15</v>
      </c>
      <c r="U54" s="12">
        <v>11.6212</v>
      </c>
      <c r="V54" s="12" t="s">
        <v>15</v>
      </c>
      <c r="W54" s="12" t="s">
        <v>15</v>
      </c>
      <c r="X54" s="12" t="s">
        <v>15</v>
      </c>
      <c r="Y54" s="11" t="s">
        <v>15</v>
      </c>
      <c r="Z54" s="12">
        <v>11.0131</v>
      </c>
      <c r="AA54" s="12" t="s">
        <v>15</v>
      </c>
      <c r="AB54" s="12" t="s">
        <v>15</v>
      </c>
      <c r="AC54" s="12" t="s">
        <v>15</v>
      </c>
      <c r="AD54" s="12">
        <v>12.465400000000001</v>
      </c>
      <c r="AE54" s="12" t="s">
        <v>15</v>
      </c>
      <c r="AF54" s="12" t="s">
        <v>15</v>
      </c>
      <c r="AG54" s="12" t="s">
        <v>15</v>
      </c>
      <c r="AH54" s="12" t="s">
        <v>15</v>
      </c>
      <c r="AI54" s="12" t="s">
        <v>15</v>
      </c>
      <c r="AJ54" s="12" t="s">
        <v>15</v>
      </c>
      <c r="AK54" s="11" t="s">
        <v>15</v>
      </c>
      <c r="AL54" s="11" t="s">
        <v>15</v>
      </c>
      <c r="AM54" s="11" t="s">
        <v>15</v>
      </c>
      <c r="AN54" s="11" t="s">
        <v>15</v>
      </c>
      <c r="AO54" s="11" t="s">
        <v>15</v>
      </c>
      <c r="AP54" s="11" t="s">
        <v>15</v>
      </c>
    </row>
    <row r="55" spans="1:42" x14ac:dyDescent="0.25">
      <c r="B55" s="9"/>
      <c r="C55" s="52"/>
      <c r="D55" s="53"/>
      <c r="E55" s="10"/>
      <c r="F55" s="10"/>
      <c r="G55" s="11"/>
      <c r="H55" s="11"/>
      <c r="I55" s="11"/>
      <c r="J55" s="11"/>
      <c r="K55" s="11"/>
      <c r="L55" s="11"/>
      <c r="M55" s="11"/>
      <c r="N55" s="12"/>
      <c r="O55" s="12"/>
      <c r="P55" s="12"/>
      <c r="Q55" s="12"/>
      <c r="R55" s="12"/>
      <c r="S55" s="12"/>
      <c r="T55" s="12"/>
      <c r="U55" s="12"/>
      <c r="V55" s="12"/>
      <c r="W55" s="12"/>
      <c r="X55" s="12"/>
      <c r="Y55" s="12"/>
      <c r="Z55" s="12"/>
      <c r="AA55" s="11"/>
      <c r="AB55" s="11"/>
      <c r="AC55" s="11"/>
      <c r="AD55" s="11"/>
      <c r="AE55" s="11"/>
      <c r="AF55" s="11"/>
      <c r="AG55" s="11"/>
      <c r="AH55" s="11"/>
      <c r="AI55" s="11"/>
      <c r="AJ55" s="11"/>
      <c r="AK55" s="11"/>
      <c r="AL55" s="11"/>
      <c r="AM55" s="11"/>
      <c r="AN55" s="11"/>
      <c r="AO55" s="11"/>
      <c r="AP55" s="11"/>
    </row>
    <row r="56" spans="1:42" x14ac:dyDescent="0.25">
      <c r="B56" s="9"/>
      <c r="C56" s="52"/>
      <c r="D56" s="53"/>
      <c r="E56" s="10"/>
      <c r="F56" s="10"/>
      <c r="G56" s="11"/>
      <c r="H56" s="11"/>
      <c r="I56" s="11"/>
      <c r="J56" s="11"/>
      <c r="K56" s="11"/>
      <c r="L56" s="11"/>
      <c r="M56" s="11"/>
      <c r="N56" s="12"/>
      <c r="O56" s="12"/>
      <c r="P56" s="12"/>
      <c r="Q56" s="12"/>
      <c r="R56" s="12"/>
      <c r="S56" s="12"/>
      <c r="T56" s="12"/>
      <c r="U56" s="12"/>
      <c r="V56" s="12"/>
      <c r="W56" s="12"/>
      <c r="X56" s="12"/>
      <c r="Y56" s="12"/>
      <c r="Z56" s="12"/>
      <c r="AA56" s="11"/>
      <c r="AB56" s="11"/>
      <c r="AC56" s="11"/>
      <c r="AD56" s="11"/>
      <c r="AE56" s="11"/>
      <c r="AF56" s="11"/>
      <c r="AG56" s="11"/>
      <c r="AH56" s="11"/>
      <c r="AI56" s="11"/>
      <c r="AJ56" s="11"/>
      <c r="AK56" s="11"/>
      <c r="AL56" s="11"/>
      <c r="AM56" s="11"/>
      <c r="AN56" s="60"/>
      <c r="AO56" s="60"/>
      <c r="AP56" s="60"/>
    </row>
    <row r="57" spans="1:42" x14ac:dyDescent="0.25">
      <c r="B57" s="9"/>
      <c r="C57" s="52"/>
      <c r="D57" s="53"/>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row>
    <row r="58" spans="1:42" x14ac:dyDescent="0.25">
      <c r="B58" s="9">
        <v>4.3</v>
      </c>
      <c r="C58" s="52" t="s">
        <v>2547</v>
      </c>
      <c r="D58" s="53"/>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13"/>
      <c r="AO58" s="13"/>
      <c r="AP58" s="13"/>
    </row>
    <row r="59" spans="1:42" x14ac:dyDescent="0.25">
      <c r="B59" s="9"/>
      <c r="C59" s="52" t="s">
        <v>2383</v>
      </c>
      <c r="D59" s="53" t="s">
        <v>21</v>
      </c>
      <c r="E59" s="13" t="s">
        <v>15</v>
      </c>
      <c r="F59" s="13">
        <v>3.5</v>
      </c>
      <c r="G59" s="13" t="s">
        <v>15</v>
      </c>
      <c r="H59" s="13">
        <v>1</v>
      </c>
      <c r="I59" s="13" t="s">
        <v>15</v>
      </c>
      <c r="J59" s="13">
        <v>0.76</v>
      </c>
      <c r="K59" s="13">
        <v>0.57999999999999996</v>
      </c>
      <c r="L59" s="13">
        <v>1.75</v>
      </c>
      <c r="M59" s="13" t="s">
        <v>15</v>
      </c>
      <c r="N59" s="13" t="s">
        <v>15</v>
      </c>
      <c r="O59" s="13" t="s">
        <v>15</v>
      </c>
      <c r="P59" s="13" t="s">
        <v>15</v>
      </c>
      <c r="Q59" s="13" t="s">
        <v>15</v>
      </c>
      <c r="R59" s="13" t="s">
        <v>15</v>
      </c>
      <c r="S59" s="13" t="s">
        <v>15</v>
      </c>
      <c r="T59" s="13" t="s">
        <v>15</v>
      </c>
      <c r="U59" s="13">
        <v>0.36</v>
      </c>
      <c r="V59" s="13" t="s">
        <v>15</v>
      </c>
      <c r="W59" s="13" t="s">
        <v>15</v>
      </c>
      <c r="X59" s="13" t="s">
        <v>15</v>
      </c>
      <c r="Y59" s="13" t="s">
        <v>15</v>
      </c>
      <c r="Z59" s="13">
        <v>0.24000000000000002</v>
      </c>
      <c r="AA59" s="13" t="s">
        <v>15</v>
      </c>
      <c r="AB59" s="13" t="s">
        <v>15</v>
      </c>
      <c r="AC59" s="13">
        <v>1</v>
      </c>
      <c r="AD59" s="13">
        <v>0.36</v>
      </c>
      <c r="AE59" s="13">
        <v>2.5669688399999999</v>
      </c>
      <c r="AF59" s="13" t="s">
        <v>15</v>
      </c>
      <c r="AG59" s="13" t="s">
        <v>15</v>
      </c>
      <c r="AH59" s="13" t="s">
        <v>15</v>
      </c>
      <c r="AI59" s="13">
        <v>2.5959644399999999</v>
      </c>
      <c r="AJ59" s="13" t="s">
        <v>15</v>
      </c>
      <c r="AK59" s="13" t="s">
        <v>15</v>
      </c>
      <c r="AL59" s="13" t="s">
        <v>15</v>
      </c>
      <c r="AM59" s="13" t="s">
        <v>15</v>
      </c>
      <c r="AN59" s="13" t="s">
        <v>15</v>
      </c>
      <c r="AO59" s="13" t="s">
        <v>15</v>
      </c>
      <c r="AP59" s="13" t="s">
        <v>15</v>
      </c>
    </row>
    <row r="60" spans="1:42" x14ac:dyDescent="0.25">
      <c r="B60" s="9"/>
      <c r="C60" s="52" t="s">
        <v>2384</v>
      </c>
      <c r="D60" s="53" t="s">
        <v>21</v>
      </c>
      <c r="E60" s="13" t="s">
        <v>15</v>
      </c>
      <c r="F60" s="13" t="s">
        <v>15</v>
      </c>
      <c r="G60" s="13" t="s">
        <v>15</v>
      </c>
      <c r="H60" s="13" t="s">
        <v>15</v>
      </c>
      <c r="I60" s="13" t="s">
        <v>15</v>
      </c>
      <c r="J60" s="13" t="s">
        <v>15</v>
      </c>
      <c r="K60" s="13" t="s">
        <v>15</v>
      </c>
      <c r="L60" s="13" t="s">
        <v>15</v>
      </c>
      <c r="M60" s="13" t="s">
        <v>15</v>
      </c>
      <c r="N60" s="13">
        <v>0.17107141000000012</v>
      </c>
      <c r="O60" s="13">
        <v>0.15721088999999988</v>
      </c>
      <c r="P60" s="13">
        <v>15.994319890000005</v>
      </c>
      <c r="Q60" s="13" t="s">
        <v>15</v>
      </c>
      <c r="R60" s="13" t="s">
        <v>15</v>
      </c>
      <c r="S60" s="13" t="s">
        <v>15</v>
      </c>
      <c r="T60" s="13">
        <v>15.581406499999995</v>
      </c>
      <c r="U60" s="13" t="s">
        <v>15</v>
      </c>
      <c r="V60" s="13">
        <v>0.25393286999999998</v>
      </c>
      <c r="W60" s="13" t="s">
        <v>15</v>
      </c>
      <c r="X60" s="13" t="s">
        <v>15</v>
      </c>
      <c r="Y60" s="13" t="s">
        <v>15</v>
      </c>
      <c r="Z60" s="13" t="s">
        <v>15</v>
      </c>
      <c r="AA60" s="13" t="s">
        <v>15</v>
      </c>
      <c r="AB60" s="13" t="s">
        <v>15</v>
      </c>
      <c r="AC60" s="13" t="s">
        <v>15</v>
      </c>
      <c r="AD60" s="13" t="s">
        <v>15</v>
      </c>
      <c r="AE60" s="13" t="s">
        <v>15</v>
      </c>
      <c r="AF60" s="13" t="s">
        <v>15</v>
      </c>
      <c r="AG60" s="13" t="s">
        <v>15</v>
      </c>
      <c r="AH60" s="13" t="s">
        <v>15</v>
      </c>
      <c r="AI60" s="13" t="s">
        <v>15</v>
      </c>
      <c r="AJ60" s="13" t="s">
        <v>15</v>
      </c>
      <c r="AK60" s="13" t="s">
        <v>15</v>
      </c>
      <c r="AL60" s="13" t="s">
        <v>15</v>
      </c>
      <c r="AM60" s="13" t="s">
        <v>15</v>
      </c>
      <c r="AN60" s="13" t="s">
        <v>15</v>
      </c>
      <c r="AO60" s="13" t="s">
        <v>15</v>
      </c>
      <c r="AP60" s="13" t="s">
        <v>15</v>
      </c>
    </row>
    <row r="61" spans="1:42" x14ac:dyDescent="0.25">
      <c r="B61" s="9"/>
      <c r="C61" s="52" t="s">
        <v>2385</v>
      </c>
      <c r="D61" s="53" t="s">
        <v>21</v>
      </c>
      <c r="E61" s="13" t="s">
        <v>15</v>
      </c>
      <c r="F61" s="13" t="s">
        <v>15</v>
      </c>
      <c r="G61" s="13" t="s">
        <v>15</v>
      </c>
      <c r="H61" s="13" t="s">
        <v>15</v>
      </c>
      <c r="I61" s="13" t="s">
        <v>15</v>
      </c>
      <c r="J61" s="13" t="s">
        <v>15</v>
      </c>
      <c r="K61" s="13" t="s">
        <v>15</v>
      </c>
      <c r="L61" s="13" t="s">
        <v>15</v>
      </c>
      <c r="M61" s="13" t="s">
        <v>15</v>
      </c>
      <c r="N61" s="13">
        <v>0.15691073999999997</v>
      </c>
      <c r="O61" s="13">
        <v>0.15968480999999998</v>
      </c>
      <c r="P61" s="13">
        <v>15.883562729999998</v>
      </c>
      <c r="Q61" s="13" t="s">
        <v>15</v>
      </c>
      <c r="R61" s="13" t="s">
        <v>15</v>
      </c>
      <c r="S61" s="13" t="s">
        <v>15</v>
      </c>
      <c r="T61" s="13">
        <v>15.152052740000002</v>
      </c>
      <c r="U61" s="13" t="s">
        <v>15</v>
      </c>
      <c r="V61" s="13">
        <v>0.25746023000000001</v>
      </c>
      <c r="W61" s="13" t="s">
        <v>15</v>
      </c>
      <c r="X61" s="13" t="s">
        <v>15</v>
      </c>
      <c r="Y61" s="13" t="s">
        <v>15</v>
      </c>
      <c r="Z61" s="13" t="s">
        <v>15</v>
      </c>
      <c r="AA61" s="13" t="s">
        <v>15</v>
      </c>
      <c r="AB61" s="13" t="s">
        <v>15</v>
      </c>
      <c r="AC61" s="13" t="s">
        <v>15</v>
      </c>
      <c r="AD61" s="13" t="s">
        <v>15</v>
      </c>
      <c r="AE61" s="13" t="s">
        <v>15</v>
      </c>
      <c r="AF61" s="13" t="s">
        <v>15</v>
      </c>
      <c r="AG61" s="13" t="s">
        <v>15</v>
      </c>
      <c r="AH61" s="13" t="s">
        <v>15</v>
      </c>
      <c r="AI61" s="13" t="s">
        <v>15</v>
      </c>
      <c r="AJ61" s="13" t="s">
        <v>15</v>
      </c>
      <c r="AK61" s="13" t="s">
        <v>15</v>
      </c>
      <c r="AL61" s="13" t="s">
        <v>15</v>
      </c>
      <c r="AM61" s="13" t="s">
        <v>15</v>
      </c>
      <c r="AN61" s="13" t="s">
        <v>15</v>
      </c>
      <c r="AO61" s="13" t="s">
        <v>15</v>
      </c>
      <c r="AP61" s="13" t="s">
        <v>15</v>
      </c>
    </row>
    <row r="62" spans="1:42" x14ac:dyDescent="0.25">
      <c r="B62" s="9"/>
      <c r="C62" s="52" t="s">
        <v>2386</v>
      </c>
      <c r="D62" s="53" t="s">
        <v>21</v>
      </c>
      <c r="E62" s="13" t="s">
        <v>15</v>
      </c>
      <c r="F62" s="13" t="s">
        <v>15</v>
      </c>
      <c r="G62" s="13" t="s">
        <v>15</v>
      </c>
      <c r="H62" s="13" t="s">
        <v>15</v>
      </c>
      <c r="I62" s="13" t="s">
        <v>15</v>
      </c>
      <c r="J62" s="13" t="s">
        <v>15</v>
      </c>
      <c r="K62" s="13" t="s">
        <v>15</v>
      </c>
      <c r="L62" s="13" t="s">
        <v>15</v>
      </c>
      <c r="M62" s="13" t="s">
        <v>15</v>
      </c>
      <c r="N62" s="13">
        <v>0.24000000000000002</v>
      </c>
      <c r="O62" s="13">
        <v>0.21</v>
      </c>
      <c r="P62" s="13" t="s">
        <v>15</v>
      </c>
      <c r="Q62" s="13" t="s">
        <v>15</v>
      </c>
      <c r="R62" s="13">
        <v>0.3</v>
      </c>
      <c r="S62" s="13">
        <v>0.3</v>
      </c>
      <c r="T62" s="13">
        <v>13.100000000000001</v>
      </c>
      <c r="U62" s="13" t="s">
        <v>15</v>
      </c>
      <c r="V62" s="13">
        <v>0.3</v>
      </c>
      <c r="W62" s="13" t="s">
        <v>15</v>
      </c>
      <c r="X62" s="13">
        <v>0.3</v>
      </c>
      <c r="Y62" s="13">
        <v>0.36</v>
      </c>
      <c r="Z62" s="13" t="s">
        <v>15</v>
      </c>
      <c r="AA62" s="13" t="s">
        <v>15</v>
      </c>
      <c r="AB62" s="13">
        <v>0.18000000000000002</v>
      </c>
      <c r="AC62" s="13" t="s">
        <v>15</v>
      </c>
      <c r="AD62" s="13" t="s">
        <v>15</v>
      </c>
      <c r="AE62" s="13" t="s">
        <v>15</v>
      </c>
      <c r="AF62" s="13" t="s">
        <v>15</v>
      </c>
      <c r="AG62" s="13" t="s">
        <v>15</v>
      </c>
      <c r="AH62" s="13" t="s">
        <v>15</v>
      </c>
      <c r="AI62" s="13" t="s">
        <v>15</v>
      </c>
      <c r="AJ62" s="13" t="s">
        <v>15</v>
      </c>
      <c r="AK62" s="13" t="s">
        <v>15</v>
      </c>
      <c r="AL62" s="13" t="s">
        <v>15</v>
      </c>
      <c r="AM62" s="13" t="s">
        <v>15</v>
      </c>
      <c r="AN62" s="13" t="s">
        <v>15</v>
      </c>
      <c r="AO62" s="13" t="s">
        <v>15</v>
      </c>
      <c r="AP62" s="13" t="s">
        <v>15</v>
      </c>
    </row>
    <row r="63" spans="1:42" x14ac:dyDescent="0.25">
      <c r="B63" s="9"/>
      <c r="C63" s="52" t="s">
        <v>2387</v>
      </c>
      <c r="D63" s="53" t="s">
        <v>21</v>
      </c>
      <c r="E63" s="13" t="s">
        <v>15</v>
      </c>
      <c r="F63" s="13" t="s">
        <v>15</v>
      </c>
      <c r="G63" s="13" t="s">
        <v>15</v>
      </c>
      <c r="H63" s="13" t="s">
        <v>15</v>
      </c>
      <c r="I63" s="13" t="s">
        <v>15</v>
      </c>
      <c r="J63" s="13" t="s">
        <v>15</v>
      </c>
      <c r="K63" s="13" t="s">
        <v>15</v>
      </c>
      <c r="L63" s="13" t="s">
        <v>15</v>
      </c>
      <c r="M63" s="13" t="s">
        <v>15</v>
      </c>
      <c r="N63" s="13" t="s">
        <v>15</v>
      </c>
      <c r="O63" s="13" t="s">
        <v>15</v>
      </c>
      <c r="P63" s="13" t="s">
        <v>15</v>
      </c>
      <c r="Q63" s="13">
        <v>0.4</v>
      </c>
      <c r="R63" s="13" t="s">
        <v>15</v>
      </c>
      <c r="S63" s="13">
        <v>0.30000000000000004</v>
      </c>
      <c r="T63" s="13" t="s">
        <v>15</v>
      </c>
      <c r="U63" s="13" t="s">
        <v>15</v>
      </c>
      <c r="V63" s="13" t="s">
        <v>15</v>
      </c>
      <c r="W63" s="13">
        <v>0.5</v>
      </c>
      <c r="X63" s="13">
        <v>0.44</v>
      </c>
      <c r="Y63" s="13">
        <v>0.36</v>
      </c>
      <c r="Z63" s="13" t="s">
        <v>15</v>
      </c>
      <c r="AA63" s="13" t="s">
        <v>15</v>
      </c>
      <c r="AB63" s="13" t="s">
        <v>15</v>
      </c>
      <c r="AC63" s="13" t="s">
        <v>15</v>
      </c>
      <c r="AD63" s="13" t="s">
        <v>15</v>
      </c>
      <c r="AE63" s="13" t="s">
        <v>15</v>
      </c>
      <c r="AF63" s="13" t="s">
        <v>15</v>
      </c>
      <c r="AG63" s="13" t="s">
        <v>15</v>
      </c>
      <c r="AH63" s="13" t="s">
        <v>15</v>
      </c>
      <c r="AI63" s="13" t="s">
        <v>15</v>
      </c>
      <c r="AJ63" s="13" t="s">
        <v>15</v>
      </c>
      <c r="AK63" s="13" t="s">
        <v>15</v>
      </c>
      <c r="AL63" s="13" t="s">
        <v>15</v>
      </c>
      <c r="AM63" s="13" t="s">
        <v>15</v>
      </c>
      <c r="AN63" s="13" t="s">
        <v>15</v>
      </c>
      <c r="AO63" s="13" t="s">
        <v>15</v>
      </c>
      <c r="AP63" s="13" t="s">
        <v>15</v>
      </c>
    </row>
    <row r="64" spans="1:42" x14ac:dyDescent="0.25">
      <c r="B64" s="9"/>
      <c r="C64" s="52" t="s">
        <v>2388</v>
      </c>
      <c r="D64" s="53" t="s">
        <v>21</v>
      </c>
      <c r="E64" s="13" t="s">
        <v>15</v>
      </c>
      <c r="F64" s="13" t="s">
        <v>15</v>
      </c>
      <c r="G64" s="13" t="s">
        <v>15</v>
      </c>
      <c r="H64" s="13" t="s">
        <v>15</v>
      </c>
      <c r="I64" s="13" t="s">
        <v>15</v>
      </c>
      <c r="J64" s="13" t="s">
        <v>15</v>
      </c>
      <c r="K64" s="13" t="s">
        <v>15</v>
      </c>
      <c r="L64" s="13" t="s">
        <v>15</v>
      </c>
      <c r="M64" s="13" t="s">
        <v>15</v>
      </c>
      <c r="N64" s="13" t="s">
        <v>15</v>
      </c>
      <c r="O64" s="13" t="s">
        <v>15</v>
      </c>
      <c r="P64" s="13" t="s">
        <v>15</v>
      </c>
      <c r="Q64" s="13">
        <v>0.4</v>
      </c>
      <c r="R64" s="13" t="s">
        <v>15</v>
      </c>
      <c r="S64" s="13" t="s">
        <v>15</v>
      </c>
      <c r="T64" s="13" t="s">
        <v>15</v>
      </c>
      <c r="U64" s="13" t="s">
        <v>15</v>
      </c>
      <c r="V64" s="13" t="s">
        <v>15</v>
      </c>
      <c r="W64" s="13" t="s">
        <v>15</v>
      </c>
      <c r="X64" s="13" t="s">
        <v>15</v>
      </c>
      <c r="Y64" s="13" t="s">
        <v>15</v>
      </c>
      <c r="Z64" s="13" t="s">
        <v>15</v>
      </c>
      <c r="AA64" s="13" t="s">
        <v>15</v>
      </c>
      <c r="AB64" s="13" t="s">
        <v>15</v>
      </c>
      <c r="AC64" s="13" t="s">
        <v>15</v>
      </c>
      <c r="AD64" s="13" t="s">
        <v>15</v>
      </c>
      <c r="AE64" s="13" t="s">
        <v>15</v>
      </c>
      <c r="AF64" s="13" t="s">
        <v>15</v>
      </c>
      <c r="AG64" s="13" t="s">
        <v>15</v>
      </c>
      <c r="AH64" s="13" t="s">
        <v>15</v>
      </c>
      <c r="AI64" s="13" t="s">
        <v>15</v>
      </c>
      <c r="AJ64" s="13" t="s">
        <v>15</v>
      </c>
      <c r="AK64" s="13" t="s">
        <v>15</v>
      </c>
      <c r="AL64" s="13" t="s">
        <v>15</v>
      </c>
      <c r="AM64" s="13" t="s">
        <v>15</v>
      </c>
      <c r="AN64" s="13" t="s">
        <v>15</v>
      </c>
      <c r="AO64" s="13" t="s">
        <v>15</v>
      </c>
      <c r="AP64" s="13" t="s">
        <v>15</v>
      </c>
    </row>
    <row r="65" spans="2:91" x14ac:dyDescent="0.25">
      <c r="B65" s="9"/>
      <c r="C65" s="52" t="s">
        <v>2389</v>
      </c>
      <c r="D65" s="53" t="s">
        <v>21</v>
      </c>
      <c r="E65" s="13" t="s">
        <v>15</v>
      </c>
      <c r="F65" s="13" t="s">
        <v>15</v>
      </c>
      <c r="G65" s="13" t="s">
        <v>15</v>
      </c>
      <c r="H65" s="13" t="s">
        <v>15</v>
      </c>
      <c r="I65" s="13" t="s">
        <v>15</v>
      </c>
      <c r="J65" s="13" t="s">
        <v>15</v>
      </c>
      <c r="K65" s="13" t="s">
        <v>15</v>
      </c>
      <c r="L65" s="13" t="s">
        <v>15</v>
      </c>
      <c r="M65" s="13" t="s">
        <v>15</v>
      </c>
      <c r="N65" s="13" t="s">
        <v>15</v>
      </c>
      <c r="O65" s="13" t="s">
        <v>15</v>
      </c>
      <c r="P65" s="13" t="s">
        <v>15</v>
      </c>
      <c r="Q65" s="13" t="s">
        <v>15</v>
      </c>
      <c r="R65" s="13" t="s">
        <v>15</v>
      </c>
      <c r="S65" s="13" t="s">
        <v>15</v>
      </c>
      <c r="T65" s="13" t="s">
        <v>15</v>
      </c>
      <c r="U65" s="13" t="s">
        <v>15</v>
      </c>
      <c r="V65" s="13" t="s">
        <v>15</v>
      </c>
      <c r="W65" s="13" t="s">
        <v>15</v>
      </c>
      <c r="X65" s="13" t="s">
        <v>15</v>
      </c>
      <c r="Y65" s="13" t="s">
        <v>15</v>
      </c>
      <c r="Z65" s="13" t="s">
        <v>15</v>
      </c>
      <c r="AA65" s="13" t="s">
        <v>15</v>
      </c>
      <c r="AB65" s="13" t="s">
        <v>15</v>
      </c>
      <c r="AC65" s="13" t="s">
        <v>15</v>
      </c>
      <c r="AD65" s="13" t="s">
        <v>15</v>
      </c>
      <c r="AE65" s="13" t="s">
        <v>15</v>
      </c>
      <c r="AF65" s="13" t="s">
        <v>15</v>
      </c>
      <c r="AG65" s="13" t="s">
        <v>15</v>
      </c>
      <c r="AH65" s="13" t="s">
        <v>15</v>
      </c>
      <c r="AI65" s="13" t="s">
        <v>15</v>
      </c>
      <c r="AJ65" s="13" t="s">
        <v>15</v>
      </c>
      <c r="AK65" s="13" t="s">
        <v>15</v>
      </c>
      <c r="AL65" s="13" t="s">
        <v>15</v>
      </c>
      <c r="AM65" s="13" t="s">
        <v>15</v>
      </c>
      <c r="AN65" s="13" t="s">
        <v>15</v>
      </c>
      <c r="AO65" s="13" t="s">
        <v>15</v>
      </c>
      <c r="AP65" s="13" t="s">
        <v>15</v>
      </c>
    </row>
    <row r="66" spans="2:91" x14ac:dyDescent="0.25">
      <c r="B66" s="9"/>
      <c r="C66" s="52" t="s">
        <v>2390</v>
      </c>
      <c r="D66" s="53" t="s">
        <v>21</v>
      </c>
      <c r="E66" s="13" t="s">
        <v>15</v>
      </c>
      <c r="F66" s="13">
        <v>3.75</v>
      </c>
      <c r="G66" s="13" t="s">
        <v>15</v>
      </c>
      <c r="H66" s="13">
        <v>1.1399999999999999</v>
      </c>
      <c r="I66" s="13" t="s">
        <v>15</v>
      </c>
      <c r="J66" s="13">
        <v>0.88000000000000012</v>
      </c>
      <c r="K66" s="13">
        <v>0.64</v>
      </c>
      <c r="L66" s="13">
        <v>2</v>
      </c>
      <c r="M66" s="13" t="s">
        <v>15</v>
      </c>
      <c r="N66" s="13" t="s">
        <v>15</v>
      </c>
      <c r="O66" s="13" t="s">
        <v>15</v>
      </c>
      <c r="P66" s="13" t="s">
        <v>15</v>
      </c>
      <c r="Q66" s="13" t="s">
        <v>15</v>
      </c>
      <c r="R66" s="13">
        <v>0.3</v>
      </c>
      <c r="S66" s="13" t="s">
        <v>15</v>
      </c>
      <c r="T66" s="13" t="s">
        <v>15</v>
      </c>
      <c r="U66" s="13">
        <v>0.42000000000000004</v>
      </c>
      <c r="V66" s="13" t="s">
        <v>15</v>
      </c>
      <c r="W66" s="13" t="s">
        <v>15</v>
      </c>
      <c r="X66" s="13" t="s">
        <v>15</v>
      </c>
      <c r="Y66" s="13" t="s">
        <v>15</v>
      </c>
      <c r="Z66" s="13">
        <v>0.24000000000000002</v>
      </c>
      <c r="AA66" s="13" t="s">
        <v>15</v>
      </c>
      <c r="AB66" s="13" t="s">
        <v>15</v>
      </c>
      <c r="AC66" s="13">
        <v>1.1000000000000001</v>
      </c>
      <c r="AD66" s="13">
        <v>0.36</v>
      </c>
      <c r="AE66" s="13">
        <v>2.6339909600000002</v>
      </c>
      <c r="AF66" s="13" t="s">
        <v>15</v>
      </c>
      <c r="AG66" s="13" t="s">
        <v>15</v>
      </c>
      <c r="AH66" s="13" t="s">
        <v>15</v>
      </c>
      <c r="AI66" s="13">
        <v>2.7137488799999998</v>
      </c>
      <c r="AJ66" s="13" t="s">
        <v>15</v>
      </c>
      <c r="AK66" s="13" t="s">
        <v>15</v>
      </c>
      <c r="AL66" s="13" t="s">
        <v>15</v>
      </c>
      <c r="AM66" s="13" t="s">
        <v>15</v>
      </c>
      <c r="AN66" s="13" t="s">
        <v>15</v>
      </c>
      <c r="AO66" s="13" t="s">
        <v>15</v>
      </c>
      <c r="AP66" s="13" t="s">
        <v>15</v>
      </c>
    </row>
    <row r="67" spans="2:91" x14ac:dyDescent="0.25">
      <c r="B67" s="9"/>
      <c r="C67" s="52" t="s">
        <v>2391</v>
      </c>
      <c r="D67" s="53" t="s">
        <v>21</v>
      </c>
      <c r="E67" s="13" t="s">
        <v>15</v>
      </c>
      <c r="F67" s="13" t="s">
        <v>15</v>
      </c>
      <c r="G67" s="13" t="s">
        <v>15</v>
      </c>
      <c r="H67" s="13" t="s">
        <v>15</v>
      </c>
      <c r="I67" s="13" t="s">
        <v>15</v>
      </c>
      <c r="J67" s="13" t="s">
        <v>15</v>
      </c>
      <c r="K67" s="13" t="s">
        <v>15</v>
      </c>
      <c r="L67" s="13" t="s">
        <v>15</v>
      </c>
      <c r="M67" s="13" t="s">
        <v>15</v>
      </c>
      <c r="N67" s="13">
        <v>0.18260394999999999</v>
      </c>
      <c r="O67" s="13">
        <v>0.18309809000000002</v>
      </c>
      <c r="P67" s="13">
        <v>16.338912069999992</v>
      </c>
      <c r="Q67" s="13" t="s">
        <v>15</v>
      </c>
      <c r="R67" s="13" t="s">
        <v>15</v>
      </c>
      <c r="S67" s="13" t="s">
        <v>15</v>
      </c>
      <c r="T67" s="13">
        <v>16.110954460000006</v>
      </c>
      <c r="U67" s="13" t="s">
        <v>15</v>
      </c>
      <c r="V67" s="13">
        <v>0.28590751000000003</v>
      </c>
      <c r="W67" s="13" t="s">
        <v>15</v>
      </c>
      <c r="X67" s="13" t="s">
        <v>15</v>
      </c>
      <c r="Y67" s="13" t="s">
        <v>15</v>
      </c>
      <c r="Z67" s="13" t="s">
        <v>15</v>
      </c>
      <c r="AA67" s="13" t="s">
        <v>15</v>
      </c>
      <c r="AB67" s="13" t="s">
        <v>15</v>
      </c>
      <c r="AC67" s="13" t="s">
        <v>15</v>
      </c>
      <c r="AD67" s="13" t="s">
        <v>15</v>
      </c>
      <c r="AE67" s="13" t="s">
        <v>15</v>
      </c>
      <c r="AF67" s="13" t="s">
        <v>15</v>
      </c>
      <c r="AG67" s="13" t="s">
        <v>15</v>
      </c>
      <c r="AH67" s="13" t="s">
        <v>15</v>
      </c>
      <c r="AI67" s="13" t="s">
        <v>15</v>
      </c>
      <c r="AJ67" s="13" t="s">
        <v>15</v>
      </c>
      <c r="AK67" s="13" t="s">
        <v>15</v>
      </c>
      <c r="AL67" s="13" t="s">
        <v>15</v>
      </c>
      <c r="AM67" s="13" t="s">
        <v>15</v>
      </c>
      <c r="AN67" s="13" t="s">
        <v>15</v>
      </c>
      <c r="AO67" s="13" t="s">
        <v>15</v>
      </c>
      <c r="AP67" s="13" t="s">
        <v>15</v>
      </c>
    </row>
    <row r="68" spans="2:91" x14ac:dyDescent="0.25">
      <c r="B68" s="9"/>
      <c r="C68" s="52" t="s">
        <v>2392</v>
      </c>
      <c r="D68" s="53" t="s">
        <v>21</v>
      </c>
      <c r="E68" s="13" t="s">
        <v>15</v>
      </c>
      <c r="F68" s="13" t="s">
        <v>15</v>
      </c>
      <c r="G68" s="13" t="s">
        <v>15</v>
      </c>
      <c r="H68" s="13" t="s">
        <v>15</v>
      </c>
      <c r="I68" s="13" t="s">
        <v>15</v>
      </c>
      <c r="J68" s="13" t="s">
        <v>15</v>
      </c>
      <c r="K68" s="13" t="s">
        <v>15</v>
      </c>
      <c r="L68" s="13" t="s">
        <v>15</v>
      </c>
      <c r="M68" s="13" t="s">
        <v>15</v>
      </c>
      <c r="N68" s="13">
        <v>0.16732176999999998</v>
      </c>
      <c r="O68" s="13">
        <v>0.18718277999999999</v>
      </c>
      <c r="P68" s="13">
        <v>16.12514651</v>
      </c>
      <c r="Q68" s="13" t="s">
        <v>15</v>
      </c>
      <c r="R68" s="13" t="s">
        <v>15</v>
      </c>
      <c r="S68" s="13" t="s">
        <v>15</v>
      </c>
      <c r="T68" s="13">
        <v>15.663855589999999</v>
      </c>
      <c r="U68" s="13" t="s">
        <v>15</v>
      </c>
      <c r="V68" s="13">
        <v>0.27169967</v>
      </c>
      <c r="W68" s="13" t="s">
        <v>15</v>
      </c>
      <c r="X68" s="13" t="s">
        <v>15</v>
      </c>
      <c r="Y68" s="13" t="s">
        <v>15</v>
      </c>
      <c r="Z68" s="13" t="s">
        <v>15</v>
      </c>
      <c r="AA68" s="13" t="s">
        <v>15</v>
      </c>
      <c r="AB68" s="13" t="s">
        <v>15</v>
      </c>
      <c r="AC68" s="13" t="s">
        <v>15</v>
      </c>
      <c r="AD68" s="13" t="s">
        <v>15</v>
      </c>
      <c r="AE68" s="13" t="s">
        <v>15</v>
      </c>
      <c r="AF68" s="13" t="s">
        <v>15</v>
      </c>
      <c r="AG68" s="13" t="s">
        <v>15</v>
      </c>
      <c r="AH68" s="13" t="s">
        <v>15</v>
      </c>
      <c r="AI68" s="13" t="s">
        <v>15</v>
      </c>
      <c r="AJ68" s="13" t="s">
        <v>15</v>
      </c>
      <c r="AK68" s="13" t="s">
        <v>15</v>
      </c>
      <c r="AL68" s="13" t="s">
        <v>15</v>
      </c>
      <c r="AM68" s="13" t="s">
        <v>15</v>
      </c>
      <c r="AN68" s="13" t="s">
        <v>15</v>
      </c>
      <c r="AO68" s="13" t="s">
        <v>15</v>
      </c>
      <c r="AP68" s="13" t="s">
        <v>15</v>
      </c>
    </row>
    <row r="69" spans="2:91" x14ac:dyDescent="0.25">
      <c r="B69" s="9"/>
      <c r="C69" s="52" t="s">
        <v>2393</v>
      </c>
      <c r="D69" s="53" t="s">
        <v>21</v>
      </c>
      <c r="E69" s="13" t="s">
        <v>15</v>
      </c>
      <c r="F69" s="13" t="s">
        <v>15</v>
      </c>
      <c r="G69" s="13" t="s">
        <v>15</v>
      </c>
      <c r="H69" s="13" t="s">
        <v>15</v>
      </c>
      <c r="I69" s="13" t="s">
        <v>15</v>
      </c>
      <c r="J69" s="13" t="s">
        <v>15</v>
      </c>
      <c r="K69" s="13" t="s">
        <v>15</v>
      </c>
      <c r="L69" s="13" t="s">
        <v>15</v>
      </c>
      <c r="M69" s="13" t="s">
        <v>15</v>
      </c>
      <c r="N69" s="13">
        <v>0.24000000000000002</v>
      </c>
      <c r="O69" s="13">
        <v>0.21</v>
      </c>
      <c r="P69" s="13" t="s">
        <v>15</v>
      </c>
      <c r="Q69" s="13" t="s">
        <v>15</v>
      </c>
      <c r="R69" s="13" t="s">
        <v>15</v>
      </c>
      <c r="S69" s="13">
        <v>0.3</v>
      </c>
      <c r="T69" s="13">
        <v>13.700000000000001</v>
      </c>
      <c r="U69" s="13" t="s">
        <v>15</v>
      </c>
      <c r="V69" s="13">
        <v>0.3</v>
      </c>
      <c r="W69" s="13" t="s">
        <v>15</v>
      </c>
      <c r="X69" s="13">
        <v>0.36</v>
      </c>
      <c r="Y69" s="13">
        <v>0.39</v>
      </c>
      <c r="Z69" s="13" t="s">
        <v>15</v>
      </c>
      <c r="AA69" s="13" t="s">
        <v>15</v>
      </c>
      <c r="AB69" s="13">
        <v>0.22</v>
      </c>
      <c r="AC69" s="13" t="s">
        <v>15</v>
      </c>
      <c r="AD69" s="13" t="s">
        <v>15</v>
      </c>
      <c r="AE69" s="13" t="s">
        <v>15</v>
      </c>
      <c r="AF69" s="13" t="s">
        <v>15</v>
      </c>
      <c r="AG69" s="13" t="s">
        <v>15</v>
      </c>
      <c r="AH69" s="13" t="s">
        <v>15</v>
      </c>
      <c r="AI69" s="13" t="s">
        <v>15</v>
      </c>
      <c r="AJ69" s="13" t="s">
        <v>15</v>
      </c>
      <c r="AK69" s="13" t="s">
        <v>15</v>
      </c>
      <c r="AL69" s="13" t="s">
        <v>15</v>
      </c>
      <c r="AM69" s="13" t="s">
        <v>15</v>
      </c>
      <c r="AN69" s="13" t="s">
        <v>15</v>
      </c>
      <c r="AO69" s="13" t="s">
        <v>15</v>
      </c>
      <c r="AP69" s="13" t="s">
        <v>15</v>
      </c>
    </row>
    <row r="70" spans="2:91" x14ac:dyDescent="0.25">
      <c r="B70" s="9"/>
      <c r="C70" s="52" t="s">
        <v>2394</v>
      </c>
      <c r="D70" s="53" t="s">
        <v>21</v>
      </c>
      <c r="E70" s="13" t="s">
        <v>15</v>
      </c>
      <c r="F70" s="13" t="s">
        <v>15</v>
      </c>
      <c r="G70" s="13" t="s">
        <v>15</v>
      </c>
      <c r="H70" s="13" t="s">
        <v>15</v>
      </c>
      <c r="I70" s="13" t="s">
        <v>15</v>
      </c>
      <c r="J70" s="13" t="s">
        <v>15</v>
      </c>
      <c r="K70" s="13" t="s">
        <v>15</v>
      </c>
      <c r="L70" s="13" t="s">
        <v>15</v>
      </c>
      <c r="M70" s="13" t="s">
        <v>15</v>
      </c>
      <c r="N70" s="13" t="s">
        <v>15</v>
      </c>
      <c r="O70" s="13" t="s">
        <v>15</v>
      </c>
      <c r="P70" s="13" t="s">
        <v>15</v>
      </c>
      <c r="Q70" s="13">
        <v>0.42</v>
      </c>
      <c r="R70" s="13" t="s">
        <v>15</v>
      </c>
      <c r="S70" s="13">
        <v>0.30000000000000004</v>
      </c>
      <c r="T70" s="13" t="s">
        <v>15</v>
      </c>
      <c r="U70" s="13" t="s">
        <v>15</v>
      </c>
      <c r="V70" s="13" t="s">
        <v>15</v>
      </c>
      <c r="W70" s="13">
        <v>0.54</v>
      </c>
      <c r="X70" s="13">
        <v>0.46</v>
      </c>
      <c r="Y70" s="13">
        <v>0.38</v>
      </c>
      <c r="Z70" s="13" t="s">
        <v>15</v>
      </c>
      <c r="AA70" s="13" t="s">
        <v>15</v>
      </c>
      <c r="AB70" s="13">
        <v>0.1</v>
      </c>
      <c r="AC70" s="13" t="s">
        <v>15</v>
      </c>
      <c r="AD70" s="13" t="s">
        <v>15</v>
      </c>
      <c r="AE70" s="13" t="s">
        <v>15</v>
      </c>
      <c r="AF70" s="13" t="s">
        <v>15</v>
      </c>
      <c r="AG70" s="13" t="s">
        <v>15</v>
      </c>
      <c r="AH70" s="13" t="s">
        <v>15</v>
      </c>
      <c r="AI70" s="13" t="s">
        <v>15</v>
      </c>
      <c r="AJ70" s="13" t="s">
        <v>15</v>
      </c>
      <c r="AK70" s="13" t="s">
        <v>15</v>
      </c>
      <c r="AL70" s="13" t="s">
        <v>15</v>
      </c>
      <c r="AM70" s="13" t="s">
        <v>15</v>
      </c>
      <c r="AN70" s="13" t="s">
        <v>15</v>
      </c>
      <c r="AO70" s="13" t="s">
        <v>15</v>
      </c>
      <c r="AP70" s="13" t="s">
        <v>15</v>
      </c>
    </row>
    <row r="71" spans="2:91" x14ac:dyDescent="0.25">
      <c r="B71" s="9"/>
      <c r="C71" s="52" t="s">
        <v>2395</v>
      </c>
      <c r="D71" s="53" t="s">
        <v>21</v>
      </c>
      <c r="E71" s="13" t="s">
        <v>15</v>
      </c>
      <c r="F71" s="13" t="s">
        <v>15</v>
      </c>
      <c r="G71" s="13" t="s">
        <v>15</v>
      </c>
      <c r="H71" s="13" t="s">
        <v>15</v>
      </c>
      <c r="I71" s="13" t="s">
        <v>15</v>
      </c>
      <c r="J71" s="13" t="s">
        <v>15</v>
      </c>
      <c r="K71" s="13" t="s">
        <v>15</v>
      </c>
      <c r="L71" s="13" t="s">
        <v>15</v>
      </c>
      <c r="M71" s="13" t="s">
        <v>15</v>
      </c>
      <c r="N71" s="13" t="s">
        <v>15</v>
      </c>
      <c r="O71" s="13" t="s">
        <v>15</v>
      </c>
      <c r="P71" s="13" t="s">
        <v>15</v>
      </c>
      <c r="Q71" s="13">
        <v>0.45</v>
      </c>
      <c r="R71" s="13" t="s">
        <v>15</v>
      </c>
      <c r="S71" s="13" t="s">
        <v>15</v>
      </c>
      <c r="T71" s="13" t="s">
        <v>15</v>
      </c>
      <c r="U71" s="13" t="s">
        <v>15</v>
      </c>
      <c r="V71" s="13" t="s">
        <v>15</v>
      </c>
      <c r="W71" s="13" t="s">
        <v>15</v>
      </c>
      <c r="X71" s="13" t="s">
        <v>15</v>
      </c>
      <c r="Y71" s="13" t="s">
        <v>15</v>
      </c>
      <c r="Z71" s="13" t="s">
        <v>15</v>
      </c>
      <c r="AA71" s="13" t="s">
        <v>15</v>
      </c>
      <c r="AB71" s="13" t="s">
        <v>15</v>
      </c>
      <c r="AC71" s="13" t="s">
        <v>15</v>
      </c>
      <c r="AD71" s="13" t="s">
        <v>15</v>
      </c>
      <c r="AE71" s="13" t="s">
        <v>15</v>
      </c>
      <c r="AF71" s="13" t="s">
        <v>15</v>
      </c>
      <c r="AG71" s="13" t="s">
        <v>15</v>
      </c>
      <c r="AH71" s="13" t="s">
        <v>15</v>
      </c>
      <c r="AI71" s="13" t="s">
        <v>15</v>
      </c>
      <c r="AJ71" s="13" t="s">
        <v>15</v>
      </c>
      <c r="AK71" s="13" t="s">
        <v>15</v>
      </c>
      <c r="AL71" s="13" t="s">
        <v>15</v>
      </c>
      <c r="AM71" s="13" t="s">
        <v>15</v>
      </c>
      <c r="AN71" s="13" t="s">
        <v>15</v>
      </c>
      <c r="AO71" s="13" t="s">
        <v>15</v>
      </c>
      <c r="AP71" s="13" t="s">
        <v>15</v>
      </c>
    </row>
    <row r="72" spans="2:91" x14ac:dyDescent="0.25">
      <c r="B72" s="9"/>
      <c r="C72" s="52" t="s">
        <v>2396</v>
      </c>
      <c r="D72" s="53" t="s">
        <v>21</v>
      </c>
      <c r="E72" s="13" t="s">
        <v>15</v>
      </c>
      <c r="F72" s="13" t="s">
        <v>15</v>
      </c>
      <c r="G72" s="13" t="s">
        <v>15</v>
      </c>
      <c r="H72" s="13" t="s">
        <v>15</v>
      </c>
      <c r="I72" s="13" t="s">
        <v>15</v>
      </c>
      <c r="J72" s="13" t="s">
        <v>15</v>
      </c>
      <c r="K72" s="13" t="s">
        <v>15</v>
      </c>
      <c r="L72" s="13" t="s">
        <v>15</v>
      </c>
      <c r="M72" s="13" t="s">
        <v>15</v>
      </c>
      <c r="N72" s="13" t="s">
        <v>15</v>
      </c>
      <c r="O72" s="13" t="s">
        <v>15</v>
      </c>
      <c r="P72" s="13" t="s">
        <v>15</v>
      </c>
      <c r="Q72" s="13" t="s">
        <v>15</v>
      </c>
      <c r="R72" s="13" t="s">
        <v>15</v>
      </c>
      <c r="S72" s="13" t="s">
        <v>15</v>
      </c>
      <c r="T72" s="13" t="s">
        <v>15</v>
      </c>
      <c r="U72" s="13" t="s">
        <v>15</v>
      </c>
      <c r="V72" s="13" t="s">
        <v>15</v>
      </c>
      <c r="W72" s="13" t="s">
        <v>15</v>
      </c>
      <c r="X72" s="13" t="s">
        <v>15</v>
      </c>
      <c r="Y72" s="13" t="s">
        <v>15</v>
      </c>
      <c r="Z72" s="13" t="s">
        <v>15</v>
      </c>
      <c r="AA72" s="13" t="s">
        <v>15</v>
      </c>
      <c r="AB72" s="13" t="s">
        <v>15</v>
      </c>
      <c r="AC72" s="13" t="s">
        <v>15</v>
      </c>
      <c r="AD72" s="13" t="s">
        <v>15</v>
      </c>
      <c r="AE72" s="13" t="s">
        <v>15</v>
      </c>
      <c r="AF72" s="13" t="s">
        <v>15</v>
      </c>
      <c r="AG72" s="13" t="s">
        <v>15</v>
      </c>
      <c r="AH72" s="13" t="s">
        <v>15</v>
      </c>
      <c r="AI72" s="13" t="s">
        <v>15</v>
      </c>
      <c r="AJ72" s="13" t="s">
        <v>15</v>
      </c>
      <c r="AK72" s="13" t="s">
        <v>15</v>
      </c>
      <c r="AL72" s="13" t="s">
        <v>15</v>
      </c>
      <c r="AM72" s="13" t="s">
        <v>15</v>
      </c>
      <c r="AN72" s="13" t="s">
        <v>15</v>
      </c>
      <c r="AO72" s="13" t="s">
        <v>15</v>
      </c>
      <c r="AP72" s="13" t="s">
        <v>15</v>
      </c>
      <c r="AQ72" s="125"/>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15"/>
      <c r="CB72" s="115"/>
      <c r="CC72" s="115"/>
      <c r="CD72" s="115"/>
      <c r="CE72" s="115"/>
      <c r="CF72" s="115"/>
      <c r="CG72" s="115"/>
      <c r="CH72" s="115"/>
      <c r="CI72" s="115"/>
      <c r="CJ72" s="115"/>
      <c r="CK72" s="115"/>
      <c r="CL72" s="115"/>
      <c r="CM72" s="115"/>
    </row>
    <row r="73" spans="2:91" x14ac:dyDescent="0.25">
      <c r="B73" s="9"/>
      <c r="C73" s="52"/>
      <c r="D73" s="53"/>
      <c r="E73" s="15"/>
      <c r="F73" s="15"/>
      <c r="G73" s="15"/>
      <c r="H73" s="15"/>
      <c r="I73" s="15"/>
      <c r="J73" s="15"/>
      <c r="K73" s="15"/>
      <c r="L73" s="15"/>
      <c r="M73" s="15"/>
      <c r="N73" s="16"/>
      <c r="O73" s="16"/>
      <c r="P73" s="16"/>
      <c r="Q73" s="16"/>
      <c r="R73" s="16"/>
      <c r="S73" s="16"/>
      <c r="T73" s="16"/>
      <c r="U73" s="16"/>
      <c r="V73" s="16"/>
      <c r="W73" s="16"/>
      <c r="X73" s="16"/>
      <c r="Y73" s="16"/>
      <c r="Z73" s="16"/>
      <c r="AA73" s="17"/>
      <c r="AB73" s="17"/>
      <c r="AC73" s="17"/>
      <c r="AD73" s="17"/>
      <c r="AE73" s="17"/>
      <c r="AF73" s="17"/>
      <c r="AG73" s="17"/>
      <c r="AH73" s="17"/>
      <c r="AI73" s="17"/>
      <c r="AJ73" s="17"/>
      <c r="AK73" s="17"/>
      <c r="AL73" s="17"/>
      <c r="AM73" s="17"/>
      <c r="AN73" s="57"/>
      <c r="AO73" s="57"/>
      <c r="AP73" s="57"/>
    </row>
    <row r="74" spans="2:91" ht="14.45" hidden="1" customHeight="1" x14ac:dyDescent="0.25">
      <c r="B74" s="9"/>
      <c r="C74" s="52" t="s">
        <v>40</v>
      </c>
      <c r="D74" s="53"/>
      <c r="E74" s="60"/>
      <c r="F74" s="60"/>
      <c r="G74" s="60"/>
      <c r="H74" s="60"/>
      <c r="I74" s="60"/>
      <c r="J74" s="60"/>
      <c r="K74" s="60"/>
      <c r="L74" s="60"/>
      <c r="M74" s="60"/>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16"/>
      <c r="AO74" s="16"/>
      <c r="AP74" s="16"/>
    </row>
    <row r="75" spans="2:91" ht="14.45" hidden="1" customHeight="1" x14ac:dyDescent="0.25">
      <c r="B75" s="9"/>
      <c r="C75" s="52" t="s">
        <v>41</v>
      </c>
      <c r="D75" s="53" t="s">
        <v>21</v>
      </c>
      <c r="E75" s="15" t="s">
        <v>15</v>
      </c>
      <c r="F75" s="15" t="s">
        <v>15</v>
      </c>
      <c r="G75" s="15" t="s">
        <v>15</v>
      </c>
      <c r="H75" s="15" t="s">
        <v>15</v>
      </c>
      <c r="I75" s="15" t="s">
        <v>15</v>
      </c>
      <c r="J75" s="15" t="s">
        <v>15</v>
      </c>
      <c r="K75" s="15" t="s">
        <v>15</v>
      </c>
      <c r="L75" s="15" t="s">
        <v>15</v>
      </c>
      <c r="M75" s="15" t="s">
        <v>15</v>
      </c>
      <c r="N75" s="16" t="s">
        <v>15</v>
      </c>
      <c r="O75" s="16" t="s">
        <v>15</v>
      </c>
      <c r="P75" s="16" t="s">
        <v>15</v>
      </c>
      <c r="Q75" s="16" t="s">
        <v>15</v>
      </c>
      <c r="R75" s="16" t="s">
        <v>15</v>
      </c>
      <c r="S75" s="16" t="s">
        <v>15</v>
      </c>
      <c r="T75" s="16" t="s">
        <v>15</v>
      </c>
      <c r="U75" s="16" t="s">
        <v>15</v>
      </c>
      <c r="V75" s="16" t="s">
        <v>15</v>
      </c>
      <c r="W75" s="16" t="s">
        <v>15</v>
      </c>
      <c r="X75" s="16" t="s">
        <v>15</v>
      </c>
      <c r="Y75" s="16" t="s">
        <v>15</v>
      </c>
      <c r="Z75" s="16">
        <v>0.245000004853</v>
      </c>
      <c r="AA75" s="16"/>
      <c r="AB75" s="16"/>
      <c r="AC75" s="16"/>
      <c r="AD75" s="16"/>
      <c r="AE75" s="16"/>
      <c r="AF75" s="16"/>
      <c r="AG75" s="16"/>
      <c r="AH75" s="16"/>
      <c r="AI75" s="16"/>
      <c r="AJ75" s="16"/>
      <c r="AK75" s="16"/>
      <c r="AL75" s="16"/>
      <c r="AM75" s="16"/>
      <c r="AN75" s="16"/>
      <c r="AO75" s="16"/>
      <c r="AP75" s="16"/>
    </row>
    <row r="76" spans="2:91" ht="14.45" hidden="1" customHeight="1" x14ac:dyDescent="0.25">
      <c r="B76" s="9"/>
      <c r="C76" s="52" t="s">
        <v>42</v>
      </c>
      <c r="D76" s="53" t="s">
        <v>21</v>
      </c>
      <c r="E76" s="15" t="s">
        <v>15</v>
      </c>
      <c r="F76" s="15" t="s">
        <v>15</v>
      </c>
      <c r="G76" s="15" t="s">
        <v>15</v>
      </c>
      <c r="H76" s="15" t="s">
        <v>15</v>
      </c>
      <c r="I76" s="15" t="s">
        <v>15</v>
      </c>
      <c r="J76" s="15" t="s">
        <v>15</v>
      </c>
      <c r="K76" s="15" t="s">
        <v>15</v>
      </c>
      <c r="L76" s="15" t="s">
        <v>15</v>
      </c>
      <c r="M76" s="15" t="s">
        <v>15</v>
      </c>
      <c r="N76" s="16" t="s">
        <v>15</v>
      </c>
      <c r="O76" s="16" t="s">
        <v>15</v>
      </c>
      <c r="P76" s="16" t="s">
        <v>15</v>
      </c>
      <c r="Q76" s="16" t="s">
        <v>15</v>
      </c>
      <c r="R76" s="16" t="s">
        <v>15</v>
      </c>
      <c r="S76" s="16" t="s">
        <v>15</v>
      </c>
      <c r="T76" s="16" t="s">
        <v>15</v>
      </c>
      <c r="U76" s="16" t="s">
        <v>15</v>
      </c>
      <c r="V76" s="16" t="s">
        <v>15</v>
      </c>
      <c r="W76" s="16" t="s">
        <v>15</v>
      </c>
      <c r="X76" s="16" t="s">
        <v>15</v>
      </c>
      <c r="Y76" s="16" t="s">
        <v>15</v>
      </c>
      <c r="Z76" s="16" t="s">
        <v>15</v>
      </c>
      <c r="AA76" s="16"/>
      <c r="AB76" s="16"/>
      <c r="AC76" s="16"/>
      <c r="AD76" s="16"/>
      <c r="AE76" s="16"/>
      <c r="AF76" s="16"/>
      <c r="AG76" s="16"/>
      <c r="AH76" s="16"/>
      <c r="AI76" s="16"/>
      <c r="AJ76" s="16"/>
      <c r="AK76" s="16"/>
      <c r="AL76" s="16"/>
      <c r="AM76" s="16"/>
      <c r="AN76" s="16"/>
      <c r="AO76" s="16"/>
      <c r="AP76" s="16"/>
    </row>
    <row r="77" spans="2:91" ht="14.45" hidden="1" customHeight="1" x14ac:dyDescent="0.25">
      <c r="B77" s="9"/>
      <c r="C77" s="52" t="s">
        <v>43</v>
      </c>
      <c r="D77" s="53" t="s">
        <v>21</v>
      </c>
      <c r="E77" s="15" t="s">
        <v>15</v>
      </c>
      <c r="F77" s="15" t="s">
        <v>15</v>
      </c>
      <c r="G77" s="15" t="s">
        <v>15</v>
      </c>
      <c r="H77" s="15" t="s">
        <v>15</v>
      </c>
      <c r="I77" s="15" t="s">
        <v>15</v>
      </c>
      <c r="J77" s="15" t="s">
        <v>15</v>
      </c>
      <c r="K77" s="15" t="s">
        <v>15</v>
      </c>
      <c r="L77" s="15" t="s">
        <v>15</v>
      </c>
      <c r="M77" s="15" t="s">
        <v>15</v>
      </c>
      <c r="N77" s="16" t="s">
        <v>15</v>
      </c>
      <c r="O77" s="16">
        <v>0.483467327256</v>
      </c>
      <c r="P77" s="16" t="s">
        <v>15</v>
      </c>
      <c r="Q77" s="16" t="s">
        <v>15</v>
      </c>
      <c r="R77" s="16" t="s">
        <v>15</v>
      </c>
      <c r="S77" s="16" t="s">
        <v>15</v>
      </c>
      <c r="T77" s="16" t="s">
        <v>15</v>
      </c>
      <c r="U77" s="16" t="s">
        <v>15</v>
      </c>
      <c r="V77" s="16" t="s">
        <v>15</v>
      </c>
      <c r="W77" s="16" t="s">
        <v>15</v>
      </c>
      <c r="X77" s="16" t="s">
        <v>15</v>
      </c>
      <c r="Y77" s="16" t="s">
        <v>15</v>
      </c>
      <c r="Z77" s="16" t="s">
        <v>15</v>
      </c>
      <c r="AA77" s="16"/>
      <c r="AB77" s="16"/>
      <c r="AC77" s="16"/>
      <c r="AD77" s="16"/>
      <c r="AE77" s="16"/>
      <c r="AF77" s="16"/>
      <c r="AG77" s="16"/>
      <c r="AH77" s="16"/>
      <c r="AI77" s="16"/>
      <c r="AJ77" s="16"/>
      <c r="AK77" s="16"/>
      <c r="AL77" s="16"/>
      <c r="AM77" s="16"/>
      <c r="AN77" s="16"/>
      <c r="AO77" s="16"/>
      <c r="AP77" s="16"/>
    </row>
    <row r="78" spans="2:91" ht="14.45" hidden="1" customHeight="1" x14ac:dyDescent="0.25">
      <c r="B78" s="9"/>
      <c r="C78" s="52" t="s">
        <v>44</v>
      </c>
      <c r="D78" s="53" t="s">
        <v>21</v>
      </c>
      <c r="E78" s="15" t="s">
        <v>15</v>
      </c>
      <c r="F78" s="15" t="s">
        <v>15</v>
      </c>
      <c r="G78" s="15" t="s">
        <v>15</v>
      </c>
      <c r="H78" s="15" t="s">
        <v>15</v>
      </c>
      <c r="I78" s="15" t="s">
        <v>15</v>
      </c>
      <c r="J78" s="15" t="s">
        <v>15</v>
      </c>
      <c r="K78" s="15" t="s">
        <v>15</v>
      </c>
      <c r="L78" s="15" t="s">
        <v>15</v>
      </c>
      <c r="M78" s="15" t="s">
        <v>15</v>
      </c>
      <c r="N78" s="16" t="s">
        <v>15</v>
      </c>
      <c r="O78" s="16">
        <v>0.5226201163880001</v>
      </c>
      <c r="P78" s="16" t="s">
        <v>15</v>
      </c>
      <c r="Q78" s="16" t="s">
        <v>15</v>
      </c>
      <c r="R78" s="16" t="s">
        <v>15</v>
      </c>
      <c r="S78" s="16" t="s">
        <v>15</v>
      </c>
      <c r="T78" s="16" t="s">
        <v>15</v>
      </c>
      <c r="U78" s="16" t="s">
        <v>15</v>
      </c>
      <c r="V78" s="16" t="s">
        <v>15</v>
      </c>
      <c r="W78" s="16" t="s">
        <v>15</v>
      </c>
      <c r="X78" s="16" t="s">
        <v>15</v>
      </c>
      <c r="Y78" s="16" t="s">
        <v>15</v>
      </c>
      <c r="Z78" s="16" t="s">
        <v>15</v>
      </c>
      <c r="AA78" s="16"/>
      <c r="AB78" s="16"/>
      <c r="AC78" s="16"/>
      <c r="AD78" s="16"/>
      <c r="AE78" s="16"/>
      <c r="AF78" s="16"/>
      <c r="AG78" s="16"/>
      <c r="AH78" s="16"/>
      <c r="AI78" s="16"/>
      <c r="AJ78" s="16"/>
      <c r="AK78" s="16"/>
      <c r="AL78" s="16"/>
      <c r="AM78" s="16"/>
      <c r="AN78" s="16"/>
      <c r="AO78" s="16"/>
      <c r="AP78" s="16"/>
    </row>
    <row r="79" spans="2:91" ht="14.45" hidden="1" customHeight="1" x14ac:dyDescent="0.25">
      <c r="B79" s="9"/>
      <c r="C79" s="52" t="s">
        <v>45</v>
      </c>
      <c r="D79" s="53" t="s">
        <v>21</v>
      </c>
      <c r="E79" s="15" t="s">
        <v>15</v>
      </c>
      <c r="F79" s="15" t="s">
        <v>15</v>
      </c>
      <c r="G79" s="15" t="s">
        <v>15</v>
      </c>
      <c r="H79" s="15" t="s">
        <v>15</v>
      </c>
      <c r="I79" s="15" t="s">
        <v>15</v>
      </c>
      <c r="J79" s="15" t="s">
        <v>15</v>
      </c>
      <c r="K79" s="15" t="s">
        <v>15</v>
      </c>
      <c r="L79" s="15" t="s">
        <v>15</v>
      </c>
      <c r="M79" s="15" t="s">
        <v>15</v>
      </c>
      <c r="N79" s="16" t="s">
        <v>15</v>
      </c>
      <c r="O79" s="16" t="s">
        <v>15</v>
      </c>
      <c r="P79" s="16" t="s">
        <v>15</v>
      </c>
      <c r="Q79" s="16" t="s">
        <v>15</v>
      </c>
      <c r="R79" s="16" t="s">
        <v>15</v>
      </c>
      <c r="S79" s="16" t="s">
        <v>15</v>
      </c>
      <c r="T79" s="16" t="s">
        <v>15</v>
      </c>
      <c r="U79" s="16" t="s">
        <v>15</v>
      </c>
      <c r="V79" s="16" t="s">
        <v>15</v>
      </c>
      <c r="W79" s="16" t="s">
        <v>15</v>
      </c>
      <c r="X79" s="16" t="s">
        <v>15</v>
      </c>
      <c r="Y79" s="16" t="s">
        <v>15</v>
      </c>
      <c r="Z79" s="16" t="s">
        <v>15</v>
      </c>
      <c r="AA79" s="16"/>
      <c r="AB79" s="16"/>
      <c r="AC79" s="16"/>
      <c r="AD79" s="16"/>
      <c r="AE79" s="16"/>
      <c r="AF79" s="16"/>
      <c r="AG79" s="16"/>
      <c r="AH79" s="16"/>
      <c r="AI79" s="16"/>
      <c r="AJ79" s="16"/>
      <c r="AK79" s="16"/>
      <c r="AL79" s="16"/>
      <c r="AM79" s="16"/>
      <c r="AN79" s="16"/>
      <c r="AO79" s="16"/>
      <c r="AP79" s="16"/>
    </row>
    <row r="80" spans="2:91" ht="14.45" hidden="1" customHeight="1" x14ac:dyDescent="0.25">
      <c r="B80" s="9"/>
      <c r="C80" s="52" t="s">
        <v>46</v>
      </c>
      <c r="D80" s="53" t="s">
        <v>21</v>
      </c>
      <c r="E80" s="15" t="s">
        <v>15</v>
      </c>
      <c r="F80" s="15" t="s">
        <v>15</v>
      </c>
      <c r="G80" s="15" t="s">
        <v>15</v>
      </c>
      <c r="H80" s="15" t="s">
        <v>15</v>
      </c>
      <c r="I80" s="15" t="s">
        <v>15</v>
      </c>
      <c r="J80" s="15" t="s">
        <v>15</v>
      </c>
      <c r="K80" s="15" t="s">
        <v>15</v>
      </c>
      <c r="L80" s="15" t="s">
        <v>15</v>
      </c>
      <c r="M80" s="15" t="s">
        <v>15</v>
      </c>
      <c r="N80" s="16" t="s">
        <v>15</v>
      </c>
      <c r="O80" s="16">
        <v>0.34999999544800003</v>
      </c>
      <c r="P80" s="16" t="s">
        <v>15</v>
      </c>
      <c r="Q80" s="16" t="s">
        <v>15</v>
      </c>
      <c r="R80" s="16" t="s">
        <v>15</v>
      </c>
      <c r="S80" s="16">
        <v>0.350000008847</v>
      </c>
      <c r="T80" s="16" t="s">
        <v>15</v>
      </c>
      <c r="U80" s="16" t="s">
        <v>15</v>
      </c>
      <c r="V80" s="16" t="s">
        <v>15</v>
      </c>
      <c r="W80" s="16" t="s">
        <v>15</v>
      </c>
      <c r="X80" s="16">
        <v>0.410000007301</v>
      </c>
      <c r="Y80" s="16">
        <v>0.22999999854000003</v>
      </c>
      <c r="Z80" s="16" t="s">
        <v>15</v>
      </c>
      <c r="AA80" s="16"/>
      <c r="AB80" s="16"/>
      <c r="AC80" s="16"/>
      <c r="AD80" s="16"/>
      <c r="AE80" s="16"/>
      <c r="AF80" s="16"/>
      <c r="AG80" s="16"/>
      <c r="AH80" s="16"/>
      <c r="AI80" s="16"/>
      <c r="AJ80" s="16"/>
      <c r="AK80" s="16"/>
      <c r="AL80" s="16"/>
      <c r="AM80" s="16"/>
      <c r="AN80" s="16"/>
      <c r="AO80" s="16"/>
      <c r="AP80" s="16"/>
    </row>
    <row r="81" spans="2:42" ht="14.45" hidden="1" customHeight="1" x14ac:dyDescent="0.25">
      <c r="B81" s="9"/>
      <c r="C81" s="52" t="s">
        <v>47</v>
      </c>
      <c r="D81" s="53" t="s">
        <v>21</v>
      </c>
      <c r="E81" s="15" t="s">
        <v>15</v>
      </c>
      <c r="F81" s="15" t="s">
        <v>15</v>
      </c>
      <c r="G81" s="15" t="s">
        <v>15</v>
      </c>
      <c r="H81" s="15" t="s">
        <v>15</v>
      </c>
      <c r="I81" s="15" t="s">
        <v>15</v>
      </c>
      <c r="J81" s="15" t="s">
        <v>15</v>
      </c>
      <c r="K81" s="15" t="s">
        <v>15</v>
      </c>
      <c r="L81" s="15" t="s">
        <v>15</v>
      </c>
      <c r="M81" s="15" t="s">
        <v>15</v>
      </c>
      <c r="N81" s="16" t="s">
        <v>15</v>
      </c>
      <c r="O81" s="16" t="s">
        <v>15</v>
      </c>
      <c r="P81" s="16" t="s">
        <v>15</v>
      </c>
      <c r="Q81" s="16" t="s">
        <v>15</v>
      </c>
      <c r="R81" s="16" t="s">
        <v>15</v>
      </c>
      <c r="S81" s="16">
        <v>0.319999996221</v>
      </c>
      <c r="T81" s="16" t="s">
        <v>15</v>
      </c>
      <c r="U81" s="16" t="s">
        <v>15</v>
      </c>
      <c r="V81" s="16" t="s">
        <v>15</v>
      </c>
      <c r="W81" s="16">
        <v>0.42000000257699999</v>
      </c>
      <c r="X81" s="16">
        <v>0.36999999939900002</v>
      </c>
      <c r="Y81" s="16">
        <v>0.259999997767</v>
      </c>
      <c r="Z81" s="16" t="s">
        <v>15</v>
      </c>
      <c r="AA81" s="16"/>
      <c r="AB81" s="16"/>
      <c r="AC81" s="16"/>
      <c r="AD81" s="16"/>
      <c r="AE81" s="16"/>
      <c r="AF81" s="16"/>
      <c r="AG81" s="16"/>
      <c r="AH81" s="16"/>
      <c r="AI81" s="16"/>
      <c r="AJ81" s="16"/>
      <c r="AK81" s="16"/>
      <c r="AL81" s="16"/>
      <c r="AM81" s="16"/>
      <c r="AN81" s="16"/>
      <c r="AO81" s="16"/>
      <c r="AP81" s="16"/>
    </row>
    <row r="82" spans="2:42" ht="14.45" hidden="1" customHeight="1" x14ac:dyDescent="0.25">
      <c r="B82" s="9"/>
      <c r="C82" s="52" t="s">
        <v>48</v>
      </c>
      <c r="D82" s="53" t="s">
        <v>21</v>
      </c>
      <c r="E82" s="15" t="s">
        <v>15</v>
      </c>
      <c r="F82" s="15" t="s">
        <v>15</v>
      </c>
      <c r="G82" s="15" t="s">
        <v>15</v>
      </c>
      <c r="H82" s="15" t="s">
        <v>15</v>
      </c>
      <c r="I82" s="15" t="s">
        <v>15</v>
      </c>
      <c r="J82" s="15" t="s">
        <v>15</v>
      </c>
      <c r="K82" s="15" t="s">
        <v>15</v>
      </c>
      <c r="L82" s="15" t="s">
        <v>15</v>
      </c>
      <c r="M82" s="15" t="s">
        <v>15</v>
      </c>
      <c r="N82" s="16" t="s">
        <v>15</v>
      </c>
      <c r="O82" s="16" t="s">
        <v>15</v>
      </c>
      <c r="P82" s="16" t="s">
        <v>15</v>
      </c>
      <c r="Q82" s="16" t="s">
        <v>15</v>
      </c>
      <c r="R82" s="16" t="s">
        <v>15</v>
      </c>
      <c r="S82" s="16" t="s">
        <v>15</v>
      </c>
      <c r="T82" s="16" t="s">
        <v>15</v>
      </c>
      <c r="U82" s="16" t="s">
        <v>15</v>
      </c>
      <c r="V82" s="16" t="s">
        <v>15</v>
      </c>
      <c r="W82" s="16" t="s">
        <v>15</v>
      </c>
      <c r="X82" s="16" t="s">
        <v>15</v>
      </c>
      <c r="Y82" s="16" t="s">
        <v>15</v>
      </c>
      <c r="Z82" s="16" t="s">
        <v>15</v>
      </c>
      <c r="AA82" s="16"/>
      <c r="AB82" s="16"/>
      <c r="AC82" s="16"/>
      <c r="AD82" s="16"/>
      <c r="AE82" s="16"/>
      <c r="AF82" s="16"/>
      <c r="AG82" s="16"/>
      <c r="AH82" s="16"/>
      <c r="AI82" s="16"/>
      <c r="AJ82" s="16"/>
      <c r="AK82" s="16"/>
      <c r="AL82" s="16"/>
      <c r="AM82" s="16"/>
      <c r="AN82" s="16"/>
      <c r="AO82" s="16"/>
      <c r="AP82" s="16"/>
    </row>
    <row r="83" spans="2:42" ht="14.45" hidden="1" customHeight="1" x14ac:dyDescent="0.25">
      <c r="B83" s="9"/>
      <c r="C83" s="52" t="s">
        <v>49</v>
      </c>
      <c r="D83" s="53" t="s">
        <v>21</v>
      </c>
      <c r="E83" s="15" t="s">
        <v>15</v>
      </c>
      <c r="F83" s="15" t="s">
        <v>15</v>
      </c>
      <c r="G83" s="15" t="s">
        <v>15</v>
      </c>
      <c r="H83" s="15" t="s">
        <v>15</v>
      </c>
      <c r="I83" s="15" t="s">
        <v>15</v>
      </c>
      <c r="J83" s="15" t="s">
        <v>15</v>
      </c>
      <c r="K83" s="15" t="s">
        <v>15</v>
      </c>
      <c r="L83" s="15" t="s">
        <v>15</v>
      </c>
      <c r="M83" s="15" t="s">
        <v>15</v>
      </c>
      <c r="N83" s="16" t="s">
        <v>15</v>
      </c>
      <c r="O83" s="16" t="s">
        <v>15</v>
      </c>
      <c r="P83" s="16" t="s">
        <v>15</v>
      </c>
      <c r="Q83" s="16" t="s">
        <v>15</v>
      </c>
      <c r="R83" s="16" t="s">
        <v>15</v>
      </c>
      <c r="S83" s="16" t="s">
        <v>15</v>
      </c>
      <c r="T83" s="16" t="s">
        <v>15</v>
      </c>
      <c r="U83" s="16" t="s">
        <v>15</v>
      </c>
      <c r="V83" s="16" t="s">
        <v>15</v>
      </c>
      <c r="W83" s="16" t="s">
        <v>15</v>
      </c>
      <c r="X83" s="16" t="s">
        <v>15</v>
      </c>
      <c r="Y83" s="16" t="s">
        <v>15</v>
      </c>
      <c r="Z83" s="16" t="s">
        <v>15</v>
      </c>
      <c r="AA83" s="16"/>
      <c r="AB83" s="16"/>
      <c r="AC83" s="16"/>
      <c r="AD83" s="16"/>
      <c r="AE83" s="16"/>
      <c r="AF83" s="16"/>
      <c r="AG83" s="16"/>
      <c r="AH83" s="16"/>
      <c r="AI83" s="16"/>
      <c r="AJ83" s="16"/>
      <c r="AK83" s="16"/>
      <c r="AL83" s="16"/>
      <c r="AM83" s="16"/>
      <c r="AN83" s="16"/>
      <c r="AO83" s="16"/>
      <c r="AP83" s="16"/>
    </row>
    <row r="84" spans="2:42" ht="14.45" hidden="1" customHeight="1" x14ac:dyDescent="0.25">
      <c r="B84" s="9"/>
      <c r="C84" s="52" t="s">
        <v>50</v>
      </c>
      <c r="D84" s="53" t="s">
        <v>21</v>
      </c>
      <c r="E84" s="15" t="s">
        <v>15</v>
      </c>
      <c r="F84" s="15" t="s">
        <v>15</v>
      </c>
      <c r="G84" s="15" t="s">
        <v>15</v>
      </c>
      <c r="H84" s="15" t="s">
        <v>15</v>
      </c>
      <c r="I84" s="15" t="s">
        <v>15</v>
      </c>
      <c r="J84" s="15" t="s">
        <v>15</v>
      </c>
      <c r="K84" s="15" t="s">
        <v>15</v>
      </c>
      <c r="L84" s="15" t="s">
        <v>15</v>
      </c>
      <c r="M84" s="15" t="s">
        <v>15</v>
      </c>
      <c r="N84" s="16" t="s">
        <v>15</v>
      </c>
      <c r="O84" s="16" t="s">
        <v>15</v>
      </c>
      <c r="P84" s="16" t="s">
        <v>15</v>
      </c>
      <c r="Q84" s="16" t="s">
        <v>15</v>
      </c>
      <c r="R84" s="16" t="s">
        <v>15</v>
      </c>
      <c r="S84" s="16" t="s">
        <v>15</v>
      </c>
      <c r="T84" s="16" t="s">
        <v>15</v>
      </c>
      <c r="U84" s="16" t="s">
        <v>15</v>
      </c>
      <c r="V84" s="16" t="s">
        <v>15</v>
      </c>
      <c r="W84" s="16" t="s">
        <v>15</v>
      </c>
      <c r="X84" s="16" t="s">
        <v>15</v>
      </c>
      <c r="Y84" s="16" t="s">
        <v>15</v>
      </c>
      <c r="Z84" s="16" t="s">
        <v>15</v>
      </c>
      <c r="AA84" s="16"/>
      <c r="AB84" s="16"/>
      <c r="AC84" s="16"/>
      <c r="AD84" s="16"/>
      <c r="AE84" s="16"/>
      <c r="AF84" s="16"/>
      <c r="AG84" s="16"/>
      <c r="AH84" s="16"/>
      <c r="AI84" s="16"/>
      <c r="AJ84" s="16"/>
      <c r="AK84" s="16"/>
      <c r="AL84" s="16"/>
      <c r="AM84" s="16"/>
      <c r="AN84" s="16"/>
      <c r="AO84" s="16"/>
      <c r="AP84" s="16"/>
    </row>
    <row r="85" spans="2:42" ht="14.45" hidden="1" customHeight="1" x14ac:dyDescent="0.25">
      <c r="B85" s="9"/>
      <c r="C85" s="52" t="s">
        <v>51</v>
      </c>
      <c r="D85" s="53" t="s">
        <v>21</v>
      </c>
      <c r="E85" s="15" t="s">
        <v>15</v>
      </c>
      <c r="F85" s="15" t="s">
        <v>15</v>
      </c>
      <c r="G85" s="15" t="s">
        <v>15</v>
      </c>
      <c r="H85" s="15" t="s">
        <v>15</v>
      </c>
      <c r="I85" s="15" t="s">
        <v>15</v>
      </c>
      <c r="J85" s="15" t="s">
        <v>15</v>
      </c>
      <c r="K85" s="15" t="s">
        <v>15</v>
      </c>
      <c r="L85" s="15" t="s">
        <v>15</v>
      </c>
      <c r="M85" s="15" t="s">
        <v>15</v>
      </c>
      <c r="N85" s="16">
        <v>0.45190843477300013</v>
      </c>
      <c r="O85" s="16" t="s">
        <v>15</v>
      </c>
      <c r="P85" s="16" t="s">
        <v>15</v>
      </c>
      <c r="Q85" s="16" t="s">
        <v>15</v>
      </c>
      <c r="R85" s="16" t="s">
        <v>15</v>
      </c>
      <c r="S85" s="16" t="s">
        <v>15</v>
      </c>
      <c r="T85" s="16" t="s">
        <v>15</v>
      </c>
      <c r="U85" s="16" t="s">
        <v>15</v>
      </c>
      <c r="V85" s="16" t="s">
        <v>15</v>
      </c>
      <c r="W85" s="16" t="s">
        <v>15</v>
      </c>
      <c r="X85" s="16" t="s">
        <v>15</v>
      </c>
      <c r="Y85" s="16" t="s">
        <v>15</v>
      </c>
      <c r="Z85" s="16" t="s">
        <v>15</v>
      </c>
      <c r="AA85" s="16"/>
      <c r="AB85" s="16"/>
      <c r="AC85" s="16"/>
      <c r="AD85" s="16"/>
      <c r="AE85" s="16"/>
      <c r="AF85" s="16"/>
      <c r="AG85" s="16"/>
      <c r="AH85" s="16"/>
      <c r="AI85" s="16"/>
      <c r="AJ85" s="16"/>
      <c r="AK85" s="16"/>
      <c r="AL85" s="16"/>
      <c r="AM85" s="16"/>
      <c r="AN85" s="16"/>
      <c r="AO85" s="16"/>
      <c r="AP85" s="16"/>
    </row>
    <row r="86" spans="2:42" ht="14.45" hidden="1" customHeight="1" x14ac:dyDescent="0.25">
      <c r="B86" s="9"/>
      <c r="C86" s="52" t="s">
        <v>52</v>
      </c>
      <c r="D86" s="53" t="s">
        <v>21</v>
      </c>
      <c r="E86" s="15" t="s">
        <v>15</v>
      </c>
      <c r="F86" s="15" t="s">
        <v>15</v>
      </c>
      <c r="G86" s="15" t="s">
        <v>15</v>
      </c>
      <c r="H86" s="15" t="s">
        <v>15</v>
      </c>
      <c r="I86" s="15" t="s">
        <v>15</v>
      </c>
      <c r="J86" s="15" t="s">
        <v>15</v>
      </c>
      <c r="K86" s="15" t="s">
        <v>15</v>
      </c>
      <c r="L86" s="15" t="s">
        <v>15</v>
      </c>
      <c r="M86" s="15" t="s">
        <v>15</v>
      </c>
      <c r="N86" s="16" t="s">
        <v>15</v>
      </c>
      <c r="O86" s="16" t="s">
        <v>15</v>
      </c>
      <c r="P86" s="16">
        <v>42.328484152347002</v>
      </c>
      <c r="Q86" s="16" t="s">
        <v>15</v>
      </c>
      <c r="R86" s="16" t="s">
        <v>15</v>
      </c>
      <c r="S86" s="16" t="s">
        <v>15</v>
      </c>
      <c r="T86" s="16" t="s">
        <v>15</v>
      </c>
      <c r="U86" s="16" t="s">
        <v>15</v>
      </c>
      <c r="V86" s="16" t="s">
        <v>15</v>
      </c>
      <c r="W86" s="16" t="s">
        <v>15</v>
      </c>
      <c r="X86" s="16" t="s">
        <v>15</v>
      </c>
      <c r="Y86" s="16" t="s">
        <v>15</v>
      </c>
      <c r="Z86" s="16" t="s">
        <v>15</v>
      </c>
      <c r="AA86" s="16"/>
      <c r="AB86" s="16"/>
      <c r="AC86" s="16"/>
      <c r="AD86" s="16"/>
      <c r="AE86" s="16"/>
      <c r="AF86" s="16"/>
      <c r="AG86" s="16"/>
      <c r="AH86" s="16"/>
      <c r="AI86" s="16"/>
      <c r="AJ86" s="16"/>
      <c r="AK86" s="16"/>
      <c r="AL86" s="16"/>
      <c r="AM86" s="16"/>
      <c r="AN86" s="16"/>
      <c r="AO86" s="16"/>
      <c r="AP86" s="16"/>
    </row>
    <row r="87" spans="2:42" ht="14.45" hidden="1" customHeight="1" x14ac:dyDescent="0.25">
      <c r="B87" s="9"/>
      <c r="C87" s="52" t="s">
        <v>53</v>
      </c>
      <c r="D87" s="53" t="s">
        <v>21</v>
      </c>
      <c r="E87" s="15" t="s">
        <v>15</v>
      </c>
      <c r="F87" s="15" t="s">
        <v>15</v>
      </c>
      <c r="G87" s="15" t="s">
        <v>15</v>
      </c>
      <c r="H87" s="15" t="s">
        <v>15</v>
      </c>
      <c r="I87" s="15" t="s">
        <v>15</v>
      </c>
      <c r="J87" s="15" t="s">
        <v>15</v>
      </c>
      <c r="K87" s="15" t="s">
        <v>15</v>
      </c>
      <c r="L87" s="15" t="s">
        <v>15</v>
      </c>
      <c r="M87" s="15" t="s">
        <v>15</v>
      </c>
      <c r="N87" s="16">
        <v>0.35999999072400002</v>
      </c>
      <c r="O87" s="16" t="s">
        <v>15</v>
      </c>
      <c r="P87" s="16" t="s">
        <v>15</v>
      </c>
      <c r="Q87" s="16" t="s">
        <v>15</v>
      </c>
      <c r="R87" s="16" t="s">
        <v>15</v>
      </c>
      <c r="S87" s="16" t="s">
        <v>15</v>
      </c>
      <c r="T87" s="16" t="s">
        <v>15</v>
      </c>
      <c r="U87" s="16" t="s">
        <v>15</v>
      </c>
      <c r="V87" s="16" t="s">
        <v>15</v>
      </c>
      <c r="W87" s="16" t="s">
        <v>15</v>
      </c>
      <c r="X87" s="16" t="s">
        <v>15</v>
      </c>
      <c r="Y87" s="16" t="s">
        <v>15</v>
      </c>
      <c r="Z87" s="16" t="s">
        <v>15</v>
      </c>
      <c r="AA87" s="16"/>
      <c r="AB87" s="16"/>
      <c r="AC87" s="16"/>
      <c r="AD87" s="16"/>
      <c r="AE87" s="16"/>
      <c r="AF87" s="16"/>
      <c r="AG87" s="16"/>
      <c r="AH87" s="16"/>
      <c r="AI87" s="16"/>
      <c r="AJ87" s="16"/>
      <c r="AK87" s="16"/>
      <c r="AL87" s="16"/>
      <c r="AM87" s="16"/>
      <c r="AN87" s="16"/>
      <c r="AO87" s="16"/>
      <c r="AP87" s="16"/>
    </row>
    <row r="88" spans="2:42" ht="14.45" hidden="1" customHeight="1" x14ac:dyDescent="0.25">
      <c r="B88" s="9"/>
      <c r="C88" s="52" t="s">
        <v>54</v>
      </c>
      <c r="D88" s="53" t="s">
        <v>21</v>
      </c>
      <c r="E88" s="15" t="s">
        <v>15</v>
      </c>
      <c r="F88" s="15" t="s">
        <v>15</v>
      </c>
      <c r="G88" s="15" t="s">
        <v>15</v>
      </c>
      <c r="H88" s="15" t="s">
        <v>15</v>
      </c>
      <c r="I88" s="15" t="s">
        <v>15</v>
      </c>
      <c r="J88" s="15" t="s">
        <v>15</v>
      </c>
      <c r="K88" s="15" t="s">
        <v>15</v>
      </c>
      <c r="L88" s="15" t="s">
        <v>15</v>
      </c>
      <c r="M88" s="15" t="s">
        <v>15</v>
      </c>
      <c r="N88" s="16" t="s">
        <v>15</v>
      </c>
      <c r="O88" s="16" t="s">
        <v>15</v>
      </c>
      <c r="P88" s="16" t="s">
        <v>15</v>
      </c>
      <c r="Q88" s="16">
        <v>1.1099999981969999</v>
      </c>
      <c r="R88" s="16" t="s">
        <v>15</v>
      </c>
      <c r="S88" s="16" t="s">
        <v>15</v>
      </c>
      <c r="T88" s="16" t="s">
        <v>15</v>
      </c>
      <c r="U88" s="16" t="s">
        <v>15</v>
      </c>
      <c r="V88" s="16" t="s">
        <v>15</v>
      </c>
      <c r="W88" s="16" t="s">
        <v>15</v>
      </c>
      <c r="X88" s="16" t="s">
        <v>15</v>
      </c>
      <c r="Y88" s="16" t="s">
        <v>15</v>
      </c>
      <c r="Z88" s="16" t="s">
        <v>15</v>
      </c>
      <c r="AA88" s="16"/>
      <c r="AB88" s="16"/>
      <c r="AC88" s="16"/>
      <c r="AD88" s="16"/>
      <c r="AE88" s="16"/>
      <c r="AF88" s="16"/>
      <c r="AG88" s="16"/>
      <c r="AH88" s="16"/>
      <c r="AI88" s="16"/>
      <c r="AJ88" s="16"/>
      <c r="AK88" s="16"/>
      <c r="AL88" s="16"/>
      <c r="AM88" s="16"/>
      <c r="AN88" s="16"/>
      <c r="AO88" s="16"/>
      <c r="AP88" s="16"/>
    </row>
    <row r="89" spans="2:42" ht="14.45" hidden="1" customHeight="1" x14ac:dyDescent="0.25">
      <c r="B89" s="9"/>
      <c r="C89" s="52" t="s">
        <v>55</v>
      </c>
      <c r="D89" s="53" t="s">
        <v>21</v>
      </c>
      <c r="E89" s="15" t="s">
        <v>15</v>
      </c>
      <c r="F89" s="15" t="s">
        <v>15</v>
      </c>
      <c r="G89" s="15" t="s">
        <v>15</v>
      </c>
      <c r="H89" s="15" t="s">
        <v>15</v>
      </c>
      <c r="I89" s="15" t="s">
        <v>15</v>
      </c>
      <c r="J89" s="15" t="s">
        <v>15</v>
      </c>
      <c r="K89" s="15" t="s">
        <v>15</v>
      </c>
      <c r="L89" s="15" t="s">
        <v>15</v>
      </c>
      <c r="M89" s="15" t="s">
        <v>15</v>
      </c>
      <c r="N89" s="16" t="s">
        <v>15</v>
      </c>
      <c r="O89" s="16" t="s">
        <v>15</v>
      </c>
      <c r="P89" s="16" t="s">
        <v>15</v>
      </c>
      <c r="Q89" s="16" t="s">
        <v>15</v>
      </c>
      <c r="R89" s="16" t="s">
        <v>15</v>
      </c>
      <c r="S89" s="16" t="s">
        <v>15</v>
      </c>
      <c r="T89" s="16" t="s">
        <v>15</v>
      </c>
      <c r="U89" s="16" t="s">
        <v>15</v>
      </c>
      <c r="V89" s="16" t="s">
        <v>15</v>
      </c>
      <c r="W89" s="16" t="s">
        <v>15</v>
      </c>
      <c r="X89" s="16" t="s">
        <v>15</v>
      </c>
      <c r="Y89" s="16" t="s">
        <v>15</v>
      </c>
      <c r="Z89" s="16" t="s">
        <v>15</v>
      </c>
      <c r="AA89" s="16"/>
      <c r="AB89" s="16"/>
      <c r="AC89" s="16"/>
      <c r="AD89" s="16"/>
      <c r="AE89" s="16"/>
      <c r="AF89" s="16"/>
      <c r="AG89" s="16"/>
      <c r="AH89" s="16"/>
      <c r="AI89" s="16"/>
      <c r="AJ89" s="16"/>
      <c r="AK89" s="16"/>
      <c r="AL89" s="16"/>
      <c r="AM89" s="16"/>
      <c r="AN89" s="16"/>
      <c r="AO89" s="16"/>
      <c r="AP89" s="16"/>
    </row>
    <row r="90" spans="2:42" ht="14.45" hidden="1" customHeight="1" x14ac:dyDescent="0.25">
      <c r="B90" s="9"/>
      <c r="C90" s="52" t="s">
        <v>56</v>
      </c>
      <c r="D90" s="53" t="s">
        <v>21</v>
      </c>
      <c r="E90" s="15" t="s">
        <v>15</v>
      </c>
      <c r="F90" s="15" t="s">
        <v>15</v>
      </c>
      <c r="G90" s="15" t="s">
        <v>15</v>
      </c>
      <c r="H90" s="15" t="s">
        <v>15</v>
      </c>
      <c r="I90" s="15" t="s">
        <v>15</v>
      </c>
      <c r="J90" s="15" t="s">
        <v>15</v>
      </c>
      <c r="K90" s="15" t="s">
        <v>15</v>
      </c>
      <c r="L90" s="15" t="s">
        <v>15</v>
      </c>
      <c r="M90" s="15" t="s">
        <v>15</v>
      </c>
      <c r="N90" s="16" t="s">
        <v>15</v>
      </c>
      <c r="O90" s="16" t="s">
        <v>15</v>
      </c>
      <c r="P90" s="16" t="s">
        <v>15</v>
      </c>
      <c r="Q90" s="16" t="s">
        <v>15</v>
      </c>
      <c r="R90" s="16" t="s">
        <v>15</v>
      </c>
      <c r="S90" s="16" t="s">
        <v>15</v>
      </c>
      <c r="T90" s="16" t="s">
        <v>15</v>
      </c>
      <c r="U90" s="16" t="s">
        <v>15</v>
      </c>
      <c r="V90" s="16" t="s">
        <v>15</v>
      </c>
      <c r="W90" s="16" t="s">
        <v>15</v>
      </c>
      <c r="X90" s="16" t="s">
        <v>15</v>
      </c>
      <c r="Y90" s="16" t="s">
        <v>15</v>
      </c>
      <c r="Z90" s="16" t="s">
        <v>15</v>
      </c>
      <c r="AA90" s="16"/>
      <c r="AB90" s="16"/>
      <c r="AC90" s="16"/>
      <c r="AD90" s="16"/>
      <c r="AE90" s="16"/>
      <c r="AF90" s="16"/>
      <c r="AG90" s="16"/>
      <c r="AH90" s="16"/>
      <c r="AI90" s="16"/>
      <c r="AJ90" s="16"/>
      <c r="AK90" s="16"/>
      <c r="AL90" s="16"/>
      <c r="AM90" s="16"/>
      <c r="AN90" s="16"/>
      <c r="AO90" s="16"/>
      <c r="AP90" s="16"/>
    </row>
    <row r="91" spans="2:42" ht="14.45" hidden="1" customHeight="1" x14ac:dyDescent="0.25">
      <c r="B91" s="9"/>
      <c r="C91" s="52" t="s">
        <v>57</v>
      </c>
      <c r="D91" s="53" t="s">
        <v>21</v>
      </c>
      <c r="E91" s="15" t="s">
        <v>15</v>
      </c>
      <c r="F91" s="15" t="s">
        <v>15</v>
      </c>
      <c r="G91" s="15" t="s">
        <v>15</v>
      </c>
      <c r="H91" s="15" t="s">
        <v>15</v>
      </c>
      <c r="I91" s="15" t="s">
        <v>15</v>
      </c>
      <c r="J91" s="15" t="s">
        <v>15</v>
      </c>
      <c r="K91" s="15" t="s">
        <v>15</v>
      </c>
      <c r="L91" s="15" t="s">
        <v>15</v>
      </c>
      <c r="M91" s="15" t="s">
        <v>15</v>
      </c>
      <c r="N91" s="16" t="s">
        <v>15</v>
      </c>
      <c r="O91" s="16" t="s">
        <v>15</v>
      </c>
      <c r="P91" s="16" t="s">
        <v>15</v>
      </c>
      <c r="Q91" s="16" t="s">
        <v>15</v>
      </c>
      <c r="R91" s="16" t="s">
        <v>15</v>
      </c>
      <c r="S91" s="16" t="s">
        <v>15</v>
      </c>
      <c r="T91" s="16" t="s">
        <v>15</v>
      </c>
      <c r="U91" s="16" t="s">
        <v>15</v>
      </c>
      <c r="V91" s="16" t="s">
        <v>15</v>
      </c>
      <c r="W91" s="16" t="s">
        <v>15</v>
      </c>
      <c r="X91" s="16" t="s">
        <v>15</v>
      </c>
      <c r="Y91" s="16" t="s">
        <v>15</v>
      </c>
      <c r="Z91" s="16" t="s">
        <v>15</v>
      </c>
      <c r="AA91" s="16"/>
      <c r="AB91" s="16"/>
      <c r="AC91" s="16"/>
      <c r="AD91" s="16"/>
      <c r="AE91" s="16"/>
      <c r="AF91" s="16"/>
      <c r="AG91" s="16"/>
      <c r="AH91" s="16"/>
      <c r="AI91" s="16"/>
      <c r="AJ91" s="16"/>
      <c r="AK91" s="16"/>
      <c r="AL91" s="16"/>
      <c r="AM91" s="16"/>
      <c r="AN91" s="16"/>
      <c r="AO91" s="16"/>
      <c r="AP91" s="16"/>
    </row>
    <row r="92" spans="2:42" ht="14.45" hidden="1" customHeight="1" x14ac:dyDescent="0.25">
      <c r="B92" s="9"/>
      <c r="C92" s="52" t="s">
        <v>58</v>
      </c>
      <c r="D92" s="53" t="s">
        <v>21</v>
      </c>
      <c r="E92" s="15" t="s">
        <v>15</v>
      </c>
      <c r="F92" s="15" t="s">
        <v>15</v>
      </c>
      <c r="G92" s="15" t="s">
        <v>15</v>
      </c>
      <c r="H92" s="15" t="s">
        <v>15</v>
      </c>
      <c r="I92" s="15" t="s">
        <v>15</v>
      </c>
      <c r="J92" s="15" t="s">
        <v>15</v>
      </c>
      <c r="K92" s="15" t="s">
        <v>15</v>
      </c>
      <c r="L92" s="15" t="s">
        <v>15</v>
      </c>
      <c r="M92" s="15" t="s">
        <v>15</v>
      </c>
      <c r="N92" s="16" t="s">
        <v>15</v>
      </c>
      <c r="O92" s="16" t="s">
        <v>15</v>
      </c>
      <c r="P92" s="16" t="s">
        <v>15</v>
      </c>
      <c r="Q92" s="16" t="s">
        <v>15</v>
      </c>
      <c r="R92" s="16">
        <v>0.30999998754600006</v>
      </c>
      <c r="S92" s="16" t="s">
        <v>15</v>
      </c>
      <c r="T92" s="16" t="s">
        <v>15</v>
      </c>
      <c r="U92" s="16">
        <v>0.32000000962000003</v>
      </c>
      <c r="V92" s="16" t="s">
        <v>15</v>
      </c>
      <c r="W92" s="16" t="s">
        <v>15</v>
      </c>
      <c r="X92" s="16" t="s">
        <v>15</v>
      </c>
      <c r="Y92" s="16" t="s">
        <v>15</v>
      </c>
      <c r="Z92" s="16" t="s">
        <v>15</v>
      </c>
      <c r="AA92" s="16"/>
      <c r="AB92" s="16"/>
      <c r="AC92" s="16"/>
      <c r="AD92" s="16"/>
      <c r="AE92" s="16"/>
      <c r="AF92" s="16"/>
      <c r="AG92" s="16"/>
      <c r="AH92" s="16"/>
      <c r="AI92" s="16"/>
      <c r="AJ92" s="16"/>
      <c r="AK92" s="16"/>
      <c r="AL92" s="16"/>
      <c r="AM92" s="16"/>
      <c r="AN92" s="16"/>
      <c r="AO92" s="16"/>
      <c r="AP92" s="16"/>
    </row>
    <row r="93" spans="2:42" ht="14.45" hidden="1" customHeight="1" x14ac:dyDescent="0.25">
      <c r="B93" s="9"/>
      <c r="C93" s="52" t="s">
        <v>59</v>
      </c>
      <c r="D93" s="53" t="s">
        <v>21</v>
      </c>
      <c r="E93" s="15" t="s">
        <v>15</v>
      </c>
      <c r="F93" s="15" t="s">
        <v>15</v>
      </c>
      <c r="G93" s="15" t="s">
        <v>15</v>
      </c>
      <c r="H93" s="15" t="s">
        <v>15</v>
      </c>
      <c r="I93" s="15" t="s">
        <v>15</v>
      </c>
      <c r="J93" s="15" t="s">
        <v>15</v>
      </c>
      <c r="K93" s="15" t="s">
        <v>15</v>
      </c>
      <c r="L93" s="15" t="s">
        <v>15</v>
      </c>
      <c r="M93" s="15" t="s">
        <v>15</v>
      </c>
      <c r="N93" s="16" t="s">
        <v>15</v>
      </c>
      <c r="O93" s="16" t="s">
        <v>15</v>
      </c>
      <c r="P93" s="16" t="s">
        <v>15</v>
      </c>
      <c r="Q93" s="16" t="s">
        <v>15</v>
      </c>
      <c r="R93" s="16" t="s">
        <v>15</v>
      </c>
      <c r="S93" s="16" t="s">
        <v>15</v>
      </c>
      <c r="T93" s="16" t="s">
        <v>15</v>
      </c>
      <c r="U93" s="16" t="s">
        <v>15</v>
      </c>
      <c r="V93" s="16" t="s">
        <v>15</v>
      </c>
      <c r="W93" s="16" t="s">
        <v>15</v>
      </c>
      <c r="X93" s="16" t="s">
        <v>15</v>
      </c>
      <c r="Y93" s="16" t="s">
        <v>15</v>
      </c>
      <c r="Z93" s="16" t="s">
        <v>15</v>
      </c>
      <c r="AA93" s="16"/>
      <c r="AB93" s="16"/>
      <c r="AC93" s="16"/>
      <c r="AD93" s="16"/>
      <c r="AE93" s="16"/>
      <c r="AF93" s="16"/>
      <c r="AG93" s="16"/>
      <c r="AH93" s="16"/>
      <c r="AI93" s="16"/>
      <c r="AJ93" s="16"/>
      <c r="AK93" s="16"/>
      <c r="AL93" s="16"/>
      <c r="AM93" s="16"/>
      <c r="AN93" s="16"/>
      <c r="AO93" s="16"/>
      <c r="AP93" s="16"/>
    </row>
    <row r="94" spans="2:42" ht="14.45" hidden="1" customHeight="1" x14ac:dyDescent="0.25">
      <c r="B94" s="9"/>
      <c r="C94" s="52" t="s">
        <v>60</v>
      </c>
      <c r="D94" s="53" t="s">
        <v>21</v>
      </c>
      <c r="E94" s="15" t="s">
        <v>15</v>
      </c>
      <c r="F94" s="15" t="s">
        <v>15</v>
      </c>
      <c r="G94" s="15" t="s">
        <v>15</v>
      </c>
      <c r="H94" s="15" t="s">
        <v>15</v>
      </c>
      <c r="I94" s="15" t="s">
        <v>15</v>
      </c>
      <c r="J94" s="15" t="s">
        <v>15</v>
      </c>
      <c r="K94" s="15" t="s">
        <v>15</v>
      </c>
      <c r="L94" s="15" t="s">
        <v>15</v>
      </c>
      <c r="M94" s="15" t="s">
        <v>15</v>
      </c>
      <c r="N94" s="16" t="s">
        <v>15</v>
      </c>
      <c r="O94" s="16" t="s">
        <v>15</v>
      </c>
      <c r="P94" s="16" t="s">
        <v>15</v>
      </c>
      <c r="Q94" s="16" t="s">
        <v>15</v>
      </c>
      <c r="R94" s="16" t="s">
        <v>15</v>
      </c>
      <c r="S94" s="16" t="s">
        <v>15</v>
      </c>
      <c r="T94" s="16" t="s">
        <v>15</v>
      </c>
      <c r="U94" s="16" t="s">
        <v>15</v>
      </c>
      <c r="V94" s="16" t="s">
        <v>15</v>
      </c>
      <c r="W94" s="16" t="s">
        <v>15</v>
      </c>
      <c r="X94" s="16" t="s">
        <v>15</v>
      </c>
      <c r="Y94" s="16" t="s">
        <v>15</v>
      </c>
      <c r="Z94" s="16" t="s">
        <v>15</v>
      </c>
      <c r="AA94" s="16"/>
      <c r="AB94" s="16"/>
      <c r="AC94" s="16"/>
      <c r="AD94" s="16"/>
      <c r="AE94" s="16"/>
      <c r="AF94" s="16"/>
      <c r="AG94" s="16"/>
      <c r="AH94" s="16"/>
      <c r="AI94" s="16"/>
      <c r="AJ94" s="16"/>
      <c r="AK94" s="16"/>
      <c r="AL94" s="16"/>
      <c r="AM94" s="16"/>
      <c r="AN94" s="16"/>
      <c r="AO94" s="16"/>
      <c r="AP94" s="16"/>
    </row>
    <row r="95" spans="2:42" ht="14.45" hidden="1" customHeight="1" x14ac:dyDescent="0.25">
      <c r="B95" s="9"/>
      <c r="C95" s="52" t="s">
        <v>61</v>
      </c>
      <c r="D95" s="53" t="s">
        <v>21</v>
      </c>
      <c r="E95" s="15" t="s">
        <v>15</v>
      </c>
      <c r="F95" s="15" t="s">
        <v>15</v>
      </c>
      <c r="G95" s="15" t="s">
        <v>15</v>
      </c>
      <c r="H95" s="15" t="s">
        <v>15</v>
      </c>
      <c r="I95" s="15" t="s">
        <v>15</v>
      </c>
      <c r="J95" s="15" t="s">
        <v>15</v>
      </c>
      <c r="K95" s="15" t="s">
        <v>15</v>
      </c>
      <c r="L95" s="15" t="s">
        <v>15</v>
      </c>
      <c r="M95" s="15" t="s">
        <v>15</v>
      </c>
      <c r="N95" s="16" t="s">
        <v>15</v>
      </c>
      <c r="O95" s="16" t="s">
        <v>15</v>
      </c>
      <c r="P95" s="16" t="s">
        <v>15</v>
      </c>
      <c r="Q95" s="16" t="s">
        <v>15</v>
      </c>
      <c r="R95" s="16" t="s">
        <v>15</v>
      </c>
      <c r="S95" s="16" t="s">
        <v>15</v>
      </c>
      <c r="T95" s="16">
        <v>34.000000017200009</v>
      </c>
      <c r="U95" s="16" t="s">
        <v>15</v>
      </c>
      <c r="V95" s="16">
        <v>0.31000000094500002</v>
      </c>
      <c r="W95" s="16" t="s">
        <v>15</v>
      </c>
      <c r="X95" s="16" t="s">
        <v>15</v>
      </c>
      <c r="Y95" s="16" t="s">
        <v>15</v>
      </c>
      <c r="Z95" s="16" t="s">
        <v>15</v>
      </c>
      <c r="AA95" s="16"/>
      <c r="AB95" s="16"/>
      <c r="AC95" s="16"/>
      <c r="AD95" s="16"/>
      <c r="AE95" s="16"/>
      <c r="AF95" s="16"/>
      <c r="AG95" s="16"/>
      <c r="AH95" s="16"/>
      <c r="AI95" s="16"/>
      <c r="AJ95" s="16"/>
      <c r="AK95" s="16"/>
      <c r="AL95" s="16"/>
      <c r="AM95" s="16"/>
      <c r="AN95" s="16"/>
      <c r="AO95" s="16"/>
      <c r="AP95" s="16"/>
    </row>
    <row r="96" spans="2:42" ht="14.45" hidden="1" customHeight="1" x14ac:dyDescent="0.25">
      <c r="B96" s="9"/>
      <c r="C96" s="52" t="s">
        <v>62</v>
      </c>
      <c r="D96" s="53" t="s">
        <v>21</v>
      </c>
      <c r="E96" s="15" t="s">
        <v>15</v>
      </c>
      <c r="F96" s="15" t="s">
        <v>15</v>
      </c>
      <c r="G96" s="15" t="s">
        <v>15</v>
      </c>
      <c r="H96" s="15" t="s">
        <v>15</v>
      </c>
      <c r="I96" s="15" t="s">
        <v>15</v>
      </c>
      <c r="J96" s="15" t="s">
        <v>15</v>
      </c>
      <c r="K96" s="15" t="s">
        <v>15</v>
      </c>
      <c r="L96" s="15" t="s">
        <v>15</v>
      </c>
      <c r="M96" s="15" t="s">
        <v>15</v>
      </c>
      <c r="N96" s="16" t="s">
        <v>15</v>
      </c>
      <c r="O96" s="16" t="s">
        <v>15</v>
      </c>
      <c r="P96" s="16" t="s">
        <v>15</v>
      </c>
      <c r="Q96" s="16" t="s">
        <v>15</v>
      </c>
      <c r="R96" s="16">
        <v>0.24000000721500003</v>
      </c>
      <c r="S96" s="16" t="s">
        <v>15</v>
      </c>
      <c r="T96" s="16" t="s">
        <v>15</v>
      </c>
      <c r="U96" s="16" t="s">
        <v>15</v>
      </c>
      <c r="V96" s="16" t="s">
        <v>15</v>
      </c>
      <c r="W96" s="16" t="s">
        <v>15</v>
      </c>
      <c r="X96" s="16" t="s">
        <v>15</v>
      </c>
      <c r="Y96" s="16" t="s">
        <v>15</v>
      </c>
      <c r="Z96" s="16" t="s">
        <v>15</v>
      </c>
      <c r="AA96" s="16"/>
      <c r="AB96" s="16"/>
      <c r="AC96" s="16"/>
      <c r="AD96" s="16"/>
      <c r="AE96" s="16"/>
      <c r="AF96" s="16"/>
      <c r="AG96" s="16"/>
      <c r="AH96" s="16"/>
      <c r="AI96" s="16"/>
      <c r="AJ96" s="16"/>
      <c r="AK96" s="16"/>
      <c r="AL96" s="16"/>
      <c r="AM96" s="16"/>
      <c r="AN96" s="16"/>
      <c r="AO96" s="16"/>
      <c r="AP96" s="16"/>
    </row>
    <row r="97" spans="2:42" ht="14.45" hidden="1" customHeight="1" x14ac:dyDescent="0.25">
      <c r="B97" s="9"/>
      <c r="C97" s="52" t="s">
        <v>63</v>
      </c>
      <c r="D97" s="53" t="s">
        <v>21</v>
      </c>
      <c r="E97" s="15" t="s">
        <v>15</v>
      </c>
      <c r="F97" s="15" t="s">
        <v>15</v>
      </c>
      <c r="G97" s="15" t="s">
        <v>15</v>
      </c>
      <c r="H97" s="15" t="s">
        <v>15</v>
      </c>
      <c r="I97" s="15" t="s">
        <v>15</v>
      </c>
      <c r="J97" s="15" t="s">
        <v>15</v>
      </c>
      <c r="K97" s="15" t="s">
        <v>15</v>
      </c>
      <c r="L97" s="15" t="s">
        <v>15</v>
      </c>
      <c r="M97" s="15" t="s">
        <v>15</v>
      </c>
      <c r="N97" s="16" t="s">
        <v>15</v>
      </c>
      <c r="O97" s="16" t="s">
        <v>15</v>
      </c>
      <c r="P97" s="16" t="s">
        <v>15</v>
      </c>
      <c r="Q97" s="16" t="s">
        <v>15</v>
      </c>
      <c r="R97" s="16" t="s">
        <v>15</v>
      </c>
      <c r="S97" s="16" t="s">
        <v>15</v>
      </c>
      <c r="T97" s="16" t="s">
        <v>15</v>
      </c>
      <c r="U97" s="16" t="s">
        <v>15</v>
      </c>
      <c r="V97" s="16" t="s">
        <v>15</v>
      </c>
      <c r="W97" s="16" t="s">
        <v>15</v>
      </c>
      <c r="X97" s="16" t="s">
        <v>15</v>
      </c>
      <c r="Y97" s="16" t="s">
        <v>15</v>
      </c>
      <c r="Z97" s="16" t="s">
        <v>15</v>
      </c>
      <c r="AA97" s="16"/>
      <c r="AB97" s="16"/>
      <c r="AC97" s="16"/>
      <c r="AD97" s="16"/>
      <c r="AE97" s="16"/>
      <c r="AF97" s="16"/>
      <c r="AG97" s="16"/>
      <c r="AH97" s="16"/>
      <c r="AI97" s="16"/>
      <c r="AJ97" s="16"/>
      <c r="AK97" s="16"/>
      <c r="AL97" s="16"/>
      <c r="AM97" s="16"/>
      <c r="AN97" s="16"/>
      <c r="AO97" s="16"/>
      <c r="AP97" s="16"/>
    </row>
    <row r="98" spans="2:42" ht="14.45" hidden="1" customHeight="1" x14ac:dyDescent="0.25">
      <c r="B98" s="9"/>
      <c r="C98" s="52" t="s">
        <v>64</v>
      </c>
      <c r="D98" s="53" t="s">
        <v>21</v>
      </c>
      <c r="E98" s="15" t="s">
        <v>15</v>
      </c>
      <c r="F98" s="15" t="s">
        <v>15</v>
      </c>
      <c r="G98" s="15" t="s">
        <v>15</v>
      </c>
      <c r="H98" s="15" t="s">
        <v>15</v>
      </c>
      <c r="I98" s="15" t="s">
        <v>15</v>
      </c>
      <c r="J98" s="15" t="s">
        <v>15</v>
      </c>
      <c r="K98" s="15" t="s">
        <v>15</v>
      </c>
      <c r="L98" s="15" t="s">
        <v>15</v>
      </c>
      <c r="M98" s="15" t="s">
        <v>15</v>
      </c>
      <c r="N98" s="16" t="s">
        <v>15</v>
      </c>
      <c r="O98" s="16" t="s">
        <v>15</v>
      </c>
      <c r="P98" s="16" t="s">
        <v>15</v>
      </c>
      <c r="Q98" s="16" t="s">
        <v>15</v>
      </c>
      <c r="R98" s="16" t="s">
        <v>15</v>
      </c>
      <c r="S98" s="16" t="s">
        <v>15</v>
      </c>
      <c r="T98" s="16" t="s">
        <v>15</v>
      </c>
      <c r="U98" s="16" t="s">
        <v>15</v>
      </c>
      <c r="V98" s="16" t="s">
        <v>15</v>
      </c>
      <c r="W98" s="16" t="s">
        <v>15</v>
      </c>
      <c r="X98" s="16" t="s">
        <v>15</v>
      </c>
      <c r="Y98" s="16" t="s">
        <v>15</v>
      </c>
      <c r="Z98" s="16" t="s">
        <v>15</v>
      </c>
      <c r="AA98" s="16"/>
      <c r="AB98" s="16"/>
      <c r="AC98" s="16"/>
      <c r="AD98" s="16"/>
      <c r="AE98" s="16"/>
      <c r="AF98" s="16"/>
      <c r="AG98" s="16"/>
      <c r="AH98" s="16"/>
      <c r="AI98" s="16"/>
      <c r="AJ98" s="16"/>
      <c r="AK98" s="16"/>
      <c r="AL98" s="16"/>
      <c r="AM98" s="16"/>
      <c r="AN98" s="16"/>
      <c r="AO98" s="16"/>
      <c r="AP98" s="16"/>
    </row>
    <row r="99" spans="2:42" ht="14.45" hidden="1" customHeight="1" x14ac:dyDescent="0.25">
      <c r="B99" s="9"/>
      <c r="C99" s="52" t="s">
        <v>65</v>
      </c>
      <c r="D99" s="53" t="s">
        <v>21</v>
      </c>
      <c r="E99" s="15" t="s">
        <v>15</v>
      </c>
      <c r="F99" s="15" t="s">
        <v>15</v>
      </c>
      <c r="G99" s="15" t="s">
        <v>15</v>
      </c>
      <c r="H99" s="15" t="s">
        <v>15</v>
      </c>
      <c r="I99" s="15" t="s">
        <v>15</v>
      </c>
      <c r="J99" s="15" t="s">
        <v>15</v>
      </c>
      <c r="K99" s="15" t="s">
        <v>15</v>
      </c>
      <c r="L99" s="15" t="s">
        <v>15</v>
      </c>
      <c r="M99" s="15" t="s">
        <v>15</v>
      </c>
      <c r="N99" s="16" t="s">
        <v>15</v>
      </c>
      <c r="O99" s="16" t="s">
        <v>15</v>
      </c>
      <c r="P99" s="16" t="s">
        <v>15</v>
      </c>
      <c r="Q99" s="16" t="s">
        <v>15</v>
      </c>
      <c r="R99" s="16">
        <v>0.31999999622100006</v>
      </c>
      <c r="S99" s="16" t="s">
        <v>15</v>
      </c>
      <c r="T99" s="16" t="s">
        <v>15</v>
      </c>
      <c r="U99" s="16">
        <v>0.25000000249100002</v>
      </c>
      <c r="V99" s="16" t="s">
        <v>15</v>
      </c>
      <c r="W99" s="16" t="s">
        <v>15</v>
      </c>
      <c r="X99" s="16" t="s">
        <v>15</v>
      </c>
      <c r="Y99" s="16" t="s">
        <v>15</v>
      </c>
      <c r="Z99" s="16" t="s">
        <v>15</v>
      </c>
      <c r="AA99" s="16"/>
      <c r="AB99" s="16"/>
      <c r="AC99" s="16"/>
      <c r="AD99" s="16"/>
      <c r="AE99" s="16"/>
      <c r="AF99" s="16"/>
      <c r="AG99" s="16"/>
      <c r="AH99" s="16"/>
      <c r="AI99" s="16"/>
      <c r="AJ99" s="16"/>
      <c r="AK99" s="16"/>
      <c r="AL99" s="16"/>
      <c r="AM99" s="16"/>
      <c r="AN99" s="16"/>
      <c r="AO99" s="16"/>
      <c r="AP99" s="16"/>
    </row>
    <row r="100" spans="2:42" ht="14.45" hidden="1" customHeight="1" x14ac:dyDescent="0.25">
      <c r="B100" s="9"/>
      <c r="C100" s="52" t="s">
        <v>66</v>
      </c>
      <c r="D100" s="53" t="s">
        <v>21</v>
      </c>
      <c r="E100" s="15" t="s">
        <v>15</v>
      </c>
      <c r="F100" s="15" t="s">
        <v>15</v>
      </c>
      <c r="G100" s="15" t="s">
        <v>15</v>
      </c>
      <c r="H100" s="15" t="s">
        <v>15</v>
      </c>
      <c r="I100" s="15" t="s">
        <v>15</v>
      </c>
      <c r="J100" s="15" t="s">
        <v>15</v>
      </c>
      <c r="K100" s="15" t="s">
        <v>15</v>
      </c>
      <c r="L100" s="15" t="s">
        <v>15</v>
      </c>
      <c r="M100" s="15" t="s">
        <v>15</v>
      </c>
      <c r="N100" s="16" t="s">
        <v>15</v>
      </c>
      <c r="O100" s="16" t="s">
        <v>15</v>
      </c>
      <c r="P100" s="16" t="s">
        <v>15</v>
      </c>
      <c r="Q100" s="16" t="s">
        <v>15</v>
      </c>
      <c r="R100" s="16" t="s">
        <v>15</v>
      </c>
      <c r="S100" s="16" t="s">
        <v>15</v>
      </c>
      <c r="T100" s="16" t="s">
        <v>15</v>
      </c>
      <c r="U100" s="16" t="s">
        <v>15</v>
      </c>
      <c r="V100" s="16" t="s">
        <v>15</v>
      </c>
      <c r="W100" s="16" t="s">
        <v>15</v>
      </c>
      <c r="X100" s="16" t="s">
        <v>15</v>
      </c>
      <c r="Y100" s="16" t="s">
        <v>15</v>
      </c>
      <c r="Z100" s="16" t="s">
        <v>15</v>
      </c>
      <c r="AA100" s="16"/>
      <c r="AB100" s="16"/>
      <c r="AC100" s="16"/>
      <c r="AD100" s="16"/>
      <c r="AE100" s="16"/>
      <c r="AF100" s="16"/>
      <c r="AG100" s="16"/>
      <c r="AH100" s="16"/>
      <c r="AI100" s="16"/>
      <c r="AJ100" s="16"/>
      <c r="AK100" s="16"/>
      <c r="AL100" s="16"/>
      <c r="AM100" s="16"/>
      <c r="AN100" s="16"/>
      <c r="AO100" s="16"/>
      <c r="AP100" s="16"/>
    </row>
    <row r="101" spans="2:42" ht="14.45" hidden="1" customHeight="1" x14ac:dyDescent="0.25">
      <c r="B101" s="9"/>
      <c r="C101" s="52" t="s">
        <v>67</v>
      </c>
      <c r="D101" s="53" t="s">
        <v>21</v>
      </c>
      <c r="E101" s="15" t="s">
        <v>15</v>
      </c>
      <c r="F101" s="15" t="s">
        <v>15</v>
      </c>
      <c r="G101" s="15" t="s">
        <v>15</v>
      </c>
      <c r="H101" s="15" t="s">
        <v>15</v>
      </c>
      <c r="I101" s="15" t="s">
        <v>15</v>
      </c>
      <c r="J101" s="15" t="s">
        <v>15</v>
      </c>
      <c r="K101" s="15" t="s">
        <v>15</v>
      </c>
      <c r="L101" s="15" t="s">
        <v>15</v>
      </c>
      <c r="M101" s="15" t="s">
        <v>15</v>
      </c>
      <c r="N101" s="16">
        <v>0.45251350681500002</v>
      </c>
      <c r="O101" s="16" t="s">
        <v>15</v>
      </c>
      <c r="P101" s="16" t="s">
        <v>15</v>
      </c>
      <c r="Q101" s="16" t="s">
        <v>15</v>
      </c>
      <c r="R101" s="16" t="s">
        <v>15</v>
      </c>
      <c r="S101" s="16" t="s">
        <v>15</v>
      </c>
      <c r="T101" s="16" t="s">
        <v>15</v>
      </c>
      <c r="U101" s="16" t="s">
        <v>15</v>
      </c>
      <c r="V101" s="16" t="s">
        <v>15</v>
      </c>
      <c r="W101" s="16" t="s">
        <v>15</v>
      </c>
      <c r="X101" s="16" t="s">
        <v>15</v>
      </c>
      <c r="Y101" s="16" t="s">
        <v>15</v>
      </c>
      <c r="Z101" s="16" t="s">
        <v>15</v>
      </c>
      <c r="AA101" s="16"/>
      <c r="AB101" s="16"/>
      <c r="AC101" s="16"/>
      <c r="AD101" s="16"/>
      <c r="AE101" s="16"/>
      <c r="AF101" s="16"/>
      <c r="AG101" s="16"/>
      <c r="AH101" s="16"/>
      <c r="AI101" s="16"/>
      <c r="AJ101" s="16"/>
      <c r="AK101" s="16"/>
      <c r="AL101" s="16"/>
      <c r="AM101" s="16"/>
      <c r="AN101" s="16"/>
      <c r="AO101" s="16"/>
      <c r="AP101" s="16"/>
    </row>
    <row r="102" spans="2:42" ht="14.45" hidden="1" customHeight="1" x14ac:dyDescent="0.25">
      <c r="B102" s="9"/>
      <c r="C102" s="52" t="s">
        <v>68</v>
      </c>
      <c r="D102" s="53" t="s">
        <v>21</v>
      </c>
      <c r="E102" s="15" t="s">
        <v>15</v>
      </c>
      <c r="F102" s="15" t="s">
        <v>15</v>
      </c>
      <c r="G102" s="15" t="s">
        <v>15</v>
      </c>
      <c r="H102" s="15" t="s">
        <v>15</v>
      </c>
      <c r="I102" s="15" t="s">
        <v>15</v>
      </c>
      <c r="J102" s="15" t="s">
        <v>15</v>
      </c>
      <c r="K102" s="15" t="s">
        <v>15</v>
      </c>
      <c r="L102" s="15" t="s">
        <v>15</v>
      </c>
      <c r="M102" s="15" t="s">
        <v>15</v>
      </c>
      <c r="N102" s="16">
        <v>0.40999999390199998</v>
      </c>
      <c r="O102" s="16" t="s">
        <v>15</v>
      </c>
      <c r="P102" s="16" t="s">
        <v>15</v>
      </c>
      <c r="Q102" s="16" t="s">
        <v>15</v>
      </c>
      <c r="R102" s="16" t="s">
        <v>15</v>
      </c>
      <c r="S102" s="16" t="s">
        <v>15</v>
      </c>
      <c r="T102" s="16" t="s">
        <v>15</v>
      </c>
      <c r="U102" s="16" t="s">
        <v>15</v>
      </c>
      <c r="V102" s="16" t="s">
        <v>15</v>
      </c>
      <c r="W102" s="16" t="s">
        <v>15</v>
      </c>
      <c r="X102" s="16" t="s">
        <v>15</v>
      </c>
      <c r="Y102" s="16" t="s">
        <v>15</v>
      </c>
      <c r="Z102" s="16" t="s">
        <v>15</v>
      </c>
      <c r="AA102" s="16"/>
      <c r="AB102" s="16"/>
      <c r="AC102" s="16"/>
      <c r="AD102" s="16"/>
      <c r="AE102" s="16"/>
      <c r="AF102" s="16"/>
      <c r="AG102" s="16"/>
      <c r="AH102" s="16"/>
      <c r="AI102" s="16"/>
      <c r="AJ102" s="16"/>
      <c r="AK102" s="16"/>
      <c r="AL102" s="16"/>
      <c r="AM102" s="16"/>
      <c r="AN102" s="16"/>
      <c r="AO102" s="16"/>
      <c r="AP102" s="16"/>
    </row>
    <row r="103" spans="2:42" ht="14.45" hidden="1" customHeight="1" x14ac:dyDescent="0.25">
      <c r="B103" s="9"/>
      <c r="C103" s="52" t="s">
        <v>69</v>
      </c>
      <c r="D103" s="53" t="s">
        <v>21</v>
      </c>
      <c r="E103" s="15" t="s">
        <v>15</v>
      </c>
      <c r="F103" s="15" t="s">
        <v>15</v>
      </c>
      <c r="G103" s="15" t="s">
        <v>15</v>
      </c>
      <c r="H103" s="15" t="s">
        <v>15</v>
      </c>
      <c r="I103" s="15" t="s">
        <v>15</v>
      </c>
      <c r="J103" s="15" t="s">
        <v>15</v>
      </c>
      <c r="K103" s="15" t="s">
        <v>15</v>
      </c>
      <c r="L103" s="15" t="s">
        <v>15</v>
      </c>
      <c r="M103" s="15" t="s">
        <v>15</v>
      </c>
      <c r="N103" s="16" t="s">
        <v>15</v>
      </c>
      <c r="O103" s="16" t="s">
        <v>15</v>
      </c>
      <c r="P103" s="16" t="s">
        <v>15</v>
      </c>
      <c r="Q103" s="16" t="s">
        <v>15</v>
      </c>
      <c r="R103" s="16" t="s">
        <v>15</v>
      </c>
      <c r="S103" s="16" t="s">
        <v>15</v>
      </c>
      <c r="T103" s="16" t="s">
        <v>15</v>
      </c>
      <c r="U103" s="16" t="s">
        <v>15</v>
      </c>
      <c r="V103" s="16" t="s">
        <v>15</v>
      </c>
      <c r="W103" s="16" t="s">
        <v>15</v>
      </c>
      <c r="X103" s="16" t="s">
        <v>15</v>
      </c>
      <c r="Y103" s="16" t="s">
        <v>15</v>
      </c>
      <c r="Z103" s="16" t="s">
        <v>15</v>
      </c>
      <c r="AA103" s="16"/>
      <c r="AB103" s="16"/>
      <c r="AC103" s="16"/>
      <c r="AD103" s="16"/>
      <c r="AE103" s="16"/>
      <c r="AF103" s="16"/>
      <c r="AG103" s="16"/>
      <c r="AH103" s="16"/>
      <c r="AI103" s="16"/>
      <c r="AJ103" s="16"/>
      <c r="AK103" s="16"/>
      <c r="AL103" s="16"/>
      <c r="AM103" s="16"/>
      <c r="AN103" s="16"/>
      <c r="AO103" s="16"/>
      <c r="AP103" s="16"/>
    </row>
    <row r="104" spans="2:42" ht="14.45" hidden="1" customHeight="1" x14ac:dyDescent="0.25">
      <c r="B104" s="9"/>
      <c r="C104" s="52" t="s">
        <v>70</v>
      </c>
      <c r="D104" s="53" t="s">
        <v>21</v>
      </c>
      <c r="E104" s="15" t="s">
        <v>15</v>
      </c>
      <c r="F104" s="15" t="s">
        <v>15</v>
      </c>
      <c r="G104" s="15" t="s">
        <v>15</v>
      </c>
      <c r="H104" s="15" t="s">
        <v>15</v>
      </c>
      <c r="I104" s="15" t="s">
        <v>15</v>
      </c>
      <c r="J104" s="15" t="s">
        <v>15</v>
      </c>
      <c r="K104" s="15" t="s">
        <v>15</v>
      </c>
      <c r="L104" s="15" t="s">
        <v>15</v>
      </c>
      <c r="M104" s="15" t="s">
        <v>15</v>
      </c>
      <c r="N104" s="16" t="s">
        <v>15</v>
      </c>
      <c r="O104" s="16" t="s">
        <v>15</v>
      </c>
      <c r="P104" s="16">
        <v>43.786201117180006</v>
      </c>
      <c r="Q104" s="16" t="s">
        <v>15</v>
      </c>
      <c r="R104" s="16" t="s">
        <v>15</v>
      </c>
      <c r="S104" s="16" t="s">
        <v>15</v>
      </c>
      <c r="T104" s="16">
        <v>43.803019662570996</v>
      </c>
      <c r="U104" s="16" t="s">
        <v>15</v>
      </c>
      <c r="V104" s="16">
        <v>0.276762253959</v>
      </c>
      <c r="W104" s="16" t="s">
        <v>15</v>
      </c>
      <c r="X104" s="16" t="s">
        <v>15</v>
      </c>
      <c r="Y104" s="16" t="s">
        <v>15</v>
      </c>
      <c r="Z104" s="16" t="s">
        <v>15</v>
      </c>
      <c r="AA104" s="16"/>
      <c r="AB104" s="16"/>
      <c r="AC104" s="16"/>
      <c r="AD104" s="16"/>
      <c r="AE104" s="16"/>
      <c r="AF104" s="16"/>
      <c r="AG104" s="16"/>
      <c r="AH104" s="16"/>
      <c r="AI104" s="16"/>
      <c r="AJ104" s="16"/>
      <c r="AK104" s="16"/>
      <c r="AL104" s="16"/>
      <c r="AM104" s="16"/>
      <c r="AN104" s="16"/>
      <c r="AO104" s="16"/>
      <c r="AP104" s="16"/>
    </row>
    <row r="105" spans="2:42" ht="14.45" hidden="1" customHeight="1" x14ac:dyDescent="0.25">
      <c r="B105" s="9"/>
      <c r="C105" s="52" t="s">
        <v>71</v>
      </c>
      <c r="D105" s="53" t="s">
        <v>21</v>
      </c>
      <c r="E105" s="15" t="s">
        <v>15</v>
      </c>
      <c r="F105" s="15" t="s">
        <v>15</v>
      </c>
      <c r="G105" s="15" t="s">
        <v>15</v>
      </c>
      <c r="H105" s="15" t="s">
        <v>15</v>
      </c>
      <c r="I105" s="15" t="s">
        <v>15</v>
      </c>
      <c r="J105" s="15" t="s">
        <v>15</v>
      </c>
      <c r="K105" s="15" t="s">
        <v>15</v>
      </c>
      <c r="L105" s="15" t="s">
        <v>15</v>
      </c>
      <c r="M105" s="15" t="s">
        <v>15</v>
      </c>
      <c r="N105" s="16" t="s">
        <v>15</v>
      </c>
      <c r="O105" s="16" t="s">
        <v>15</v>
      </c>
      <c r="P105" s="16" t="s">
        <v>15</v>
      </c>
      <c r="Q105" s="16" t="s">
        <v>15</v>
      </c>
      <c r="R105" s="16" t="s">
        <v>15</v>
      </c>
      <c r="S105" s="16" t="s">
        <v>15</v>
      </c>
      <c r="T105" s="16">
        <v>43.584193518898999</v>
      </c>
      <c r="U105" s="16" t="s">
        <v>15</v>
      </c>
      <c r="V105" s="16">
        <v>0.38681574439900002</v>
      </c>
      <c r="W105" s="16" t="s">
        <v>15</v>
      </c>
      <c r="X105" s="16" t="s">
        <v>15</v>
      </c>
      <c r="Y105" s="16" t="s">
        <v>15</v>
      </c>
      <c r="Z105" s="16" t="s">
        <v>15</v>
      </c>
      <c r="AA105" s="16"/>
      <c r="AB105" s="16"/>
      <c r="AC105" s="16"/>
      <c r="AD105" s="16"/>
      <c r="AE105" s="16"/>
      <c r="AF105" s="16"/>
      <c r="AG105" s="16"/>
      <c r="AH105" s="16"/>
      <c r="AI105" s="16"/>
      <c r="AJ105" s="16"/>
      <c r="AK105" s="16"/>
      <c r="AL105" s="16"/>
      <c r="AM105" s="16"/>
      <c r="AN105" s="16"/>
      <c r="AO105" s="16"/>
      <c r="AP105" s="16"/>
    </row>
    <row r="106" spans="2:42" ht="14.45" hidden="1" customHeight="1" x14ac:dyDescent="0.25">
      <c r="B106" s="9"/>
      <c r="C106" s="52" t="s">
        <v>72</v>
      </c>
      <c r="D106" s="53" t="s">
        <v>21</v>
      </c>
      <c r="E106" s="15" t="s">
        <v>15</v>
      </c>
      <c r="F106" s="15" t="s">
        <v>15</v>
      </c>
      <c r="G106" s="15" t="s">
        <v>15</v>
      </c>
      <c r="H106" s="15" t="s">
        <v>15</v>
      </c>
      <c r="I106" s="15" t="s">
        <v>15</v>
      </c>
      <c r="J106" s="15" t="s">
        <v>15</v>
      </c>
      <c r="K106" s="15" t="s">
        <v>15</v>
      </c>
      <c r="L106" s="15" t="s">
        <v>15</v>
      </c>
      <c r="M106" s="15" t="s">
        <v>15</v>
      </c>
      <c r="N106" s="16" t="s">
        <v>15</v>
      </c>
      <c r="O106" s="16" t="s">
        <v>15</v>
      </c>
      <c r="P106" s="16" t="s">
        <v>15</v>
      </c>
      <c r="Q106" s="16" t="s">
        <v>15</v>
      </c>
      <c r="R106" s="16" t="s">
        <v>15</v>
      </c>
      <c r="S106" s="16" t="s">
        <v>15</v>
      </c>
      <c r="T106" s="16">
        <v>36.000000010330005</v>
      </c>
      <c r="U106" s="16" t="s">
        <v>15</v>
      </c>
      <c r="V106" s="16">
        <v>0.34000000017200005</v>
      </c>
      <c r="W106" s="16" t="s">
        <v>15</v>
      </c>
      <c r="X106" s="16" t="s">
        <v>15</v>
      </c>
      <c r="Y106" s="16" t="s">
        <v>15</v>
      </c>
      <c r="Z106" s="16" t="s">
        <v>15</v>
      </c>
      <c r="AA106" s="16"/>
      <c r="AB106" s="16"/>
      <c r="AC106" s="16"/>
      <c r="AD106" s="16"/>
      <c r="AE106" s="16"/>
      <c r="AF106" s="16"/>
      <c r="AG106" s="16"/>
      <c r="AH106" s="16"/>
      <c r="AI106" s="16"/>
      <c r="AJ106" s="16"/>
      <c r="AK106" s="16"/>
      <c r="AL106" s="16"/>
      <c r="AM106" s="16"/>
      <c r="AN106" s="16"/>
      <c r="AO106" s="16"/>
      <c r="AP106" s="16"/>
    </row>
    <row r="107" spans="2:42" ht="14.45" hidden="1" customHeight="1" x14ac:dyDescent="0.25">
      <c r="B107" s="9"/>
      <c r="C107" s="52" t="s">
        <v>73</v>
      </c>
      <c r="D107" s="53" t="s">
        <v>21</v>
      </c>
      <c r="E107" s="15" t="s">
        <v>15</v>
      </c>
      <c r="F107" s="15" t="s">
        <v>15</v>
      </c>
      <c r="G107" s="15" t="s">
        <v>15</v>
      </c>
      <c r="H107" s="15" t="s">
        <v>15</v>
      </c>
      <c r="I107" s="15" t="s">
        <v>15</v>
      </c>
      <c r="J107" s="15" t="s">
        <v>15</v>
      </c>
      <c r="K107" s="15" t="s">
        <v>15</v>
      </c>
      <c r="L107" s="15" t="s">
        <v>15</v>
      </c>
      <c r="M107" s="15" t="s">
        <v>15</v>
      </c>
      <c r="N107" s="16" t="s">
        <v>15</v>
      </c>
      <c r="O107" s="16" t="s">
        <v>15</v>
      </c>
      <c r="P107" s="16" t="s">
        <v>15</v>
      </c>
      <c r="Q107" s="16" t="s">
        <v>15</v>
      </c>
      <c r="R107" s="16" t="s">
        <v>15</v>
      </c>
      <c r="S107" s="16" t="s">
        <v>15</v>
      </c>
      <c r="T107" s="16" t="s">
        <v>15</v>
      </c>
      <c r="U107" s="16" t="s">
        <v>15</v>
      </c>
      <c r="V107" s="16" t="s">
        <v>15</v>
      </c>
      <c r="W107" s="16" t="s">
        <v>15</v>
      </c>
      <c r="X107" s="16" t="s">
        <v>15</v>
      </c>
      <c r="Y107" s="16" t="s">
        <v>15</v>
      </c>
      <c r="Z107" s="16" t="s">
        <v>15</v>
      </c>
      <c r="AA107" s="16"/>
      <c r="AB107" s="16"/>
      <c r="AC107" s="16"/>
      <c r="AD107" s="16"/>
      <c r="AE107" s="16"/>
      <c r="AF107" s="16"/>
      <c r="AG107" s="16"/>
      <c r="AH107" s="16"/>
      <c r="AI107" s="16"/>
      <c r="AJ107" s="16"/>
      <c r="AK107" s="16"/>
      <c r="AL107" s="16"/>
      <c r="AM107" s="16"/>
      <c r="AN107" s="16"/>
      <c r="AO107" s="16"/>
      <c r="AP107" s="16"/>
    </row>
    <row r="108" spans="2:42" ht="14.45" hidden="1" customHeight="1" x14ac:dyDescent="0.25">
      <c r="B108" s="9"/>
      <c r="C108" s="52" t="s">
        <v>74</v>
      </c>
      <c r="D108" s="53" t="s">
        <v>21</v>
      </c>
      <c r="E108" s="15" t="s">
        <v>15</v>
      </c>
      <c r="F108" s="15" t="s">
        <v>15</v>
      </c>
      <c r="G108" s="15" t="s">
        <v>15</v>
      </c>
      <c r="H108" s="15" t="s">
        <v>15</v>
      </c>
      <c r="I108" s="15" t="s">
        <v>15</v>
      </c>
      <c r="J108" s="15" t="s">
        <v>15</v>
      </c>
      <c r="K108" s="15" t="s">
        <v>15</v>
      </c>
      <c r="L108" s="15" t="s">
        <v>15</v>
      </c>
      <c r="M108" s="15" t="s">
        <v>15</v>
      </c>
      <c r="N108" s="16" t="s">
        <v>15</v>
      </c>
      <c r="O108" s="16" t="s">
        <v>15</v>
      </c>
      <c r="P108" s="16" t="s">
        <v>15</v>
      </c>
      <c r="Q108" s="16" t="s">
        <v>15</v>
      </c>
      <c r="R108" s="16" t="s">
        <v>15</v>
      </c>
      <c r="S108" s="16" t="s">
        <v>15</v>
      </c>
      <c r="T108" s="16">
        <v>43.710507687365016</v>
      </c>
      <c r="U108" s="16">
        <v>0.23999999381600001</v>
      </c>
      <c r="V108" s="16" t="s">
        <v>15</v>
      </c>
      <c r="W108" s="16" t="s">
        <v>15</v>
      </c>
      <c r="X108" s="16" t="s">
        <v>15</v>
      </c>
      <c r="Y108" s="16" t="s">
        <v>15</v>
      </c>
      <c r="Z108" s="16">
        <v>0.28000000171800005</v>
      </c>
      <c r="AA108" s="16"/>
      <c r="AB108" s="16"/>
      <c r="AC108" s="16"/>
      <c r="AD108" s="16"/>
      <c r="AE108" s="16"/>
      <c r="AF108" s="16"/>
      <c r="AG108" s="16"/>
      <c r="AH108" s="16"/>
      <c r="AI108" s="16"/>
      <c r="AJ108" s="16"/>
      <c r="AK108" s="16"/>
      <c r="AL108" s="16"/>
      <c r="AM108" s="16"/>
      <c r="AN108" s="16"/>
      <c r="AO108" s="16"/>
      <c r="AP108" s="16"/>
    </row>
    <row r="109" spans="2:42" ht="14.45" hidden="1" customHeight="1" x14ac:dyDescent="0.25">
      <c r="B109" s="9"/>
      <c r="C109" s="52" t="s">
        <v>75</v>
      </c>
      <c r="D109" s="53" t="s">
        <v>21</v>
      </c>
      <c r="E109" s="15" t="s">
        <v>15</v>
      </c>
      <c r="F109" s="15" t="s">
        <v>15</v>
      </c>
      <c r="G109" s="15" t="s">
        <v>15</v>
      </c>
      <c r="H109" s="15" t="s">
        <v>15</v>
      </c>
      <c r="I109" s="15" t="s">
        <v>15</v>
      </c>
      <c r="J109" s="15" t="s">
        <v>15</v>
      </c>
      <c r="K109" s="15" t="s">
        <v>15</v>
      </c>
      <c r="L109" s="15" t="s">
        <v>15</v>
      </c>
      <c r="M109" s="15" t="s">
        <v>15</v>
      </c>
      <c r="N109" s="16">
        <v>0.34647959578399995</v>
      </c>
      <c r="O109" s="16">
        <v>0.491207125616</v>
      </c>
      <c r="P109" s="16">
        <v>43.650778670286989</v>
      </c>
      <c r="Q109" s="16" t="s">
        <v>15</v>
      </c>
      <c r="R109" s="16" t="s">
        <v>15</v>
      </c>
      <c r="S109" s="16" t="s">
        <v>15</v>
      </c>
      <c r="T109" s="16">
        <v>34.298464430473999</v>
      </c>
      <c r="U109" s="16" t="s">
        <v>15</v>
      </c>
      <c r="V109" s="16">
        <v>0.15614445595900001</v>
      </c>
      <c r="W109" s="16" t="s">
        <v>15</v>
      </c>
      <c r="X109" s="16" t="s">
        <v>15</v>
      </c>
      <c r="Y109" s="16" t="s">
        <v>15</v>
      </c>
      <c r="Z109" s="16" t="s">
        <v>15</v>
      </c>
      <c r="AA109" s="16"/>
      <c r="AB109" s="16"/>
      <c r="AC109" s="16"/>
      <c r="AD109" s="16"/>
      <c r="AE109" s="16"/>
      <c r="AF109" s="16"/>
      <c r="AG109" s="16"/>
      <c r="AH109" s="16"/>
      <c r="AI109" s="16"/>
      <c r="AJ109" s="16"/>
      <c r="AK109" s="16"/>
      <c r="AL109" s="16"/>
      <c r="AM109" s="16"/>
      <c r="AN109" s="16"/>
      <c r="AO109" s="16"/>
      <c r="AP109" s="16"/>
    </row>
    <row r="110" spans="2:42" ht="14.45" hidden="1" customHeight="1" x14ac:dyDescent="0.25">
      <c r="B110" s="9"/>
      <c r="C110" s="52" t="s">
        <v>76</v>
      </c>
      <c r="D110" s="53" t="s">
        <v>21</v>
      </c>
      <c r="E110" s="15" t="s">
        <v>15</v>
      </c>
      <c r="F110" s="15" t="s">
        <v>15</v>
      </c>
      <c r="G110" s="15" t="s">
        <v>15</v>
      </c>
      <c r="H110" s="15" t="s">
        <v>15</v>
      </c>
      <c r="I110" s="15" t="s">
        <v>15</v>
      </c>
      <c r="J110" s="15" t="s">
        <v>15</v>
      </c>
      <c r="K110" s="15" t="s">
        <v>15</v>
      </c>
      <c r="L110" s="15" t="s">
        <v>15</v>
      </c>
      <c r="M110" s="15" t="s">
        <v>15</v>
      </c>
      <c r="N110" s="16">
        <v>0.33237647833400008</v>
      </c>
      <c r="O110" s="16">
        <v>0.20377481918900003</v>
      </c>
      <c r="P110" s="16">
        <v>41.934367560828008</v>
      </c>
      <c r="Q110" s="16" t="s">
        <v>15</v>
      </c>
      <c r="R110" s="16" t="s">
        <v>15</v>
      </c>
      <c r="S110" s="16" t="s">
        <v>15</v>
      </c>
      <c r="T110" s="16">
        <v>36.000000010330005</v>
      </c>
      <c r="U110" s="16" t="s">
        <v>15</v>
      </c>
      <c r="V110" s="16">
        <v>0.38483325515700001</v>
      </c>
      <c r="W110" s="16" t="s">
        <v>15</v>
      </c>
      <c r="X110" s="16" t="s">
        <v>15</v>
      </c>
      <c r="Y110" s="16" t="s">
        <v>15</v>
      </c>
      <c r="Z110" s="16" t="s">
        <v>15</v>
      </c>
      <c r="AA110" s="16"/>
      <c r="AB110" s="16"/>
      <c r="AC110" s="16"/>
      <c r="AD110" s="16"/>
      <c r="AE110" s="16"/>
      <c r="AF110" s="16"/>
      <c r="AG110" s="16"/>
      <c r="AH110" s="16"/>
      <c r="AI110" s="16"/>
      <c r="AJ110" s="16"/>
      <c r="AK110" s="16"/>
      <c r="AL110" s="16"/>
      <c r="AM110" s="16"/>
      <c r="AN110" s="16"/>
      <c r="AO110" s="16"/>
      <c r="AP110" s="16"/>
    </row>
    <row r="111" spans="2:42" ht="14.45" hidden="1" customHeight="1" x14ac:dyDescent="0.25">
      <c r="B111" s="9"/>
      <c r="C111" s="52" t="s">
        <v>77</v>
      </c>
      <c r="D111" s="53" t="s">
        <v>21</v>
      </c>
      <c r="E111" s="15" t="s">
        <v>15</v>
      </c>
      <c r="F111" s="15" t="s">
        <v>15</v>
      </c>
      <c r="G111" s="15" t="s">
        <v>15</v>
      </c>
      <c r="H111" s="15" t="s">
        <v>15</v>
      </c>
      <c r="I111" s="15" t="s">
        <v>15</v>
      </c>
      <c r="J111" s="15" t="s">
        <v>15</v>
      </c>
      <c r="K111" s="15" t="s">
        <v>15</v>
      </c>
      <c r="L111" s="15" t="s">
        <v>15</v>
      </c>
      <c r="M111" s="15" t="s">
        <v>15</v>
      </c>
      <c r="N111" s="16">
        <v>0.40999999390200004</v>
      </c>
      <c r="O111" s="16">
        <v>0.34999999544800003</v>
      </c>
      <c r="P111" s="16" t="s">
        <v>15</v>
      </c>
      <c r="Q111" s="16" t="s">
        <v>15</v>
      </c>
      <c r="R111" s="16" t="s">
        <v>15</v>
      </c>
      <c r="S111" s="16">
        <v>0.31000001434400004</v>
      </c>
      <c r="T111" s="16" t="s">
        <v>15</v>
      </c>
      <c r="U111" s="16" t="s">
        <v>15</v>
      </c>
      <c r="V111" s="16">
        <v>0.34000000017200005</v>
      </c>
      <c r="W111" s="16" t="s">
        <v>15</v>
      </c>
      <c r="X111" s="16">
        <v>0.410000007301</v>
      </c>
      <c r="Y111" s="16">
        <v>0.140000000859</v>
      </c>
      <c r="Z111" s="16" t="s">
        <v>15</v>
      </c>
      <c r="AA111" s="16"/>
      <c r="AB111" s="16"/>
      <c r="AC111" s="16"/>
      <c r="AD111" s="16"/>
      <c r="AE111" s="16"/>
      <c r="AF111" s="16"/>
      <c r="AG111" s="16"/>
      <c r="AH111" s="16"/>
      <c r="AI111" s="16"/>
      <c r="AJ111" s="16"/>
      <c r="AK111" s="16"/>
      <c r="AL111" s="16"/>
      <c r="AM111" s="16"/>
      <c r="AN111" s="16"/>
      <c r="AO111" s="16"/>
      <c r="AP111" s="16"/>
    </row>
    <row r="112" spans="2:42" ht="14.45" hidden="1" customHeight="1" x14ac:dyDescent="0.25">
      <c r="B112" s="9"/>
      <c r="C112" s="52" t="s">
        <v>78</v>
      </c>
      <c r="D112" s="53" t="s">
        <v>21</v>
      </c>
      <c r="E112" s="15" t="s">
        <v>15</v>
      </c>
      <c r="F112" s="15" t="s">
        <v>15</v>
      </c>
      <c r="G112" s="15" t="s">
        <v>15</v>
      </c>
      <c r="H112" s="15" t="s">
        <v>15</v>
      </c>
      <c r="I112" s="15" t="s">
        <v>15</v>
      </c>
      <c r="J112" s="15" t="s">
        <v>15</v>
      </c>
      <c r="K112" s="15" t="s">
        <v>15</v>
      </c>
      <c r="L112" s="15" t="s">
        <v>15</v>
      </c>
      <c r="M112" s="15" t="s">
        <v>15</v>
      </c>
      <c r="N112" s="16" t="s">
        <v>15</v>
      </c>
      <c r="O112" s="16" t="s">
        <v>15</v>
      </c>
      <c r="P112" s="16" t="s">
        <v>15</v>
      </c>
      <c r="Q112" s="16">
        <v>0.36999999939900002</v>
      </c>
      <c r="R112" s="16" t="s">
        <v>15</v>
      </c>
      <c r="S112" s="16" t="s">
        <v>15</v>
      </c>
      <c r="T112" s="16" t="s">
        <v>15</v>
      </c>
      <c r="U112" s="16" t="s">
        <v>15</v>
      </c>
      <c r="V112" s="16" t="s">
        <v>15</v>
      </c>
      <c r="W112" s="16">
        <v>0.42000000257699999</v>
      </c>
      <c r="X112" s="16">
        <v>0.36999999939900002</v>
      </c>
      <c r="Y112" s="16">
        <v>5.9999998454000003E-2</v>
      </c>
      <c r="Z112" s="16" t="s">
        <v>15</v>
      </c>
      <c r="AA112" s="16"/>
      <c r="AB112" s="16"/>
      <c r="AC112" s="16"/>
      <c r="AD112" s="16"/>
      <c r="AE112" s="16"/>
      <c r="AF112" s="16"/>
      <c r="AG112" s="16"/>
      <c r="AH112" s="16"/>
      <c r="AI112" s="16"/>
      <c r="AJ112" s="16"/>
      <c r="AK112" s="16"/>
      <c r="AL112" s="16"/>
      <c r="AM112" s="16"/>
      <c r="AN112" s="16"/>
      <c r="AO112" s="16"/>
      <c r="AP112" s="16"/>
    </row>
    <row r="113" spans="2:42" ht="14.45" hidden="1" customHeight="1" x14ac:dyDescent="0.25">
      <c r="B113" s="9"/>
      <c r="C113" s="52" t="s">
        <v>79</v>
      </c>
      <c r="D113" s="53" t="s">
        <v>21</v>
      </c>
      <c r="E113" s="15" t="s">
        <v>15</v>
      </c>
      <c r="F113" s="15" t="s">
        <v>15</v>
      </c>
      <c r="G113" s="15" t="s">
        <v>15</v>
      </c>
      <c r="H113" s="15" t="s">
        <v>15</v>
      </c>
      <c r="I113" s="15" t="s">
        <v>15</v>
      </c>
      <c r="J113" s="15" t="s">
        <v>15</v>
      </c>
      <c r="K113" s="15" t="s">
        <v>15</v>
      </c>
      <c r="L113" s="15" t="s">
        <v>15</v>
      </c>
      <c r="M113" s="15" t="s">
        <v>15</v>
      </c>
      <c r="N113" s="16" t="s">
        <v>15</v>
      </c>
      <c r="O113" s="16" t="s">
        <v>15</v>
      </c>
      <c r="P113" s="16" t="s">
        <v>15</v>
      </c>
      <c r="Q113" s="16" t="s">
        <v>15</v>
      </c>
      <c r="R113" s="16" t="s">
        <v>15</v>
      </c>
      <c r="S113" s="16" t="s">
        <v>15</v>
      </c>
      <c r="T113" s="16" t="s">
        <v>15</v>
      </c>
      <c r="U113" s="16" t="s">
        <v>15</v>
      </c>
      <c r="V113" s="16" t="s">
        <v>15</v>
      </c>
      <c r="W113" s="16" t="s">
        <v>15</v>
      </c>
      <c r="X113" s="16" t="s">
        <v>15</v>
      </c>
      <c r="Y113" s="16" t="s">
        <v>15</v>
      </c>
      <c r="Z113" s="16" t="s">
        <v>15</v>
      </c>
      <c r="AA113" s="16"/>
      <c r="AB113" s="16"/>
      <c r="AC113" s="16"/>
      <c r="AD113" s="16"/>
      <c r="AE113" s="16"/>
      <c r="AF113" s="16"/>
      <c r="AG113" s="16"/>
      <c r="AH113" s="16"/>
      <c r="AI113" s="16"/>
      <c r="AJ113" s="16"/>
      <c r="AK113" s="16"/>
      <c r="AL113" s="16"/>
      <c r="AM113" s="16"/>
      <c r="AN113" s="16"/>
      <c r="AO113" s="16"/>
      <c r="AP113" s="16"/>
    </row>
    <row r="114" spans="2:42" ht="14.45" hidden="1" customHeight="1" x14ac:dyDescent="0.25">
      <c r="B114" s="9"/>
      <c r="C114" s="52" t="s">
        <v>80</v>
      </c>
      <c r="D114" s="53" t="s">
        <v>21</v>
      </c>
      <c r="E114" s="15" t="s">
        <v>15</v>
      </c>
      <c r="F114" s="15" t="s">
        <v>15</v>
      </c>
      <c r="G114" s="15" t="s">
        <v>15</v>
      </c>
      <c r="H114" s="15" t="s">
        <v>15</v>
      </c>
      <c r="I114" s="15" t="s">
        <v>15</v>
      </c>
      <c r="J114" s="15" t="s">
        <v>15</v>
      </c>
      <c r="K114" s="15" t="s">
        <v>15</v>
      </c>
      <c r="L114" s="15" t="s">
        <v>15</v>
      </c>
      <c r="M114" s="15" t="s">
        <v>15</v>
      </c>
      <c r="N114" s="16" t="s">
        <v>15</v>
      </c>
      <c r="O114" s="16" t="s">
        <v>15</v>
      </c>
      <c r="P114" s="16" t="s">
        <v>15</v>
      </c>
      <c r="Q114" s="16" t="s">
        <v>15</v>
      </c>
      <c r="R114" s="16" t="s">
        <v>15</v>
      </c>
      <c r="S114" s="16" t="s">
        <v>15</v>
      </c>
      <c r="T114" s="16" t="s">
        <v>15</v>
      </c>
      <c r="U114" s="16" t="s">
        <v>15</v>
      </c>
      <c r="V114" s="16" t="s">
        <v>15</v>
      </c>
      <c r="W114" s="16" t="s">
        <v>15</v>
      </c>
      <c r="X114" s="16" t="s">
        <v>15</v>
      </c>
      <c r="Y114" s="16" t="s">
        <v>15</v>
      </c>
      <c r="Z114" s="16" t="s">
        <v>15</v>
      </c>
      <c r="AA114" s="16"/>
      <c r="AB114" s="16"/>
      <c r="AC114" s="16"/>
      <c r="AD114" s="16"/>
      <c r="AE114" s="16"/>
      <c r="AF114" s="16"/>
      <c r="AG114" s="16"/>
      <c r="AH114" s="16"/>
      <c r="AI114" s="16"/>
      <c r="AJ114" s="16"/>
      <c r="AK114" s="16"/>
      <c r="AL114" s="16"/>
      <c r="AM114" s="16"/>
      <c r="AN114" s="16"/>
      <c r="AO114" s="16"/>
      <c r="AP114" s="16"/>
    </row>
    <row r="115" spans="2:42" ht="14.45" hidden="1" customHeight="1" x14ac:dyDescent="0.25">
      <c r="B115" s="9"/>
      <c r="C115" s="52" t="s">
        <v>81</v>
      </c>
      <c r="D115" s="53" t="s">
        <v>21</v>
      </c>
      <c r="E115" s="15" t="s">
        <v>15</v>
      </c>
      <c r="F115" s="15" t="s">
        <v>15</v>
      </c>
      <c r="G115" s="15" t="s">
        <v>15</v>
      </c>
      <c r="H115" s="15" t="s">
        <v>15</v>
      </c>
      <c r="I115" s="15" t="s">
        <v>15</v>
      </c>
      <c r="J115" s="15" t="s">
        <v>15</v>
      </c>
      <c r="K115" s="15" t="s">
        <v>15</v>
      </c>
      <c r="L115" s="15" t="s">
        <v>15</v>
      </c>
      <c r="M115" s="15" t="s">
        <v>15</v>
      </c>
      <c r="N115" s="16" t="s">
        <v>15</v>
      </c>
      <c r="O115" s="16" t="s">
        <v>15</v>
      </c>
      <c r="P115" s="16" t="s">
        <v>15</v>
      </c>
      <c r="Q115" s="16" t="s">
        <v>15</v>
      </c>
      <c r="R115" s="16" t="s">
        <v>15</v>
      </c>
      <c r="S115" s="16" t="s">
        <v>15</v>
      </c>
      <c r="T115" s="16" t="s">
        <v>15</v>
      </c>
      <c r="U115" s="16" t="s">
        <v>15</v>
      </c>
      <c r="V115" s="16" t="s">
        <v>15</v>
      </c>
      <c r="W115" s="16" t="s">
        <v>15</v>
      </c>
      <c r="X115" s="16" t="s">
        <v>15</v>
      </c>
      <c r="Y115" s="16" t="s">
        <v>15</v>
      </c>
      <c r="Z115" s="16" t="s">
        <v>15</v>
      </c>
      <c r="AA115" s="16"/>
      <c r="AB115" s="16"/>
      <c r="AC115" s="16"/>
      <c r="AD115" s="16"/>
      <c r="AE115" s="16"/>
      <c r="AF115" s="16"/>
      <c r="AG115" s="16"/>
      <c r="AH115" s="16"/>
      <c r="AI115" s="16"/>
      <c r="AJ115" s="16"/>
      <c r="AK115" s="16"/>
      <c r="AL115" s="16"/>
      <c r="AM115" s="16"/>
      <c r="AN115" s="16"/>
      <c r="AO115" s="16"/>
      <c r="AP115" s="16"/>
    </row>
    <row r="116" spans="2:42" ht="14.45" hidden="1" customHeight="1" x14ac:dyDescent="0.25">
      <c r="B116" s="9"/>
      <c r="C116" s="52" t="s">
        <v>82</v>
      </c>
      <c r="D116" s="53" t="s">
        <v>21</v>
      </c>
      <c r="E116" s="15" t="s">
        <v>15</v>
      </c>
      <c r="F116" s="15" t="s">
        <v>15</v>
      </c>
      <c r="G116" s="15" t="s">
        <v>15</v>
      </c>
      <c r="H116" s="15" t="s">
        <v>15</v>
      </c>
      <c r="I116" s="15" t="s">
        <v>15</v>
      </c>
      <c r="J116" s="15" t="s">
        <v>15</v>
      </c>
      <c r="K116" s="15" t="s">
        <v>15</v>
      </c>
      <c r="L116" s="15" t="s">
        <v>15</v>
      </c>
      <c r="M116" s="15" t="s">
        <v>15</v>
      </c>
      <c r="N116" s="16" t="s">
        <v>15</v>
      </c>
      <c r="O116" s="16" t="s">
        <v>15</v>
      </c>
      <c r="P116" s="16" t="s">
        <v>15</v>
      </c>
      <c r="Q116" s="16" t="s">
        <v>15</v>
      </c>
      <c r="R116" s="16">
        <v>0.319999996221</v>
      </c>
      <c r="S116" s="16" t="s">
        <v>15</v>
      </c>
      <c r="T116" s="16" t="s">
        <v>15</v>
      </c>
      <c r="U116" s="16" t="s">
        <v>15</v>
      </c>
      <c r="V116" s="16" t="s">
        <v>15</v>
      </c>
      <c r="W116" s="16" t="s">
        <v>15</v>
      </c>
      <c r="X116" s="16" t="s">
        <v>15</v>
      </c>
      <c r="Y116" s="16" t="s">
        <v>15</v>
      </c>
      <c r="Z116" s="16" t="s">
        <v>15</v>
      </c>
      <c r="AA116" s="16"/>
      <c r="AB116" s="16"/>
      <c r="AC116" s="16"/>
      <c r="AD116" s="16"/>
      <c r="AE116" s="16"/>
      <c r="AF116" s="16"/>
      <c r="AG116" s="16"/>
      <c r="AH116" s="16"/>
      <c r="AI116" s="16"/>
      <c r="AJ116" s="16"/>
      <c r="AK116" s="16"/>
      <c r="AL116" s="16"/>
      <c r="AM116" s="16"/>
      <c r="AN116" s="16"/>
      <c r="AO116" s="16"/>
      <c r="AP116" s="16"/>
    </row>
    <row r="117" spans="2:42" ht="14.45" hidden="1" customHeight="1" x14ac:dyDescent="0.25">
      <c r="B117" s="9"/>
      <c r="C117" s="52" t="s">
        <v>83</v>
      </c>
      <c r="D117" s="53" t="s">
        <v>21</v>
      </c>
      <c r="E117" s="15" t="s">
        <v>15</v>
      </c>
      <c r="F117" s="15" t="s">
        <v>15</v>
      </c>
      <c r="G117" s="15" t="s">
        <v>15</v>
      </c>
      <c r="H117" s="15" t="s">
        <v>15</v>
      </c>
      <c r="I117" s="15" t="s">
        <v>15</v>
      </c>
      <c r="J117" s="15" t="s">
        <v>15</v>
      </c>
      <c r="K117" s="15" t="s">
        <v>15</v>
      </c>
      <c r="L117" s="15" t="s">
        <v>15</v>
      </c>
      <c r="M117" s="15" t="s">
        <v>15</v>
      </c>
      <c r="N117" s="16" t="s">
        <v>15</v>
      </c>
      <c r="O117" s="16" t="s">
        <v>15</v>
      </c>
      <c r="P117" s="16" t="s">
        <v>15</v>
      </c>
      <c r="Q117" s="16" t="s">
        <v>15</v>
      </c>
      <c r="R117" s="16" t="s">
        <v>15</v>
      </c>
      <c r="S117" s="16" t="s">
        <v>15</v>
      </c>
      <c r="T117" s="16" t="s">
        <v>15</v>
      </c>
      <c r="U117" s="16" t="s">
        <v>15</v>
      </c>
      <c r="V117" s="16" t="s">
        <v>15</v>
      </c>
      <c r="W117" s="16" t="s">
        <v>15</v>
      </c>
      <c r="X117" s="16" t="s">
        <v>15</v>
      </c>
      <c r="Y117" s="16" t="s">
        <v>15</v>
      </c>
      <c r="Z117" s="16" t="s">
        <v>15</v>
      </c>
      <c r="AA117" s="16"/>
      <c r="AB117" s="16"/>
      <c r="AC117" s="16"/>
      <c r="AD117" s="16"/>
      <c r="AE117" s="16"/>
      <c r="AF117" s="16"/>
      <c r="AG117" s="16"/>
      <c r="AH117" s="16"/>
      <c r="AI117" s="16"/>
      <c r="AJ117" s="16"/>
      <c r="AK117" s="16"/>
      <c r="AL117" s="16"/>
      <c r="AM117" s="16"/>
      <c r="AN117" s="60"/>
      <c r="AO117" s="60"/>
      <c r="AP117" s="60"/>
    </row>
    <row r="118" spans="2:42" x14ac:dyDescent="0.25">
      <c r="B118" s="18"/>
      <c r="C118" s="61"/>
      <c r="D118" s="62"/>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119"/>
      <c r="AO118" s="63"/>
      <c r="AP118" s="63"/>
    </row>
    <row r="119" spans="2:42" x14ac:dyDescent="0.25">
      <c r="B119" s="9"/>
      <c r="C119" s="52"/>
      <c r="D119" s="53"/>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row>
    <row r="120" spans="2:42" x14ac:dyDescent="0.25">
      <c r="B120" s="9"/>
      <c r="C120" s="64" t="s">
        <v>84</v>
      </c>
      <c r="D120" s="53"/>
      <c r="E120" s="65"/>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55"/>
      <c r="AO120" s="55"/>
      <c r="AP120" s="55"/>
    </row>
    <row r="121" spans="2:42" x14ac:dyDescent="0.25">
      <c r="B121" s="9">
        <v>5.0999999999999996</v>
      </c>
      <c r="C121" s="52" t="s">
        <v>85</v>
      </c>
      <c r="D121" s="53" t="s">
        <v>14</v>
      </c>
      <c r="E121" s="55">
        <v>7.5245101109999997</v>
      </c>
      <c r="F121" s="55">
        <v>38.640640150000003</v>
      </c>
      <c r="G121" s="55">
        <v>24.184981830000002</v>
      </c>
      <c r="H121" s="55">
        <v>10.034594500000001</v>
      </c>
      <c r="I121" s="55">
        <v>25.342684769999998</v>
      </c>
      <c r="J121" s="55">
        <v>26.804917194999998</v>
      </c>
      <c r="K121" s="55">
        <v>15.46471086</v>
      </c>
      <c r="L121" s="55">
        <v>52.201212894999998</v>
      </c>
      <c r="M121" s="55">
        <v>5.4033224000000004</v>
      </c>
      <c r="N121" s="55">
        <v>0</v>
      </c>
      <c r="O121" s="55">
        <v>0</v>
      </c>
      <c r="P121" s="55">
        <v>0</v>
      </c>
      <c r="Q121" s="55">
        <v>0</v>
      </c>
      <c r="R121" s="55">
        <v>0</v>
      </c>
      <c r="S121" s="55">
        <v>0</v>
      </c>
      <c r="T121" s="55">
        <v>0</v>
      </c>
      <c r="U121" s="55">
        <v>0</v>
      </c>
      <c r="V121" s="55">
        <v>0</v>
      </c>
      <c r="W121" s="55">
        <v>0</v>
      </c>
      <c r="X121" s="55">
        <v>5.1271459999999998E-2</v>
      </c>
      <c r="Y121" s="55">
        <v>0.41747220000000002</v>
      </c>
      <c r="Z121" s="55">
        <v>0</v>
      </c>
      <c r="AA121" s="55">
        <v>32.762766190000001</v>
      </c>
      <c r="AB121" s="55">
        <v>50.237983049999997</v>
      </c>
      <c r="AC121" s="55">
        <v>2.5666104000000001</v>
      </c>
      <c r="AD121" s="55">
        <v>0</v>
      </c>
      <c r="AE121" s="55">
        <v>0</v>
      </c>
      <c r="AF121" s="55">
        <v>0</v>
      </c>
      <c r="AG121" s="55">
        <v>2.4683999999999999E-3</v>
      </c>
      <c r="AH121" s="55">
        <v>0</v>
      </c>
      <c r="AI121" s="55">
        <v>0</v>
      </c>
      <c r="AJ121" s="55">
        <v>0</v>
      </c>
      <c r="AK121" s="55">
        <v>5.0882472999999999</v>
      </c>
      <c r="AL121" s="55">
        <v>0</v>
      </c>
      <c r="AM121" s="55">
        <v>0</v>
      </c>
      <c r="AN121" s="55">
        <v>0</v>
      </c>
      <c r="AO121" s="55">
        <v>0.573484039</v>
      </c>
      <c r="AP121" s="55">
        <v>0.21053067000000003</v>
      </c>
    </row>
    <row r="122" spans="2:42" x14ac:dyDescent="0.25">
      <c r="B122" s="9">
        <v>5.2</v>
      </c>
      <c r="C122" s="52" t="s">
        <v>86</v>
      </c>
      <c r="D122" s="53" t="s">
        <v>14</v>
      </c>
      <c r="E122" s="55">
        <v>0.13407000499999999</v>
      </c>
      <c r="F122" s="55">
        <v>2.6137853570000003</v>
      </c>
      <c r="G122" s="55">
        <v>0.99755566200000001</v>
      </c>
      <c r="H122" s="55">
        <v>0.44317034099999997</v>
      </c>
      <c r="I122" s="55">
        <v>1.461605271</v>
      </c>
      <c r="J122" s="55">
        <v>41.097134929999996</v>
      </c>
      <c r="K122" s="55">
        <v>15.120051063000002</v>
      </c>
      <c r="L122" s="55">
        <v>1.0084029329999999</v>
      </c>
      <c r="M122" s="55">
        <v>8.4567651999999993E-2</v>
      </c>
      <c r="N122" s="55">
        <v>74.261585226000022</v>
      </c>
      <c r="O122" s="55">
        <v>22.490867893999997</v>
      </c>
      <c r="P122" s="55">
        <v>111.069351852</v>
      </c>
      <c r="Q122" s="55">
        <v>271.32862950499998</v>
      </c>
      <c r="R122" s="55">
        <v>6.9190764119999999</v>
      </c>
      <c r="S122" s="55">
        <v>147.26966847299997</v>
      </c>
      <c r="T122" s="55">
        <v>17.640779875</v>
      </c>
      <c r="U122" s="55">
        <v>1.761456318</v>
      </c>
      <c r="V122" s="55">
        <v>149.52822858300001</v>
      </c>
      <c r="W122" s="55">
        <v>7.6017545720000008</v>
      </c>
      <c r="X122" s="55">
        <v>0.94879151099999992</v>
      </c>
      <c r="Y122" s="55">
        <v>0.57923817700000002</v>
      </c>
      <c r="Z122" s="55">
        <v>30.709515213000003</v>
      </c>
      <c r="AA122" s="55">
        <v>1.014093758</v>
      </c>
      <c r="AB122" s="55">
        <v>26.759526183999998</v>
      </c>
      <c r="AC122" s="55">
        <v>6.5850986000000014E-2</v>
      </c>
      <c r="AD122" s="55">
        <v>28.143597009</v>
      </c>
      <c r="AE122" s="55">
        <v>0.23407087000000001</v>
      </c>
      <c r="AF122" s="55">
        <v>0.83222703399999998</v>
      </c>
      <c r="AG122" s="55">
        <v>1.4888504180000002</v>
      </c>
      <c r="AH122" s="55">
        <v>10.914521195999999</v>
      </c>
      <c r="AI122" s="55">
        <v>8.2515643819999998</v>
      </c>
      <c r="AJ122" s="55">
        <v>2.019960201</v>
      </c>
      <c r="AK122" s="55">
        <v>1.076770255</v>
      </c>
      <c r="AL122" s="55">
        <v>9.2208968349999996</v>
      </c>
      <c r="AM122" s="55">
        <v>1.9552488729999999</v>
      </c>
      <c r="AN122" s="55">
        <v>1.4072434979999997</v>
      </c>
      <c r="AO122" s="55">
        <v>6.4067320000000009E-3</v>
      </c>
      <c r="AP122" s="55">
        <v>3.4868979999999996E-3</v>
      </c>
    </row>
    <row r="123" spans="2:42" x14ac:dyDescent="0.25">
      <c r="B123" s="9">
        <v>5.3</v>
      </c>
      <c r="C123" s="66" t="s">
        <v>87</v>
      </c>
      <c r="D123" s="19" t="s">
        <v>14</v>
      </c>
      <c r="E123" s="55">
        <v>77.083846668000007</v>
      </c>
      <c r="F123" s="55">
        <v>482.26010416000003</v>
      </c>
      <c r="G123" s="55">
        <v>137.27556361799998</v>
      </c>
      <c r="H123" s="55">
        <v>407.48271129900002</v>
      </c>
      <c r="I123" s="55">
        <v>1022.5265952620001</v>
      </c>
      <c r="J123" s="55">
        <v>560.82768661700004</v>
      </c>
      <c r="K123" s="55">
        <v>-12.345318872999997</v>
      </c>
      <c r="L123" s="55">
        <v>596.53267081499996</v>
      </c>
      <c r="M123" s="55">
        <v>45.247902982999996</v>
      </c>
      <c r="N123" s="55">
        <v>-13.323730642999999</v>
      </c>
      <c r="O123" s="55">
        <v>-0.86125692499999995</v>
      </c>
      <c r="P123" s="55">
        <v>-3.1070219749999999</v>
      </c>
      <c r="Q123" s="55">
        <v>-8.2052982199999995</v>
      </c>
      <c r="R123" s="55">
        <v>-48.225385654</v>
      </c>
      <c r="S123" s="55">
        <v>-8.3410726910000026</v>
      </c>
      <c r="T123" s="55">
        <v>0</v>
      </c>
      <c r="U123" s="55">
        <v>-0.3670641429999999</v>
      </c>
      <c r="V123" s="55">
        <v>0.54032792200000057</v>
      </c>
      <c r="W123" s="55">
        <v>-1.1572189879999999</v>
      </c>
      <c r="X123" s="55">
        <v>1.4617182120000001</v>
      </c>
      <c r="Y123" s="55">
        <v>3.9233705999999984</v>
      </c>
      <c r="Z123" s="55">
        <v>-6.3431759399999992</v>
      </c>
      <c r="AA123" s="55">
        <v>401.76445795100005</v>
      </c>
      <c r="AB123" s="55">
        <v>-92.248881718000007</v>
      </c>
      <c r="AC123" s="55">
        <v>43.590857389999996</v>
      </c>
      <c r="AD123" s="55">
        <v>-26.466554352999999</v>
      </c>
      <c r="AE123" s="55">
        <v>-0.29500589999999999</v>
      </c>
      <c r="AF123" s="55">
        <v>-0.817156302</v>
      </c>
      <c r="AG123" s="55">
        <v>132.16705096799998</v>
      </c>
      <c r="AH123" s="55">
        <v>0</v>
      </c>
      <c r="AI123" s="55">
        <v>2.0540760470000001</v>
      </c>
      <c r="AJ123" s="55">
        <v>0.18761092500000004</v>
      </c>
      <c r="AK123" s="55">
        <v>59.614312927999997</v>
      </c>
      <c r="AL123" s="55">
        <v>0</v>
      </c>
      <c r="AM123" s="55">
        <v>0</v>
      </c>
      <c r="AN123" s="55">
        <v>0</v>
      </c>
      <c r="AO123" s="55">
        <v>1.6548430870000002</v>
      </c>
      <c r="AP123" s="55">
        <v>2.0553014110000003</v>
      </c>
    </row>
    <row r="124" spans="2:42" x14ac:dyDescent="0.25">
      <c r="B124" s="9">
        <v>5.4</v>
      </c>
      <c r="C124" s="52" t="s">
        <v>88</v>
      </c>
      <c r="D124" s="53" t="s">
        <v>14</v>
      </c>
      <c r="E124" s="55">
        <v>0</v>
      </c>
      <c r="F124" s="55">
        <v>0</v>
      </c>
      <c r="G124" s="55">
        <v>0</v>
      </c>
      <c r="H124" s="55">
        <v>0</v>
      </c>
      <c r="I124" s="55">
        <v>0</v>
      </c>
      <c r="J124" s="55">
        <v>0</v>
      </c>
      <c r="K124" s="55">
        <v>0</v>
      </c>
      <c r="L124" s="55">
        <v>0</v>
      </c>
      <c r="M124" s="55">
        <v>0</v>
      </c>
      <c r="N124" s="55">
        <v>0</v>
      </c>
      <c r="O124" s="55">
        <v>0</v>
      </c>
      <c r="P124" s="55">
        <v>0</v>
      </c>
      <c r="Q124" s="55">
        <v>0</v>
      </c>
      <c r="R124" s="55">
        <v>0</v>
      </c>
      <c r="S124" s="55">
        <v>0</v>
      </c>
      <c r="T124" s="55">
        <v>0</v>
      </c>
      <c r="U124" s="55">
        <v>0</v>
      </c>
      <c r="V124" s="55">
        <v>0</v>
      </c>
      <c r="W124" s="55">
        <v>0</v>
      </c>
      <c r="X124" s="55">
        <v>0</v>
      </c>
      <c r="Y124" s="55">
        <v>0</v>
      </c>
      <c r="Z124" s="55">
        <v>0</v>
      </c>
      <c r="AA124" s="55">
        <v>0</v>
      </c>
      <c r="AB124" s="55">
        <v>0</v>
      </c>
      <c r="AC124" s="55">
        <v>0</v>
      </c>
      <c r="AD124" s="55">
        <v>0</v>
      </c>
      <c r="AE124" s="55">
        <v>0</v>
      </c>
      <c r="AF124" s="55">
        <v>0</v>
      </c>
      <c r="AG124" s="55">
        <v>0</v>
      </c>
      <c r="AH124" s="55">
        <v>0</v>
      </c>
      <c r="AI124" s="55">
        <v>0</v>
      </c>
      <c r="AJ124" s="55">
        <v>0</v>
      </c>
      <c r="AK124" s="55">
        <v>0</v>
      </c>
      <c r="AL124" s="55">
        <v>0</v>
      </c>
      <c r="AM124" s="55">
        <v>0</v>
      </c>
      <c r="AN124" s="55">
        <v>0</v>
      </c>
      <c r="AO124" s="55">
        <v>0</v>
      </c>
      <c r="AP124" s="55">
        <v>0</v>
      </c>
    </row>
    <row r="125" spans="2:42" x14ac:dyDescent="0.25">
      <c r="B125" s="9">
        <v>5.5</v>
      </c>
      <c r="C125" s="52" t="s">
        <v>89</v>
      </c>
      <c r="D125" s="53" t="s">
        <v>14</v>
      </c>
      <c r="E125" s="55">
        <v>0.14720860099999999</v>
      </c>
      <c r="F125" s="55">
        <v>0.84999470200000005</v>
      </c>
      <c r="G125" s="55">
        <v>8.8703674999999996E-2</v>
      </c>
      <c r="H125" s="55">
        <v>9.3695725000000007E-2</v>
      </c>
      <c r="I125" s="55">
        <v>8.3411900000000001E-3</v>
      </c>
      <c r="J125" s="55">
        <v>0.428390663</v>
      </c>
      <c r="K125" s="55">
        <v>0.69164132299999992</v>
      </c>
      <c r="L125" s="55">
        <v>0.45090419600000009</v>
      </c>
      <c r="M125" s="55">
        <v>9.8276477000000001E-2</v>
      </c>
      <c r="N125" s="55">
        <v>6.0959999999999904E-6</v>
      </c>
      <c r="O125" s="149">
        <v>5.9339999999998656E-6</v>
      </c>
      <c r="P125" s="55">
        <v>3.7013296000000008E-2</v>
      </c>
      <c r="Q125" s="55">
        <v>1.7464037000000002E-2</v>
      </c>
      <c r="R125" s="55">
        <v>2.5314870000000002E-3</v>
      </c>
      <c r="S125" s="55">
        <v>7.8179999999999987E-6</v>
      </c>
      <c r="T125" s="55">
        <v>1.5874574999999995E-2</v>
      </c>
      <c r="U125" s="55">
        <v>1.4162153999999998E-2</v>
      </c>
      <c r="V125" s="55">
        <v>2.8879999999999997E-6</v>
      </c>
      <c r="W125" s="55">
        <v>2.5376819999999994E-3</v>
      </c>
      <c r="X125" s="55">
        <v>4.9731150000000002E-3</v>
      </c>
      <c r="Y125" s="55">
        <v>7.345532000000001E-3</v>
      </c>
      <c r="Z125" s="55">
        <v>1.8161999999999998E-3</v>
      </c>
      <c r="AA125" s="55">
        <v>0.92759439399999988</v>
      </c>
      <c r="AB125" s="55">
        <v>0.13322524199999997</v>
      </c>
      <c r="AC125" s="55">
        <v>5.0534093999999995E-2</v>
      </c>
      <c r="AD125" s="55">
        <v>2.8215718000000004E-2</v>
      </c>
      <c r="AE125" s="55">
        <v>0</v>
      </c>
      <c r="AF125" s="55">
        <v>0</v>
      </c>
      <c r="AG125" s="55">
        <v>0</v>
      </c>
      <c r="AH125" s="55">
        <v>0</v>
      </c>
      <c r="AI125" s="55">
        <v>0</v>
      </c>
      <c r="AJ125" s="55">
        <v>0</v>
      </c>
      <c r="AK125" s="55">
        <v>0.14380105700000001</v>
      </c>
      <c r="AL125" s="55">
        <v>0</v>
      </c>
      <c r="AM125" s="55">
        <v>0</v>
      </c>
      <c r="AN125" s="55">
        <v>0</v>
      </c>
      <c r="AO125" s="55">
        <v>8.9359109999999995E-3</v>
      </c>
      <c r="AP125" s="55">
        <v>2.987361E-3</v>
      </c>
    </row>
    <row r="126" spans="2:42" x14ac:dyDescent="0.25">
      <c r="B126" s="9">
        <v>5.6</v>
      </c>
      <c r="C126" s="52" t="s">
        <v>90</v>
      </c>
      <c r="D126" s="53" t="s">
        <v>14</v>
      </c>
      <c r="E126" s="55">
        <v>84.889635385000005</v>
      </c>
      <c r="F126" s="55">
        <v>524.36452436900004</v>
      </c>
      <c r="G126" s="55">
        <v>162.54680478499998</v>
      </c>
      <c r="H126" s="55">
        <v>418.054171865</v>
      </c>
      <c r="I126" s="55">
        <v>1049.3392264930001</v>
      </c>
      <c r="J126" s="55">
        <v>629.15812940499995</v>
      </c>
      <c r="K126" s="55">
        <v>18.931084373000004</v>
      </c>
      <c r="L126" s="55">
        <v>650.19319083899995</v>
      </c>
      <c r="M126" s="55">
        <v>50.834069511999992</v>
      </c>
      <c r="N126" s="55">
        <v>60.937860679000025</v>
      </c>
      <c r="O126" s="55">
        <v>21.629616902999999</v>
      </c>
      <c r="P126" s="55">
        <v>107.999343173</v>
      </c>
      <c r="Q126" s="55">
        <v>263.14079532200003</v>
      </c>
      <c r="R126" s="55">
        <v>-41.303777754999999</v>
      </c>
      <c r="S126" s="55">
        <v>138.92860359999997</v>
      </c>
      <c r="T126" s="55">
        <v>17.656654450000001</v>
      </c>
      <c r="U126" s="55">
        <v>1.4085543290000002</v>
      </c>
      <c r="V126" s="55">
        <v>150.06855939300002</v>
      </c>
      <c r="W126" s="55">
        <v>6.4470732660000003</v>
      </c>
      <c r="X126" s="55">
        <v>2.4667542980000001</v>
      </c>
      <c r="Y126" s="55">
        <v>4.9274265089999991</v>
      </c>
      <c r="Z126" s="55">
        <v>24.368155473000005</v>
      </c>
      <c r="AA126" s="55">
        <v>436.46891229300002</v>
      </c>
      <c r="AB126" s="55">
        <v>-15.118147242000015</v>
      </c>
      <c r="AC126" s="55">
        <v>46.273852869999999</v>
      </c>
      <c r="AD126" s="55">
        <v>1.7052583740000011</v>
      </c>
      <c r="AE126" s="55">
        <v>-6.0935029999999973E-2</v>
      </c>
      <c r="AF126" s="55">
        <v>1.5070731999999976E-2</v>
      </c>
      <c r="AG126" s="55">
        <v>133.65836978599998</v>
      </c>
      <c r="AH126" s="55">
        <v>10.914521195999999</v>
      </c>
      <c r="AI126" s="55">
        <v>10.305640429</v>
      </c>
      <c r="AJ126" s="55">
        <v>2.2075711259999999</v>
      </c>
      <c r="AK126" s="55">
        <v>65.92313154</v>
      </c>
      <c r="AL126" s="55">
        <v>9.2208968349999996</v>
      </c>
      <c r="AM126" s="55">
        <v>1.9552488729999999</v>
      </c>
      <c r="AN126" s="120">
        <v>1.4072434979999997</v>
      </c>
      <c r="AO126" s="120">
        <v>2.2436697690000003</v>
      </c>
      <c r="AP126" s="120">
        <v>2.2723063400000005</v>
      </c>
    </row>
    <row r="127" spans="2:42" x14ac:dyDescent="0.25">
      <c r="B127" s="18"/>
      <c r="C127" s="61"/>
      <c r="D127" s="62"/>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121"/>
      <c r="AO127" s="67"/>
      <c r="AP127" s="67"/>
    </row>
    <row r="128" spans="2:42" x14ac:dyDescent="0.25">
      <c r="B128" s="9"/>
      <c r="C128" s="64" t="s">
        <v>91</v>
      </c>
      <c r="D128" s="53"/>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55"/>
      <c r="AO128" s="55"/>
      <c r="AP128" s="55"/>
    </row>
    <row r="129" spans="2:43" x14ac:dyDescent="0.25">
      <c r="B129" s="20">
        <v>6.1</v>
      </c>
      <c r="C129" s="52" t="s">
        <v>92</v>
      </c>
      <c r="D129" s="53" t="s">
        <v>14</v>
      </c>
      <c r="E129" s="55">
        <v>5.543960706</v>
      </c>
      <c r="F129" s="55">
        <v>16.328319128</v>
      </c>
      <c r="G129" s="55">
        <v>14.380343566999999</v>
      </c>
      <c r="H129" s="55">
        <v>7.0627556299999998</v>
      </c>
      <c r="I129" s="55">
        <v>16.282222216000001</v>
      </c>
      <c r="J129" s="55">
        <v>17.838004198</v>
      </c>
      <c r="K129" s="55">
        <v>4.8442413899999996</v>
      </c>
      <c r="L129" s="55">
        <v>23.480803948999995</v>
      </c>
      <c r="M129" s="55">
        <v>4.04275728</v>
      </c>
      <c r="N129" s="55">
        <v>2.106384394</v>
      </c>
      <c r="O129" s="55">
        <v>0.94301913800000003</v>
      </c>
      <c r="P129" s="55">
        <v>2.7346470969999999</v>
      </c>
      <c r="Q129" s="55">
        <v>8.1600593489999991</v>
      </c>
      <c r="R129" s="55">
        <v>0.66617120400000007</v>
      </c>
      <c r="S129" s="55">
        <v>4.5949814519999999</v>
      </c>
      <c r="T129" s="55">
        <v>0.22994819600000002</v>
      </c>
      <c r="U129" s="55">
        <v>0.20413027</v>
      </c>
      <c r="V129" s="55">
        <v>3.5963754870000004</v>
      </c>
      <c r="W129" s="55">
        <v>0.47644059000000005</v>
      </c>
      <c r="X129" s="55">
        <v>0.22159943400000001</v>
      </c>
      <c r="Y129" s="55">
        <v>0.13680526699999998</v>
      </c>
      <c r="Z129" s="55">
        <v>1.064720541</v>
      </c>
      <c r="AA129" s="55">
        <v>20.175668456999997</v>
      </c>
      <c r="AB129" s="55">
        <v>6.2520704069999997</v>
      </c>
      <c r="AC129" s="55">
        <v>3.0871022159999999</v>
      </c>
      <c r="AD129" s="55">
        <v>1.7547412980000001</v>
      </c>
      <c r="AE129" s="55">
        <v>5.3817579999999995E-3</v>
      </c>
      <c r="AF129" s="55">
        <v>0.16295762</v>
      </c>
      <c r="AG129" s="55">
        <v>0.67518460899999999</v>
      </c>
      <c r="AH129" s="55">
        <v>0.49824382899999997</v>
      </c>
      <c r="AI129" s="55">
        <v>0.12566822699999999</v>
      </c>
      <c r="AJ129" s="55">
        <v>8.520519E-2</v>
      </c>
      <c r="AK129" s="55">
        <v>4.0797350439999995</v>
      </c>
      <c r="AL129" s="55">
        <v>8.1840776000000004E-2</v>
      </c>
      <c r="AM129" s="55">
        <v>1.8158786000000003E-2</v>
      </c>
      <c r="AN129" s="55">
        <v>4.0452109E-2</v>
      </c>
      <c r="AO129" s="55">
        <v>0</v>
      </c>
      <c r="AP129" s="55">
        <v>0</v>
      </c>
    </row>
    <row r="130" spans="2:43" x14ac:dyDescent="0.25">
      <c r="B130" s="20">
        <v>6.2</v>
      </c>
      <c r="C130" s="52" t="s">
        <v>93</v>
      </c>
      <c r="D130" s="53" t="s">
        <v>14</v>
      </c>
      <c r="E130" s="55">
        <v>4.097369E-3</v>
      </c>
      <c r="F130" s="55">
        <v>2.2198927E-2</v>
      </c>
      <c r="G130" s="55">
        <v>9.2772510000000002E-3</v>
      </c>
      <c r="H130" s="55">
        <v>4.5184800000000001E-3</v>
      </c>
      <c r="I130" s="55">
        <v>1.1610130999999999E-2</v>
      </c>
      <c r="J130" s="55">
        <v>1.7995082000000003E-2</v>
      </c>
      <c r="K130" s="55">
        <v>6.049413E-3</v>
      </c>
      <c r="L130" s="55">
        <v>2.4023934999999996E-2</v>
      </c>
      <c r="M130" s="55">
        <v>2.2246039999999998E-3</v>
      </c>
      <c r="N130" s="55">
        <v>9.2007820000000011E-3</v>
      </c>
      <c r="O130" s="55">
        <v>3.4122919999999999E-3</v>
      </c>
      <c r="P130" s="55">
        <v>2.1092080999999999E-2</v>
      </c>
      <c r="Q130" s="55">
        <v>2.6491029999999999E-2</v>
      </c>
      <c r="R130" s="55">
        <v>6.8457100000000014E-4</v>
      </c>
      <c r="S130" s="55">
        <v>1.6455745000000001E-2</v>
      </c>
      <c r="T130" s="55">
        <v>3.601567E-3</v>
      </c>
      <c r="U130" s="55">
        <v>2.1547100000000001E-4</v>
      </c>
      <c r="V130" s="55">
        <v>1.6040367999999999E-2</v>
      </c>
      <c r="W130" s="55">
        <v>8.72472E-4</v>
      </c>
      <c r="X130" s="55">
        <v>1.2434300000000001E-4</v>
      </c>
      <c r="Y130" s="55">
        <v>2.3177000000000001E-4</v>
      </c>
      <c r="Z130" s="55">
        <v>3.2718259999999998E-3</v>
      </c>
      <c r="AA130" s="55">
        <v>2.2306114000000002E-2</v>
      </c>
      <c r="AB130" s="55">
        <v>1.6155324999999998E-2</v>
      </c>
      <c r="AC130" s="55">
        <v>1.797187E-3</v>
      </c>
      <c r="AD130" s="55">
        <v>2.6078689999999996E-3</v>
      </c>
      <c r="AE130" s="55">
        <v>4.4508999999999997E-5</v>
      </c>
      <c r="AF130" s="55">
        <v>1.8008800000000001E-4</v>
      </c>
      <c r="AG130" s="55">
        <v>7.5768000000000005E-4</v>
      </c>
      <c r="AH130" s="55">
        <v>9.550540000000001E-4</v>
      </c>
      <c r="AI130" s="55">
        <v>8.9529499999999995E-4</v>
      </c>
      <c r="AJ130" s="55">
        <v>2.3015399999999999E-4</v>
      </c>
      <c r="AK130" s="55">
        <v>3.1246909999999998E-3</v>
      </c>
      <c r="AL130" s="55">
        <v>7.9702199999999999E-4</v>
      </c>
      <c r="AM130" s="55">
        <v>1.7681399999999999E-4</v>
      </c>
      <c r="AN130" s="55">
        <v>1.3438800000000002E-4</v>
      </c>
      <c r="AO130" s="55">
        <v>2.32506E-4</v>
      </c>
      <c r="AP130" s="55">
        <v>1.00302E-4</v>
      </c>
    </row>
    <row r="131" spans="2:43" x14ac:dyDescent="0.25">
      <c r="B131" s="20">
        <v>6.3</v>
      </c>
      <c r="C131" s="52" t="s">
        <v>94</v>
      </c>
      <c r="D131" s="53" t="s">
        <v>14</v>
      </c>
      <c r="E131" s="55">
        <v>12.666810529999999</v>
      </c>
      <c r="F131" s="55">
        <v>54.294843985999997</v>
      </c>
      <c r="G131" s="55">
        <v>28.530501406000003</v>
      </c>
      <c r="H131" s="55">
        <v>14.983135199000001</v>
      </c>
      <c r="I131" s="55">
        <v>33.419886829000006</v>
      </c>
      <c r="J131" s="55">
        <v>49.228410538999995</v>
      </c>
      <c r="K131" s="55">
        <v>18.990630627999998</v>
      </c>
      <c r="L131" s="55">
        <v>60.805108829999995</v>
      </c>
      <c r="M131" s="55">
        <v>8.0561048559999993</v>
      </c>
      <c r="N131" s="55">
        <v>3.6306149240000001</v>
      </c>
      <c r="O131" s="55">
        <v>2.0762736770000005</v>
      </c>
      <c r="P131" s="55">
        <v>5.0058433989999997</v>
      </c>
      <c r="Q131" s="55">
        <v>15.64019259</v>
      </c>
      <c r="R131" s="55">
        <v>1.673423002</v>
      </c>
      <c r="S131" s="55">
        <v>9.6941140489999977</v>
      </c>
      <c r="T131" s="55">
        <v>0.72050821099999995</v>
      </c>
      <c r="U131" s="55">
        <v>0.42347209100000005</v>
      </c>
      <c r="V131" s="55">
        <v>7.9935425100000002</v>
      </c>
      <c r="W131" s="55">
        <v>1.9916982510000001</v>
      </c>
      <c r="X131" s="55">
        <v>0.41061663200000004</v>
      </c>
      <c r="Y131" s="55">
        <v>0.52414403399999987</v>
      </c>
      <c r="Z131" s="55">
        <v>2.737199033</v>
      </c>
      <c r="AA131" s="55">
        <v>55.747391355000005</v>
      </c>
      <c r="AB131" s="55">
        <v>18.883993590000003</v>
      </c>
      <c r="AC131" s="55">
        <v>6.8245016940000003</v>
      </c>
      <c r="AD131" s="55">
        <v>5.211755053000001</v>
      </c>
      <c r="AE131" s="55">
        <v>8.1717289999999991E-3</v>
      </c>
      <c r="AF131" s="55">
        <v>0.31814285500000006</v>
      </c>
      <c r="AG131" s="55">
        <v>1.3698017419999999</v>
      </c>
      <c r="AH131" s="55">
        <v>0.63175013499999999</v>
      </c>
      <c r="AI131" s="55">
        <v>0.18928798999999999</v>
      </c>
      <c r="AJ131" s="55">
        <v>0.10811167000000001</v>
      </c>
      <c r="AK131" s="55">
        <v>10.852566538999998</v>
      </c>
      <c r="AL131" s="55">
        <v>0.20121449800000005</v>
      </c>
      <c r="AM131" s="55">
        <v>3.6981145E-2</v>
      </c>
      <c r="AN131" s="55">
        <v>8.9345056000000006E-2</v>
      </c>
      <c r="AO131" s="55">
        <v>0.17930822999999993</v>
      </c>
      <c r="AP131" s="55">
        <v>8.4428730999999993E-2</v>
      </c>
    </row>
    <row r="132" spans="2:43" s="93" customFormat="1" x14ac:dyDescent="0.25">
      <c r="B132" s="9">
        <v>6.4</v>
      </c>
      <c r="C132" s="52" t="s">
        <v>95</v>
      </c>
      <c r="D132" s="53"/>
      <c r="E132" s="68">
        <v>8.9179433738631516E-3</v>
      </c>
      <c r="F132" s="68">
        <v>4.8387044989352118E-3</v>
      </c>
      <c r="G132" s="68">
        <v>1.0195484158503408E-2</v>
      </c>
      <c r="H132" s="68">
        <v>1.026960794616073E-2</v>
      </c>
      <c r="I132" s="68">
        <v>9.2384733686872861E-3</v>
      </c>
      <c r="J132" s="68">
        <v>6.5444679883970907E-3</v>
      </c>
      <c r="K132" s="68">
        <v>5.2435125570184649E-3</v>
      </c>
      <c r="L132" s="68">
        <v>6.4175386764776096E-3</v>
      </c>
      <c r="M132" s="68">
        <v>1.1931916123935037E-2</v>
      </c>
      <c r="N132" s="68">
        <v>1.5250048951644917E-3</v>
      </c>
      <c r="O132" s="68">
        <v>1.816053089438891E-3</v>
      </c>
      <c r="P132" s="68">
        <v>8.6826514692105161E-4</v>
      </c>
      <c r="Q132" s="68">
        <v>2.026845986175657E-3</v>
      </c>
      <c r="R132" s="68">
        <v>6.4931793619844042E-3</v>
      </c>
      <c r="S132" s="68">
        <v>1.861786631103343E-3</v>
      </c>
      <c r="T132" s="68">
        <v>4.2194444008788551E-4</v>
      </c>
      <c r="U132" s="68">
        <v>6.2679914847160994E-3</v>
      </c>
      <c r="V132" s="68">
        <v>1.4784782381877316E-3</v>
      </c>
      <c r="W132" s="68">
        <v>3.6062741935192588E-3</v>
      </c>
      <c r="X132" s="68">
        <v>1.1756639678759477E-2</v>
      </c>
      <c r="Y132" s="68">
        <v>3.885328277106023E-3</v>
      </c>
      <c r="Z132" s="68">
        <v>2.1168919775176025E-3</v>
      </c>
      <c r="AA132" s="68">
        <v>5.9162339152622366E-3</v>
      </c>
      <c r="AB132" s="68">
        <v>2.5070010363405933E-3</v>
      </c>
      <c r="AC132" s="68">
        <v>1.1309243684865104E-2</v>
      </c>
      <c r="AD132" s="68">
        <v>4.4196040895654876E-3</v>
      </c>
      <c r="AE132" s="68">
        <v>9.0872493639629619E-4</v>
      </c>
      <c r="AF132" s="68">
        <v>6.8001171656299703E-3</v>
      </c>
      <c r="AG132" s="68">
        <v>6.5001147521752175E-3</v>
      </c>
      <c r="AH132" s="68">
        <v>3.4437646210848218E-3</v>
      </c>
      <c r="AI132" s="68">
        <v>9.2827795446214325E-4</v>
      </c>
      <c r="AJ132" s="68">
        <v>2.4448231456080938E-3</v>
      </c>
      <c r="AK132" s="68">
        <v>8.5667121945308851E-3</v>
      </c>
      <c r="AL132" s="68">
        <v>6.7796310204214466E-4</v>
      </c>
      <c r="AM132" s="68">
        <v>6.7796254919902138E-4</v>
      </c>
      <c r="AN132" s="68">
        <v>1.9871053884243269E-3</v>
      </c>
      <c r="AO132" s="55">
        <v>0</v>
      </c>
      <c r="AP132" s="55">
        <v>0</v>
      </c>
    </row>
    <row r="133" spans="2:43" s="93" customFormat="1" x14ac:dyDescent="0.25">
      <c r="B133" s="9">
        <v>6.5</v>
      </c>
      <c r="C133" s="66" t="s">
        <v>1902</v>
      </c>
      <c r="D133" s="19"/>
      <c r="E133" s="21">
        <v>2.2418118246265977E-2</v>
      </c>
      <c r="F133" s="21">
        <v>1.8622265451037866E-2</v>
      </c>
      <c r="G133" s="21">
        <v>2.0710735007661834E-2</v>
      </c>
      <c r="H133" s="21">
        <v>2.2514460207361617E-2</v>
      </c>
      <c r="I133" s="21">
        <v>1.9669835289266389E-2</v>
      </c>
      <c r="J133" s="21">
        <v>1.8860468800629446E-2</v>
      </c>
      <c r="K133" s="21">
        <v>2.1112804793417473E-2</v>
      </c>
      <c r="L133" s="21">
        <v>1.8514361035993937E-2</v>
      </c>
      <c r="M133" s="21">
        <v>2.4804513010628436E-2</v>
      </c>
      <c r="N133" s="21">
        <v>3.8995339613541627E-3</v>
      </c>
      <c r="O133" s="21">
        <v>7.2117123010097435E-3</v>
      </c>
      <c r="P133" s="21">
        <v>2.0071748669835462E-3</v>
      </c>
      <c r="Q133" s="21">
        <v>6.2998312225359494E-3</v>
      </c>
      <c r="R133" s="21">
        <v>1.6568124974103277E-2</v>
      </c>
      <c r="S133" s="21">
        <v>7.4997509968556583E-3</v>
      </c>
      <c r="T133" s="21">
        <v>1.9980038825126042E-3</v>
      </c>
      <c r="U133" s="21">
        <v>1.6205332431011805E-2</v>
      </c>
      <c r="V133" s="21">
        <v>6.099807051780046E-3</v>
      </c>
      <c r="W133" s="21">
        <v>1.698678823552727E-2</v>
      </c>
      <c r="X133" s="21">
        <v>2.2411131432930897E-2</v>
      </c>
      <c r="Y133" s="21">
        <v>1.5512295954951185E-2</v>
      </c>
      <c r="Z133" s="21">
        <v>9.4445493156770713E-3</v>
      </c>
      <c r="AA133" s="21">
        <v>1.8857248140431406E-2</v>
      </c>
      <c r="AB133" s="21">
        <v>1.0200631801035202E-2</v>
      </c>
      <c r="AC133" s="21">
        <v>2.5527183823994562E-2</v>
      </c>
      <c r="AD133" s="21">
        <v>1.4913953024998542E-2</v>
      </c>
      <c r="AE133" s="21">
        <v>2.6000161032993748E-3</v>
      </c>
      <c r="AF133" s="21">
        <v>1.3724295865702117E-2</v>
      </c>
      <c r="AG133" s="21">
        <v>1.3670291934908407E-2</v>
      </c>
      <c r="AH133" s="21">
        <v>5.5000341671832204E-3</v>
      </c>
      <c r="AI133" s="21">
        <v>3.900002367319794E-3</v>
      </c>
      <c r="AJ133" s="21">
        <v>3.9000152919169682E-3</v>
      </c>
      <c r="AK133" s="21">
        <v>2.344274168246745E-2</v>
      </c>
      <c r="AL133" s="21">
        <v>3.6000165596491275E-3</v>
      </c>
      <c r="AM133" s="21">
        <v>2.600016846205614E-3</v>
      </c>
      <c r="AN133" s="21">
        <v>5.0000463545158682E-3</v>
      </c>
      <c r="AO133" s="21">
        <v>7.0000643497185452E-3</v>
      </c>
      <c r="AP133" s="21">
        <v>7.5805862963825646E-3</v>
      </c>
      <c r="AQ133" s="220"/>
    </row>
    <row r="134" spans="2:43" s="93" customFormat="1" x14ac:dyDescent="0.25">
      <c r="B134" s="9"/>
      <c r="C134" s="66" t="s">
        <v>96</v>
      </c>
      <c r="D134" s="19"/>
      <c r="E134" s="21">
        <v>1.1813476804753208E-2</v>
      </c>
      <c r="F134" s="21">
        <v>6.9993038517259815E-3</v>
      </c>
      <c r="G134" s="21">
        <v>1.3206957903217641E-2</v>
      </c>
      <c r="H134" s="21">
        <v>1.3320578316162806E-2</v>
      </c>
      <c r="I134" s="21">
        <v>1.2100101444232838E-2</v>
      </c>
      <c r="J134" s="21">
        <v>8.8226374245497785E-3</v>
      </c>
      <c r="K134" s="21">
        <v>7.2457564715766578E-3</v>
      </c>
      <c r="L134" s="21">
        <v>8.7600791925329935E-3</v>
      </c>
      <c r="M134" s="21">
        <v>1.5278895742815145E-2</v>
      </c>
      <c r="N134" s="21">
        <v>2.299511371699918E-3</v>
      </c>
      <c r="O134" s="21">
        <v>2.4119411363830259E-3</v>
      </c>
      <c r="P134" s="21">
        <v>1.4752595838281655E-3</v>
      </c>
      <c r="Q134" s="21">
        <v>2.8997682416371708E-3</v>
      </c>
      <c r="R134" s="21">
        <v>8.5715825240487726E-3</v>
      </c>
      <c r="S134" s="21">
        <v>2.6996651305867779E-3</v>
      </c>
      <c r="T134" s="21">
        <v>9.9786312064559604E-4</v>
      </c>
      <c r="U134" s="21">
        <v>9.0044943940799614E-3</v>
      </c>
      <c r="V134" s="21">
        <v>2.2997594155875962E-3</v>
      </c>
      <c r="W134" s="21">
        <v>4.9864340454500748E-3</v>
      </c>
      <c r="X134" s="21">
        <v>1.6343090099079187E-2</v>
      </c>
      <c r="Y134" s="21">
        <v>6.6763692621905736E-3</v>
      </c>
      <c r="Z134" s="21">
        <v>2.9290940243572551E-3</v>
      </c>
      <c r="AA134" s="21">
        <v>8.2641379807430644E-3</v>
      </c>
      <c r="AB134" s="21">
        <v>3.5390819033198407E-3</v>
      </c>
      <c r="AC134" s="21">
        <v>1.4627774977627243E-2</v>
      </c>
      <c r="AD134" s="21">
        <v>5.9115589612748929E-3</v>
      </c>
      <c r="AE134" s="21">
        <v>1.1000146892984374E-3</v>
      </c>
      <c r="AF134" s="21">
        <v>8.8240642787455036E-3</v>
      </c>
      <c r="AG134" s="21">
        <v>8.3700528390389922E-3</v>
      </c>
      <c r="AH134" s="21">
        <v>2.9000019204156531E-3</v>
      </c>
      <c r="AI134" s="21">
        <v>1.0000029362608335E-3</v>
      </c>
      <c r="AJ134" s="21">
        <v>9.999964030567971E-4</v>
      </c>
      <c r="AK134" s="21">
        <v>1.114082634790889E-2</v>
      </c>
      <c r="AL134" s="21">
        <v>1.1000030827898403E-3</v>
      </c>
      <c r="AM134" s="21">
        <v>1.1000014475839926E-3</v>
      </c>
      <c r="AN134" s="21">
        <v>2.7000264279135222E-3</v>
      </c>
      <c r="AO134" s="21">
        <v>2.5000074092963332E-3</v>
      </c>
      <c r="AP134" s="21">
        <v>3.1147704255638487E-3</v>
      </c>
      <c r="AQ134" s="220"/>
    </row>
    <row r="135" spans="2:43" x14ac:dyDescent="0.25">
      <c r="B135" s="18"/>
      <c r="C135" s="61"/>
      <c r="D135" s="62"/>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122"/>
      <c r="AO135" s="123"/>
      <c r="AP135" s="123"/>
    </row>
    <row r="136" spans="2:43" x14ac:dyDescent="0.25">
      <c r="B136" s="9"/>
      <c r="C136" s="52"/>
      <c r="D136" s="53"/>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68"/>
      <c r="AO136" s="68"/>
      <c r="AP136" s="68"/>
    </row>
    <row r="137" spans="2:43" x14ac:dyDescent="0.25">
      <c r="B137" s="22">
        <v>7.1</v>
      </c>
      <c r="C137" s="70" t="s">
        <v>97</v>
      </c>
      <c r="D137" s="68"/>
      <c r="E137" s="68"/>
      <c r="F137" s="68"/>
      <c r="G137" s="68"/>
      <c r="H137" s="68"/>
      <c r="I137" s="68"/>
      <c r="J137" s="68"/>
      <c r="K137" s="68"/>
      <c r="L137" s="68"/>
      <c r="M137" s="68"/>
      <c r="N137" s="68"/>
      <c r="O137" s="68"/>
      <c r="P137" s="68"/>
      <c r="Q137" s="68"/>
      <c r="R137" s="68"/>
      <c r="S137" s="71"/>
      <c r="T137" s="68"/>
      <c r="U137" s="68"/>
      <c r="V137" s="68"/>
      <c r="W137" s="68"/>
      <c r="X137" s="68"/>
      <c r="Y137" s="68"/>
      <c r="Z137" s="68"/>
      <c r="AA137" s="68"/>
      <c r="AB137" s="68"/>
      <c r="AC137" s="68"/>
      <c r="AD137" s="68"/>
      <c r="AE137" s="72"/>
      <c r="AF137" s="68"/>
      <c r="AG137" s="68"/>
      <c r="AH137" s="68"/>
      <c r="AI137" s="68"/>
      <c r="AJ137" s="68"/>
      <c r="AK137" s="68"/>
      <c r="AL137" s="68"/>
      <c r="AM137" s="68"/>
      <c r="AN137" s="23"/>
      <c r="AO137" s="23"/>
      <c r="AP137" s="23"/>
    </row>
    <row r="138" spans="2:43" x14ac:dyDescent="0.25">
      <c r="B138" s="22"/>
      <c r="C138" s="73" t="s">
        <v>20</v>
      </c>
      <c r="D138" s="21"/>
      <c r="E138" s="23" t="s">
        <v>15</v>
      </c>
      <c r="F138" s="23" t="s">
        <v>15</v>
      </c>
      <c r="G138" s="23" t="s">
        <v>15</v>
      </c>
      <c r="H138" s="23" t="s">
        <v>15</v>
      </c>
      <c r="I138" s="23" t="s">
        <v>15</v>
      </c>
      <c r="J138" s="23" t="s">
        <v>15</v>
      </c>
      <c r="K138" s="23" t="s">
        <v>15</v>
      </c>
      <c r="L138" s="23" t="s">
        <v>15</v>
      </c>
      <c r="M138" s="23" t="s">
        <v>15</v>
      </c>
      <c r="N138" s="23">
        <v>1.671039024019727E-2</v>
      </c>
      <c r="O138" s="23" t="s">
        <v>15</v>
      </c>
      <c r="P138" s="23" t="s">
        <v>15</v>
      </c>
      <c r="Q138" s="23" t="s">
        <v>15</v>
      </c>
      <c r="R138" s="23" t="s">
        <v>15</v>
      </c>
      <c r="S138" s="23" t="s">
        <v>15</v>
      </c>
      <c r="T138" s="23" t="s">
        <v>15</v>
      </c>
      <c r="U138" s="23" t="s">
        <v>15</v>
      </c>
      <c r="V138" s="23" t="s">
        <v>15</v>
      </c>
      <c r="W138" s="23" t="s">
        <v>15</v>
      </c>
      <c r="X138" s="23" t="s">
        <v>15</v>
      </c>
      <c r="Y138" s="23" t="s">
        <v>15</v>
      </c>
      <c r="Z138" s="23" t="s">
        <v>15</v>
      </c>
      <c r="AA138" s="23" t="s">
        <v>15</v>
      </c>
      <c r="AB138" s="23" t="s">
        <v>15</v>
      </c>
      <c r="AC138" s="23" t="s">
        <v>15</v>
      </c>
      <c r="AD138" s="23" t="s">
        <v>15</v>
      </c>
      <c r="AE138" s="23" t="s">
        <v>15</v>
      </c>
      <c r="AF138" s="154" t="s">
        <v>15</v>
      </c>
      <c r="AG138" s="154" t="s">
        <v>15</v>
      </c>
      <c r="AH138" s="23" t="s">
        <v>15</v>
      </c>
      <c r="AI138" s="23" t="s">
        <v>15</v>
      </c>
      <c r="AJ138" s="23" t="s">
        <v>15</v>
      </c>
      <c r="AK138" s="23" t="s">
        <v>15</v>
      </c>
      <c r="AL138" s="23" t="s">
        <v>15</v>
      </c>
      <c r="AM138" s="23" t="s">
        <v>15</v>
      </c>
      <c r="AN138" s="23" t="s">
        <v>15</v>
      </c>
      <c r="AO138" s="23" t="s">
        <v>15</v>
      </c>
      <c r="AP138" s="23" t="s">
        <v>15</v>
      </c>
    </row>
    <row r="139" spans="2:43" x14ac:dyDescent="0.25">
      <c r="B139" s="22"/>
      <c r="C139" s="70" t="s">
        <v>22</v>
      </c>
      <c r="D139" s="68"/>
      <c r="E139" s="23">
        <v>0.28343423225096309</v>
      </c>
      <c r="F139" s="23">
        <v>0.19976035604245124</v>
      </c>
      <c r="G139" s="23">
        <v>0.19508879938435086</v>
      </c>
      <c r="H139" s="23">
        <v>0.21072165663643141</v>
      </c>
      <c r="I139" s="23">
        <v>0.17717472118959107</v>
      </c>
      <c r="J139" s="23">
        <v>0.15130229377758453</v>
      </c>
      <c r="K139" s="23">
        <v>8.0075005208695149E-2</v>
      </c>
      <c r="L139" s="23">
        <v>0.24862580207169915</v>
      </c>
      <c r="M139" s="23">
        <v>0.19801113994925815</v>
      </c>
      <c r="N139" s="23">
        <v>1.6709472546555304E-2</v>
      </c>
      <c r="O139" s="23">
        <v>1.4558199096852409E-2</v>
      </c>
      <c r="P139" s="23">
        <v>1.594273616079267E-2</v>
      </c>
      <c r="Q139" s="23">
        <v>3.9091864561345391E-2</v>
      </c>
      <c r="R139" s="23">
        <v>4.1300090084841035E-2</v>
      </c>
      <c r="S139" s="23">
        <v>2.4558541266794576E-2</v>
      </c>
      <c r="T139" s="23">
        <v>1.5358486427625051E-2</v>
      </c>
      <c r="U139" s="23">
        <v>2.6460537302126941E-2</v>
      </c>
      <c r="V139" s="23">
        <v>2.4917029127414336E-2</v>
      </c>
      <c r="W139" s="23">
        <v>2.5797624439894085E-2</v>
      </c>
      <c r="X139" s="23">
        <v>6.5342300568118183E-2</v>
      </c>
      <c r="Y139" s="23">
        <v>0.10136414389048021</v>
      </c>
      <c r="Z139" s="23">
        <v>1.9014938698579176E-2</v>
      </c>
      <c r="AA139" s="23">
        <v>0.41604101207210187</v>
      </c>
      <c r="AB139" s="23">
        <v>1.976231806649742E-2</v>
      </c>
      <c r="AC139" s="23">
        <v>0.1916000841042893</v>
      </c>
      <c r="AD139" s="23">
        <v>3.2594037089329841E-2</v>
      </c>
      <c r="AE139" s="23" t="s">
        <v>15</v>
      </c>
      <c r="AF139" s="154" t="s">
        <v>15</v>
      </c>
      <c r="AG139" s="154" t="s">
        <v>15</v>
      </c>
      <c r="AH139" s="23">
        <v>2.2347242979319448E-2</v>
      </c>
      <c r="AI139" s="23" t="s">
        <v>15</v>
      </c>
      <c r="AJ139" s="23">
        <v>1.5760781122864165E-2</v>
      </c>
      <c r="AK139" s="23">
        <v>0.16684614832364139</v>
      </c>
      <c r="AL139" s="23">
        <v>2.0305387868418512E-2</v>
      </c>
      <c r="AM139" s="23">
        <v>2.0665002923904385E-2</v>
      </c>
      <c r="AN139" s="23">
        <v>2.4841141803575439E-2</v>
      </c>
      <c r="AO139" s="23">
        <v>0.20363946199257499</v>
      </c>
      <c r="AP139" s="23">
        <v>0.23781768891901045</v>
      </c>
      <c r="AQ139" s="216"/>
    </row>
    <row r="140" spans="2:43" hidden="1" x14ac:dyDescent="0.25">
      <c r="B140" s="22"/>
      <c r="C140" s="249" t="s">
        <v>98</v>
      </c>
      <c r="D140" s="68"/>
      <c r="E140" s="23">
        <v>0.23687896917785434</v>
      </c>
      <c r="F140" s="23">
        <v>0.28966409900646806</v>
      </c>
      <c r="G140" s="23">
        <v>0.22950459532570533</v>
      </c>
      <c r="H140" s="23">
        <v>0.24211821860376403</v>
      </c>
      <c r="I140" s="23">
        <v>0.21933769018766866</v>
      </c>
      <c r="J140" s="23">
        <v>0.15213386646021787</v>
      </c>
      <c r="K140" s="23">
        <v>0.12291232827431475</v>
      </c>
      <c r="L140" s="23">
        <v>0.21933769018766866</v>
      </c>
      <c r="M140" s="23">
        <v>0.21176833896634673</v>
      </c>
      <c r="N140" s="23">
        <v>2.0188501148194593E-2</v>
      </c>
      <c r="O140" s="23">
        <v>1.8910883401253908E-2</v>
      </c>
      <c r="P140" s="23">
        <v>1.73247923479527E-2</v>
      </c>
      <c r="Q140" s="23">
        <v>3.5273848929173957E-2</v>
      </c>
      <c r="R140" s="23">
        <v>5.1936189449017789E-2</v>
      </c>
      <c r="S140" s="23">
        <v>2.9954770930165076E-2</v>
      </c>
      <c r="T140" s="23">
        <v>1.6193614978562421E-2</v>
      </c>
      <c r="U140" s="23">
        <v>3.7713005030726166E-2</v>
      </c>
      <c r="V140" s="23">
        <v>3.122725042951191E-2</v>
      </c>
      <c r="W140" s="23">
        <v>3.7653727384517666E-2</v>
      </c>
      <c r="X140" s="23">
        <v>6.0447716460458878E-2</v>
      </c>
      <c r="Y140" s="23">
        <v>8.8531196551158597E-2</v>
      </c>
      <c r="Z140" s="23">
        <v>2.1712308995930796E-2</v>
      </c>
      <c r="AA140" s="23">
        <v>0.36686661414435306</v>
      </c>
      <c r="AB140" s="23">
        <v>2.0198804707235452E-2</v>
      </c>
      <c r="AC140" s="23">
        <v>0.21933769018766866</v>
      </c>
      <c r="AD140" s="23">
        <v>4.0544056239273374E-2</v>
      </c>
      <c r="AE140" s="23" t="s">
        <v>15</v>
      </c>
      <c r="AF140" s="154" t="s">
        <v>15</v>
      </c>
      <c r="AG140" s="154" t="s">
        <v>15</v>
      </c>
      <c r="AH140" s="23">
        <v>3.3915906534841112E-2</v>
      </c>
      <c r="AI140" s="23" t="s">
        <v>15</v>
      </c>
      <c r="AJ140" s="23">
        <v>3.3915906534841112E-2</v>
      </c>
      <c r="AK140" s="23">
        <v>0.23036729774261588</v>
      </c>
      <c r="AL140" s="23">
        <v>3.3915906534841112E-2</v>
      </c>
      <c r="AM140" s="23">
        <v>3.3915906534841112E-2</v>
      </c>
      <c r="AN140" s="23">
        <v>3.3915906534841112E-2</v>
      </c>
      <c r="AO140" s="23">
        <v>0.20817493771102114</v>
      </c>
      <c r="AP140" s="23">
        <v>0.24409665466691741</v>
      </c>
    </row>
    <row r="141" spans="2:43" x14ac:dyDescent="0.25">
      <c r="B141" s="22"/>
      <c r="C141" s="70" t="s">
        <v>80</v>
      </c>
      <c r="D141" s="68"/>
      <c r="E141" s="23">
        <v>0.28995901639344268</v>
      </c>
      <c r="F141" s="23">
        <v>0.20685823146531201</v>
      </c>
      <c r="G141" s="23">
        <v>0.19959961094270853</v>
      </c>
      <c r="H141" s="23">
        <v>0.21629854052645303</v>
      </c>
      <c r="I141" s="23">
        <v>0.18164117613860811</v>
      </c>
      <c r="J141" s="23">
        <v>0.15716940671908497</v>
      </c>
      <c r="K141" s="23">
        <v>8.7597268540575049E-2</v>
      </c>
      <c r="L141" s="23">
        <v>0.25472836199317084</v>
      </c>
      <c r="M141" s="23">
        <v>0.20372197555226657</v>
      </c>
      <c r="N141" s="23">
        <v>1.7527162685465836E-2</v>
      </c>
      <c r="O141" s="23">
        <v>1.7004757976951224E-2</v>
      </c>
      <c r="P141" s="23">
        <v>1.6217059358693442E-2</v>
      </c>
      <c r="Q141" s="23">
        <v>4.0865807834122414E-2</v>
      </c>
      <c r="R141" s="23">
        <v>4.5484683728948427E-2</v>
      </c>
      <c r="S141" s="23">
        <v>2.7025154502036797E-2</v>
      </c>
      <c r="T141" s="23">
        <v>1.5867794289153636E-2</v>
      </c>
      <c r="U141" s="23">
        <v>3.0166736666979332E-2</v>
      </c>
      <c r="V141" s="23">
        <v>2.6874502784407506E-2</v>
      </c>
      <c r="W141" s="23">
        <v>3.198490623099115E-2</v>
      </c>
      <c r="X141" s="23">
        <v>6.8581446792488343E-2</v>
      </c>
      <c r="Y141" s="23">
        <v>0.10635685703892328</v>
      </c>
      <c r="Z141" s="23">
        <v>2.2341071654847333E-2</v>
      </c>
      <c r="AA141" s="23">
        <v>0.42360376066247424</v>
      </c>
      <c r="AB141" s="23">
        <v>2.322895277207393E-2</v>
      </c>
      <c r="AC141" s="23">
        <v>0.19808866206344433</v>
      </c>
      <c r="AD141" s="23">
        <v>3.7253373313343108E-2</v>
      </c>
      <c r="AE141" s="23" t="s">
        <v>15</v>
      </c>
      <c r="AF141" s="154" t="s">
        <v>15</v>
      </c>
      <c r="AG141" s="154" t="s">
        <v>15</v>
      </c>
      <c r="AH141" s="23">
        <v>2.3681411256822882E-2</v>
      </c>
      <c r="AI141" s="23" t="s">
        <v>15</v>
      </c>
      <c r="AJ141" s="23">
        <v>1.724680861371497E-2</v>
      </c>
      <c r="AK141" s="23">
        <v>0.17395862454570873</v>
      </c>
      <c r="AL141" s="23">
        <v>2.1583195596707183E-2</v>
      </c>
      <c r="AM141" s="23">
        <v>2.1428043644245109E-2</v>
      </c>
      <c r="AN141" s="23">
        <v>2.6023066085645974E-2</v>
      </c>
      <c r="AO141" s="23">
        <v>0.20631553427480465</v>
      </c>
      <c r="AP141" s="23">
        <v>0.24063702004183818</v>
      </c>
    </row>
    <row r="142" spans="2:43" x14ac:dyDescent="0.25">
      <c r="B142" s="22"/>
      <c r="C142" s="70" t="s">
        <v>98</v>
      </c>
      <c r="D142" s="68"/>
      <c r="E142" s="23">
        <v>0.23687896917785434</v>
      </c>
      <c r="F142" s="23">
        <v>0.28966409900646806</v>
      </c>
      <c r="G142" s="23">
        <v>0.22950459532570533</v>
      </c>
      <c r="H142" s="23">
        <v>0.24211821860376403</v>
      </c>
      <c r="I142" s="23">
        <v>0.21933769018766866</v>
      </c>
      <c r="J142" s="23">
        <v>0.15213386646021787</v>
      </c>
      <c r="K142" s="23">
        <v>0.12291232827431475</v>
      </c>
      <c r="L142" s="23">
        <v>0.21933769018766866</v>
      </c>
      <c r="M142" s="23">
        <v>0.21176833896634673</v>
      </c>
      <c r="N142" s="23">
        <v>2.0188501148194593E-2</v>
      </c>
      <c r="O142" s="23">
        <v>1.8910883401253908E-2</v>
      </c>
      <c r="P142" s="23">
        <v>1.73247923479527E-2</v>
      </c>
      <c r="Q142" s="23">
        <v>3.5273848929173957E-2</v>
      </c>
      <c r="R142" s="23">
        <v>5.1936189449017789E-2</v>
      </c>
      <c r="S142" s="23">
        <v>2.9954770930165076E-2</v>
      </c>
      <c r="T142" s="23">
        <v>1.6193614978562421E-2</v>
      </c>
      <c r="U142" s="23">
        <v>3.7713005030726166E-2</v>
      </c>
      <c r="V142" s="23">
        <v>3.122725042951191E-2</v>
      </c>
      <c r="W142" s="23">
        <v>3.7653727384517666E-2</v>
      </c>
      <c r="X142" s="23">
        <v>6.0447716460458878E-2</v>
      </c>
      <c r="Y142" s="23">
        <v>8.8531196551158597E-2</v>
      </c>
      <c r="Z142" s="23">
        <v>2.1712308995930796E-2</v>
      </c>
      <c r="AA142" s="23">
        <v>0.36686661414435306</v>
      </c>
      <c r="AB142" s="23">
        <v>2.0198804707235452E-2</v>
      </c>
      <c r="AC142" s="23">
        <v>0.21933769018766866</v>
      </c>
      <c r="AD142" s="23">
        <v>4.0544056239273374E-2</v>
      </c>
      <c r="AE142" s="23" t="s">
        <v>15</v>
      </c>
      <c r="AF142" s="154" t="s">
        <v>15</v>
      </c>
      <c r="AG142" s="154" t="s">
        <v>15</v>
      </c>
      <c r="AH142" s="23">
        <v>3.3915906534841112E-2</v>
      </c>
      <c r="AI142" s="23" t="s">
        <v>15</v>
      </c>
      <c r="AJ142" s="23">
        <v>3.3915906534841112E-2</v>
      </c>
      <c r="AK142" s="23">
        <v>0.23036729774261588</v>
      </c>
      <c r="AL142" s="23">
        <v>3.3915906534841112E-2</v>
      </c>
      <c r="AM142" s="23">
        <v>3.3915906534841112E-2</v>
      </c>
      <c r="AN142" s="23">
        <v>3.3915906534841112E-2</v>
      </c>
      <c r="AO142" s="23">
        <v>0.20817493771102114</v>
      </c>
      <c r="AP142" s="23">
        <v>0.24409665466691741</v>
      </c>
    </row>
    <row r="143" spans="2:43" x14ac:dyDescent="0.25">
      <c r="B143" s="22"/>
      <c r="C143" s="70"/>
      <c r="D143" s="68"/>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row>
    <row r="144" spans="2:43" x14ac:dyDescent="0.25">
      <c r="B144" s="22">
        <v>7.2</v>
      </c>
      <c r="C144" s="70" t="s">
        <v>100</v>
      </c>
      <c r="D144" s="68"/>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154"/>
      <c r="AG144" s="154"/>
      <c r="AH144" s="23"/>
      <c r="AI144" s="23"/>
      <c r="AJ144" s="23"/>
      <c r="AK144" s="23"/>
      <c r="AL144" s="23"/>
      <c r="AM144" s="23"/>
      <c r="AN144" s="23"/>
      <c r="AO144" s="23"/>
      <c r="AP144" s="23"/>
    </row>
    <row r="145" spans="2:42" x14ac:dyDescent="0.25">
      <c r="B145" s="22"/>
      <c r="C145" s="74" t="s">
        <v>101</v>
      </c>
      <c r="D145" s="68"/>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154"/>
      <c r="AG145" s="154"/>
      <c r="AH145" s="23"/>
      <c r="AI145" s="23"/>
      <c r="AJ145" s="23"/>
      <c r="AK145" s="23"/>
      <c r="AL145" s="23"/>
      <c r="AM145" s="23"/>
      <c r="AN145" s="23"/>
      <c r="AO145" s="23"/>
      <c r="AP145" s="23"/>
    </row>
    <row r="146" spans="2:42" x14ac:dyDescent="0.25">
      <c r="B146" s="24"/>
      <c r="C146" s="73" t="s">
        <v>20</v>
      </c>
      <c r="D146" s="21"/>
      <c r="E146" s="23" t="s">
        <v>15</v>
      </c>
      <c r="F146" s="23" t="s">
        <v>15</v>
      </c>
      <c r="G146" s="23" t="s">
        <v>15</v>
      </c>
      <c r="H146" s="23" t="s">
        <v>15</v>
      </c>
      <c r="I146" s="23" t="s">
        <v>15</v>
      </c>
      <c r="J146" s="23" t="s">
        <v>15</v>
      </c>
      <c r="K146" s="23" t="s">
        <v>15</v>
      </c>
      <c r="L146" s="23" t="s">
        <v>15</v>
      </c>
      <c r="M146" s="23" t="s">
        <v>15</v>
      </c>
      <c r="N146" s="23">
        <v>3.4283744345975808E-2</v>
      </c>
      <c r="O146" s="23" t="s">
        <v>15</v>
      </c>
      <c r="P146" s="23" t="s">
        <v>15</v>
      </c>
      <c r="Q146" s="23" t="s">
        <v>15</v>
      </c>
      <c r="R146" s="23" t="s">
        <v>15</v>
      </c>
      <c r="S146" s="23" t="s">
        <v>15</v>
      </c>
      <c r="T146" s="23" t="s">
        <v>15</v>
      </c>
      <c r="U146" s="23" t="s">
        <v>15</v>
      </c>
      <c r="V146" s="23" t="s">
        <v>15</v>
      </c>
      <c r="W146" s="23" t="s">
        <v>15</v>
      </c>
      <c r="X146" s="23" t="s">
        <v>15</v>
      </c>
      <c r="Y146" s="23" t="s">
        <v>15</v>
      </c>
      <c r="Z146" s="23" t="s">
        <v>15</v>
      </c>
      <c r="AA146" s="23" t="s">
        <v>15</v>
      </c>
      <c r="AB146" s="23" t="s">
        <v>15</v>
      </c>
      <c r="AC146" s="23" t="s">
        <v>15</v>
      </c>
      <c r="AD146" s="23" t="s">
        <v>15</v>
      </c>
      <c r="AE146" s="23" t="s">
        <v>15</v>
      </c>
      <c r="AF146" s="154" t="s">
        <v>15</v>
      </c>
      <c r="AG146" s="154" t="s">
        <v>15</v>
      </c>
      <c r="AH146" s="23" t="s">
        <v>15</v>
      </c>
      <c r="AI146" s="23" t="s">
        <v>15</v>
      </c>
      <c r="AJ146" s="23" t="s">
        <v>15</v>
      </c>
      <c r="AK146" s="23" t="s">
        <v>15</v>
      </c>
      <c r="AL146" s="23" t="s">
        <v>15</v>
      </c>
      <c r="AM146" s="23" t="s">
        <v>15</v>
      </c>
      <c r="AN146" s="23" t="s">
        <v>15</v>
      </c>
      <c r="AO146" s="23" t="s">
        <v>15</v>
      </c>
      <c r="AP146" s="23" t="s">
        <v>15</v>
      </c>
    </row>
    <row r="147" spans="2:42" x14ac:dyDescent="0.25">
      <c r="B147" s="24"/>
      <c r="C147" s="70" t="s">
        <v>22</v>
      </c>
      <c r="D147" s="21"/>
      <c r="E147" s="23">
        <v>0.82901960784313733</v>
      </c>
      <c r="F147" s="23">
        <v>0.52968136185072012</v>
      </c>
      <c r="G147" s="23">
        <v>0.48439594816028597</v>
      </c>
      <c r="H147" s="23">
        <v>0.45120987859637451</v>
      </c>
      <c r="I147" s="23">
        <v>0.5016122913505312</v>
      </c>
      <c r="J147" s="23">
        <v>0.3940237844347434</v>
      </c>
      <c r="K147" s="23">
        <v>0.15606764541906704</v>
      </c>
      <c r="L147" s="23">
        <v>0.63453930393899438</v>
      </c>
      <c r="M147" s="23">
        <v>0.52123680799851901</v>
      </c>
      <c r="N147" s="23">
        <v>3.4283825977387217E-2</v>
      </c>
      <c r="O147" s="23">
        <v>2.9898741105637727E-2</v>
      </c>
      <c r="P147" s="23">
        <v>3.1659318367363687E-2</v>
      </c>
      <c r="Q147" s="23">
        <v>6.2742626670027724E-2</v>
      </c>
      <c r="R147" s="23">
        <v>7.0928785434431818E-2</v>
      </c>
      <c r="S147" s="23">
        <v>4.5677821255589057E-2</v>
      </c>
      <c r="T147" s="23">
        <v>3.0120190564511429E-2</v>
      </c>
      <c r="U147" s="23">
        <v>3.6705064116496322E-2</v>
      </c>
      <c r="V147" s="23">
        <v>4.9366040005698331E-2</v>
      </c>
      <c r="W147" s="23">
        <v>3.6091166540004549E-2</v>
      </c>
      <c r="X147" s="23">
        <v>0.13382780601781885</v>
      </c>
      <c r="Y147" s="23">
        <v>0.25933943935609216</v>
      </c>
      <c r="Z147" s="23">
        <v>4.1543765209055339E-2</v>
      </c>
      <c r="AA147" s="23">
        <v>0.93378500451671176</v>
      </c>
      <c r="AB147" s="23">
        <v>3.756538278649546E-2</v>
      </c>
      <c r="AC147" s="23">
        <v>0.60261576528808769</v>
      </c>
      <c r="AD147" s="23">
        <v>7.9258043596225347E-2</v>
      </c>
      <c r="AE147" s="23" t="s">
        <v>15</v>
      </c>
      <c r="AF147" s="154" t="s">
        <v>15</v>
      </c>
      <c r="AG147" s="154" t="s">
        <v>15</v>
      </c>
      <c r="AH147" s="23">
        <v>5.1142397425583346E-2</v>
      </c>
      <c r="AI147" s="23" t="s">
        <v>15</v>
      </c>
      <c r="AJ147" s="23">
        <v>3.614647831211304E-2</v>
      </c>
      <c r="AK147" s="23">
        <v>0.40329822137800031</v>
      </c>
      <c r="AL147" s="23">
        <v>4.5630112400440119E-2</v>
      </c>
      <c r="AM147" s="23">
        <v>4.6877243966107152E-2</v>
      </c>
      <c r="AN147" s="23">
        <v>5.9984335626234619E-2</v>
      </c>
      <c r="AO147" s="23">
        <v>0.57072512111825935</v>
      </c>
      <c r="AP147" s="23">
        <v>0.56169303120991865</v>
      </c>
    </row>
    <row r="148" spans="2:42" x14ac:dyDescent="0.25">
      <c r="B148" s="24"/>
      <c r="C148" s="73" t="s">
        <v>80</v>
      </c>
      <c r="D148" s="21"/>
      <c r="E148" s="23">
        <v>0.85011021307861867</v>
      </c>
      <c r="F148" s="23">
        <v>0.54721845318860241</v>
      </c>
      <c r="G148" s="23">
        <v>0.49499252703800045</v>
      </c>
      <c r="H148" s="23">
        <v>0.46410854689123759</v>
      </c>
      <c r="I148" s="23">
        <v>0.51208767400292476</v>
      </c>
      <c r="J148" s="23">
        <v>0.40826055186332155</v>
      </c>
      <c r="K148" s="23">
        <v>0.17178250008554907</v>
      </c>
      <c r="L148" s="23">
        <v>0.65026220250100852</v>
      </c>
      <c r="M148" s="23">
        <v>0.53519994407158822</v>
      </c>
      <c r="N148" s="23">
        <v>3.5938080207946754E-2</v>
      </c>
      <c r="O148" s="23">
        <v>3.4843139486362418E-2</v>
      </c>
      <c r="P148" s="23">
        <v>3.2195339304913473E-2</v>
      </c>
      <c r="Q148" s="23">
        <v>6.6447340165096236E-2</v>
      </c>
      <c r="R148" s="23">
        <v>7.9484823857814302E-2</v>
      </c>
      <c r="S148" s="23">
        <v>5.078778484542034E-2</v>
      </c>
      <c r="T148" s="23">
        <v>3.1150868858181191E-2</v>
      </c>
      <c r="U148" s="23">
        <v>4.4067082141735492E-2</v>
      </c>
      <c r="V148" s="23">
        <v>5.3467861642598986E-2</v>
      </c>
      <c r="W148" s="23">
        <v>4.8476976578539333E-2</v>
      </c>
      <c r="X148" s="23">
        <v>0.14041348757076055</v>
      </c>
      <c r="Y148" s="23">
        <v>0.27008404238659489</v>
      </c>
      <c r="Z148" s="23">
        <v>4.8341062347380108E-2</v>
      </c>
      <c r="AA148" s="23">
        <v>0.95439781177878458</v>
      </c>
      <c r="AB148" s="23">
        <v>4.4475011462631775E-2</v>
      </c>
      <c r="AC148" s="23">
        <v>0.61921828509602372</v>
      </c>
      <c r="AD148" s="23">
        <v>8.9442057923180482E-2</v>
      </c>
      <c r="AE148" s="23" t="s">
        <v>15</v>
      </c>
      <c r="AF148" s="154" t="s">
        <v>15</v>
      </c>
      <c r="AG148" s="154" t="s">
        <v>15</v>
      </c>
      <c r="AH148" s="23">
        <v>5.38756065002437E-2</v>
      </c>
      <c r="AI148" s="23" t="s">
        <v>15</v>
      </c>
      <c r="AJ148" s="23">
        <v>3.9154390537620154E-2</v>
      </c>
      <c r="AK148" s="23">
        <v>0.42010483598241466</v>
      </c>
      <c r="AL148" s="23">
        <v>4.8262007870774282E-2</v>
      </c>
      <c r="AM148" s="23">
        <v>4.8456553432830729E-2</v>
      </c>
      <c r="AN148" s="23">
        <v>6.2443277720761081E-2</v>
      </c>
      <c r="AO148" s="23">
        <v>0.57747483553935153</v>
      </c>
      <c r="AP148" s="23">
        <v>0.56881986517620975</v>
      </c>
    </row>
    <row r="149" spans="2:42" x14ac:dyDescent="0.25">
      <c r="B149" s="24"/>
      <c r="C149" s="73" t="s">
        <v>98</v>
      </c>
      <c r="D149" s="21"/>
      <c r="E149" s="23">
        <v>0.65649851041139906</v>
      </c>
      <c r="F149" s="23">
        <v>0.80545573960984418</v>
      </c>
      <c r="G149" s="23">
        <v>0.63095045729244115</v>
      </c>
      <c r="H149" s="23">
        <v>0.6762360009803936</v>
      </c>
      <c r="I149" s="23">
        <v>0.61222462203023764</v>
      </c>
      <c r="J149" s="23">
        <v>0.39664755181496281</v>
      </c>
      <c r="K149" s="23">
        <v>0.31257936587084734</v>
      </c>
      <c r="L149" s="23">
        <v>0.61222462203023764</v>
      </c>
      <c r="M149" s="23">
        <v>0.5892291630289801</v>
      </c>
      <c r="N149" s="23">
        <v>3.9937960449786924E-2</v>
      </c>
      <c r="O149" s="23">
        <v>3.6988791198146131E-2</v>
      </c>
      <c r="P149" s="23">
        <v>3.4213237740547076E-2</v>
      </c>
      <c r="Q149" s="23">
        <v>7.2795364445066513E-2</v>
      </c>
      <c r="R149" s="23">
        <v>0.10292456439729471</v>
      </c>
      <c r="S149" s="23">
        <v>5.8352048412219748E-2</v>
      </c>
      <c r="T149" s="23">
        <v>3.1881944451801258E-2</v>
      </c>
      <c r="U149" s="23">
        <v>6.5721060289228417E-2</v>
      </c>
      <c r="V149" s="23">
        <v>5.8413223900498856E-2</v>
      </c>
      <c r="W149" s="23">
        <v>5.4261669672164947E-2</v>
      </c>
      <c r="X149" s="23">
        <v>0.12976113712867043</v>
      </c>
      <c r="Y149" s="23">
        <v>0.21827693356583769</v>
      </c>
      <c r="Z149" s="23">
        <v>4.3963597960115612E-2</v>
      </c>
      <c r="AA149" s="23">
        <v>0.90410747426934113</v>
      </c>
      <c r="AB149" s="23">
        <v>3.9275272112935244E-2</v>
      </c>
      <c r="AC149" s="23">
        <v>0.61222462203023764</v>
      </c>
      <c r="AD149" s="23">
        <v>7.4024543782574614E-2</v>
      </c>
      <c r="AE149" s="23" t="s">
        <v>15</v>
      </c>
      <c r="AF149" s="154" t="s">
        <v>15</v>
      </c>
      <c r="AG149" s="154" t="s">
        <v>15</v>
      </c>
      <c r="AH149" s="23">
        <v>5.8326435986092662E-2</v>
      </c>
      <c r="AI149" s="23" t="s">
        <v>15</v>
      </c>
      <c r="AJ149" s="23">
        <v>5.8326435986092662E-2</v>
      </c>
      <c r="AK149" s="23">
        <v>0.62867314767273608</v>
      </c>
      <c r="AL149" s="23">
        <v>5.8326435986092662E-2</v>
      </c>
      <c r="AM149" s="23">
        <v>5.8326435986092662E-2</v>
      </c>
      <c r="AN149" s="23">
        <v>5.8326435986092662E-2</v>
      </c>
      <c r="AO149" s="23">
        <v>0.58541269809357721</v>
      </c>
      <c r="AP149" s="23">
        <v>0.57748938009945094</v>
      </c>
    </row>
    <row r="150" spans="2:42" x14ac:dyDescent="0.25">
      <c r="B150" s="24"/>
      <c r="C150" s="73"/>
      <c r="D150" s="21"/>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154"/>
      <c r="AG150" s="154"/>
      <c r="AH150" s="23"/>
      <c r="AI150" s="23"/>
      <c r="AJ150" s="23"/>
      <c r="AK150" s="23"/>
      <c r="AL150" s="23"/>
      <c r="AM150" s="23"/>
      <c r="AN150" s="23"/>
      <c r="AO150" s="23"/>
      <c r="AP150" s="23"/>
    </row>
    <row r="151" spans="2:42" x14ac:dyDescent="0.25">
      <c r="B151" s="24"/>
      <c r="C151" s="75" t="s">
        <v>102</v>
      </c>
      <c r="D151" s="21"/>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154"/>
      <c r="AG151" s="154"/>
      <c r="AH151" s="23"/>
      <c r="AI151" s="23"/>
      <c r="AJ151" s="23"/>
      <c r="AK151" s="23"/>
      <c r="AL151" s="23"/>
      <c r="AM151" s="23"/>
      <c r="AN151" s="23"/>
      <c r="AO151" s="23"/>
      <c r="AP151" s="23"/>
    </row>
    <row r="152" spans="2:42" x14ac:dyDescent="0.25">
      <c r="B152" s="24"/>
      <c r="C152" s="73" t="s">
        <v>20</v>
      </c>
      <c r="D152" s="21"/>
      <c r="E152" s="23" t="s">
        <v>15</v>
      </c>
      <c r="F152" s="23" t="s">
        <v>15</v>
      </c>
      <c r="G152" s="23" t="s">
        <v>15</v>
      </c>
      <c r="H152" s="23" t="s">
        <v>15</v>
      </c>
      <c r="I152" s="23" t="s">
        <v>15</v>
      </c>
      <c r="J152" s="23" t="s">
        <v>15</v>
      </c>
      <c r="K152" s="23" t="s">
        <v>15</v>
      </c>
      <c r="L152" s="23" t="s">
        <v>15</v>
      </c>
      <c r="M152" s="23" t="s">
        <v>15</v>
      </c>
      <c r="N152" s="23">
        <v>5.9365977655966296E-2</v>
      </c>
      <c r="O152" s="23" t="s">
        <v>15</v>
      </c>
      <c r="P152" s="23" t="s">
        <v>15</v>
      </c>
      <c r="Q152" s="23" t="s">
        <v>15</v>
      </c>
      <c r="R152" s="23" t="s">
        <v>15</v>
      </c>
      <c r="S152" s="23" t="s">
        <v>15</v>
      </c>
      <c r="T152" s="23" t="s">
        <v>15</v>
      </c>
      <c r="U152" s="23" t="s">
        <v>15</v>
      </c>
      <c r="V152" s="23" t="s">
        <v>15</v>
      </c>
      <c r="W152" s="23" t="s">
        <v>15</v>
      </c>
      <c r="X152" s="23" t="s">
        <v>15</v>
      </c>
      <c r="Y152" s="23" t="s">
        <v>15</v>
      </c>
      <c r="Z152" s="23" t="s">
        <v>15</v>
      </c>
      <c r="AA152" s="23" t="s">
        <v>15</v>
      </c>
      <c r="AB152" s="23" t="s">
        <v>15</v>
      </c>
      <c r="AC152" s="23" t="s">
        <v>15</v>
      </c>
      <c r="AD152" s="23" t="s">
        <v>15</v>
      </c>
      <c r="AE152" s="23" t="s">
        <v>15</v>
      </c>
      <c r="AF152" s="154" t="s">
        <v>15</v>
      </c>
      <c r="AG152" s="154" t="s">
        <v>15</v>
      </c>
      <c r="AH152" s="23" t="s">
        <v>15</v>
      </c>
      <c r="AI152" s="23" t="s">
        <v>15</v>
      </c>
      <c r="AJ152" s="23" t="s">
        <v>15</v>
      </c>
      <c r="AK152" s="23" t="s">
        <v>15</v>
      </c>
      <c r="AL152" s="23" t="s">
        <v>15</v>
      </c>
      <c r="AM152" s="23" t="s">
        <v>15</v>
      </c>
      <c r="AN152" s="23" t="s">
        <v>15</v>
      </c>
      <c r="AO152" s="23" t="s">
        <v>15</v>
      </c>
      <c r="AP152" s="23" t="s">
        <v>15</v>
      </c>
    </row>
    <row r="153" spans="2:42" x14ac:dyDescent="0.25">
      <c r="B153" s="24"/>
      <c r="C153" s="70" t="s">
        <v>22</v>
      </c>
      <c r="D153" s="21"/>
      <c r="E153" s="23">
        <v>0.13577504294470022</v>
      </c>
      <c r="F153" s="23">
        <v>0.17498741448849528</v>
      </c>
      <c r="G153" s="23">
        <v>0.14839594296149872</v>
      </c>
      <c r="H153" s="23">
        <v>0.14849353963558398</v>
      </c>
      <c r="I153" s="23">
        <v>0.14286568391942178</v>
      </c>
      <c r="J153" s="23">
        <v>0.13481854757348422</v>
      </c>
      <c r="K153" s="23">
        <v>0.10071495625445002</v>
      </c>
      <c r="L153" s="23">
        <v>0.18011912384581197</v>
      </c>
      <c r="M153" s="23">
        <v>0.17157854816705467</v>
      </c>
      <c r="N153" s="23">
        <v>5.9366872888130251E-2</v>
      </c>
      <c r="O153" s="23">
        <v>5.9073825827995918E-2</v>
      </c>
      <c r="P153" s="23">
        <v>5.0064445741441199E-2</v>
      </c>
      <c r="Q153" s="23">
        <v>0.10772809871767741</v>
      </c>
      <c r="R153" s="23">
        <v>4.738569427385797E-2</v>
      </c>
      <c r="S153" s="23">
        <v>7.9981539292373505E-2</v>
      </c>
      <c r="T153" s="23">
        <v>3.9226804111853308E-2</v>
      </c>
      <c r="U153" s="23">
        <v>8.2879613744061054E-2</v>
      </c>
      <c r="V153" s="23">
        <v>8.1352120946702508E-2</v>
      </c>
      <c r="W153" s="23">
        <v>8.2605483041090513E-2</v>
      </c>
      <c r="X153" s="23">
        <v>9.1576654316464445E-2</v>
      </c>
      <c r="Y153" s="23">
        <v>9.8580917006209953E-2</v>
      </c>
      <c r="Z153" s="23">
        <v>5.6791770582006018E-2</v>
      </c>
      <c r="AA153" s="23">
        <v>0.20737022933485805</v>
      </c>
      <c r="AB153" s="23">
        <v>4.9999085528962706E-2</v>
      </c>
      <c r="AC153" s="23">
        <v>0.16952172727447823</v>
      </c>
      <c r="AD153" s="23">
        <v>7.803438388352868E-2</v>
      </c>
      <c r="AE153" s="23" t="s">
        <v>15</v>
      </c>
      <c r="AF153" s="154" t="s">
        <v>15</v>
      </c>
      <c r="AG153" s="154" t="s">
        <v>15</v>
      </c>
      <c r="AH153" s="23">
        <v>9.0981983083160176E-2</v>
      </c>
      <c r="AI153" s="23" t="s">
        <v>15</v>
      </c>
      <c r="AJ153" s="23">
        <v>7.6531387692445829E-2</v>
      </c>
      <c r="AK153" s="23" t="s">
        <v>15</v>
      </c>
      <c r="AL153" s="23" t="s">
        <v>15</v>
      </c>
      <c r="AM153" s="23" t="s">
        <v>15</v>
      </c>
      <c r="AN153" s="23" t="s">
        <v>15</v>
      </c>
      <c r="AO153" s="23" t="s">
        <v>15</v>
      </c>
      <c r="AP153" s="23" t="s">
        <v>15</v>
      </c>
    </row>
    <row r="154" spans="2:42" x14ac:dyDescent="0.25">
      <c r="B154" s="24"/>
      <c r="C154" s="73" t="s">
        <v>80</v>
      </c>
      <c r="D154" s="21"/>
      <c r="E154" s="23">
        <v>0.14855310906260999</v>
      </c>
      <c r="F154" s="23">
        <v>0.18865961167519132</v>
      </c>
      <c r="G154" s="23">
        <v>0.15655795879228229</v>
      </c>
      <c r="H154" s="23">
        <v>0.15840826031822153</v>
      </c>
      <c r="I154" s="23">
        <v>0.14977603996915723</v>
      </c>
      <c r="J154" s="23">
        <v>0.14657521848904231</v>
      </c>
      <c r="K154" s="23">
        <v>0.11468130175911417</v>
      </c>
      <c r="L154" s="23">
        <v>0.19167934877654402</v>
      </c>
      <c r="M154" s="23">
        <v>0.18190350183176629</v>
      </c>
      <c r="N154" s="23">
        <v>6.2071386879304802E-2</v>
      </c>
      <c r="O154" s="23">
        <v>6.4096369950921828E-2</v>
      </c>
      <c r="P154" s="23">
        <v>5.0597691099125486E-2</v>
      </c>
      <c r="Q154" s="23">
        <v>0.11135343764902018</v>
      </c>
      <c r="R154" s="23">
        <v>5.5859788061711102E-2</v>
      </c>
      <c r="S154" s="23">
        <v>8.5274388208830695E-2</v>
      </c>
      <c r="T154" s="23">
        <v>4.3566455272094462E-2</v>
      </c>
      <c r="U154" s="23">
        <v>9.0547837791970634E-2</v>
      </c>
      <c r="V154" s="23">
        <v>8.5636280175103399E-2</v>
      </c>
      <c r="W154" s="23">
        <v>9.5774302969111158E-2</v>
      </c>
      <c r="X154" s="23">
        <v>9.8081421220454601E-2</v>
      </c>
      <c r="Y154" s="23">
        <v>0.10859953143506829</v>
      </c>
      <c r="Z154" s="23">
        <v>6.2692946231421187E-2</v>
      </c>
      <c r="AA154" s="23">
        <v>0.22090707064098436</v>
      </c>
      <c r="AB154" s="23">
        <v>5.5979923353517203E-2</v>
      </c>
      <c r="AC154" s="23">
        <v>0.18050859120965199</v>
      </c>
      <c r="AD154" s="23">
        <v>8.7750088305095245E-2</v>
      </c>
      <c r="AE154" s="23" t="s">
        <v>15</v>
      </c>
      <c r="AF154" s="154" t="s">
        <v>15</v>
      </c>
      <c r="AG154" s="154" t="s">
        <v>15</v>
      </c>
      <c r="AH154" s="23">
        <v>9.3963949253172974E-2</v>
      </c>
      <c r="AI154" s="23" t="s">
        <v>15</v>
      </c>
      <c r="AJ154" s="23">
        <v>7.9812245846570651E-2</v>
      </c>
      <c r="AK154" s="23" t="s">
        <v>15</v>
      </c>
      <c r="AL154" s="23" t="s">
        <v>15</v>
      </c>
      <c r="AM154" s="23" t="s">
        <v>15</v>
      </c>
      <c r="AN154" s="23" t="s">
        <v>15</v>
      </c>
      <c r="AO154" s="23" t="s">
        <v>15</v>
      </c>
      <c r="AP154" s="23" t="s">
        <v>15</v>
      </c>
    </row>
    <row r="155" spans="2:42" x14ac:dyDescent="0.25">
      <c r="B155" s="24"/>
      <c r="C155" s="73" t="s">
        <v>98</v>
      </c>
      <c r="D155" s="21"/>
      <c r="E155" s="23">
        <v>0.21209608121092227</v>
      </c>
      <c r="F155" s="23">
        <v>0.22065314151688534</v>
      </c>
      <c r="G155" s="23">
        <v>0.19731590673612209</v>
      </c>
      <c r="H155" s="23">
        <v>0.21177449947650787</v>
      </c>
      <c r="I155" s="23">
        <v>0.19444773569141494</v>
      </c>
      <c r="J155" s="23">
        <v>0.16970959950355069</v>
      </c>
      <c r="K155" s="23">
        <v>0.14882166109002615</v>
      </c>
      <c r="L155" s="23">
        <v>0.19444773569141494</v>
      </c>
      <c r="M155" s="23">
        <v>0.18512819055840921</v>
      </c>
      <c r="N155" s="23">
        <v>6.2233499211023169E-2</v>
      </c>
      <c r="O155" s="23">
        <v>5.7289061479720127E-2</v>
      </c>
      <c r="P155" s="23">
        <v>5.0666406183109469E-2</v>
      </c>
      <c r="Q155" s="23">
        <v>0.10072163297114978</v>
      </c>
      <c r="R155" s="23">
        <v>0.10029277092785849</v>
      </c>
      <c r="S155" s="23">
        <v>8.5434376927793418E-2</v>
      </c>
      <c r="T155" s="23">
        <v>4.3973272343930114E-2</v>
      </c>
      <c r="U155" s="23">
        <v>0.101295870455826</v>
      </c>
      <c r="V155" s="23">
        <v>8.795407578079395E-2</v>
      </c>
      <c r="W155" s="23">
        <v>0.10071675931957834</v>
      </c>
      <c r="X155" s="23">
        <v>0.11996385585847769</v>
      </c>
      <c r="Y155" s="23">
        <v>0.11348356034186624</v>
      </c>
      <c r="Z155" s="23">
        <v>6.7428868449356916E-2</v>
      </c>
      <c r="AA155" s="23">
        <v>0.25980476225300908</v>
      </c>
      <c r="AB155" s="23">
        <v>4.4691632185495767E-2</v>
      </c>
      <c r="AC155" s="23">
        <v>0.19444773569141494</v>
      </c>
      <c r="AD155" s="23">
        <v>0.10345919222944853</v>
      </c>
      <c r="AE155" s="23" t="s">
        <v>15</v>
      </c>
      <c r="AF155" s="154" t="s">
        <v>15</v>
      </c>
      <c r="AG155" s="154" t="s">
        <v>15</v>
      </c>
      <c r="AH155" s="23">
        <v>0.10226521589506143</v>
      </c>
      <c r="AI155" s="23" t="s">
        <v>15</v>
      </c>
      <c r="AJ155" s="23">
        <v>0.10226521589506143</v>
      </c>
      <c r="AK155" s="23" t="s">
        <v>15</v>
      </c>
      <c r="AL155" s="23" t="s">
        <v>15</v>
      </c>
      <c r="AM155" s="23" t="s">
        <v>15</v>
      </c>
      <c r="AN155" s="23" t="s">
        <v>15</v>
      </c>
      <c r="AO155" s="23" t="s">
        <v>15</v>
      </c>
      <c r="AP155" s="23" t="s">
        <v>15</v>
      </c>
    </row>
    <row r="156" spans="2:42" x14ac:dyDescent="0.25">
      <c r="B156" s="24"/>
      <c r="C156" s="73"/>
      <c r="D156" s="21"/>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154"/>
      <c r="AG156" s="154"/>
      <c r="AH156" s="23"/>
      <c r="AI156" s="23"/>
      <c r="AJ156" s="23"/>
      <c r="AK156" s="23"/>
      <c r="AL156" s="23"/>
      <c r="AM156" s="23"/>
      <c r="AN156" s="23"/>
      <c r="AO156" s="23"/>
      <c r="AP156" s="23"/>
    </row>
    <row r="157" spans="2:42" x14ac:dyDescent="0.25">
      <c r="B157" s="24"/>
      <c r="C157" s="75" t="s">
        <v>103</v>
      </c>
      <c r="D157" s="21"/>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154"/>
      <c r="AG157" s="154"/>
      <c r="AH157" s="23"/>
      <c r="AI157" s="23"/>
      <c r="AJ157" s="23"/>
      <c r="AK157" s="23"/>
      <c r="AL157" s="23"/>
      <c r="AM157" s="23"/>
      <c r="AN157" s="23"/>
      <c r="AO157" s="23"/>
      <c r="AP157" s="23"/>
    </row>
    <row r="158" spans="2:42" x14ac:dyDescent="0.25">
      <c r="B158" s="24"/>
      <c r="C158" s="73" t="s">
        <v>20</v>
      </c>
      <c r="D158" s="21"/>
      <c r="E158" s="23" t="s">
        <v>15</v>
      </c>
      <c r="F158" s="23" t="s">
        <v>15</v>
      </c>
      <c r="G158" s="23" t="s">
        <v>15</v>
      </c>
      <c r="H158" s="23" t="s">
        <v>15</v>
      </c>
      <c r="I158" s="23" t="s">
        <v>15</v>
      </c>
      <c r="J158" s="23" t="s">
        <v>15</v>
      </c>
      <c r="K158" s="23" t="s">
        <v>15</v>
      </c>
      <c r="L158" s="23" t="s">
        <v>15</v>
      </c>
      <c r="M158" s="23" t="s">
        <v>15</v>
      </c>
      <c r="N158" s="23">
        <v>6.3028324048688411E-2</v>
      </c>
      <c r="O158" s="23" t="s">
        <v>15</v>
      </c>
      <c r="P158" s="23" t="s">
        <v>15</v>
      </c>
      <c r="Q158" s="23" t="s">
        <v>15</v>
      </c>
      <c r="R158" s="23" t="s">
        <v>15</v>
      </c>
      <c r="S158" s="23" t="s">
        <v>15</v>
      </c>
      <c r="T158" s="23" t="s">
        <v>15</v>
      </c>
      <c r="U158" s="23" t="s">
        <v>15</v>
      </c>
      <c r="V158" s="23" t="s">
        <v>15</v>
      </c>
      <c r="W158" s="23" t="s">
        <v>15</v>
      </c>
      <c r="X158" s="23" t="s">
        <v>15</v>
      </c>
      <c r="Y158" s="23" t="s">
        <v>15</v>
      </c>
      <c r="Z158" s="23" t="s">
        <v>15</v>
      </c>
      <c r="AA158" s="23" t="s">
        <v>15</v>
      </c>
      <c r="AB158" s="23" t="s">
        <v>15</v>
      </c>
      <c r="AC158" s="23" t="s">
        <v>15</v>
      </c>
      <c r="AD158" s="23" t="s">
        <v>15</v>
      </c>
      <c r="AE158" s="23" t="s">
        <v>15</v>
      </c>
      <c r="AF158" s="154" t="s">
        <v>15</v>
      </c>
      <c r="AG158" s="154" t="s">
        <v>15</v>
      </c>
      <c r="AH158" s="23" t="s">
        <v>15</v>
      </c>
      <c r="AI158" s="23" t="s">
        <v>15</v>
      </c>
      <c r="AJ158" s="23" t="s">
        <v>15</v>
      </c>
      <c r="AK158" s="23" t="s">
        <v>15</v>
      </c>
      <c r="AL158" s="23" t="s">
        <v>15</v>
      </c>
      <c r="AM158" s="23" t="s">
        <v>15</v>
      </c>
      <c r="AN158" s="23" t="s">
        <v>15</v>
      </c>
      <c r="AO158" s="23" t="s">
        <v>15</v>
      </c>
      <c r="AP158" s="23" t="s">
        <v>15</v>
      </c>
    </row>
    <row r="159" spans="2:42" x14ac:dyDescent="0.25">
      <c r="B159" s="24"/>
      <c r="C159" s="70" t="s">
        <v>22</v>
      </c>
      <c r="D159" s="21"/>
      <c r="E159" s="23">
        <v>0.13938610618148295</v>
      </c>
      <c r="F159" s="23">
        <v>0.15275021339000694</v>
      </c>
      <c r="G159" s="23">
        <v>0.12524536097085037</v>
      </c>
      <c r="H159" s="23">
        <v>0.12970708601028003</v>
      </c>
      <c r="I159" s="23">
        <v>0.13252099421770991</v>
      </c>
      <c r="J159" s="23">
        <v>0.11485206217341461</v>
      </c>
      <c r="K159" s="23">
        <v>8.6367947061312123E-2</v>
      </c>
      <c r="L159" s="23">
        <v>0.14719891516093875</v>
      </c>
      <c r="M159" s="23">
        <v>0.13368034485377134</v>
      </c>
      <c r="N159" s="23">
        <v>6.3027987910780015E-2</v>
      </c>
      <c r="O159" s="23">
        <v>6.4839515193742647E-2</v>
      </c>
      <c r="P159" s="23">
        <v>5.7768279787580035E-2</v>
      </c>
      <c r="Q159" s="23">
        <v>7.4817940297356555E-2</v>
      </c>
      <c r="R159" s="23">
        <v>5.3275925170986449E-2</v>
      </c>
      <c r="S159" s="23">
        <v>7.1301982748840365E-2</v>
      </c>
      <c r="T159" s="23">
        <v>4.5289770827836806E-2</v>
      </c>
      <c r="U159" s="23">
        <v>6.622884579415067E-2</v>
      </c>
      <c r="V159" s="23">
        <v>7.3096341275627141E-2</v>
      </c>
      <c r="W159" s="23">
        <v>6.1158590045980565E-2</v>
      </c>
      <c r="X159" s="23">
        <v>7.0736737823933415E-2</v>
      </c>
      <c r="Y159" s="23">
        <v>8.0562157609585613E-2</v>
      </c>
      <c r="Z159" s="23">
        <v>6.3033767082451453E-2</v>
      </c>
      <c r="AA159" s="23">
        <v>0.1851342218315559</v>
      </c>
      <c r="AB159" s="23">
        <v>5.4260669761094116E-2</v>
      </c>
      <c r="AC159" s="23">
        <v>0.11169216127713376</v>
      </c>
      <c r="AD159" s="23">
        <v>6.636906866401926E-2</v>
      </c>
      <c r="AE159" s="23" t="s">
        <v>15</v>
      </c>
      <c r="AF159" s="154" t="s">
        <v>15</v>
      </c>
      <c r="AG159" s="154" t="s">
        <v>15</v>
      </c>
      <c r="AH159" s="23" t="s">
        <v>15</v>
      </c>
      <c r="AI159" s="23" t="s">
        <v>15</v>
      </c>
      <c r="AJ159" s="23" t="s">
        <v>15</v>
      </c>
      <c r="AK159" s="23" t="s">
        <v>15</v>
      </c>
      <c r="AL159" s="23" t="s">
        <v>15</v>
      </c>
      <c r="AM159" s="23" t="s">
        <v>15</v>
      </c>
      <c r="AN159" s="23" t="s">
        <v>15</v>
      </c>
      <c r="AO159" s="23" t="s">
        <v>15</v>
      </c>
      <c r="AP159" s="23" t="s">
        <v>15</v>
      </c>
    </row>
    <row r="160" spans="2:42" x14ac:dyDescent="0.25">
      <c r="B160" s="24"/>
      <c r="C160" s="73" t="s">
        <v>80</v>
      </c>
      <c r="D160" s="21"/>
      <c r="E160" s="23">
        <v>0.1513663364090263</v>
      </c>
      <c r="F160" s="23">
        <v>0.16484156855182738</v>
      </c>
      <c r="G160" s="23">
        <v>0.13334221755064979</v>
      </c>
      <c r="H160" s="23">
        <v>0.13914877560122596</v>
      </c>
      <c r="I160" s="23">
        <v>0.14018096378312728</v>
      </c>
      <c r="J160" s="23">
        <v>0.12658760719509177</v>
      </c>
      <c r="K160" s="23">
        <v>9.9562530774399041E-2</v>
      </c>
      <c r="L160" s="23">
        <v>0.15780373105590551</v>
      </c>
      <c r="M160" s="23">
        <v>0.14319433482514965</v>
      </c>
      <c r="N160" s="23">
        <v>6.6150397785936788E-2</v>
      </c>
      <c r="O160" s="23">
        <v>7.0036315289572881E-2</v>
      </c>
      <c r="P160" s="23">
        <v>5.834327955277252E-2</v>
      </c>
      <c r="Q160" s="23">
        <v>7.9261859758775532E-2</v>
      </c>
      <c r="R160" s="23">
        <v>6.087443302100759E-2</v>
      </c>
      <c r="S160" s="23">
        <v>7.6639679065071187E-2</v>
      </c>
      <c r="T160" s="23">
        <v>5.1289894866686225E-2</v>
      </c>
      <c r="U160" s="23">
        <v>7.4501444082686552E-2</v>
      </c>
      <c r="V160" s="23">
        <v>7.7619041444207504E-2</v>
      </c>
      <c r="W160" s="23">
        <v>7.50716925691568E-2</v>
      </c>
      <c r="X160" s="23">
        <v>7.7684187740223676E-2</v>
      </c>
      <c r="Y160" s="23">
        <v>8.9693586300230374E-2</v>
      </c>
      <c r="Z160" s="23">
        <v>6.8330920324950917E-2</v>
      </c>
      <c r="AA160" s="23">
        <v>0.19693241372070383</v>
      </c>
      <c r="AB160" s="23">
        <v>6.0460808754358331E-2</v>
      </c>
      <c r="AC160" s="23">
        <v>0.12083948879951301</v>
      </c>
      <c r="AD160" s="23">
        <v>7.5930601858178681E-2</v>
      </c>
      <c r="AE160" s="23" t="s">
        <v>15</v>
      </c>
      <c r="AF160" s="154" t="s">
        <v>15</v>
      </c>
      <c r="AG160" s="154" t="s">
        <v>15</v>
      </c>
      <c r="AH160" s="23" t="s">
        <v>15</v>
      </c>
      <c r="AI160" s="23" t="s">
        <v>15</v>
      </c>
      <c r="AJ160" s="23" t="s">
        <v>15</v>
      </c>
      <c r="AK160" s="23" t="s">
        <v>15</v>
      </c>
      <c r="AL160" s="23" t="s">
        <v>15</v>
      </c>
      <c r="AM160" s="23" t="s">
        <v>15</v>
      </c>
      <c r="AN160" s="23" t="s">
        <v>15</v>
      </c>
      <c r="AO160" s="23" t="s">
        <v>15</v>
      </c>
      <c r="AP160" s="23" t="s">
        <v>15</v>
      </c>
    </row>
    <row r="161" spans="2:42" x14ac:dyDescent="0.25">
      <c r="B161" s="24"/>
      <c r="C161" s="73" t="s">
        <v>98</v>
      </c>
      <c r="D161" s="21"/>
      <c r="E161" s="23">
        <v>0.14347194392374463</v>
      </c>
      <c r="F161" s="23">
        <v>0.15710046940460187</v>
      </c>
      <c r="G161" s="23">
        <v>0.16795717990463532</v>
      </c>
      <c r="H161" s="23">
        <v>0.17555468997932233</v>
      </c>
      <c r="I161" s="23">
        <v>0.16850483050752119</v>
      </c>
      <c r="J161" s="23">
        <v>0.14172151489507323</v>
      </c>
      <c r="K161" s="23">
        <v>0.12765484935554228</v>
      </c>
      <c r="L161" s="23">
        <v>0.16850483050752119</v>
      </c>
      <c r="M161" s="23">
        <v>0.16542930052603233</v>
      </c>
      <c r="N161" s="23">
        <v>6.5944393035520577E-2</v>
      </c>
      <c r="O161" s="23">
        <v>6.1509043585356693E-2</v>
      </c>
      <c r="P161" s="23">
        <v>5.7437978104602605E-2</v>
      </c>
      <c r="Q161" s="23">
        <v>8.1000749015091036E-2</v>
      </c>
      <c r="R161" s="23">
        <v>8.3955295489057669E-2</v>
      </c>
      <c r="S161" s="23">
        <v>7.5668444240336585E-2</v>
      </c>
      <c r="T161" s="23">
        <v>5.0460371471116483E-2</v>
      </c>
      <c r="U161" s="23">
        <v>7.798603813051308E-2</v>
      </c>
      <c r="V161" s="23">
        <v>7.3154881349224876E-2</v>
      </c>
      <c r="W161" s="23">
        <v>7.368377303846585E-2</v>
      </c>
      <c r="X161" s="23">
        <v>9.3916128301696697E-2</v>
      </c>
      <c r="Y161" s="23">
        <v>0.10271297078943542</v>
      </c>
      <c r="Z161" s="23">
        <v>6.7690019045783645E-2</v>
      </c>
      <c r="AA161" s="23">
        <v>0.18066893380995874</v>
      </c>
      <c r="AB161" s="23">
        <v>4.5204767062509088E-2</v>
      </c>
      <c r="AC161" s="23">
        <v>0.16850483050752119</v>
      </c>
      <c r="AD161" s="23">
        <v>8.3535841998444868E-2</v>
      </c>
      <c r="AE161" s="23" t="s">
        <v>15</v>
      </c>
      <c r="AF161" s="154" t="s">
        <v>15</v>
      </c>
      <c r="AG161" s="154" t="s">
        <v>15</v>
      </c>
      <c r="AH161" s="23" t="s">
        <v>15</v>
      </c>
      <c r="AI161" s="23" t="s">
        <v>15</v>
      </c>
      <c r="AJ161" s="23" t="s">
        <v>15</v>
      </c>
      <c r="AK161" s="23" t="s">
        <v>15</v>
      </c>
      <c r="AL161" s="23" t="s">
        <v>15</v>
      </c>
      <c r="AM161" s="23" t="s">
        <v>15</v>
      </c>
      <c r="AN161" s="23" t="s">
        <v>15</v>
      </c>
      <c r="AO161" s="23" t="s">
        <v>15</v>
      </c>
      <c r="AP161" s="23" t="s">
        <v>15</v>
      </c>
    </row>
    <row r="162" spans="2:42" x14ac:dyDescent="0.25">
      <c r="B162" s="24"/>
      <c r="C162" s="73"/>
      <c r="D162" s="21"/>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154"/>
      <c r="AG162" s="154"/>
      <c r="AH162" s="23"/>
      <c r="AI162" s="23"/>
      <c r="AJ162" s="23"/>
      <c r="AK162" s="23"/>
      <c r="AL162" s="23"/>
      <c r="AM162" s="23"/>
      <c r="AN162" s="23"/>
      <c r="AO162" s="23"/>
      <c r="AP162" s="23"/>
    </row>
    <row r="163" spans="2:42" x14ac:dyDescent="0.25">
      <c r="B163" s="24"/>
      <c r="C163" s="75" t="s">
        <v>104</v>
      </c>
      <c r="D163" s="21"/>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154"/>
      <c r="AG163" s="154"/>
      <c r="AH163" s="23"/>
      <c r="AI163" s="23"/>
      <c r="AJ163" s="23"/>
      <c r="AK163" s="23"/>
      <c r="AL163" s="23"/>
      <c r="AM163" s="23"/>
      <c r="AN163" s="23"/>
      <c r="AO163" s="23"/>
      <c r="AP163" s="23"/>
    </row>
    <row r="164" spans="2:42" x14ac:dyDescent="0.25">
      <c r="B164" s="24"/>
      <c r="C164" s="73" t="s">
        <v>20</v>
      </c>
      <c r="D164" s="21"/>
      <c r="E164" s="23" t="s">
        <v>15</v>
      </c>
      <c r="F164" s="23" t="s">
        <v>15</v>
      </c>
      <c r="G164" s="23" t="s">
        <v>15</v>
      </c>
      <c r="H164" s="23" t="s">
        <v>15</v>
      </c>
      <c r="I164" s="23" t="s">
        <v>15</v>
      </c>
      <c r="J164" s="23" t="s">
        <v>15</v>
      </c>
      <c r="K164" s="23" t="s">
        <v>15</v>
      </c>
      <c r="L164" s="23" t="s">
        <v>15</v>
      </c>
      <c r="M164" s="23" t="s">
        <v>15</v>
      </c>
      <c r="N164" s="23">
        <v>7.1872926754493305E-2</v>
      </c>
      <c r="O164" s="23" t="s">
        <v>15</v>
      </c>
      <c r="P164" s="23" t="s">
        <v>15</v>
      </c>
      <c r="Q164" s="23" t="s">
        <v>15</v>
      </c>
      <c r="R164" s="23" t="s">
        <v>15</v>
      </c>
      <c r="S164" s="23" t="s">
        <v>15</v>
      </c>
      <c r="T164" s="23" t="s">
        <v>15</v>
      </c>
      <c r="U164" s="23" t="s">
        <v>15</v>
      </c>
      <c r="V164" s="23" t="s">
        <v>15</v>
      </c>
      <c r="W164" s="23" t="s">
        <v>15</v>
      </c>
      <c r="X164" s="23" t="s">
        <v>15</v>
      </c>
      <c r="Y164" s="23" t="s">
        <v>15</v>
      </c>
      <c r="Z164" s="23" t="s">
        <v>15</v>
      </c>
      <c r="AA164" s="23" t="s">
        <v>15</v>
      </c>
      <c r="AB164" s="23" t="s">
        <v>15</v>
      </c>
      <c r="AC164" s="23" t="s">
        <v>15</v>
      </c>
      <c r="AD164" s="23" t="s">
        <v>15</v>
      </c>
      <c r="AE164" s="23" t="s">
        <v>15</v>
      </c>
      <c r="AF164" s="154" t="s">
        <v>15</v>
      </c>
      <c r="AG164" s="154" t="s">
        <v>15</v>
      </c>
      <c r="AH164" s="23" t="s">
        <v>15</v>
      </c>
      <c r="AI164" s="23" t="s">
        <v>15</v>
      </c>
      <c r="AJ164" s="23" t="s">
        <v>15</v>
      </c>
      <c r="AK164" s="23" t="s">
        <v>15</v>
      </c>
      <c r="AL164" s="23" t="s">
        <v>15</v>
      </c>
      <c r="AM164" s="23" t="s">
        <v>15</v>
      </c>
      <c r="AN164" s="23" t="s">
        <v>15</v>
      </c>
      <c r="AO164" s="23" t="s">
        <v>15</v>
      </c>
      <c r="AP164" s="23" t="s">
        <v>15</v>
      </c>
    </row>
    <row r="165" spans="2:42" x14ac:dyDescent="0.25">
      <c r="B165" s="24"/>
      <c r="C165" s="73" t="s">
        <v>2545</v>
      </c>
      <c r="D165" s="21"/>
      <c r="E165" s="23" t="s">
        <v>15</v>
      </c>
      <c r="F165" s="23" t="s">
        <v>15</v>
      </c>
      <c r="G165" s="23" t="s">
        <v>15</v>
      </c>
      <c r="H165" s="23" t="s">
        <v>15</v>
      </c>
      <c r="I165" s="23" t="s">
        <v>15</v>
      </c>
      <c r="J165" s="23" t="s">
        <v>15</v>
      </c>
      <c r="K165" s="23" t="s">
        <v>15</v>
      </c>
      <c r="L165" s="23" t="s">
        <v>15</v>
      </c>
      <c r="M165" s="23" t="s">
        <v>15</v>
      </c>
      <c r="N165" s="23">
        <v>7.6350988192871894E-2</v>
      </c>
      <c r="O165" s="23" t="s">
        <v>15</v>
      </c>
      <c r="P165" s="23" t="s">
        <v>15</v>
      </c>
      <c r="Q165" s="23" t="s">
        <v>15</v>
      </c>
      <c r="R165" s="23" t="s">
        <v>15</v>
      </c>
      <c r="S165" s="23" t="s">
        <v>15</v>
      </c>
      <c r="T165" s="23" t="s">
        <v>15</v>
      </c>
      <c r="U165" s="23" t="s">
        <v>15</v>
      </c>
      <c r="V165" s="23" t="s">
        <v>15</v>
      </c>
      <c r="W165" s="23" t="s">
        <v>15</v>
      </c>
      <c r="X165" s="23" t="s">
        <v>15</v>
      </c>
      <c r="Y165" s="23" t="s">
        <v>15</v>
      </c>
      <c r="Z165" s="23" t="s">
        <v>15</v>
      </c>
      <c r="AA165" s="23" t="s">
        <v>15</v>
      </c>
      <c r="AB165" s="23" t="s">
        <v>15</v>
      </c>
      <c r="AC165" s="23" t="s">
        <v>15</v>
      </c>
      <c r="AD165" s="23" t="s">
        <v>15</v>
      </c>
      <c r="AE165" s="23" t="s">
        <v>15</v>
      </c>
      <c r="AF165" s="154" t="s">
        <v>15</v>
      </c>
      <c r="AG165" s="154" t="s">
        <v>15</v>
      </c>
      <c r="AH165" s="23" t="s">
        <v>15</v>
      </c>
      <c r="AI165" s="23" t="s">
        <v>15</v>
      </c>
      <c r="AJ165" s="23" t="s">
        <v>15</v>
      </c>
      <c r="AK165" s="23" t="s">
        <v>15</v>
      </c>
      <c r="AL165" s="23" t="s">
        <v>15</v>
      </c>
      <c r="AM165" s="23" t="s">
        <v>15</v>
      </c>
      <c r="AN165" s="23" t="s">
        <v>15</v>
      </c>
      <c r="AO165" s="23" t="s">
        <v>15</v>
      </c>
      <c r="AP165" s="23" t="s">
        <v>15</v>
      </c>
    </row>
    <row r="166" spans="2:42" x14ac:dyDescent="0.25">
      <c r="B166" s="24"/>
      <c r="C166" s="70" t="s">
        <v>22</v>
      </c>
      <c r="D166" s="21"/>
      <c r="E166" s="23">
        <v>6.2258934777146946E-2</v>
      </c>
      <c r="F166" s="23">
        <v>0.19430286383313544</v>
      </c>
      <c r="G166" s="23">
        <v>0.1634966983887407</v>
      </c>
      <c r="H166" s="23">
        <v>0.13476750923000136</v>
      </c>
      <c r="I166" s="23">
        <v>0.14182167552286962</v>
      </c>
      <c r="J166" s="23">
        <v>0.13080634622969289</v>
      </c>
      <c r="K166" s="23">
        <v>0.11241003863308731</v>
      </c>
      <c r="L166" s="23">
        <v>0.15991596565055266</v>
      </c>
      <c r="M166" s="23">
        <v>0.1066112550126288</v>
      </c>
      <c r="N166" s="23">
        <v>7.8206215973214421E-2</v>
      </c>
      <c r="O166" s="23">
        <v>7.3862504365738602E-2</v>
      </c>
      <c r="P166" s="23">
        <v>7.2326994477098783E-2</v>
      </c>
      <c r="Q166" s="23">
        <v>7.5096079717963615E-2</v>
      </c>
      <c r="R166" s="23">
        <v>7.286453453030961E-2</v>
      </c>
      <c r="S166" s="23">
        <v>8.0759140394200526E-2</v>
      </c>
      <c r="T166" s="23">
        <v>6.6110713074808203E-2</v>
      </c>
      <c r="U166" s="23">
        <v>8.2093845946443533E-2</v>
      </c>
      <c r="V166" s="23">
        <v>7.8886556810063846E-2</v>
      </c>
      <c r="W166" s="23">
        <v>8.2258926229406892E-2</v>
      </c>
      <c r="X166" s="23">
        <v>8.3324137096889572E-2</v>
      </c>
      <c r="Y166" s="23">
        <v>8.57367053302205E-2</v>
      </c>
      <c r="Z166" s="23">
        <v>7.8188773510796894E-2</v>
      </c>
      <c r="AA166" s="23">
        <v>0.21743094359093029</v>
      </c>
      <c r="AB166" s="23">
        <v>6.0099080716337294E-2</v>
      </c>
      <c r="AC166" s="23">
        <v>0.12185220926654683</v>
      </c>
      <c r="AD166" s="23">
        <v>7.6172695311830685E-2</v>
      </c>
      <c r="AE166" s="23" t="s">
        <v>15</v>
      </c>
      <c r="AF166" s="154" t="s">
        <v>15</v>
      </c>
      <c r="AG166" s="154" t="s">
        <v>15</v>
      </c>
      <c r="AH166" s="23">
        <v>8.5476757252859206E-2</v>
      </c>
      <c r="AI166" s="23" t="s">
        <v>15</v>
      </c>
      <c r="AJ166" s="23">
        <v>7.6531387692445829E-2</v>
      </c>
      <c r="AK166" s="23">
        <v>0.18204163504787974</v>
      </c>
      <c r="AL166" s="23">
        <v>8.620274510695293E-2</v>
      </c>
      <c r="AM166" s="23">
        <v>8.4873123436374431E-2</v>
      </c>
      <c r="AN166" s="23">
        <v>8.739406479283307E-2</v>
      </c>
      <c r="AO166" s="23">
        <v>0.59518677423389343</v>
      </c>
      <c r="AP166" s="23">
        <v>0.51057278683145668</v>
      </c>
    </row>
    <row r="167" spans="2:42" x14ac:dyDescent="0.25">
      <c r="B167" s="24"/>
      <c r="C167" s="73" t="s">
        <v>98</v>
      </c>
      <c r="D167" s="21"/>
      <c r="E167" s="23">
        <v>2.0908771758301858E-2</v>
      </c>
      <c r="F167" s="23">
        <v>0.18342191637503191</v>
      </c>
      <c r="G167" s="23">
        <v>0.15425440814485314</v>
      </c>
      <c r="H167" s="23" t="s">
        <v>15</v>
      </c>
      <c r="I167" s="23">
        <v>0.13445328994944439</v>
      </c>
      <c r="J167" s="23">
        <v>0.12404129435199529</v>
      </c>
      <c r="K167" s="23">
        <v>0.11402444984004223</v>
      </c>
      <c r="L167" s="23">
        <v>0.12647097746072689</v>
      </c>
      <c r="M167" s="23">
        <v>0.10232811191235669</v>
      </c>
      <c r="N167" s="23" t="s">
        <v>2553</v>
      </c>
      <c r="O167" s="23">
        <v>7.626367327776995E-2</v>
      </c>
      <c r="P167" s="23">
        <v>7.3697188189556506E-2</v>
      </c>
      <c r="Q167" s="23" t="s">
        <v>2554</v>
      </c>
      <c r="R167" s="23">
        <v>9.4253918660994529E-2</v>
      </c>
      <c r="S167" s="23">
        <v>8.4538727019039181E-2</v>
      </c>
      <c r="T167" s="23">
        <v>6.1169668250698583E-2</v>
      </c>
      <c r="U167" s="23">
        <v>8.6637200507246201E-2</v>
      </c>
      <c r="V167" s="23">
        <v>8.2131754443804716E-2</v>
      </c>
      <c r="W167" s="23">
        <v>8.805298773109449E-2</v>
      </c>
      <c r="X167" s="23">
        <v>8.9251773724878358E-2</v>
      </c>
      <c r="Y167" s="23">
        <v>0.10315002117995631</v>
      </c>
      <c r="Z167" s="23">
        <v>7.9816230069917671E-2</v>
      </c>
      <c r="AA167" s="23">
        <v>0.20413070110927323</v>
      </c>
      <c r="AB167" s="23">
        <v>5.4103079023311906E-2</v>
      </c>
      <c r="AC167" s="23">
        <v>0.14332967016871656</v>
      </c>
      <c r="AD167" s="23">
        <v>8.7872447397971273E-2</v>
      </c>
      <c r="AE167" s="23" t="s">
        <v>15</v>
      </c>
      <c r="AF167" s="154" t="s">
        <v>15</v>
      </c>
      <c r="AG167" s="154" t="s">
        <v>15</v>
      </c>
      <c r="AH167" s="23">
        <v>9.7066730266274437E-2</v>
      </c>
      <c r="AI167" s="23" t="s">
        <v>15</v>
      </c>
      <c r="AJ167" s="23">
        <v>0.10226521589506143</v>
      </c>
      <c r="AK167" s="23">
        <v>0.21259874507747978</v>
      </c>
      <c r="AL167" s="23">
        <v>9.6681107770286948E-2</v>
      </c>
      <c r="AM167" s="23">
        <v>9.7187041361835202E-2</v>
      </c>
      <c r="AN167" s="23">
        <v>9.778435006796983E-2</v>
      </c>
      <c r="AO167" s="23">
        <v>0.61189759386414688</v>
      </c>
      <c r="AP167" s="23">
        <v>0.52760742447991116</v>
      </c>
    </row>
    <row r="168" spans="2:42" x14ac:dyDescent="0.25">
      <c r="B168" s="24"/>
      <c r="C168" s="73" t="s">
        <v>80</v>
      </c>
      <c r="D168" s="21"/>
      <c r="E168" s="23">
        <v>0.16393756254176028</v>
      </c>
      <c r="F168" s="23">
        <v>0.21046714998402691</v>
      </c>
      <c r="G168" s="23">
        <v>0.14775611740402206</v>
      </c>
      <c r="H168" s="23">
        <v>0.15268400184396747</v>
      </c>
      <c r="I168" s="23">
        <v>0.15543924325151903</v>
      </c>
      <c r="J168" s="23">
        <v>0.1542181476169342</v>
      </c>
      <c r="K168" s="23">
        <v>0.12700253748496437</v>
      </c>
      <c r="L168" s="23">
        <v>0.2018541756949952</v>
      </c>
      <c r="M168" s="23">
        <v>0.14953540283395061</v>
      </c>
      <c r="N168" s="23">
        <v>7.7530555544240709E-2</v>
      </c>
      <c r="O168" s="23">
        <v>7.8896478433529316E-2</v>
      </c>
      <c r="P168" s="23">
        <v>7.0679937709271057E-2</v>
      </c>
      <c r="Q168" s="23">
        <v>8.3895925320726969E-2</v>
      </c>
      <c r="R168" s="23">
        <v>7.6086599537652511E-2</v>
      </c>
      <c r="S168" s="23">
        <v>8.3637642896374084E-2</v>
      </c>
      <c r="T168" s="23">
        <v>6.5333792027764126E-2</v>
      </c>
      <c r="U168" s="23">
        <v>8.8100745305687025E-2</v>
      </c>
      <c r="V168" s="23">
        <v>8.3322877848903007E-2</v>
      </c>
      <c r="W168" s="23">
        <v>9.7467441029189139E-2</v>
      </c>
      <c r="X168" s="23">
        <v>8.3985200806957039E-2</v>
      </c>
      <c r="Y168" s="23">
        <v>9.4074429064992207E-2</v>
      </c>
      <c r="Z168" s="23">
        <v>7.9625912947099309E-2</v>
      </c>
      <c r="AA168" s="23">
        <v>0.22832784374021098</v>
      </c>
      <c r="AB168" s="23">
        <v>6.6406906662449527E-2</v>
      </c>
      <c r="AC168" s="23">
        <v>0.130516517171402</v>
      </c>
      <c r="AD168" s="23">
        <v>8.5705837968960599E-2</v>
      </c>
      <c r="AE168" s="23" t="s">
        <v>15</v>
      </c>
      <c r="AF168" s="154" t="s">
        <v>15</v>
      </c>
      <c r="AG168" s="154" t="s">
        <v>15</v>
      </c>
      <c r="AH168" s="23">
        <v>8.8489463258021109E-2</v>
      </c>
      <c r="AI168" s="23" t="s">
        <v>15</v>
      </c>
      <c r="AJ168" s="23">
        <v>7.9812245846570651E-2</v>
      </c>
      <c r="AK168" s="23">
        <v>0.19551823919880884</v>
      </c>
      <c r="AL168" s="23">
        <v>8.8923431256797011E-2</v>
      </c>
      <c r="AM168" s="23">
        <v>8.6503728265189483E-2</v>
      </c>
      <c r="AN168" s="23">
        <v>8.9896165921357518E-2</v>
      </c>
      <c r="AO168" s="23">
        <v>0.60213945457535756</v>
      </c>
      <c r="AP168" s="23">
        <v>0.51741890536099766</v>
      </c>
    </row>
    <row r="169" spans="2:42" x14ac:dyDescent="0.25">
      <c r="B169" s="24"/>
      <c r="C169" s="73" t="s">
        <v>99</v>
      </c>
      <c r="D169" s="21"/>
      <c r="E169" s="23">
        <v>9.4341172748025462E-2</v>
      </c>
      <c r="F169" s="23">
        <v>0.16826273663198177</v>
      </c>
      <c r="G169" s="23">
        <v>0.15439653372507633</v>
      </c>
      <c r="H169" s="23">
        <v>0.17192889170487469</v>
      </c>
      <c r="I169" s="23">
        <v>0.15404448861178932</v>
      </c>
      <c r="J169" s="23">
        <v>0.13429208453401253</v>
      </c>
      <c r="K169" s="23">
        <v>0.11494083995600569</v>
      </c>
      <c r="L169" s="23">
        <v>0.15404448861178932</v>
      </c>
      <c r="M169" s="23">
        <v>0.147930769418682</v>
      </c>
      <c r="N169" s="23">
        <v>7.6132260150375997E-2</v>
      </c>
      <c r="O169" s="23">
        <v>7.2735669941540682E-2</v>
      </c>
      <c r="P169" s="23">
        <v>6.9571059525234569E-2</v>
      </c>
      <c r="Q169" s="23">
        <v>8.9897197686894526E-2</v>
      </c>
      <c r="R169" s="23">
        <v>9.5466673317937664E-2</v>
      </c>
      <c r="S169" s="23">
        <v>8.2215855539782043E-2</v>
      </c>
      <c r="T169" s="23">
        <v>6.215748024197687E-2</v>
      </c>
      <c r="U169" s="23">
        <v>8.6743813721744445E-2</v>
      </c>
      <c r="V169" s="23">
        <v>8.1460147550496811E-2</v>
      </c>
      <c r="W169" s="23">
        <v>8.2411354854264651E-2</v>
      </c>
      <c r="X169" s="23">
        <v>9.8418243212048603E-2</v>
      </c>
      <c r="Y169" s="23">
        <v>0.1008700052090612</v>
      </c>
      <c r="Z169" s="23">
        <v>7.6612638464321536E-2</v>
      </c>
      <c r="AA169" s="23">
        <v>0.20413070110927323</v>
      </c>
      <c r="AB169" s="23">
        <v>5.4103079023311906E-2</v>
      </c>
      <c r="AC169" s="23">
        <v>0.14332967016871656</v>
      </c>
      <c r="AD169" s="23">
        <v>8.7872447397971273E-2</v>
      </c>
      <c r="AE169" s="23" t="s">
        <v>15</v>
      </c>
      <c r="AF169" s="154" t="s">
        <v>15</v>
      </c>
      <c r="AG169" s="154" t="s">
        <v>15</v>
      </c>
      <c r="AH169" s="23">
        <v>9.7066730266274437E-2</v>
      </c>
      <c r="AI169" s="23" t="s">
        <v>15</v>
      </c>
      <c r="AJ169" s="23">
        <v>0.10226521589506143</v>
      </c>
      <c r="AK169" s="23">
        <v>0.21259874507747978</v>
      </c>
      <c r="AL169" s="23">
        <v>9.6681107770286948E-2</v>
      </c>
      <c r="AM169" s="23">
        <v>9.7187041361835202E-2</v>
      </c>
      <c r="AN169" s="29">
        <v>9.778435006796983E-2</v>
      </c>
      <c r="AO169" s="29">
        <v>0.61189759386414688</v>
      </c>
      <c r="AP169" s="29">
        <v>0.52760742447991116</v>
      </c>
    </row>
    <row r="170" spans="2:42" x14ac:dyDescent="0.25">
      <c r="B170" s="25"/>
      <c r="C170" s="76"/>
      <c r="D170" s="26"/>
      <c r="E170" s="27"/>
      <c r="F170" s="28"/>
      <c r="G170" s="29"/>
      <c r="H170" s="29"/>
      <c r="I170" s="29"/>
      <c r="J170" s="29"/>
      <c r="K170" s="29"/>
      <c r="L170" s="29"/>
      <c r="M170" s="29"/>
      <c r="N170" s="29"/>
      <c r="O170" s="29"/>
      <c r="P170" s="29"/>
      <c r="Q170" s="29"/>
      <c r="R170" s="29"/>
      <c r="S170" s="30"/>
      <c r="T170" s="31"/>
      <c r="U170" s="29"/>
      <c r="V170" s="29"/>
      <c r="W170" s="29"/>
      <c r="X170" s="29"/>
      <c r="Y170" s="29"/>
      <c r="Z170" s="29"/>
      <c r="AA170" s="29"/>
      <c r="AB170" s="29"/>
      <c r="AC170" s="29"/>
      <c r="AD170" s="29"/>
      <c r="AE170" s="28"/>
      <c r="AF170" s="29"/>
      <c r="AG170" s="29"/>
      <c r="AH170" s="29"/>
      <c r="AI170" s="29"/>
      <c r="AJ170" s="29"/>
      <c r="AK170" s="29"/>
      <c r="AL170" s="29"/>
      <c r="AM170" s="29"/>
      <c r="AN170" s="124"/>
      <c r="AO170" s="124"/>
      <c r="AP170" s="124"/>
    </row>
    <row r="171" spans="2:42" ht="28.9" customHeight="1" x14ac:dyDescent="0.25">
      <c r="B171" s="77">
        <v>8</v>
      </c>
      <c r="C171" s="78" t="s">
        <v>105</v>
      </c>
      <c r="D171" s="32"/>
      <c r="E171" s="155" t="s">
        <v>106</v>
      </c>
      <c r="F171" s="155" t="s">
        <v>107</v>
      </c>
      <c r="G171" s="155" t="s">
        <v>108</v>
      </c>
      <c r="H171" s="155" t="s">
        <v>109</v>
      </c>
      <c r="I171" s="155" t="s">
        <v>110</v>
      </c>
      <c r="J171" s="155" t="s">
        <v>111</v>
      </c>
      <c r="K171" s="155" t="s">
        <v>112</v>
      </c>
      <c r="L171" s="155" t="s">
        <v>113</v>
      </c>
      <c r="M171" s="155" t="s">
        <v>114</v>
      </c>
      <c r="N171" s="155" t="s">
        <v>1896</v>
      </c>
      <c r="O171" s="155" t="s">
        <v>115</v>
      </c>
      <c r="P171" s="155" t="s">
        <v>1897</v>
      </c>
      <c r="Q171" s="155" t="s">
        <v>116</v>
      </c>
      <c r="R171" s="155" t="s">
        <v>1898</v>
      </c>
      <c r="S171" s="155" t="s">
        <v>117</v>
      </c>
      <c r="T171" s="155" t="s">
        <v>1899</v>
      </c>
      <c r="U171" s="155" t="s">
        <v>1900</v>
      </c>
      <c r="V171" s="155" t="s">
        <v>1901</v>
      </c>
      <c r="W171" s="155" t="s">
        <v>118</v>
      </c>
      <c r="X171" s="155" t="s">
        <v>119</v>
      </c>
      <c r="Y171" s="155" t="s">
        <v>120</v>
      </c>
      <c r="Z171" s="155" t="s">
        <v>121</v>
      </c>
      <c r="AA171" s="205" t="s">
        <v>122</v>
      </c>
      <c r="AB171" s="205" t="s">
        <v>123</v>
      </c>
      <c r="AC171" s="205" t="s">
        <v>124</v>
      </c>
      <c r="AD171" s="205" t="s">
        <v>125</v>
      </c>
      <c r="AE171" s="205" t="s">
        <v>126</v>
      </c>
      <c r="AF171" s="205" t="s">
        <v>127</v>
      </c>
      <c r="AG171" s="205" t="s">
        <v>128</v>
      </c>
      <c r="AH171" s="205" t="s">
        <v>129</v>
      </c>
      <c r="AI171" s="205" t="s">
        <v>130</v>
      </c>
      <c r="AJ171" s="205" t="s">
        <v>131</v>
      </c>
      <c r="AK171" s="205" t="s">
        <v>1888</v>
      </c>
      <c r="AL171" s="205" t="s">
        <v>1889</v>
      </c>
      <c r="AM171" s="205" t="s">
        <v>1890</v>
      </c>
      <c r="AN171" s="206" t="s">
        <v>1891</v>
      </c>
      <c r="AO171" s="206" t="s">
        <v>1892</v>
      </c>
      <c r="AP171" s="206" t="s">
        <v>1892</v>
      </c>
    </row>
    <row r="172" spans="2:42" s="93" customFormat="1" x14ac:dyDescent="0.25">
      <c r="B172" s="150">
        <v>9</v>
      </c>
      <c r="C172" s="78" t="s">
        <v>132</v>
      </c>
      <c r="D172" s="32" t="s">
        <v>14</v>
      </c>
      <c r="E172" s="33">
        <v>0</v>
      </c>
      <c r="F172" s="33">
        <v>0</v>
      </c>
      <c r="G172" s="33">
        <v>0</v>
      </c>
      <c r="H172" s="33">
        <v>0</v>
      </c>
      <c r="I172" s="33">
        <v>0</v>
      </c>
      <c r="J172" s="33">
        <v>0</v>
      </c>
      <c r="K172" s="33">
        <v>0</v>
      </c>
      <c r="L172" s="33">
        <v>0</v>
      </c>
      <c r="M172" s="33">
        <v>0</v>
      </c>
      <c r="N172" s="33">
        <v>0</v>
      </c>
      <c r="O172" s="33">
        <v>0</v>
      </c>
      <c r="P172" s="33">
        <v>0</v>
      </c>
      <c r="Q172" s="33">
        <v>0</v>
      </c>
      <c r="R172" s="33">
        <v>0</v>
      </c>
      <c r="S172" s="33">
        <v>0</v>
      </c>
      <c r="T172" s="33">
        <v>0</v>
      </c>
      <c r="U172" s="33">
        <v>0</v>
      </c>
      <c r="V172" s="33">
        <v>0</v>
      </c>
      <c r="W172" s="33">
        <v>0</v>
      </c>
      <c r="X172" s="33">
        <v>0</v>
      </c>
      <c r="Y172" s="33">
        <v>0</v>
      </c>
      <c r="Z172" s="33">
        <v>0</v>
      </c>
      <c r="AA172" s="33">
        <v>0</v>
      </c>
      <c r="AB172" s="33">
        <v>0</v>
      </c>
      <c r="AC172" s="33">
        <v>0</v>
      </c>
      <c r="AD172" s="33">
        <v>0</v>
      </c>
      <c r="AE172" s="33">
        <v>0</v>
      </c>
      <c r="AF172" s="33">
        <v>0</v>
      </c>
      <c r="AG172" s="33">
        <v>0</v>
      </c>
      <c r="AH172" s="33">
        <v>0</v>
      </c>
      <c r="AI172" s="33">
        <v>0</v>
      </c>
      <c r="AJ172" s="33">
        <v>0</v>
      </c>
      <c r="AK172" s="33">
        <v>0</v>
      </c>
      <c r="AL172" s="33">
        <v>0</v>
      </c>
      <c r="AM172" s="33">
        <v>0</v>
      </c>
      <c r="AN172" s="33">
        <v>0</v>
      </c>
      <c r="AO172" s="33">
        <v>0</v>
      </c>
      <c r="AP172" s="33">
        <v>0</v>
      </c>
    </row>
    <row r="173" spans="2:42" s="93" customFormat="1" x14ac:dyDescent="0.25">
      <c r="B173" s="150">
        <v>10</v>
      </c>
      <c r="C173" s="78" t="s">
        <v>133</v>
      </c>
      <c r="D173" s="32" t="s">
        <v>14</v>
      </c>
      <c r="E173" s="33">
        <v>0</v>
      </c>
      <c r="F173" s="33">
        <v>0</v>
      </c>
      <c r="G173" s="33">
        <v>0</v>
      </c>
      <c r="H173" s="33">
        <v>0</v>
      </c>
      <c r="I173" s="33">
        <v>0</v>
      </c>
      <c r="J173" s="33">
        <v>0</v>
      </c>
      <c r="K173" s="33">
        <v>0</v>
      </c>
      <c r="L173" s="33">
        <v>0</v>
      </c>
      <c r="M173" s="33">
        <v>0</v>
      </c>
      <c r="N173" s="33">
        <v>0</v>
      </c>
      <c r="O173" s="33">
        <v>0</v>
      </c>
      <c r="P173" s="33">
        <v>0</v>
      </c>
      <c r="Q173" s="33">
        <v>0</v>
      </c>
      <c r="R173" s="33">
        <v>0</v>
      </c>
      <c r="S173" s="33">
        <v>0</v>
      </c>
      <c r="T173" s="33">
        <v>0</v>
      </c>
      <c r="U173" s="33">
        <v>0</v>
      </c>
      <c r="V173" s="33">
        <v>0</v>
      </c>
      <c r="W173" s="33">
        <v>0</v>
      </c>
      <c r="X173" s="33">
        <v>0</v>
      </c>
      <c r="Y173" s="33">
        <v>0</v>
      </c>
      <c r="Z173" s="33">
        <v>0</v>
      </c>
      <c r="AA173" s="33">
        <v>0</v>
      </c>
      <c r="AB173" s="33">
        <v>0</v>
      </c>
      <c r="AC173" s="33">
        <v>0</v>
      </c>
      <c r="AD173" s="33">
        <v>0</v>
      </c>
      <c r="AE173" s="33">
        <v>0</v>
      </c>
      <c r="AF173" s="33">
        <v>0</v>
      </c>
      <c r="AG173" s="33">
        <v>0</v>
      </c>
      <c r="AH173" s="33">
        <v>0</v>
      </c>
      <c r="AI173" s="33">
        <v>0</v>
      </c>
      <c r="AJ173" s="33">
        <v>0</v>
      </c>
      <c r="AK173" s="33">
        <v>0</v>
      </c>
      <c r="AL173" s="33">
        <v>0</v>
      </c>
      <c r="AM173" s="33">
        <v>0</v>
      </c>
      <c r="AN173" s="33">
        <v>0</v>
      </c>
      <c r="AO173" s="33">
        <v>0</v>
      </c>
      <c r="AP173" s="33">
        <v>0</v>
      </c>
    </row>
    <row r="174" spans="2:42" x14ac:dyDescent="0.25">
      <c r="B174" s="7">
        <v>11</v>
      </c>
      <c r="C174" s="79" t="s">
        <v>2546</v>
      </c>
      <c r="D174" s="34" t="s">
        <v>14</v>
      </c>
      <c r="E174" s="33">
        <v>125.0135595</v>
      </c>
      <c r="F174" s="33">
        <v>0</v>
      </c>
      <c r="G174" s="33">
        <v>67.743351000000004</v>
      </c>
      <c r="H174" s="33">
        <v>23.484821499999999</v>
      </c>
      <c r="I174" s="33">
        <v>53.3060975</v>
      </c>
      <c r="J174" s="33">
        <v>40.110954999999997</v>
      </c>
      <c r="K174" s="33">
        <v>8.5317795000000007</v>
      </c>
      <c r="L174" s="33">
        <v>208.13454899999999</v>
      </c>
      <c r="M174" s="33">
        <v>23.381503500000001</v>
      </c>
      <c r="N174" s="33">
        <v>0</v>
      </c>
      <c r="O174" s="33">
        <v>0</v>
      </c>
      <c r="P174" s="33">
        <v>0</v>
      </c>
      <c r="Q174" s="33">
        <v>0</v>
      </c>
      <c r="R174" s="33">
        <v>0</v>
      </c>
      <c r="S174" s="33">
        <v>76.699799999999996</v>
      </c>
      <c r="T174" s="33">
        <v>0</v>
      </c>
      <c r="U174" s="33">
        <v>0</v>
      </c>
      <c r="V174" s="33">
        <v>0</v>
      </c>
      <c r="W174" s="33">
        <v>0</v>
      </c>
      <c r="X174" s="33">
        <v>9.2402200000000004E-2</v>
      </c>
      <c r="Y174" s="33">
        <v>0.17295450000000001</v>
      </c>
      <c r="Z174" s="33">
        <v>25.387775000000001</v>
      </c>
      <c r="AA174" s="33">
        <v>0</v>
      </c>
      <c r="AB174" s="33">
        <v>20.981564625000001</v>
      </c>
      <c r="AC174" s="33">
        <v>21.116579999999999</v>
      </c>
      <c r="AD174" s="33">
        <v>17.973472000000001</v>
      </c>
      <c r="AE174" s="33">
        <v>0</v>
      </c>
      <c r="AF174" s="33">
        <v>0</v>
      </c>
      <c r="AG174" s="33">
        <v>0</v>
      </c>
      <c r="AH174" s="33">
        <v>45.688983999999998</v>
      </c>
      <c r="AI174" s="33">
        <v>0</v>
      </c>
      <c r="AJ174" s="33">
        <v>0</v>
      </c>
      <c r="AK174" s="33">
        <v>42.267218999999997</v>
      </c>
      <c r="AL174" s="33">
        <v>0</v>
      </c>
      <c r="AM174" s="33">
        <v>0</v>
      </c>
      <c r="AN174" s="81">
        <v>6.0955320000000004</v>
      </c>
      <c r="AO174" s="33">
        <v>2.1869283899999998</v>
      </c>
      <c r="AP174" s="33">
        <v>0.75004601500000001</v>
      </c>
    </row>
    <row r="175" spans="2:42" ht="38.25" x14ac:dyDescent="0.25">
      <c r="B175" s="80">
        <v>12</v>
      </c>
      <c r="C175" s="76" t="s">
        <v>134</v>
      </c>
      <c r="D175" s="26"/>
      <c r="E175" s="228" t="s">
        <v>1587</v>
      </c>
      <c r="F175" s="228" t="s">
        <v>1446</v>
      </c>
      <c r="G175" s="228" t="s">
        <v>1426</v>
      </c>
      <c r="H175" s="228" t="s">
        <v>1872</v>
      </c>
      <c r="I175" s="228" t="s">
        <v>1591</v>
      </c>
      <c r="J175" s="228" t="s">
        <v>1592</v>
      </c>
      <c r="K175" s="228" t="s">
        <v>1873</v>
      </c>
      <c r="L175" s="228" t="s">
        <v>1591</v>
      </c>
      <c r="M175" s="228" t="s">
        <v>1436</v>
      </c>
      <c r="N175" s="228" t="s">
        <v>1567</v>
      </c>
      <c r="O175" s="228" t="s">
        <v>1595</v>
      </c>
      <c r="P175" s="228" t="s">
        <v>1596</v>
      </c>
      <c r="Q175" s="228" t="s">
        <v>1597</v>
      </c>
      <c r="R175" s="228" t="s">
        <v>1598</v>
      </c>
      <c r="S175" s="228" t="s">
        <v>1565</v>
      </c>
      <c r="T175" s="228" t="s">
        <v>1599</v>
      </c>
      <c r="U175" s="228" t="s">
        <v>1600</v>
      </c>
      <c r="V175" s="228" t="s">
        <v>1601</v>
      </c>
      <c r="W175" s="228" t="s">
        <v>1602</v>
      </c>
      <c r="X175" s="228" t="s">
        <v>1603</v>
      </c>
      <c r="Y175" s="228" t="s">
        <v>1604</v>
      </c>
      <c r="Z175" s="228" t="s">
        <v>1605</v>
      </c>
      <c r="AA175" s="228" t="s">
        <v>1423</v>
      </c>
      <c r="AB175" s="228" t="s">
        <v>138</v>
      </c>
      <c r="AC175" s="228" t="s">
        <v>1420</v>
      </c>
      <c r="AD175" s="228" t="s">
        <v>1608</v>
      </c>
      <c r="AE175" s="228" t="s">
        <v>136</v>
      </c>
      <c r="AF175" s="228" t="s">
        <v>1423</v>
      </c>
      <c r="AG175" s="228" t="s">
        <v>1423</v>
      </c>
      <c r="AH175" s="228" t="s">
        <v>136</v>
      </c>
      <c r="AI175" s="228" t="s">
        <v>136</v>
      </c>
      <c r="AJ175" s="228" t="s">
        <v>136</v>
      </c>
      <c r="AK175" s="228" t="s">
        <v>1609</v>
      </c>
      <c r="AL175" s="228" t="s">
        <v>136</v>
      </c>
      <c r="AM175" s="228" t="s">
        <v>136</v>
      </c>
      <c r="AN175" s="228" t="s">
        <v>136</v>
      </c>
      <c r="AO175" s="228" t="s">
        <v>1875</v>
      </c>
      <c r="AP175" s="228" t="s">
        <v>1874</v>
      </c>
    </row>
    <row r="176" spans="2:42" x14ac:dyDescent="0.25">
      <c r="B176" s="411" t="s">
        <v>139</v>
      </c>
      <c r="C176" s="411"/>
      <c r="D176" s="411"/>
      <c r="E176" s="411"/>
      <c r="F176" s="411"/>
      <c r="G176" s="411"/>
      <c r="H176" s="411"/>
      <c r="I176" s="411"/>
      <c r="J176" s="411"/>
      <c r="K176" s="411"/>
      <c r="L176" s="411"/>
      <c r="M176" s="411"/>
      <c r="N176" s="411"/>
      <c r="O176" s="411"/>
      <c r="P176" s="411"/>
      <c r="Q176" s="411"/>
      <c r="R176" s="411"/>
      <c r="S176" s="411"/>
      <c r="T176" s="411"/>
      <c r="U176" s="411"/>
      <c r="V176" s="411"/>
      <c r="W176" s="411"/>
      <c r="X176" s="411"/>
      <c r="Y176" s="411"/>
      <c r="Z176" s="411"/>
      <c r="AA176" s="82"/>
      <c r="AB176" s="82"/>
      <c r="AC176" s="82"/>
      <c r="AD176" s="82"/>
      <c r="AE176" s="82"/>
      <c r="AF176" s="82"/>
      <c r="AG176" s="82"/>
      <c r="AH176" s="82"/>
      <c r="AI176" s="82"/>
      <c r="AJ176" s="82"/>
      <c r="AK176" s="82"/>
      <c r="AL176" s="82"/>
      <c r="AM176" s="82"/>
      <c r="AN176" s="82"/>
      <c r="AO176" s="115"/>
    </row>
    <row r="177" spans="2:41" x14ac:dyDescent="0.25">
      <c r="B177" s="412" t="s">
        <v>1894</v>
      </c>
      <c r="C177" s="412"/>
      <c r="D177" s="412"/>
      <c r="E177" s="412"/>
      <c r="F177" s="412"/>
      <c r="G177" s="412"/>
      <c r="H177" s="412"/>
      <c r="I177" s="412"/>
      <c r="J177" s="412"/>
      <c r="K177" s="412"/>
      <c r="L177" s="412"/>
      <c r="M177" s="412"/>
      <c r="N177" s="412"/>
      <c r="O177" s="412"/>
      <c r="P177" s="412"/>
      <c r="Q177" s="412"/>
      <c r="R177" s="412"/>
      <c r="S177" s="412"/>
      <c r="T177" s="412"/>
      <c r="U177" s="412"/>
      <c r="V177" s="412"/>
      <c r="W177" s="412"/>
      <c r="X177" s="412"/>
      <c r="Y177" s="412"/>
      <c r="Z177" s="412"/>
      <c r="AA177" s="82"/>
      <c r="AB177" s="82"/>
      <c r="AC177" s="82"/>
      <c r="AD177" s="82"/>
      <c r="AE177" s="82"/>
      <c r="AF177" s="82"/>
      <c r="AG177" s="82"/>
      <c r="AH177" s="82"/>
      <c r="AI177" s="82"/>
      <c r="AJ177" s="82"/>
      <c r="AK177" s="82"/>
      <c r="AL177" s="82"/>
      <c r="AM177" s="82"/>
      <c r="AN177" s="82"/>
      <c r="AO177" s="115"/>
    </row>
    <row r="178" spans="2:41" x14ac:dyDescent="0.25">
      <c r="B178" s="174" t="s">
        <v>2440</v>
      </c>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82"/>
      <c r="AB178" s="82"/>
      <c r="AC178" s="82"/>
      <c r="AD178" s="82"/>
      <c r="AE178" s="82"/>
      <c r="AF178" s="82"/>
      <c r="AG178" s="82"/>
      <c r="AH178" s="82"/>
      <c r="AI178" s="82"/>
      <c r="AJ178" s="82"/>
      <c r="AK178" s="82"/>
      <c r="AL178" s="82"/>
      <c r="AM178" s="82"/>
      <c r="AN178" s="82"/>
      <c r="AO178" s="115"/>
    </row>
    <row r="179" spans="2:41" x14ac:dyDescent="0.25">
      <c r="B179" s="412" t="s">
        <v>140</v>
      </c>
      <c r="C179" s="412"/>
      <c r="D179" s="412"/>
      <c r="E179" s="412"/>
      <c r="F179" s="412"/>
      <c r="G179" s="412"/>
      <c r="H179" s="412"/>
      <c r="I179" s="412"/>
      <c r="J179" s="412"/>
      <c r="K179" s="412"/>
      <c r="L179" s="412"/>
      <c r="M179" s="412"/>
      <c r="N179" s="412"/>
      <c r="O179" s="412"/>
      <c r="P179" s="412"/>
      <c r="Q179" s="412"/>
      <c r="R179" s="412"/>
      <c r="S179" s="412"/>
      <c r="T179" s="412"/>
      <c r="U179" s="412"/>
      <c r="V179" s="412"/>
      <c r="W179" s="412"/>
      <c r="X179" s="412"/>
      <c r="Y179" s="412"/>
      <c r="Z179" s="412"/>
      <c r="AA179" s="83"/>
      <c r="AB179" s="83"/>
      <c r="AC179" s="83"/>
      <c r="AD179" s="83"/>
      <c r="AE179" s="83"/>
      <c r="AF179" s="83"/>
      <c r="AG179" s="83"/>
      <c r="AH179" s="83"/>
      <c r="AI179" s="83"/>
      <c r="AJ179" s="83"/>
      <c r="AK179" s="83"/>
      <c r="AL179" s="83"/>
      <c r="AM179" s="83"/>
      <c r="AN179" s="83"/>
      <c r="AO179" s="115"/>
    </row>
    <row r="180" spans="2:41" x14ac:dyDescent="0.25">
      <c r="B180" s="174" t="s">
        <v>141</v>
      </c>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35"/>
      <c r="AB180" s="35"/>
      <c r="AC180" s="35"/>
      <c r="AD180" s="35"/>
      <c r="AE180" s="35"/>
      <c r="AF180" s="35"/>
      <c r="AG180" s="35"/>
      <c r="AH180" s="35"/>
      <c r="AI180" s="35"/>
      <c r="AJ180" s="35"/>
      <c r="AK180" s="35"/>
      <c r="AL180" s="35"/>
      <c r="AM180" s="35"/>
      <c r="AN180" s="35"/>
      <c r="AO180" s="115"/>
    </row>
    <row r="181" spans="2:41" x14ac:dyDescent="0.25">
      <c r="B181" s="412" t="s">
        <v>142</v>
      </c>
      <c r="C181" s="412"/>
      <c r="D181" s="412"/>
      <c r="E181" s="412"/>
      <c r="F181" s="412"/>
      <c r="G181" s="412"/>
      <c r="H181" s="412"/>
      <c r="I181" s="412"/>
      <c r="J181" s="412"/>
      <c r="K181" s="412"/>
      <c r="L181" s="412"/>
      <c r="M181" s="412"/>
      <c r="N181" s="412"/>
      <c r="O181" s="412"/>
      <c r="P181" s="412"/>
      <c r="Q181" s="412"/>
      <c r="R181" s="412"/>
      <c r="S181" s="412"/>
      <c r="T181" s="412"/>
      <c r="U181" s="412"/>
      <c r="V181" s="412"/>
      <c r="W181" s="412"/>
      <c r="X181" s="412"/>
      <c r="Y181" s="412"/>
      <c r="Z181" s="412"/>
      <c r="AA181" s="35"/>
      <c r="AB181" s="35"/>
      <c r="AC181" s="35"/>
      <c r="AD181" s="35"/>
      <c r="AE181" s="35"/>
      <c r="AF181" s="35"/>
      <c r="AG181" s="35"/>
      <c r="AH181" s="35"/>
      <c r="AI181" s="35"/>
      <c r="AJ181" s="35"/>
      <c r="AK181" s="35"/>
      <c r="AL181" s="35"/>
      <c r="AM181" s="35"/>
      <c r="AN181" s="35"/>
      <c r="AO181" s="115"/>
    </row>
    <row r="182" spans="2:41" s="93" customFormat="1" x14ac:dyDescent="0.25">
      <c r="B182" s="174" t="s">
        <v>1895</v>
      </c>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c r="AA182" s="35"/>
      <c r="AB182" s="35"/>
      <c r="AC182" s="35"/>
      <c r="AD182" s="35"/>
      <c r="AE182" s="35"/>
      <c r="AF182" s="35"/>
      <c r="AG182" s="35"/>
      <c r="AH182" s="35"/>
      <c r="AI182" s="35"/>
      <c r="AJ182" s="35"/>
      <c r="AK182" s="35"/>
      <c r="AL182" s="35"/>
      <c r="AM182" s="35"/>
      <c r="AN182" s="35"/>
      <c r="AO182" s="127"/>
    </row>
    <row r="183" spans="2:41" s="93" customFormat="1" ht="14.45" hidden="1" customHeight="1" x14ac:dyDescent="0.25">
      <c r="B183" s="174" t="s">
        <v>1628</v>
      </c>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35"/>
      <c r="AB183" s="35"/>
      <c r="AC183" s="35"/>
      <c r="AD183" s="35"/>
      <c r="AE183" s="35"/>
      <c r="AF183" s="35"/>
      <c r="AG183" s="35"/>
      <c r="AH183" s="35"/>
      <c r="AI183" s="35"/>
      <c r="AJ183" s="35"/>
      <c r="AK183" s="35"/>
      <c r="AL183" s="35"/>
      <c r="AM183" s="35"/>
      <c r="AN183" s="35"/>
      <c r="AO183" s="127"/>
    </row>
    <row r="184" spans="2:41" hidden="1" x14ac:dyDescent="0.25">
      <c r="B184" s="153" t="s">
        <v>1893</v>
      </c>
      <c r="C184" s="174"/>
      <c r="D184" s="174"/>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c r="AA184" s="35"/>
      <c r="AB184" s="35"/>
      <c r="AC184" s="35"/>
      <c r="AD184" s="35"/>
      <c r="AE184" s="35"/>
      <c r="AF184" s="35"/>
      <c r="AG184" s="35"/>
      <c r="AH184" s="35"/>
      <c r="AI184" s="35"/>
      <c r="AJ184" s="35"/>
      <c r="AK184" s="35"/>
      <c r="AL184" s="35"/>
      <c r="AM184" s="35"/>
      <c r="AN184" s="35"/>
      <c r="AO184" s="115"/>
    </row>
    <row r="185" spans="2:41" ht="14.45" hidden="1" customHeight="1" x14ac:dyDescent="0.25">
      <c r="B185" s="111" t="s">
        <v>1539</v>
      </c>
      <c r="C185" s="112"/>
      <c r="D185" s="112"/>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35"/>
      <c r="AB185" s="35"/>
      <c r="AC185" s="35"/>
      <c r="AD185" s="35"/>
      <c r="AE185" s="35"/>
      <c r="AF185" s="35"/>
      <c r="AG185" s="35"/>
      <c r="AH185" s="35"/>
      <c r="AI185" s="35"/>
      <c r="AJ185" s="35"/>
      <c r="AK185" s="35"/>
      <c r="AL185" s="35"/>
      <c r="AM185" s="35"/>
      <c r="AN185" s="35"/>
      <c r="AO185" s="115"/>
    </row>
    <row r="186" spans="2:41" ht="14.45" hidden="1" customHeight="1" x14ac:dyDescent="0.25">
      <c r="B186" s="111" t="s">
        <v>1544</v>
      </c>
      <c r="C186" s="112"/>
      <c r="D186" s="112"/>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35"/>
      <c r="AB186" s="35"/>
      <c r="AC186" s="35"/>
      <c r="AD186" s="35"/>
      <c r="AE186" s="35"/>
      <c r="AF186" s="35"/>
      <c r="AG186" s="35"/>
      <c r="AH186" s="35"/>
      <c r="AI186" s="35"/>
      <c r="AJ186" s="35"/>
      <c r="AK186" s="35"/>
      <c r="AL186" s="35"/>
      <c r="AM186" s="35"/>
      <c r="AN186" s="35"/>
      <c r="AO186" s="115"/>
    </row>
    <row r="187" spans="2:41" ht="14.45" hidden="1" customHeight="1" x14ac:dyDescent="0.25">
      <c r="B187" s="152" t="s">
        <v>1903</v>
      </c>
      <c r="C187" s="106"/>
      <c r="D187" s="106"/>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35"/>
      <c r="AB187" s="35"/>
      <c r="AC187" s="35"/>
      <c r="AD187" s="35"/>
      <c r="AE187" s="35"/>
      <c r="AF187" s="35"/>
      <c r="AG187" s="35"/>
      <c r="AH187" s="35"/>
      <c r="AI187" s="35"/>
      <c r="AJ187" s="35"/>
      <c r="AK187" s="35"/>
      <c r="AL187" s="35"/>
      <c r="AM187" s="35"/>
      <c r="AN187" s="35"/>
      <c r="AO187" s="115"/>
    </row>
    <row r="188" spans="2:41" s="169" customFormat="1" ht="14.45" customHeight="1" x14ac:dyDescent="0.25">
      <c r="B188" s="152" t="s">
        <v>2528</v>
      </c>
      <c r="C188" s="106"/>
      <c r="D188" s="106"/>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35"/>
      <c r="AB188" s="35"/>
      <c r="AC188" s="35"/>
      <c r="AD188" s="35"/>
      <c r="AE188" s="35"/>
      <c r="AF188" s="35"/>
      <c r="AG188" s="35"/>
      <c r="AH188" s="35"/>
      <c r="AI188" s="35"/>
      <c r="AJ188" s="35"/>
      <c r="AK188" s="35"/>
      <c r="AL188" s="35"/>
      <c r="AM188" s="35"/>
      <c r="AN188" s="35"/>
      <c r="AO188" s="115"/>
    </row>
    <row r="189" spans="2:41" x14ac:dyDescent="0.25">
      <c r="B189" s="111" t="s">
        <v>2542</v>
      </c>
      <c r="AO189" s="115"/>
    </row>
    <row r="190" spans="2:41" s="248" customFormat="1" ht="12.75" x14ac:dyDescent="0.2">
      <c r="B190" s="250" t="s">
        <v>2548</v>
      </c>
      <c r="C190" s="247"/>
    </row>
    <row r="191" spans="2:41" s="248" customFormat="1" ht="12.75" x14ac:dyDescent="0.2">
      <c r="B191" s="248" t="s">
        <v>2555</v>
      </c>
      <c r="C191" s="247"/>
    </row>
    <row r="192" spans="2:41" s="248" customFormat="1" ht="12.75" x14ac:dyDescent="0.2">
      <c r="B192" s="247"/>
      <c r="C192" s="247"/>
    </row>
  </sheetData>
  <sheetProtection password="BC93" sheet="1" objects="1" scenarios="1"/>
  <mergeCells count="4">
    <mergeCell ref="B176:Z176"/>
    <mergeCell ref="B179:Z179"/>
    <mergeCell ref="B181:Z181"/>
    <mergeCell ref="B177:Z17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6"/>
  <sheetViews>
    <sheetView showGridLines="0" view="pageBreakPreview" zoomScaleNormal="100" zoomScaleSheetLayoutView="100" workbookViewId="0"/>
  </sheetViews>
  <sheetFormatPr defaultRowHeight="12" x14ac:dyDescent="0.2"/>
  <cols>
    <col min="1" max="1" width="5.5703125" style="251" customWidth="1"/>
    <col min="2" max="2" width="94.7109375" style="251" customWidth="1"/>
    <col min="3" max="3" width="35.42578125" style="251" bestFit="1" customWidth="1"/>
    <col min="4" max="4" width="36.5703125" style="251" customWidth="1"/>
    <col min="5" max="5" width="21.5703125" style="251" customWidth="1"/>
    <col min="6" max="6" width="23.140625" style="251" customWidth="1"/>
    <col min="7" max="7" width="14.140625" style="251" customWidth="1"/>
    <col min="8" max="8" width="20.5703125" style="251" customWidth="1"/>
    <col min="9" max="9" width="19" style="251" customWidth="1"/>
    <col min="10" max="10" width="13.42578125" style="251" customWidth="1"/>
    <col min="11" max="11" width="9.140625" style="251"/>
    <col min="12" max="12" width="11.5703125" style="251" bestFit="1" customWidth="1"/>
    <col min="13" max="256" width="9.140625" style="251"/>
    <col min="257" max="257" width="5.5703125" style="251" customWidth="1"/>
    <col min="258" max="258" width="94.7109375" style="251" customWidth="1"/>
    <col min="259" max="259" width="35.42578125" style="251" bestFit="1" customWidth="1"/>
    <col min="260" max="260" width="36.5703125" style="251" customWidth="1"/>
    <col min="261" max="261" width="21.5703125" style="251" customWidth="1"/>
    <col min="262" max="262" width="23.140625" style="251" customWidth="1"/>
    <col min="263" max="263" width="14.140625" style="251" customWidth="1"/>
    <col min="264" max="264" width="20.5703125" style="251" customWidth="1"/>
    <col min="265" max="265" width="19" style="251" customWidth="1"/>
    <col min="266" max="266" width="13.42578125" style="251" customWidth="1"/>
    <col min="267" max="267" width="9.140625" style="251"/>
    <col min="268" max="268" width="11.5703125" style="251" bestFit="1" customWidth="1"/>
    <col min="269" max="512" width="9.140625" style="251"/>
    <col min="513" max="513" width="5.5703125" style="251" customWidth="1"/>
    <col min="514" max="514" width="94.7109375" style="251" customWidth="1"/>
    <col min="515" max="515" width="35.42578125" style="251" bestFit="1" customWidth="1"/>
    <col min="516" max="516" width="36.5703125" style="251" customWidth="1"/>
    <col min="517" max="517" width="21.5703125" style="251" customWidth="1"/>
    <col min="518" max="518" width="23.140625" style="251" customWidth="1"/>
    <col min="519" max="519" width="14.140625" style="251" customWidth="1"/>
    <col min="520" max="520" width="20.5703125" style="251" customWidth="1"/>
    <col min="521" max="521" width="19" style="251" customWidth="1"/>
    <col min="522" max="522" width="13.42578125" style="251" customWidth="1"/>
    <col min="523" max="523" width="9.140625" style="251"/>
    <col min="524" max="524" width="11.5703125" style="251" bestFit="1" customWidth="1"/>
    <col min="525" max="768" width="9.140625" style="251"/>
    <col min="769" max="769" width="5.5703125" style="251" customWidth="1"/>
    <col min="770" max="770" width="94.7109375" style="251" customWidth="1"/>
    <col min="771" max="771" width="35.42578125" style="251" bestFit="1" customWidth="1"/>
    <col min="772" max="772" width="36.5703125" style="251" customWidth="1"/>
    <col min="773" max="773" width="21.5703125" style="251" customWidth="1"/>
    <col min="774" max="774" width="23.140625" style="251" customWidth="1"/>
    <col min="775" max="775" width="14.140625" style="251" customWidth="1"/>
    <col min="776" max="776" width="20.5703125" style="251" customWidth="1"/>
    <col min="777" max="777" width="19" style="251" customWidth="1"/>
    <col min="778" max="778" width="13.42578125" style="251" customWidth="1"/>
    <col min="779" max="779" width="9.140625" style="251"/>
    <col min="780" max="780" width="11.5703125" style="251" bestFit="1" customWidth="1"/>
    <col min="781" max="1024" width="9.140625" style="251"/>
    <col min="1025" max="1025" width="5.5703125" style="251" customWidth="1"/>
    <col min="1026" max="1026" width="94.7109375" style="251" customWidth="1"/>
    <col min="1027" max="1027" width="35.42578125" style="251" bestFit="1" customWidth="1"/>
    <col min="1028" max="1028" width="36.5703125" style="251" customWidth="1"/>
    <col min="1029" max="1029" width="21.5703125" style="251" customWidth="1"/>
    <col min="1030" max="1030" width="23.140625" style="251" customWidth="1"/>
    <col min="1031" max="1031" width="14.140625" style="251" customWidth="1"/>
    <col min="1032" max="1032" width="20.5703125" style="251" customWidth="1"/>
    <col min="1033" max="1033" width="19" style="251" customWidth="1"/>
    <col min="1034" max="1034" width="13.42578125" style="251" customWidth="1"/>
    <col min="1035" max="1035" width="9.140625" style="251"/>
    <col min="1036" max="1036" width="11.5703125" style="251" bestFit="1" customWidth="1"/>
    <col min="1037" max="1280" width="9.140625" style="251"/>
    <col min="1281" max="1281" width="5.5703125" style="251" customWidth="1"/>
    <col min="1282" max="1282" width="94.7109375" style="251" customWidth="1"/>
    <col min="1283" max="1283" width="35.42578125" style="251" bestFit="1" customWidth="1"/>
    <col min="1284" max="1284" width="36.5703125" style="251" customWidth="1"/>
    <col min="1285" max="1285" width="21.5703125" style="251" customWidth="1"/>
    <col min="1286" max="1286" width="23.140625" style="251" customWidth="1"/>
    <col min="1287" max="1287" width="14.140625" style="251" customWidth="1"/>
    <col min="1288" max="1288" width="20.5703125" style="251" customWidth="1"/>
    <col min="1289" max="1289" width="19" style="251" customWidth="1"/>
    <col min="1290" max="1290" width="13.42578125" style="251" customWidth="1"/>
    <col min="1291" max="1291" width="9.140625" style="251"/>
    <col min="1292" max="1292" width="11.5703125" style="251" bestFit="1" customWidth="1"/>
    <col min="1293" max="1536" width="9.140625" style="251"/>
    <col min="1537" max="1537" width="5.5703125" style="251" customWidth="1"/>
    <col min="1538" max="1538" width="94.7109375" style="251" customWidth="1"/>
    <col min="1539" max="1539" width="35.42578125" style="251" bestFit="1" customWidth="1"/>
    <col min="1540" max="1540" width="36.5703125" style="251" customWidth="1"/>
    <col min="1541" max="1541" width="21.5703125" style="251" customWidth="1"/>
    <col min="1542" max="1542" width="23.140625" style="251" customWidth="1"/>
    <col min="1543" max="1543" width="14.140625" style="251" customWidth="1"/>
    <col min="1544" max="1544" width="20.5703125" style="251" customWidth="1"/>
    <col min="1545" max="1545" width="19" style="251" customWidth="1"/>
    <col min="1546" max="1546" width="13.42578125" style="251" customWidth="1"/>
    <col min="1547" max="1547" width="9.140625" style="251"/>
    <col min="1548" max="1548" width="11.5703125" style="251" bestFit="1" customWidth="1"/>
    <col min="1549" max="1792" width="9.140625" style="251"/>
    <col min="1793" max="1793" width="5.5703125" style="251" customWidth="1"/>
    <col min="1794" max="1794" width="94.7109375" style="251" customWidth="1"/>
    <col min="1795" max="1795" width="35.42578125" style="251" bestFit="1" customWidth="1"/>
    <col min="1796" max="1796" width="36.5703125" style="251" customWidth="1"/>
    <col min="1797" max="1797" width="21.5703125" style="251" customWidth="1"/>
    <col min="1798" max="1798" width="23.140625" style="251" customWidth="1"/>
    <col min="1799" max="1799" width="14.140625" style="251" customWidth="1"/>
    <col min="1800" max="1800" width="20.5703125" style="251" customWidth="1"/>
    <col min="1801" max="1801" width="19" style="251" customWidth="1"/>
    <col min="1802" max="1802" width="13.42578125" style="251" customWidth="1"/>
    <col min="1803" max="1803" width="9.140625" style="251"/>
    <col min="1804" max="1804" width="11.5703125" style="251" bestFit="1" customWidth="1"/>
    <col min="1805" max="2048" width="9.140625" style="251"/>
    <col min="2049" max="2049" width="5.5703125" style="251" customWidth="1"/>
    <col min="2050" max="2050" width="94.7109375" style="251" customWidth="1"/>
    <col min="2051" max="2051" width="35.42578125" style="251" bestFit="1" customWidth="1"/>
    <col min="2052" max="2052" width="36.5703125" style="251" customWidth="1"/>
    <col min="2053" max="2053" width="21.5703125" style="251" customWidth="1"/>
    <col min="2054" max="2054" width="23.140625" style="251" customWidth="1"/>
    <col min="2055" max="2055" width="14.140625" style="251" customWidth="1"/>
    <col min="2056" max="2056" width="20.5703125" style="251" customWidth="1"/>
    <col min="2057" max="2057" width="19" style="251" customWidth="1"/>
    <col min="2058" max="2058" width="13.42578125" style="251" customWidth="1"/>
    <col min="2059" max="2059" width="9.140625" style="251"/>
    <col min="2060" max="2060" width="11.5703125" style="251" bestFit="1" customWidth="1"/>
    <col min="2061" max="2304" width="9.140625" style="251"/>
    <col min="2305" max="2305" width="5.5703125" style="251" customWidth="1"/>
    <col min="2306" max="2306" width="94.7109375" style="251" customWidth="1"/>
    <col min="2307" max="2307" width="35.42578125" style="251" bestFit="1" customWidth="1"/>
    <col min="2308" max="2308" width="36.5703125" style="251" customWidth="1"/>
    <col min="2309" max="2309" width="21.5703125" style="251" customWidth="1"/>
    <col min="2310" max="2310" width="23.140625" style="251" customWidth="1"/>
    <col min="2311" max="2311" width="14.140625" style="251" customWidth="1"/>
    <col min="2312" max="2312" width="20.5703125" style="251" customWidth="1"/>
    <col min="2313" max="2313" width="19" style="251" customWidth="1"/>
    <col min="2314" max="2314" width="13.42578125" style="251" customWidth="1"/>
    <col min="2315" max="2315" width="9.140625" style="251"/>
    <col min="2316" max="2316" width="11.5703125" style="251" bestFit="1" customWidth="1"/>
    <col min="2317" max="2560" width="9.140625" style="251"/>
    <col min="2561" max="2561" width="5.5703125" style="251" customWidth="1"/>
    <col min="2562" max="2562" width="94.7109375" style="251" customWidth="1"/>
    <col min="2563" max="2563" width="35.42578125" style="251" bestFit="1" customWidth="1"/>
    <col min="2564" max="2564" width="36.5703125" style="251" customWidth="1"/>
    <col min="2565" max="2565" width="21.5703125" style="251" customWidth="1"/>
    <col min="2566" max="2566" width="23.140625" style="251" customWidth="1"/>
    <col min="2567" max="2567" width="14.140625" style="251" customWidth="1"/>
    <col min="2568" max="2568" width="20.5703125" style="251" customWidth="1"/>
    <col min="2569" max="2569" width="19" style="251" customWidth="1"/>
    <col min="2570" max="2570" width="13.42578125" style="251" customWidth="1"/>
    <col min="2571" max="2571" width="9.140625" style="251"/>
    <col min="2572" max="2572" width="11.5703125" style="251" bestFit="1" customWidth="1"/>
    <col min="2573" max="2816" width="9.140625" style="251"/>
    <col min="2817" max="2817" width="5.5703125" style="251" customWidth="1"/>
    <col min="2818" max="2818" width="94.7109375" style="251" customWidth="1"/>
    <col min="2819" max="2819" width="35.42578125" style="251" bestFit="1" customWidth="1"/>
    <col min="2820" max="2820" width="36.5703125" style="251" customWidth="1"/>
    <col min="2821" max="2821" width="21.5703125" style="251" customWidth="1"/>
    <col min="2822" max="2822" width="23.140625" style="251" customWidth="1"/>
    <col min="2823" max="2823" width="14.140625" style="251" customWidth="1"/>
    <col min="2824" max="2824" width="20.5703125" style="251" customWidth="1"/>
    <col min="2825" max="2825" width="19" style="251" customWidth="1"/>
    <col min="2826" max="2826" width="13.42578125" style="251" customWidth="1"/>
    <col min="2827" max="2827" width="9.140625" style="251"/>
    <col min="2828" max="2828" width="11.5703125" style="251" bestFit="1" customWidth="1"/>
    <col min="2829" max="3072" width="9.140625" style="251"/>
    <col min="3073" max="3073" width="5.5703125" style="251" customWidth="1"/>
    <col min="3074" max="3074" width="94.7109375" style="251" customWidth="1"/>
    <col min="3075" max="3075" width="35.42578125" style="251" bestFit="1" customWidth="1"/>
    <col min="3076" max="3076" width="36.5703125" style="251" customWidth="1"/>
    <col min="3077" max="3077" width="21.5703125" style="251" customWidth="1"/>
    <col min="3078" max="3078" width="23.140625" style="251" customWidth="1"/>
    <col min="3079" max="3079" width="14.140625" style="251" customWidth="1"/>
    <col min="3080" max="3080" width="20.5703125" style="251" customWidth="1"/>
    <col min="3081" max="3081" width="19" style="251" customWidth="1"/>
    <col min="3082" max="3082" width="13.42578125" style="251" customWidth="1"/>
    <col min="3083" max="3083" width="9.140625" style="251"/>
    <col min="3084" max="3084" width="11.5703125" style="251" bestFit="1" customWidth="1"/>
    <col min="3085" max="3328" width="9.140625" style="251"/>
    <col min="3329" max="3329" width="5.5703125" style="251" customWidth="1"/>
    <col min="3330" max="3330" width="94.7109375" style="251" customWidth="1"/>
    <col min="3331" max="3331" width="35.42578125" style="251" bestFit="1" customWidth="1"/>
    <col min="3332" max="3332" width="36.5703125" style="251" customWidth="1"/>
    <col min="3333" max="3333" width="21.5703125" style="251" customWidth="1"/>
    <col min="3334" max="3334" width="23.140625" style="251" customWidth="1"/>
    <col min="3335" max="3335" width="14.140625" style="251" customWidth="1"/>
    <col min="3336" max="3336" width="20.5703125" style="251" customWidth="1"/>
    <col min="3337" max="3337" width="19" style="251" customWidth="1"/>
    <col min="3338" max="3338" width="13.42578125" style="251" customWidth="1"/>
    <col min="3339" max="3339" width="9.140625" style="251"/>
    <col min="3340" max="3340" width="11.5703125" style="251" bestFit="1" customWidth="1"/>
    <col min="3341" max="3584" width="9.140625" style="251"/>
    <col min="3585" max="3585" width="5.5703125" style="251" customWidth="1"/>
    <col min="3586" max="3586" width="94.7109375" style="251" customWidth="1"/>
    <col min="3587" max="3587" width="35.42578125" style="251" bestFit="1" customWidth="1"/>
    <col min="3588" max="3588" width="36.5703125" style="251" customWidth="1"/>
    <col min="3589" max="3589" width="21.5703125" style="251" customWidth="1"/>
    <col min="3590" max="3590" width="23.140625" style="251" customWidth="1"/>
    <col min="3591" max="3591" width="14.140625" style="251" customWidth="1"/>
    <col min="3592" max="3592" width="20.5703125" style="251" customWidth="1"/>
    <col min="3593" max="3593" width="19" style="251" customWidth="1"/>
    <col min="3594" max="3594" width="13.42578125" style="251" customWidth="1"/>
    <col min="3595" max="3595" width="9.140625" style="251"/>
    <col min="3596" max="3596" width="11.5703125" style="251" bestFit="1" customWidth="1"/>
    <col min="3597" max="3840" width="9.140625" style="251"/>
    <col min="3841" max="3841" width="5.5703125" style="251" customWidth="1"/>
    <col min="3842" max="3842" width="94.7109375" style="251" customWidth="1"/>
    <col min="3843" max="3843" width="35.42578125" style="251" bestFit="1" customWidth="1"/>
    <col min="3844" max="3844" width="36.5703125" style="251" customWidth="1"/>
    <col min="3845" max="3845" width="21.5703125" style="251" customWidth="1"/>
    <col min="3846" max="3846" width="23.140625" style="251" customWidth="1"/>
    <col min="3847" max="3847" width="14.140625" style="251" customWidth="1"/>
    <col min="3848" max="3848" width="20.5703125" style="251" customWidth="1"/>
    <col min="3849" max="3849" width="19" style="251" customWidth="1"/>
    <col min="3850" max="3850" width="13.42578125" style="251" customWidth="1"/>
    <col min="3851" max="3851" width="9.140625" style="251"/>
    <col min="3852" max="3852" width="11.5703125" style="251" bestFit="1" customWidth="1"/>
    <col min="3853" max="4096" width="9.140625" style="251"/>
    <col min="4097" max="4097" width="5.5703125" style="251" customWidth="1"/>
    <col min="4098" max="4098" width="94.7109375" style="251" customWidth="1"/>
    <col min="4099" max="4099" width="35.42578125" style="251" bestFit="1" customWidth="1"/>
    <col min="4100" max="4100" width="36.5703125" style="251" customWidth="1"/>
    <col min="4101" max="4101" width="21.5703125" style="251" customWidth="1"/>
    <col min="4102" max="4102" width="23.140625" style="251" customWidth="1"/>
    <col min="4103" max="4103" width="14.140625" style="251" customWidth="1"/>
    <col min="4104" max="4104" width="20.5703125" style="251" customWidth="1"/>
    <col min="4105" max="4105" width="19" style="251" customWidth="1"/>
    <col min="4106" max="4106" width="13.42578125" style="251" customWidth="1"/>
    <col min="4107" max="4107" width="9.140625" style="251"/>
    <col min="4108" max="4108" width="11.5703125" style="251" bestFit="1" customWidth="1"/>
    <col min="4109" max="4352" width="9.140625" style="251"/>
    <col min="4353" max="4353" width="5.5703125" style="251" customWidth="1"/>
    <col min="4354" max="4354" width="94.7109375" style="251" customWidth="1"/>
    <col min="4355" max="4355" width="35.42578125" style="251" bestFit="1" customWidth="1"/>
    <col min="4356" max="4356" width="36.5703125" style="251" customWidth="1"/>
    <col min="4357" max="4357" width="21.5703125" style="251" customWidth="1"/>
    <col min="4358" max="4358" width="23.140625" style="251" customWidth="1"/>
    <col min="4359" max="4359" width="14.140625" style="251" customWidth="1"/>
    <col min="4360" max="4360" width="20.5703125" style="251" customWidth="1"/>
    <col min="4361" max="4361" width="19" style="251" customWidth="1"/>
    <col min="4362" max="4362" width="13.42578125" style="251" customWidth="1"/>
    <col min="4363" max="4363" width="9.140625" style="251"/>
    <col min="4364" max="4364" width="11.5703125" style="251" bestFit="1" customWidth="1"/>
    <col min="4365" max="4608" width="9.140625" style="251"/>
    <col min="4609" max="4609" width="5.5703125" style="251" customWidth="1"/>
    <col min="4610" max="4610" width="94.7109375" style="251" customWidth="1"/>
    <col min="4611" max="4611" width="35.42578125" style="251" bestFit="1" customWidth="1"/>
    <col min="4612" max="4612" width="36.5703125" style="251" customWidth="1"/>
    <col min="4613" max="4613" width="21.5703125" style="251" customWidth="1"/>
    <col min="4614" max="4614" width="23.140625" style="251" customWidth="1"/>
    <col min="4615" max="4615" width="14.140625" style="251" customWidth="1"/>
    <col min="4616" max="4616" width="20.5703125" style="251" customWidth="1"/>
    <col min="4617" max="4617" width="19" style="251" customWidth="1"/>
    <col min="4618" max="4618" width="13.42578125" style="251" customWidth="1"/>
    <col min="4619" max="4619" width="9.140625" style="251"/>
    <col min="4620" max="4620" width="11.5703125" style="251" bestFit="1" customWidth="1"/>
    <col min="4621" max="4864" width="9.140625" style="251"/>
    <col min="4865" max="4865" width="5.5703125" style="251" customWidth="1"/>
    <col min="4866" max="4866" width="94.7109375" style="251" customWidth="1"/>
    <col min="4867" max="4867" width="35.42578125" style="251" bestFit="1" customWidth="1"/>
    <col min="4868" max="4868" width="36.5703125" style="251" customWidth="1"/>
    <col min="4869" max="4869" width="21.5703125" style="251" customWidth="1"/>
    <col min="4870" max="4870" width="23.140625" style="251" customWidth="1"/>
    <col min="4871" max="4871" width="14.140625" style="251" customWidth="1"/>
    <col min="4872" max="4872" width="20.5703125" style="251" customWidth="1"/>
    <col min="4873" max="4873" width="19" style="251" customWidth="1"/>
    <col min="4874" max="4874" width="13.42578125" style="251" customWidth="1"/>
    <col min="4875" max="4875" width="9.140625" style="251"/>
    <col min="4876" max="4876" width="11.5703125" style="251" bestFit="1" customWidth="1"/>
    <col min="4877" max="5120" width="9.140625" style="251"/>
    <col min="5121" max="5121" width="5.5703125" style="251" customWidth="1"/>
    <col min="5122" max="5122" width="94.7109375" style="251" customWidth="1"/>
    <col min="5123" max="5123" width="35.42578125" style="251" bestFit="1" customWidth="1"/>
    <col min="5124" max="5124" width="36.5703125" style="251" customWidth="1"/>
    <col min="5125" max="5125" width="21.5703125" style="251" customWidth="1"/>
    <col min="5126" max="5126" width="23.140625" style="251" customWidth="1"/>
    <col min="5127" max="5127" width="14.140625" style="251" customWidth="1"/>
    <col min="5128" max="5128" width="20.5703125" style="251" customWidth="1"/>
    <col min="5129" max="5129" width="19" style="251" customWidth="1"/>
    <col min="5130" max="5130" width="13.42578125" style="251" customWidth="1"/>
    <col min="5131" max="5131" width="9.140625" style="251"/>
    <col min="5132" max="5132" width="11.5703125" style="251" bestFit="1" customWidth="1"/>
    <col min="5133" max="5376" width="9.140625" style="251"/>
    <col min="5377" max="5377" width="5.5703125" style="251" customWidth="1"/>
    <col min="5378" max="5378" width="94.7109375" style="251" customWidth="1"/>
    <col min="5379" max="5379" width="35.42578125" style="251" bestFit="1" customWidth="1"/>
    <col min="5380" max="5380" width="36.5703125" style="251" customWidth="1"/>
    <col min="5381" max="5381" width="21.5703125" style="251" customWidth="1"/>
    <col min="5382" max="5382" width="23.140625" style="251" customWidth="1"/>
    <col min="5383" max="5383" width="14.140625" style="251" customWidth="1"/>
    <col min="5384" max="5384" width="20.5703125" style="251" customWidth="1"/>
    <col min="5385" max="5385" width="19" style="251" customWidth="1"/>
    <col min="5386" max="5386" width="13.42578125" style="251" customWidth="1"/>
    <col min="5387" max="5387" width="9.140625" style="251"/>
    <col min="5388" max="5388" width="11.5703125" style="251" bestFit="1" customWidth="1"/>
    <col min="5389" max="5632" width="9.140625" style="251"/>
    <col min="5633" max="5633" width="5.5703125" style="251" customWidth="1"/>
    <col min="5634" max="5634" width="94.7109375" style="251" customWidth="1"/>
    <col min="5635" max="5635" width="35.42578125" style="251" bestFit="1" customWidth="1"/>
    <col min="5636" max="5636" width="36.5703125" style="251" customWidth="1"/>
    <col min="5637" max="5637" width="21.5703125" style="251" customWidth="1"/>
    <col min="5638" max="5638" width="23.140625" style="251" customWidth="1"/>
    <col min="5639" max="5639" width="14.140625" style="251" customWidth="1"/>
    <col min="5640" max="5640" width="20.5703125" style="251" customWidth="1"/>
    <col min="5641" max="5641" width="19" style="251" customWidth="1"/>
    <col min="5642" max="5642" width="13.42578125" style="251" customWidth="1"/>
    <col min="5643" max="5643" width="9.140625" style="251"/>
    <col min="5644" max="5644" width="11.5703125" style="251" bestFit="1" customWidth="1"/>
    <col min="5645" max="5888" width="9.140625" style="251"/>
    <col min="5889" max="5889" width="5.5703125" style="251" customWidth="1"/>
    <col min="5890" max="5890" width="94.7109375" style="251" customWidth="1"/>
    <col min="5891" max="5891" width="35.42578125" style="251" bestFit="1" customWidth="1"/>
    <col min="5892" max="5892" width="36.5703125" style="251" customWidth="1"/>
    <col min="5893" max="5893" width="21.5703125" style="251" customWidth="1"/>
    <col min="5894" max="5894" width="23.140625" style="251" customWidth="1"/>
    <col min="5895" max="5895" width="14.140625" style="251" customWidth="1"/>
    <col min="5896" max="5896" width="20.5703125" style="251" customWidth="1"/>
    <col min="5897" max="5897" width="19" style="251" customWidth="1"/>
    <col min="5898" max="5898" width="13.42578125" style="251" customWidth="1"/>
    <col min="5899" max="5899" width="9.140625" style="251"/>
    <col min="5900" max="5900" width="11.5703125" style="251" bestFit="1" customWidth="1"/>
    <col min="5901" max="6144" width="9.140625" style="251"/>
    <col min="6145" max="6145" width="5.5703125" style="251" customWidth="1"/>
    <col min="6146" max="6146" width="94.7109375" style="251" customWidth="1"/>
    <col min="6147" max="6147" width="35.42578125" style="251" bestFit="1" customWidth="1"/>
    <col min="6148" max="6148" width="36.5703125" style="251" customWidth="1"/>
    <col min="6149" max="6149" width="21.5703125" style="251" customWidth="1"/>
    <col min="6150" max="6150" width="23.140625" style="251" customWidth="1"/>
    <col min="6151" max="6151" width="14.140625" style="251" customWidth="1"/>
    <col min="6152" max="6152" width="20.5703125" style="251" customWidth="1"/>
    <col min="6153" max="6153" width="19" style="251" customWidth="1"/>
    <col min="6154" max="6154" width="13.42578125" style="251" customWidth="1"/>
    <col min="6155" max="6155" width="9.140625" style="251"/>
    <col min="6156" max="6156" width="11.5703125" style="251" bestFit="1" customWidth="1"/>
    <col min="6157" max="6400" width="9.140625" style="251"/>
    <col min="6401" max="6401" width="5.5703125" style="251" customWidth="1"/>
    <col min="6402" max="6402" width="94.7109375" style="251" customWidth="1"/>
    <col min="6403" max="6403" width="35.42578125" style="251" bestFit="1" customWidth="1"/>
    <col min="6404" max="6404" width="36.5703125" style="251" customWidth="1"/>
    <col min="6405" max="6405" width="21.5703125" style="251" customWidth="1"/>
    <col min="6406" max="6406" width="23.140625" style="251" customWidth="1"/>
    <col min="6407" max="6407" width="14.140625" style="251" customWidth="1"/>
    <col min="6408" max="6408" width="20.5703125" style="251" customWidth="1"/>
    <col min="6409" max="6409" width="19" style="251" customWidth="1"/>
    <col min="6410" max="6410" width="13.42578125" style="251" customWidth="1"/>
    <col min="6411" max="6411" width="9.140625" style="251"/>
    <col min="6412" max="6412" width="11.5703125" style="251" bestFit="1" customWidth="1"/>
    <col min="6413" max="6656" width="9.140625" style="251"/>
    <col min="6657" max="6657" width="5.5703125" style="251" customWidth="1"/>
    <col min="6658" max="6658" width="94.7109375" style="251" customWidth="1"/>
    <col min="6659" max="6659" width="35.42578125" style="251" bestFit="1" customWidth="1"/>
    <col min="6660" max="6660" width="36.5703125" style="251" customWidth="1"/>
    <col min="6661" max="6661" width="21.5703125" style="251" customWidth="1"/>
    <col min="6662" max="6662" width="23.140625" style="251" customWidth="1"/>
    <col min="6663" max="6663" width="14.140625" style="251" customWidth="1"/>
    <col min="6664" max="6664" width="20.5703125" style="251" customWidth="1"/>
    <col min="6665" max="6665" width="19" style="251" customWidth="1"/>
    <col min="6666" max="6666" width="13.42578125" style="251" customWidth="1"/>
    <col min="6667" max="6667" width="9.140625" style="251"/>
    <col min="6668" max="6668" width="11.5703125" style="251" bestFit="1" customWidth="1"/>
    <col min="6669" max="6912" width="9.140625" style="251"/>
    <col min="6913" max="6913" width="5.5703125" style="251" customWidth="1"/>
    <col min="6914" max="6914" width="94.7109375" style="251" customWidth="1"/>
    <col min="6915" max="6915" width="35.42578125" style="251" bestFit="1" customWidth="1"/>
    <col min="6916" max="6916" width="36.5703125" style="251" customWidth="1"/>
    <col min="6917" max="6917" width="21.5703125" style="251" customWidth="1"/>
    <col min="6918" max="6918" width="23.140625" style="251" customWidth="1"/>
    <col min="6919" max="6919" width="14.140625" style="251" customWidth="1"/>
    <col min="6920" max="6920" width="20.5703125" style="251" customWidth="1"/>
    <col min="6921" max="6921" width="19" style="251" customWidth="1"/>
    <col min="6922" max="6922" width="13.42578125" style="251" customWidth="1"/>
    <col min="6923" max="6923" width="9.140625" style="251"/>
    <col min="6924" max="6924" width="11.5703125" style="251" bestFit="1" customWidth="1"/>
    <col min="6925" max="7168" width="9.140625" style="251"/>
    <col min="7169" max="7169" width="5.5703125" style="251" customWidth="1"/>
    <col min="7170" max="7170" width="94.7109375" style="251" customWidth="1"/>
    <col min="7171" max="7171" width="35.42578125" style="251" bestFit="1" customWidth="1"/>
    <col min="7172" max="7172" width="36.5703125" style="251" customWidth="1"/>
    <col min="7173" max="7173" width="21.5703125" style="251" customWidth="1"/>
    <col min="7174" max="7174" width="23.140625" style="251" customWidth="1"/>
    <col min="7175" max="7175" width="14.140625" style="251" customWidth="1"/>
    <col min="7176" max="7176" width="20.5703125" style="251" customWidth="1"/>
    <col min="7177" max="7177" width="19" style="251" customWidth="1"/>
    <col min="7178" max="7178" width="13.42578125" style="251" customWidth="1"/>
    <col min="7179" max="7179" width="9.140625" style="251"/>
    <col min="7180" max="7180" width="11.5703125" style="251" bestFit="1" customWidth="1"/>
    <col min="7181" max="7424" width="9.140625" style="251"/>
    <col min="7425" max="7425" width="5.5703125" style="251" customWidth="1"/>
    <col min="7426" max="7426" width="94.7109375" style="251" customWidth="1"/>
    <col min="7427" max="7427" width="35.42578125" style="251" bestFit="1" customWidth="1"/>
    <col min="7428" max="7428" width="36.5703125" style="251" customWidth="1"/>
    <col min="7429" max="7429" width="21.5703125" style="251" customWidth="1"/>
    <col min="7430" max="7430" width="23.140625" style="251" customWidth="1"/>
    <col min="7431" max="7431" width="14.140625" style="251" customWidth="1"/>
    <col min="7432" max="7432" width="20.5703125" style="251" customWidth="1"/>
    <col min="7433" max="7433" width="19" style="251" customWidth="1"/>
    <col min="7434" max="7434" width="13.42578125" style="251" customWidth="1"/>
    <col min="7435" max="7435" width="9.140625" style="251"/>
    <col min="7436" max="7436" width="11.5703125" style="251" bestFit="1" customWidth="1"/>
    <col min="7437" max="7680" width="9.140625" style="251"/>
    <col min="7681" max="7681" width="5.5703125" style="251" customWidth="1"/>
    <col min="7682" max="7682" width="94.7109375" style="251" customWidth="1"/>
    <col min="7683" max="7683" width="35.42578125" style="251" bestFit="1" customWidth="1"/>
    <col min="7684" max="7684" width="36.5703125" style="251" customWidth="1"/>
    <col min="7685" max="7685" width="21.5703125" style="251" customWidth="1"/>
    <col min="7686" max="7686" width="23.140625" style="251" customWidth="1"/>
    <col min="7687" max="7687" width="14.140625" style="251" customWidth="1"/>
    <col min="7688" max="7688" width="20.5703125" style="251" customWidth="1"/>
    <col min="7689" max="7689" width="19" style="251" customWidth="1"/>
    <col min="7690" max="7690" width="13.42578125" style="251" customWidth="1"/>
    <col min="7691" max="7691" width="9.140625" style="251"/>
    <col min="7692" max="7692" width="11.5703125" style="251" bestFit="1" customWidth="1"/>
    <col min="7693" max="7936" width="9.140625" style="251"/>
    <col min="7937" max="7937" width="5.5703125" style="251" customWidth="1"/>
    <col min="7938" max="7938" width="94.7109375" style="251" customWidth="1"/>
    <col min="7939" max="7939" width="35.42578125" style="251" bestFit="1" customWidth="1"/>
    <col min="7940" max="7940" width="36.5703125" style="251" customWidth="1"/>
    <col min="7941" max="7941" width="21.5703125" style="251" customWidth="1"/>
    <col min="7942" max="7942" width="23.140625" style="251" customWidth="1"/>
    <col min="7943" max="7943" width="14.140625" style="251" customWidth="1"/>
    <col min="7944" max="7944" width="20.5703125" style="251" customWidth="1"/>
    <col min="7945" max="7945" width="19" style="251" customWidth="1"/>
    <col min="7946" max="7946" width="13.42578125" style="251" customWidth="1"/>
    <col min="7947" max="7947" width="9.140625" style="251"/>
    <col min="7948" max="7948" width="11.5703125" style="251" bestFit="1" customWidth="1"/>
    <col min="7949" max="8192" width="9.140625" style="251"/>
    <col min="8193" max="8193" width="5.5703125" style="251" customWidth="1"/>
    <col min="8194" max="8194" width="94.7109375" style="251" customWidth="1"/>
    <col min="8195" max="8195" width="35.42578125" style="251" bestFit="1" customWidth="1"/>
    <col min="8196" max="8196" width="36.5703125" style="251" customWidth="1"/>
    <col min="8197" max="8197" width="21.5703125" style="251" customWidth="1"/>
    <col min="8198" max="8198" width="23.140625" style="251" customWidth="1"/>
    <col min="8199" max="8199" width="14.140625" style="251" customWidth="1"/>
    <col min="8200" max="8200" width="20.5703125" style="251" customWidth="1"/>
    <col min="8201" max="8201" width="19" style="251" customWidth="1"/>
    <col min="8202" max="8202" width="13.42578125" style="251" customWidth="1"/>
    <col min="8203" max="8203" width="9.140625" style="251"/>
    <col min="8204" max="8204" width="11.5703125" style="251" bestFit="1" customWidth="1"/>
    <col min="8205" max="8448" width="9.140625" style="251"/>
    <col min="8449" max="8449" width="5.5703125" style="251" customWidth="1"/>
    <col min="8450" max="8450" width="94.7109375" style="251" customWidth="1"/>
    <col min="8451" max="8451" width="35.42578125" style="251" bestFit="1" customWidth="1"/>
    <col min="8452" max="8452" width="36.5703125" style="251" customWidth="1"/>
    <col min="8453" max="8453" width="21.5703125" style="251" customWidth="1"/>
    <col min="8454" max="8454" width="23.140625" style="251" customWidth="1"/>
    <col min="8455" max="8455" width="14.140625" style="251" customWidth="1"/>
    <col min="8456" max="8456" width="20.5703125" style="251" customWidth="1"/>
    <col min="8457" max="8457" width="19" style="251" customWidth="1"/>
    <col min="8458" max="8458" width="13.42578125" style="251" customWidth="1"/>
    <col min="8459" max="8459" width="9.140625" style="251"/>
    <col min="8460" max="8460" width="11.5703125" style="251" bestFit="1" customWidth="1"/>
    <col min="8461" max="8704" width="9.140625" style="251"/>
    <col min="8705" max="8705" width="5.5703125" style="251" customWidth="1"/>
    <col min="8706" max="8706" width="94.7109375" style="251" customWidth="1"/>
    <col min="8707" max="8707" width="35.42578125" style="251" bestFit="1" customWidth="1"/>
    <col min="8708" max="8708" width="36.5703125" style="251" customWidth="1"/>
    <col min="8709" max="8709" width="21.5703125" style="251" customWidth="1"/>
    <col min="8710" max="8710" width="23.140625" style="251" customWidth="1"/>
    <col min="8711" max="8711" width="14.140625" style="251" customWidth="1"/>
    <col min="8712" max="8712" width="20.5703125" style="251" customWidth="1"/>
    <col min="8713" max="8713" width="19" style="251" customWidth="1"/>
    <col min="8714" max="8714" width="13.42578125" style="251" customWidth="1"/>
    <col min="8715" max="8715" width="9.140625" style="251"/>
    <col min="8716" max="8716" width="11.5703125" style="251" bestFit="1" customWidth="1"/>
    <col min="8717" max="8960" width="9.140625" style="251"/>
    <col min="8961" max="8961" width="5.5703125" style="251" customWidth="1"/>
    <col min="8962" max="8962" width="94.7109375" style="251" customWidth="1"/>
    <col min="8963" max="8963" width="35.42578125" style="251" bestFit="1" customWidth="1"/>
    <col min="8964" max="8964" width="36.5703125" style="251" customWidth="1"/>
    <col min="8965" max="8965" width="21.5703125" style="251" customWidth="1"/>
    <col min="8966" max="8966" width="23.140625" style="251" customWidth="1"/>
    <col min="8967" max="8967" width="14.140625" style="251" customWidth="1"/>
    <col min="8968" max="8968" width="20.5703125" style="251" customWidth="1"/>
    <col min="8969" max="8969" width="19" style="251" customWidth="1"/>
    <col min="8970" max="8970" width="13.42578125" style="251" customWidth="1"/>
    <col min="8971" max="8971" width="9.140625" style="251"/>
    <col min="8972" max="8972" width="11.5703125" style="251" bestFit="1" customWidth="1"/>
    <col min="8973" max="9216" width="9.140625" style="251"/>
    <col min="9217" max="9217" width="5.5703125" style="251" customWidth="1"/>
    <col min="9218" max="9218" width="94.7109375" style="251" customWidth="1"/>
    <col min="9219" max="9219" width="35.42578125" style="251" bestFit="1" customWidth="1"/>
    <col min="9220" max="9220" width="36.5703125" style="251" customWidth="1"/>
    <col min="9221" max="9221" width="21.5703125" style="251" customWidth="1"/>
    <col min="9222" max="9222" width="23.140625" style="251" customWidth="1"/>
    <col min="9223" max="9223" width="14.140625" style="251" customWidth="1"/>
    <col min="9224" max="9224" width="20.5703125" style="251" customWidth="1"/>
    <col min="9225" max="9225" width="19" style="251" customWidth="1"/>
    <col min="9226" max="9226" width="13.42578125" style="251" customWidth="1"/>
    <col min="9227" max="9227" width="9.140625" style="251"/>
    <col min="9228" max="9228" width="11.5703125" style="251" bestFit="1" customWidth="1"/>
    <col min="9229" max="9472" width="9.140625" style="251"/>
    <col min="9473" max="9473" width="5.5703125" style="251" customWidth="1"/>
    <col min="9474" max="9474" width="94.7109375" style="251" customWidth="1"/>
    <col min="9475" max="9475" width="35.42578125" style="251" bestFit="1" customWidth="1"/>
    <col min="9476" max="9476" width="36.5703125" style="251" customWidth="1"/>
    <col min="9477" max="9477" width="21.5703125" style="251" customWidth="1"/>
    <col min="9478" max="9478" width="23.140625" style="251" customWidth="1"/>
    <col min="9479" max="9479" width="14.140625" style="251" customWidth="1"/>
    <col min="9480" max="9480" width="20.5703125" style="251" customWidth="1"/>
    <col min="9481" max="9481" width="19" style="251" customWidth="1"/>
    <col min="9482" max="9482" width="13.42578125" style="251" customWidth="1"/>
    <col min="9483" max="9483" width="9.140625" style="251"/>
    <col min="9484" max="9484" width="11.5703125" style="251" bestFit="1" customWidth="1"/>
    <col min="9485" max="9728" width="9.140625" style="251"/>
    <col min="9729" max="9729" width="5.5703125" style="251" customWidth="1"/>
    <col min="9730" max="9730" width="94.7109375" style="251" customWidth="1"/>
    <col min="9731" max="9731" width="35.42578125" style="251" bestFit="1" customWidth="1"/>
    <col min="9732" max="9732" width="36.5703125" style="251" customWidth="1"/>
    <col min="9733" max="9733" width="21.5703125" style="251" customWidth="1"/>
    <col min="9734" max="9734" width="23.140625" style="251" customWidth="1"/>
    <col min="9735" max="9735" width="14.140625" style="251" customWidth="1"/>
    <col min="9736" max="9736" width="20.5703125" style="251" customWidth="1"/>
    <col min="9737" max="9737" width="19" style="251" customWidth="1"/>
    <col min="9738" max="9738" width="13.42578125" style="251" customWidth="1"/>
    <col min="9739" max="9739" width="9.140625" style="251"/>
    <col min="9740" max="9740" width="11.5703125" style="251" bestFit="1" customWidth="1"/>
    <col min="9741" max="9984" width="9.140625" style="251"/>
    <col min="9985" max="9985" width="5.5703125" style="251" customWidth="1"/>
    <col min="9986" max="9986" width="94.7109375" style="251" customWidth="1"/>
    <col min="9987" max="9987" width="35.42578125" style="251" bestFit="1" customWidth="1"/>
    <col min="9988" max="9988" width="36.5703125" style="251" customWidth="1"/>
    <col min="9989" max="9989" width="21.5703125" style="251" customWidth="1"/>
    <col min="9990" max="9990" width="23.140625" style="251" customWidth="1"/>
    <col min="9991" max="9991" width="14.140625" style="251" customWidth="1"/>
    <col min="9992" max="9992" width="20.5703125" style="251" customWidth="1"/>
    <col min="9993" max="9993" width="19" style="251" customWidth="1"/>
    <col min="9994" max="9994" width="13.42578125" style="251" customWidth="1"/>
    <col min="9995" max="9995" width="9.140625" style="251"/>
    <col min="9996" max="9996" width="11.5703125" style="251" bestFit="1" customWidth="1"/>
    <col min="9997" max="10240" width="9.140625" style="251"/>
    <col min="10241" max="10241" width="5.5703125" style="251" customWidth="1"/>
    <col min="10242" max="10242" width="94.7109375" style="251" customWidth="1"/>
    <col min="10243" max="10243" width="35.42578125" style="251" bestFit="1" customWidth="1"/>
    <col min="10244" max="10244" width="36.5703125" style="251" customWidth="1"/>
    <col min="10245" max="10245" width="21.5703125" style="251" customWidth="1"/>
    <col min="10246" max="10246" width="23.140625" style="251" customWidth="1"/>
    <col min="10247" max="10247" width="14.140625" style="251" customWidth="1"/>
    <col min="10248" max="10248" width="20.5703125" style="251" customWidth="1"/>
    <col min="10249" max="10249" width="19" style="251" customWidth="1"/>
    <col min="10250" max="10250" width="13.42578125" style="251" customWidth="1"/>
    <col min="10251" max="10251" width="9.140625" style="251"/>
    <col min="10252" max="10252" width="11.5703125" style="251" bestFit="1" customWidth="1"/>
    <col min="10253" max="10496" width="9.140625" style="251"/>
    <col min="10497" max="10497" width="5.5703125" style="251" customWidth="1"/>
    <col min="10498" max="10498" width="94.7109375" style="251" customWidth="1"/>
    <col min="10499" max="10499" width="35.42578125" style="251" bestFit="1" customWidth="1"/>
    <col min="10500" max="10500" width="36.5703125" style="251" customWidth="1"/>
    <col min="10501" max="10501" width="21.5703125" style="251" customWidth="1"/>
    <col min="10502" max="10502" width="23.140625" style="251" customWidth="1"/>
    <col min="10503" max="10503" width="14.140625" style="251" customWidth="1"/>
    <col min="10504" max="10504" width="20.5703125" style="251" customWidth="1"/>
    <col min="10505" max="10505" width="19" style="251" customWidth="1"/>
    <col min="10506" max="10506" width="13.42578125" style="251" customWidth="1"/>
    <col min="10507" max="10507" width="9.140625" style="251"/>
    <col min="10508" max="10508" width="11.5703125" style="251" bestFit="1" customWidth="1"/>
    <col min="10509" max="10752" width="9.140625" style="251"/>
    <col min="10753" max="10753" width="5.5703125" style="251" customWidth="1"/>
    <col min="10754" max="10754" width="94.7109375" style="251" customWidth="1"/>
    <col min="10755" max="10755" width="35.42578125" style="251" bestFit="1" customWidth="1"/>
    <col min="10756" max="10756" width="36.5703125" style="251" customWidth="1"/>
    <col min="10757" max="10757" width="21.5703125" style="251" customWidth="1"/>
    <col min="10758" max="10758" width="23.140625" style="251" customWidth="1"/>
    <col min="10759" max="10759" width="14.140625" style="251" customWidth="1"/>
    <col min="10760" max="10760" width="20.5703125" style="251" customWidth="1"/>
    <col min="10761" max="10761" width="19" style="251" customWidth="1"/>
    <col min="10762" max="10762" width="13.42578125" style="251" customWidth="1"/>
    <col min="10763" max="10763" width="9.140625" style="251"/>
    <col min="10764" max="10764" width="11.5703125" style="251" bestFit="1" customWidth="1"/>
    <col min="10765" max="11008" width="9.140625" style="251"/>
    <col min="11009" max="11009" width="5.5703125" style="251" customWidth="1"/>
    <col min="11010" max="11010" width="94.7109375" style="251" customWidth="1"/>
    <col min="11011" max="11011" width="35.42578125" style="251" bestFit="1" customWidth="1"/>
    <col min="11012" max="11012" width="36.5703125" style="251" customWidth="1"/>
    <col min="11013" max="11013" width="21.5703125" style="251" customWidth="1"/>
    <col min="11014" max="11014" width="23.140625" style="251" customWidth="1"/>
    <col min="11015" max="11015" width="14.140625" style="251" customWidth="1"/>
    <col min="11016" max="11016" width="20.5703125" style="251" customWidth="1"/>
    <col min="11017" max="11017" width="19" style="251" customWidth="1"/>
    <col min="11018" max="11018" width="13.42578125" style="251" customWidth="1"/>
    <col min="11019" max="11019" width="9.140625" style="251"/>
    <col min="11020" max="11020" width="11.5703125" style="251" bestFit="1" customWidth="1"/>
    <col min="11021" max="11264" width="9.140625" style="251"/>
    <col min="11265" max="11265" width="5.5703125" style="251" customWidth="1"/>
    <col min="11266" max="11266" width="94.7109375" style="251" customWidth="1"/>
    <col min="11267" max="11267" width="35.42578125" style="251" bestFit="1" customWidth="1"/>
    <col min="11268" max="11268" width="36.5703125" style="251" customWidth="1"/>
    <col min="11269" max="11269" width="21.5703125" style="251" customWidth="1"/>
    <col min="11270" max="11270" width="23.140625" style="251" customWidth="1"/>
    <col min="11271" max="11271" width="14.140625" style="251" customWidth="1"/>
    <col min="11272" max="11272" width="20.5703125" style="251" customWidth="1"/>
    <col min="11273" max="11273" width="19" style="251" customWidth="1"/>
    <col min="11274" max="11274" width="13.42578125" style="251" customWidth="1"/>
    <col min="11275" max="11275" width="9.140625" style="251"/>
    <col min="11276" max="11276" width="11.5703125" style="251" bestFit="1" customWidth="1"/>
    <col min="11277" max="11520" width="9.140625" style="251"/>
    <col min="11521" max="11521" width="5.5703125" style="251" customWidth="1"/>
    <col min="11522" max="11522" width="94.7109375" style="251" customWidth="1"/>
    <col min="11523" max="11523" width="35.42578125" style="251" bestFit="1" customWidth="1"/>
    <col min="11524" max="11524" width="36.5703125" style="251" customWidth="1"/>
    <col min="11525" max="11525" width="21.5703125" style="251" customWidth="1"/>
    <col min="11526" max="11526" width="23.140625" style="251" customWidth="1"/>
    <col min="11527" max="11527" width="14.140625" style="251" customWidth="1"/>
    <col min="11528" max="11528" width="20.5703125" style="251" customWidth="1"/>
    <col min="11529" max="11529" width="19" style="251" customWidth="1"/>
    <col min="11530" max="11530" width="13.42578125" style="251" customWidth="1"/>
    <col min="11531" max="11531" width="9.140625" style="251"/>
    <col min="11532" max="11532" width="11.5703125" style="251" bestFit="1" customWidth="1"/>
    <col min="11533" max="11776" width="9.140625" style="251"/>
    <col min="11777" max="11777" width="5.5703125" style="251" customWidth="1"/>
    <col min="11778" max="11778" width="94.7109375" style="251" customWidth="1"/>
    <col min="11779" max="11779" width="35.42578125" style="251" bestFit="1" customWidth="1"/>
    <col min="11780" max="11780" width="36.5703125" style="251" customWidth="1"/>
    <col min="11781" max="11781" width="21.5703125" style="251" customWidth="1"/>
    <col min="11782" max="11782" width="23.140625" style="251" customWidth="1"/>
    <col min="11783" max="11783" width="14.140625" style="251" customWidth="1"/>
    <col min="11784" max="11784" width="20.5703125" style="251" customWidth="1"/>
    <col min="11785" max="11785" width="19" style="251" customWidth="1"/>
    <col min="11786" max="11786" width="13.42578125" style="251" customWidth="1"/>
    <col min="11787" max="11787" width="9.140625" style="251"/>
    <col min="11788" max="11788" width="11.5703125" style="251" bestFit="1" customWidth="1"/>
    <col min="11789" max="12032" width="9.140625" style="251"/>
    <col min="12033" max="12033" width="5.5703125" style="251" customWidth="1"/>
    <col min="12034" max="12034" width="94.7109375" style="251" customWidth="1"/>
    <col min="12035" max="12035" width="35.42578125" style="251" bestFit="1" customWidth="1"/>
    <col min="12036" max="12036" width="36.5703125" style="251" customWidth="1"/>
    <col min="12037" max="12037" width="21.5703125" style="251" customWidth="1"/>
    <col min="12038" max="12038" width="23.140625" style="251" customWidth="1"/>
    <col min="12039" max="12039" width="14.140625" style="251" customWidth="1"/>
    <col min="12040" max="12040" width="20.5703125" style="251" customWidth="1"/>
    <col min="12041" max="12041" width="19" style="251" customWidth="1"/>
    <col min="12042" max="12042" width="13.42578125" style="251" customWidth="1"/>
    <col min="12043" max="12043" width="9.140625" style="251"/>
    <col min="12044" max="12044" width="11.5703125" style="251" bestFit="1" customWidth="1"/>
    <col min="12045" max="12288" width="9.140625" style="251"/>
    <col min="12289" max="12289" width="5.5703125" style="251" customWidth="1"/>
    <col min="12290" max="12290" width="94.7109375" style="251" customWidth="1"/>
    <col min="12291" max="12291" width="35.42578125" style="251" bestFit="1" customWidth="1"/>
    <col min="12292" max="12292" width="36.5703125" style="251" customWidth="1"/>
    <col min="12293" max="12293" width="21.5703125" style="251" customWidth="1"/>
    <col min="12294" max="12294" width="23.140625" style="251" customWidth="1"/>
    <col min="12295" max="12295" width="14.140625" style="251" customWidth="1"/>
    <col min="12296" max="12296" width="20.5703125" style="251" customWidth="1"/>
    <col min="12297" max="12297" width="19" style="251" customWidth="1"/>
    <col min="12298" max="12298" width="13.42578125" style="251" customWidth="1"/>
    <col min="12299" max="12299" width="9.140625" style="251"/>
    <col min="12300" max="12300" width="11.5703125" style="251" bestFit="1" customWidth="1"/>
    <col min="12301" max="12544" width="9.140625" style="251"/>
    <col min="12545" max="12545" width="5.5703125" style="251" customWidth="1"/>
    <col min="12546" max="12546" width="94.7109375" style="251" customWidth="1"/>
    <col min="12547" max="12547" width="35.42578125" style="251" bestFit="1" customWidth="1"/>
    <col min="12548" max="12548" width="36.5703125" style="251" customWidth="1"/>
    <col min="12549" max="12549" width="21.5703125" style="251" customWidth="1"/>
    <col min="12550" max="12550" width="23.140625" style="251" customWidth="1"/>
    <col min="12551" max="12551" width="14.140625" style="251" customWidth="1"/>
    <col min="12552" max="12552" width="20.5703125" style="251" customWidth="1"/>
    <col min="12553" max="12553" width="19" style="251" customWidth="1"/>
    <col min="12554" max="12554" width="13.42578125" style="251" customWidth="1"/>
    <col min="12555" max="12555" width="9.140625" style="251"/>
    <col min="12556" max="12556" width="11.5703125" style="251" bestFit="1" customWidth="1"/>
    <col min="12557" max="12800" width="9.140625" style="251"/>
    <col min="12801" max="12801" width="5.5703125" style="251" customWidth="1"/>
    <col min="12802" max="12802" width="94.7109375" style="251" customWidth="1"/>
    <col min="12803" max="12803" width="35.42578125" style="251" bestFit="1" customWidth="1"/>
    <col min="12804" max="12804" width="36.5703125" style="251" customWidth="1"/>
    <col min="12805" max="12805" width="21.5703125" style="251" customWidth="1"/>
    <col min="12806" max="12806" width="23.140625" style="251" customWidth="1"/>
    <col min="12807" max="12807" width="14.140625" style="251" customWidth="1"/>
    <col min="12808" max="12808" width="20.5703125" style="251" customWidth="1"/>
    <col min="12809" max="12809" width="19" style="251" customWidth="1"/>
    <col min="12810" max="12810" width="13.42578125" style="251" customWidth="1"/>
    <col min="12811" max="12811" width="9.140625" style="251"/>
    <col min="12812" max="12812" width="11.5703125" style="251" bestFit="1" customWidth="1"/>
    <col min="12813" max="13056" width="9.140625" style="251"/>
    <col min="13057" max="13057" width="5.5703125" style="251" customWidth="1"/>
    <col min="13058" max="13058" width="94.7109375" style="251" customWidth="1"/>
    <col min="13059" max="13059" width="35.42578125" style="251" bestFit="1" customWidth="1"/>
    <col min="13060" max="13060" width="36.5703125" style="251" customWidth="1"/>
    <col min="13061" max="13061" width="21.5703125" style="251" customWidth="1"/>
    <col min="13062" max="13062" width="23.140625" style="251" customWidth="1"/>
    <col min="13063" max="13063" width="14.140625" style="251" customWidth="1"/>
    <col min="13064" max="13064" width="20.5703125" style="251" customWidth="1"/>
    <col min="13065" max="13065" width="19" style="251" customWidth="1"/>
    <col min="13066" max="13066" width="13.42578125" style="251" customWidth="1"/>
    <col min="13067" max="13067" width="9.140625" style="251"/>
    <col min="13068" max="13068" width="11.5703125" style="251" bestFit="1" customWidth="1"/>
    <col min="13069" max="13312" width="9.140625" style="251"/>
    <col min="13313" max="13313" width="5.5703125" style="251" customWidth="1"/>
    <col min="13314" max="13314" width="94.7109375" style="251" customWidth="1"/>
    <col min="13315" max="13315" width="35.42578125" style="251" bestFit="1" customWidth="1"/>
    <col min="13316" max="13316" width="36.5703125" style="251" customWidth="1"/>
    <col min="13317" max="13317" width="21.5703125" style="251" customWidth="1"/>
    <col min="13318" max="13318" width="23.140625" style="251" customWidth="1"/>
    <col min="13319" max="13319" width="14.140625" style="251" customWidth="1"/>
    <col min="13320" max="13320" width="20.5703125" style="251" customWidth="1"/>
    <col min="13321" max="13321" width="19" style="251" customWidth="1"/>
    <col min="13322" max="13322" width="13.42578125" style="251" customWidth="1"/>
    <col min="13323" max="13323" width="9.140625" style="251"/>
    <col min="13324" max="13324" width="11.5703125" style="251" bestFit="1" customWidth="1"/>
    <col min="13325" max="13568" width="9.140625" style="251"/>
    <col min="13569" max="13569" width="5.5703125" style="251" customWidth="1"/>
    <col min="13570" max="13570" width="94.7109375" style="251" customWidth="1"/>
    <col min="13571" max="13571" width="35.42578125" style="251" bestFit="1" customWidth="1"/>
    <col min="13572" max="13572" width="36.5703125" style="251" customWidth="1"/>
    <col min="13573" max="13573" width="21.5703125" style="251" customWidth="1"/>
    <col min="13574" max="13574" width="23.140625" style="251" customWidth="1"/>
    <col min="13575" max="13575" width="14.140625" style="251" customWidth="1"/>
    <col min="13576" max="13576" width="20.5703125" style="251" customWidth="1"/>
    <col min="13577" max="13577" width="19" style="251" customWidth="1"/>
    <col min="13578" max="13578" width="13.42578125" style="251" customWidth="1"/>
    <col min="13579" max="13579" width="9.140625" style="251"/>
    <col min="13580" max="13580" width="11.5703125" style="251" bestFit="1" customWidth="1"/>
    <col min="13581" max="13824" width="9.140625" style="251"/>
    <col min="13825" max="13825" width="5.5703125" style="251" customWidth="1"/>
    <col min="13826" max="13826" width="94.7109375" style="251" customWidth="1"/>
    <col min="13827" max="13827" width="35.42578125" style="251" bestFit="1" customWidth="1"/>
    <col min="13828" max="13828" width="36.5703125" style="251" customWidth="1"/>
    <col min="13829" max="13829" width="21.5703125" style="251" customWidth="1"/>
    <col min="13830" max="13830" width="23.140625" style="251" customWidth="1"/>
    <col min="13831" max="13831" width="14.140625" style="251" customWidth="1"/>
    <col min="13832" max="13832" width="20.5703125" style="251" customWidth="1"/>
    <col min="13833" max="13833" width="19" style="251" customWidth="1"/>
    <col min="13834" max="13834" width="13.42578125" style="251" customWidth="1"/>
    <col min="13835" max="13835" width="9.140625" style="251"/>
    <col min="13836" max="13836" width="11.5703125" style="251" bestFit="1" customWidth="1"/>
    <col min="13837" max="14080" width="9.140625" style="251"/>
    <col min="14081" max="14081" width="5.5703125" style="251" customWidth="1"/>
    <col min="14082" max="14082" width="94.7109375" style="251" customWidth="1"/>
    <col min="14083" max="14083" width="35.42578125" style="251" bestFit="1" customWidth="1"/>
    <col min="14084" max="14084" width="36.5703125" style="251" customWidth="1"/>
    <col min="14085" max="14085" width="21.5703125" style="251" customWidth="1"/>
    <col min="14086" max="14086" width="23.140625" style="251" customWidth="1"/>
    <col min="14087" max="14087" width="14.140625" style="251" customWidth="1"/>
    <col min="14088" max="14088" width="20.5703125" style="251" customWidth="1"/>
    <col min="14089" max="14089" width="19" style="251" customWidth="1"/>
    <col min="14090" max="14090" width="13.42578125" style="251" customWidth="1"/>
    <col min="14091" max="14091" width="9.140625" style="251"/>
    <col min="14092" max="14092" width="11.5703125" style="251" bestFit="1" customWidth="1"/>
    <col min="14093" max="14336" width="9.140625" style="251"/>
    <col min="14337" max="14337" width="5.5703125" style="251" customWidth="1"/>
    <col min="14338" max="14338" width="94.7109375" style="251" customWidth="1"/>
    <col min="14339" max="14339" width="35.42578125" style="251" bestFit="1" customWidth="1"/>
    <col min="14340" max="14340" width="36.5703125" style="251" customWidth="1"/>
    <col min="14341" max="14341" width="21.5703125" style="251" customWidth="1"/>
    <col min="14342" max="14342" width="23.140625" style="251" customWidth="1"/>
    <col min="14343" max="14343" width="14.140625" style="251" customWidth="1"/>
    <col min="14344" max="14344" width="20.5703125" style="251" customWidth="1"/>
    <col min="14345" max="14345" width="19" style="251" customWidth="1"/>
    <col min="14346" max="14346" width="13.42578125" style="251" customWidth="1"/>
    <col min="14347" max="14347" width="9.140625" style="251"/>
    <col min="14348" max="14348" width="11.5703125" style="251" bestFit="1" customWidth="1"/>
    <col min="14349" max="14592" width="9.140625" style="251"/>
    <col min="14593" max="14593" width="5.5703125" style="251" customWidth="1"/>
    <col min="14594" max="14594" width="94.7109375" style="251" customWidth="1"/>
    <col min="14595" max="14595" width="35.42578125" style="251" bestFit="1" customWidth="1"/>
    <col min="14596" max="14596" width="36.5703125" style="251" customWidth="1"/>
    <col min="14597" max="14597" width="21.5703125" style="251" customWidth="1"/>
    <col min="14598" max="14598" width="23.140625" style="251" customWidth="1"/>
    <col min="14599" max="14599" width="14.140625" style="251" customWidth="1"/>
    <col min="14600" max="14600" width="20.5703125" style="251" customWidth="1"/>
    <col min="14601" max="14601" width="19" style="251" customWidth="1"/>
    <col min="14602" max="14602" width="13.42578125" style="251" customWidth="1"/>
    <col min="14603" max="14603" width="9.140625" style="251"/>
    <col min="14604" max="14604" width="11.5703125" style="251" bestFit="1" customWidth="1"/>
    <col min="14605" max="14848" width="9.140625" style="251"/>
    <col min="14849" max="14849" width="5.5703125" style="251" customWidth="1"/>
    <col min="14850" max="14850" width="94.7109375" style="251" customWidth="1"/>
    <col min="14851" max="14851" width="35.42578125" style="251" bestFit="1" customWidth="1"/>
    <col min="14852" max="14852" width="36.5703125" style="251" customWidth="1"/>
    <col min="14853" max="14853" width="21.5703125" style="251" customWidth="1"/>
    <col min="14854" max="14854" width="23.140625" style="251" customWidth="1"/>
    <col min="14855" max="14855" width="14.140625" style="251" customWidth="1"/>
    <col min="14856" max="14856" width="20.5703125" style="251" customWidth="1"/>
    <col min="14857" max="14857" width="19" style="251" customWidth="1"/>
    <col min="14858" max="14858" width="13.42578125" style="251" customWidth="1"/>
    <col min="14859" max="14859" width="9.140625" style="251"/>
    <col min="14860" max="14860" width="11.5703125" style="251" bestFit="1" customWidth="1"/>
    <col min="14861" max="15104" width="9.140625" style="251"/>
    <col min="15105" max="15105" width="5.5703125" style="251" customWidth="1"/>
    <col min="15106" max="15106" width="94.7109375" style="251" customWidth="1"/>
    <col min="15107" max="15107" width="35.42578125" style="251" bestFit="1" customWidth="1"/>
    <col min="15108" max="15108" width="36.5703125" style="251" customWidth="1"/>
    <col min="15109" max="15109" width="21.5703125" style="251" customWidth="1"/>
    <col min="15110" max="15110" width="23.140625" style="251" customWidth="1"/>
    <col min="15111" max="15111" width="14.140625" style="251" customWidth="1"/>
    <col min="15112" max="15112" width="20.5703125" style="251" customWidth="1"/>
    <col min="15113" max="15113" width="19" style="251" customWidth="1"/>
    <col min="15114" max="15114" width="13.42578125" style="251" customWidth="1"/>
    <col min="15115" max="15115" width="9.140625" style="251"/>
    <col min="15116" max="15116" width="11.5703125" style="251" bestFit="1" customWidth="1"/>
    <col min="15117" max="15360" width="9.140625" style="251"/>
    <col min="15361" max="15361" width="5.5703125" style="251" customWidth="1"/>
    <col min="15362" max="15362" width="94.7109375" style="251" customWidth="1"/>
    <col min="15363" max="15363" width="35.42578125" style="251" bestFit="1" customWidth="1"/>
    <col min="15364" max="15364" width="36.5703125" style="251" customWidth="1"/>
    <col min="15365" max="15365" width="21.5703125" style="251" customWidth="1"/>
    <col min="15366" max="15366" width="23.140625" style="251" customWidth="1"/>
    <col min="15367" max="15367" width="14.140625" style="251" customWidth="1"/>
    <col min="15368" max="15368" width="20.5703125" style="251" customWidth="1"/>
    <col min="15369" max="15369" width="19" style="251" customWidth="1"/>
    <col min="15370" max="15370" width="13.42578125" style="251" customWidth="1"/>
    <col min="15371" max="15371" width="9.140625" style="251"/>
    <col min="15372" max="15372" width="11.5703125" style="251" bestFit="1" customWidth="1"/>
    <col min="15373" max="15616" width="9.140625" style="251"/>
    <col min="15617" max="15617" width="5.5703125" style="251" customWidth="1"/>
    <col min="15618" max="15618" width="94.7109375" style="251" customWidth="1"/>
    <col min="15619" max="15619" width="35.42578125" style="251" bestFit="1" customWidth="1"/>
    <col min="15620" max="15620" width="36.5703125" style="251" customWidth="1"/>
    <col min="15621" max="15621" width="21.5703125" style="251" customWidth="1"/>
    <col min="15622" max="15622" width="23.140625" style="251" customWidth="1"/>
    <col min="15623" max="15623" width="14.140625" style="251" customWidth="1"/>
    <col min="15624" max="15624" width="20.5703125" style="251" customWidth="1"/>
    <col min="15625" max="15625" width="19" style="251" customWidth="1"/>
    <col min="15626" max="15626" width="13.42578125" style="251" customWidth="1"/>
    <col min="15627" max="15627" width="9.140625" style="251"/>
    <col min="15628" max="15628" width="11.5703125" style="251" bestFit="1" customWidth="1"/>
    <col min="15629" max="15872" width="9.140625" style="251"/>
    <col min="15873" max="15873" width="5.5703125" style="251" customWidth="1"/>
    <col min="15874" max="15874" width="94.7109375" style="251" customWidth="1"/>
    <col min="15875" max="15875" width="35.42578125" style="251" bestFit="1" customWidth="1"/>
    <col min="15876" max="15876" width="36.5703125" style="251" customWidth="1"/>
    <col min="15877" max="15877" width="21.5703125" style="251" customWidth="1"/>
    <col min="15878" max="15878" width="23.140625" style="251" customWidth="1"/>
    <col min="15879" max="15879" width="14.140625" style="251" customWidth="1"/>
    <col min="15880" max="15880" width="20.5703125" style="251" customWidth="1"/>
    <col min="15881" max="15881" width="19" style="251" customWidth="1"/>
    <col min="15882" max="15882" width="13.42578125" style="251" customWidth="1"/>
    <col min="15883" max="15883" width="9.140625" style="251"/>
    <col min="15884" max="15884" width="11.5703125" style="251" bestFit="1" customWidth="1"/>
    <col min="15885" max="16128" width="9.140625" style="251"/>
    <col min="16129" max="16129" width="5.5703125" style="251" customWidth="1"/>
    <col min="16130" max="16130" width="94.7109375" style="251" customWidth="1"/>
    <col min="16131" max="16131" width="35.42578125" style="251" bestFit="1" customWidth="1"/>
    <col min="16132" max="16132" width="36.5703125" style="251" customWidth="1"/>
    <col min="16133" max="16133" width="21.5703125" style="251" customWidth="1"/>
    <col min="16134" max="16134" width="23.140625" style="251" customWidth="1"/>
    <col min="16135" max="16135" width="14.140625" style="251" customWidth="1"/>
    <col min="16136" max="16136" width="20.5703125" style="251" customWidth="1"/>
    <col min="16137" max="16137" width="19" style="251" customWidth="1"/>
    <col min="16138" max="16138" width="13.42578125" style="251" customWidth="1"/>
    <col min="16139" max="16139" width="9.140625" style="251"/>
    <col min="16140" max="16140" width="11.5703125" style="251" bestFit="1" customWidth="1"/>
    <col min="16141" max="16384" width="9.140625" style="251"/>
  </cols>
  <sheetData>
    <row r="1" spans="1:9" x14ac:dyDescent="0.2">
      <c r="A1" s="251" t="s">
        <v>1412</v>
      </c>
    </row>
    <row r="2" spans="1:9" ht="12.75" customHeight="1" x14ac:dyDescent="0.2">
      <c r="A2" s="423" t="s">
        <v>0</v>
      </c>
      <c r="B2" s="423"/>
      <c r="C2" s="423"/>
      <c r="D2" s="423"/>
      <c r="E2" s="423"/>
      <c r="F2" s="423"/>
      <c r="G2" s="423"/>
      <c r="H2" s="423"/>
      <c r="I2" s="252"/>
    </row>
    <row r="3" spans="1:9" x14ac:dyDescent="0.2">
      <c r="A3" s="424"/>
      <c r="B3" s="424"/>
      <c r="C3" s="424"/>
      <c r="D3" s="424"/>
      <c r="E3" s="424"/>
      <c r="F3" s="424"/>
      <c r="G3" s="424"/>
      <c r="H3" s="424"/>
    </row>
    <row r="4" spans="1:9" x14ac:dyDescent="0.2">
      <c r="A4" s="425" t="s">
        <v>2556</v>
      </c>
      <c r="B4" s="425"/>
      <c r="C4" s="425"/>
      <c r="D4" s="425"/>
      <c r="E4" s="425"/>
      <c r="F4" s="425"/>
      <c r="G4" s="253"/>
      <c r="H4" s="253"/>
    </row>
    <row r="5" spans="1:9" x14ac:dyDescent="0.2">
      <c r="A5" s="254"/>
      <c r="B5" s="254"/>
      <c r="C5" s="254"/>
      <c r="D5" s="254"/>
      <c r="E5" s="254"/>
      <c r="F5" s="254"/>
      <c r="G5" s="253"/>
      <c r="H5" s="253"/>
    </row>
    <row r="6" spans="1:9" s="255" customFormat="1" ht="12.75" customHeight="1" x14ac:dyDescent="0.2">
      <c r="A6" s="253">
        <v>1</v>
      </c>
      <c r="B6" s="426" t="s">
        <v>2557</v>
      </c>
      <c r="C6" s="426"/>
      <c r="D6" s="426"/>
      <c r="E6" s="426"/>
      <c r="F6" s="426"/>
      <c r="G6" s="253"/>
      <c r="H6" s="253"/>
    </row>
    <row r="7" spans="1:9" x14ac:dyDescent="0.2">
      <c r="A7" s="253"/>
      <c r="B7" s="256"/>
      <c r="C7" s="256"/>
      <c r="D7" s="256"/>
      <c r="E7" s="256"/>
      <c r="F7" s="256"/>
      <c r="G7" s="253"/>
      <c r="H7" s="253"/>
    </row>
    <row r="8" spans="1:9" ht="28.5" customHeight="1" x14ac:dyDescent="0.2">
      <c r="A8" s="257">
        <v>2</v>
      </c>
      <c r="B8" s="427" t="s">
        <v>2558</v>
      </c>
      <c r="C8" s="427"/>
      <c r="D8" s="427"/>
      <c r="E8" s="427"/>
      <c r="F8" s="427"/>
      <c r="G8" s="427"/>
      <c r="H8" s="427"/>
    </row>
    <row r="9" spans="1:9" ht="28.5" customHeight="1" x14ac:dyDescent="0.2">
      <c r="A9" s="257"/>
      <c r="B9" s="258"/>
      <c r="C9" s="258"/>
      <c r="D9" s="258"/>
      <c r="E9" s="258"/>
      <c r="F9" s="258"/>
      <c r="G9" s="258"/>
      <c r="H9" s="258"/>
    </row>
    <row r="10" spans="1:9" ht="28.5" customHeight="1" x14ac:dyDescent="0.2">
      <c r="A10" s="257"/>
      <c r="B10" s="259" t="s">
        <v>2559</v>
      </c>
      <c r="C10" s="260" t="s">
        <v>2560</v>
      </c>
      <c r="D10" s="261" t="s">
        <v>2561</v>
      </c>
      <c r="E10" s="262" t="s">
        <v>2562</v>
      </c>
      <c r="F10" s="262" t="s">
        <v>2563</v>
      </c>
      <c r="G10" s="262" t="s">
        <v>2564</v>
      </c>
      <c r="H10" s="262" t="s">
        <v>2565</v>
      </c>
    </row>
    <row r="11" spans="1:9" ht="28.5" customHeight="1" x14ac:dyDescent="0.2">
      <c r="A11" s="257"/>
      <c r="B11" s="259" t="s">
        <v>2566</v>
      </c>
      <c r="C11" s="260" t="s">
        <v>2567</v>
      </c>
      <c r="D11" s="263" t="s">
        <v>2568</v>
      </c>
      <c r="E11" s="260" t="s">
        <v>2569</v>
      </c>
      <c r="F11" s="260" t="s">
        <v>2563</v>
      </c>
      <c r="G11" s="260" t="s">
        <v>2570</v>
      </c>
      <c r="H11" s="260" t="s">
        <v>2571</v>
      </c>
    </row>
    <row r="12" spans="1:9" ht="28.5" customHeight="1" x14ac:dyDescent="0.25">
      <c r="A12" s="257"/>
      <c r="B12" s="264" t="s">
        <v>3</v>
      </c>
      <c r="C12" s="265"/>
      <c r="D12" s="266"/>
      <c r="E12" s="267">
        <v>2.99988E-4</v>
      </c>
      <c r="F12" s="268">
        <v>0</v>
      </c>
      <c r="G12" s="269">
        <v>0</v>
      </c>
      <c r="H12" s="268">
        <v>0</v>
      </c>
    </row>
    <row r="13" spans="1:9" ht="28.5" customHeight="1" x14ac:dyDescent="0.25">
      <c r="A13" s="257"/>
      <c r="B13" s="264" t="s">
        <v>4</v>
      </c>
      <c r="C13" s="265"/>
      <c r="D13" s="266"/>
      <c r="E13" s="269">
        <v>9.882369999999998E-3</v>
      </c>
      <c r="F13" s="268">
        <v>0</v>
      </c>
      <c r="G13" s="269">
        <v>0</v>
      </c>
      <c r="H13" s="268">
        <v>0</v>
      </c>
    </row>
    <row r="14" spans="1:9" ht="28.5" customHeight="1" x14ac:dyDescent="0.25">
      <c r="A14" s="257"/>
      <c r="B14" s="264" t="s">
        <v>7</v>
      </c>
      <c r="C14" s="265"/>
      <c r="D14" s="266"/>
      <c r="E14" s="267">
        <v>5.1140799999999998E-4</v>
      </c>
      <c r="F14" s="268">
        <v>0</v>
      </c>
      <c r="G14" s="269">
        <v>0</v>
      </c>
      <c r="H14" s="268">
        <v>0</v>
      </c>
    </row>
    <row r="15" spans="1:9" ht="28.5" customHeight="1" x14ac:dyDescent="0.25">
      <c r="A15" s="257"/>
      <c r="B15" s="264" t="s">
        <v>1170</v>
      </c>
      <c r="C15" s="265"/>
      <c r="D15" s="266"/>
      <c r="E15" s="267">
        <v>5.9997000000000002E-4</v>
      </c>
      <c r="F15" s="268">
        <v>0</v>
      </c>
      <c r="G15" s="269">
        <v>0</v>
      </c>
      <c r="H15" s="268">
        <v>0</v>
      </c>
    </row>
    <row r="16" spans="1:9" ht="28.5" customHeight="1" x14ac:dyDescent="0.25">
      <c r="A16" s="257"/>
      <c r="B16" s="264" t="s">
        <v>1551</v>
      </c>
      <c r="C16" s="265"/>
      <c r="D16" s="266"/>
      <c r="E16" s="269">
        <v>6.1057209999999997E-3</v>
      </c>
      <c r="F16" s="268">
        <v>0</v>
      </c>
      <c r="G16" s="269">
        <v>0</v>
      </c>
      <c r="H16" s="268">
        <v>0</v>
      </c>
    </row>
    <row r="17" spans="1:8" ht="28.5" customHeight="1" x14ac:dyDescent="0.25">
      <c r="A17" s="257"/>
      <c r="B17" s="264" t="s">
        <v>1523</v>
      </c>
      <c r="C17" s="265"/>
      <c r="D17" s="266"/>
      <c r="E17" s="267">
        <v>1.0156309999999999E-3</v>
      </c>
      <c r="F17" s="268">
        <v>0</v>
      </c>
      <c r="G17" s="269">
        <v>0</v>
      </c>
      <c r="H17" s="268">
        <v>0</v>
      </c>
    </row>
    <row r="18" spans="1:8" ht="28.5" customHeight="1" x14ac:dyDescent="0.25">
      <c r="A18" s="257"/>
      <c r="B18" s="264" t="s">
        <v>2001</v>
      </c>
      <c r="C18" s="265"/>
      <c r="D18" s="266"/>
      <c r="E18" s="269">
        <v>2.2198941E-2</v>
      </c>
      <c r="F18" s="268">
        <v>0.02</v>
      </c>
      <c r="G18" s="269">
        <v>0</v>
      </c>
      <c r="H18" s="268">
        <v>0</v>
      </c>
    </row>
    <row r="19" spans="1:8" ht="28.5" customHeight="1" x14ac:dyDescent="0.25">
      <c r="A19" s="257"/>
      <c r="B19" s="264" t="s">
        <v>1164</v>
      </c>
      <c r="C19" s="265"/>
      <c r="D19" s="266"/>
      <c r="E19" s="269">
        <v>1.5396761000000002E-2</v>
      </c>
      <c r="F19" s="268">
        <v>0.02</v>
      </c>
      <c r="G19" s="269">
        <v>0</v>
      </c>
      <c r="H19" s="268">
        <v>0</v>
      </c>
    </row>
    <row r="20" spans="1:8" ht="28.5" customHeight="1" x14ac:dyDescent="0.25">
      <c r="A20" s="257"/>
      <c r="B20" s="264" t="s">
        <v>1166</v>
      </c>
      <c r="C20" s="265"/>
      <c r="D20" s="266"/>
      <c r="E20" s="267">
        <v>2.4999000000000001E-4</v>
      </c>
      <c r="F20" s="268">
        <v>0</v>
      </c>
      <c r="G20" s="269">
        <v>0</v>
      </c>
      <c r="H20" s="268">
        <v>0</v>
      </c>
    </row>
    <row r="21" spans="1:8" ht="28.5" customHeight="1" x14ac:dyDescent="0.25">
      <c r="A21" s="257"/>
      <c r="B21" s="264" t="s">
        <v>1165</v>
      </c>
      <c r="C21" s="265"/>
      <c r="D21" s="266"/>
      <c r="E21" s="267">
        <v>1.499928E-3</v>
      </c>
      <c r="F21" s="268">
        <v>0</v>
      </c>
      <c r="G21" s="269">
        <v>0</v>
      </c>
      <c r="H21" s="268">
        <v>0</v>
      </c>
    </row>
    <row r="22" spans="1:8" ht="28.5" customHeight="1" x14ac:dyDescent="0.25">
      <c r="A22" s="257"/>
      <c r="B22" s="264" t="s">
        <v>1163</v>
      </c>
      <c r="C22" s="265"/>
      <c r="D22" s="266"/>
      <c r="E22" s="267">
        <v>4.3997890000000003E-3</v>
      </c>
      <c r="F22" s="268">
        <v>0</v>
      </c>
      <c r="G22" s="269">
        <v>0</v>
      </c>
      <c r="H22" s="268">
        <v>0</v>
      </c>
    </row>
    <row r="23" spans="1:8" ht="28.5" customHeight="1" x14ac:dyDescent="0.25">
      <c r="A23" s="257"/>
      <c r="B23" s="264" t="s">
        <v>1180</v>
      </c>
      <c r="C23" s="265"/>
      <c r="D23" s="266"/>
      <c r="E23" s="267">
        <v>7.2951999999999999E-4</v>
      </c>
      <c r="F23" s="268">
        <v>0</v>
      </c>
      <c r="G23" s="269">
        <v>0</v>
      </c>
      <c r="H23" s="268">
        <v>0</v>
      </c>
    </row>
    <row r="24" spans="1:8" ht="28.5" customHeight="1" x14ac:dyDescent="0.25">
      <c r="A24" s="257"/>
      <c r="B24" s="264" t="s">
        <v>1174</v>
      </c>
      <c r="C24" s="265"/>
      <c r="D24" s="266"/>
      <c r="E24" s="267">
        <v>3.6346000000000001E-5</v>
      </c>
      <c r="F24" s="268">
        <v>0</v>
      </c>
      <c r="G24" s="269">
        <v>0</v>
      </c>
      <c r="H24" s="268">
        <v>0</v>
      </c>
    </row>
    <row r="25" spans="1:8" ht="28.5" customHeight="1" x14ac:dyDescent="0.25">
      <c r="A25" s="257"/>
      <c r="B25" s="264" t="s">
        <v>8</v>
      </c>
      <c r="C25" s="265"/>
      <c r="D25" s="266"/>
      <c r="E25" s="267">
        <v>1.6057990000000002E-3</v>
      </c>
      <c r="F25" s="268">
        <v>0.02</v>
      </c>
      <c r="G25" s="269">
        <v>0</v>
      </c>
      <c r="H25" s="268">
        <v>0</v>
      </c>
    </row>
    <row r="26" spans="1:8" ht="28.5" customHeight="1" x14ac:dyDescent="0.2">
      <c r="A26" s="257"/>
      <c r="B26" s="258"/>
      <c r="C26" s="258"/>
      <c r="D26" s="258"/>
      <c r="E26" s="258"/>
      <c r="F26" s="258"/>
      <c r="G26" s="258"/>
      <c r="H26" s="258"/>
    </row>
    <row r="27" spans="1:8" ht="28.5" customHeight="1" x14ac:dyDescent="0.2">
      <c r="A27" s="257"/>
      <c r="B27" s="261" t="s">
        <v>2559</v>
      </c>
      <c r="C27" s="261" t="s">
        <v>2560</v>
      </c>
      <c r="D27" s="261" t="s">
        <v>2561</v>
      </c>
      <c r="E27" s="270" t="s">
        <v>2569</v>
      </c>
      <c r="F27" s="270" t="s">
        <v>2563</v>
      </c>
      <c r="G27" s="270" t="s">
        <v>2570</v>
      </c>
      <c r="H27" s="270" t="s">
        <v>2571</v>
      </c>
    </row>
    <row r="28" spans="1:8" ht="28.5" customHeight="1" x14ac:dyDescent="0.2">
      <c r="A28" s="257"/>
      <c r="B28" s="271" t="s">
        <v>2566</v>
      </c>
      <c r="C28" s="263" t="s">
        <v>2567</v>
      </c>
      <c r="D28" s="263" t="s">
        <v>2572</v>
      </c>
      <c r="E28" s="272" t="s">
        <v>2573</v>
      </c>
      <c r="F28" s="272" t="s">
        <v>2574</v>
      </c>
      <c r="G28" s="272" t="s">
        <v>2573</v>
      </c>
      <c r="H28" s="272" t="s">
        <v>2574</v>
      </c>
    </row>
    <row r="29" spans="1:8" ht="28.5" customHeight="1" x14ac:dyDescent="0.2">
      <c r="A29" s="257"/>
      <c r="B29" s="273"/>
      <c r="C29" s="266"/>
      <c r="D29" s="266"/>
      <c r="E29" s="274"/>
      <c r="F29" s="274"/>
      <c r="G29" s="274"/>
      <c r="H29" s="274"/>
    </row>
    <row r="30" spans="1:8" ht="28.5" customHeight="1" x14ac:dyDescent="0.2">
      <c r="A30" s="257"/>
      <c r="B30" s="275" t="s">
        <v>3</v>
      </c>
      <c r="C30" s="266"/>
      <c r="D30" s="266"/>
      <c r="E30" s="274">
        <v>0</v>
      </c>
      <c r="F30" s="274">
        <v>0</v>
      </c>
      <c r="G30" s="276">
        <v>0</v>
      </c>
      <c r="H30" s="274">
        <v>0</v>
      </c>
    </row>
    <row r="31" spans="1:8" ht="28.5" customHeight="1" x14ac:dyDescent="0.2">
      <c r="A31" s="257"/>
      <c r="B31" s="275" t="s">
        <v>6</v>
      </c>
      <c r="C31" s="266"/>
      <c r="D31" s="266"/>
      <c r="E31" s="274">
        <v>0</v>
      </c>
      <c r="F31" s="274">
        <v>0</v>
      </c>
      <c r="G31" s="276">
        <v>0</v>
      </c>
      <c r="H31" s="274">
        <v>0</v>
      </c>
    </row>
    <row r="32" spans="1:8" ht="28.5" customHeight="1" x14ac:dyDescent="0.2">
      <c r="A32" s="257"/>
      <c r="B32" s="275" t="s">
        <v>4</v>
      </c>
      <c r="C32" s="266"/>
      <c r="D32" s="266"/>
      <c r="E32" s="274">
        <v>0.01</v>
      </c>
      <c r="F32" s="274">
        <v>0</v>
      </c>
      <c r="G32" s="276">
        <v>0</v>
      </c>
      <c r="H32" s="274">
        <v>0</v>
      </c>
    </row>
    <row r="33" spans="1:12" ht="28.5" customHeight="1" x14ac:dyDescent="0.2">
      <c r="A33" s="257"/>
      <c r="B33" s="275" t="s">
        <v>1173</v>
      </c>
      <c r="C33" s="266"/>
      <c r="D33" s="266"/>
      <c r="E33" s="274">
        <v>0</v>
      </c>
      <c r="F33" s="274">
        <v>0</v>
      </c>
      <c r="G33" s="276">
        <v>0</v>
      </c>
      <c r="H33" s="274">
        <v>0</v>
      </c>
    </row>
    <row r="34" spans="1:12" ht="28.5" customHeight="1" x14ac:dyDescent="0.2">
      <c r="A34" s="257"/>
      <c r="B34" s="275" t="s">
        <v>7</v>
      </c>
      <c r="C34" s="266"/>
      <c r="D34" s="266"/>
      <c r="E34" s="274">
        <v>0</v>
      </c>
      <c r="F34" s="274">
        <v>0</v>
      </c>
      <c r="G34" s="276">
        <v>0</v>
      </c>
      <c r="H34" s="274">
        <v>0</v>
      </c>
    </row>
    <row r="35" spans="1:12" ht="28.5" customHeight="1" x14ac:dyDescent="0.2">
      <c r="A35" s="257"/>
      <c r="B35" s="275" t="s">
        <v>1170</v>
      </c>
      <c r="C35" s="266"/>
      <c r="D35" s="266"/>
      <c r="E35" s="274">
        <v>0</v>
      </c>
      <c r="F35" s="274">
        <v>0</v>
      </c>
      <c r="G35" s="276">
        <v>0</v>
      </c>
      <c r="H35" s="274">
        <v>0</v>
      </c>
    </row>
    <row r="36" spans="1:12" ht="28.5" customHeight="1" x14ac:dyDescent="0.2">
      <c r="A36" s="257"/>
      <c r="B36" s="275" t="s">
        <v>1551</v>
      </c>
      <c r="C36" s="266"/>
      <c r="D36" s="266"/>
      <c r="E36" s="274">
        <v>0.01</v>
      </c>
      <c r="F36" s="274">
        <v>0</v>
      </c>
      <c r="G36" s="276">
        <v>0</v>
      </c>
      <c r="H36" s="274">
        <v>0</v>
      </c>
    </row>
    <row r="37" spans="1:12" ht="28.5" customHeight="1" x14ac:dyDescent="0.2">
      <c r="A37" s="257"/>
      <c r="B37" s="275" t="s">
        <v>2001</v>
      </c>
      <c r="C37" s="266"/>
      <c r="D37" s="266"/>
      <c r="E37" s="274">
        <v>0.02</v>
      </c>
      <c r="F37" s="274">
        <v>0.02</v>
      </c>
      <c r="G37" s="276">
        <v>0</v>
      </c>
      <c r="H37" s="274">
        <v>0</v>
      </c>
    </row>
    <row r="38" spans="1:12" ht="28.5" customHeight="1" x14ac:dyDescent="0.2">
      <c r="A38" s="257"/>
      <c r="B38" s="275" t="s">
        <v>1164</v>
      </c>
      <c r="C38" s="266"/>
      <c r="D38" s="266"/>
      <c r="E38" s="274">
        <v>0.02</v>
      </c>
      <c r="F38" s="274">
        <v>0.04</v>
      </c>
      <c r="G38" s="276">
        <v>0</v>
      </c>
      <c r="H38" s="274">
        <v>0</v>
      </c>
    </row>
    <row r="39" spans="1:12" ht="28.5" customHeight="1" x14ac:dyDescent="0.2">
      <c r="A39" s="257"/>
      <c r="B39" s="275" t="s">
        <v>1166</v>
      </c>
      <c r="C39" s="266"/>
      <c r="D39" s="266"/>
      <c r="E39" s="274">
        <v>0</v>
      </c>
      <c r="F39" s="274">
        <v>0</v>
      </c>
      <c r="G39" s="276">
        <v>0</v>
      </c>
      <c r="H39" s="274">
        <v>0</v>
      </c>
    </row>
    <row r="40" spans="1:12" ht="28.5" customHeight="1" x14ac:dyDescent="0.2">
      <c r="A40" s="257"/>
      <c r="B40" s="275" t="s">
        <v>1165</v>
      </c>
      <c r="C40" s="266"/>
      <c r="D40" s="266"/>
      <c r="E40" s="274">
        <v>0</v>
      </c>
      <c r="F40" s="274">
        <v>0</v>
      </c>
      <c r="G40" s="276">
        <v>0</v>
      </c>
      <c r="H40" s="274">
        <v>0</v>
      </c>
    </row>
    <row r="41" spans="1:12" ht="28.5" customHeight="1" x14ac:dyDescent="0.2">
      <c r="A41" s="257"/>
      <c r="B41" s="275" t="s">
        <v>1168</v>
      </c>
      <c r="C41" s="266"/>
      <c r="D41" s="266"/>
      <c r="E41" s="274">
        <v>0</v>
      </c>
      <c r="F41" s="274">
        <v>0</v>
      </c>
      <c r="G41" s="276">
        <v>0</v>
      </c>
      <c r="H41" s="274">
        <v>0</v>
      </c>
    </row>
    <row r="42" spans="1:12" ht="28.5" customHeight="1" x14ac:dyDescent="0.2">
      <c r="A42" s="257"/>
      <c r="B42" s="275" t="s">
        <v>1169</v>
      </c>
      <c r="C42" s="266"/>
      <c r="D42" s="266"/>
      <c r="E42" s="274">
        <v>0</v>
      </c>
      <c r="F42" s="274">
        <v>0</v>
      </c>
      <c r="G42" s="276">
        <v>0</v>
      </c>
      <c r="H42" s="274">
        <v>0</v>
      </c>
    </row>
    <row r="43" spans="1:12" ht="28.5" customHeight="1" x14ac:dyDescent="0.2">
      <c r="A43" s="257"/>
      <c r="B43" s="275" t="s">
        <v>1163</v>
      </c>
      <c r="C43" s="266"/>
      <c r="D43" s="266"/>
      <c r="E43" s="274">
        <v>0</v>
      </c>
      <c r="F43" s="274">
        <v>0</v>
      </c>
      <c r="G43" s="276">
        <v>0</v>
      </c>
      <c r="H43" s="274">
        <v>0</v>
      </c>
    </row>
    <row r="44" spans="1:12" ht="28.5" customHeight="1" x14ac:dyDescent="0.2">
      <c r="A44" s="257"/>
      <c r="B44" s="275" t="s">
        <v>1174</v>
      </c>
      <c r="C44" s="266"/>
      <c r="D44" s="266"/>
      <c r="E44" s="274">
        <v>0</v>
      </c>
      <c r="F44" s="274">
        <v>0</v>
      </c>
      <c r="G44" s="276">
        <v>0</v>
      </c>
      <c r="H44" s="274">
        <v>0</v>
      </c>
    </row>
    <row r="45" spans="1:12" ht="28.5" customHeight="1" x14ac:dyDescent="0.2">
      <c r="A45" s="257"/>
      <c r="B45" s="275" t="s">
        <v>8</v>
      </c>
      <c r="C45" s="266"/>
      <c r="D45" s="266"/>
      <c r="E45" s="274">
        <v>0</v>
      </c>
      <c r="F45" s="274">
        <v>0</v>
      </c>
      <c r="G45" s="276">
        <v>0</v>
      </c>
      <c r="H45" s="274">
        <v>0</v>
      </c>
    </row>
    <row r="46" spans="1:12" ht="28.5" customHeight="1" x14ac:dyDescent="0.2">
      <c r="A46" s="257"/>
      <c r="C46" s="277"/>
      <c r="D46" s="277"/>
      <c r="E46" s="278"/>
      <c r="F46" s="278"/>
      <c r="G46" s="279"/>
      <c r="H46" s="278"/>
    </row>
    <row r="47" spans="1:12" x14ac:dyDescent="0.2">
      <c r="A47" s="257"/>
      <c r="B47" s="258"/>
      <c r="C47" s="258"/>
      <c r="D47" s="258"/>
      <c r="E47" s="258"/>
      <c r="F47" s="258"/>
      <c r="G47" s="258"/>
      <c r="H47" s="258"/>
      <c r="L47" s="280"/>
    </row>
    <row r="48" spans="1:12" ht="28.5" hidden="1" customHeight="1" x14ac:dyDescent="0.2">
      <c r="A48" s="257"/>
      <c r="B48" s="263" t="s">
        <v>2559</v>
      </c>
      <c r="C48" s="263" t="s">
        <v>2560</v>
      </c>
      <c r="D48" s="281" t="s">
        <v>2561</v>
      </c>
      <c r="E48" s="282" t="s">
        <v>2569</v>
      </c>
      <c r="F48" s="282" t="s">
        <v>2563</v>
      </c>
      <c r="G48" s="282" t="s">
        <v>2570</v>
      </c>
      <c r="H48" s="282" t="s">
        <v>2571</v>
      </c>
      <c r="L48" s="280"/>
    </row>
    <row r="49" spans="1:12" ht="28.5" hidden="1" customHeight="1" x14ac:dyDescent="0.2">
      <c r="A49" s="257"/>
      <c r="B49" s="283" t="s">
        <v>2575</v>
      </c>
      <c r="C49" s="263" t="s">
        <v>2576</v>
      </c>
      <c r="D49" s="263" t="s">
        <v>2577</v>
      </c>
      <c r="E49" s="272" t="s">
        <v>2573</v>
      </c>
      <c r="F49" s="272" t="s">
        <v>2574</v>
      </c>
      <c r="G49" s="272" t="s">
        <v>2573</v>
      </c>
      <c r="H49" s="272" t="s">
        <v>2574</v>
      </c>
      <c r="L49" s="280"/>
    </row>
    <row r="50" spans="1:12" ht="28.5" hidden="1" customHeight="1" x14ac:dyDescent="0.2">
      <c r="A50" s="257"/>
      <c r="B50" s="273"/>
      <c r="C50" s="263"/>
      <c r="D50" s="263"/>
      <c r="E50" s="276"/>
      <c r="F50" s="276"/>
      <c r="G50" s="276"/>
      <c r="H50" s="276"/>
      <c r="L50" s="280"/>
    </row>
    <row r="51" spans="1:12" ht="28.5" hidden="1" customHeight="1" x14ac:dyDescent="0.2">
      <c r="A51" s="257"/>
      <c r="B51" s="275" t="s">
        <v>6</v>
      </c>
      <c r="C51" s="263"/>
      <c r="D51" s="263"/>
      <c r="E51" s="284">
        <v>0</v>
      </c>
      <c r="F51" s="276">
        <v>0</v>
      </c>
      <c r="G51" s="276">
        <v>0</v>
      </c>
      <c r="H51" s="276">
        <v>0</v>
      </c>
      <c r="L51" s="280"/>
    </row>
    <row r="52" spans="1:12" ht="28.5" hidden="1" customHeight="1" x14ac:dyDescent="0.2">
      <c r="A52" s="257"/>
      <c r="B52" s="275" t="s">
        <v>1163</v>
      </c>
      <c r="C52" s="263"/>
      <c r="D52" s="263"/>
      <c r="E52" s="284">
        <v>0</v>
      </c>
      <c r="F52" s="276">
        <v>0</v>
      </c>
      <c r="G52" s="276">
        <v>0</v>
      </c>
      <c r="H52" s="276">
        <v>0</v>
      </c>
      <c r="L52" s="280"/>
    </row>
    <row r="53" spans="1:12" ht="28.5" hidden="1" customHeight="1" x14ac:dyDescent="0.2">
      <c r="A53" s="257"/>
      <c r="B53" s="275" t="s">
        <v>9</v>
      </c>
      <c r="C53" s="263"/>
      <c r="D53" s="263"/>
      <c r="E53" s="284">
        <v>0</v>
      </c>
      <c r="F53" s="276">
        <v>0</v>
      </c>
      <c r="G53" s="276">
        <v>0</v>
      </c>
      <c r="H53" s="276">
        <v>0</v>
      </c>
      <c r="L53" s="280"/>
    </row>
    <row r="54" spans="1:12" ht="28.5" hidden="1" customHeight="1" x14ac:dyDescent="0.2">
      <c r="A54" s="257"/>
      <c r="B54" s="258"/>
      <c r="C54" s="258"/>
      <c r="D54" s="258"/>
      <c r="E54" s="258"/>
      <c r="F54" s="258"/>
      <c r="G54" s="258"/>
      <c r="H54" s="258"/>
      <c r="L54" s="280"/>
    </row>
    <row r="55" spans="1:12" ht="44.45" hidden="1" customHeight="1" x14ac:dyDescent="0.2">
      <c r="A55" s="257"/>
      <c r="B55" s="271" t="s">
        <v>2566</v>
      </c>
      <c r="C55" s="263" t="s">
        <v>2567</v>
      </c>
      <c r="D55" s="263" t="s">
        <v>2577</v>
      </c>
      <c r="E55" s="272" t="s">
        <v>2569</v>
      </c>
      <c r="F55" s="272" t="s">
        <v>2563</v>
      </c>
      <c r="G55" s="272" t="s">
        <v>2570</v>
      </c>
      <c r="H55" s="272" t="s">
        <v>2571</v>
      </c>
      <c r="L55" s="280"/>
    </row>
    <row r="56" spans="1:12" ht="28.5" hidden="1" customHeight="1" x14ac:dyDescent="0.2">
      <c r="A56" s="257"/>
      <c r="B56" s="273"/>
      <c r="C56" s="266"/>
      <c r="D56" s="266"/>
      <c r="E56" s="274"/>
      <c r="F56" s="274"/>
      <c r="G56" s="274"/>
      <c r="H56" s="274"/>
      <c r="L56" s="280"/>
    </row>
    <row r="57" spans="1:12" hidden="1" x14ac:dyDescent="0.2">
      <c r="A57" s="257"/>
      <c r="B57" s="275" t="s">
        <v>3</v>
      </c>
      <c r="C57" s="266"/>
      <c r="D57" s="266"/>
      <c r="E57" s="274">
        <v>0</v>
      </c>
      <c r="F57" s="274">
        <v>0</v>
      </c>
      <c r="G57" s="276">
        <v>0</v>
      </c>
      <c r="H57" s="274">
        <v>0</v>
      </c>
      <c r="L57" s="280"/>
    </row>
    <row r="58" spans="1:12" ht="28.5" hidden="1" customHeight="1" x14ac:dyDescent="0.2">
      <c r="A58" s="257"/>
      <c r="B58" s="275" t="s">
        <v>1171</v>
      </c>
      <c r="C58" s="266"/>
      <c r="D58" s="266"/>
      <c r="E58" s="274">
        <v>0</v>
      </c>
      <c r="F58" s="274">
        <v>0</v>
      </c>
      <c r="G58" s="276">
        <v>0</v>
      </c>
      <c r="H58" s="274">
        <v>0</v>
      </c>
      <c r="L58" s="280"/>
    </row>
    <row r="59" spans="1:12" ht="28.5" hidden="1" customHeight="1" x14ac:dyDescent="0.2">
      <c r="A59" s="257"/>
      <c r="B59" s="275" t="s">
        <v>4</v>
      </c>
      <c r="C59" s="266"/>
      <c r="D59" s="266"/>
      <c r="E59" s="274">
        <v>0.01</v>
      </c>
      <c r="F59" s="274">
        <v>0</v>
      </c>
      <c r="G59" s="276">
        <v>0</v>
      </c>
      <c r="H59" s="274">
        <v>0</v>
      </c>
      <c r="L59" s="280"/>
    </row>
    <row r="60" spans="1:12" ht="28.5" hidden="1" customHeight="1" x14ac:dyDescent="0.2">
      <c r="A60" s="257"/>
      <c r="B60" s="275" t="s">
        <v>7</v>
      </c>
      <c r="C60" s="266"/>
      <c r="D60" s="266"/>
      <c r="E60" s="274">
        <v>0</v>
      </c>
      <c r="F60" s="274">
        <v>0</v>
      </c>
      <c r="G60" s="276">
        <v>0</v>
      </c>
      <c r="H60" s="274">
        <v>0</v>
      </c>
      <c r="L60" s="280"/>
    </row>
    <row r="61" spans="1:12" ht="28.5" hidden="1" customHeight="1" x14ac:dyDescent="0.2">
      <c r="A61" s="257"/>
      <c r="B61" s="275" t="s">
        <v>1170</v>
      </c>
      <c r="C61" s="266"/>
      <c r="D61" s="266"/>
      <c r="E61" s="274">
        <v>0</v>
      </c>
      <c r="F61" s="274">
        <v>0</v>
      </c>
      <c r="G61" s="276">
        <v>0</v>
      </c>
      <c r="H61" s="274">
        <v>0</v>
      </c>
      <c r="L61" s="280"/>
    </row>
    <row r="62" spans="1:12" ht="28.5" hidden="1" customHeight="1" x14ac:dyDescent="0.2">
      <c r="A62" s="257"/>
      <c r="B62" s="275" t="s">
        <v>2578</v>
      </c>
      <c r="C62" s="266"/>
      <c r="D62" s="266"/>
      <c r="E62" s="274">
        <v>0</v>
      </c>
      <c r="F62" s="274">
        <v>0</v>
      </c>
      <c r="G62" s="276">
        <v>0</v>
      </c>
      <c r="H62" s="274">
        <v>0</v>
      </c>
      <c r="L62" s="280"/>
    </row>
    <row r="63" spans="1:12" ht="28.5" hidden="1" customHeight="1" x14ac:dyDescent="0.2">
      <c r="A63" s="257"/>
      <c r="B63" s="275" t="s">
        <v>1154</v>
      </c>
      <c r="C63" s="266"/>
      <c r="D63" s="266"/>
      <c r="E63" s="274">
        <v>0.03</v>
      </c>
      <c r="F63" s="274">
        <v>0.02</v>
      </c>
      <c r="G63" s="276">
        <v>0</v>
      </c>
      <c r="H63" s="274">
        <v>0</v>
      </c>
      <c r="L63" s="280"/>
    </row>
    <row r="64" spans="1:12" ht="28.5" hidden="1" customHeight="1" x14ac:dyDescent="0.2">
      <c r="A64" s="257"/>
      <c r="B64" s="275" t="s">
        <v>1164</v>
      </c>
      <c r="C64" s="266"/>
      <c r="D64" s="266"/>
      <c r="E64" s="274">
        <v>0.02</v>
      </c>
      <c r="F64" s="274">
        <v>0.03</v>
      </c>
      <c r="G64" s="276">
        <v>0</v>
      </c>
      <c r="H64" s="274">
        <v>0</v>
      </c>
      <c r="L64" s="280"/>
    </row>
    <row r="65" spans="1:12" ht="28.5" hidden="1" customHeight="1" x14ac:dyDescent="0.2">
      <c r="A65" s="257"/>
      <c r="B65" s="275" t="s">
        <v>1166</v>
      </c>
      <c r="C65" s="266"/>
      <c r="D65" s="266"/>
      <c r="E65" s="274">
        <v>0</v>
      </c>
      <c r="F65" s="274">
        <v>0</v>
      </c>
      <c r="G65" s="276">
        <v>0</v>
      </c>
      <c r="H65" s="274">
        <v>0</v>
      </c>
      <c r="L65" s="280"/>
    </row>
    <row r="66" spans="1:12" ht="28.5" hidden="1" customHeight="1" x14ac:dyDescent="0.2">
      <c r="A66" s="257"/>
      <c r="B66" s="275" t="s">
        <v>1165</v>
      </c>
      <c r="C66" s="266"/>
      <c r="D66" s="266"/>
      <c r="E66" s="274">
        <v>0</v>
      </c>
      <c r="F66" s="274">
        <v>0</v>
      </c>
      <c r="G66" s="276">
        <v>0</v>
      </c>
      <c r="H66" s="274">
        <v>0</v>
      </c>
      <c r="L66" s="280"/>
    </row>
    <row r="67" spans="1:12" ht="28.5" hidden="1" customHeight="1" x14ac:dyDescent="0.2">
      <c r="A67" s="257"/>
      <c r="B67" s="275" t="s">
        <v>1163</v>
      </c>
      <c r="C67" s="266"/>
      <c r="D67" s="266"/>
      <c r="E67" s="274">
        <v>0</v>
      </c>
      <c r="F67" s="274">
        <v>0</v>
      </c>
      <c r="G67" s="276">
        <v>0</v>
      </c>
      <c r="H67" s="274">
        <v>0</v>
      </c>
      <c r="L67" s="280"/>
    </row>
    <row r="68" spans="1:12" ht="28.5" hidden="1" customHeight="1" x14ac:dyDescent="0.2">
      <c r="A68" s="257"/>
      <c r="B68" s="275" t="s">
        <v>9</v>
      </c>
      <c r="C68" s="266"/>
      <c r="D68" s="266"/>
      <c r="E68" s="274">
        <v>0</v>
      </c>
      <c r="F68" s="274">
        <v>0</v>
      </c>
      <c r="G68" s="276">
        <v>0</v>
      </c>
      <c r="H68" s="274">
        <v>0</v>
      </c>
      <c r="L68" s="280"/>
    </row>
    <row r="69" spans="1:12" ht="28.5" hidden="1" customHeight="1" x14ac:dyDescent="0.2">
      <c r="A69" s="257"/>
      <c r="B69" s="275" t="s">
        <v>1174</v>
      </c>
      <c r="C69" s="266"/>
      <c r="D69" s="266"/>
      <c r="E69" s="274">
        <v>0</v>
      </c>
      <c r="F69" s="274">
        <v>0</v>
      </c>
      <c r="G69" s="276">
        <v>0</v>
      </c>
      <c r="H69" s="274">
        <v>0</v>
      </c>
      <c r="L69" s="280"/>
    </row>
    <row r="70" spans="1:12" ht="28.5" hidden="1" customHeight="1" x14ac:dyDescent="0.2">
      <c r="A70" s="257"/>
      <c r="B70" s="275" t="s">
        <v>8</v>
      </c>
      <c r="C70" s="266"/>
      <c r="D70" s="266"/>
      <c r="E70" s="274">
        <v>0</v>
      </c>
      <c r="F70" s="274">
        <v>0</v>
      </c>
      <c r="G70" s="276">
        <v>0</v>
      </c>
      <c r="H70" s="274">
        <v>0</v>
      </c>
      <c r="L70" s="280"/>
    </row>
    <row r="71" spans="1:12" ht="28.5" hidden="1" customHeight="1" x14ac:dyDescent="0.2">
      <c r="A71" s="257"/>
      <c r="B71" s="285"/>
      <c r="C71" s="277"/>
      <c r="D71" s="277"/>
      <c r="E71" s="286"/>
      <c r="F71" s="278"/>
      <c r="G71" s="286"/>
      <c r="H71" s="278"/>
      <c r="L71" s="280"/>
    </row>
    <row r="72" spans="1:12" ht="36.75" hidden="1" customHeight="1" x14ac:dyDescent="0.2">
      <c r="A72" s="257"/>
      <c r="B72" s="287" t="s">
        <v>2579</v>
      </c>
      <c r="C72" s="263" t="s">
        <v>2567</v>
      </c>
      <c r="D72" s="263" t="s">
        <v>2577</v>
      </c>
      <c r="E72" s="272" t="s">
        <v>2569</v>
      </c>
      <c r="F72" s="272" t="s">
        <v>2563</v>
      </c>
      <c r="G72" s="272" t="s">
        <v>2570</v>
      </c>
      <c r="H72" s="272" t="s">
        <v>2571</v>
      </c>
      <c r="L72" s="280"/>
    </row>
    <row r="73" spans="1:12" ht="28.5" hidden="1" customHeight="1" x14ac:dyDescent="0.2">
      <c r="A73" s="257"/>
      <c r="B73" s="273"/>
      <c r="C73" s="266"/>
      <c r="D73" s="266"/>
      <c r="E73" s="288"/>
      <c r="F73" s="274"/>
      <c r="G73" s="274"/>
      <c r="H73" s="274"/>
      <c r="L73" s="280"/>
    </row>
    <row r="74" spans="1:12" ht="28.5" hidden="1" customHeight="1" x14ac:dyDescent="0.2">
      <c r="A74" s="257"/>
      <c r="B74" s="275" t="s">
        <v>5</v>
      </c>
      <c r="C74" s="266"/>
      <c r="D74" s="266"/>
      <c r="E74" s="289">
        <v>101.57</v>
      </c>
      <c r="F74" s="274">
        <v>3.12</v>
      </c>
      <c r="G74" s="274">
        <v>0.19293961499999998</v>
      </c>
      <c r="H74" s="274">
        <v>15.93</v>
      </c>
      <c r="L74" s="280"/>
    </row>
    <row r="75" spans="1:12" ht="38.25" hidden="1" customHeight="1" x14ac:dyDescent="0.2">
      <c r="A75" s="257"/>
      <c r="B75" s="275" t="s">
        <v>1175</v>
      </c>
      <c r="C75" s="266"/>
      <c r="D75" s="266"/>
      <c r="E75" s="289">
        <v>0</v>
      </c>
      <c r="F75" s="274">
        <v>0</v>
      </c>
      <c r="G75" s="290">
        <v>2.3293499999999998E-4</v>
      </c>
      <c r="H75" s="274">
        <v>0.06</v>
      </c>
      <c r="L75" s="280"/>
    </row>
    <row r="76" spans="1:12" ht="28.5" hidden="1" customHeight="1" x14ac:dyDescent="0.2">
      <c r="A76" s="257"/>
      <c r="B76" s="275" t="s">
        <v>3</v>
      </c>
      <c r="C76" s="266"/>
      <c r="D76" s="266"/>
      <c r="E76" s="289">
        <v>0.55000000000000004</v>
      </c>
      <c r="F76" s="274">
        <v>0.27</v>
      </c>
      <c r="G76" s="274">
        <v>0.100749673</v>
      </c>
      <c r="H76" s="274">
        <v>1.42</v>
      </c>
      <c r="L76" s="280"/>
    </row>
    <row r="77" spans="1:12" ht="28.5" hidden="1" customHeight="1" x14ac:dyDescent="0.2">
      <c r="A77" s="257"/>
      <c r="B77" s="275" t="s">
        <v>6</v>
      </c>
      <c r="C77" s="266"/>
      <c r="D77" s="266"/>
      <c r="E77" s="289">
        <v>97993.98</v>
      </c>
      <c r="F77" s="274">
        <v>21.48</v>
      </c>
      <c r="G77" s="274">
        <v>0.308663939</v>
      </c>
      <c r="H77" s="274">
        <v>29.57</v>
      </c>
      <c r="L77" s="280"/>
    </row>
    <row r="78" spans="1:12" ht="28.5" hidden="1" customHeight="1" x14ac:dyDescent="0.2">
      <c r="A78" s="257"/>
      <c r="B78" s="275" t="s">
        <v>4</v>
      </c>
      <c r="C78" s="266"/>
      <c r="D78" s="266"/>
      <c r="E78" s="289">
        <v>2.74</v>
      </c>
      <c r="F78" s="274">
        <v>0.14000000000000001</v>
      </c>
      <c r="G78" s="274">
        <v>6.9229700000000005E-2</v>
      </c>
      <c r="H78" s="274">
        <v>0.34</v>
      </c>
      <c r="L78" s="280"/>
    </row>
    <row r="79" spans="1:12" ht="28.5" hidden="1" customHeight="1" x14ac:dyDescent="0.2">
      <c r="A79" s="257"/>
      <c r="B79" s="275" t="s">
        <v>1173</v>
      </c>
      <c r="C79" s="266"/>
      <c r="D79" s="266"/>
      <c r="E79" s="289">
        <v>0.41</v>
      </c>
      <c r="F79" s="274">
        <v>0.37</v>
      </c>
      <c r="G79" s="274">
        <v>0.80159862100000001</v>
      </c>
      <c r="H79" s="274">
        <v>9.6999999999999993</v>
      </c>
      <c r="L79" s="280"/>
    </row>
    <row r="80" spans="1:12" ht="28.5" hidden="1" customHeight="1" x14ac:dyDescent="0.2">
      <c r="A80" s="257"/>
      <c r="B80" s="275" t="s">
        <v>1172</v>
      </c>
      <c r="C80" s="266"/>
      <c r="D80" s="266"/>
      <c r="E80" s="289">
        <v>130.75</v>
      </c>
      <c r="F80" s="274">
        <v>34.72</v>
      </c>
      <c r="G80" s="274">
        <v>0.29005643999999997</v>
      </c>
      <c r="H80" s="274">
        <v>31.3</v>
      </c>
      <c r="L80" s="280"/>
    </row>
    <row r="81" spans="1:12" ht="28.5" hidden="1" customHeight="1" x14ac:dyDescent="0.2">
      <c r="A81" s="257"/>
      <c r="B81" s="275" t="s">
        <v>7</v>
      </c>
      <c r="C81" s="266"/>
      <c r="D81" s="266"/>
      <c r="E81" s="289">
        <v>0.5</v>
      </c>
      <c r="F81" s="274">
        <v>0.06</v>
      </c>
      <c r="G81" s="290">
        <v>4.8029099999999999E-4</v>
      </c>
      <c r="H81" s="274">
        <v>0.05</v>
      </c>
      <c r="L81" s="280"/>
    </row>
    <row r="82" spans="1:12" ht="28.5" hidden="1" customHeight="1" x14ac:dyDescent="0.2">
      <c r="A82" s="257"/>
      <c r="B82" s="275" t="s">
        <v>1170</v>
      </c>
      <c r="C82" s="266"/>
      <c r="D82" s="266"/>
      <c r="E82" s="289">
        <v>1.1200000000000001</v>
      </c>
      <c r="F82" s="274">
        <v>0.22</v>
      </c>
      <c r="G82" s="274">
        <v>0.125364273</v>
      </c>
      <c r="H82" s="274">
        <v>0.33</v>
      </c>
      <c r="L82" s="280"/>
    </row>
    <row r="83" spans="1:12" ht="28.5" hidden="1" customHeight="1" x14ac:dyDescent="0.2">
      <c r="A83" s="257"/>
      <c r="B83" s="275" t="s">
        <v>2578</v>
      </c>
      <c r="C83" s="266"/>
      <c r="D83" s="266"/>
      <c r="E83" s="289">
        <v>1544.59</v>
      </c>
      <c r="F83" s="274">
        <v>36.92</v>
      </c>
      <c r="G83" s="274">
        <v>7.6543400999999997E-2</v>
      </c>
      <c r="H83" s="274">
        <v>8.41</v>
      </c>
      <c r="L83" s="280"/>
    </row>
    <row r="84" spans="1:12" ht="28.5" hidden="1" customHeight="1" x14ac:dyDescent="0.2">
      <c r="A84" s="257"/>
      <c r="B84" s="275" t="s">
        <v>1523</v>
      </c>
      <c r="C84" s="266"/>
      <c r="D84" s="266"/>
      <c r="E84" s="289">
        <v>0.46</v>
      </c>
      <c r="F84" s="274">
        <v>0.37</v>
      </c>
      <c r="G84" s="274">
        <v>0.15676931399999999</v>
      </c>
      <c r="H84" s="274">
        <v>5.21</v>
      </c>
      <c r="L84" s="280"/>
    </row>
    <row r="85" spans="1:12" ht="28.5" hidden="1" customHeight="1" x14ac:dyDescent="0.2">
      <c r="A85" s="257"/>
      <c r="B85" s="275" t="s">
        <v>1154</v>
      </c>
      <c r="C85" s="266"/>
      <c r="D85" s="266"/>
      <c r="E85" s="289">
        <v>0.02</v>
      </c>
      <c r="F85" s="274">
        <v>0.01</v>
      </c>
      <c r="G85" s="290">
        <v>9.688505E-3</v>
      </c>
      <c r="H85" s="274">
        <v>0.13</v>
      </c>
      <c r="L85" s="280"/>
    </row>
    <row r="86" spans="1:12" ht="28.5" hidden="1" customHeight="1" x14ac:dyDescent="0.2">
      <c r="A86" s="257"/>
      <c r="B86" s="275" t="s">
        <v>1164</v>
      </c>
      <c r="C86" s="266"/>
      <c r="D86" s="266"/>
      <c r="E86" s="289">
        <v>0.19</v>
      </c>
      <c r="F86" s="274">
        <v>0.27</v>
      </c>
      <c r="G86" s="290">
        <v>1.401411E-3</v>
      </c>
      <c r="H86" s="274">
        <v>0.09</v>
      </c>
      <c r="L86" s="280"/>
    </row>
    <row r="87" spans="1:12" ht="28.5" hidden="1" customHeight="1" x14ac:dyDescent="0.2">
      <c r="A87" s="257"/>
      <c r="B87" s="275" t="s">
        <v>1166</v>
      </c>
      <c r="C87" s="266"/>
      <c r="D87" s="266"/>
      <c r="E87" s="289">
        <v>1.1100000000000001</v>
      </c>
      <c r="F87" s="274">
        <v>0.87</v>
      </c>
      <c r="G87" s="274">
        <v>4.6456425000000003E-2</v>
      </c>
      <c r="H87" s="274">
        <v>1.01</v>
      </c>
      <c r="L87" s="280"/>
    </row>
    <row r="88" spans="1:12" ht="28.5" hidden="1" customHeight="1" x14ac:dyDescent="0.2">
      <c r="A88" s="257"/>
      <c r="B88" s="275" t="s">
        <v>1165</v>
      </c>
      <c r="C88" s="266"/>
      <c r="D88" s="266"/>
      <c r="E88" s="289">
        <v>4.95</v>
      </c>
      <c r="F88" s="274">
        <v>0.47</v>
      </c>
      <c r="G88" s="274">
        <v>0.34652827599999997</v>
      </c>
      <c r="H88" s="274">
        <v>1.1200000000000001</v>
      </c>
      <c r="L88" s="280"/>
    </row>
    <row r="89" spans="1:12" ht="28.5" hidden="1" customHeight="1" x14ac:dyDescent="0.2">
      <c r="A89" s="257"/>
      <c r="B89" s="275" t="s">
        <v>2580</v>
      </c>
      <c r="C89" s="266"/>
      <c r="D89" s="266"/>
      <c r="E89" s="289">
        <v>0.23</v>
      </c>
      <c r="F89" s="274">
        <v>24.47</v>
      </c>
      <c r="G89" s="274">
        <v>0</v>
      </c>
      <c r="H89" s="274">
        <v>0</v>
      </c>
      <c r="L89" s="280"/>
    </row>
    <row r="90" spans="1:12" ht="28.5" hidden="1" customHeight="1" x14ac:dyDescent="0.2">
      <c r="A90" s="257"/>
      <c r="B90" s="275" t="s">
        <v>1512</v>
      </c>
      <c r="C90" s="266"/>
      <c r="D90" s="266"/>
      <c r="E90" s="289">
        <v>0</v>
      </c>
      <c r="F90" s="274">
        <v>0</v>
      </c>
      <c r="G90" s="290">
        <v>1.21853E-4</v>
      </c>
      <c r="H90" s="274">
        <v>0.42</v>
      </c>
      <c r="L90" s="280"/>
    </row>
    <row r="91" spans="1:12" ht="28.5" hidden="1" customHeight="1" x14ac:dyDescent="0.2">
      <c r="A91" s="257"/>
      <c r="B91" s="275" t="s">
        <v>1169</v>
      </c>
      <c r="C91" s="266"/>
      <c r="D91" s="266"/>
      <c r="E91" s="289">
        <v>0</v>
      </c>
      <c r="F91" s="274">
        <v>0</v>
      </c>
      <c r="G91" s="274">
        <v>3.9377558999999999E-2</v>
      </c>
      <c r="H91" s="274">
        <v>1.98</v>
      </c>
      <c r="L91" s="280"/>
    </row>
    <row r="92" spans="1:12" ht="28.5" hidden="1" customHeight="1" x14ac:dyDescent="0.2">
      <c r="A92" s="257"/>
      <c r="B92" s="275" t="s">
        <v>1163</v>
      </c>
      <c r="C92" s="266"/>
      <c r="D92" s="266"/>
      <c r="E92" s="289">
        <v>0.79</v>
      </c>
      <c r="F92" s="274">
        <v>0.41</v>
      </c>
      <c r="G92" s="290">
        <v>5.4884440000000003E-3</v>
      </c>
      <c r="H92" s="274">
        <v>0.08</v>
      </c>
      <c r="L92" s="280"/>
    </row>
    <row r="93" spans="1:12" ht="28.5" hidden="1" customHeight="1" x14ac:dyDescent="0.2">
      <c r="A93" s="257"/>
      <c r="B93" s="275" t="s">
        <v>10</v>
      </c>
      <c r="C93" s="266"/>
      <c r="D93" s="266"/>
      <c r="E93" s="289">
        <v>4.6399999999999997</v>
      </c>
      <c r="F93" s="274">
        <v>1.2</v>
      </c>
      <c r="G93" s="274">
        <v>2.8163971999999999E-2</v>
      </c>
      <c r="H93" s="274">
        <v>2.63</v>
      </c>
      <c r="L93" s="280"/>
    </row>
    <row r="94" spans="1:12" ht="28.5" hidden="1" customHeight="1" x14ac:dyDescent="0.2">
      <c r="A94" s="257"/>
      <c r="B94" s="275" t="s">
        <v>1881</v>
      </c>
      <c r="C94" s="266"/>
      <c r="D94" s="266"/>
      <c r="E94" s="289">
        <v>0</v>
      </c>
      <c r="F94" s="274">
        <v>0</v>
      </c>
      <c r="G94" s="274">
        <v>0</v>
      </c>
      <c r="H94" s="274">
        <v>0</v>
      </c>
      <c r="L94" s="280"/>
    </row>
    <row r="95" spans="1:12" ht="28.5" hidden="1" customHeight="1" x14ac:dyDescent="0.2">
      <c r="A95" s="257"/>
      <c r="B95" s="275" t="s">
        <v>1181</v>
      </c>
      <c r="C95" s="266"/>
      <c r="D95" s="266"/>
      <c r="E95" s="289">
        <v>0</v>
      </c>
      <c r="F95" s="274">
        <v>0</v>
      </c>
      <c r="G95" s="274">
        <v>0.37550098900000001</v>
      </c>
      <c r="H95" s="274">
        <v>5.79</v>
      </c>
      <c r="L95" s="280"/>
    </row>
    <row r="96" spans="1:12" ht="28.5" hidden="1" customHeight="1" x14ac:dyDescent="0.2">
      <c r="A96" s="257"/>
      <c r="B96" s="275" t="s">
        <v>1180</v>
      </c>
      <c r="C96" s="266"/>
      <c r="D96" s="266"/>
      <c r="E96" s="289">
        <v>0.54</v>
      </c>
      <c r="F96" s="274">
        <v>1.1499999999999999</v>
      </c>
      <c r="G96" s="274">
        <v>6.1096843000000005E-2</v>
      </c>
      <c r="H96" s="274">
        <v>2.17</v>
      </c>
      <c r="L96" s="280"/>
    </row>
    <row r="97" spans="1:12" ht="28.5" hidden="1" customHeight="1" x14ac:dyDescent="0.2">
      <c r="A97" s="257"/>
      <c r="B97" s="275" t="s">
        <v>9</v>
      </c>
      <c r="C97" s="266"/>
      <c r="D97" s="266"/>
      <c r="E97" s="289">
        <v>3.07</v>
      </c>
      <c r="F97" s="274">
        <v>0.25</v>
      </c>
      <c r="G97" s="274">
        <v>0.11510400800000001</v>
      </c>
      <c r="H97" s="274">
        <v>0.54</v>
      </c>
      <c r="L97" s="280"/>
    </row>
    <row r="98" spans="1:12" ht="28.5" hidden="1" customHeight="1" x14ac:dyDescent="0.2">
      <c r="A98" s="257"/>
      <c r="B98" s="275" t="s">
        <v>1513</v>
      </c>
      <c r="C98" s="266"/>
      <c r="D98" s="266"/>
      <c r="E98" s="289">
        <v>0.01</v>
      </c>
      <c r="F98" s="274">
        <v>0.11</v>
      </c>
      <c r="G98" s="274">
        <v>0</v>
      </c>
      <c r="H98" s="274">
        <v>0</v>
      </c>
      <c r="L98" s="280"/>
    </row>
    <row r="99" spans="1:12" ht="28.5" hidden="1" customHeight="1" x14ac:dyDescent="0.2">
      <c r="A99" s="257"/>
      <c r="B99" s="275" t="s">
        <v>1191</v>
      </c>
      <c r="C99" s="266"/>
      <c r="D99" s="266"/>
      <c r="E99" s="289">
        <v>1.82</v>
      </c>
      <c r="F99" s="274">
        <v>1.46</v>
      </c>
      <c r="G99" s="274">
        <v>4.4441979E-2</v>
      </c>
      <c r="H99" s="274">
        <v>1.37</v>
      </c>
      <c r="L99" s="280"/>
    </row>
    <row r="100" spans="1:12" ht="28.5" hidden="1" customHeight="1" x14ac:dyDescent="0.2">
      <c r="A100" s="257"/>
      <c r="B100" s="275" t="s">
        <v>1174</v>
      </c>
      <c r="C100" s="266"/>
      <c r="D100" s="266"/>
      <c r="E100" s="289">
        <v>172.97</v>
      </c>
      <c r="F100" s="274">
        <v>12.54</v>
      </c>
      <c r="G100" s="274">
        <v>0.65580003799999997</v>
      </c>
      <c r="H100" s="274">
        <v>36.54</v>
      </c>
      <c r="L100" s="280"/>
    </row>
    <row r="101" spans="1:12" ht="28.5" hidden="1" customHeight="1" x14ac:dyDescent="0.2">
      <c r="A101" s="257"/>
      <c r="B101" s="275" t="s">
        <v>8</v>
      </c>
      <c r="C101" s="266"/>
      <c r="D101" s="266"/>
      <c r="E101" s="289">
        <v>0</v>
      </c>
      <c r="F101" s="274">
        <v>0</v>
      </c>
      <c r="G101" s="290">
        <v>-1.424264E-3</v>
      </c>
      <c r="H101" s="274">
        <v>-0.21</v>
      </c>
      <c r="L101" s="280"/>
    </row>
    <row r="102" spans="1:12" ht="28.5" hidden="1" customHeight="1" x14ac:dyDescent="0.2">
      <c r="A102" s="257"/>
      <c r="B102" s="285"/>
      <c r="C102" s="277"/>
      <c r="D102" s="277"/>
      <c r="E102" s="286"/>
      <c r="F102" s="278"/>
      <c r="G102" s="286"/>
      <c r="H102" s="278"/>
      <c r="L102" s="280"/>
    </row>
    <row r="103" spans="1:12" ht="46.5" hidden="1" customHeight="1" x14ac:dyDescent="0.2">
      <c r="A103" s="257"/>
      <c r="B103" s="291" t="s">
        <v>2581</v>
      </c>
      <c r="C103" s="263" t="s">
        <v>2576</v>
      </c>
      <c r="D103" s="263" t="s">
        <v>2577</v>
      </c>
      <c r="E103" s="272" t="s">
        <v>2569</v>
      </c>
      <c r="F103" s="272" t="s">
        <v>2563</v>
      </c>
      <c r="G103" s="272" t="s">
        <v>2570</v>
      </c>
      <c r="H103" s="272" t="s">
        <v>2571</v>
      </c>
      <c r="L103" s="280"/>
    </row>
    <row r="104" spans="1:12" ht="28.5" hidden="1" customHeight="1" x14ac:dyDescent="0.2">
      <c r="A104" s="257"/>
      <c r="B104" s="273"/>
      <c r="C104" s="266"/>
      <c r="D104" s="266"/>
      <c r="E104" s="274"/>
      <c r="F104" s="274"/>
      <c r="G104" s="274"/>
      <c r="H104" s="274"/>
      <c r="L104" s="280"/>
    </row>
    <row r="105" spans="1:12" ht="28.5" hidden="1" customHeight="1" x14ac:dyDescent="0.2">
      <c r="A105" s="257"/>
      <c r="B105" s="275" t="s">
        <v>5</v>
      </c>
      <c r="C105" s="266"/>
      <c r="D105" s="266"/>
      <c r="E105" s="274">
        <v>0</v>
      </c>
      <c r="F105" s="274">
        <v>0</v>
      </c>
      <c r="G105" s="274">
        <v>0</v>
      </c>
      <c r="H105" s="274">
        <v>0</v>
      </c>
      <c r="L105" s="280"/>
    </row>
    <row r="106" spans="1:12" ht="28.5" hidden="1" customHeight="1" x14ac:dyDescent="0.2">
      <c r="A106" s="257"/>
      <c r="B106" s="275" t="s">
        <v>1175</v>
      </c>
      <c r="C106" s="266"/>
      <c r="D106" s="266"/>
      <c r="E106" s="274">
        <v>0</v>
      </c>
      <c r="F106" s="274">
        <v>0</v>
      </c>
      <c r="G106" s="274">
        <v>0</v>
      </c>
      <c r="H106" s="274">
        <v>0</v>
      </c>
      <c r="L106" s="280"/>
    </row>
    <row r="107" spans="1:12" ht="28.5" hidden="1" customHeight="1" x14ac:dyDescent="0.2">
      <c r="A107" s="257"/>
      <c r="B107" s="275" t="s">
        <v>3</v>
      </c>
      <c r="C107" s="266"/>
      <c r="D107" s="266"/>
      <c r="E107" s="274">
        <v>0.03</v>
      </c>
      <c r="F107" s="274">
        <v>0.01</v>
      </c>
      <c r="G107" s="274">
        <v>0</v>
      </c>
      <c r="H107" s="274">
        <v>0</v>
      </c>
      <c r="L107" s="280"/>
    </row>
    <row r="108" spans="1:12" ht="28.5" hidden="1" customHeight="1" x14ac:dyDescent="0.2">
      <c r="A108" s="257"/>
      <c r="B108" s="275" t="s">
        <v>6</v>
      </c>
      <c r="C108" s="266"/>
      <c r="D108" s="266"/>
      <c r="E108" s="274">
        <v>0</v>
      </c>
      <c r="F108" s="274">
        <v>0</v>
      </c>
      <c r="G108" s="274">
        <v>0</v>
      </c>
      <c r="H108" s="274">
        <v>0</v>
      </c>
      <c r="L108" s="280"/>
    </row>
    <row r="109" spans="1:12" ht="28.5" hidden="1" customHeight="1" x14ac:dyDescent="0.2">
      <c r="A109" s="257"/>
      <c r="B109" s="275" t="s">
        <v>1171</v>
      </c>
      <c r="C109" s="266"/>
      <c r="D109" s="266"/>
      <c r="E109" s="274">
        <v>0</v>
      </c>
      <c r="F109" s="274">
        <v>0</v>
      </c>
      <c r="G109" s="274">
        <v>0</v>
      </c>
      <c r="H109" s="274">
        <v>0</v>
      </c>
      <c r="L109" s="280"/>
    </row>
    <row r="110" spans="1:12" ht="16.5" hidden="1" customHeight="1" x14ac:dyDescent="0.2">
      <c r="A110" s="257"/>
      <c r="B110" s="275" t="s">
        <v>4</v>
      </c>
      <c r="C110" s="266"/>
      <c r="D110" s="266"/>
      <c r="E110" s="274">
        <v>0.1</v>
      </c>
      <c r="F110" s="274">
        <v>0.01</v>
      </c>
      <c r="G110" s="274">
        <v>0</v>
      </c>
      <c r="H110" s="274">
        <v>0</v>
      </c>
      <c r="L110" s="280"/>
    </row>
    <row r="111" spans="1:12" ht="28.5" hidden="1" customHeight="1" x14ac:dyDescent="0.2">
      <c r="A111" s="257"/>
      <c r="B111" s="275" t="s">
        <v>1173</v>
      </c>
      <c r="C111" s="266"/>
      <c r="D111" s="266"/>
      <c r="E111" s="274">
        <v>0</v>
      </c>
      <c r="F111" s="274">
        <v>0</v>
      </c>
      <c r="G111" s="274">
        <v>0</v>
      </c>
      <c r="H111" s="274">
        <v>0</v>
      </c>
      <c r="L111" s="280"/>
    </row>
    <row r="112" spans="1:12" ht="28.5" hidden="1" customHeight="1" x14ac:dyDescent="0.2">
      <c r="A112" s="257"/>
      <c r="B112" s="275" t="s">
        <v>1172</v>
      </c>
      <c r="C112" s="266"/>
      <c r="D112" s="266"/>
      <c r="E112" s="274">
        <v>0</v>
      </c>
      <c r="F112" s="274">
        <v>0</v>
      </c>
      <c r="G112" s="274">
        <v>0</v>
      </c>
      <c r="H112" s="274">
        <v>0</v>
      </c>
      <c r="L112" s="280"/>
    </row>
    <row r="113" spans="1:12" ht="28.5" hidden="1" customHeight="1" x14ac:dyDescent="0.2">
      <c r="A113" s="257"/>
      <c r="B113" s="275" t="s">
        <v>7</v>
      </c>
      <c r="C113" s="266"/>
      <c r="D113" s="266"/>
      <c r="E113" s="274">
        <v>0</v>
      </c>
      <c r="F113" s="274">
        <v>0</v>
      </c>
      <c r="G113" s="274">
        <v>0</v>
      </c>
      <c r="H113" s="274">
        <v>0</v>
      </c>
      <c r="L113" s="280"/>
    </row>
    <row r="114" spans="1:12" ht="28.5" hidden="1" customHeight="1" x14ac:dyDescent="0.2">
      <c r="A114" s="257"/>
      <c r="B114" s="275" t="s">
        <v>1170</v>
      </c>
      <c r="C114" s="266"/>
      <c r="D114" s="266"/>
      <c r="E114" s="274">
        <v>0.01</v>
      </c>
      <c r="F114" s="274">
        <v>0</v>
      </c>
      <c r="G114" s="274">
        <v>0</v>
      </c>
      <c r="H114" s="274">
        <v>0</v>
      </c>
      <c r="L114" s="280"/>
    </row>
    <row r="115" spans="1:12" ht="28.5" hidden="1" customHeight="1" x14ac:dyDescent="0.2">
      <c r="A115" s="257"/>
      <c r="B115" s="275" t="s">
        <v>2578</v>
      </c>
      <c r="C115" s="266"/>
      <c r="D115" s="266"/>
      <c r="E115" s="274">
        <v>0</v>
      </c>
      <c r="F115" s="274">
        <v>0</v>
      </c>
      <c r="G115" s="274">
        <v>0</v>
      </c>
      <c r="H115" s="274">
        <v>0</v>
      </c>
      <c r="L115" s="280"/>
    </row>
    <row r="116" spans="1:12" ht="28.5" hidden="1" customHeight="1" x14ac:dyDescent="0.2">
      <c r="A116" s="257"/>
      <c r="B116" s="275" t="s">
        <v>1523</v>
      </c>
      <c r="C116" s="266"/>
      <c r="D116" s="266"/>
      <c r="E116" s="274">
        <v>0</v>
      </c>
      <c r="F116" s="274">
        <v>0</v>
      </c>
      <c r="G116" s="274">
        <v>0</v>
      </c>
      <c r="H116" s="274">
        <v>0</v>
      </c>
      <c r="L116" s="280"/>
    </row>
    <row r="117" spans="1:12" ht="28.5" hidden="1" customHeight="1" x14ac:dyDescent="0.2">
      <c r="A117" s="257"/>
      <c r="B117" s="275" t="s">
        <v>1154</v>
      </c>
      <c r="C117" s="266"/>
      <c r="D117" s="266"/>
      <c r="E117" s="274">
        <v>0.06</v>
      </c>
      <c r="F117" s="274">
        <v>0.04</v>
      </c>
      <c r="G117" s="274">
        <v>0</v>
      </c>
      <c r="H117" s="274">
        <v>0</v>
      </c>
      <c r="L117" s="280"/>
    </row>
    <row r="118" spans="1:12" ht="28.5" hidden="1" customHeight="1" x14ac:dyDescent="0.2">
      <c r="A118" s="257"/>
      <c r="B118" s="275" t="s">
        <v>1164</v>
      </c>
      <c r="C118" s="266"/>
      <c r="D118" s="266"/>
      <c r="E118" s="274">
        <v>0.01</v>
      </c>
      <c r="F118" s="274">
        <v>0.01</v>
      </c>
      <c r="G118" s="274">
        <v>0</v>
      </c>
      <c r="H118" s="274">
        <v>0</v>
      </c>
      <c r="L118" s="280"/>
    </row>
    <row r="119" spans="1:12" ht="28.5" hidden="1" customHeight="1" x14ac:dyDescent="0.2">
      <c r="A119" s="257"/>
      <c r="B119" s="275" t="s">
        <v>1166</v>
      </c>
      <c r="C119" s="266"/>
      <c r="D119" s="266"/>
      <c r="E119" s="274">
        <v>0.04</v>
      </c>
      <c r="F119" s="274">
        <v>0.03</v>
      </c>
      <c r="G119" s="274">
        <v>0</v>
      </c>
      <c r="H119" s="274">
        <v>0</v>
      </c>
      <c r="L119" s="280"/>
    </row>
    <row r="120" spans="1:12" ht="28.5" hidden="1" customHeight="1" x14ac:dyDescent="0.2">
      <c r="A120" s="257"/>
      <c r="B120" s="275" t="s">
        <v>1165</v>
      </c>
      <c r="C120" s="266"/>
      <c r="D120" s="266"/>
      <c r="E120" s="274">
        <v>0.02</v>
      </c>
      <c r="F120" s="274">
        <v>0</v>
      </c>
      <c r="G120" s="274">
        <v>0</v>
      </c>
      <c r="H120" s="274">
        <v>0</v>
      </c>
      <c r="L120" s="280"/>
    </row>
    <row r="121" spans="1:12" ht="28.5" hidden="1" customHeight="1" x14ac:dyDescent="0.2">
      <c r="A121" s="257"/>
      <c r="B121" s="275" t="s">
        <v>1169</v>
      </c>
      <c r="C121" s="266"/>
      <c r="D121" s="266"/>
      <c r="E121" s="274">
        <v>0</v>
      </c>
      <c r="F121" s="274">
        <v>0</v>
      </c>
      <c r="G121" s="274">
        <v>0</v>
      </c>
      <c r="H121" s="274">
        <v>0</v>
      </c>
      <c r="L121" s="280"/>
    </row>
    <row r="122" spans="1:12" ht="28.5" hidden="1" customHeight="1" x14ac:dyDescent="0.2">
      <c r="A122" s="257"/>
      <c r="B122" s="275" t="s">
        <v>1167</v>
      </c>
      <c r="C122" s="266"/>
      <c r="D122" s="266"/>
      <c r="E122" s="274">
        <v>0</v>
      </c>
      <c r="F122" s="274">
        <v>0</v>
      </c>
      <c r="G122" s="274">
        <v>0</v>
      </c>
      <c r="H122" s="274">
        <v>0</v>
      </c>
      <c r="L122" s="280"/>
    </row>
    <row r="123" spans="1:12" ht="28.5" hidden="1" customHeight="1" x14ac:dyDescent="0.2">
      <c r="A123" s="257"/>
      <c r="B123" s="275" t="s">
        <v>1163</v>
      </c>
      <c r="C123" s="266"/>
      <c r="D123" s="266"/>
      <c r="E123" s="274">
        <v>0.02</v>
      </c>
      <c r="F123" s="274">
        <v>0.01</v>
      </c>
      <c r="G123" s="274">
        <v>0</v>
      </c>
      <c r="H123" s="274">
        <v>0</v>
      </c>
      <c r="L123" s="280"/>
    </row>
    <row r="124" spans="1:12" ht="28.5" hidden="1" customHeight="1" x14ac:dyDescent="0.2">
      <c r="A124" s="257"/>
      <c r="B124" s="275" t="s">
        <v>10</v>
      </c>
      <c r="C124" s="266"/>
      <c r="D124" s="266"/>
      <c r="E124" s="274">
        <v>0</v>
      </c>
      <c r="F124" s="274">
        <v>0</v>
      </c>
      <c r="G124" s="274">
        <v>0</v>
      </c>
      <c r="H124" s="274">
        <v>0</v>
      </c>
      <c r="L124" s="280"/>
    </row>
    <row r="125" spans="1:12" ht="28.5" hidden="1" customHeight="1" x14ac:dyDescent="0.2">
      <c r="A125" s="257"/>
      <c r="B125" s="275" t="s">
        <v>1180</v>
      </c>
      <c r="C125" s="266"/>
      <c r="D125" s="266"/>
      <c r="E125" s="274">
        <v>0.05</v>
      </c>
      <c r="F125" s="274">
        <v>0.11</v>
      </c>
      <c r="G125" s="274">
        <v>0</v>
      </c>
      <c r="H125" s="274">
        <v>0</v>
      </c>
      <c r="L125" s="280"/>
    </row>
    <row r="126" spans="1:12" ht="28.5" hidden="1" customHeight="1" x14ac:dyDescent="0.2">
      <c r="A126" s="257"/>
      <c r="B126" s="275" t="s">
        <v>9</v>
      </c>
      <c r="C126" s="266"/>
      <c r="D126" s="266"/>
      <c r="E126" s="274">
        <v>0.02</v>
      </c>
      <c r="F126" s="274">
        <v>0</v>
      </c>
      <c r="G126" s="274">
        <v>0</v>
      </c>
      <c r="H126" s="274">
        <v>0</v>
      </c>
      <c r="L126" s="280"/>
    </row>
    <row r="127" spans="1:12" ht="28.5" hidden="1" customHeight="1" x14ac:dyDescent="0.2">
      <c r="A127" s="257"/>
      <c r="B127" s="275" t="s">
        <v>1174</v>
      </c>
      <c r="C127" s="266"/>
      <c r="D127" s="266"/>
      <c r="E127" s="274">
        <v>0</v>
      </c>
      <c r="F127" s="274">
        <v>0</v>
      </c>
      <c r="G127" s="274">
        <v>0</v>
      </c>
      <c r="H127" s="274">
        <v>0</v>
      </c>
      <c r="L127" s="280"/>
    </row>
    <row r="128" spans="1:12" ht="28.5" hidden="1" customHeight="1" x14ac:dyDescent="0.2">
      <c r="A128" s="257"/>
      <c r="B128" s="275" t="s">
        <v>8</v>
      </c>
      <c r="C128" s="266"/>
      <c r="D128" s="266"/>
      <c r="E128" s="274">
        <v>0</v>
      </c>
      <c r="F128" s="274">
        <v>0</v>
      </c>
      <c r="G128" s="274">
        <v>0</v>
      </c>
      <c r="H128" s="274">
        <v>0</v>
      </c>
      <c r="L128" s="280"/>
    </row>
    <row r="129" spans="1:10" x14ac:dyDescent="0.2">
      <c r="A129" s="292"/>
      <c r="B129" s="251" t="s">
        <v>2582</v>
      </c>
      <c r="C129" s="293"/>
      <c r="D129" s="293"/>
      <c r="E129" s="293"/>
      <c r="F129" s="294"/>
      <c r="G129" s="253"/>
      <c r="H129" s="253"/>
    </row>
    <row r="130" spans="1:10" ht="12.75" customHeight="1" x14ac:dyDescent="0.2">
      <c r="A130" s="295" t="s">
        <v>2583</v>
      </c>
      <c r="B130" s="428" t="s">
        <v>2584</v>
      </c>
      <c r="C130" s="428"/>
      <c r="D130" s="428"/>
      <c r="E130" s="428"/>
      <c r="F130" s="428"/>
      <c r="G130" s="253"/>
      <c r="H130" s="253"/>
    </row>
    <row r="131" spans="1:10" ht="12.75" customHeight="1" x14ac:dyDescent="0.2">
      <c r="A131" s="295" t="s">
        <v>2585</v>
      </c>
      <c r="B131" s="251" t="s">
        <v>2586</v>
      </c>
      <c r="C131" s="293"/>
      <c r="D131" s="293"/>
      <c r="E131" s="293"/>
      <c r="F131" s="294"/>
      <c r="G131" s="253"/>
      <c r="H131" s="253"/>
    </row>
    <row r="132" spans="1:10" ht="11.25" customHeight="1" x14ac:dyDescent="0.2">
      <c r="A132" s="295" t="s">
        <v>2587</v>
      </c>
      <c r="B132" s="428" t="s">
        <v>2588</v>
      </c>
      <c r="C132" s="428"/>
      <c r="D132" s="428"/>
      <c r="E132" s="428"/>
      <c r="F132" s="428"/>
      <c r="G132" s="253"/>
      <c r="H132" s="253"/>
    </row>
    <row r="133" spans="1:10" ht="28.5" customHeight="1" x14ac:dyDescent="0.2">
      <c r="A133" s="295" t="s">
        <v>2589</v>
      </c>
      <c r="B133" s="420" t="s">
        <v>2590</v>
      </c>
      <c r="C133" s="420"/>
      <c r="D133" s="420"/>
      <c r="E133" s="420"/>
      <c r="F133" s="420"/>
      <c r="G133" s="253"/>
      <c r="H133" s="253"/>
    </row>
    <row r="134" spans="1:10" ht="31.7" customHeight="1" x14ac:dyDescent="0.2">
      <c r="A134" s="295">
        <v>3</v>
      </c>
      <c r="B134" s="421" t="s">
        <v>2591</v>
      </c>
      <c r="C134" s="421"/>
      <c r="D134" s="421"/>
      <c r="E134" s="421"/>
      <c r="F134" s="421"/>
      <c r="G134" s="421"/>
      <c r="H134" s="421"/>
    </row>
    <row r="135" spans="1:10" ht="21.2" customHeight="1" x14ac:dyDescent="0.2">
      <c r="A135" s="296">
        <f>+A134+1</f>
        <v>4</v>
      </c>
      <c r="B135" s="422" t="s">
        <v>2592</v>
      </c>
      <c r="C135" s="422"/>
      <c r="D135" s="422"/>
      <c r="E135" s="422"/>
      <c r="F135" s="422"/>
      <c r="G135" s="253"/>
    </row>
    <row r="136" spans="1:10" ht="21.2" hidden="1" customHeight="1" x14ac:dyDescent="0.2">
      <c r="A136" s="296"/>
      <c r="B136" s="297" t="s">
        <v>1320</v>
      </c>
      <c r="C136" s="298" t="s">
        <v>2593</v>
      </c>
      <c r="D136" s="298" t="s">
        <v>2594</v>
      </c>
      <c r="E136" s="299"/>
      <c r="F136" s="299"/>
      <c r="G136" s="253"/>
    </row>
    <row r="137" spans="1:10" ht="21.2" hidden="1" customHeight="1" x14ac:dyDescent="0.2">
      <c r="A137" s="296"/>
      <c r="B137" s="300"/>
      <c r="C137" s="300"/>
      <c r="D137" s="301"/>
      <c r="E137" s="299"/>
      <c r="F137" s="299"/>
      <c r="G137" s="253"/>
    </row>
    <row r="138" spans="1:10" ht="21.2" hidden="1" customHeight="1" x14ac:dyDescent="0.2">
      <c r="A138" s="296"/>
      <c r="B138" s="299"/>
      <c r="C138" s="299"/>
      <c r="D138" s="299"/>
      <c r="E138" s="299"/>
      <c r="F138" s="299"/>
      <c r="G138" s="253"/>
    </row>
    <row r="139" spans="1:10" ht="25.5" customHeight="1" x14ac:dyDescent="0.2">
      <c r="A139" s="296">
        <f>+A135+1</f>
        <v>5</v>
      </c>
      <c r="B139" s="416" t="s">
        <v>2595</v>
      </c>
      <c r="C139" s="416"/>
      <c r="D139" s="416"/>
      <c r="E139" s="416"/>
      <c r="F139" s="416"/>
      <c r="G139" s="302"/>
      <c r="H139" s="302"/>
    </row>
    <row r="140" spans="1:10" ht="22.7" customHeight="1" x14ac:dyDescent="0.2">
      <c r="A140" s="296">
        <f>+A139+1</f>
        <v>6</v>
      </c>
      <c r="B140" s="416" t="s">
        <v>2596</v>
      </c>
      <c r="C140" s="416"/>
      <c r="D140" s="416"/>
      <c r="E140" s="416"/>
      <c r="F140" s="416"/>
      <c r="G140" s="253"/>
      <c r="H140" s="253"/>
    </row>
    <row r="141" spans="1:10" ht="21.2" customHeight="1" x14ac:dyDescent="0.2">
      <c r="A141" s="257">
        <f>+A140+1</f>
        <v>7</v>
      </c>
      <c r="B141" s="416" t="s">
        <v>2597</v>
      </c>
      <c r="C141" s="416"/>
      <c r="D141" s="416"/>
      <c r="E141" s="416"/>
      <c r="F141" s="416"/>
      <c r="G141" s="303"/>
      <c r="H141" s="303"/>
      <c r="I141" s="304"/>
      <c r="J141" s="304"/>
    </row>
    <row r="142" spans="1:10" ht="21.2" hidden="1" customHeight="1" x14ac:dyDescent="0.2">
      <c r="A142" s="296"/>
      <c r="B142" s="305"/>
      <c r="C142" s="305"/>
      <c r="D142" s="305"/>
      <c r="E142" s="305"/>
      <c r="F142" s="305"/>
      <c r="G142" s="303"/>
      <c r="H142" s="303"/>
      <c r="I142" s="304"/>
      <c r="J142" s="304"/>
    </row>
    <row r="143" spans="1:10" ht="23.25" hidden="1" customHeight="1" x14ac:dyDescent="0.2">
      <c r="A143" s="292"/>
      <c r="B143" s="306" t="s">
        <v>1526</v>
      </c>
      <c r="C143" s="306" t="s">
        <v>2598</v>
      </c>
      <c r="D143" s="306" t="s">
        <v>2599</v>
      </c>
      <c r="E143" s="306" t="s">
        <v>2600</v>
      </c>
      <c r="F143" s="306" t="s">
        <v>2601</v>
      </c>
      <c r="G143" s="306" t="s">
        <v>2602</v>
      </c>
      <c r="H143" s="306" t="s">
        <v>2603</v>
      </c>
      <c r="I143" s="306" t="s">
        <v>2604</v>
      </c>
      <c r="J143" s="304"/>
    </row>
    <row r="144" spans="1:10" hidden="1" x14ac:dyDescent="0.2">
      <c r="A144" s="292"/>
      <c r="B144" s="275" t="s">
        <v>1173</v>
      </c>
      <c r="C144" s="275" t="s">
        <v>2605</v>
      </c>
      <c r="D144" s="307">
        <v>43949</v>
      </c>
      <c r="E144" s="307">
        <v>43950</v>
      </c>
      <c r="F144" s="308">
        <v>939.17960000000005</v>
      </c>
      <c r="G144" s="309">
        <v>3.0099999999999998E-2</v>
      </c>
      <c r="H144" s="309">
        <v>0.12776054556231842</v>
      </c>
      <c r="I144" s="275" t="s">
        <v>2606</v>
      </c>
      <c r="J144" s="304"/>
    </row>
    <row r="145" spans="1:256" hidden="1" x14ac:dyDescent="0.2">
      <c r="A145" s="292"/>
      <c r="B145" s="275" t="s">
        <v>1173</v>
      </c>
      <c r="C145" s="275" t="s">
        <v>2605</v>
      </c>
      <c r="D145" s="307">
        <v>43950</v>
      </c>
      <c r="E145" s="307">
        <v>43951</v>
      </c>
      <c r="F145" s="308">
        <v>715.52571951200002</v>
      </c>
      <c r="G145" s="309">
        <v>3.44E-2</v>
      </c>
      <c r="H145" s="309">
        <v>0.16909049715014599</v>
      </c>
      <c r="I145" s="275" t="s">
        <v>2606</v>
      </c>
      <c r="J145" s="304"/>
    </row>
    <row r="146" spans="1:256" hidden="1" x14ac:dyDescent="0.2">
      <c r="A146" s="292"/>
      <c r="B146" s="275" t="s">
        <v>1173</v>
      </c>
      <c r="C146" s="275" t="s">
        <v>2605</v>
      </c>
      <c r="D146" s="307">
        <v>43959</v>
      </c>
      <c r="E146" s="307">
        <v>43962</v>
      </c>
      <c r="F146" s="308">
        <v>484.88098103800002</v>
      </c>
      <c r="G146" s="309">
        <v>3.3500000000000002E-2</v>
      </c>
      <c r="H146" s="309">
        <v>0.10762565066644721</v>
      </c>
      <c r="I146" s="275" t="s">
        <v>2606</v>
      </c>
      <c r="J146" s="304"/>
    </row>
    <row r="147" spans="1:256" ht="15" hidden="1" x14ac:dyDescent="0.25">
      <c r="A147" s="292"/>
      <c r="B147" s="310"/>
      <c r="C147" s="310"/>
      <c r="D147" s="311"/>
      <c r="E147" s="311"/>
      <c r="F147" s="312"/>
      <c r="G147" s="313"/>
      <c r="H147" s="314"/>
      <c r="I147" s="310"/>
      <c r="J147" s="304"/>
    </row>
    <row r="148" spans="1:256" hidden="1" x14ac:dyDescent="0.2">
      <c r="A148" s="292"/>
      <c r="B148" s="302" t="s">
        <v>2607</v>
      </c>
      <c r="C148" s="302"/>
      <c r="D148" s="302"/>
      <c r="E148" s="302"/>
      <c r="F148" s="302"/>
      <c r="G148" s="303"/>
      <c r="H148" s="303"/>
      <c r="I148" s="304"/>
      <c r="J148" s="304"/>
    </row>
    <row r="149" spans="1:256" ht="21.2" hidden="1" customHeight="1" x14ac:dyDescent="0.2">
      <c r="A149" s="296"/>
      <c r="B149" s="302" t="s">
        <v>2608</v>
      </c>
      <c r="C149" s="258"/>
      <c r="D149" s="258"/>
      <c r="E149" s="258"/>
      <c r="F149" s="253"/>
      <c r="G149" s="253"/>
      <c r="H149" s="253"/>
    </row>
    <row r="150" spans="1:256" ht="16.5" customHeight="1" x14ac:dyDescent="0.2">
      <c r="A150" s="296">
        <f>+A141+1</f>
        <v>8</v>
      </c>
      <c r="B150" s="416" t="s">
        <v>2609</v>
      </c>
      <c r="C150" s="416"/>
      <c r="D150" s="416"/>
      <c r="E150" s="416"/>
      <c r="F150" s="416"/>
      <c r="G150" s="253"/>
      <c r="H150" s="253"/>
    </row>
    <row r="151" spans="1:256" ht="16.5" customHeight="1" x14ac:dyDescent="0.2">
      <c r="A151" s="257"/>
      <c r="B151" s="315" t="s">
        <v>1320</v>
      </c>
      <c r="C151" s="316" t="s">
        <v>2610</v>
      </c>
      <c r="D151" s="316" t="s">
        <v>2611</v>
      </c>
      <c r="E151" s="302"/>
      <c r="F151" s="302"/>
      <c r="G151" s="253"/>
      <c r="H151" s="253"/>
    </row>
    <row r="152" spans="1:256" ht="16.5" customHeight="1" x14ac:dyDescent="0.2">
      <c r="A152" s="257"/>
      <c r="B152" s="317" t="s">
        <v>10</v>
      </c>
      <c r="C152" s="318">
        <v>3734.2396364699975</v>
      </c>
      <c r="D152" s="319">
        <v>0.67010000000000003</v>
      </c>
      <c r="E152" s="302"/>
      <c r="F152" s="302"/>
      <c r="G152" s="253"/>
      <c r="H152" s="253"/>
    </row>
    <row r="153" spans="1:256" ht="16.5" customHeight="1" x14ac:dyDescent="0.2">
      <c r="A153" s="257"/>
      <c r="B153" s="317" t="s">
        <v>8</v>
      </c>
      <c r="C153" s="318">
        <v>35.755228975000001</v>
      </c>
      <c r="D153" s="319">
        <v>0.48725360823861341</v>
      </c>
      <c r="E153" s="302"/>
      <c r="F153" s="302"/>
      <c r="G153" s="253"/>
      <c r="H153" s="253"/>
    </row>
    <row r="154" spans="1:256" ht="16.5" customHeight="1" x14ac:dyDescent="0.2">
      <c r="A154" s="320"/>
      <c r="B154" s="317" t="s">
        <v>1523</v>
      </c>
      <c r="C154" s="321">
        <v>671.20680525</v>
      </c>
      <c r="D154" s="319">
        <v>0.32542919293113515</v>
      </c>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20"/>
      <c r="AM154" s="320"/>
      <c r="AN154" s="320"/>
      <c r="AO154" s="320"/>
      <c r="AP154" s="320"/>
      <c r="AQ154" s="320"/>
      <c r="AR154" s="320"/>
      <c r="AS154" s="320"/>
      <c r="AT154" s="320"/>
      <c r="AU154" s="320"/>
      <c r="AV154" s="320"/>
      <c r="AW154" s="320"/>
      <c r="AX154" s="320"/>
      <c r="AY154" s="320"/>
      <c r="AZ154" s="320"/>
      <c r="BA154" s="320"/>
      <c r="BB154" s="320"/>
      <c r="BC154" s="320"/>
      <c r="BD154" s="320"/>
      <c r="BE154" s="320"/>
      <c r="BF154" s="320"/>
      <c r="BG154" s="320"/>
      <c r="BH154" s="320"/>
      <c r="BI154" s="320"/>
      <c r="BJ154" s="320"/>
      <c r="BK154" s="320"/>
      <c r="BL154" s="320"/>
      <c r="BM154" s="320"/>
      <c r="BN154" s="320"/>
      <c r="BO154" s="320"/>
      <c r="BP154" s="320"/>
      <c r="BQ154" s="320"/>
      <c r="BR154" s="320"/>
      <c r="BS154" s="320"/>
      <c r="BT154" s="320"/>
      <c r="BU154" s="320"/>
      <c r="BV154" s="320"/>
      <c r="BW154" s="320"/>
      <c r="BX154" s="320"/>
      <c r="BY154" s="320"/>
      <c r="BZ154" s="320"/>
      <c r="CA154" s="320"/>
      <c r="CB154" s="320"/>
      <c r="CC154" s="320"/>
      <c r="CD154" s="320"/>
      <c r="CE154" s="320"/>
      <c r="CF154" s="320"/>
      <c r="CG154" s="320"/>
      <c r="CH154" s="320"/>
      <c r="CI154" s="320"/>
      <c r="CJ154" s="320"/>
      <c r="CK154" s="320"/>
      <c r="CL154" s="320"/>
      <c r="CM154" s="320"/>
      <c r="CN154" s="320"/>
      <c r="CO154" s="320"/>
      <c r="CP154" s="320"/>
      <c r="CQ154" s="320"/>
      <c r="CR154" s="320"/>
      <c r="CS154" s="320"/>
      <c r="CT154" s="320"/>
      <c r="CU154" s="320"/>
      <c r="CV154" s="320"/>
      <c r="CW154" s="320"/>
      <c r="CX154" s="320"/>
      <c r="CY154" s="320"/>
      <c r="CZ154" s="320"/>
      <c r="DA154" s="320"/>
      <c r="DB154" s="320"/>
      <c r="DC154" s="320"/>
      <c r="DD154" s="320"/>
      <c r="DE154" s="320"/>
      <c r="DF154" s="320"/>
      <c r="DG154" s="320"/>
      <c r="DH154" s="320"/>
      <c r="DI154" s="320"/>
      <c r="DJ154" s="320"/>
      <c r="DK154" s="320"/>
      <c r="DL154" s="320"/>
      <c r="DM154" s="320"/>
      <c r="DN154" s="320"/>
      <c r="DO154" s="320"/>
      <c r="DP154" s="320"/>
      <c r="DQ154" s="320"/>
      <c r="DR154" s="320"/>
      <c r="DS154" s="320"/>
      <c r="DT154" s="320"/>
      <c r="DU154" s="320"/>
      <c r="DV154" s="320"/>
      <c r="DW154" s="320"/>
      <c r="DX154" s="320"/>
      <c r="DY154" s="320"/>
      <c r="DZ154" s="320"/>
      <c r="EA154" s="320"/>
      <c r="EB154" s="320"/>
      <c r="EC154" s="320"/>
      <c r="ED154" s="320"/>
      <c r="EE154" s="320"/>
      <c r="EF154" s="320"/>
      <c r="EG154" s="320"/>
      <c r="EH154" s="320"/>
      <c r="EI154" s="320"/>
      <c r="EJ154" s="320"/>
      <c r="EK154" s="320"/>
      <c r="EL154" s="320"/>
      <c r="EM154" s="320"/>
      <c r="EN154" s="320"/>
      <c r="EO154" s="320"/>
      <c r="EP154" s="320"/>
      <c r="EQ154" s="320"/>
      <c r="ER154" s="320"/>
      <c r="ES154" s="320"/>
      <c r="ET154" s="320"/>
      <c r="EU154" s="320"/>
      <c r="EV154" s="320"/>
      <c r="EW154" s="320"/>
      <c r="EX154" s="320"/>
      <c r="EY154" s="320"/>
      <c r="EZ154" s="320"/>
      <c r="FA154" s="320"/>
      <c r="FB154" s="320"/>
      <c r="FC154" s="320"/>
      <c r="FD154" s="320"/>
      <c r="FE154" s="320"/>
      <c r="FF154" s="320"/>
      <c r="FG154" s="320"/>
      <c r="FH154" s="320"/>
      <c r="FI154" s="320"/>
      <c r="FJ154" s="320"/>
      <c r="FK154" s="320"/>
      <c r="FL154" s="320"/>
      <c r="FM154" s="320"/>
      <c r="FN154" s="320"/>
      <c r="FO154" s="320"/>
      <c r="FP154" s="320"/>
      <c r="FQ154" s="320"/>
      <c r="FR154" s="320"/>
      <c r="FS154" s="320"/>
      <c r="FT154" s="320"/>
      <c r="FU154" s="320"/>
      <c r="FV154" s="320"/>
      <c r="FW154" s="320"/>
      <c r="FX154" s="320"/>
      <c r="FY154" s="320"/>
      <c r="FZ154" s="320"/>
      <c r="GA154" s="320"/>
      <c r="GB154" s="320"/>
      <c r="GC154" s="320"/>
      <c r="GD154" s="320"/>
      <c r="GE154" s="320"/>
      <c r="GF154" s="320"/>
      <c r="GG154" s="320"/>
      <c r="GH154" s="320"/>
      <c r="GI154" s="320"/>
      <c r="GJ154" s="320"/>
      <c r="GK154" s="320"/>
      <c r="GL154" s="320"/>
      <c r="GM154" s="320"/>
      <c r="GN154" s="320"/>
      <c r="GO154" s="320"/>
      <c r="GP154" s="320"/>
      <c r="GQ154" s="320"/>
      <c r="GR154" s="320"/>
      <c r="GS154" s="320"/>
      <c r="GT154" s="320"/>
      <c r="GU154" s="320"/>
      <c r="GV154" s="320"/>
      <c r="GW154" s="320"/>
      <c r="GX154" s="320"/>
      <c r="GY154" s="320"/>
      <c r="GZ154" s="320"/>
      <c r="HA154" s="320"/>
      <c r="HB154" s="320"/>
      <c r="HC154" s="320"/>
      <c r="HD154" s="320"/>
      <c r="HE154" s="320"/>
      <c r="HF154" s="320"/>
      <c r="HG154" s="320"/>
      <c r="HH154" s="320"/>
      <c r="HI154" s="320"/>
      <c r="HJ154" s="320"/>
      <c r="HK154" s="320"/>
      <c r="HL154" s="320"/>
      <c r="HM154" s="320"/>
      <c r="HN154" s="320"/>
      <c r="HO154" s="320"/>
      <c r="HP154" s="320"/>
      <c r="HQ154" s="320"/>
      <c r="HR154" s="320"/>
      <c r="HS154" s="320"/>
      <c r="HT154" s="320"/>
      <c r="HU154" s="320"/>
      <c r="HV154" s="320"/>
      <c r="HW154" s="320"/>
      <c r="HX154" s="320"/>
      <c r="HY154" s="320"/>
      <c r="HZ154" s="320"/>
      <c r="IA154" s="320"/>
      <c r="IB154" s="320"/>
      <c r="IC154" s="320"/>
      <c r="ID154" s="320"/>
      <c r="IE154" s="320"/>
      <c r="IF154" s="320"/>
      <c r="IG154" s="320"/>
      <c r="IH154" s="320"/>
      <c r="II154" s="320"/>
      <c r="IJ154" s="320"/>
      <c r="IK154" s="320"/>
      <c r="IL154" s="320"/>
      <c r="IM154" s="320"/>
      <c r="IN154" s="320"/>
      <c r="IO154" s="320"/>
      <c r="IP154" s="320"/>
      <c r="IQ154" s="320"/>
      <c r="IR154" s="320"/>
      <c r="IS154" s="320"/>
      <c r="IT154" s="320"/>
      <c r="IU154" s="320"/>
      <c r="IV154" s="320"/>
    </row>
    <row r="155" spans="1:256" hidden="1" x14ac:dyDescent="0.2">
      <c r="A155" s="296"/>
      <c r="B155" s="315" t="s">
        <v>1320</v>
      </c>
      <c r="C155" s="316" t="s">
        <v>2610</v>
      </c>
      <c r="D155" s="316" t="s">
        <v>2611</v>
      </c>
      <c r="E155" s="302"/>
      <c r="F155" s="302"/>
      <c r="G155" s="253"/>
      <c r="H155" s="253"/>
    </row>
    <row r="156" spans="1:256" hidden="1" x14ac:dyDescent="0.2">
      <c r="A156" s="296"/>
      <c r="B156" s="317" t="s">
        <v>10</v>
      </c>
      <c r="C156" s="318">
        <v>975.60198860000003</v>
      </c>
      <c r="D156" s="319">
        <v>0.68830000000000002</v>
      </c>
      <c r="E156" s="302"/>
      <c r="F156" s="322"/>
      <c r="G156" s="323"/>
      <c r="H156" s="253"/>
    </row>
    <row r="157" spans="1:256" hidden="1" x14ac:dyDescent="0.2">
      <c r="A157" s="296"/>
      <c r="B157" s="317" t="s">
        <v>8</v>
      </c>
      <c r="C157" s="318">
        <v>18.092168375</v>
      </c>
      <c r="D157" s="319">
        <v>0.2387</v>
      </c>
      <c r="E157" s="302"/>
      <c r="F157" s="322"/>
      <c r="G157" s="323"/>
      <c r="H157" s="253"/>
    </row>
    <row r="158" spans="1:256" hidden="1" x14ac:dyDescent="0.2">
      <c r="A158" s="296"/>
      <c r="B158" s="317" t="s">
        <v>1523</v>
      </c>
      <c r="C158" s="318">
        <v>195.70489780999998</v>
      </c>
      <c r="D158" s="319">
        <v>0.25600000000000001</v>
      </c>
      <c r="E158" s="302"/>
      <c r="F158" s="322"/>
      <c r="G158" s="323"/>
      <c r="H158" s="253"/>
    </row>
    <row r="159" spans="1:256" ht="17.45" customHeight="1" x14ac:dyDescent="0.2">
      <c r="A159" s="292">
        <f>+A150+1</f>
        <v>9</v>
      </c>
      <c r="B159" s="324" t="s">
        <v>2612</v>
      </c>
      <c r="C159" s="253"/>
      <c r="D159" s="253"/>
      <c r="E159" s="253"/>
      <c r="F159" s="253"/>
      <c r="G159" s="253"/>
      <c r="H159" s="253"/>
    </row>
    <row r="160" spans="1:256" x14ac:dyDescent="0.2">
      <c r="A160" s="292"/>
      <c r="B160" s="253"/>
      <c r="C160" s="253"/>
      <c r="D160" s="253"/>
      <c r="E160" s="253"/>
      <c r="F160" s="253"/>
      <c r="G160" s="253"/>
      <c r="H160" s="253"/>
    </row>
    <row r="161" spans="1:10" x14ac:dyDescent="0.2">
      <c r="A161" s="296">
        <f>+A159+1</f>
        <v>10</v>
      </c>
      <c r="B161" s="416" t="s">
        <v>2613</v>
      </c>
      <c r="C161" s="416"/>
      <c r="D161" s="416"/>
      <c r="E161" s="416"/>
      <c r="F161" s="416"/>
      <c r="G161" s="254"/>
      <c r="H161" s="255"/>
      <c r="I161" s="255"/>
      <c r="J161" s="255"/>
    </row>
    <row r="162" spans="1:10" x14ac:dyDescent="0.2">
      <c r="A162" s="257"/>
      <c r="B162" s="302"/>
      <c r="C162" s="302"/>
      <c r="D162" s="302"/>
      <c r="E162" s="302"/>
      <c r="F162" s="325" t="s">
        <v>2614</v>
      </c>
      <c r="G162" s="254"/>
      <c r="H162" s="255"/>
      <c r="I162" s="255"/>
      <c r="J162" s="255"/>
    </row>
    <row r="163" spans="1:10" x14ac:dyDescent="0.2">
      <c r="A163" s="257"/>
      <c r="B163" s="326" t="s">
        <v>2615</v>
      </c>
      <c r="C163" s="326" t="s">
        <v>1320</v>
      </c>
      <c r="D163" s="326" t="s">
        <v>2616</v>
      </c>
      <c r="E163" s="326" t="s">
        <v>2617</v>
      </c>
      <c r="F163" s="326" t="s">
        <v>2618</v>
      </c>
      <c r="G163" s="254"/>
      <c r="H163" s="255"/>
      <c r="I163" s="255"/>
      <c r="J163" s="255"/>
    </row>
    <row r="164" spans="1:10" ht="13.35" customHeight="1" x14ac:dyDescent="0.2">
      <c r="A164" s="257"/>
      <c r="B164" s="417" t="s">
        <v>2619</v>
      </c>
      <c r="C164" s="327" t="s">
        <v>10</v>
      </c>
      <c r="D164" s="327" t="s">
        <v>2620</v>
      </c>
      <c r="E164" s="328">
        <v>33.061157910000006</v>
      </c>
      <c r="F164" s="329">
        <v>44.606564997999989</v>
      </c>
      <c r="G164" s="254"/>
      <c r="H164" s="255"/>
      <c r="I164" s="255"/>
      <c r="J164" s="255"/>
    </row>
    <row r="165" spans="1:10" ht="13.35" customHeight="1" x14ac:dyDescent="0.2">
      <c r="A165" s="257"/>
      <c r="B165" s="418"/>
      <c r="C165" s="327" t="s">
        <v>1171</v>
      </c>
      <c r="D165" s="327" t="s">
        <v>2620</v>
      </c>
      <c r="E165" s="328"/>
      <c r="F165" s="329">
        <v>0.279374012</v>
      </c>
      <c r="G165" s="254"/>
      <c r="H165" s="255"/>
      <c r="I165" s="255"/>
      <c r="J165" s="255"/>
    </row>
    <row r="166" spans="1:10" ht="13.35" customHeight="1" x14ac:dyDescent="0.2">
      <c r="A166" s="257"/>
      <c r="B166" s="418"/>
      <c r="C166" s="327" t="s">
        <v>8</v>
      </c>
      <c r="D166" s="327" t="s">
        <v>2620</v>
      </c>
      <c r="E166" s="328"/>
      <c r="F166" s="329">
        <v>1.0813915839999999</v>
      </c>
      <c r="G166" s="254"/>
      <c r="H166" s="255"/>
      <c r="I166" s="255"/>
      <c r="J166" s="255"/>
    </row>
    <row r="167" spans="1:10" ht="13.35" customHeight="1" x14ac:dyDescent="0.2">
      <c r="A167" s="257"/>
      <c r="B167" s="418"/>
      <c r="C167" s="327" t="s">
        <v>1170</v>
      </c>
      <c r="D167" s="327" t="s">
        <v>2620</v>
      </c>
      <c r="E167" s="328"/>
      <c r="F167" s="329">
        <v>184.51474684299998</v>
      </c>
      <c r="G167" s="254"/>
      <c r="H167" s="255"/>
      <c r="I167" s="255"/>
      <c r="J167" s="255"/>
    </row>
    <row r="168" spans="1:10" ht="13.35" customHeight="1" x14ac:dyDescent="0.2">
      <c r="A168" s="257"/>
      <c r="B168" s="418"/>
      <c r="C168" s="327" t="s">
        <v>3</v>
      </c>
      <c r="D168" s="327" t="s">
        <v>2620</v>
      </c>
      <c r="E168" s="328"/>
      <c r="F168" s="329">
        <v>24.073317202000002</v>
      </c>
      <c r="G168" s="254"/>
      <c r="H168" s="255"/>
      <c r="I168" s="255"/>
      <c r="J168" s="255"/>
    </row>
    <row r="169" spans="1:10" ht="13.35" customHeight="1" x14ac:dyDescent="0.2">
      <c r="A169" s="257"/>
      <c r="B169" s="418"/>
      <c r="C169" s="327" t="s">
        <v>1166</v>
      </c>
      <c r="D169" s="327" t="s">
        <v>2620</v>
      </c>
      <c r="E169" s="328"/>
      <c r="F169" s="329">
        <v>32.945280615999998</v>
      </c>
      <c r="G169" s="254"/>
      <c r="H169" s="255"/>
      <c r="I169" s="255"/>
      <c r="J169" s="255"/>
    </row>
    <row r="170" spans="1:10" ht="13.35" customHeight="1" x14ac:dyDescent="0.2">
      <c r="A170" s="257"/>
      <c r="B170" s="418"/>
      <c r="C170" s="327" t="s">
        <v>1169</v>
      </c>
      <c r="D170" s="327" t="s">
        <v>2621</v>
      </c>
      <c r="E170" s="328"/>
      <c r="F170" s="329">
        <v>31.102857096999998</v>
      </c>
      <c r="G170" s="254"/>
      <c r="H170" s="255"/>
      <c r="I170" s="255"/>
      <c r="J170" s="255"/>
    </row>
    <row r="171" spans="1:10" ht="13.35" customHeight="1" x14ac:dyDescent="0.2">
      <c r="A171" s="257"/>
      <c r="B171" s="418"/>
      <c r="C171" s="327" t="s">
        <v>1172</v>
      </c>
      <c r="D171" s="327" t="s">
        <v>2622</v>
      </c>
      <c r="E171" s="328">
        <v>49.49276425</v>
      </c>
      <c r="F171" s="329">
        <v>50</v>
      </c>
      <c r="G171" s="254"/>
      <c r="H171" s="255"/>
      <c r="I171" s="255"/>
      <c r="J171" s="255"/>
    </row>
    <row r="172" spans="1:10" ht="13.35" customHeight="1" x14ac:dyDescent="0.2">
      <c r="A172" s="257"/>
      <c r="B172" s="418"/>
      <c r="C172" s="327" t="s">
        <v>1163</v>
      </c>
      <c r="D172" s="327" t="s">
        <v>2620</v>
      </c>
      <c r="E172" s="328"/>
      <c r="F172" s="329">
        <v>126.49366580900001</v>
      </c>
      <c r="G172" s="254"/>
      <c r="H172" s="255"/>
      <c r="I172" s="255"/>
      <c r="J172" s="255"/>
    </row>
    <row r="173" spans="1:10" ht="13.35" customHeight="1" x14ac:dyDescent="0.2">
      <c r="A173" s="257"/>
      <c r="B173" s="419"/>
      <c r="C173" s="327" t="s">
        <v>1612</v>
      </c>
      <c r="D173" s="327" t="s">
        <v>2620</v>
      </c>
      <c r="E173" s="328">
        <v>0.29236560299999997</v>
      </c>
      <c r="F173" s="329">
        <v>0.13725586700000003</v>
      </c>
      <c r="G173" s="254"/>
      <c r="H173" s="255"/>
      <c r="I173" s="255"/>
      <c r="J173" s="255"/>
    </row>
    <row r="174" spans="1:10" ht="13.35" customHeight="1" x14ac:dyDescent="0.2">
      <c r="A174" s="257"/>
      <c r="B174" s="417" t="s">
        <v>2623</v>
      </c>
      <c r="C174" s="327" t="s">
        <v>10</v>
      </c>
      <c r="D174" s="327" t="s">
        <v>2620</v>
      </c>
      <c r="E174" s="328">
        <v>23.326904064000001</v>
      </c>
      <c r="F174" s="329">
        <v>25.663494323999998</v>
      </c>
      <c r="G174" s="254"/>
      <c r="H174" s="255"/>
      <c r="I174" s="255"/>
      <c r="J174" s="255"/>
    </row>
    <row r="175" spans="1:10" ht="13.35" customHeight="1" x14ac:dyDescent="0.2">
      <c r="A175" s="257"/>
      <c r="B175" s="418"/>
      <c r="C175" s="327" t="s">
        <v>1171</v>
      </c>
      <c r="D175" s="327" t="s">
        <v>2620</v>
      </c>
      <c r="E175" s="328">
        <v>9.4144534000000002E-2</v>
      </c>
      <c r="F175" s="329"/>
      <c r="G175" s="254"/>
      <c r="H175" s="255"/>
      <c r="I175" s="255"/>
      <c r="J175" s="255"/>
    </row>
    <row r="176" spans="1:10" ht="13.35" customHeight="1" x14ac:dyDescent="0.2">
      <c r="A176" s="257"/>
      <c r="B176" s="418"/>
      <c r="C176" s="327" t="s">
        <v>1170</v>
      </c>
      <c r="D176" s="327" t="s">
        <v>2620</v>
      </c>
      <c r="E176" s="328">
        <v>40.545839209999997</v>
      </c>
      <c r="F176" s="329"/>
      <c r="G176" s="254"/>
      <c r="H176" s="255"/>
      <c r="I176" s="255"/>
      <c r="J176" s="255"/>
    </row>
    <row r="177" spans="1:10" ht="13.35" customHeight="1" x14ac:dyDescent="0.2">
      <c r="A177" s="257"/>
      <c r="B177" s="418"/>
      <c r="C177" s="327" t="s">
        <v>1166</v>
      </c>
      <c r="D177" s="327" t="s">
        <v>2620</v>
      </c>
      <c r="E177" s="328">
        <v>11.2181652</v>
      </c>
      <c r="F177" s="329"/>
      <c r="G177" s="254"/>
      <c r="H177" s="255"/>
      <c r="I177" s="255"/>
      <c r="J177" s="255"/>
    </row>
    <row r="178" spans="1:10" ht="13.35" customHeight="1" x14ac:dyDescent="0.2">
      <c r="A178" s="257"/>
      <c r="B178" s="419"/>
      <c r="C178" s="327" t="s">
        <v>1163</v>
      </c>
      <c r="D178" s="327" t="s">
        <v>2620</v>
      </c>
      <c r="E178" s="328">
        <v>18.028323570000001</v>
      </c>
      <c r="F178" s="329"/>
      <c r="G178" s="254"/>
      <c r="H178" s="255"/>
      <c r="I178" s="255"/>
      <c r="J178" s="255"/>
    </row>
    <row r="179" spans="1:10" ht="13.35" customHeight="1" x14ac:dyDescent="0.2">
      <c r="A179" s="257"/>
      <c r="B179" s="417" t="s">
        <v>2624</v>
      </c>
      <c r="C179" s="327" t="s">
        <v>10</v>
      </c>
      <c r="D179" s="327" t="s">
        <v>2620</v>
      </c>
      <c r="E179" s="328">
        <v>50.069549166000009</v>
      </c>
      <c r="F179" s="329">
        <v>61.888863845999985</v>
      </c>
      <c r="G179" s="254"/>
      <c r="H179" s="255"/>
      <c r="I179" s="255"/>
      <c r="J179" s="255"/>
    </row>
    <row r="180" spans="1:10" ht="13.35" customHeight="1" x14ac:dyDescent="0.2">
      <c r="A180" s="257"/>
      <c r="B180" s="418"/>
      <c r="C180" s="327" t="s">
        <v>8</v>
      </c>
      <c r="D180" s="327" t="s">
        <v>2620</v>
      </c>
      <c r="E180" s="328">
        <v>0.15887180100000001</v>
      </c>
      <c r="F180" s="329"/>
      <c r="G180" s="254"/>
      <c r="H180" s="255"/>
      <c r="I180" s="255"/>
      <c r="J180" s="255"/>
    </row>
    <row r="181" spans="1:10" ht="13.35" customHeight="1" x14ac:dyDescent="0.2">
      <c r="A181" s="257"/>
      <c r="B181" s="418"/>
      <c r="C181" s="327" t="s">
        <v>1163</v>
      </c>
      <c r="D181" s="327" t="s">
        <v>2620</v>
      </c>
      <c r="E181" s="328">
        <v>30.618076976000005</v>
      </c>
      <c r="F181" s="329"/>
      <c r="G181" s="254"/>
      <c r="H181" s="255"/>
      <c r="I181" s="255"/>
      <c r="J181" s="255"/>
    </row>
    <row r="182" spans="1:10" ht="13.35" customHeight="1" x14ac:dyDescent="0.2">
      <c r="A182" s="257"/>
      <c r="B182" s="419"/>
      <c r="C182" s="327" t="s">
        <v>1613</v>
      </c>
      <c r="D182" s="327" t="s">
        <v>2620</v>
      </c>
      <c r="E182" s="328">
        <v>0.16100291999999999</v>
      </c>
      <c r="F182" s="329">
        <v>9.8931070999999995E-2</v>
      </c>
      <c r="G182" s="254"/>
      <c r="H182" s="255"/>
      <c r="I182" s="255"/>
      <c r="J182" s="255"/>
    </row>
    <row r="183" spans="1:10" ht="12.75" x14ac:dyDescent="0.2">
      <c r="A183" s="257"/>
      <c r="B183" s="330" t="s">
        <v>2625</v>
      </c>
      <c r="C183" s="327" t="s">
        <v>2626</v>
      </c>
      <c r="D183" s="327" t="s">
        <v>2621</v>
      </c>
      <c r="E183" s="328"/>
      <c r="F183" s="329">
        <v>13.017799999999999</v>
      </c>
      <c r="G183" s="254"/>
      <c r="H183" s="255"/>
      <c r="I183" s="255"/>
      <c r="J183" s="255"/>
    </row>
    <row r="184" spans="1:10" ht="13.35" customHeight="1" x14ac:dyDescent="0.2">
      <c r="A184" s="257"/>
      <c r="B184" s="417" t="s">
        <v>2627</v>
      </c>
      <c r="C184" s="327" t="s">
        <v>10</v>
      </c>
      <c r="D184" s="327" t="s">
        <v>2620</v>
      </c>
      <c r="E184" s="328">
        <v>39.746000384000006</v>
      </c>
      <c r="F184" s="329">
        <v>41.42768379799999</v>
      </c>
      <c r="G184" s="254"/>
      <c r="H184" s="255"/>
      <c r="I184" s="255"/>
      <c r="J184" s="255"/>
    </row>
    <row r="185" spans="1:10" ht="13.35" customHeight="1" x14ac:dyDescent="0.2">
      <c r="A185" s="257"/>
      <c r="B185" s="419"/>
      <c r="C185" s="327" t="s">
        <v>1166</v>
      </c>
      <c r="D185" s="327" t="s">
        <v>2620</v>
      </c>
      <c r="E185" s="328">
        <v>12.748981740999998</v>
      </c>
      <c r="F185" s="329"/>
      <c r="G185" s="254"/>
      <c r="H185" s="255"/>
      <c r="I185" s="255"/>
      <c r="J185" s="255"/>
    </row>
    <row r="186" spans="1:10" x14ac:dyDescent="0.2">
      <c r="A186" s="257"/>
      <c r="B186" s="302"/>
      <c r="C186" s="302"/>
      <c r="D186" s="302"/>
      <c r="E186" s="331"/>
      <c r="F186" s="332"/>
      <c r="G186" s="254"/>
      <c r="H186" s="255"/>
      <c r="I186" s="255"/>
      <c r="J186" s="255"/>
    </row>
    <row r="187" spans="1:10" hidden="1" x14ac:dyDescent="0.2">
      <c r="A187" s="296"/>
      <c r="B187" s="333" t="s">
        <v>2615</v>
      </c>
      <c r="C187" s="333" t="s">
        <v>1320</v>
      </c>
      <c r="D187" s="333" t="s">
        <v>2616</v>
      </c>
      <c r="E187" s="333" t="s">
        <v>2617</v>
      </c>
      <c r="F187" s="333" t="s">
        <v>2618</v>
      </c>
      <c r="G187" s="280"/>
      <c r="H187" s="253"/>
    </row>
    <row r="188" spans="1:10" hidden="1" x14ac:dyDescent="0.2">
      <c r="A188" s="296"/>
      <c r="B188" s="275" t="s">
        <v>2628</v>
      </c>
      <c r="C188" s="275" t="s">
        <v>9</v>
      </c>
      <c r="D188" s="275" t="s">
        <v>2620</v>
      </c>
      <c r="E188" s="317">
        <v>0</v>
      </c>
      <c r="F188" s="328">
        <v>30.555987710999997</v>
      </c>
      <c r="G188" s="280"/>
      <c r="H188" s="253"/>
    </row>
    <row r="189" spans="1:10" hidden="1" x14ac:dyDescent="0.2">
      <c r="A189" s="296"/>
      <c r="B189" s="275"/>
      <c r="C189" s="275" t="s">
        <v>1170</v>
      </c>
      <c r="D189" s="275" t="s">
        <v>2620</v>
      </c>
      <c r="E189" s="328">
        <v>6.6627734070000004</v>
      </c>
      <c r="F189" s="317">
        <v>17.459938628</v>
      </c>
      <c r="G189" s="280"/>
      <c r="H189" s="253"/>
    </row>
    <row r="190" spans="1:10" hidden="1" x14ac:dyDescent="0.2">
      <c r="A190" s="296"/>
      <c r="B190" s="275"/>
      <c r="C190" s="275" t="s">
        <v>4</v>
      </c>
      <c r="D190" s="275" t="s">
        <v>2620</v>
      </c>
      <c r="E190" s="328">
        <v>0</v>
      </c>
      <c r="F190" s="317">
        <v>19.431912096999998</v>
      </c>
      <c r="G190" s="280"/>
      <c r="H190" s="253"/>
    </row>
    <row r="191" spans="1:10" hidden="1" x14ac:dyDescent="0.2">
      <c r="A191" s="296"/>
      <c r="B191" s="275"/>
      <c r="C191" s="275" t="s">
        <v>1613</v>
      </c>
      <c r="D191" s="275" t="s">
        <v>2620</v>
      </c>
      <c r="E191" s="328">
        <v>0.24354584100000001</v>
      </c>
      <c r="F191" s="317">
        <v>3.266753E-2</v>
      </c>
      <c r="G191" s="280"/>
      <c r="H191" s="253"/>
    </row>
    <row r="192" spans="1:10" hidden="1" x14ac:dyDescent="0.2">
      <c r="A192" s="296"/>
      <c r="B192" s="275" t="s">
        <v>2629</v>
      </c>
      <c r="C192" s="275" t="s">
        <v>1173</v>
      </c>
      <c r="D192" s="275" t="s">
        <v>2621</v>
      </c>
      <c r="E192" s="328">
        <v>0</v>
      </c>
      <c r="F192" s="317">
        <v>13.12622315</v>
      </c>
      <c r="G192" s="280"/>
      <c r="H192" s="253"/>
    </row>
    <row r="193" spans="1:8" hidden="1" x14ac:dyDescent="0.2">
      <c r="A193" s="296"/>
      <c r="B193" s="275"/>
      <c r="C193" s="275" t="s">
        <v>1169</v>
      </c>
      <c r="D193" s="275" t="s">
        <v>2621</v>
      </c>
      <c r="E193" s="317">
        <v>13.126237309999999</v>
      </c>
      <c r="F193" s="317">
        <v>25.44100984</v>
      </c>
      <c r="G193" s="280"/>
      <c r="H193" s="253"/>
    </row>
    <row r="194" spans="1:8" hidden="1" x14ac:dyDescent="0.2">
      <c r="A194" s="296"/>
      <c r="B194" s="275" t="s">
        <v>2619</v>
      </c>
      <c r="C194" s="275" t="s">
        <v>10</v>
      </c>
      <c r="D194" s="275" t="s">
        <v>2620</v>
      </c>
      <c r="E194" s="317">
        <v>18.564021421999996</v>
      </c>
      <c r="F194" s="317">
        <v>14.36494662</v>
      </c>
      <c r="G194" s="280"/>
      <c r="H194" s="253"/>
    </row>
    <row r="195" spans="1:8" hidden="1" x14ac:dyDescent="0.2">
      <c r="A195" s="296"/>
      <c r="B195" s="275"/>
      <c r="C195" s="275" t="s">
        <v>2630</v>
      </c>
      <c r="D195" s="275" t="s">
        <v>2620</v>
      </c>
      <c r="E195" s="317">
        <v>1.159293763</v>
      </c>
      <c r="F195" s="317">
        <v>19.060019499999999</v>
      </c>
      <c r="G195" s="280"/>
      <c r="H195" s="253"/>
    </row>
    <row r="196" spans="1:8" hidden="1" x14ac:dyDescent="0.2">
      <c r="A196" s="296"/>
      <c r="B196" s="275"/>
      <c r="C196" s="275" t="s">
        <v>1180</v>
      </c>
      <c r="D196" s="275" t="s">
        <v>2620</v>
      </c>
      <c r="E196" s="328">
        <v>0</v>
      </c>
      <c r="F196" s="317">
        <v>5.068164434999999</v>
      </c>
      <c r="G196" s="280"/>
      <c r="H196" s="253"/>
    </row>
    <row r="197" spans="1:8" hidden="1" x14ac:dyDescent="0.2">
      <c r="A197" s="296"/>
      <c r="B197" s="275"/>
      <c r="C197" s="275" t="s">
        <v>1170</v>
      </c>
      <c r="D197" s="275" t="s">
        <v>2622</v>
      </c>
      <c r="E197" s="328">
        <v>24.411831775</v>
      </c>
      <c r="F197" s="328">
        <v>0</v>
      </c>
      <c r="G197" s="280"/>
      <c r="H197" s="253"/>
    </row>
    <row r="198" spans="1:8" ht="12.2" hidden="1" customHeight="1" x14ac:dyDescent="0.2">
      <c r="A198" s="296"/>
      <c r="B198" s="275"/>
      <c r="C198" s="275" t="s">
        <v>1170</v>
      </c>
      <c r="D198" s="275" t="s">
        <v>2620</v>
      </c>
      <c r="E198" s="328">
        <v>0</v>
      </c>
      <c r="F198" s="317">
        <v>107.81292745799999</v>
      </c>
      <c r="G198" s="280"/>
      <c r="H198" s="253"/>
    </row>
    <row r="199" spans="1:8" hidden="1" x14ac:dyDescent="0.2">
      <c r="A199" s="296"/>
      <c r="B199" s="275"/>
      <c r="C199" s="275" t="s">
        <v>1164</v>
      </c>
      <c r="D199" s="275" t="s">
        <v>2620</v>
      </c>
      <c r="E199" s="328">
        <v>0</v>
      </c>
      <c r="F199" s="317">
        <v>2.281060289</v>
      </c>
      <c r="G199" s="280"/>
      <c r="H199" s="253"/>
    </row>
    <row r="200" spans="1:8" hidden="1" x14ac:dyDescent="0.2">
      <c r="A200" s="296"/>
      <c r="B200" s="275"/>
      <c r="C200" s="275" t="s">
        <v>1165</v>
      </c>
      <c r="D200" s="275" t="s">
        <v>2620</v>
      </c>
      <c r="E200" s="328">
        <v>0</v>
      </c>
      <c r="F200" s="317">
        <v>83.028690925000006</v>
      </c>
      <c r="G200" s="280"/>
      <c r="H200" s="253"/>
    </row>
    <row r="201" spans="1:8" ht="13.7" hidden="1" customHeight="1" x14ac:dyDescent="0.2">
      <c r="A201" s="296"/>
      <c r="B201" s="275"/>
      <c r="C201" s="275" t="s">
        <v>3</v>
      </c>
      <c r="D201" s="275" t="s">
        <v>2620</v>
      </c>
      <c r="E201" s="328">
        <v>0</v>
      </c>
      <c r="F201" s="317">
        <v>1.2833953049999998</v>
      </c>
      <c r="G201" s="280"/>
      <c r="H201" s="253"/>
    </row>
    <row r="202" spans="1:8" ht="15" hidden="1" customHeight="1" x14ac:dyDescent="0.2">
      <c r="A202" s="296"/>
      <c r="B202" s="275"/>
      <c r="C202" s="275" t="s">
        <v>1166</v>
      </c>
      <c r="D202" s="275" t="s">
        <v>2620</v>
      </c>
      <c r="E202" s="328">
        <v>0</v>
      </c>
      <c r="F202" s="317">
        <v>5.7536387580000001</v>
      </c>
      <c r="G202" s="280"/>
      <c r="H202" s="253"/>
    </row>
    <row r="203" spans="1:8" ht="15.75" hidden="1" customHeight="1" x14ac:dyDescent="0.2">
      <c r="A203" s="296"/>
      <c r="B203" s="275"/>
      <c r="C203" s="275" t="s">
        <v>1172</v>
      </c>
      <c r="D203" s="275" t="s">
        <v>2622</v>
      </c>
      <c r="E203" s="328">
        <v>73.235495325000002</v>
      </c>
      <c r="F203" s="328">
        <v>0</v>
      </c>
      <c r="G203" s="280"/>
      <c r="H203" s="253"/>
    </row>
    <row r="204" spans="1:8" ht="14.25" hidden="1" customHeight="1" x14ac:dyDescent="0.2">
      <c r="A204" s="296"/>
      <c r="B204" s="275"/>
      <c r="C204" s="275" t="s">
        <v>1612</v>
      </c>
      <c r="D204" s="275" t="s">
        <v>2620</v>
      </c>
      <c r="E204" s="328">
        <v>0.95264152199999996</v>
      </c>
      <c r="F204" s="317">
        <v>7.5526733999999998E-2</v>
      </c>
      <c r="G204" s="280"/>
      <c r="H204" s="253"/>
    </row>
    <row r="205" spans="1:8" ht="17.45" hidden="1" customHeight="1" x14ac:dyDescent="0.2">
      <c r="A205" s="296"/>
      <c r="B205" s="275" t="s">
        <v>2631</v>
      </c>
      <c r="C205" s="275" t="s">
        <v>10</v>
      </c>
      <c r="D205" s="275" t="s">
        <v>2620</v>
      </c>
      <c r="E205" s="328">
        <v>3.42677086</v>
      </c>
      <c r="F205" s="317">
        <v>3.5370735</v>
      </c>
      <c r="G205" s="280"/>
      <c r="H205" s="253"/>
    </row>
    <row r="206" spans="1:8" ht="14.25" hidden="1" customHeight="1" x14ac:dyDescent="0.2">
      <c r="A206" s="296"/>
      <c r="B206" s="275" t="s">
        <v>2632</v>
      </c>
      <c r="C206" s="275" t="s">
        <v>9</v>
      </c>
      <c r="D206" s="275" t="s">
        <v>2620</v>
      </c>
      <c r="E206" s="328">
        <v>0</v>
      </c>
      <c r="F206" s="317">
        <v>2.2958266489999999</v>
      </c>
      <c r="G206" s="280"/>
      <c r="H206" s="253"/>
    </row>
    <row r="207" spans="1:8" ht="14.25" hidden="1" customHeight="1" x14ac:dyDescent="0.2">
      <c r="A207" s="296"/>
      <c r="B207" s="275"/>
      <c r="C207" s="275" t="s">
        <v>4</v>
      </c>
      <c r="D207" s="275" t="s">
        <v>2620</v>
      </c>
      <c r="E207" s="328">
        <v>0</v>
      </c>
      <c r="F207" s="317">
        <v>27.745113</v>
      </c>
      <c r="G207" s="280"/>
      <c r="H207" s="253"/>
    </row>
    <row r="208" spans="1:8" ht="14.25" hidden="1" customHeight="1" x14ac:dyDescent="0.2">
      <c r="A208" s="296"/>
      <c r="B208" s="275" t="s">
        <v>2633</v>
      </c>
      <c r="C208" s="275" t="s">
        <v>1173</v>
      </c>
      <c r="D208" s="275" t="s">
        <v>2621</v>
      </c>
      <c r="E208" s="328">
        <v>0</v>
      </c>
      <c r="F208" s="317">
        <v>53.310085670000007</v>
      </c>
      <c r="G208" s="280"/>
      <c r="H208" s="253"/>
    </row>
    <row r="209" spans="1:9" ht="14.25" hidden="1" customHeight="1" x14ac:dyDescent="0.2">
      <c r="A209" s="296"/>
      <c r="B209" s="275"/>
      <c r="C209" s="275" t="s">
        <v>1181</v>
      </c>
      <c r="D209" s="275" t="s">
        <v>2621</v>
      </c>
      <c r="E209" s="328">
        <v>0</v>
      </c>
      <c r="F209" s="317">
        <v>53.485638539999997</v>
      </c>
      <c r="G209" s="280"/>
      <c r="H209" s="253"/>
    </row>
    <row r="210" spans="1:9" ht="14.25" hidden="1" customHeight="1" x14ac:dyDescent="0.2">
      <c r="A210" s="296"/>
      <c r="B210" s="275" t="s">
        <v>2634</v>
      </c>
      <c r="C210" s="275" t="s">
        <v>1613</v>
      </c>
      <c r="D210" s="275" t="s">
        <v>2620</v>
      </c>
      <c r="E210" s="328">
        <v>8.1620053000000012E-2</v>
      </c>
      <c r="F210" s="317">
        <v>0.10506629700000002</v>
      </c>
      <c r="G210" s="280"/>
      <c r="H210" s="253"/>
    </row>
    <row r="211" spans="1:9" ht="14.25" hidden="1" customHeight="1" x14ac:dyDescent="0.2">
      <c r="A211" s="296"/>
      <c r="B211" s="334" t="s">
        <v>2624</v>
      </c>
      <c r="C211" s="334" t="s">
        <v>1613</v>
      </c>
      <c r="D211" s="334" t="s">
        <v>2620</v>
      </c>
      <c r="E211" s="335">
        <v>0.24828829800000002</v>
      </c>
      <c r="F211" s="335">
        <v>0</v>
      </c>
      <c r="G211" s="280"/>
      <c r="H211" s="253"/>
    </row>
    <row r="212" spans="1:9" x14ac:dyDescent="0.2">
      <c r="A212" s="257"/>
      <c r="B212" s="280" t="s">
        <v>2635</v>
      </c>
      <c r="C212" s="280"/>
      <c r="D212" s="280"/>
      <c r="E212" s="336"/>
      <c r="F212" s="336"/>
      <c r="G212" s="280"/>
      <c r="H212" s="253"/>
    </row>
    <row r="213" spans="1:9" ht="25.5" customHeight="1" x14ac:dyDescent="0.2">
      <c r="A213" s="337">
        <v>11</v>
      </c>
      <c r="B213" s="413" t="s">
        <v>2636</v>
      </c>
      <c r="C213" s="413"/>
      <c r="D213" s="413"/>
      <c r="E213" s="413"/>
      <c r="F213" s="413"/>
      <c r="G213" s="280"/>
      <c r="H213" s="253"/>
    </row>
    <row r="214" spans="1:9" ht="25.5" customHeight="1" x14ac:dyDescent="0.2">
      <c r="A214" s="296"/>
      <c r="B214" s="338" t="s">
        <v>2637</v>
      </c>
      <c r="C214" s="339"/>
      <c r="D214" s="340" t="s">
        <v>2638</v>
      </c>
      <c r="E214" s="341"/>
      <c r="F214" s="341"/>
      <c r="G214" s="280"/>
      <c r="H214" s="253"/>
    </row>
    <row r="215" spans="1:9" x14ac:dyDescent="0.2">
      <c r="A215" s="296"/>
      <c r="B215" s="342" t="s">
        <v>1329</v>
      </c>
      <c r="C215" s="343"/>
      <c r="D215" s="344">
        <v>44313</v>
      </c>
      <c r="E215" s="341"/>
      <c r="F215" s="341"/>
      <c r="G215" s="280"/>
      <c r="H215" s="253"/>
    </row>
    <row r="216" spans="1:9" x14ac:dyDescent="0.2">
      <c r="A216" s="296"/>
      <c r="B216" s="342" t="s">
        <v>1513</v>
      </c>
      <c r="C216" s="343"/>
      <c r="D216" s="344">
        <v>44302</v>
      </c>
      <c r="E216" s="341"/>
      <c r="F216" s="341"/>
      <c r="G216" s="280"/>
      <c r="H216" s="253"/>
    </row>
    <row r="217" spans="1:9" x14ac:dyDescent="0.2">
      <c r="A217" s="296"/>
      <c r="B217" s="342" t="s">
        <v>1909</v>
      </c>
      <c r="C217" s="343"/>
      <c r="D217" s="344">
        <v>44389</v>
      </c>
      <c r="E217" s="341"/>
      <c r="F217" s="341"/>
      <c r="G217" s="280"/>
      <c r="H217" s="253"/>
    </row>
    <row r="218" spans="1:9" x14ac:dyDescent="0.2">
      <c r="A218" s="296"/>
      <c r="B218" s="342" t="s">
        <v>1886</v>
      </c>
      <c r="C218" s="343"/>
      <c r="D218" s="344">
        <v>44467</v>
      </c>
      <c r="E218" s="341"/>
      <c r="F218" s="341"/>
      <c r="G218" s="280"/>
      <c r="H218" s="253"/>
    </row>
    <row r="219" spans="1:9" x14ac:dyDescent="0.2">
      <c r="A219" s="296"/>
      <c r="B219" s="345"/>
      <c r="C219" s="345"/>
      <c r="D219" s="346"/>
      <c r="E219" s="341"/>
      <c r="F219" s="341"/>
      <c r="G219" s="280"/>
      <c r="H219" s="253"/>
    </row>
    <row r="220" spans="1:9" x14ac:dyDescent="0.2">
      <c r="A220" s="292">
        <v>12</v>
      </c>
      <c r="B220" s="414" t="s">
        <v>2639</v>
      </c>
      <c r="C220" s="414"/>
      <c r="D220" s="414"/>
      <c r="E220" s="414"/>
      <c r="F220" s="414"/>
      <c r="G220" s="294"/>
      <c r="H220" s="294"/>
    </row>
    <row r="221" spans="1:9" ht="27.75" customHeight="1" x14ac:dyDescent="0.2">
      <c r="A221" s="292"/>
      <c r="B221" s="415" t="s">
        <v>2640</v>
      </c>
      <c r="C221" s="415"/>
      <c r="D221" s="415"/>
      <c r="E221" s="415"/>
      <c r="F221" s="415"/>
      <c r="G221" s="415"/>
      <c r="H221" s="415"/>
      <c r="I221" s="415"/>
    </row>
    <row r="222" spans="1:9" hidden="1" x14ac:dyDescent="0.2">
      <c r="A222" s="292"/>
      <c r="B222" s="415"/>
      <c r="C222" s="415"/>
      <c r="D222" s="415"/>
      <c r="E222" s="415"/>
      <c r="F222" s="415"/>
      <c r="G222" s="415"/>
      <c r="H222" s="415"/>
      <c r="I222" s="415"/>
    </row>
    <row r="223" spans="1:9" x14ac:dyDescent="0.2">
      <c r="A223" s="292"/>
      <c r="B223" s="415"/>
      <c r="C223" s="415"/>
      <c r="D223" s="415"/>
      <c r="E223" s="415"/>
      <c r="F223" s="415"/>
      <c r="G223" s="415"/>
      <c r="H223" s="415"/>
      <c r="I223" s="415"/>
    </row>
    <row r="224" spans="1:9" ht="11.45" customHeight="1" x14ac:dyDescent="0.2">
      <c r="A224" s="292">
        <v>13</v>
      </c>
      <c r="B224" s="414" t="s">
        <v>2641</v>
      </c>
      <c r="C224" s="414"/>
      <c r="D224" s="414"/>
      <c r="E224" s="414"/>
      <c r="F224" s="414"/>
      <c r="G224" s="347"/>
      <c r="H224" s="347"/>
    </row>
    <row r="225" spans="1:8" x14ac:dyDescent="0.2">
      <c r="A225" s="292"/>
      <c r="B225" s="294"/>
      <c r="C225" s="294"/>
      <c r="D225" s="294"/>
      <c r="E225" s="294"/>
      <c r="F225" s="294"/>
      <c r="G225" s="294"/>
      <c r="H225" s="294"/>
    </row>
    <row r="226" spans="1:8" ht="12.75" thickBot="1" x14ac:dyDescent="0.25">
      <c r="A226" s="348"/>
      <c r="B226" s="349"/>
      <c r="C226" s="349"/>
      <c r="D226" s="349"/>
      <c r="E226" s="349"/>
      <c r="F226" s="349"/>
      <c r="G226" s="350"/>
      <c r="H226" s="350"/>
    </row>
    <row r="233" spans="1:8" ht="28.5" customHeight="1" x14ac:dyDescent="0.2"/>
    <row r="236" spans="1:8" ht="28.5" customHeight="1" x14ac:dyDescent="0.2"/>
    <row r="237" spans="1:8" ht="11.25" customHeight="1" x14ac:dyDescent="0.2"/>
    <row r="238" spans="1:8" ht="15" customHeight="1" x14ac:dyDescent="0.2"/>
    <row r="239" spans="1:8" ht="28.5" customHeight="1" x14ac:dyDescent="0.2"/>
    <row r="240" spans="1:8" ht="28.5" customHeight="1" x14ac:dyDescent="0.2"/>
    <row r="241" ht="28.5" customHeight="1" x14ac:dyDescent="0.2"/>
    <row r="242" ht="28.5" customHeight="1" x14ac:dyDescent="0.2"/>
    <row r="243" ht="28.5" customHeight="1" x14ac:dyDescent="0.2"/>
    <row r="249" ht="15" customHeight="1" x14ac:dyDescent="0.2"/>
    <row r="250" ht="3.75" customHeight="1" x14ac:dyDescent="0.2"/>
    <row r="251" ht="7.5" customHeight="1" x14ac:dyDescent="0.2"/>
    <row r="252" ht="23.25" customHeight="1" x14ac:dyDescent="0.2"/>
    <row r="259" spans="1:10" s="304" customFormat="1" x14ac:dyDescent="0.2">
      <c r="A259" s="251"/>
      <c r="B259" s="251"/>
      <c r="C259" s="251"/>
      <c r="D259" s="251"/>
      <c r="E259" s="251"/>
      <c r="F259" s="251"/>
      <c r="G259" s="251"/>
      <c r="H259" s="251"/>
      <c r="I259" s="251"/>
      <c r="J259" s="251"/>
    </row>
    <row r="260" spans="1:10" s="304" customFormat="1" x14ac:dyDescent="0.2">
      <c r="A260" s="251"/>
      <c r="B260" s="251"/>
      <c r="C260" s="251"/>
      <c r="D260" s="251"/>
      <c r="E260" s="251"/>
      <c r="F260" s="251"/>
      <c r="G260" s="251"/>
      <c r="H260" s="251"/>
      <c r="I260" s="251"/>
      <c r="J260" s="251"/>
    </row>
    <row r="261" spans="1:10" s="304" customFormat="1" x14ac:dyDescent="0.2">
      <c r="A261" s="251"/>
      <c r="B261" s="251"/>
      <c r="C261" s="251"/>
      <c r="D261" s="251"/>
      <c r="E261" s="251"/>
      <c r="F261" s="251"/>
      <c r="G261" s="251"/>
      <c r="H261" s="251"/>
      <c r="I261" s="251"/>
      <c r="J261" s="251"/>
    </row>
    <row r="262" spans="1:10" s="304" customFormat="1" x14ac:dyDescent="0.2">
      <c r="A262" s="251"/>
      <c r="B262" s="251"/>
      <c r="C262" s="251"/>
      <c r="D262" s="251"/>
      <c r="E262" s="251"/>
      <c r="F262" s="251"/>
      <c r="G262" s="251"/>
      <c r="H262" s="251"/>
      <c r="I262" s="251"/>
      <c r="J262" s="251"/>
    </row>
    <row r="263" spans="1:10" s="304" customFormat="1" x14ac:dyDescent="0.2">
      <c r="A263" s="251"/>
      <c r="B263" s="251"/>
      <c r="C263" s="251"/>
      <c r="D263" s="251"/>
      <c r="E263" s="251"/>
      <c r="F263" s="251"/>
      <c r="G263" s="251"/>
      <c r="H263" s="251"/>
      <c r="I263" s="251"/>
      <c r="J263" s="251"/>
    </row>
    <row r="264" spans="1:10" s="304" customFormat="1" x14ac:dyDescent="0.2">
      <c r="A264" s="251"/>
      <c r="B264" s="251"/>
      <c r="C264" s="251"/>
      <c r="D264" s="251"/>
      <c r="E264" s="251"/>
      <c r="F264" s="251"/>
      <c r="G264" s="251"/>
      <c r="H264" s="251"/>
      <c r="I264" s="251"/>
      <c r="J264" s="251"/>
    </row>
    <row r="265" spans="1:10" s="304" customFormat="1" x14ac:dyDescent="0.2">
      <c r="A265" s="251"/>
      <c r="B265" s="251"/>
      <c r="C265" s="251"/>
      <c r="D265" s="251"/>
      <c r="E265" s="251"/>
      <c r="F265" s="251"/>
      <c r="G265" s="251"/>
      <c r="H265" s="251"/>
      <c r="I265" s="251"/>
      <c r="J265" s="251"/>
    </row>
    <row r="266" spans="1:10" s="304" customFormat="1" x14ac:dyDescent="0.2">
      <c r="A266" s="251"/>
      <c r="B266" s="251"/>
      <c r="C266" s="251"/>
      <c r="D266" s="251"/>
      <c r="E266" s="251"/>
      <c r="F266" s="251"/>
      <c r="G266" s="251"/>
      <c r="H266" s="251"/>
      <c r="I266" s="251"/>
      <c r="J266" s="251"/>
    </row>
    <row r="267" spans="1:10" s="304" customFormat="1" x14ac:dyDescent="0.2">
      <c r="A267" s="251"/>
      <c r="B267" s="251"/>
      <c r="C267" s="251"/>
      <c r="D267" s="251"/>
      <c r="E267" s="251"/>
      <c r="F267" s="251"/>
      <c r="G267" s="251"/>
      <c r="H267" s="251"/>
      <c r="I267" s="251"/>
      <c r="J267" s="251"/>
    </row>
    <row r="268" spans="1:10" s="304" customFormat="1" x14ac:dyDescent="0.2">
      <c r="A268" s="251"/>
      <c r="B268" s="251"/>
      <c r="C268" s="251"/>
      <c r="D268" s="251"/>
      <c r="E268" s="251"/>
      <c r="F268" s="251"/>
      <c r="G268" s="251"/>
      <c r="H268" s="251"/>
      <c r="I268" s="251"/>
      <c r="J268" s="251"/>
    </row>
    <row r="269" spans="1:10" s="304" customFormat="1" x14ac:dyDescent="0.2">
      <c r="A269" s="251"/>
      <c r="B269" s="251"/>
      <c r="C269" s="251"/>
      <c r="D269" s="251"/>
      <c r="E269" s="251"/>
      <c r="F269" s="251"/>
      <c r="G269" s="251"/>
      <c r="H269" s="251"/>
      <c r="I269" s="251"/>
      <c r="J269" s="251"/>
    </row>
    <row r="270" spans="1:10" s="304" customFormat="1" x14ac:dyDescent="0.2">
      <c r="A270" s="251"/>
      <c r="B270" s="251"/>
      <c r="C270" s="251"/>
      <c r="D270" s="251"/>
      <c r="E270" s="251"/>
      <c r="F270" s="251"/>
      <c r="G270" s="251"/>
      <c r="H270" s="251"/>
      <c r="I270" s="251"/>
      <c r="J270" s="251"/>
    </row>
    <row r="271" spans="1:10" s="304" customFormat="1" x14ac:dyDescent="0.2">
      <c r="A271" s="251"/>
      <c r="B271" s="251"/>
      <c r="C271" s="251"/>
      <c r="D271" s="251"/>
      <c r="E271" s="251"/>
      <c r="F271" s="251"/>
      <c r="G271" s="251"/>
      <c r="H271" s="251"/>
      <c r="I271" s="251"/>
      <c r="J271" s="251"/>
    </row>
    <row r="272" spans="1:10" s="304" customFormat="1" x14ac:dyDescent="0.2">
      <c r="A272" s="251"/>
      <c r="B272" s="251"/>
      <c r="C272" s="251"/>
      <c r="D272" s="251"/>
      <c r="E272" s="251"/>
      <c r="F272" s="251"/>
      <c r="G272" s="251"/>
      <c r="H272" s="251"/>
      <c r="I272" s="251"/>
      <c r="J272" s="251"/>
    </row>
    <row r="273" spans="1:10" s="304" customFormat="1" x14ac:dyDescent="0.2">
      <c r="A273" s="251"/>
      <c r="B273" s="251"/>
      <c r="C273" s="251"/>
      <c r="D273" s="251"/>
      <c r="E273" s="251"/>
      <c r="F273" s="251"/>
      <c r="G273" s="251"/>
      <c r="H273" s="251"/>
      <c r="I273" s="251"/>
      <c r="J273" s="251"/>
    </row>
    <row r="283" spans="1:10" ht="12.2" customHeight="1" x14ac:dyDescent="0.2"/>
    <row r="285" spans="1:10" s="255" customFormat="1" x14ac:dyDescent="0.2">
      <c r="A285" s="251"/>
      <c r="B285" s="251"/>
      <c r="C285" s="251"/>
      <c r="D285" s="251"/>
      <c r="E285" s="251"/>
      <c r="F285" s="251"/>
      <c r="G285" s="251"/>
      <c r="H285" s="251"/>
      <c r="I285" s="251"/>
      <c r="J285" s="251"/>
    </row>
    <row r="287" spans="1:10" ht="12.75" customHeight="1" x14ac:dyDescent="0.2"/>
    <row r="288" spans="1:10" ht="12.75" customHeight="1" x14ac:dyDescent="0.2"/>
    <row r="289" ht="12.75" customHeight="1" x14ac:dyDescent="0.2"/>
    <row r="290" ht="12.75" customHeight="1" x14ac:dyDescent="0.2"/>
    <row r="291" ht="12.2" customHeight="1" x14ac:dyDescent="0.2"/>
    <row r="292" ht="12.2" customHeight="1" x14ac:dyDescent="0.2"/>
    <row r="293" ht="12.2" customHeight="1" x14ac:dyDescent="0.2"/>
    <row r="312" ht="11.25" customHeight="1" x14ac:dyDescent="0.2"/>
    <row r="313" ht="15" customHeight="1" x14ac:dyDescent="0.2"/>
    <row r="326" ht="11.25" customHeight="1" x14ac:dyDescent="0.2"/>
  </sheetData>
  <sheetProtection password="8C93" sheet="1"/>
  <mergeCells count="22">
    <mergeCell ref="B141:F141"/>
    <mergeCell ref="A2:H3"/>
    <mergeCell ref="A4:F4"/>
    <mergeCell ref="B6:F6"/>
    <mergeCell ref="B8:H8"/>
    <mergeCell ref="B130:F130"/>
    <mergeCell ref="B132:F132"/>
    <mergeCell ref="B133:F133"/>
    <mergeCell ref="B134:H134"/>
    <mergeCell ref="B135:F135"/>
    <mergeCell ref="B139:F139"/>
    <mergeCell ref="B140:F140"/>
    <mergeCell ref="B213:F213"/>
    <mergeCell ref="B220:F220"/>
    <mergeCell ref="B221:I223"/>
    <mergeCell ref="B224:F224"/>
    <mergeCell ref="B150:F150"/>
    <mergeCell ref="B161:F161"/>
    <mergeCell ref="B164:B173"/>
    <mergeCell ref="B174:B178"/>
    <mergeCell ref="B179:B182"/>
    <mergeCell ref="B184:B185"/>
  </mergeCells>
  <pageMargins left="0.26" right="0.33" top="0.65" bottom="1" header="0.5" footer="0.5"/>
  <pageSetup paperSize="8" scale="40" fitToHeight="2" orientation="portrait" r:id="rId1"/>
  <headerFooter alignWithMargins="0"/>
  <rowBreaks count="1" manualBreakCount="1">
    <brk id="133"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5"/>
  <sheetViews>
    <sheetView zoomScaleNormal="100" zoomScaleSheetLayoutView="100" workbookViewId="0"/>
  </sheetViews>
  <sheetFormatPr defaultRowHeight="12" x14ac:dyDescent="0.2"/>
  <cols>
    <col min="1" max="1" width="26.28515625" style="382" customWidth="1"/>
    <col min="2" max="2" width="29.140625" style="352" customWidth="1"/>
    <col min="3" max="3" width="36.85546875" style="352" customWidth="1"/>
    <col min="4" max="4" width="24.7109375" style="353" bestFit="1" customWidth="1"/>
    <col min="5" max="5" width="15.140625" style="356" bestFit="1" customWidth="1"/>
    <col min="6" max="6" width="14.85546875" style="355" customWidth="1"/>
    <col min="7" max="256" width="9.140625" style="382"/>
    <col min="257" max="257" width="26.28515625" style="382" customWidth="1"/>
    <col min="258" max="258" width="29.140625" style="382" customWidth="1"/>
    <col min="259" max="259" width="36.85546875" style="382" customWidth="1"/>
    <col min="260" max="260" width="24.7109375" style="382" bestFit="1" customWidth="1"/>
    <col min="261" max="261" width="15.140625" style="382" bestFit="1" customWidth="1"/>
    <col min="262" max="262" width="14.85546875" style="382" customWidth="1"/>
    <col min="263" max="512" width="9.140625" style="382"/>
    <col min="513" max="513" width="26.28515625" style="382" customWidth="1"/>
    <col min="514" max="514" width="29.140625" style="382" customWidth="1"/>
    <col min="515" max="515" width="36.85546875" style="382" customWidth="1"/>
    <col min="516" max="516" width="24.7109375" style="382" bestFit="1" customWidth="1"/>
    <col min="517" max="517" width="15.140625" style="382" bestFit="1" customWidth="1"/>
    <col min="518" max="518" width="14.85546875" style="382" customWidth="1"/>
    <col min="519" max="768" width="9.140625" style="382"/>
    <col min="769" max="769" width="26.28515625" style="382" customWidth="1"/>
    <col min="770" max="770" width="29.140625" style="382" customWidth="1"/>
    <col min="771" max="771" width="36.85546875" style="382" customWidth="1"/>
    <col min="772" max="772" width="24.7109375" style="382" bestFit="1" customWidth="1"/>
    <col min="773" max="773" width="15.140625" style="382" bestFit="1" customWidth="1"/>
    <col min="774" max="774" width="14.85546875" style="382" customWidth="1"/>
    <col min="775" max="1024" width="9.140625" style="382"/>
    <col min="1025" max="1025" width="26.28515625" style="382" customWidth="1"/>
    <col min="1026" max="1026" width="29.140625" style="382" customWidth="1"/>
    <col min="1027" max="1027" width="36.85546875" style="382" customWidth="1"/>
    <col min="1028" max="1028" width="24.7109375" style="382" bestFit="1" customWidth="1"/>
    <col min="1029" max="1029" width="15.140625" style="382" bestFit="1" customWidth="1"/>
    <col min="1030" max="1030" width="14.85546875" style="382" customWidth="1"/>
    <col min="1031" max="1280" width="9.140625" style="382"/>
    <col min="1281" max="1281" width="26.28515625" style="382" customWidth="1"/>
    <col min="1282" max="1282" width="29.140625" style="382" customWidth="1"/>
    <col min="1283" max="1283" width="36.85546875" style="382" customWidth="1"/>
    <col min="1284" max="1284" width="24.7109375" style="382" bestFit="1" customWidth="1"/>
    <col min="1285" max="1285" width="15.140625" style="382" bestFit="1" customWidth="1"/>
    <col min="1286" max="1286" width="14.85546875" style="382" customWidth="1"/>
    <col min="1287" max="1536" width="9.140625" style="382"/>
    <col min="1537" max="1537" width="26.28515625" style="382" customWidth="1"/>
    <col min="1538" max="1538" width="29.140625" style="382" customWidth="1"/>
    <col min="1539" max="1539" width="36.85546875" style="382" customWidth="1"/>
    <col min="1540" max="1540" width="24.7109375" style="382" bestFit="1" customWidth="1"/>
    <col min="1541" max="1541" width="15.140625" style="382" bestFit="1" customWidth="1"/>
    <col min="1542" max="1542" width="14.85546875" style="382" customWidth="1"/>
    <col min="1543" max="1792" width="9.140625" style="382"/>
    <col min="1793" max="1793" width="26.28515625" style="382" customWidth="1"/>
    <col min="1794" max="1794" width="29.140625" style="382" customWidth="1"/>
    <col min="1795" max="1795" width="36.85546875" style="382" customWidth="1"/>
    <col min="1796" max="1796" width="24.7109375" style="382" bestFit="1" customWidth="1"/>
    <col min="1797" max="1797" width="15.140625" style="382" bestFit="1" customWidth="1"/>
    <col min="1798" max="1798" width="14.85546875" style="382" customWidth="1"/>
    <col min="1799" max="2048" width="9.140625" style="382"/>
    <col min="2049" max="2049" width="26.28515625" style="382" customWidth="1"/>
    <col min="2050" max="2050" width="29.140625" style="382" customWidth="1"/>
    <col min="2051" max="2051" width="36.85546875" style="382" customWidth="1"/>
    <col min="2052" max="2052" width="24.7109375" style="382" bestFit="1" customWidth="1"/>
    <col min="2053" max="2053" width="15.140625" style="382" bestFit="1" customWidth="1"/>
    <col min="2054" max="2054" width="14.85546875" style="382" customWidth="1"/>
    <col min="2055" max="2304" width="9.140625" style="382"/>
    <col min="2305" max="2305" width="26.28515625" style="382" customWidth="1"/>
    <col min="2306" max="2306" width="29.140625" style="382" customWidth="1"/>
    <col min="2307" max="2307" width="36.85546875" style="382" customWidth="1"/>
    <col min="2308" max="2308" width="24.7109375" style="382" bestFit="1" customWidth="1"/>
    <col min="2309" max="2309" width="15.140625" style="382" bestFit="1" customWidth="1"/>
    <col min="2310" max="2310" width="14.85546875" style="382" customWidth="1"/>
    <col min="2311" max="2560" width="9.140625" style="382"/>
    <col min="2561" max="2561" width="26.28515625" style="382" customWidth="1"/>
    <col min="2562" max="2562" width="29.140625" style="382" customWidth="1"/>
    <col min="2563" max="2563" width="36.85546875" style="382" customWidth="1"/>
    <col min="2564" max="2564" width="24.7109375" style="382" bestFit="1" customWidth="1"/>
    <col min="2565" max="2565" width="15.140625" style="382" bestFit="1" customWidth="1"/>
    <col min="2566" max="2566" width="14.85546875" style="382" customWidth="1"/>
    <col min="2567" max="2816" width="9.140625" style="382"/>
    <col min="2817" max="2817" width="26.28515625" style="382" customWidth="1"/>
    <col min="2818" max="2818" width="29.140625" style="382" customWidth="1"/>
    <col min="2819" max="2819" width="36.85546875" style="382" customWidth="1"/>
    <col min="2820" max="2820" width="24.7109375" style="382" bestFit="1" customWidth="1"/>
    <col min="2821" max="2821" width="15.140625" style="382" bestFit="1" customWidth="1"/>
    <col min="2822" max="2822" width="14.85546875" style="382" customWidth="1"/>
    <col min="2823" max="3072" width="9.140625" style="382"/>
    <col min="3073" max="3073" width="26.28515625" style="382" customWidth="1"/>
    <col min="3074" max="3074" width="29.140625" style="382" customWidth="1"/>
    <col min="3075" max="3075" width="36.85546875" style="382" customWidth="1"/>
    <col min="3076" max="3076" width="24.7109375" style="382" bestFit="1" customWidth="1"/>
    <col min="3077" max="3077" width="15.140625" style="382" bestFit="1" customWidth="1"/>
    <col min="3078" max="3078" width="14.85546875" style="382" customWidth="1"/>
    <col min="3079" max="3328" width="9.140625" style="382"/>
    <col min="3329" max="3329" width="26.28515625" style="382" customWidth="1"/>
    <col min="3330" max="3330" width="29.140625" style="382" customWidth="1"/>
    <col min="3331" max="3331" width="36.85546875" style="382" customWidth="1"/>
    <col min="3332" max="3332" width="24.7109375" style="382" bestFit="1" customWidth="1"/>
    <col min="3333" max="3333" width="15.140625" style="382" bestFit="1" customWidth="1"/>
    <col min="3334" max="3334" width="14.85546875" style="382" customWidth="1"/>
    <col min="3335" max="3584" width="9.140625" style="382"/>
    <col min="3585" max="3585" width="26.28515625" style="382" customWidth="1"/>
    <col min="3586" max="3586" width="29.140625" style="382" customWidth="1"/>
    <col min="3587" max="3587" width="36.85546875" style="382" customWidth="1"/>
    <col min="3588" max="3588" width="24.7109375" style="382" bestFit="1" customWidth="1"/>
    <col min="3589" max="3589" width="15.140625" style="382" bestFit="1" customWidth="1"/>
    <col min="3590" max="3590" width="14.85546875" style="382" customWidth="1"/>
    <col min="3591" max="3840" width="9.140625" style="382"/>
    <col min="3841" max="3841" width="26.28515625" style="382" customWidth="1"/>
    <col min="3842" max="3842" width="29.140625" style="382" customWidth="1"/>
    <col min="3843" max="3843" width="36.85546875" style="382" customWidth="1"/>
    <col min="3844" max="3844" width="24.7109375" style="382" bestFit="1" customWidth="1"/>
    <col min="3845" max="3845" width="15.140625" style="382" bestFit="1" customWidth="1"/>
    <col min="3846" max="3846" width="14.85546875" style="382" customWidth="1"/>
    <col min="3847" max="4096" width="9.140625" style="382"/>
    <col min="4097" max="4097" width="26.28515625" style="382" customWidth="1"/>
    <col min="4098" max="4098" width="29.140625" style="382" customWidth="1"/>
    <col min="4099" max="4099" width="36.85546875" style="382" customWidth="1"/>
    <col min="4100" max="4100" width="24.7109375" style="382" bestFit="1" customWidth="1"/>
    <col min="4101" max="4101" width="15.140625" style="382" bestFit="1" customWidth="1"/>
    <col min="4102" max="4102" width="14.85546875" style="382" customWidth="1"/>
    <col min="4103" max="4352" width="9.140625" style="382"/>
    <col min="4353" max="4353" width="26.28515625" style="382" customWidth="1"/>
    <col min="4354" max="4354" width="29.140625" style="382" customWidth="1"/>
    <col min="4355" max="4355" width="36.85546875" style="382" customWidth="1"/>
    <col min="4356" max="4356" width="24.7109375" style="382" bestFit="1" customWidth="1"/>
    <col min="4357" max="4357" width="15.140625" style="382" bestFit="1" customWidth="1"/>
    <col min="4358" max="4358" width="14.85546875" style="382" customWidth="1"/>
    <col min="4359" max="4608" width="9.140625" style="382"/>
    <col min="4609" max="4609" width="26.28515625" style="382" customWidth="1"/>
    <col min="4610" max="4610" width="29.140625" style="382" customWidth="1"/>
    <col min="4611" max="4611" width="36.85546875" style="382" customWidth="1"/>
    <col min="4612" max="4612" width="24.7109375" style="382" bestFit="1" customWidth="1"/>
    <col min="4613" max="4613" width="15.140625" style="382" bestFit="1" customWidth="1"/>
    <col min="4614" max="4614" width="14.85546875" style="382" customWidth="1"/>
    <col min="4615" max="4864" width="9.140625" style="382"/>
    <col min="4865" max="4865" width="26.28515625" style="382" customWidth="1"/>
    <col min="4866" max="4866" width="29.140625" style="382" customWidth="1"/>
    <col min="4867" max="4867" width="36.85546875" style="382" customWidth="1"/>
    <col min="4868" max="4868" width="24.7109375" style="382" bestFit="1" customWidth="1"/>
    <col min="4869" max="4869" width="15.140625" style="382" bestFit="1" customWidth="1"/>
    <col min="4870" max="4870" width="14.85546875" style="382" customWidth="1"/>
    <col min="4871" max="5120" width="9.140625" style="382"/>
    <col min="5121" max="5121" width="26.28515625" style="382" customWidth="1"/>
    <col min="5122" max="5122" width="29.140625" style="382" customWidth="1"/>
    <col min="5123" max="5123" width="36.85546875" style="382" customWidth="1"/>
    <col min="5124" max="5124" width="24.7109375" style="382" bestFit="1" customWidth="1"/>
    <col min="5125" max="5125" width="15.140625" style="382" bestFit="1" customWidth="1"/>
    <col min="5126" max="5126" width="14.85546875" style="382" customWidth="1"/>
    <col min="5127" max="5376" width="9.140625" style="382"/>
    <col min="5377" max="5377" width="26.28515625" style="382" customWidth="1"/>
    <col min="5378" max="5378" width="29.140625" style="382" customWidth="1"/>
    <col min="5379" max="5379" width="36.85546875" style="382" customWidth="1"/>
    <col min="5380" max="5380" width="24.7109375" style="382" bestFit="1" customWidth="1"/>
    <col min="5381" max="5381" width="15.140625" style="382" bestFit="1" customWidth="1"/>
    <col min="5382" max="5382" width="14.85546875" style="382" customWidth="1"/>
    <col min="5383" max="5632" width="9.140625" style="382"/>
    <col min="5633" max="5633" width="26.28515625" style="382" customWidth="1"/>
    <col min="5634" max="5634" width="29.140625" style="382" customWidth="1"/>
    <col min="5635" max="5635" width="36.85546875" style="382" customWidth="1"/>
    <col min="5636" max="5636" width="24.7109375" style="382" bestFit="1" customWidth="1"/>
    <col min="5637" max="5637" width="15.140625" style="382" bestFit="1" customWidth="1"/>
    <col min="5638" max="5638" width="14.85546875" style="382" customWidth="1"/>
    <col min="5639" max="5888" width="9.140625" style="382"/>
    <col min="5889" max="5889" width="26.28515625" style="382" customWidth="1"/>
    <col min="5890" max="5890" width="29.140625" style="382" customWidth="1"/>
    <col min="5891" max="5891" width="36.85546875" style="382" customWidth="1"/>
    <col min="5892" max="5892" width="24.7109375" style="382" bestFit="1" customWidth="1"/>
    <col min="5893" max="5893" width="15.140625" style="382" bestFit="1" customWidth="1"/>
    <col min="5894" max="5894" width="14.85546875" style="382" customWidth="1"/>
    <col min="5895" max="6144" width="9.140625" style="382"/>
    <col min="6145" max="6145" width="26.28515625" style="382" customWidth="1"/>
    <col min="6146" max="6146" width="29.140625" style="382" customWidth="1"/>
    <col min="6147" max="6147" width="36.85546875" style="382" customWidth="1"/>
    <col min="6148" max="6148" width="24.7109375" style="382" bestFit="1" customWidth="1"/>
    <col min="6149" max="6149" width="15.140625" style="382" bestFit="1" customWidth="1"/>
    <col min="6150" max="6150" width="14.85546875" style="382" customWidth="1"/>
    <col min="6151" max="6400" width="9.140625" style="382"/>
    <col min="6401" max="6401" width="26.28515625" style="382" customWidth="1"/>
    <col min="6402" max="6402" width="29.140625" style="382" customWidth="1"/>
    <col min="6403" max="6403" width="36.85546875" style="382" customWidth="1"/>
    <col min="6404" max="6404" width="24.7109375" style="382" bestFit="1" customWidth="1"/>
    <col min="6405" max="6405" width="15.140625" style="382" bestFit="1" customWidth="1"/>
    <col min="6406" max="6406" width="14.85546875" style="382" customWidth="1"/>
    <col min="6407" max="6656" width="9.140625" style="382"/>
    <col min="6657" max="6657" width="26.28515625" style="382" customWidth="1"/>
    <col min="6658" max="6658" width="29.140625" style="382" customWidth="1"/>
    <col min="6659" max="6659" width="36.85546875" style="382" customWidth="1"/>
    <col min="6660" max="6660" width="24.7109375" style="382" bestFit="1" customWidth="1"/>
    <col min="6661" max="6661" width="15.140625" style="382" bestFit="1" customWidth="1"/>
    <col min="6662" max="6662" width="14.85546875" style="382" customWidth="1"/>
    <col min="6663" max="6912" width="9.140625" style="382"/>
    <col min="6913" max="6913" width="26.28515625" style="382" customWidth="1"/>
    <col min="6914" max="6914" width="29.140625" style="382" customWidth="1"/>
    <col min="6915" max="6915" width="36.85546875" style="382" customWidth="1"/>
    <col min="6916" max="6916" width="24.7109375" style="382" bestFit="1" customWidth="1"/>
    <col min="6917" max="6917" width="15.140625" style="382" bestFit="1" customWidth="1"/>
    <col min="6918" max="6918" width="14.85546875" style="382" customWidth="1"/>
    <col min="6919" max="7168" width="9.140625" style="382"/>
    <col min="7169" max="7169" width="26.28515625" style="382" customWidth="1"/>
    <col min="7170" max="7170" width="29.140625" style="382" customWidth="1"/>
    <col min="7171" max="7171" width="36.85546875" style="382" customWidth="1"/>
    <col min="7172" max="7172" width="24.7109375" style="382" bestFit="1" customWidth="1"/>
    <col min="7173" max="7173" width="15.140625" style="382" bestFit="1" customWidth="1"/>
    <col min="7174" max="7174" width="14.85546875" style="382" customWidth="1"/>
    <col min="7175" max="7424" width="9.140625" style="382"/>
    <col min="7425" max="7425" width="26.28515625" style="382" customWidth="1"/>
    <col min="7426" max="7426" width="29.140625" style="382" customWidth="1"/>
    <col min="7427" max="7427" width="36.85546875" style="382" customWidth="1"/>
    <col min="7428" max="7428" width="24.7109375" style="382" bestFit="1" customWidth="1"/>
    <col min="7429" max="7429" width="15.140625" style="382" bestFit="1" customWidth="1"/>
    <col min="7430" max="7430" width="14.85546875" style="382" customWidth="1"/>
    <col min="7431" max="7680" width="9.140625" style="382"/>
    <col min="7681" max="7681" width="26.28515625" style="382" customWidth="1"/>
    <col min="7682" max="7682" width="29.140625" style="382" customWidth="1"/>
    <col min="7683" max="7683" width="36.85546875" style="382" customWidth="1"/>
    <col min="7684" max="7684" width="24.7109375" style="382" bestFit="1" customWidth="1"/>
    <col min="7685" max="7685" width="15.140625" style="382" bestFit="1" customWidth="1"/>
    <col min="7686" max="7686" width="14.85546875" style="382" customWidth="1"/>
    <col min="7687" max="7936" width="9.140625" style="382"/>
    <col min="7937" max="7937" width="26.28515625" style="382" customWidth="1"/>
    <col min="7938" max="7938" width="29.140625" style="382" customWidth="1"/>
    <col min="7939" max="7939" width="36.85546875" style="382" customWidth="1"/>
    <col min="7940" max="7940" width="24.7109375" style="382" bestFit="1" customWidth="1"/>
    <col min="7941" max="7941" width="15.140625" style="382" bestFit="1" customWidth="1"/>
    <col min="7942" max="7942" width="14.85546875" style="382" customWidth="1"/>
    <col min="7943" max="8192" width="9.140625" style="382"/>
    <col min="8193" max="8193" width="26.28515625" style="382" customWidth="1"/>
    <col min="8194" max="8194" width="29.140625" style="382" customWidth="1"/>
    <col min="8195" max="8195" width="36.85546875" style="382" customWidth="1"/>
    <col min="8196" max="8196" width="24.7109375" style="382" bestFit="1" customWidth="1"/>
    <col min="8197" max="8197" width="15.140625" style="382" bestFit="1" customWidth="1"/>
    <col min="8198" max="8198" width="14.85546875" style="382" customWidth="1"/>
    <col min="8199" max="8448" width="9.140625" style="382"/>
    <col min="8449" max="8449" width="26.28515625" style="382" customWidth="1"/>
    <col min="8450" max="8450" width="29.140625" style="382" customWidth="1"/>
    <col min="8451" max="8451" width="36.85546875" style="382" customWidth="1"/>
    <col min="8452" max="8452" width="24.7109375" style="382" bestFit="1" customWidth="1"/>
    <col min="8453" max="8453" width="15.140625" style="382" bestFit="1" customWidth="1"/>
    <col min="8454" max="8454" width="14.85546875" style="382" customWidth="1"/>
    <col min="8455" max="8704" width="9.140625" style="382"/>
    <col min="8705" max="8705" width="26.28515625" style="382" customWidth="1"/>
    <col min="8706" max="8706" width="29.140625" style="382" customWidth="1"/>
    <col min="8707" max="8707" width="36.85546875" style="382" customWidth="1"/>
    <col min="8708" max="8708" width="24.7109375" style="382" bestFit="1" customWidth="1"/>
    <col min="8709" max="8709" width="15.140625" style="382" bestFit="1" customWidth="1"/>
    <col min="8710" max="8710" width="14.85546875" style="382" customWidth="1"/>
    <col min="8711" max="8960" width="9.140625" style="382"/>
    <col min="8961" max="8961" width="26.28515625" style="382" customWidth="1"/>
    <col min="8962" max="8962" width="29.140625" style="382" customWidth="1"/>
    <col min="8963" max="8963" width="36.85546875" style="382" customWidth="1"/>
    <col min="8964" max="8964" width="24.7109375" style="382" bestFit="1" customWidth="1"/>
    <col min="8965" max="8965" width="15.140625" style="382" bestFit="1" customWidth="1"/>
    <col min="8966" max="8966" width="14.85546875" style="382" customWidth="1"/>
    <col min="8967" max="9216" width="9.140625" style="382"/>
    <col min="9217" max="9217" width="26.28515625" style="382" customWidth="1"/>
    <col min="9218" max="9218" width="29.140625" style="382" customWidth="1"/>
    <col min="9219" max="9219" width="36.85546875" style="382" customWidth="1"/>
    <col min="9220" max="9220" width="24.7109375" style="382" bestFit="1" customWidth="1"/>
    <col min="9221" max="9221" width="15.140625" style="382" bestFit="1" customWidth="1"/>
    <col min="9222" max="9222" width="14.85546875" style="382" customWidth="1"/>
    <col min="9223" max="9472" width="9.140625" style="382"/>
    <col min="9473" max="9473" width="26.28515625" style="382" customWidth="1"/>
    <col min="9474" max="9474" width="29.140625" style="382" customWidth="1"/>
    <col min="9475" max="9475" width="36.85546875" style="382" customWidth="1"/>
    <col min="9476" max="9476" width="24.7109375" style="382" bestFit="1" customWidth="1"/>
    <col min="9477" max="9477" width="15.140625" style="382" bestFit="1" customWidth="1"/>
    <col min="9478" max="9478" width="14.85546875" style="382" customWidth="1"/>
    <col min="9479" max="9728" width="9.140625" style="382"/>
    <col min="9729" max="9729" width="26.28515625" style="382" customWidth="1"/>
    <col min="9730" max="9730" width="29.140625" style="382" customWidth="1"/>
    <col min="9731" max="9731" width="36.85546875" style="382" customWidth="1"/>
    <col min="9732" max="9732" width="24.7109375" style="382" bestFit="1" customWidth="1"/>
    <col min="9733" max="9733" width="15.140625" style="382" bestFit="1" customWidth="1"/>
    <col min="9734" max="9734" width="14.85546875" style="382" customWidth="1"/>
    <col min="9735" max="9984" width="9.140625" style="382"/>
    <col min="9985" max="9985" width="26.28515625" style="382" customWidth="1"/>
    <col min="9986" max="9986" width="29.140625" style="382" customWidth="1"/>
    <col min="9987" max="9987" width="36.85546875" style="382" customWidth="1"/>
    <col min="9988" max="9988" width="24.7109375" style="382" bestFit="1" customWidth="1"/>
    <col min="9989" max="9989" width="15.140625" style="382" bestFit="1" customWidth="1"/>
    <col min="9990" max="9990" width="14.85546875" style="382" customWidth="1"/>
    <col min="9991" max="10240" width="9.140625" style="382"/>
    <col min="10241" max="10241" width="26.28515625" style="382" customWidth="1"/>
    <col min="10242" max="10242" width="29.140625" style="382" customWidth="1"/>
    <col min="10243" max="10243" width="36.85546875" style="382" customWidth="1"/>
    <col min="10244" max="10244" width="24.7109375" style="382" bestFit="1" customWidth="1"/>
    <col min="10245" max="10245" width="15.140625" style="382" bestFit="1" customWidth="1"/>
    <col min="10246" max="10246" width="14.85546875" style="382" customWidth="1"/>
    <col min="10247" max="10496" width="9.140625" style="382"/>
    <col min="10497" max="10497" width="26.28515625" style="382" customWidth="1"/>
    <col min="10498" max="10498" width="29.140625" style="382" customWidth="1"/>
    <col min="10499" max="10499" width="36.85546875" style="382" customWidth="1"/>
    <col min="10500" max="10500" width="24.7109375" style="382" bestFit="1" customWidth="1"/>
    <col min="10501" max="10501" width="15.140625" style="382" bestFit="1" customWidth="1"/>
    <col min="10502" max="10502" width="14.85546875" style="382" customWidth="1"/>
    <col min="10503" max="10752" width="9.140625" style="382"/>
    <col min="10753" max="10753" width="26.28515625" style="382" customWidth="1"/>
    <col min="10754" max="10754" width="29.140625" style="382" customWidth="1"/>
    <col min="10755" max="10755" width="36.85546875" style="382" customWidth="1"/>
    <col min="10756" max="10756" width="24.7109375" style="382" bestFit="1" customWidth="1"/>
    <col min="10757" max="10757" width="15.140625" style="382" bestFit="1" customWidth="1"/>
    <col min="10758" max="10758" width="14.85546875" style="382" customWidth="1"/>
    <col min="10759" max="11008" width="9.140625" style="382"/>
    <col min="11009" max="11009" width="26.28515625" style="382" customWidth="1"/>
    <col min="11010" max="11010" width="29.140625" style="382" customWidth="1"/>
    <col min="11011" max="11011" width="36.85546875" style="382" customWidth="1"/>
    <col min="11012" max="11012" width="24.7109375" style="382" bestFit="1" customWidth="1"/>
    <col min="11013" max="11013" width="15.140625" style="382" bestFit="1" customWidth="1"/>
    <col min="11014" max="11014" width="14.85546875" style="382" customWidth="1"/>
    <col min="11015" max="11264" width="9.140625" style="382"/>
    <col min="11265" max="11265" width="26.28515625" style="382" customWidth="1"/>
    <col min="11266" max="11266" width="29.140625" style="382" customWidth="1"/>
    <col min="11267" max="11267" width="36.85546875" style="382" customWidth="1"/>
    <col min="11268" max="11268" width="24.7109375" style="382" bestFit="1" customWidth="1"/>
    <col min="11269" max="11269" width="15.140625" style="382" bestFit="1" customWidth="1"/>
    <col min="11270" max="11270" width="14.85546875" style="382" customWidth="1"/>
    <col min="11271" max="11520" width="9.140625" style="382"/>
    <col min="11521" max="11521" width="26.28515625" style="382" customWidth="1"/>
    <col min="11522" max="11522" width="29.140625" style="382" customWidth="1"/>
    <col min="11523" max="11523" width="36.85546875" style="382" customWidth="1"/>
    <col min="11524" max="11524" width="24.7109375" style="382" bestFit="1" customWidth="1"/>
    <col min="11525" max="11525" width="15.140625" style="382" bestFit="1" customWidth="1"/>
    <col min="11526" max="11526" width="14.85546875" style="382" customWidth="1"/>
    <col min="11527" max="11776" width="9.140625" style="382"/>
    <col min="11777" max="11777" width="26.28515625" style="382" customWidth="1"/>
    <col min="11778" max="11778" width="29.140625" style="382" customWidth="1"/>
    <col min="11779" max="11779" width="36.85546875" style="382" customWidth="1"/>
    <col min="11780" max="11780" width="24.7109375" style="382" bestFit="1" customWidth="1"/>
    <col min="11781" max="11781" width="15.140625" style="382" bestFit="1" customWidth="1"/>
    <col min="11782" max="11782" width="14.85546875" style="382" customWidth="1"/>
    <col min="11783" max="12032" width="9.140625" style="382"/>
    <col min="12033" max="12033" width="26.28515625" style="382" customWidth="1"/>
    <col min="12034" max="12034" width="29.140625" style="382" customWidth="1"/>
    <col min="12035" max="12035" width="36.85546875" style="382" customWidth="1"/>
    <col min="12036" max="12036" width="24.7109375" style="382" bestFit="1" customWidth="1"/>
    <col min="12037" max="12037" width="15.140625" style="382" bestFit="1" customWidth="1"/>
    <col min="12038" max="12038" width="14.85546875" style="382" customWidth="1"/>
    <col min="12039" max="12288" width="9.140625" style="382"/>
    <col min="12289" max="12289" width="26.28515625" style="382" customWidth="1"/>
    <col min="12290" max="12290" width="29.140625" style="382" customWidth="1"/>
    <col min="12291" max="12291" width="36.85546875" style="382" customWidth="1"/>
    <col min="12292" max="12292" width="24.7109375" style="382" bestFit="1" customWidth="1"/>
    <col min="12293" max="12293" width="15.140625" style="382" bestFit="1" customWidth="1"/>
    <col min="12294" max="12294" width="14.85546875" style="382" customWidth="1"/>
    <col min="12295" max="12544" width="9.140625" style="382"/>
    <col min="12545" max="12545" width="26.28515625" style="382" customWidth="1"/>
    <col min="12546" max="12546" width="29.140625" style="382" customWidth="1"/>
    <col min="12547" max="12547" width="36.85546875" style="382" customWidth="1"/>
    <col min="12548" max="12548" width="24.7109375" style="382" bestFit="1" customWidth="1"/>
    <col min="12549" max="12549" width="15.140625" style="382" bestFit="1" customWidth="1"/>
    <col min="12550" max="12550" width="14.85546875" style="382" customWidth="1"/>
    <col min="12551" max="12800" width="9.140625" style="382"/>
    <col min="12801" max="12801" width="26.28515625" style="382" customWidth="1"/>
    <col min="12802" max="12802" width="29.140625" style="382" customWidth="1"/>
    <col min="12803" max="12803" width="36.85546875" style="382" customWidth="1"/>
    <col min="12804" max="12804" width="24.7109375" style="382" bestFit="1" customWidth="1"/>
    <col min="12805" max="12805" width="15.140625" style="382" bestFit="1" customWidth="1"/>
    <col min="12806" max="12806" width="14.85546875" style="382" customWidth="1"/>
    <col min="12807" max="13056" width="9.140625" style="382"/>
    <col min="13057" max="13057" width="26.28515625" style="382" customWidth="1"/>
    <col min="13058" max="13058" width="29.140625" style="382" customWidth="1"/>
    <col min="13059" max="13059" width="36.85546875" style="382" customWidth="1"/>
    <col min="13060" max="13060" width="24.7109375" style="382" bestFit="1" customWidth="1"/>
    <col min="13061" max="13061" width="15.140625" style="382" bestFit="1" customWidth="1"/>
    <col min="13062" max="13062" width="14.85546875" style="382" customWidth="1"/>
    <col min="13063" max="13312" width="9.140625" style="382"/>
    <col min="13313" max="13313" width="26.28515625" style="382" customWidth="1"/>
    <col min="13314" max="13314" width="29.140625" style="382" customWidth="1"/>
    <col min="13315" max="13315" width="36.85546875" style="382" customWidth="1"/>
    <col min="13316" max="13316" width="24.7109375" style="382" bestFit="1" customWidth="1"/>
    <col min="13317" max="13317" width="15.140625" style="382" bestFit="1" customWidth="1"/>
    <col min="13318" max="13318" width="14.85546875" style="382" customWidth="1"/>
    <col min="13319" max="13568" width="9.140625" style="382"/>
    <col min="13569" max="13569" width="26.28515625" style="382" customWidth="1"/>
    <col min="13570" max="13570" width="29.140625" style="382" customWidth="1"/>
    <col min="13571" max="13571" width="36.85546875" style="382" customWidth="1"/>
    <col min="13572" max="13572" width="24.7109375" style="382" bestFit="1" customWidth="1"/>
    <col min="13573" max="13573" width="15.140625" style="382" bestFit="1" customWidth="1"/>
    <col min="13574" max="13574" width="14.85546875" style="382" customWidth="1"/>
    <col min="13575" max="13824" width="9.140625" style="382"/>
    <col min="13825" max="13825" width="26.28515625" style="382" customWidth="1"/>
    <col min="13826" max="13826" width="29.140625" style="382" customWidth="1"/>
    <col min="13827" max="13827" width="36.85546875" style="382" customWidth="1"/>
    <col min="13828" max="13828" width="24.7109375" style="382" bestFit="1" customWidth="1"/>
    <col min="13829" max="13829" width="15.140625" style="382" bestFit="1" customWidth="1"/>
    <col min="13830" max="13830" width="14.85546875" style="382" customWidth="1"/>
    <col min="13831" max="14080" width="9.140625" style="382"/>
    <col min="14081" max="14081" width="26.28515625" style="382" customWidth="1"/>
    <col min="14082" max="14082" width="29.140625" style="382" customWidth="1"/>
    <col min="14083" max="14083" width="36.85546875" style="382" customWidth="1"/>
    <col min="14084" max="14084" width="24.7109375" style="382" bestFit="1" customWidth="1"/>
    <col min="14085" max="14085" width="15.140625" style="382" bestFit="1" customWidth="1"/>
    <col min="14086" max="14086" width="14.85546875" style="382" customWidth="1"/>
    <col min="14087" max="14336" width="9.140625" style="382"/>
    <col min="14337" max="14337" width="26.28515625" style="382" customWidth="1"/>
    <col min="14338" max="14338" width="29.140625" style="382" customWidth="1"/>
    <col min="14339" max="14339" width="36.85546875" style="382" customWidth="1"/>
    <col min="14340" max="14340" width="24.7109375" style="382" bestFit="1" customWidth="1"/>
    <col min="14341" max="14341" width="15.140625" style="382" bestFit="1" customWidth="1"/>
    <col min="14342" max="14342" width="14.85546875" style="382" customWidth="1"/>
    <col min="14343" max="14592" width="9.140625" style="382"/>
    <col min="14593" max="14593" width="26.28515625" style="382" customWidth="1"/>
    <col min="14594" max="14594" width="29.140625" style="382" customWidth="1"/>
    <col min="14595" max="14595" width="36.85546875" style="382" customWidth="1"/>
    <col min="14596" max="14596" width="24.7109375" style="382" bestFit="1" customWidth="1"/>
    <col min="14597" max="14597" width="15.140625" style="382" bestFit="1" customWidth="1"/>
    <col min="14598" max="14598" width="14.85546875" style="382" customWidth="1"/>
    <col min="14599" max="14848" width="9.140625" style="382"/>
    <col min="14849" max="14849" width="26.28515625" style="382" customWidth="1"/>
    <col min="14850" max="14850" width="29.140625" style="382" customWidth="1"/>
    <col min="14851" max="14851" width="36.85546875" style="382" customWidth="1"/>
    <col min="14852" max="14852" width="24.7109375" style="382" bestFit="1" customWidth="1"/>
    <col min="14853" max="14853" width="15.140625" style="382" bestFit="1" customWidth="1"/>
    <col min="14854" max="14854" width="14.85546875" style="382" customWidth="1"/>
    <col min="14855" max="15104" width="9.140625" style="382"/>
    <col min="15105" max="15105" width="26.28515625" style="382" customWidth="1"/>
    <col min="15106" max="15106" width="29.140625" style="382" customWidth="1"/>
    <col min="15107" max="15107" width="36.85546875" style="382" customWidth="1"/>
    <col min="15108" max="15108" width="24.7109375" style="382" bestFit="1" customWidth="1"/>
    <col min="15109" max="15109" width="15.140625" style="382" bestFit="1" customWidth="1"/>
    <col min="15110" max="15110" width="14.85546875" style="382" customWidth="1"/>
    <col min="15111" max="15360" width="9.140625" style="382"/>
    <col min="15361" max="15361" width="26.28515625" style="382" customWidth="1"/>
    <col min="15362" max="15362" width="29.140625" style="382" customWidth="1"/>
    <col min="15363" max="15363" width="36.85546875" style="382" customWidth="1"/>
    <col min="15364" max="15364" width="24.7109375" style="382" bestFit="1" customWidth="1"/>
    <col min="15365" max="15365" width="15.140625" style="382" bestFit="1" customWidth="1"/>
    <col min="15366" max="15366" width="14.85546875" style="382" customWidth="1"/>
    <col min="15367" max="15616" width="9.140625" style="382"/>
    <col min="15617" max="15617" width="26.28515625" style="382" customWidth="1"/>
    <col min="15618" max="15618" width="29.140625" style="382" customWidth="1"/>
    <col min="15619" max="15619" width="36.85546875" style="382" customWidth="1"/>
    <col min="15620" max="15620" width="24.7109375" style="382" bestFit="1" customWidth="1"/>
    <col min="15621" max="15621" width="15.140625" style="382" bestFit="1" customWidth="1"/>
    <col min="15622" max="15622" width="14.85546875" style="382" customWidth="1"/>
    <col min="15623" max="15872" width="9.140625" style="382"/>
    <col min="15873" max="15873" width="26.28515625" style="382" customWidth="1"/>
    <col min="15874" max="15874" width="29.140625" style="382" customWidth="1"/>
    <col min="15875" max="15875" width="36.85546875" style="382" customWidth="1"/>
    <col min="15876" max="15876" width="24.7109375" style="382" bestFit="1" customWidth="1"/>
    <col min="15877" max="15877" width="15.140625" style="382" bestFit="1" customWidth="1"/>
    <col min="15878" max="15878" width="14.85546875" style="382" customWidth="1"/>
    <col min="15879" max="16128" width="9.140625" style="382"/>
    <col min="16129" max="16129" width="26.28515625" style="382" customWidth="1"/>
    <col min="16130" max="16130" width="29.140625" style="382" customWidth="1"/>
    <col min="16131" max="16131" width="36.85546875" style="382" customWidth="1"/>
    <col min="16132" max="16132" width="24.7109375" style="382" bestFit="1" customWidth="1"/>
    <col min="16133" max="16133" width="15.140625" style="382" bestFit="1" customWidth="1"/>
    <col min="16134" max="16134" width="14.85546875" style="382" customWidth="1"/>
    <col min="16135" max="16384" width="9.140625" style="382"/>
  </cols>
  <sheetData>
    <row r="1" spans="1:10" s="353" customFormat="1" x14ac:dyDescent="0.2">
      <c r="A1" s="351" t="s">
        <v>2704</v>
      </c>
      <c r="B1" s="352"/>
      <c r="C1" s="352"/>
      <c r="E1" s="354"/>
      <c r="F1" s="355"/>
    </row>
    <row r="2" spans="1:10" s="353" customFormat="1" x14ac:dyDescent="0.2">
      <c r="A2" s="351"/>
      <c r="B2" s="352"/>
      <c r="C2" s="352"/>
      <c r="E2" s="356"/>
      <c r="F2" s="355"/>
    </row>
    <row r="3" spans="1:10" s="353" customFormat="1" x14ac:dyDescent="0.2">
      <c r="A3" s="432" t="s">
        <v>2539</v>
      </c>
      <c r="B3" s="433"/>
      <c r="C3" s="433"/>
      <c r="D3" s="433"/>
      <c r="E3" s="433"/>
      <c r="F3" s="434"/>
    </row>
    <row r="4" spans="1:10" s="353" customFormat="1" x14ac:dyDescent="0.2">
      <c r="A4" s="357"/>
      <c r="B4" s="358"/>
      <c r="C4" s="358"/>
      <c r="D4" s="359"/>
      <c r="E4" s="360"/>
      <c r="F4" s="361"/>
    </row>
    <row r="5" spans="1:10" s="353" customFormat="1" x14ac:dyDescent="0.2">
      <c r="A5" s="435" t="s">
        <v>2643</v>
      </c>
      <c r="B5" s="436"/>
      <c r="C5" s="436"/>
      <c r="D5" s="436"/>
      <c r="E5" s="436"/>
      <c r="F5" s="437"/>
    </row>
    <row r="6" spans="1:10" s="353" customFormat="1" x14ac:dyDescent="0.2">
      <c r="A6" s="438" t="s">
        <v>2644</v>
      </c>
      <c r="B6" s="436"/>
      <c r="C6" s="436"/>
      <c r="D6" s="436"/>
      <c r="E6" s="436"/>
      <c r="F6" s="437"/>
    </row>
    <row r="7" spans="1:10" s="353" customFormat="1" x14ac:dyDescent="0.2">
      <c r="A7" s="362"/>
      <c r="B7" s="363"/>
      <c r="C7" s="363"/>
      <c r="D7" s="364"/>
      <c r="E7" s="365"/>
      <c r="F7" s="366"/>
    </row>
    <row r="8" spans="1:10" s="353" customFormat="1" x14ac:dyDescent="0.2">
      <c r="A8" s="367" t="s">
        <v>2645</v>
      </c>
      <c r="B8" s="368"/>
      <c r="C8" s="368"/>
      <c r="D8" s="369"/>
      <c r="E8" s="370"/>
      <c r="F8" s="371"/>
    </row>
    <row r="9" spans="1:10" s="353" customFormat="1" ht="84" x14ac:dyDescent="0.2">
      <c r="A9" s="372" t="s">
        <v>2646</v>
      </c>
      <c r="B9" s="372" t="s">
        <v>2647</v>
      </c>
      <c r="C9" s="372" t="s">
        <v>2648</v>
      </c>
      <c r="D9" s="372" t="s">
        <v>2649</v>
      </c>
      <c r="E9" s="373" t="s">
        <v>2650</v>
      </c>
      <c r="F9" s="374" t="s">
        <v>2651</v>
      </c>
    </row>
    <row r="10" spans="1:10" s="353" customFormat="1" x14ac:dyDescent="0.2">
      <c r="A10" s="375" t="s">
        <v>2652</v>
      </c>
      <c r="B10" s="375" t="s">
        <v>6</v>
      </c>
      <c r="C10" s="375" t="s">
        <v>10</v>
      </c>
      <c r="D10" s="376" t="s">
        <v>2653</v>
      </c>
      <c r="E10" s="377">
        <v>460.49037568075011</v>
      </c>
      <c r="F10" s="378">
        <v>0</v>
      </c>
      <c r="I10" s="355"/>
      <c r="J10" s="355"/>
    </row>
    <row r="11" spans="1:10" s="353" customFormat="1" x14ac:dyDescent="0.2">
      <c r="A11" s="375"/>
      <c r="B11" s="375"/>
      <c r="C11" s="375" t="s">
        <v>10</v>
      </c>
      <c r="D11" s="376" t="s">
        <v>2654</v>
      </c>
      <c r="E11" s="377">
        <v>245.05119120300003</v>
      </c>
      <c r="F11" s="378">
        <v>101.21892</v>
      </c>
      <c r="I11" s="355"/>
      <c r="J11" s="355"/>
    </row>
    <row r="12" spans="1:10" s="353" customFormat="1" x14ac:dyDescent="0.2">
      <c r="A12" s="375"/>
      <c r="B12" s="375"/>
      <c r="C12" s="375" t="s">
        <v>1171</v>
      </c>
      <c r="D12" s="376" t="s">
        <v>2654</v>
      </c>
      <c r="E12" s="377">
        <v>0.42943161699999999</v>
      </c>
      <c r="F12" s="378">
        <v>0.51376270000000002</v>
      </c>
      <c r="I12" s="355"/>
      <c r="J12" s="355"/>
    </row>
    <row r="13" spans="1:10" s="353" customFormat="1" x14ac:dyDescent="0.2">
      <c r="A13" s="375"/>
      <c r="B13" s="375"/>
      <c r="C13" s="375" t="s">
        <v>8</v>
      </c>
      <c r="D13" s="376" t="s">
        <v>2654</v>
      </c>
      <c r="E13" s="377">
        <v>1.451985554</v>
      </c>
      <c r="F13" s="378">
        <v>1.3419175000000001</v>
      </c>
      <c r="I13" s="355"/>
      <c r="J13" s="355"/>
    </row>
    <row r="14" spans="1:10" s="353" customFormat="1" x14ac:dyDescent="0.2">
      <c r="A14" s="375"/>
      <c r="B14" s="375"/>
      <c r="C14" s="375" t="s">
        <v>1327</v>
      </c>
      <c r="D14" s="376" t="s">
        <v>2655</v>
      </c>
      <c r="E14" s="377">
        <v>0</v>
      </c>
      <c r="F14" s="378">
        <v>2.2336946000000002</v>
      </c>
      <c r="I14" s="355"/>
      <c r="J14" s="355"/>
    </row>
    <row r="15" spans="1:10" s="353" customFormat="1" x14ac:dyDescent="0.2">
      <c r="A15" s="375"/>
      <c r="B15" s="375"/>
      <c r="C15" s="375" t="s">
        <v>1192</v>
      </c>
      <c r="D15" s="376" t="s">
        <v>2655</v>
      </c>
      <c r="E15" s="377">
        <v>0</v>
      </c>
      <c r="F15" s="378">
        <v>24.964822000000002</v>
      </c>
      <c r="I15" s="355"/>
      <c r="J15" s="355"/>
    </row>
    <row r="16" spans="1:10" s="353" customFormat="1" x14ac:dyDescent="0.2">
      <c r="A16" s="375"/>
      <c r="B16" s="375"/>
      <c r="C16" s="375" t="s">
        <v>1170</v>
      </c>
      <c r="D16" s="376" t="s">
        <v>2654</v>
      </c>
      <c r="E16" s="377">
        <v>82.705616571999997</v>
      </c>
      <c r="F16" s="378">
        <v>100.91219599999999</v>
      </c>
      <c r="I16" s="355"/>
      <c r="J16" s="355"/>
    </row>
    <row r="17" spans="1:10" s="353" customFormat="1" x14ac:dyDescent="0.2">
      <c r="A17" s="375"/>
      <c r="B17" s="375"/>
      <c r="C17" s="375" t="s">
        <v>1166</v>
      </c>
      <c r="D17" s="376" t="s">
        <v>2654</v>
      </c>
      <c r="E17" s="377">
        <v>36.080589433</v>
      </c>
      <c r="F17" s="378">
        <v>42.941360000000003</v>
      </c>
      <c r="I17" s="355"/>
      <c r="J17" s="355"/>
    </row>
    <row r="18" spans="1:10" s="353" customFormat="1" x14ac:dyDescent="0.2">
      <c r="A18" s="375"/>
      <c r="B18" s="375"/>
      <c r="C18" s="375" t="s">
        <v>6</v>
      </c>
      <c r="D18" s="376" t="s">
        <v>775</v>
      </c>
      <c r="E18" s="377">
        <v>1543.601015</v>
      </c>
      <c r="F18" s="378">
        <v>0</v>
      </c>
      <c r="I18" s="355"/>
      <c r="J18" s="355"/>
    </row>
    <row r="19" spans="1:10" s="353" customFormat="1" x14ac:dyDescent="0.2">
      <c r="A19" s="375"/>
      <c r="B19" s="375"/>
      <c r="C19" s="375" t="s">
        <v>1169</v>
      </c>
      <c r="D19" s="376" t="s">
        <v>775</v>
      </c>
      <c r="E19" s="377">
        <v>24.980824999999999</v>
      </c>
      <c r="F19" s="378">
        <v>0</v>
      </c>
      <c r="I19" s="355"/>
      <c r="J19" s="355"/>
    </row>
    <row r="20" spans="1:10" s="353" customFormat="1" x14ac:dyDescent="0.2">
      <c r="A20" s="375"/>
      <c r="B20" s="375"/>
      <c r="C20" s="375" t="s">
        <v>1172</v>
      </c>
      <c r="D20" s="376" t="s">
        <v>775</v>
      </c>
      <c r="E20" s="377">
        <v>129.63519217499999</v>
      </c>
      <c r="F20" s="378">
        <v>0</v>
      </c>
      <c r="I20" s="355"/>
      <c r="J20" s="355"/>
    </row>
    <row r="21" spans="1:10" s="353" customFormat="1" x14ac:dyDescent="0.2">
      <c r="A21" s="375"/>
      <c r="B21" s="375"/>
      <c r="C21" s="375" t="s">
        <v>1612</v>
      </c>
      <c r="D21" s="376" t="s">
        <v>2654</v>
      </c>
      <c r="E21" s="377">
        <v>0.69117407399999964</v>
      </c>
      <c r="F21" s="378">
        <v>2.1654714399999997</v>
      </c>
      <c r="I21" s="355"/>
      <c r="J21" s="355"/>
    </row>
    <row r="22" spans="1:10" s="353" customFormat="1" x14ac:dyDescent="0.2">
      <c r="A22" s="375"/>
      <c r="B22" s="375"/>
      <c r="C22" s="375" t="s">
        <v>1551</v>
      </c>
      <c r="D22" s="376" t="s">
        <v>775</v>
      </c>
      <c r="E22" s="377">
        <v>74.992372125000003</v>
      </c>
      <c r="F22" s="378">
        <v>0</v>
      </c>
      <c r="I22" s="355"/>
      <c r="J22" s="355"/>
    </row>
    <row r="23" spans="1:10" s="353" customFormat="1" x14ac:dyDescent="0.2">
      <c r="A23" s="375"/>
      <c r="B23" s="375"/>
      <c r="C23" s="375" t="s">
        <v>1174</v>
      </c>
      <c r="D23" s="376" t="s">
        <v>2655</v>
      </c>
      <c r="E23" s="377">
        <v>0</v>
      </c>
      <c r="F23" s="378">
        <v>2.3650883999999999</v>
      </c>
      <c r="I23" s="355"/>
      <c r="J23" s="355"/>
    </row>
    <row r="24" spans="1:10" s="353" customFormat="1" x14ac:dyDescent="0.2">
      <c r="A24" s="375"/>
      <c r="B24" s="375"/>
      <c r="C24" s="375" t="s">
        <v>1163</v>
      </c>
      <c r="D24" s="376" t="s">
        <v>2654</v>
      </c>
      <c r="E24" s="377">
        <v>101.84954800899999</v>
      </c>
      <c r="F24" s="378">
        <v>122.86519949000001</v>
      </c>
      <c r="I24" s="355"/>
      <c r="J24" s="355"/>
    </row>
    <row r="25" spans="1:10" s="353" customFormat="1" x14ac:dyDescent="0.2">
      <c r="A25" s="375"/>
      <c r="B25" s="375"/>
      <c r="C25" s="375" t="s">
        <v>5</v>
      </c>
      <c r="D25" s="376" t="s">
        <v>775</v>
      </c>
      <c r="E25" s="377">
        <v>374.41958207499999</v>
      </c>
      <c r="F25" s="378">
        <v>0</v>
      </c>
      <c r="I25" s="355"/>
      <c r="J25" s="355"/>
    </row>
    <row r="26" spans="1:10" s="353" customFormat="1" x14ac:dyDescent="0.2">
      <c r="A26" s="375"/>
      <c r="B26" s="375"/>
      <c r="C26" s="375"/>
      <c r="D26" s="376"/>
      <c r="E26" s="377"/>
      <c r="F26" s="378"/>
      <c r="I26" s="355"/>
      <c r="J26" s="355"/>
    </row>
    <row r="27" spans="1:10" s="353" customFormat="1" ht="36" x14ac:dyDescent="0.2">
      <c r="A27" s="375" t="s">
        <v>2656</v>
      </c>
      <c r="B27" s="375"/>
      <c r="C27" s="375" t="s">
        <v>1328</v>
      </c>
      <c r="D27" s="376" t="s">
        <v>2655</v>
      </c>
      <c r="E27" s="377">
        <v>0</v>
      </c>
      <c r="F27" s="378">
        <v>4.0045289999999998</v>
      </c>
      <c r="I27" s="355"/>
      <c r="J27" s="355"/>
    </row>
    <row r="28" spans="1:10" s="353" customFormat="1" x14ac:dyDescent="0.2">
      <c r="A28" s="375"/>
      <c r="B28" s="375"/>
      <c r="C28" s="375" t="s">
        <v>1327</v>
      </c>
      <c r="D28" s="376" t="s">
        <v>2655</v>
      </c>
      <c r="E28" s="377">
        <v>0</v>
      </c>
      <c r="F28" s="378">
        <v>5.339372</v>
      </c>
      <c r="I28" s="355"/>
      <c r="J28" s="355"/>
    </row>
    <row r="29" spans="1:10" s="353" customFormat="1" x14ac:dyDescent="0.2">
      <c r="A29" s="375"/>
      <c r="B29" s="375"/>
      <c r="C29" s="375" t="s">
        <v>1188</v>
      </c>
      <c r="D29" s="376" t="s">
        <v>2655</v>
      </c>
      <c r="E29" s="377">
        <v>0</v>
      </c>
      <c r="F29" s="378">
        <v>30.451080000000001</v>
      </c>
      <c r="I29" s="355"/>
      <c r="J29" s="355"/>
    </row>
    <row r="30" spans="1:10" s="353" customFormat="1" x14ac:dyDescent="0.2">
      <c r="A30" s="375"/>
      <c r="B30" s="375"/>
      <c r="C30" s="375" t="s">
        <v>6</v>
      </c>
      <c r="D30" s="376" t="s">
        <v>562</v>
      </c>
      <c r="E30" s="377">
        <v>15.06719505</v>
      </c>
      <c r="F30" s="378">
        <v>0</v>
      </c>
      <c r="I30" s="355"/>
      <c r="J30" s="355"/>
    </row>
    <row r="31" spans="1:10" s="353" customFormat="1" x14ac:dyDescent="0.2">
      <c r="A31" s="375"/>
      <c r="B31" s="375"/>
      <c r="C31" s="375" t="s">
        <v>6</v>
      </c>
      <c r="D31" s="376" t="s">
        <v>2655</v>
      </c>
      <c r="E31" s="377">
        <v>117.41297640000001</v>
      </c>
      <c r="F31" s="378">
        <v>0</v>
      </c>
      <c r="I31" s="355"/>
      <c r="J31" s="355"/>
    </row>
    <row r="32" spans="1:10" s="353" customFormat="1" x14ac:dyDescent="0.2">
      <c r="A32" s="375"/>
      <c r="B32" s="375"/>
      <c r="C32" s="375" t="s">
        <v>1172</v>
      </c>
      <c r="D32" s="376" t="s">
        <v>775</v>
      </c>
      <c r="E32" s="377">
        <v>97.076400000000007</v>
      </c>
      <c r="F32" s="378">
        <v>49.392150000000001</v>
      </c>
      <c r="I32" s="355"/>
      <c r="J32" s="355"/>
    </row>
    <row r="33" spans="1:10" s="353" customFormat="1" x14ac:dyDescent="0.2">
      <c r="A33" s="375"/>
      <c r="B33" s="375"/>
      <c r="C33" s="375" t="s">
        <v>1174</v>
      </c>
      <c r="D33" s="376" t="s">
        <v>2655</v>
      </c>
      <c r="E33" s="377">
        <v>0</v>
      </c>
      <c r="F33" s="378">
        <v>1.0678744</v>
      </c>
      <c r="I33" s="355"/>
      <c r="J33" s="355"/>
    </row>
    <row r="34" spans="1:10" s="353" customFormat="1" x14ac:dyDescent="0.2">
      <c r="A34" s="375"/>
      <c r="B34" s="375"/>
      <c r="C34" s="375"/>
      <c r="D34" s="376"/>
      <c r="E34" s="377"/>
      <c r="F34" s="378"/>
      <c r="I34" s="355"/>
      <c r="J34" s="355"/>
    </row>
    <row r="35" spans="1:10" s="353" customFormat="1" x14ac:dyDescent="0.2">
      <c r="A35" s="375" t="s">
        <v>2657</v>
      </c>
      <c r="B35" s="375" t="s">
        <v>5</v>
      </c>
      <c r="C35" s="375" t="s">
        <v>10</v>
      </c>
      <c r="D35" s="376" t="s">
        <v>2653</v>
      </c>
      <c r="E35" s="377">
        <v>362.56106503599995</v>
      </c>
      <c r="F35" s="378">
        <v>0</v>
      </c>
      <c r="I35" s="355"/>
      <c r="J35" s="355"/>
    </row>
    <row r="36" spans="1:10" s="353" customFormat="1" x14ac:dyDescent="0.2">
      <c r="A36" s="375"/>
      <c r="B36" s="375"/>
      <c r="C36" s="375" t="s">
        <v>10</v>
      </c>
      <c r="D36" s="376" t="s">
        <v>2654</v>
      </c>
      <c r="E36" s="377">
        <v>159.40675957900004</v>
      </c>
      <c r="F36" s="378">
        <v>51.649650000000001</v>
      </c>
      <c r="I36" s="355"/>
      <c r="J36" s="355"/>
    </row>
    <row r="37" spans="1:10" s="353" customFormat="1" x14ac:dyDescent="0.2">
      <c r="A37" s="375"/>
      <c r="B37" s="375"/>
      <c r="C37" s="375" t="s">
        <v>1173</v>
      </c>
      <c r="D37" s="376" t="s">
        <v>562</v>
      </c>
      <c r="E37" s="377">
        <v>10.2444503</v>
      </c>
      <c r="F37" s="378">
        <v>10.129429999999999</v>
      </c>
      <c r="I37" s="355"/>
      <c r="J37" s="355"/>
    </row>
    <row r="38" spans="1:10" s="353" customFormat="1" x14ac:dyDescent="0.2">
      <c r="A38" s="375"/>
      <c r="B38" s="375"/>
      <c r="C38" s="375" t="s">
        <v>6</v>
      </c>
      <c r="D38" s="376" t="s">
        <v>2658</v>
      </c>
      <c r="E38" s="377">
        <v>397.22419335000001</v>
      </c>
      <c r="F38" s="378">
        <v>0</v>
      </c>
      <c r="I38" s="355"/>
      <c r="J38" s="355"/>
    </row>
    <row r="39" spans="1:10" s="353" customFormat="1" x14ac:dyDescent="0.2">
      <c r="A39" s="375"/>
      <c r="B39" s="375"/>
      <c r="C39" s="375" t="s">
        <v>1169</v>
      </c>
      <c r="D39" s="376" t="s">
        <v>2658</v>
      </c>
      <c r="E39" s="377">
        <v>24.266557375000001</v>
      </c>
      <c r="F39" s="378">
        <v>0</v>
      </c>
      <c r="I39" s="355"/>
      <c r="J39" s="355"/>
    </row>
    <row r="40" spans="1:10" s="353" customFormat="1" x14ac:dyDescent="0.2">
      <c r="A40" s="375"/>
      <c r="B40" s="375"/>
      <c r="C40" s="375" t="s">
        <v>1172</v>
      </c>
      <c r="D40" s="376" t="s">
        <v>2658</v>
      </c>
      <c r="E40" s="377">
        <v>122.275336275</v>
      </c>
      <c r="F40" s="378">
        <v>0</v>
      </c>
      <c r="I40" s="355"/>
      <c r="J40" s="355"/>
    </row>
    <row r="41" spans="1:10" s="353" customFormat="1" x14ac:dyDescent="0.2">
      <c r="A41" s="375"/>
      <c r="B41" s="375"/>
      <c r="C41" s="375" t="s">
        <v>1613</v>
      </c>
      <c r="D41" s="376" t="s">
        <v>2654</v>
      </c>
      <c r="E41" s="377">
        <v>0.66604961799999973</v>
      </c>
      <c r="F41" s="378">
        <v>0.43470562499999998</v>
      </c>
      <c r="I41" s="355"/>
      <c r="J41" s="355"/>
    </row>
    <row r="42" spans="1:10" s="353" customFormat="1" x14ac:dyDescent="0.2">
      <c r="A42" s="375"/>
      <c r="B42" s="375"/>
      <c r="C42" s="375" t="s">
        <v>5</v>
      </c>
      <c r="D42" s="376" t="s">
        <v>2658</v>
      </c>
      <c r="E42" s="377">
        <v>160.461391975</v>
      </c>
      <c r="F42" s="378">
        <v>0</v>
      </c>
      <c r="I42" s="355"/>
      <c r="J42" s="355"/>
    </row>
    <row r="43" spans="1:10" s="353" customFormat="1" x14ac:dyDescent="0.2">
      <c r="A43" s="375"/>
      <c r="B43" s="375"/>
      <c r="C43" s="375"/>
      <c r="D43" s="376"/>
      <c r="E43" s="377"/>
      <c r="F43" s="378"/>
      <c r="I43" s="355"/>
      <c r="J43" s="355"/>
    </row>
    <row r="44" spans="1:10" s="353" customFormat="1" x14ac:dyDescent="0.2">
      <c r="A44" s="375" t="s">
        <v>2659</v>
      </c>
      <c r="B44" s="375"/>
      <c r="C44" s="375" t="s">
        <v>10</v>
      </c>
      <c r="D44" s="376" t="s">
        <v>2653</v>
      </c>
      <c r="E44" s="377">
        <v>55.475897262499998</v>
      </c>
      <c r="F44" s="378">
        <v>0</v>
      </c>
      <c r="I44" s="355"/>
      <c r="J44" s="355"/>
    </row>
    <row r="45" spans="1:10" s="353" customFormat="1" x14ac:dyDescent="0.2">
      <c r="A45" s="375"/>
      <c r="B45" s="375"/>
      <c r="C45" s="375" t="s">
        <v>10</v>
      </c>
      <c r="D45" s="376" t="s">
        <v>2654</v>
      </c>
      <c r="E45" s="377">
        <v>31.731195071000005</v>
      </c>
      <c r="F45" s="378">
        <v>0</v>
      </c>
      <c r="I45" s="355"/>
      <c r="J45" s="355"/>
    </row>
    <row r="46" spans="1:10" s="353" customFormat="1" x14ac:dyDescent="0.2">
      <c r="A46" s="375"/>
      <c r="B46" s="375"/>
      <c r="C46" s="375" t="s">
        <v>1523</v>
      </c>
      <c r="D46" s="376" t="s">
        <v>2653</v>
      </c>
      <c r="E46" s="377">
        <v>4.3839247200000004</v>
      </c>
      <c r="F46" s="378">
        <v>0</v>
      </c>
      <c r="I46" s="355"/>
      <c r="J46" s="355"/>
    </row>
    <row r="47" spans="1:10" s="353" customFormat="1" x14ac:dyDescent="0.2">
      <c r="A47" s="375"/>
      <c r="B47" s="375"/>
      <c r="C47" s="375" t="s">
        <v>1523</v>
      </c>
      <c r="D47" s="376" t="s">
        <v>2654</v>
      </c>
      <c r="E47" s="377">
        <v>4.2487581240000001</v>
      </c>
      <c r="F47" s="378">
        <v>0</v>
      </c>
      <c r="I47" s="355"/>
      <c r="J47" s="355"/>
    </row>
    <row r="48" spans="1:10" s="353" customFormat="1" x14ac:dyDescent="0.2">
      <c r="A48" s="375"/>
      <c r="B48" s="375"/>
      <c r="C48" s="375" t="s">
        <v>1612</v>
      </c>
      <c r="D48" s="376" t="s">
        <v>2654</v>
      </c>
      <c r="E48" s="377">
        <v>0.16478072999999993</v>
      </c>
      <c r="F48" s="378">
        <v>0.41378666000000003</v>
      </c>
      <c r="I48" s="355"/>
      <c r="J48" s="355"/>
    </row>
    <row r="49" spans="1:10" s="353" customFormat="1" x14ac:dyDescent="0.2">
      <c r="A49" s="375"/>
      <c r="B49" s="375"/>
      <c r="C49" s="375"/>
      <c r="D49" s="376"/>
      <c r="E49" s="377"/>
      <c r="F49" s="378"/>
      <c r="I49" s="355"/>
      <c r="J49" s="355"/>
    </row>
    <row r="50" spans="1:10" s="353" customFormat="1" x14ac:dyDescent="0.2">
      <c r="A50" s="375" t="s">
        <v>2660</v>
      </c>
      <c r="B50" s="375" t="s">
        <v>1551</v>
      </c>
      <c r="C50" s="375" t="s">
        <v>9</v>
      </c>
      <c r="D50" s="376" t="s">
        <v>2654</v>
      </c>
      <c r="E50" s="377">
        <v>0</v>
      </c>
      <c r="F50" s="379">
        <v>238.14763721999998</v>
      </c>
      <c r="I50" s="355"/>
      <c r="J50" s="355"/>
    </row>
    <row r="51" spans="1:10" s="353" customFormat="1" x14ac:dyDescent="0.2">
      <c r="A51" s="375"/>
      <c r="B51" s="375"/>
      <c r="C51" s="375" t="s">
        <v>3</v>
      </c>
      <c r="D51" s="376" t="s">
        <v>2654</v>
      </c>
      <c r="E51" s="377">
        <v>0</v>
      </c>
      <c r="F51" s="378">
        <v>54.51479475</v>
      </c>
      <c r="I51" s="355"/>
      <c r="J51" s="355"/>
    </row>
    <row r="52" spans="1:10" s="353" customFormat="1" x14ac:dyDescent="0.2">
      <c r="A52" s="375"/>
      <c r="B52" s="375"/>
      <c r="C52" s="375"/>
      <c r="D52" s="376"/>
      <c r="E52" s="377"/>
      <c r="F52" s="378"/>
      <c r="I52" s="355"/>
      <c r="J52" s="355"/>
    </row>
    <row r="53" spans="1:10" s="353" customFormat="1" x14ac:dyDescent="0.2">
      <c r="A53" s="375" t="s">
        <v>2661</v>
      </c>
      <c r="B53" s="375" t="s">
        <v>1551</v>
      </c>
      <c r="C53" s="375" t="s">
        <v>10</v>
      </c>
      <c r="D53" s="376" t="s">
        <v>2653</v>
      </c>
      <c r="E53" s="377">
        <v>255.36438859199995</v>
      </c>
      <c r="F53" s="378">
        <v>0</v>
      </c>
      <c r="I53" s="355"/>
      <c r="J53" s="355"/>
    </row>
    <row r="54" spans="1:10" s="353" customFormat="1" x14ac:dyDescent="0.2">
      <c r="A54" s="375"/>
      <c r="B54" s="375"/>
      <c r="C54" s="375" t="s">
        <v>10</v>
      </c>
      <c r="D54" s="376" t="s">
        <v>2654</v>
      </c>
      <c r="E54" s="377">
        <v>99.736582116999969</v>
      </c>
      <c r="F54" s="379">
        <v>0</v>
      </c>
      <c r="I54" s="355"/>
      <c r="J54" s="355"/>
    </row>
    <row r="55" spans="1:10" s="353" customFormat="1" x14ac:dyDescent="0.2">
      <c r="A55" s="375"/>
      <c r="B55" s="375"/>
      <c r="C55" s="375" t="s">
        <v>1523</v>
      </c>
      <c r="D55" s="376" t="s">
        <v>2653</v>
      </c>
      <c r="E55" s="377">
        <v>17.421327861000002</v>
      </c>
      <c r="F55" s="378">
        <v>0</v>
      </c>
      <c r="I55" s="355"/>
      <c r="J55" s="355"/>
    </row>
    <row r="56" spans="1:10" s="353" customFormat="1" x14ac:dyDescent="0.2">
      <c r="A56" s="375"/>
      <c r="B56" s="375"/>
      <c r="C56" s="375" t="s">
        <v>1523</v>
      </c>
      <c r="D56" s="376" t="s">
        <v>2654</v>
      </c>
      <c r="E56" s="377">
        <v>25.951289652</v>
      </c>
      <c r="F56" s="378">
        <v>26.499480500000001</v>
      </c>
      <c r="I56" s="355"/>
      <c r="J56" s="355"/>
    </row>
    <row r="57" spans="1:10" s="353" customFormat="1" x14ac:dyDescent="0.2">
      <c r="A57" s="375"/>
      <c r="B57" s="375"/>
      <c r="C57" s="375" t="s">
        <v>1171</v>
      </c>
      <c r="D57" s="376" t="s">
        <v>2654</v>
      </c>
      <c r="E57" s="377">
        <v>0.105879877</v>
      </c>
      <c r="F57" s="379">
        <v>0.25335089999999999</v>
      </c>
      <c r="I57" s="355"/>
      <c r="J57" s="355"/>
    </row>
    <row r="58" spans="1:10" s="353" customFormat="1" x14ac:dyDescent="0.2">
      <c r="A58" s="375"/>
      <c r="B58" s="375"/>
      <c r="C58" s="375" t="s">
        <v>2001</v>
      </c>
      <c r="D58" s="376" t="s">
        <v>2654</v>
      </c>
      <c r="E58" s="377">
        <v>22.46169021</v>
      </c>
      <c r="F58" s="379">
        <v>80.803582500000005</v>
      </c>
      <c r="I58" s="355"/>
      <c r="J58" s="355"/>
    </row>
    <row r="59" spans="1:10" s="353" customFormat="1" x14ac:dyDescent="0.2">
      <c r="A59" s="375"/>
      <c r="B59" s="375"/>
      <c r="C59" s="375" t="s">
        <v>1191</v>
      </c>
      <c r="D59" s="376" t="s">
        <v>2654</v>
      </c>
      <c r="E59" s="377">
        <v>22.626889810000002</v>
      </c>
      <c r="F59" s="379">
        <v>38.322522499999998</v>
      </c>
      <c r="I59" s="355"/>
      <c r="J59" s="355"/>
    </row>
    <row r="60" spans="1:10" s="353" customFormat="1" x14ac:dyDescent="0.2">
      <c r="A60" s="375"/>
      <c r="B60" s="375"/>
      <c r="C60" s="375" t="s">
        <v>1170</v>
      </c>
      <c r="D60" s="376" t="s">
        <v>2654</v>
      </c>
      <c r="E60" s="377">
        <v>94.130267757999988</v>
      </c>
      <c r="F60" s="379">
        <v>0</v>
      </c>
      <c r="I60" s="355"/>
      <c r="J60" s="355"/>
    </row>
    <row r="61" spans="1:10" s="353" customFormat="1" x14ac:dyDescent="0.2">
      <c r="A61" s="375"/>
      <c r="B61" s="375"/>
      <c r="C61" s="375" t="s">
        <v>1164</v>
      </c>
      <c r="D61" s="376" t="s">
        <v>2654</v>
      </c>
      <c r="E61" s="377">
        <v>7.0462053299999994</v>
      </c>
      <c r="F61" s="378">
        <v>22.3281475</v>
      </c>
      <c r="I61" s="355"/>
      <c r="J61" s="355"/>
    </row>
    <row r="62" spans="1:10" s="353" customFormat="1" x14ac:dyDescent="0.2">
      <c r="A62" s="375"/>
      <c r="B62" s="375"/>
      <c r="C62" s="375" t="s">
        <v>1165</v>
      </c>
      <c r="D62" s="376" t="s">
        <v>2654</v>
      </c>
      <c r="E62" s="377">
        <v>69.284490004999995</v>
      </c>
      <c r="F62" s="378">
        <v>250.62545850000001</v>
      </c>
      <c r="I62" s="355"/>
      <c r="J62" s="355"/>
    </row>
    <row r="63" spans="1:10" s="353" customFormat="1" x14ac:dyDescent="0.2">
      <c r="A63" s="375"/>
      <c r="B63" s="375"/>
      <c r="C63" s="375" t="s">
        <v>1166</v>
      </c>
      <c r="D63" s="376" t="s">
        <v>2654</v>
      </c>
      <c r="E63" s="377">
        <v>11.348087018000001</v>
      </c>
      <c r="F63" s="379">
        <v>0</v>
      </c>
      <c r="I63" s="355"/>
      <c r="J63" s="355"/>
    </row>
    <row r="64" spans="1:10" s="353" customFormat="1" x14ac:dyDescent="0.2">
      <c r="A64" s="375"/>
      <c r="B64" s="375"/>
      <c r="C64" s="375" t="s">
        <v>1612</v>
      </c>
      <c r="D64" s="376" t="s">
        <v>2654</v>
      </c>
      <c r="E64" s="377">
        <v>0.51306041899999999</v>
      </c>
      <c r="F64" s="379">
        <v>1.4766007000000001</v>
      </c>
      <c r="I64" s="355"/>
      <c r="J64" s="355"/>
    </row>
    <row r="65" spans="1:10" s="353" customFormat="1" x14ac:dyDescent="0.2">
      <c r="A65" s="375"/>
      <c r="B65" s="375"/>
      <c r="C65" s="375"/>
      <c r="D65" s="376"/>
      <c r="E65" s="377"/>
      <c r="F65" s="379"/>
      <c r="I65" s="355"/>
      <c r="J65" s="355"/>
    </row>
    <row r="66" spans="1:10" s="353" customFormat="1" x14ac:dyDescent="0.2">
      <c r="A66" s="375" t="s">
        <v>2662</v>
      </c>
      <c r="B66" s="375" t="s">
        <v>1169</v>
      </c>
      <c r="C66" s="375" t="s">
        <v>10</v>
      </c>
      <c r="D66" s="376" t="s">
        <v>2653</v>
      </c>
      <c r="E66" s="377">
        <v>154.6311011300001</v>
      </c>
      <c r="F66" s="378">
        <v>0</v>
      </c>
      <c r="I66" s="355"/>
      <c r="J66" s="355"/>
    </row>
    <row r="67" spans="1:10" s="353" customFormat="1" x14ac:dyDescent="0.2">
      <c r="A67" s="375"/>
      <c r="B67" s="375" t="s">
        <v>1551</v>
      </c>
      <c r="C67" s="375" t="s">
        <v>10</v>
      </c>
      <c r="D67" s="376" t="s">
        <v>2654</v>
      </c>
      <c r="E67" s="377">
        <v>92.866039504000028</v>
      </c>
      <c r="F67" s="379">
        <v>1.99327575</v>
      </c>
      <c r="I67" s="355"/>
      <c r="J67" s="355"/>
    </row>
    <row r="68" spans="1:10" s="353" customFormat="1" x14ac:dyDescent="0.2">
      <c r="A68" s="375"/>
      <c r="B68" s="375"/>
      <c r="C68" s="375" t="s">
        <v>1523</v>
      </c>
      <c r="D68" s="376" t="s">
        <v>2653</v>
      </c>
      <c r="E68" s="377">
        <v>2.0687018100000003</v>
      </c>
      <c r="F68" s="379">
        <v>0</v>
      </c>
      <c r="I68" s="355"/>
      <c r="J68" s="355"/>
    </row>
    <row r="69" spans="1:10" s="353" customFormat="1" x14ac:dyDescent="0.2">
      <c r="A69" s="375"/>
      <c r="B69" s="375"/>
      <c r="C69" s="375" t="s">
        <v>1180</v>
      </c>
      <c r="D69" s="376" t="s">
        <v>2654</v>
      </c>
      <c r="E69" s="377">
        <v>7.6573186789999994</v>
      </c>
      <c r="F69" s="378">
        <v>9.1295444999999997</v>
      </c>
      <c r="I69" s="355"/>
      <c r="J69" s="355"/>
    </row>
    <row r="70" spans="1:10" s="353" customFormat="1" x14ac:dyDescent="0.2">
      <c r="A70" s="375"/>
      <c r="B70" s="375"/>
      <c r="C70" s="375" t="s">
        <v>1171</v>
      </c>
      <c r="D70" s="376" t="s">
        <v>2654</v>
      </c>
      <c r="E70" s="377">
        <v>0.24325809100000001</v>
      </c>
      <c r="F70" s="379">
        <v>0.26593275</v>
      </c>
      <c r="I70" s="355"/>
      <c r="J70" s="355"/>
    </row>
    <row r="71" spans="1:10" s="353" customFormat="1" x14ac:dyDescent="0.2">
      <c r="A71" s="375"/>
      <c r="B71" s="375"/>
      <c r="C71" s="375" t="s">
        <v>1173</v>
      </c>
      <c r="D71" s="376" t="s">
        <v>562</v>
      </c>
      <c r="E71" s="377">
        <v>10.635697</v>
      </c>
      <c r="F71" s="378">
        <v>0</v>
      </c>
      <c r="I71" s="355"/>
      <c r="J71" s="355"/>
    </row>
    <row r="72" spans="1:10" s="353" customFormat="1" x14ac:dyDescent="0.2">
      <c r="A72" s="375"/>
      <c r="B72" s="375"/>
      <c r="C72" s="375" t="s">
        <v>8</v>
      </c>
      <c r="D72" s="376" t="s">
        <v>2653</v>
      </c>
      <c r="E72" s="377">
        <v>0.3991498</v>
      </c>
      <c r="F72" s="378">
        <v>0</v>
      </c>
      <c r="I72" s="355"/>
      <c r="J72" s="355"/>
    </row>
    <row r="73" spans="1:10" s="353" customFormat="1" x14ac:dyDescent="0.2">
      <c r="A73" s="375"/>
      <c r="B73" s="375"/>
      <c r="C73" s="375" t="s">
        <v>8</v>
      </c>
      <c r="D73" s="376" t="s">
        <v>2654</v>
      </c>
      <c r="E73" s="377">
        <v>0.17333153999999998</v>
      </c>
      <c r="F73" s="378">
        <v>0</v>
      </c>
      <c r="I73" s="355"/>
      <c r="J73" s="355"/>
    </row>
    <row r="74" spans="1:10" s="353" customFormat="1" x14ac:dyDescent="0.2">
      <c r="A74" s="375"/>
      <c r="B74" s="375"/>
      <c r="C74" s="375" t="s">
        <v>1170</v>
      </c>
      <c r="D74" s="376" t="s">
        <v>2654</v>
      </c>
      <c r="E74" s="377">
        <v>63.743960019999996</v>
      </c>
      <c r="F74" s="378">
        <v>71.435879999999997</v>
      </c>
      <c r="I74" s="355"/>
      <c r="J74" s="355"/>
    </row>
    <row r="75" spans="1:10" s="353" customFormat="1" x14ac:dyDescent="0.2">
      <c r="A75" s="375"/>
      <c r="B75" s="375"/>
      <c r="C75" s="375" t="s">
        <v>1164</v>
      </c>
      <c r="D75" s="376" t="s">
        <v>2654</v>
      </c>
      <c r="E75" s="377">
        <v>7.1754165200000006</v>
      </c>
      <c r="F75" s="379">
        <v>7.7437665000000004</v>
      </c>
      <c r="I75" s="355"/>
      <c r="J75" s="355"/>
    </row>
    <row r="76" spans="1:10" s="353" customFormat="1" x14ac:dyDescent="0.2">
      <c r="A76" s="375"/>
      <c r="B76" s="375"/>
      <c r="C76" s="375" t="s">
        <v>3</v>
      </c>
      <c r="D76" s="376" t="s">
        <v>2654</v>
      </c>
      <c r="E76" s="377">
        <v>6.9013452269999993</v>
      </c>
      <c r="F76" s="379">
        <v>20.406068999999999</v>
      </c>
      <c r="I76" s="355"/>
      <c r="J76" s="355"/>
    </row>
    <row r="77" spans="1:10" s="353" customFormat="1" x14ac:dyDescent="0.2">
      <c r="A77" s="375"/>
      <c r="B77" s="375"/>
      <c r="C77" s="375" t="s">
        <v>1166</v>
      </c>
      <c r="D77" s="376" t="s">
        <v>2654</v>
      </c>
      <c r="E77" s="377">
        <v>21.420822711000003</v>
      </c>
      <c r="F77" s="379">
        <v>24.914726999999999</v>
      </c>
      <c r="I77" s="355"/>
      <c r="J77" s="355"/>
    </row>
    <row r="78" spans="1:10" s="353" customFormat="1" x14ac:dyDescent="0.2">
      <c r="A78" s="375"/>
      <c r="B78" s="375"/>
      <c r="C78" s="375" t="s">
        <v>1612</v>
      </c>
      <c r="D78" s="376" t="s">
        <v>2654</v>
      </c>
      <c r="E78" s="377">
        <v>0.333755684</v>
      </c>
      <c r="F78" s="379">
        <v>0.75768875999999996</v>
      </c>
      <c r="I78" s="355"/>
      <c r="J78" s="355"/>
    </row>
    <row r="79" spans="1:10" s="353" customFormat="1" x14ac:dyDescent="0.2">
      <c r="A79" s="375"/>
      <c r="B79" s="375"/>
      <c r="C79" s="375" t="s">
        <v>1163</v>
      </c>
      <c r="D79" s="376" t="s">
        <v>2654</v>
      </c>
      <c r="E79" s="377">
        <v>63.23310206</v>
      </c>
      <c r="F79" s="379">
        <v>76.061645999999996</v>
      </c>
      <c r="I79" s="355"/>
      <c r="J79" s="355"/>
    </row>
    <row r="80" spans="1:10" s="353" customFormat="1" x14ac:dyDescent="0.2">
      <c r="A80" s="375"/>
      <c r="B80" s="375"/>
      <c r="C80" s="375"/>
      <c r="D80" s="376"/>
      <c r="E80" s="377"/>
      <c r="F80" s="379"/>
      <c r="I80" s="355"/>
      <c r="J80" s="355"/>
    </row>
    <row r="81" spans="1:10" s="353" customFormat="1" x14ac:dyDescent="0.2">
      <c r="A81" s="375" t="s">
        <v>2663</v>
      </c>
      <c r="B81" s="375" t="s">
        <v>1551</v>
      </c>
      <c r="C81" s="375" t="s">
        <v>6</v>
      </c>
      <c r="D81" s="376" t="s">
        <v>775</v>
      </c>
      <c r="E81" s="377">
        <v>744.33772899999997</v>
      </c>
      <c r="F81" s="379">
        <v>49.590400000000002</v>
      </c>
      <c r="I81" s="355"/>
      <c r="J81" s="355"/>
    </row>
    <row r="82" spans="1:10" s="353" customFormat="1" x14ac:dyDescent="0.2">
      <c r="A82" s="375"/>
      <c r="B82" s="375"/>
      <c r="C82" s="375" t="s">
        <v>4</v>
      </c>
      <c r="D82" s="376" t="s">
        <v>2654</v>
      </c>
      <c r="E82" s="377">
        <v>30.809776456000002</v>
      </c>
      <c r="F82" s="378">
        <v>116.346057</v>
      </c>
      <c r="I82" s="355"/>
      <c r="J82" s="355"/>
    </row>
    <row r="83" spans="1:10" s="353" customFormat="1" x14ac:dyDescent="0.2">
      <c r="A83" s="375"/>
      <c r="B83" s="375"/>
      <c r="C83" s="375" t="s">
        <v>1172</v>
      </c>
      <c r="D83" s="376" t="s">
        <v>775</v>
      </c>
      <c r="E83" s="377">
        <v>172.25479999999999</v>
      </c>
      <c r="F83" s="378">
        <v>49.111800000000002</v>
      </c>
      <c r="I83" s="355"/>
      <c r="J83" s="355"/>
    </row>
    <row r="84" spans="1:10" s="353" customFormat="1" x14ac:dyDescent="0.2">
      <c r="A84" s="375"/>
      <c r="B84" s="375"/>
      <c r="C84" s="375"/>
      <c r="D84" s="376"/>
      <c r="E84" s="377"/>
      <c r="F84" s="378"/>
      <c r="I84" s="355"/>
      <c r="J84" s="355"/>
    </row>
    <row r="85" spans="1:10" s="353" customFormat="1" ht="24" x14ac:dyDescent="0.2">
      <c r="A85" s="375" t="s">
        <v>2664</v>
      </c>
      <c r="B85" s="375" t="s">
        <v>1551</v>
      </c>
      <c r="C85" s="375" t="s">
        <v>1169</v>
      </c>
      <c r="D85" s="376" t="s">
        <v>562</v>
      </c>
      <c r="E85" s="377">
        <v>19.7264318</v>
      </c>
      <c r="F85" s="379">
        <v>0</v>
      </c>
      <c r="I85" s="355"/>
      <c r="J85" s="355"/>
    </row>
    <row r="86" spans="1:10" s="353" customFormat="1" x14ac:dyDescent="0.2">
      <c r="A86" s="375"/>
      <c r="B86" s="375"/>
      <c r="C86" s="375"/>
      <c r="D86" s="376"/>
      <c r="E86" s="377"/>
      <c r="F86" s="379"/>
      <c r="I86" s="355"/>
      <c r="J86" s="355"/>
    </row>
    <row r="87" spans="1:10" s="353" customFormat="1" x14ac:dyDescent="0.2">
      <c r="A87" s="375" t="s">
        <v>2665</v>
      </c>
      <c r="B87" s="375" t="s">
        <v>1551</v>
      </c>
      <c r="C87" s="375" t="s">
        <v>6</v>
      </c>
      <c r="D87" s="376" t="s">
        <v>775</v>
      </c>
      <c r="E87" s="377">
        <v>2108.249965</v>
      </c>
      <c r="F87" s="378">
        <v>0</v>
      </c>
      <c r="I87" s="355"/>
      <c r="J87" s="355"/>
    </row>
    <row r="88" spans="1:10" s="353" customFormat="1" x14ac:dyDescent="0.2">
      <c r="A88" s="375"/>
      <c r="B88" s="375"/>
      <c r="C88" s="375" t="s">
        <v>1169</v>
      </c>
      <c r="D88" s="376" t="s">
        <v>775</v>
      </c>
      <c r="E88" s="377">
        <v>44.964305000000003</v>
      </c>
      <c r="F88" s="378">
        <v>0</v>
      </c>
      <c r="I88" s="355"/>
      <c r="J88" s="355"/>
    </row>
    <row r="89" spans="1:10" s="353" customFormat="1" x14ac:dyDescent="0.2">
      <c r="A89" s="375"/>
      <c r="B89" s="375"/>
      <c r="C89" s="375" t="s">
        <v>1172</v>
      </c>
      <c r="D89" s="376" t="s">
        <v>775</v>
      </c>
      <c r="E89" s="377">
        <v>94.924904999999995</v>
      </c>
      <c r="F89" s="378">
        <v>0</v>
      </c>
      <c r="I89" s="355"/>
      <c r="J89" s="355"/>
    </row>
    <row r="90" spans="1:10" s="353" customFormat="1" x14ac:dyDescent="0.2">
      <c r="A90" s="375"/>
      <c r="B90" s="375"/>
      <c r="C90" s="375" t="s">
        <v>1551</v>
      </c>
      <c r="D90" s="376" t="s">
        <v>775</v>
      </c>
      <c r="E90" s="377">
        <v>89.991566550000002</v>
      </c>
      <c r="F90" s="378">
        <v>0</v>
      </c>
      <c r="I90" s="355"/>
      <c r="J90" s="355"/>
    </row>
    <row r="91" spans="1:10" s="353" customFormat="1" x14ac:dyDescent="0.2">
      <c r="A91" s="375"/>
      <c r="B91" s="375"/>
      <c r="C91" s="375" t="s">
        <v>5</v>
      </c>
      <c r="D91" s="376" t="s">
        <v>775</v>
      </c>
      <c r="E91" s="377">
        <v>224.82005000000001</v>
      </c>
      <c r="F91" s="378">
        <v>0</v>
      </c>
      <c r="I91" s="355"/>
      <c r="J91" s="355"/>
    </row>
    <row r="92" spans="1:10" s="353" customFormat="1" x14ac:dyDescent="0.2">
      <c r="A92" s="375"/>
      <c r="B92" s="375"/>
      <c r="C92" s="375"/>
      <c r="D92" s="376"/>
      <c r="E92" s="377"/>
      <c r="F92" s="378"/>
      <c r="I92" s="355"/>
      <c r="J92" s="355"/>
    </row>
    <row r="93" spans="1:10" s="353" customFormat="1" x14ac:dyDescent="0.2">
      <c r="A93" s="375" t="s">
        <v>2666</v>
      </c>
      <c r="B93" s="375" t="s">
        <v>1551</v>
      </c>
      <c r="C93" s="375" t="s">
        <v>10</v>
      </c>
      <c r="D93" s="376" t="s">
        <v>2653</v>
      </c>
      <c r="E93" s="377">
        <v>554.38029072399991</v>
      </c>
      <c r="F93" s="378">
        <v>0</v>
      </c>
      <c r="I93" s="355"/>
      <c r="J93" s="355"/>
    </row>
    <row r="94" spans="1:10" s="353" customFormat="1" x14ac:dyDescent="0.2">
      <c r="A94" s="375"/>
      <c r="B94" s="375"/>
      <c r="C94" s="375" t="s">
        <v>10</v>
      </c>
      <c r="D94" s="375" t="s">
        <v>2654</v>
      </c>
      <c r="E94" s="380">
        <v>239.38988652600011</v>
      </c>
      <c r="F94" s="378">
        <v>0</v>
      </c>
      <c r="I94" s="355"/>
      <c r="J94" s="355"/>
    </row>
    <row r="95" spans="1:10" s="353" customFormat="1" x14ac:dyDescent="0.2">
      <c r="A95" s="375"/>
      <c r="B95" s="375"/>
      <c r="C95" s="375" t="s">
        <v>1523</v>
      </c>
      <c r="D95" s="375" t="s">
        <v>2653</v>
      </c>
      <c r="E95" s="380">
        <v>74.212880832999986</v>
      </c>
      <c r="F95" s="378">
        <v>0</v>
      </c>
      <c r="I95" s="355"/>
      <c r="J95" s="355"/>
    </row>
    <row r="96" spans="1:10" s="353" customFormat="1" x14ac:dyDescent="0.2">
      <c r="A96" s="375"/>
      <c r="B96" s="375"/>
      <c r="C96" s="375" t="s">
        <v>1523</v>
      </c>
      <c r="D96" s="375" t="s">
        <v>2654</v>
      </c>
      <c r="E96" s="380">
        <v>27.569536026999998</v>
      </c>
      <c r="F96" s="378">
        <v>27.540288</v>
      </c>
      <c r="I96" s="355"/>
      <c r="J96" s="355"/>
    </row>
    <row r="97" spans="1:10" s="353" customFormat="1" x14ac:dyDescent="0.2">
      <c r="A97" s="375"/>
      <c r="B97" s="375"/>
      <c r="C97" s="375" t="s">
        <v>1171</v>
      </c>
      <c r="D97" s="375" t="s">
        <v>2654</v>
      </c>
      <c r="E97" s="380">
        <v>0.25551469199999999</v>
      </c>
      <c r="F97" s="378">
        <v>0.62484960000000001</v>
      </c>
      <c r="I97" s="355"/>
      <c r="J97" s="355"/>
    </row>
    <row r="98" spans="1:10" s="353" customFormat="1" x14ac:dyDescent="0.2">
      <c r="A98" s="375"/>
      <c r="B98" s="375"/>
      <c r="C98" s="375" t="s">
        <v>8</v>
      </c>
      <c r="D98" s="375" t="s">
        <v>2653</v>
      </c>
      <c r="E98" s="380">
        <v>11.789797908000001</v>
      </c>
      <c r="F98" s="378">
        <v>0</v>
      </c>
      <c r="I98" s="355"/>
      <c r="J98" s="355"/>
    </row>
    <row r="99" spans="1:10" s="353" customFormat="1" x14ac:dyDescent="0.2">
      <c r="A99" s="375"/>
      <c r="B99" s="375"/>
      <c r="C99" s="375" t="s">
        <v>8</v>
      </c>
      <c r="D99" s="375" t="s">
        <v>2654</v>
      </c>
      <c r="E99" s="380">
        <v>1.9917158600000002</v>
      </c>
      <c r="F99" s="378">
        <v>1.7874384000000001</v>
      </c>
      <c r="I99" s="355"/>
      <c r="J99" s="355"/>
    </row>
    <row r="100" spans="1:10" s="353" customFormat="1" x14ac:dyDescent="0.2">
      <c r="A100" s="375"/>
      <c r="B100" s="375"/>
      <c r="C100" s="375" t="s">
        <v>2001</v>
      </c>
      <c r="D100" s="375" t="s">
        <v>2654</v>
      </c>
      <c r="E100" s="380">
        <v>24.812623591000001</v>
      </c>
      <c r="F100" s="378">
        <v>128.88988800000001</v>
      </c>
      <c r="I100" s="355"/>
      <c r="J100" s="355"/>
    </row>
    <row r="101" spans="1:10" s="353" customFormat="1" x14ac:dyDescent="0.2">
      <c r="A101" s="375"/>
      <c r="B101" s="375"/>
      <c r="C101" s="375" t="s">
        <v>1191</v>
      </c>
      <c r="D101" s="375" t="s">
        <v>2654</v>
      </c>
      <c r="E101" s="380">
        <v>10.220865463999999</v>
      </c>
      <c r="F101" s="378">
        <v>68.448672000000002</v>
      </c>
      <c r="I101" s="355"/>
      <c r="J101" s="355"/>
    </row>
    <row r="102" spans="1:10" s="353" customFormat="1" x14ac:dyDescent="0.2">
      <c r="A102" s="375"/>
      <c r="B102" s="375"/>
      <c r="C102" s="375" t="s">
        <v>1170</v>
      </c>
      <c r="D102" s="375" t="s">
        <v>2654</v>
      </c>
      <c r="E102" s="380">
        <v>161.44697236200003</v>
      </c>
      <c r="F102" s="378">
        <v>265.63646399999999</v>
      </c>
      <c r="I102" s="355"/>
      <c r="J102" s="355"/>
    </row>
    <row r="103" spans="1:10" s="353" customFormat="1" x14ac:dyDescent="0.2">
      <c r="A103" s="375"/>
      <c r="B103" s="375"/>
      <c r="C103" s="375" t="s">
        <v>1164</v>
      </c>
      <c r="D103" s="376" t="s">
        <v>2654</v>
      </c>
      <c r="E103" s="377">
        <v>10.838025133</v>
      </c>
      <c r="F103" s="378">
        <v>53.087088000000001</v>
      </c>
      <c r="I103" s="355"/>
      <c r="J103" s="355"/>
    </row>
    <row r="104" spans="1:10" s="353" customFormat="1" x14ac:dyDescent="0.2">
      <c r="A104" s="375"/>
      <c r="B104" s="375"/>
      <c r="C104" s="375" t="s">
        <v>1165</v>
      </c>
      <c r="D104" s="376" t="s">
        <v>2654</v>
      </c>
      <c r="E104" s="377">
        <v>129.643480901</v>
      </c>
      <c r="F104" s="379">
        <v>515.50929599999995</v>
      </c>
      <c r="I104" s="355"/>
      <c r="J104" s="355"/>
    </row>
    <row r="105" spans="1:10" s="353" customFormat="1" x14ac:dyDescent="0.2">
      <c r="A105" s="375"/>
      <c r="B105" s="375"/>
      <c r="C105" s="375" t="s">
        <v>1166</v>
      </c>
      <c r="D105" s="376" t="s">
        <v>2654</v>
      </c>
      <c r="E105" s="377">
        <v>13.932794672</v>
      </c>
      <c r="F105" s="378">
        <v>57.760896000000002</v>
      </c>
      <c r="I105" s="355"/>
      <c r="J105" s="355"/>
    </row>
    <row r="106" spans="1:10" s="353" customFormat="1" x14ac:dyDescent="0.2">
      <c r="A106" s="375"/>
      <c r="B106" s="375"/>
      <c r="C106" s="375" t="s">
        <v>1612</v>
      </c>
      <c r="D106" s="376" t="s">
        <v>2654</v>
      </c>
      <c r="E106" s="377">
        <v>2.6897801720000003</v>
      </c>
      <c r="F106" s="378">
        <v>6.6021307199999999</v>
      </c>
      <c r="I106" s="355"/>
      <c r="J106" s="355"/>
    </row>
    <row r="107" spans="1:10" s="353" customFormat="1" x14ac:dyDescent="0.2">
      <c r="A107" s="375"/>
      <c r="B107" s="375"/>
      <c r="C107" s="375" t="s">
        <v>1163</v>
      </c>
      <c r="D107" s="376" t="s">
        <v>2654</v>
      </c>
      <c r="E107" s="377">
        <v>141.07581606300002</v>
      </c>
      <c r="F107" s="378">
        <v>211.12545600000001</v>
      </c>
      <c r="I107" s="355"/>
      <c r="J107" s="355"/>
    </row>
    <row r="108" spans="1:10" s="353" customFormat="1" x14ac:dyDescent="0.2">
      <c r="A108" s="375"/>
      <c r="B108" s="375"/>
      <c r="C108" s="375"/>
      <c r="D108" s="376"/>
      <c r="E108" s="377"/>
      <c r="F108" s="378"/>
      <c r="I108" s="355"/>
      <c r="J108" s="355"/>
    </row>
    <row r="109" spans="1:10" s="353" customFormat="1" x14ac:dyDescent="0.2">
      <c r="A109" s="375" t="s">
        <v>2667</v>
      </c>
      <c r="B109" s="375"/>
      <c r="C109" s="375" t="s">
        <v>10</v>
      </c>
      <c r="D109" s="376" t="s">
        <v>2653</v>
      </c>
      <c r="E109" s="377">
        <v>69.363750795000001</v>
      </c>
      <c r="F109" s="378">
        <v>0</v>
      </c>
      <c r="I109" s="355"/>
      <c r="J109" s="355"/>
    </row>
    <row r="110" spans="1:10" s="353" customFormat="1" x14ac:dyDescent="0.2">
      <c r="A110" s="375"/>
      <c r="B110" s="375"/>
      <c r="C110" s="375" t="s">
        <v>10</v>
      </c>
      <c r="D110" s="376" t="s">
        <v>2654</v>
      </c>
      <c r="E110" s="377">
        <v>72.122846710000005</v>
      </c>
      <c r="F110" s="378">
        <v>67.524780000000007</v>
      </c>
      <c r="I110" s="355"/>
      <c r="J110" s="355"/>
    </row>
    <row r="111" spans="1:10" s="353" customFormat="1" x14ac:dyDescent="0.2">
      <c r="A111" s="375"/>
      <c r="B111" s="375"/>
      <c r="C111" s="375" t="s">
        <v>1613</v>
      </c>
      <c r="D111" s="376" t="s">
        <v>2654</v>
      </c>
      <c r="E111" s="377">
        <v>0.2859918059999999</v>
      </c>
      <c r="F111" s="378">
        <v>0.55616967000000006</v>
      </c>
      <c r="I111" s="355"/>
      <c r="J111" s="355"/>
    </row>
    <row r="112" spans="1:10" s="353" customFormat="1" x14ac:dyDescent="0.2">
      <c r="A112" s="375"/>
      <c r="B112" s="375"/>
      <c r="C112" s="375"/>
      <c r="D112" s="376"/>
      <c r="E112" s="377"/>
      <c r="F112" s="378"/>
      <c r="I112" s="355"/>
      <c r="J112" s="355"/>
    </row>
    <row r="113" spans="1:10" s="353" customFormat="1" x14ac:dyDescent="0.2">
      <c r="A113" s="375" t="s">
        <v>2629</v>
      </c>
      <c r="B113" s="375" t="s">
        <v>1551</v>
      </c>
      <c r="C113" s="375" t="s">
        <v>1328</v>
      </c>
      <c r="D113" s="376" t="s">
        <v>562</v>
      </c>
      <c r="E113" s="377">
        <v>0</v>
      </c>
      <c r="F113" s="378">
        <v>3.02379</v>
      </c>
      <c r="I113" s="355"/>
      <c r="J113" s="355"/>
    </row>
    <row r="114" spans="1:10" s="353" customFormat="1" x14ac:dyDescent="0.2">
      <c r="A114" s="375"/>
      <c r="B114" s="375"/>
      <c r="C114" s="375" t="s">
        <v>1169</v>
      </c>
      <c r="D114" s="376" t="s">
        <v>562</v>
      </c>
      <c r="E114" s="377">
        <v>12.111811080000001</v>
      </c>
      <c r="F114" s="378">
        <v>0</v>
      </c>
      <c r="I114" s="355"/>
      <c r="J114" s="355"/>
    </row>
    <row r="115" spans="1:10" s="353" customFormat="1" x14ac:dyDescent="0.2">
      <c r="A115" s="375"/>
      <c r="B115" s="375"/>
      <c r="C115" s="375"/>
      <c r="D115" s="376"/>
      <c r="E115" s="377"/>
      <c r="F115" s="378"/>
      <c r="I115" s="355"/>
      <c r="J115" s="355"/>
    </row>
    <row r="116" spans="1:10" s="353" customFormat="1" x14ac:dyDescent="0.2">
      <c r="A116" s="375" t="s">
        <v>2625</v>
      </c>
      <c r="B116" s="375" t="s">
        <v>1169</v>
      </c>
      <c r="C116" s="375" t="s">
        <v>1328</v>
      </c>
      <c r="D116" s="376" t="s">
        <v>562</v>
      </c>
      <c r="E116" s="377">
        <v>0</v>
      </c>
      <c r="F116" s="378">
        <v>3.071742</v>
      </c>
      <c r="I116" s="355"/>
      <c r="J116" s="355"/>
    </row>
    <row r="117" spans="1:10" s="353" customFormat="1" x14ac:dyDescent="0.2">
      <c r="A117" s="375"/>
      <c r="B117" s="375" t="s">
        <v>1172</v>
      </c>
      <c r="C117" s="375" t="s">
        <v>1188</v>
      </c>
      <c r="D117" s="376" t="s">
        <v>562</v>
      </c>
      <c r="E117" s="377">
        <v>0</v>
      </c>
      <c r="F117" s="378">
        <v>45.688983999999998</v>
      </c>
      <c r="I117" s="355"/>
      <c r="J117" s="355"/>
    </row>
    <row r="118" spans="1:10" s="353" customFormat="1" x14ac:dyDescent="0.2">
      <c r="A118" s="375"/>
      <c r="B118" s="375" t="s">
        <v>1551</v>
      </c>
      <c r="C118" s="375"/>
      <c r="D118" s="376"/>
      <c r="E118" s="377"/>
      <c r="F118" s="378"/>
      <c r="I118" s="355"/>
      <c r="J118" s="355"/>
    </row>
    <row r="119" spans="1:10" s="353" customFormat="1" x14ac:dyDescent="0.2">
      <c r="A119" s="375"/>
      <c r="B119" s="375"/>
      <c r="C119" s="375"/>
      <c r="D119" s="376"/>
      <c r="E119" s="377"/>
      <c r="F119" s="378"/>
      <c r="I119" s="355"/>
      <c r="J119" s="355"/>
    </row>
    <row r="120" spans="1:10" s="353" customFormat="1" x14ac:dyDescent="0.2">
      <c r="A120" s="375" t="s">
        <v>2619</v>
      </c>
      <c r="B120" s="375" t="s">
        <v>10</v>
      </c>
      <c r="C120" s="375" t="s">
        <v>10</v>
      </c>
      <c r="D120" s="376" t="s">
        <v>2653</v>
      </c>
      <c r="E120" s="377">
        <v>328.51697205199997</v>
      </c>
      <c r="F120" s="378">
        <v>0</v>
      </c>
      <c r="I120" s="355"/>
      <c r="J120" s="355"/>
    </row>
    <row r="121" spans="1:10" s="353" customFormat="1" x14ac:dyDescent="0.2">
      <c r="A121" s="375"/>
      <c r="B121" s="375" t="s">
        <v>1168</v>
      </c>
      <c r="C121" s="375" t="s">
        <v>10</v>
      </c>
      <c r="D121" s="376" t="s">
        <v>2654</v>
      </c>
      <c r="E121" s="377">
        <v>127.97186417099998</v>
      </c>
      <c r="F121" s="378">
        <v>0.489598125</v>
      </c>
      <c r="I121" s="355"/>
      <c r="J121" s="355"/>
    </row>
    <row r="122" spans="1:10" s="353" customFormat="1" x14ac:dyDescent="0.2">
      <c r="A122" s="375"/>
      <c r="B122" s="375" t="s">
        <v>1175</v>
      </c>
      <c r="C122" s="375" t="s">
        <v>1523</v>
      </c>
      <c r="D122" s="376" t="s">
        <v>2653</v>
      </c>
      <c r="E122" s="377">
        <v>15.080196354500002</v>
      </c>
      <c r="F122" s="378">
        <v>0</v>
      </c>
      <c r="I122" s="355"/>
      <c r="J122" s="355"/>
    </row>
    <row r="123" spans="1:10" s="353" customFormat="1" x14ac:dyDescent="0.2">
      <c r="A123" s="375"/>
      <c r="B123" s="375" t="s">
        <v>6</v>
      </c>
      <c r="C123" s="375" t="s">
        <v>1523</v>
      </c>
      <c r="D123" s="376" t="s">
        <v>2654</v>
      </c>
      <c r="E123" s="377">
        <v>1.4055105540000001</v>
      </c>
      <c r="F123" s="377">
        <v>8.5317795000000007</v>
      </c>
      <c r="I123" s="355"/>
      <c r="J123" s="355"/>
    </row>
    <row r="124" spans="1:10" s="353" customFormat="1" x14ac:dyDescent="0.2">
      <c r="A124" s="375"/>
      <c r="B124" s="375" t="s">
        <v>1169</v>
      </c>
      <c r="C124" s="375" t="s">
        <v>1180</v>
      </c>
      <c r="D124" s="376" t="s">
        <v>2654</v>
      </c>
      <c r="E124" s="377">
        <v>0</v>
      </c>
      <c r="F124" s="378">
        <v>21.116579999999999</v>
      </c>
      <c r="I124" s="355"/>
      <c r="J124" s="355"/>
    </row>
    <row r="125" spans="1:10" s="353" customFormat="1" ht="26.45" customHeight="1" x14ac:dyDescent="0.2">
      <c r="A125" s="375"/>
      <c r="B125" s="375" t="s">
        <v>1172</v>
      </c>
      <c r="C125" s="375" t="s">
        <v>8</v>
      </c>
      <c r="D125" s="376" t="s">
        <v>2653</v>
      </c>
      <c r="E125" s="377">
        <v>0.21102769599999999</v>
      </c>
      <c r="F125" s="378">
        <v>0</v>
      </c>
      <c r="I125" s="355"/>
      <c r="J125" s="355"/>
    </row>
    <row r="126" spans="1:10" s="353" customFormat="1" ht="24" customHeight="1" x14ac:dyDescent="0.2">
      <c r="A126" s="375"/>
      <c r="B126" s="375" t="s">
        <v>1551</v>
      </c>
      <c r="C126" s="375" t="s">
        <v>8</v>
      </c>
      <c r="D126" s="376" t="s">
        <v>2654</v>
      </c>
      <c r="E126" s="377">
        <v>0.198657056</v>
      </c>
      <c r="F126" s="379">
        <v>0</v>
      </c>
      <c r="I126" s="355"/>
      <c r="J126" s="355"/>
    </row>
    <row r="127" spans="1:10" s="353" customFormat="1" x14ac:dyDescent="0.2">
      <c r="A127" s="375"/>
      <c r="B127" s="375" t="s">
        <v>1181</v>
      </c>
      <c r="C127" s="375" t="s">
        <v>2001</v>
      </c>
      <c r="D127" s="376" t="s">
        <v>2654</v>
      </c>
      <c r="E127" s="377">
        <v>0</v>
      </c>
      <c r="F127" s="379">
        <v>67.743351000000004</v>
      </c>
      <c r="I127" s="355"/>
      <c r="J127" s="355"/>
    </row>
    <row r="128" spans="1:10" s="353" customFormat="1" x14ac:dyDescent="0.2">
      <c r="A128" s="375"/>
      <c r="B128" s="375" t="s">
        <v>1174</v>
      </c>
      <c r="C128" s="375" t="s">
        <v>1191</v>
      </c>
      <c r="D128" s="376" t="s">
        <v>2654</v>
      </c>
      <c r="E128" s="377">
        <v>7.6891707120000001</v>
      </c>
      <c r="F128" s="378">
        <v>42.267218999999997</v>
      </c>
      <c r="I128" s="355"/>
      <c r="J128" s="355"/>
    </row>
    <row r="129" spans="1:10" s="353" customFormat="1" x14ac:dyDescent="0.2">
      <c r="A129" s="375"/>
      <c r="B129" s="375" t="s">
        <v>7</v>
      </c>
      <c r="C129" s="375" t="s">
        <v>1170</v>
      </c>
      <c r="D129" s="376" t="s">
        <v>2654</v>
      </c>
      <c r="E129" s="377">
        <v>5.7622742599999999</v>
      </c>
      <c r="F129" s="379">
        <v>0</v>
      </c>
      <c r="I129" s="355"/>
      <c r="J129" s="355"/>
    </row>
    <row r="130" spans="1:10" s="353" customFormat="1" x14ac:dyDescent="0.2">
      <c r="A130" s="375"/>
      <c r="B130" s="375"/>
      <c r="C130" s="375" t="s">
        <v>1170</v>
      </c>
      <c r="D130" s="376" t="s">
        <v>775</v>
      </c>
      <c r="E130" s="377">
        <v>24.411831775</v>
      </c>
      <c r="F130" s="378">
        <v>0</v>
      </c>
      <c r="I130" s="355"/>
      <c r="J130" s="355"/>
    </row>
    <row r="131" spans="1:10" s="353" customFormat="1" x14ac:dyDescent="0.2">
      <c r="A131" s="375"/>
      <c r="B131" s="375"/>
      <c r="C131" s="375" t="s">
        <v>1164</v>
      </c>
      <c r="D131" s="376" t="s">
        <v>2654</v>
      </c>
      <c r="E131" s="377">
        <v>3.2431178749999998</v>
      </c>
      <c r="F131" s="378">
        <v>23.381503500000001</v>
      </c>
      <c r="I131" s="355"/>
      <c r="J131" s="355"/>
    </row>
    <row r="132" spans="1:10" s="353" customFormat="1" x14ac:dyDescent="0.2">
      <c r="A132" s="375"/>
      <c r="B132" s="375"/>
      <c r="C132" s="375" t="s">
        <v>1165</v>
      </c>
      <c r="D132" s="376" t="s">
        <v>2654</v>
      </c>
      <c r="E132" s="377">
        <v>16.871218943999999</v>
      </c>
      <c r="F132" s="378">
        <v>208.13454899999999</v>
      </c>
      <c r="I132" s="355"/>
      <c r="J132" s="355"/>
    </row>
    <row r="133" spans="1:10" s="353" customFormat="1" x14ac:dyDescent="0.2">
      <c r="A133" s="375"/>
      <c r="B133" s="375"/>
      <c r="C133" s="375" t="s">
        <v>3</v>
      </c>
      <c r="D133" s="376" t="s">
        <v>2654</v>
      </c>
      <c r="E133" s="377">
        <v>0</v>
      </c>
      <c r="F133" s="378">
        <v>125.0135595</v>
      </c>
      <c r="I133" s="355"/>
      <c r="J133" s="355"/>
    </row>
    <row r="134" spans="1:10" s="353" customFormat="1" x14ac:dyDescent="0.2">
      <c r="A134" s="375"/>
      <c r="B134" s="375"/>
      <c r="C134" s="375" t="s">
        <v>1169</v>
      </c>
      <c r="D134" s="376" t="s">
        <v>562</v>
      </c>
      <c r="E134" s="377">
        <v>31.5892257</v>
      </c>
      <c r="F134" s="378">
        <v>0</v>
      </c>
      <c r="I134" s="355"/>
      <c r="J134" s="355"/>
    </row>
    <row r="135" spans="1:10" s="353" customFormat="1" x14ac:dyDescent="0.2">
      <c r="A135" s="375"/>
      <c r="B135" s="375"/>
      <c r="C135" s="375" t="s">
        <v>1172</v>
      </c>
      <c r="D135" s="376" t="s">
        <v>775</v>
      </c>
      <c r="E135" s="377">
        <v>122.728259575</v>
      </c>
      <c r="F135" s="378">
        <v>0</v>
      </c>
      <c r="I135" s="355"/>
      <c r="J135" s="355"/>
    </row>
    <row r="136" spans="1:10" s="353" customFormat="1" x14ac:dyDescent="0.2">
      <c r="A136" s="375"/>
      <c r="B136" s="375"/>
      <c r="C136" s="375" t="s">
        <v>1612</v>
      </c>
      <c r="D136" s="376" t="s">
        <v>2654</v>
      </c>
      <c r="E136" s="377">
        <v>1.5827459169999993</v>
      </c>
      <c r="F136" s="378">
        <v>2.1869283899999998</v>
      </c>
      <c r="I136" s="355"/>
      <c r="J136" s="355"/>
    </row>
    <row r="137" spans="1:10" s="353" customFormat="1" x14ac:dyDescent="0.2">
      <c r="A137" s="375"/>
      <c r="B137" s="375"/>
      <c r="C137" s="375" t="s">
        <v>1174</v>
      </c>
      <c r="D137" s="376" t="s">
        <v>562</v>
      </c>
      <c r="E137" s="377">
        <v>0</v>
      </c>
      <c r="F137" s="378">
        <v>76.699799999999996</v>
      </c>
      <c r="I137" s="355"/>
      <c r="J137" s="355"/>
    </row>
    <row r="138" spans="1:10" s="353" customFormat="1" x14ac:dyDescent="0.2">
      <c r="A138" s="375"/>
      <c r="B138" s="375"/>
      <c r="C138" s="375"/>
      <c r="D138" s="376"/>
      <c r="E138" s="377"/>
      <c r="F138" s="379"/>
      <c r="I138" s="355"/>
      <c r="J138" s="355"/>
    </row>
    <row r="139" spans="1:10" s="353" customFormat="1" ht="36" x14ac:dyDescent="0.2">
      <c r="A139" s="375" t="s">
        <v>2668</v>
      </c>
      <c r="B139" s="375"/>
      <c r="C139" s="375" t="s">
        <v>1613</v>
      </c>
      <c r="D139" s="376" t="s">
        <v>2654</v>
      </c>
      <c r="E139" s="377">
        <v>8.1620052999999998E-2</v>
      </c>
      <c r="F139" s="378">
        <v>0</v>
      </c>
      <c r="I139" s="355"/>
      <c r="J139" s="355"/>
    </row>
    <row r="140" spans="1:10" s="353" customFormat="1" x14ac:dyDescent="0.2">
      <c r="A140" s="375"/>
      <c r="B140" s="375"/>
      <c r="C140" s="375"/>
      <c r="D140" s="376"/>
      <c r="E140" s="377"/>
      <c r="F140" s="378"/>
      <c r="I140" s="355"/>
      <c r="J140" s="355"/>
    </row>
    <row r="141" spans="1:10" s="353" customFormat="1" ht="36" x14ac:dyDescent="0.2">
      <c r="A141" s="375" t="s">
        <v>2669</v>
      </c>
      <c r="B141" s="375" t="s">
        <v>1172</v>
      </c>
      <c r="C141" s="375" t="s">
        <v>10</v>
      </c>
      <c r="D141" s="376" t="s">
        <v>2653</v>
      </c>
      <c r="E141" s="377">
        <v>155.65613308199997</v>
      </c>
      <c r="F141" s="378">
        <v>0</v>
      </c>
      <c r="I141" s="355"/>
      <c r="J141" s="355"/>
    </row>
    <row r="142" spans="1:10" s="353" customFormat="1" x14ac:dyDescent="0.2">
      <c r="A142" s="375"/>
      <c r="B142" s="375"/>
      <c r="C142" s="375" t="s">
        <v>10</v>
      </c>
      <c r="D142" s="376" t="s">
        <v>2654</v>
      </c>
      <c r="E142" s="377">
        <v>60.166036657999996</v>
      </c>
      <c r="F142" s="378">
        <v>6.3993165000000003</v>
      </c>
      <c r="I142" s="355"/>
      <c r="J142" s="355"/>
    </row>
    <row r="143" spans="1:10" s="353" customFormat="1" x14ac:dyDescent="0.2">
      <c r="A143" s="375"/>
      <c r="B143" s="375"/>
      <c r="C143" s="375" t="s">
        <v>8</v>
      </c>
      <c r="D143" s="376" t="s">
        <v>2653</v>
      </c>
      <c r="E143" s="377">
        <v>0.17932785600000001</v>
      </c>
      <c r="F143" s="378">
        <v>0</v>
      </c>
      <c r="I143" s="355"/>
      <c r="J143" s="355"/>
    </row>
    <row r="144" spans="1:10" s="353" customFormat="1" x14ac:dyDescent="0.2">
      <c r="A144" s="375"/>
      <c r="B144" s="375"/>
      <c r="C144" s="375" t="s">
        <v>8</v>
      </c>
      <c r="D144" s="376" t="s">
        <v>2654</v>
      </c>
      <c r="E144" s="377">
        <v>0.15887180100000001</v>
      </c>
      <c r="F144" s="378">
        <v>0.17295450000000001</v>
      </c>
      <c r="I144" s="355"/>
      <c r="J144" s="355"/>
    </row>
    <row r="145" spans="1:10" s="353" customFormat="1" x14ac:dyDescent="0.2">
      <c r="A145" s="375"/>
      <c r="B145" s="375"/>
      <c r="C145" s="375" t="s">
        <v>1613</v>
      </c>
      <c r="D145" s="376" t="s">
        <v>2654</v>
      </c>
      <c r="E145" s="377">
        <v>0.57490155600000004</v>
      </c>
      <c r="F145" s="378">
        <v>0.75004601500000001</v>
      </c>
      <c r="I145" s="355"/>
      <c r="J145" s="355"/>
    </row>
    <row r="146" spans="1:10" s="353" customFormat="1" x14ac:dyDescent="0.2">
      <c r="A146" s="375"/>
      <c r="B146" s="375"/>
      <c r="C146" s="375" t="s">
        <v>1163</v>
      </c>
      <c r="D146" s="376" t="s">
        <v>2654</v>
      </c>
      <c r="E146" s="377">
        <v>30.618076975000001</v>
      </c>
      <c r="F146" s="378">
        <v>35.455672499999999</v>
      </c>
      <c r="I146" s="355"/>
      <c r="J146" s="355"/>
    </row>
    <row r="147" spans="1:10" s="353" customFormat="1" x14ac:dyDescent="0.2">
      <c r="A147" s="375"/>
      <c r="B147" s="375"/>
      <c r="C147" s="375"/>
      <c r="D147" s="376"/>
      <c r="E147" s="377"/>
      <c r="F147" s="378"/>
      <c r="I147" s="355"/>
      <c r="J147" s="355"/>
    </row>
    <row r="148" spans="1:10" s="353" customFormat="1" ht="24" x14ac:dyDescent="0.2">
      <c r="A148" s="375" t="s">
        <v>2670</v>
      </c>
      <c r="B148" s="375"/>
      <c r="C148" s="375" t="s">
        <v>10</v>
      </c>
      <c r="D148" s="375" t="s">
        <v>2653</v>
      </c>
      <c r="E148" s="380">
        <v>51.141823747999979</v>
      </c>
      <c r="F148" s="378">
        <v>0</v>
      </c>
      <c r="I148" s="355"/>
      <c r="J148" s="355"/>
    </row>
    <row r="149" spans="1:10" s="353" customFormat="1" x14ac:dyDescent="0.2">
      <c r="A149" s="375"/>
      <c r="B149" s="375"/>
      <c r="C149" s="375" t="s">
        <v>10</v>
      </c>
      <c r="D149" s="375" t="s">
        <v>2654</v>
      </c>
      <c r="E149" s="380">
        <v>36.58466003600001</v>
      </c>
      <c r="F149" s="378">
        <v>0</v>
      </c>
      <c r="I149" s="355"/>
      <c r="J149" s="355"/>
    </row>
    <row r="150" spans="1:10" s="353" customFormat="1" x14ac:dyDescent="0.2">
      <c r="A150" s="375"/>
      <c r="B150" s="375"/>
      <c r="C150" s="375" t="s">
        <v>1171</v>
      </c>
      <c r="D150" s="375" t="s">
        <v>2654</v>
      </c>
      <c r="E150" s="380">
        <v>9.4144534000000002E-2</v>
      </c>
      <c r="F150" s="378">
        <v>9.2402200000000004E-2</v>
      </c>
      <c r="I150" s="355"/>
      <c r="J150" s="355"/>
    </row>
    <row r="151" spans="1:10" s="353" customFormat="1" x14ac:dyDescent="0.2">
      <c r="A151" s="375"/>
      <c r="B151" s="375"/>
      <c r="C151" s="375" t="s">
        <v>1170</v>
      </c>
      <c r="D151" s="375" t="s">
        <v>2654</v>
      </c>
      <c r="E151" s="380">
        <v>40.545839207</v>
      </c>
      <c r="F151" s="378">
        <v>40.110954999999997</v>
      </c>
      <c r="I151" s="355"/>
      <c r="J151" s="355"/>
    </row>
    <row r="152" spans="1:10" s="353" customFormat="1" x14ac:dyDescent="0.2">
      <c r="A152" s="375"/>
      <c r="B152" s="375"/>
      <c r="C152" s="375" t="s">
        <v>1166</v>
      </c>
      <c r="D152" s="375" t="s">
        <v>2654</v>
      </c>
      <c r="E152" s="380">
        <v>11.2181652</v>
      </c>
      <c r="F152" s="378">
        <v>11.130265</v>
      </c>
      <c r="I152" s="355"/>
      <c r="J152" s="355"/>
    </row>
    <row r="153" spans="1:10" s="353" customFormat="1" x14ac:dyDescent="0.2">
      <c r="A153" s="375"/>
      <c r="B153" s="375"/>
      <c r="C153" s="375" t="s">
        <v>1163</v>
      </c>
      <c r="D153" s="375" t="s">
        <v>2654</v>
      </c>
      <c r="E153" s="380">
        <v>18.028323571000001</v>
      </c>
      <c r="F153" s="378">
        <v>17.850425000000001</v>
      </c>
      <c r="I153" s="355"/>
      <c r="J153" s="355"/>
    </row>
    <row r="154" spans="1:10" s="353" customFormat="1" x14ac:dyDescent="0.2">
      <c r="A154" s="375"/>
      <c r="B154" s="375"/>
      <c r="C154" s="375"/>
      <c r="D154" s="375"/>
      <c r="E154" s="380"/>
      <c r="F154" s="378"/>
      <c r="I154" s="355"/>
      <c r="J154" s="355"/>
    </row>
    <row r="155" spans="1:10" s="353" customFormat="1" x14ac:dyDescent="0.2">
      <c r="A155" s="375" t="s">
        <v>2671</v>
      </c>
      <c r="B155" s="375" t="s">
        <v>1551</v>
      </c>
      <c r="C155" s="375" t="s">
        <v>10</v>
      </c>
      <c r="D155" s="376" t="s">
        <v>2653</v>
      </c>
      <c r="E155" s="377">
        <v>60.505457549999988</v>
      </c>
      <c r="F155" s="378">
        <v>0</v>
      </c>
      <c r="I155" s="355"/>
      <c r="J155" s="355"/>
    </row>
    <row r="156" spans="1:10" s="353" customFormat="1" x14ac:dyDescent="0.2">
      <c r="A156" s="375"/>
      <c r="B156" s="375"/>
      <c r="C156" s="375" t="s">
        <v>10</v>
      </c>
      <c r="D156" s="376" t="s">
        <v>2654</v>
      </c>
      <c r="E156" s="377">
        <v>51.474869506999994</v>
      </c>
      <c r="F156" s="378">
        <v>28.612349999999999</v>
      </c>
      <c r="I156" s="355"/>
      <c r="J156" s="355"/>
    </row>
    <row r="157" spans="1:10" s="353" customFormat="1" x14ac:dyDescent="0.2">
      <c r="A157" s="375"/>
      <c r="B157" s="375"/>
      <c r="C157" s="375" t="s">
        <v>1523</v>
      </c>
      <c r="D157" s="375" t="s">
        <v>2653</v>
      </c>
      <c r="E157" s="380">
        <v>6.7322459599999993</v>
      </c>
      <c r="F157" s="378">
        <v>0</v>
      </c>
      <c r="I157" s="355"/>
      <c r="J157" s="355"/>
    </row>
    <row r="158" spans="1:10" s="353" customFormat="1" x14ac:dyDescent="0.2">
      <c r="A158" s="375"/>
      <c r="B158" s="375"/>
      <c r="C158" s="375" t="s">
        <v>1523</v>
      </c>
      <c r="D158" s="375" t="s">
        <v>2654</v>
      </c>
      <c r="E158" s="380">
        <v>4.2514814000000003</v>
      </c>
      <c r="F158" s="378">
        <v>0</v>
      </c>
      <c r="I158" s="355"/>
      <c r="J158" s="355"/>
    </row>
    <row r="159" spans="1:10" s="353" customFormat="1" x14ac:dyDescent="0.2">
      <c r="A159" s="375"/>
      <c r="B159" s="375"/>
      <c r="C159" s="375" t="s">
        <v>1327</v>
      </c>
      <c r="D159" s="375" t="s">
        <v>2655</v>
      </c>
      <c r="E159" s="380">
        <v>0</v>
      </c>
      <c r="F159" s="378">
        <v>5.2246680000000003</v>
      </c>
      <c r="I159" s="355"/>
      <c r="J159" s="355"/>
    </row>
    <row r="160" spans="1:10" s="353" customFormat="1" x14ac:dyDescent="0.2">
      <c r="A160" s="375"/>
      <c r="B160" s="375"/>
      <c r="C160" s="375" t="s">
        <v>1192</v>
      </c>
      <c r="D160" s="375" t="s">
        <v>2655</v>
      </c>
      <c r="E160" s="380">
        <v>0</v>
      </c>
      <c r="F160" s="378">
        <v>19.592504999999999</v>
      </c>
      <c r="I160" s="355"/>
      <c r="J160" s="355"/>
    </row>
    <row r="161" spans="1:10" s="353" customFormat="1" x14ac:dyDescent="0.2">
      <c r="A161" s="375"/>
      <c r="B161" s="375"/>
      <c r="C161" s="375" t="s">
        <v>1170</v>
      </c>
      <c r="D161" s="375" t="s">
        <v>562</v>
      </c>
      <c r="E161" s="380">
        <v>25.706590550000001</v>
      </c>
      <c r="F161" s="378">
        <v>25.54975</v>
      </c>
      <c r="I161" s="355"/>
      <c r="J161" s="355"/>
    </row>
    <row r="162" spans="1:10" s="353" customFormat="1" x14ac:dyDescent="0.2">
      <c r="A162" s="375"/>
      <c r="B162" s="375"/>
      <c r="C162" s="375" t="s">
        <v>1164</v>
      </c>
      <c r="D162" s="375" t="s">
        <v>2654</v>
      </c>
      <c r="E162" s="380">
        <v>8.0474893269999992</v>
      </c>
      <c r="F162" s="378">
        <v>0</v>
      </c>
      <c r="I162" s="355"/>
      <c r="J162" s="355"/>
    </row>
    <row r="163" spans="1:10" s="353" customFormat="1" x14ac:dyDescent="0.2">
      <c r="A163" s="375"/>
      <c r="B163" s="375"/>
      <c r="C163" s="375" t="s">
        <v>1165</v>
      </c>
      <c r="D163" s="375" t="s">
        <v>2654</v>
      </c>
      <c r="E163" s="380">
        <v>92.284187379000002</v>
      </c>
      <c r="F163" s="379">
        <v>0</v>
      </c>
      <c r="I163" s="355"/>
      <c r="J163" s="355"/>
    </row>
    <row r="164" spans="1:10" s="353" customFormat="1" x14ac:dyDescent="0.2">
      <c r="A164" s="375"/>
      <c r="B164" s="375"/>
      <c r="C164" s="375" t="s">
        <v>6</v>
      </c>
      <c r="D164" s="375" t="s">
        <v>775</v>
      </c>
      <c r="E164" s="380">
        <v>99.856429399999996</v>
      </c>
      <c r="F164" s="378">
        <v>0</v>
      </c>
      <c r="I164" s="355"/>
      <c r="J164" s="355"/>
    </row>
    <row r="165" spans="1:10" s="353" customFormat="1" x14ac:dyDescent="0.2">
      <c r="A165" s="375"/>
      <c r="B165" s="375"/>
      <c r="C165" s="375" t="s">
        <v>1169</v>
      </c>
      <c r="D165" s="375" t="s">
        <v>562</v>
      </c>
      <c r="E165" s="380">
        <v>138.67741699999999</v>
      </c>
      <c r="F165" s="378">
        <v>25.54975</v>
      </c>
      <c r="I165" s="355"/>
      <c r="J165" s="355"/>
    </row>
    <row r="166" spans="1:10" s="353" customFormat="1" x14ac:dyDescent="0.2">
      <c r="A166" s="375"/>
      <c r="B166" s="375"/>
      <c r="C166" s="375" t="s">
        <v>1172</v>
      </c>
      <c r="D166" s="375" t="s">
        <v>775</v>
      </c>
      <c r="E166" s="380">
        <v>147.45971435000001</v>
      </c>
      <c r="F166" s="378">
        <v>49.412300000000002</v>
      </c>
      <c r="I166" s="355"/>
      <c r="J166" s="355"/>
    </row>
    <row r="167" spans="1:10" s="353" customFormat="1" x14ac:dyDescent="0.2">
      <c r="A167" s="375"/>
      <c r="B167" s="375"/>
      <c r="C167" s="375" t="s">
        <v>5</v>
      </c>
      <c r="D167" s="375" t="s">
        <v>775</v>
      </c>
      <c r="E167" s="380">
        <v>97.641499999999994</v>
      </c>
      <c r="F167" s="378">
        <v>0</v>
      </c>
      <c r="I167" s="355"/>
      <c r="J167" s="355"/>
    </row>
    <row r="168" spans="1:10" s="353" customFormat="1" x14ac:dyDescent="0.2">
      <c r="A168" s="375"/>
      <c r="B168" s="375"/>
      <c r="C168" s="375"/>
      <c r="D168" s="375"/>
      <c r="E168" s="380"/>
      <c r="F168" s="378"/>
      <c r="I168" s="355"/>
      <c r="J168" s="355"/>
    </row>
    <row r="169" spans="1:10" s="353" customFormat="1" x14ac:dyDescent="0.2">
      <c r="A169" s="375" t="s">
        <v>2672</v>
      </c>
      <c r="B169" s="375" t="s">
        <v>1551</v>
      </c>
      <c r="C169" s="375" t="s">
        <v>10</v>
      </c>
      <c r="D169" s="376" t="s">
        <v>2653</v>
      </c>
      <c r="E169" s="377">
        <v>70.855271775999967</v>
      </c>
      <c r="F169" s="377">
        <v>0</v>
      </c>
      <c r="I169" s="355"/>
      <c r="J169" s="355"/>
    </row>
    <row r="170" spans="1:10" s="353" customFormat="1" x14ac:dyDescent="0.2">
      <c r="A170" s="375"/>
      <c r="B170" s="375"/>
      <c r="C170" s="375" t="s">
        <v>10</v>
      </c>
      <c r="D170" s="376" t="s">
        <v>2654</v>
      </c>
      <c r="E170" s="377">
        <v>58.678966778999985</v>
      </c>
      <c r="F170" s="377">
        <v>12.648037499999999</v>
      </c>
      <c r="I170" s="355"/>
      <c r="J170" s="355"/>
    </row>
    <row r="171" spans="1:10" s="353" customFormat="1" x14ac:dyDescent="0.2">
      <c r="A171" s="375"/>
      <c r="B171" s="375"/>
      <c r="C171" s="375" t="s">
        <v>1523</v>
      </c>
      <c r="D171" s="375" t="s">
        <v>2654</v>
      </c>
      <c r="E171" s="380">
        <v>4.6010003399999997</v>
      </c>
      <c r="F171" s="378">
        <v>5.059215</v>
      </c>
      <c r="I171" s="355"/>
      <c r="J171" s="355"/>
    </row>
    <row r="172" spans="1:10" s="353" customFormat="1" x14ac:dyDescent="0.2">
      <c r="A172" s="375"/>
      <c r="B172" s="375"/>
      <c r="C172" s="375" t="s">
        <v>1180</v>
      </c>
      <c r="D172" s="375" t="s">
        <v>2654</v>
      </c>
      <c r="E172" s="380">
        <v>8.1780663799999989</v>
      </c>
      <c r="F172" s="379">
        <v>5.9104479999999997</v>
      </c>
      <c r="I172" s="355"/>
      <c r="J172" s="355"/>
    </row>
    <row r="173" spans="1:10" s="353" customFormat="1" x14ac:dyDescent="0.2">
      <c r="A173" s="375"/>
      <c r="B173" s="375"/>
      <c r="C173" s="375" t="s">
        <v>1171</v>
      </c>
      <c r="D173" s="375" t="s">
        <v>2654</v>
      </c>
      <c r="E173" s="380">
        <v>0.135656365</v>
      </c>
      <c r="F173" s="378">
        <v>0</v>
      </c>
      <c r="I173" s="355"/>
      <c r="J173" s="355"/>
    </row>
    <row r="174" spans="1:10" s="353" customFormat="1" x14ac:dyDescent="0.2">
      <c r="A174" s="375"/>
      <c r="B174" s="375"/>
      <c r="C174" s="375" t="s">
        <v>2001</v>
      </c>
      <c r="D174" s="375" t="s">
        <v>2654</v>
      </c>
      <c r="E174" s="380">
        <v>12.481126292000001</v>
      </c>
      <c r="F174" s="378">
        <v>13.8847345</v>
      </c>
      <c r="I174" s="355"/>
      <c r="J174" s="355"/>
    </row>
    <row r="175" spans="1:10" s="353" customFormat="1" x14ac:dyDescent="0.2">
      <c r="A175" s="375"/>
      <c r="B175" s="375"/>
      <c r="C175" s="375" t="s">
        <v>1170</v>
      </c>
      <c r="D175" s="375" t="s">
        <v>2654</v>
      </c>
      <c r="E175" s="380">
        <v>90.740471470000003</v>
      </c>
      <c r="F175" s="378">
        <v>0</v>
      </c>
      <c r="I175" s="355"/>
      <c r="J175" s="355"/>
    </row>
    <row r="176" spans="1:10" s="353" customFormat="1" x14ac:dyDescent="0.2">
      <c r="A176" s="375"/>
      <c r="B176" s="375"/>
      <c r="C176" s="375" t="s">
        <v>1164</v>
      </c>
      <c r="D176" s="375" t="s">
        <v>2654</v>
      </c>
      <c r="E176" s="380">
        <v>15.436174121999997</v>
      </c>
      <c r="F176" s="378">
        <v>7.9983779999999998</v>
      </c>
      <c r="I176" s="355"/>
      <c r="J176" s="355"/>
    </row>
    <row r="177" spans="1:10" s="353" customFormat="1" x14ac:dyDescent="0.2">
      <c r="A177" s="375"/>
      <c r="B177" s="375"/>
      <c r="C177" s="375" t="s">
        <v>1165</v>
      </c>
      <c r="D177" s="375" t="s">
        <v>2654</v>
      </c>
      <c r="E177" s="380">
        <v>107.582652082</v>
      </c>
      <c r="F177" s="378">
        <v>110.853022</v>
      </c>
      <c r="I177" s="355"/>
      <c r="J177" s="355"/>
    </row>
    <row r="178" spans="1:10" s="353" customFormat="1" x14ac:dyDescent="0.2">
      <c r="A178" s="375"/>
      <c r="B178" s="375"/>
      <c r="C178" s="375" t="s">
        <v>1612</v>
      </c>
      <c r="D178" s="375" t="s">
        <v>2654</v>
      </c>
      <c r="E178" s="380">
        <v>0.60571584200000006</v>
      </c>
      <c r="F178" s="378">
        <v>0.81726398499999997</v>
      </c>
      <c r="I178" s="355"/>
      <c r="J178" s="355"/>
    </row>
    <row r="179" spans="1:10" s="353" customFormat="1" x14ac:dyDescent="0.2">
      <c r="A179" s="375"/>
      <c r="B179" s="375"/>
      <c r="C179" s="375"/>
      <c r="D179" s="375"/>
      <c r="E179" s="380"/>
      <c r="F179" s="378"/>
      <c r="I179" s="355"/>
      <c r="J179" s="355"/>
    </row>
    <row r="180" spans="1:10" s="353" customFormat="1" ht="36" x14ac:dyDescent="0.2">
      <c r="A180" s="375" t="s">
        <v>2673</v>
      </c>
      <c r="B180" s="375" t="s">
        <v>1551</v>
      </c>
      <c r="C180" s="375" t="s">
        <v>10</v>
      </c>
      <c r="D180" s="376" t="s">
        <v>2653</v>
      </c>
      <c r="E180" s="377">
        <v>177.78866711344</v>
      </c>
      <c r="F180" s="378">
        <v>0</v>
      </c>
      <c r="I180" s="355"/>
      <c r="J180" s="355"/>
    </row>
    <row r="181" spans="1:10" s="353" customFormat="1" x14ac:dyDescent="0.2">
      <c r="A181" s="375"/>
      <c r="B181" s="375"/>
      <c r="C181" s="375" t="s">
        <v>10</v>
      </c>
      <c r="D181" s="376" t="s">
        <v>2654</v>
      </c>
      <c r="E181" s="377">
        <v>132.13419969899999</v>
      </c>
      <c r="F181" s="378">
        <v>20.7424</v>
      </c>
      <c r="I181" s="355"/>
      <c r="J181" s="355"/>
    </row>
    <row r="182" spans="1:10" s="353" customFormat="1" x14ac:dyDescent="0.2">
      <c r="A182" s="375"/>
      <c r="B182" s="375"/>
      <c r="C182" s="375" t="s">
        <v>2001</v>
      </c>
      <c r="D182" s="376" t="s">
        <v>2654</v>
      </c>
      <c r="E182" s="377">
        <v>26.82376902</v>
      </c>
      <c r="F182" s="378">
        <v>0</v>
      </c>
      <c r="I182" s="355"/>
      <c r="J182" s="355"/>
    </row>
    <row r="183" spans="1:10" s="353" customFormat="1" x14ac:dyDescent="0.2">
      <c r="A183" s="375"/>
      <c r="B183" s="375"/>
      <c r="C183" s="375" t="s">
        <v>1170</v>
      </c>
      <c r="D183" s="376" t="s">
        <v>2654</v>
      </c>
      <c r="E183" s="377">
        <v>41.101542947000006</v>
      </c>
      <c r="F183" s="378">
        <v>0</v>
      </c>
      <c r="I183" s="355"/>
      <c r="J183" s="355"/>
    </row>
    <row r="184" spans="1:10" s="353" customFormat="1" x14ac:dyDescent="0.2">
      <c r="A184" s="375"/>
      <c r="B184" s="375"/>
      <c r="C184" s="375" t="s">
        <v>1164</v>
      </c>
      <c r="D184" s="376" t="s">
        <v>2654</v>
      </c>
      <c r="E184" s="377">
        <v>5.6889369390000004</v>
      </c>
      <c r="F184" s="378">
        <v>0</v>
      </c>
      <c r="I184" s="355"/>
      <c r="J184" s="355"/>
    </row>
    <row r="185" spans="1:10" s="353" customFormat="1" x14ac:dyDescent="0.2">
      <c r="A185" s="375"/>
      <c r="B185" s="375"/>
      <c r="C185" s="375" t="s">
        <v>6</v>
      </c>
      <c r="D185" s="376" t="s">
        <v>562</v>
      </c>
      <c r="E185" s="377">
        <v>65.476263349999996</v>
      </c>
      <c r="F185" s="378">
        <v>0</v>
      </c>
      <c r="I185" s="355"/>
      <c r="J185" s="355"/>
    </row>
    <row r="186" spans="1:10" s="353" customFormat="1" x14ac:dyDescent="0.2">
      <c r="A186" s="375"/>
      <c r="B186" s="375"/>
      <c r="C186" s="375" t="s">
        <v>1169</v>
      </c>
      <c r="D186" s="376" t="s">
        <v>562</v>
      </c>
      <c r="E186" s="377">
        <v>25.391491049999999</v>
      </c>
      <c r="F186" s="378">
        <v>25.130700000000001</v>
      </c>
      <c r="I186" s="355"/>
      <c r="J186" s="355"/>
    </row>
    <row r="187" spans="1:10" s="353" customFormat="1" x14ac:dyDescent="0.2">
      <c r="A187" s="375"/>
      <c r="B187" s="375"/>
      <c r="C187" s="375"/>
      <c r="D187" s="376"/>
      <c r="E187" s="377"/>
      <c r="F187" s="378"/>
      <c r="I187" s="355"/>
      <c r="J187" s="355"/>
    </row>
    <row r="188" spans="1:10" s="353" customFormat="1" x14ac:dyDescent="0.2">
      <c r="A188" s="375" t="s">
        <v>2674</v>
      </c>
      <c r="B188" s="375" t="s">
        <v>1168</v>
      </c>
      <c r="C188" s="375" t="s">
        <v>10</v>
      </c>
      <c r="D188" s="375" t="s">
        <v>2653</v>
      </c>
      <c r="E188" s="380">
        <v>545.19207486400001</v>
      </c>
      <c r="F188" s="378">
        <v>0</v>
      </c>
      <c r="I188" s="355"/>
      <c r="J188" s="355"/>
    </row>
    <row r="189" spans="1:10" s="353" customFormat="1" x14ac:dyDescent="0.2">
      <c r="A189" s="375"/>
      <c r="B189" s="375" t="s">
        <v>1551</v>
      </c>
      <c r="C189" s="375" t="s">
        <v>10</v>
      </c>
      <c r="D189" s="375" t="s">
        <v>2654</v>
      </c>
      <c r="E189" s="380">
        <v>162.17184466299994</v>
      </c>
      <c r="F189" s="379">
        <v>16.510612500000001</v>
      </c>
      <c r="I189" s="355"/>
      <c r="J189" s="355"/>
    </row>
    <row r="190" spans="1:10" s="353" customFormat="1" x14ac:dyDescent="0.2">
      <c r="A190" s="375"/>
      <c r="B190" s="375" t="s">
        <v>5</v>
      </c>
      <c r="C190" s="375" t="s">
        <v>1523</v>
      </c>
      <c r="D190" s="375" t="s">
        <v>2653</v>
      </c>
      <c r="E190" s="380">
        <v>57.229331214999995</v>
      </c>
      <c r="F190" s="379">
        <v>0</v>
      </c>
      <c r="I190" s="355"/>
      <c r="J190" s="355"/>
    </row>
    <row r="191" spans="1:10" s="353" customFormat="1" x14ac:dyDescent="0.2">
      <c r="A191" s="375"/>
      <c r="B191" s="375"/>
      <c r="C191" s="375" t="s">
        <v>1523</v>
      </c>
      <c r="D191" s="375" t="s">
        <v>2654</v>
      </c>
      <c r="E191" s="380">
        <v>14.962219020999997</v>
      </c>
      <c r="F191" s="378">
        <v>8.9524209999999993</v>
      </c>
      <c r="I191" s="355"/>
      <c r="J191" s="355"/>
    </row>
    <row r="192" spans="1:10" s="353" customFormat="1" x14ac:dyDescent="0.2">
      <c r="A192" s="375"/>
      <c r="B192" s="375"/>
      <c r="C192" s="375" t="s">
        <v>1180</v>
      </c>
      <c r="D192" s="375" t="s">
        <v>2654</v>
      </c>
      <c r="E192" s="380">
        <v>0</v>
      </c>
      <c r="F192" s="378">
        <v>2.5463033500000001</v>
      </c>
      <c r="I192" s="355"/>
      <c r="J192" s="355"/>
    </row>
    <row r="193" spans="1:10" s="353" customFormat="1" x14ac:dyDescent="0.2">
      <c r="A193" s="375"/>
      <c r="B193" s="375"/>
      <c r="C193" s="375" t="s">
        <v>8</v>
      </c>
      <c r="D193" s="375" t="s">
        <v>2654</v>
      </c>
      <c r="E193" s="380">
        <v>6.7884749999999994E-2</v>
      </c>
      <c r="F193" s="378">
        <v>7.3380500000000001E-2</v>
      </c>
      <c r="I193" s="355"/>
      <c r="J193" s="355"/>
    </row>
    <row r="194" spans="1:10" s="353" customFormat="1" x14ac:dyDescent="0.2">
      <c r="A194" s="375"/>
      <c r="B194" s="375"/>
      <c r="C194" s="375" t="s">
        <v>2001</v>
      </c>
      <c r="D194" s="375" t="s">
        <v>2654</v>
      </c>
      <c r="E194" s="380">
        <v>0</v>
      </c>
      <c r="F194" s="379">
        <v>39.331947999999997</v>
      </c>
      <c r="I194" s="355"/>
      <c r="J194" s="355"/>
    </row>
    <row r="195" spans="1:10" s="353" customFormat="1" x14ac:dyDescent="0.2">
      <c r="A195" s="375"/>
      <c r="B195" s="375"/>
      <c r="C195" s="375" t="s">
        <v>1191</v>
      </c>
      <c r="D195" s="375" t="s">
        <v>2654</v>
      </c>
      <c r="E195" s="380">
        <v>0</v>
      </c>
      <c r="F195" s="379">
        <v>21.427105999999998</v>
      </c>
      <c r="I195" s="355"/>
      <c r="J195" s="355"/>
    </row>
    <row r="196" spans="1:10" s="353" customFormat="1" x14ac:dyDescent="0.2">
      <c r="A196" s="375"/>
      <c r="B196" s="375"/>
      <c r="C196" s="375" t="s">
        <v>1164</v>
      </c>
      <c r="D196" s="375" t="s">
        <v>2654</v>
      </c>
      <c r="E196" s="377">
        <v>2.517579875</v>
      </c>
      <c r="F196" s="378">
        <v>4.4028299999999998</v>
      </c>
      <c r="I196" s="355"/>
      <c r="J196" s="355"/>
    </row>
    <row r="197" spans="1:10" s="353" customFormat="1" x14ac:dyDescent="0.2">
      <c r="A197" s="375"/>
      <c r="B197" s="375"/>
      <c r="C197" s="375" t="s">
        <v>1165</v>
      </c>
      <c r="D197" s="375" t="s">
        <v>2654</v>
      </c>
      <c r="E197" s="380">
        <v>0</v>
      </c>
      <c r="F197" s="378">
        <v>65.125193749999994</v>
      </c>
      <c r="I197" s="355"/>
      <c r="J197" s="355"/>
    </row>
    <row r="198" spans="1:10" s="353" customFormat="1" x14ac:dyDescent="0.2">
      <c r="A198" s="375"/>
      <c r="B198" s="375"/>
      <c r="C198" s="375" t="s">
        <v>1166</v>
      </c>
      <c r="D198" s="375" t="s">
        <v>2654</v>
      </c>
      <c r="E198" s="380">
        <v>19.174449204999998</v>
      </c>
      <c r="F198" s="378">
        <v>19.152310499999999</v>
      </c>
      <c r="I198" s="355"/>
      <c r="J198" s="355"/>
    </row>
    <row r="199" spans="1:10" s="353" customFormat="1" x14ac:dyDescent="0.2">
      <c r="A199" s="375"/>
      <c r="B199" s="375"/>
      <c r="C199" s="375" t="s">
        <v>1612</v>
      </c>
      <c r="D199" s="375" t="s">
        <v>2654</v>
      </c>
      <c r="E199" s="380">
        <v>0.47250599399999993</v>
      </c>
      <c r="F199" s="378">
        <v>1.0368664650000001</v>
      </c>
      <c r="I199" s="355"/>
      <c r="J199" s="355"/>
    </row>
    <row r="200" spans="1:10" s="353" customFormat="1" x14ac:dyDescent="0.2">
      <c r="A200" s="375"/>
      <c r="B200" s="375"/>
      <c r="C200" s="375" t="s">
        <v>1163</v>
      </c>
      <c r="D200" s="375" t="s">
        <v>2654</v>
      </c>
      <c r="E200" s="377">
        <v>63.750556634999988</v>
      </c>
      <c r="F200" s="378">
        <v>63.694274</v>
      </c>
      <c r="I200" s="355"/>
      <c r="J200" s="355"/>
    </row>
    <row r="201" spans="1:10" s="353" customFormat="1" x14ac:dyDescent="0.2">
      <c r="A201" s="375"/>
      <c r="B201" s="375"/>
      <c r="C201" s="375"/>
      <c r="D201" s="375"/>
      <c r="E201" s="380"/>
      <c r="F201" s="378"/>
      <c r="I201" s="355"/>
      <c r="J201" s="355"/>
    </row>
    <row r="202" spans="1:10" s="353" customFormat="1" ht="24" x14ac:dyDescent="0.2">
      <c r="A202" s="375" t="s">
        <v>2675</v>
      </c>
      <c r="B202" s="375" t="s">
        <v>6</v>
      </c>
      <c r="C202" s="375" t="s">
        <v>10</v>
      </c>
      <c r="D202" s="375" t="s">
        <v>2658</v>
      </c>
      <c r="E202" s="380">
        <v>73.398295524999995</v>
      </c>
      <c r="F202" s="378">
        <v>49.3078</v>
      </c>
      <c r="I202" s="355"/>
      <c r="J202" s="355"/>
    </row>
    <row r="203" spans="1:10" s="353" customFormat="1" x14ac:dyDescent="0.2">
      <c r="A203" s="375"/>
      <c r="B203" s="375"/>
      <c r="C203" s="375" t="s">
        <v>10</v>
      </c>
      <c r="D203" s="375" t="s">
        <v>775</v>
      </c>
      <c r="E203" s="380">
        <v>97.737714049999994</v>
      </c>
      <c r="F203" s="378">
        <v>0</v>
      </c>
      <c r="I203" s="355"/>
      <c r="J203" s="355"/>
    </row>
    <row r="204" spans="1:10" s="353" customFormat="1" x14ac:dyDescent="0.2">
      <c r="A204" s="375"/>
      <c r="B204" s="375"/>
      <c r="C204" s="375" t="s">
        <v>1523</v>
      </c>
      <c r="D204" s="375" t="s">
        <v>562</v>
      </c>
      <c r="E204" s="380">
        <v>0</v>
      </c>
      <c r="F204" s="378">
        <v>15.38334</v>
      </c>
      <c r="I204" s="355"/>
      <c r="J204" s="355"/>
    </row>
    <row r="205" spans="1:10" s="353" customFormat="1" x14ac:dyDescent="0.2">
      <c r="A205" s="375"/>
      <c r="B205" s="375"/>
      <c r="C205" s="375" t="s">
        <v>1168</v>
      </c>
      <c r="D205" s="375" t="s">
        <v>562</v>
      </c>
      <c r="E205" s="380">
        <v>260.33022314999999</v>
      </c>
      <c r="F205" s="378">
        <v>427.27345000000003</v>
      </c>
      <c r="I205" s="355"/>
      <c r="J205" s="355"/>
    </row>
    <row r="206" spans="1:10" s="353" customFormat="1" x14ac:dyDescent="0.2">
      <c r="A206" s="375"/>
      <c r="B206" s="375"/>
      <c r="C206" s="375" t="s">
        <v>1171</v>
      </c>
      <c r="D206" s="375" t="s">
        <v>562</v>
      </c>
      <c r="E206" s="380">
        <v>0</v>
      </c>
      <c r="F206" s="378">
        <v>2.0994999999999999</v>
      </c>
      <c r="I206" s="355"/>
      <c r="J206" s="355"/>
    </row>
    <row r="207" spans="1:10" s="353" customFormat="1" x14ac:dyDescent="0.2">
      <c r="A207" s="375"/>
      <c r="B207" s="375"/>
      <c r="C207" s="375" t="s">
        <v>1173</v>
      </c>
      <c r="D207" s="375" t="s">
        <v>562</v>
      </c>
      <c r="E207" s="380">
        <v>25.63793605</v>
      </c>
      <c r="F207" s="378">
        <v>5.00718</v>
      </c>
      <c r="I207" s="355"/>
      <c r="J207" s="355"/>
    </row>
    <row r="208" spans="1:10" s="353" customFormat="1" x14ac:dyDescent="0.2">
      <c r="A208" s="375"/>
      <c r="B208" s="375"/>
      <c r="C208" s="375" t="s">
        <v>1167</v>
      </c>
      <c r="D208" s="375" t="s">
        <v>562</v>
      </c>
      <c r="E208" s="380">
        <v>24.540399650000001</v>
      </c>
      <c r="F208" s="378">
        <v>4.91554</v>
      </c>
      <c r="I208" s="355"/>
      <c r="J208" s="355"/>
    </row>
    <row r="209" spans="1:10" s="353" customFormat="1" x14ac:dyDescent="0.2">
      <c r="A209" s="375"/>
      <c r="B209" s="375"/>
      <c r="C209" s="375" t="s">
        <v>1328</v>
      </c>
      <c r="D209" s="375" t="s">
        <v>562</v>
      </c>
      <c r="E209" s="380">
        <v>0</v>
      </c>
      <c r="F209" s="378">
        <v>3.0464370000000001</v>
      </c>
      <c r="I209" s="355"/>
      <c r="J209" s="355"/>
    </row>
    <row r="210" spans="1:10" s="353" customFormat="1" x14ac:dyDescent="0.2">
      <c r="A210" s="375"/>
      <c r="B210" s="375"/>
      <c r="C210" s="375" t="s">
        <v>1327</v>
      </c>
      <c r="D210" s="375" t="s">
        <v>562</v>
      </c>
      <c r="E210" s="380">
        <v>0</v>
      </c>
      <c r="F210" s="379">
        <v>4.2650117999999999</v>
      </c>
      <c r="I210" s="355"/>
      <c r="J210" s="355"/>
    </row>
    <row r="211" spans="1:10" s="353" customFormat="1" x14ac:dyDescent="0.2">
      <c r="A211" s="375"/>
      <c r="B211" s="375"/>
      <c r="C211" s="375" t="s">
        <v>1188</v>
      </c>
      <c r="D211" s="375" t="s">
        <v>562</v>
      </c>
      <c r="E211" s="380">
        <v>0</v>
      </c>
      <c r="F211" s="378">
        <v>20.30958</v>
      </c>
      <c r="I211" s="355"/>
      <c r="J211" s="355"/>
    </row>
    <row r="212" spans="1:10" s="353" customFormat="1" x14ac:dyDescent="0.2">
      <c r="A212" s="375"/>
      <c r="B212" s="375"/>
      <c r="C212" s="375" t="s">
        <v>1192</v>
      </c>
      <c r="D212" s="375" t="s">
        <v>562</v>
      </c>
      <c r="E212" s="380">
        <v>0</v>
      </c>
      <c r="F212" s="378">
        <v>18.278621999999999</v>
      </c>
      <c r="I212" s="355"/>
      <c r="J212" s="355"/>
    </row>
    <row r="213" spans="1:10" s="353" customFormat="1" x14ac:dyDescent="0.2">
      <c r="A213" s="375"/>
      <c r="B213" s="375"/>
      <c r="C213" s="375" t="s">
        <v>1170</v>
      </c>
      <c r="D213" s="375" t="s">
        <v>2658</v>
      </c>
      <c r="E213" s="380">
        <v>58.109495699999997</v>
      </c>
      <c r="F213" s="379">
        <v>0</v>
      </c>
      <c r="I213" s="355"/>
      <c r="J213" s="355"/>
    </row>
    <row r="214" spans="1:10" s="353" customFormat="1" x14ac:dyDescent="0.2">
      <c r="A214" s="375"/>
      <c r="B214" s="375"/>
      <c r="C214" s="375" t="s">
        <v>1170</v>
      </c>
      <c r="D214" s="375" t="s">
        <v>562</v>
      </c>
      <c r="E214" s="380">
        <v>51.604026500000003</v>
      </c>
      <c r="F214" s="379">
        <v>56.832295000000002</v>
      </c>
      <c r="I214" s="355"/>
      <c r="J214" s="355"/>
    </row>
    <row r="215" spans="1:10" s="353" customFormat="1" ht="15.75" customHeight="1" x14ac:dyDescent="0.2">
      <c r="A215" s="375"/>
      <c r="B215" s="375"/>
      <c r="C215" s="375" t="s">
        <v>6</v>
      </c>
      <c r="D215" s="375" t="s">
        <v>2658</v>
      </c>
      <c r="E215" s="377">
        <v>99.269628800000007</v>
      </c>
      <c r="F215" s="379">
        <v>0</v>
      </c>
      <c r="I215" s="355"/>
      <c r="J215" s="355"/>
    </row>
    <row r="216" spans="1:10" s="353" customFormat="1" ht="15" customHeight="1" x14ac:dyDescent="0.2">
      <c r="A216" s="375"/>
      <c r="B216" s="375"/>
      <c r="C216" s="375" t="s">
        <v>6</v>
      </c>
      <c r="D216" s="375" t="s">
        <v>775</v>
      </c>
      <c r="E216" s="377">
        <v>1941.2262050500001</v>
      </c>
      <c r="F216" s="378">
        <v>0</v>
      </c>
      <c r="I216" s="355"/>
      <c r="J216" s="355"/>
    </row>
    <row r="217" spans="1:10" s="353" customFormat="1" x14ac:dyDescent="0.2">
      <c r="A217" s="375"/>
      <c r="B217" s="375"/>
      <c r="C217" s="375" t="s">
        <v>1169</v>
      </c>
      <c r="D217" s="375" t="s">
        <v>562</v>
      </c>
      <c r="E217" s="380">
        <v>205.02718980999998</v>
      </c>
      <c r="F217" s="378">
        <v>102.83386</v>
      </c>
      <c r="I217" s="355"/>
      <c r="J217" s="355"/>
    </row>
    <row r="218" spans="1:10" s="353" customFormat="1" x14ac:dyDescent="0.2">
      <c r="A218" s="375"/>
      <c r="B218" s="375"/>
      <c r="C218" s="375" t="s">
        <v>1172</v>
      </c>
      <c r="D218" s="375" t="s">
        <v>2658</v>
      </c>
      <c r="E218" s="380">
        <v>132.54859232499999</v>
      </c>
      <c r="F218" s="378">
        <v>24.6539</v>
      </c>
      <c r="I218" s="355"/>
      <c r="J218" s="355"/>
    </row>
    <row r="219" spans="1:10" s="353" customFormat="1" x14ac:dyDescent="0.2">
      <c r="A219" s="375"/>
      <c r="B219" s="375"/>
      <c r="C219" s="375" t="s">
        <v>1172</v>
      </c>
      <c r="D219" s="375" t="s">
        <v>775</v>
      </c>
      <c r="E219" s="380">
        <v>148.257496425</v>
      </c>
      <c r="F219" s="379">
        <v>0</v>
      </c>
      <c r="I219" s="355"/>
      <c r="J219" s="355"/>
    </row>
    <row r="220" spans="1:10" s="353" customFormat="1" x14ac:dyDescent="0.2">
      <c r="A220" s="375"/>
      <c r="B220" s="375"/>
      <c r="C220" s="375" t="s">
        <v>1551</v>
      </c>
      <c r="D220" s="375" t="s">
        <v>775</v>
      </c>
      <c r="E220" s="380">
        <v>24.997732374999998</v>
      </c>
      <c r="F220" s="379">
        <v>0</v>
      </c>
      <c r="I220" s="355"/>
      <c r="J220" s="355"/>
    </row>
    <row r="221" spans="1:10" s="353" customFormat="1" x14ac:dyDescent="0.2">
      <c r="A221" s="375"/>
      <c r="B221" s="375"/>
      <c r="C221" s="375" t="s">
        <v>1181</v>
      </c>
      <c r="D221" s="375" t="s">
        <v>562</v>
      </c>
      <c r="E221" s="380">
        <v>104.3445548</v>
      </c>
      <c r="F221" s="378">
        <v>87.563209999999998</v>
      </c>
      <c r="I221" s="355"/>
      <c r="J221" s="355"/>
    </row>
    <row r="222" spans="1:10" s="353" customFormat="1" x14ac:dyDescent="0.2">
      <c r="A222" s="375"/>
      <c r="B222" s="375"/>
      <c r="C222" s="375" t="s">
        <v>1174</v>
      </c>
      <c r="D222" s="375" t="s">
        <v>562</v>
      </c>
      <c r="E222" s="380">
        <v>175.13190505</v>
      </c>
      <c r="F222" s="378">
        <v>396.43074999999999</v>
      </c>
      <c r="I222" s="355"/>
      <c r="J222" s="355"/>
    </row>
    <row r="223" spans="1:10" s="353" customFormat="1" x14ac:dyDescent="0.2">
      <c r="A223" s="375"/>
      <c r="B223" s="381"/>
      <c r="C223" s="375" t="s">
        <v>7</v>
      </c>
      <c r="D223" s="375" t="s">
        <v>562</v>
      </c>
      <c r="E223" s="377">
        <v>712.25347355100007</v>
      </c>
      <c r="F223" s="378">
        <v>873.68817000000001</v>
      </c>
      <c r="I223" s="355"/>
      <c r="J223" s="355"/>
    </row>
    <row r="224" spans="1:10" s="353" customFormat="1" x14ac:dyDescent="0.2">
      <c r="A224" s="375"/>
      <c r="B224" s="381"/>
      <c r="C224" s="375" t="s">
        <v>5</v>
      </c>
      <c r="D224" s="375" t="s">
        <v>2658</v>
      </c>
      <c r="E224" s="377">
        <v>230.62683039999999</v>
      </c>
      <c r="F224" s="379">
        <v>197.56440000000001</v>
      </c>
      <c r="I224" s="355"/>
      <c r="J224" s="355"/>
    </row>
    <row r="225" spans="1:10" s="353" customFormat="1" x14ac:dyDescent="0.2">
      <c r="A225" s="375"/>
      <c r="B225" s="375"/>
      <c r="C225" s="375" t="s">
        <v>5</v>
      </c>
      <c r="D225" s="375" t="s">
        <v>775</v>
      </c>
      <c r="E225" s="377">
        <v>73.978399999999993</v>
      </c>
      <c r="F225" s="378">
        <v>0</v>
      </c>
      <c r="I225" s="355"/>
      <c r="J225" s="355"/>
    </row>
    <row r="226" spans="1:10" s="353" customFormat="1" x14ac:dyDescent="0.2">
      <c r="A226" s="375"/>
      <c r="B226" s="375"/>
      <c r="C226" s="375"/>
      <c r="D226" s="375"/>
      <c r="E226" s="377"/>
      <c r="F226" s="379"/>
      <c r="I226" s="355"/>
      <c r="J226" s="355"/>
    </row>
    <row r="227" spans="1:10" s="353" customFormat="1" x14ac:dyDescent="0.2">
      <c r="A227" s="375" t="s">
        <v>2676</v>
      </c>
      <c r="B227" s="375" t="s">
        <v>1172</v>
      </c>
      <c r="C227" s="375" t="s">
        <v>10</v>
      </c>
      <c r="D227" s="375" t="s">
        <v>2653</v>
      </c>
      <c r="E227" s="380">
        <v>85.251860283000013</v>
      </c>
      <c r="F227" s="378">
        <v>0</v>
      </c>
      <c r="I227" s="355"/>
      <c r="J227" s="355"/>
    </row>
    <row r="228" spans="1:10" s="353" customFormat="1" x14ac:dyDescent="0.2">
      <c r="A228" s="375"/>
      <c r="B228" s="375" t="s">
        <v>5</v>
      </c>
      <c r="C228" s="375" t="s">
        <v>10</v>
      </c>
      <c r="D228" s="375" t="s">
        <v>2654</v>
      </c>
      <c r="E228" s="380">
        <v>43.284232553999999</v>
      </c>
      <c r="F228" s="378">
        <v>2.9894940000000001</v>
      </c>
      <c r="I228" s="355"/>
      <c r="J228" s="355"/>
    </row>
    <row r="229" spans="1:10" s="353" customFormat="1" x14ac:dyDescent="0.2">
      <c r="A229" s="375"/>
      <c r="B229" s="375"/>
      <c r="C229" s="375"/>
      <c r="D229" s="375"/>
      <c r="E229" s="380"/>
      <c r="F229" s="378"/>
      <c r="I229" s="355"/>
      <c r="J229" s="355"/>
    </row>
    <row r="230" spans="1:10" s="353" customFormat="1" x14ac:dyDescent="0.2">
      <c r="A230" s="375" t="s">
        <v>2677</v>
      </c>
      <c r="B230" s="375" t="s">
        <v>1168</v>
      </c>
      <c r="C230" s="375" t="s">
        <v>10</v>
      </c>
      <c r="D230" s="375" t="s">
        <v>2653</v>
      </c>
      <c r="E230" s="380">
        <v>2040.2021478132519</v>
      </c>
      <c r="F230" s="378">
        <v>0</v>
      </c>
      <c r="I230" s="355"/>
      <c r="J230" s="355"/>
    </row>
    <row r="231" spans="1:10" s="353" customFormat="1" x14ac:dyDescent="0.2">
      <c r="A231" s="375"/>
      <c r="B231" s="375" t="s">
        <v>7</v>
      </c>
      <c r="C231" s="375" t="s">
        <v>10</v>
      </c>
      <c r="D231" s="375" t="s">
        <v>562</v>
      </c>
      <c r="E231" s="380">
        <v>25.122360700000002</v>
      </c>
      <c r="F231" s="379">
        <v>0</v>
      </c>
      <c r="I231" s="355"/>
      <c r="J231" s="355"/>
    </row>
    <row r="232" spans="1:10" s="353" customFormat="1" x14ac:dyDescent="0.2">
      <c r="A232" s="375"/>
      <c r="B232" s="375" t="s">
        <v>6</v>
      </c>
      <c r="C232" s="375" t="s">
        <v>10</v>
      </c>
      <c r="D232" s="375" t="s">
        <v>2654</v>
      </c>
      <c r="E232" s="380">
        <v>738.77729766300035</v>
      </c>
      <c r="F232" s="379">
        <v>98.439693750000004</v>
      </c>
      <c r="I232" s="355"/>
      <c r="J232" s="355"/>
    </row>
    <row r="233" spans="1:10" s="353" customFormat="1" x14ac:dyDescent="0.2">
      <c r="A233" s="375"/>
      <c r="B233" s="375" t="s">
        <v>1169</v>
      </c>
      <c r="C233" s="375" t="s">
        <v>10</v>
      </c>
      <c r="D233" s="375" t="s">
        <v>775</v>
      </c>
      <c r="E233" s="380">
        <v>49.637650000000001</v>
      </c>
      <c r="F233" s="378">
        <v>0</v>
      </c>
      <c r="I233" s="355"/>
      <c r="J233" s="355"/>
    </row>
    <row r="234" spans="1:10" s="353" customFormat="1" x14ac:dyDescent="0.2">
      <c r="A234" s="375"/>
      <c r="B234" s="375"/>
      <c r="C234" s="375" t="s">
        <v>1523</v>
      </c>
      <c r="D234" s="375" t="s">
        <v>2653</v>
      </c>
      <c r="E234" s="380">
        <v>572.15337791385025</v>
      </c>
      <c r="F234" s="379">
        <v>0</v>
      </c>
      <c r="I234" s="355"/>
      <c r="J234" s="355"/>
    </row>
    <row r="235" spans="1:10" s="353" customFormat="1" x14ac:dyDescent="0.2">
      <c r="A235" s="375"/>
      <c r="B235" s="375"/>
      <c r="C235" s="375" t="s">
        <v>1523</v>
      </c>
      <c r="D235" s="375" t="s">
        <v>2654</v>
      </c>
      <c r="E235" s="380">
        <v>182.76018052299997</v>
      </c>
      <c r="F235" s="378">
        <v>135.44747624999999</v>
      </c>
      <c r="I235" s="355"/>
      <c r="J235" s="355"/>
    </row>
    <row r="236" spans="1:10" s="353" customFormat="1" x14ac:dyDescent="0.2">
      <c r="A236" s="375"/>
      <c r="B236" s="375"/>
      <c r="C236" s="375" t="s">
        <v>1180</v>
      </c>
      <c r="D236" s="375" t="s">
        <v>2654</v>
      </c>
      <c r="E236" s="380">
        <v>2.3505640589999999</v>
      </c>
      <c r="F236" s="378">
        <v>23.378640000000001</v>
      </c>
      <c r="I236" s="355"/>
      <c r="J236" s="355"/>
    </row>
    <row r="237" spans="1:10" s="353" customFormat="1" x14ac:dyDescent="0.2">
      <c r="A237" s="375"/>
      <c r="B237" s="375"/>
      <c r="C237" s="375" t="s">
        <v>1171</v>
      </c>
      <c r="D237" s="375" t="s">
        <v>2654</v>
      </c>
      <c r="E237" s="380">
        <v>7.5786343999999992E-2</v>
      </c>
      <c r="F237" s="378">
        <v>0.19322647500000001</v>
      </c>
      <c r="I237" s="355"/>
      <c r="J237" s="355"/>
    </row>
    <row r="238" spans="1:10" s="353" customFormat="1" x14ac:dyDescent="0.2">
      <c r="A238" s="375"/>
      <c r="B238" s="375"/>
      <c r="C238" s="375" t="s">
        <v>8</v>
      </c>
      <c r="D238" s="375" t="s">
        <v>2653</v>
      </c>
      <c r="E238" s="377">
        <v>16.965127399949999</v>
      </c>
      <c r="F238" s="379">
        <v>0</v>
      </c>
      <c r="I238" s="355"/>
      <c r="J238" s="355"/>
    </row>
    <row r="239" spans="1:10" s="353" customFormat="1" x14ac:dyDescent="0.2">
      <c r="A239" s="375"/>
      <c r="B239" s="375"/>
      <c r="C239" s="375" t="s">
        <v>8</v>
      </c>
      <c r="D239" s="375" t="s">
        <v>2654</v>
      </c>
      <c r="E239" s="380">
        <v>10.94129847</v>
      </c>
      <c r="F239" s="378">
        <v>0</v>
      </c>
      <c r="I239" s="355"/>
      <c r="J239" s="355"/>
    </row>
    <row r="240" spans="1:10" s="353" customFormat="1" x14ac:dyDescent="0.2">
      <c r="A240" s="375"/>
      <c r="B240" s="375"/>
      <c r="C240" s="375" t="s">
        <v>2001</v>
      </c>
      <c r="D240" s="375" t="s">
        <v>2654</v>
      </c>
      <c r="E240" s="380">
        <v>0</v>
      </c>
      <c r="F240" s="378">
        <v>160.57699500000001</v>
      </c>
      <c r="I240" s="355"/>
      <c r="J240" s="355"/>
    </row>
    <row r="241" spans="1:10" s="353" customFormat="1" x14ac:dyDescent="0.2">
      <c r="A241" s="375"/>
      <c r="B241" s="375"/>
      <c r="C241" s="375" t="s">
        <v>1189</v>
      </c>
      <c r="D241" s="375" t="s">
        <v>562</v>
      </c>
      <c r="E241" s="380">
        <v>10.342711299999999</v>
      </c>
      <c r="F241" s="378">
        <v>0</v>
      </c>
      <c r="I241" s="355"/>
      <c r="J241" s="355"/>
    </row>
    <row r="242" spans="1:10" s="353" customFormat="1" x14ac:dyDescent="0.2">
      <c r="A242" s="375"/>
      <c r="B242" s="375"/>
      <c r="C242" s="375" t="s">
        <v>1192</v>
      </c>
      <c r="D242" s="375" t="s">
        <v>562</v>
      </c>
      <c r="E242" s="380">
        <v>0</v>
      </c>
      <c r="F242" s="378">
        <v>16.803633000000001</v>
      </c>
      <c r="I242" s="355"/>
      <c r="J242" s="355"/>
    </row>
    <row r="243" spans="1:10" s="353" customFormat="1" x14ac:dyDescent="0.2">
      <c r="A243" s="375"/>
      <c r="B243" s="375"/>
      <c r="C243" s="375" t="s">
        <v>1191</v>
      </c>
      <c r="D243" s="375" t="s">
        <v>2654</v>
      </c>
      <c r="E243" s="380">
        <v>30.918520972000003</v>
      </c>
      <c r="F243" s="378">
        <v>68.044942500000005</v>
      </c>
      <c r="I243" s="355"/>
      <c r="J243" s="355"/>
    </row>
    <row r="244" spans="1:10" s="353" customFormat="1" x14ac:dyDescent="0.2">
      <c r="A244" s="375"/>
      <c r="B244" s="375"/>
      <c r="C244" s="375" t="s">
        <v>1170</v>
      </c>
      <c r="D244" s="375" t="s">
        <v>2653</v>
      </c>
      <c r="E244" s="380">
        <v>281.51472964050004</v>
      </c>
      <c r="F244" s="378">
        <v>0</v>
      </c>
      <c r="I244" s="355"/>
      <c r="J244" s="355"/>
    </row>
    <row r="245" spans="1:10" s="353" customFormat="1" x14ac:dyDescent="0.2">
      <c r="A245" s="375"/>
      <c r="B245" s="375"/>
      <c r="C245" s="375" t="s">
        <v>1170</v>
      </c>
      <c r="D245" s="375" t="s">
        <v>562</v>
      </c>
      <c r="E245" s="377">
        <v>51.625382799999997</v>
      </c>
      <c r="F245" s="378">
        <v>0</v>
      </c>
      <c r="I245" s="355"/>
      <c r="J245" s="355"/>
    </row>
    <row r="246" spans="1:10" s="353" customFormat="1" x14ac:dyDescent="0.2">
      <c r="A246" s="375"/>
      <c r="B246" s="375"/>
      <c r="C246" s="375" t="s">
        <v>1170</v>
      </c>
      <c r="D246" s="375" t="s">
        <v>2654</v>
      </c>
      <c r="E246" s="380">
        <v>290.00380570999999</v>
      </c>
      <c r="F246" s="378">
        <v>64.366837500000003</v>
      </c>
      <c r="I246" s="355"/>
      <c r="J246" s="355"/>
    </row>
    <row r="247" spans="1:10" s="353" customFormat="1" x14ac:dyDescent="0.2">
      <c r="A247" s="375"/>
      <c r="B247" s="375"/>
      <c r="C247" s="375" t="s">
        <v>1170</v>
      </c>
      <c r="D247" s="375" t="s">
        <v>775</v>
      </c>
      <c r="E247" s="380">
        <v>9.7673500000000004</v>
      </c>
      <c r="F247" s="378">
        <v>9.8343000000000007</v>
      </c>
      <c r="I247" s="355"/>
      <c r="J247" s="355"/>
    </row>
    <row r="248" spans="1:10" s="353" customFormat="1" x14ac:dyDescent="0.2">
      <c r="A248" s="375"/>
      <c r="B248" s="375"/>
      <c r="C248" s="375" t="s">
        <v>1164</v>
      </c>
      <c r="D248" s="375" t="s">
        <v>2654</v>
      </c>
      <c r="E248" s="380">
        <v>9.2507017620000003</v>
      </c>
      <c r="F248" s="378">
        <v>52.904249999999998</v>
      </c>
      <c r="I248" s="355"/>
      <c r="J248" s="355"/>
    </row>
    <row r="249" spans="1:10" s="353" customFormat="1" x14ac:dyDescent="0.2">
      <c r="A249" s="375"/>
      <c r="B249" s="375"/>
      <c r="C249" s="375" t="s">
        <v>1165</v>
      </c>
      <c r="D249" s="375" t="s">
        <v>2654</v>
      </c>
      <c r="E249" s="380">
        <v>0</v>
      </c>
      <c r="F249" s="378">
        <v>319.56686250000001</v>
      </c>
      <c r="I249" s="355"/>
      <c r="J249" s="355"/>
    </row>
    <row r="250" spans="1:10" s="353" customFormat="1" x14ac:dyDescent="0.2">
      <c r="A250" s="375"/>
      <c r="B250" s="375"/>
      <c r="C250" s="375" t="s">
        <v>3</v>
      </c>
      <c r="D250" s="375" t="s">
        <v>2654</v>
      </c>
      <c r="E250" s="377">
        <v>24.124140432000001</v>
      </c>
      <c r="F250" s="378">
        <v>60.512385000000002</v>
      </c>
      <c r="I250" s="355"/>
      <c r="J250" s="355"/>
    </row>
    <row r="251" spans="1:10" s="353" customFormat="1" x14ac:dyDescent="0.2">
      <c r="A251" s="375"/>
      <c r="B251" s="375"/>
      <c r="C251" s="375" t="s">
        <v>6</v>
      </c>
      <c r="D251" s="375" t="s">
        <v>562</v>
      </c>
      <c r="E251" s="377">
        <v>70.340918549999998</v>
      </c>
      <c r="F251" s="378">
        <v>0</v>
      </c>
      <c r="I251" s="355"/>
      <c r="J251" s="355"/>
    </row>
    <row r="252" spans="1:10" s="353" customFormat="1" x14ac:dyDescent="0.2">
      <c r="A252" s="375"/>
      <c r="B252" s="375"/>
      <c r="C252" s="375" t="s">
        <v>6</v>
      </c>
      <c r="D252" s="375" t="s">
        <v>775</v>
      </c>
      <c r="E252" s="380">
        <v>2906.3983923750002</v>
      </c>
      <c r="F252" s="378">
        <v>299.29680000000002</v>
      </c>
      <c r="I252" s="355"/>
      <c r="J252" s="355"/>
    </row>
    <row r="253" spans="1:10" s="353" customFormat="1" x14ac:dyDescent="0.2">
      <c r="A253" s="375"/>
      <c r="B253" s="375"/>
      <c r="C253" s="375" t="s">
        <v>1169</v>
      </c>
      <c r="D253" s="375" t="s">
        <v>562</v>
      </c>
      <c r="E253" s="380">
        <v>103.2012166</v>
      </c>
      <c r="F253" s="378">
        <v>51.206800000000001</v>
      </c>
      <c r="I253" s="355"/>
      <c r="J253" s="355"/>
    </row>
    <row r="254" spans="1:10" s="353" customFormat="1" x14ac:dyDescent="0.2">
      <c r="A254" s="375"/>
      <c r="B254" s="375"/>
      <c r="C254" s="375" t="s">
        <v>1169</v>
      </c>
      <c r="D254" s="375" t="s">
        <v>775</v>
      </c>
      <c r="E254" s="380">
        <v>24.629375</v>
      </c>
      <c r="F254" s="378">
        <v>0</v>
      </c>
      <c r="I254" s="355"/>
      <c r="J254" s="355"/>
    </row>
    <row r="255" spans="1:10" s="353" customFormat="1" x14ac:dyDescent="0.2">
      <c r="A255" s="375"/>
      <c r="B255" s="375"/>
      <c r="C255" s="375" t="s">
        <v>1172</v>
      </c>
      <c r="D255" s="375" t="s">
        <v>775</v>
      </c>
      <c r="E255" s="380">
        <v>285.28553607499998</v>
      </c>
      <c r="F255" s="378">
        <v>63.92295</v>
      </c>
      <c r="I255" s="355"/>
      <c r="J255" s="355"/>
    </row>
    <row r="256" spans="1:10" s="353" customFormat="1" x14ac:dyDescent="0.2">
      <c r="A256" s="375"/>
      <c r="B256" s="375"/>
      <c r="C256" s="375" t="s">
        <v>1612</v>
      </c>
      <c r="D256" s="375" t="s">
        <v>2654</v>
      </c>
      <c r="E256" s="380">
        <v>3.662821351999999</v>
      </c>
      <c r="F256" s="379">
        <v>8.6586622500000008</v>
      </c>
      <c r="I256" s="355"/>
      <c r="J256" s="355"/>
    </row>
    <row r="257" spans="1:10" s="353" customFormat="1" x14ac:dyDescent="0.2">
      <c r="A257" s="375"/>
      <c r="B257" s="375"/>
      <c r="C257" s="375" t="s">
        <v>1551</v>
      </c>
      <c r="D257" s="375" t="s">
        <v>775</v>
      </c>
      <c r="E257" s="380">
        <v>239.9690008</v>
      </c>
      <c r="F257" s="379">
        <v>0</v>
      </c>
      <c r="I257" s="355"/>
      <c r="J257" s="355"/>
    </row>
    <row r="258" spans="1:10" s="353" customFormat="1" x14ac:dyDescent="0.2">
      <c r="A258" s="375"/>
      <c r="B258" s="375"/>
      <c r="C258" s="375" t="s">
        <v>1181</v>
      </c>
      <c r="D258" s="375" t="s">
        <v>562</v>
      </c>
      <c r="E258" s="380">
        <v>31.050647699999999</v>
      </c>
      <c r="F258" s="379">
        <v>0</v>
      </c>
      <c r="I258" s="355"/>
      <c r="J258" s="355"/>
    </row>
    <row r="259" spans="1:10" s="353" customFormat="1" x14ac:dyDescent="0.2">
      <c r="A259" s="375"/>
      <c r="B259" s="375"/>
      <c r="C259" s="375" t="s">
        <v>1174</v>
      </c>
      <c r="D259" s="375" t="s">
        <v>562</v>
      </c>
      <c r="E259" s="380">
        <v>31.0615977</v>
      </c>
      <c r="F259" s="378">
        <v>34.288487000000003</v>
      </c>
      <c r="I259" s="355"/>
      <c r="J259" s="355"/>
    </row>
    <row r="260" spans="1:10" s="353" customFormat="1" x14ac:dyDescent="0.2">
      <c r="A260" s="375"/>
      <c r="B260" s="375"/>
      <c r="C260" s="375" t="s">
        <v>1174</v>
      </c>
      <c r="D260" s="375" t="s">
        <v>775</v>
      </c>
      <c r="E260" s="378">
        <v>97.673500000000004</v>
      </c>
      <c r="F260" s="379">
        <v>98.343000000000004</v>
      </c>
      <c r="I260" s="355"/>
      <c r="J260" s="355"/>
    </row>
    <row r="261" spans="1:10" s="353" customFormat="1" x14ac:dyDescent="0.2">
      <c r="A261" s="375"/>
      <c r="B261" s="375"/>
      <c r="C261" s="375" t="s">
        <v>5</v>
      </c>
      <c r="D261" s="375" t="s">
        <v>562</v>
      </c>
      <c r="E261" s="377">
        <v>51.617522100000002</v>
      </c>
      <c r="F261" s="379">
        <v>0</v>
      </c>
      <c r="I261" s="355"/>
      <c r="J261" s="355"/>
    </row>
    <row r="262" spans="1:10" s="353" customFormat="1" x14ac:dyDescent="0.2">
      <c r="A262" s="375"/>
      <c r="B262" s="375"/>
      <c r="C262" s="375" t="s">
        <v>5</v>
      </c>
      <c r="D262" s="375" t="s">
        <v>775</v>
      </c>
      <c r="E262" s="377">
        <v>296.3306</v>
      </c>
      <c r="F262" s="378">
        <v>0</v>
      </c>
      <c r="I262" s="355"/>
      <c r="J262" s="355"/>
    </row>
    <row r="263" spans="1:10" s="353" customFormat="1" x14ac:dyDescent="0.2">
      <c r="A263" s="375"/>
      <c r="B263" s="375"/>
      <c r="C263" s="375"/>
      <c r="D263" s="375"/>
      <c r="E263" s="377"/>
      <c r="F263" s="378"/>
      <c r="I263" s="355"/>
      <c r="J263" s="355"/>
    </row>
    <row r="264" spans="1:10" s="353" customFormat="1" ht="36" x14ac:dyDescent="0.2">
      <c r="A264" s="375" t="s">
        <v>2678</v>
      </c>
      <c r="B264" s="375"/>
      <c r="C264" s="375" t="s">
        <v>6</v>
      </c>
      <c r="D264" s="375" t="s">
        <v>775</v>
      </c>
      <c r="E264" s="380">
        <v>49.529499999999999</v>
      </c>
      <c r="F264" s="379">
        <v>0</v>
      </c>
      <c r="I264" s="355"/>
      <c r="J264" s="355"/>
    </row>
    <row r="265" spans="1:10" s="353" customFormat="1" x14ac:dyDescent="0.2">
      <c r="A265" s="375"/>
      <c r="B265" s="375"/>
      <c r="C265" s="375" t="s">
        <v>1169</v>
      </c>
      <c r="D265" s="375" t="s">
        <v>775</v>
      </c>
      <c r="E265" s="380">
        <v>9.9523600000000005</v>
      </c>
      <c r="F265" s="379">
        <v>0</v>
      </c>
      <c r="I265" s="355"/>
      <c r="J265" s="355"/>
    </row>
    <row r="266" spans="1:10" s="353" customFormat="1" x14ac:dyDescent="0.2">
      <c r="A266" s="375"/>
      <c r="B266" s="375"/>
      <c r="C266" s="375" t="s">
        <v>1172</v>
      </c>
      <c r="D266" s="375" t="s">
        <v>775</v>
      </c>
      <c r="E266" s="380">
        <v>153.111435</v>
      </c>
      <c r="F266" s="378">
        <v>24.273824999999999</v>
      </c>
      <c r="I266" s="355"/>
      <c r="J266" s="355"/>
    </row>
    <row r="267" spans="1:10" s="353" customFormat="1" x14ac:dyDescent="0.2">
      <c r="A267" s="375"/>
      <c r="B267" s="375"/>
      <c r="C267" s="375" t="s">
        <v>5</v>
      </c>
      <c r="D267" s="375" t="s">
        <v>775</v>
      </c>
      <c r="E267" s="380">
        <v>59.470680000000002</v>
      </c>
      <c r="F267" s="378">
        <v>0</v>
      </c>
      <c r="I267" s="355"/>
      <c r="J267" s="355"/>
    </row>
    <row r="268" spans="1:10" s="353" customFormat="1" x14ac:dyDescent="0.2">
      <c r="A268" s="375"/>
      <c r="B268" s="375"/>
      <c r="C268" s="375"/>
      <c r="D268" s="375"/>
      <c r="E268" s="380"/>
      <c r="F268" s="378"/>
      <c r="I268" s="355"/>
      <c r="J268" s="355"/>
    </row>
    <row r="269" spans="1:10" s="353" customFormat="1" ht="36" x14ac:dyDescent="0.2">
      <c r="A269" s="375" t="s">
        <v>2679</v>
      </c>
      <c r="B269" s="375"/>
      <c r="C269" s="375" t="s">
        <v>6</v>
      </c>
      <c r="D269" s="375" t="s">
        <v>775</v>
      </c>
      <c r="E269" s="377">
        <v>596.88480870000001</v>
      </c>
      <c r="F269" s="378">
        <v>249.70224999999999</v>
      </c>
      <c r="I269" s="355"/>
      <c r="J269" s="355"/>
    </row>
    <row r="270" spans="1:10" s="353" customFormat="1" x14ac:dyDescent="0.2">
      <c r="A270" s="375"/>
      <c r="B270" s="375"/>
      <c r="C270" s="375" t="s">
        <v>1172</v>
      </c>
      <c r="D270" s="375" t="s">
        <v>775</v>
      </c>
      <c r="E270" s="380">
        <v>49.629399999999997</v>
      </c>
      <c r="F270" s="378">
        <v>0</v>
      </c>
      <c r="I270" s="355"/>
      <c r="J270" s="355"/>
    </row>
    <row r="271" spans="1:10" s="353" customFormat="1" x14ac:dyDescent="0.2">
      <c r="A271" s="375"/>
      <c r="B271" s="375"/>
      <c r="C271" s="375" t="s">
        <v>5</v>
      </c>
      <c r="D271" s="375" t="s">
        <v>775</v>
      </c>
      <c r="E271" s="380">
        <v>148.70609999999999</v>
      </c>
      <c r="F271" s="378">
        <v>0</v>
      </c>
      <c r="I271" s="355"/>
      <c r="J271" s="355"/>
    </row>
    <row r="272" spans="1:10" s="353" customFormat="1" x14ac:dyDescent="0.2">
      <c r="A272" s="375"/>
      <c r="B272" s="375"/>
      <c r="C272" s="375"/>
      <c r="D272" s="375"/>
      <c r="E272" s="380"/>
      <c r="F272" s="378"/>
      <c r="I272" s="355"/>
      <c r="J272" s="355"/>
    </row>
    <row r="273" spans="1:10" s="353" customFormat="1" ht="36" x14ac:dyDescent="0.2">
      <c r="A273" s="375" t="s">
        <v>2680</v>
      </c>
      <c r="B273" s="375" t="s">
        <v>1172</v>
      </c>
      <c r="C273" s="375" t="s">
        <v>1170</v>
      </c>
      <c r="D273" s="375" t="s">
        <v>562</v>
      </c>
      <c r="E273" s="380">
        <v>27.375503330000001</v>
      </c>
      <c r="F273" s="378">
        <v>11.629189</v>
      </c>
      <c r="I273" s="355"/>
      <c r="J273" s="355"/>
    </row>
    <row r="274" spans="1:10" s="353" customFormat="1" x14ac:dyDescent="0.2">
      <c r="A274" s="375"/>
      <c r="B274" s="375"/>
      <c r="C274" s="375" t="s">
        <v>6</v>
      </c>
      <c r="D274" s="375" t="s">
        <v>775</v>
      </c>
      <c r="E274" s="380">
        <v>198.2698</v>
      </c>
      <c r="F274" s="378">
        <v>0</v>
      </c>
      <c r="I274" s="355"/>
      <c r="J274" s="355"/>
    </row>
    <row r="275" spans="1:10" s="353" customFormat="1" x14ac:dyDescent="0.2">
      <c r="A275" s="375"/>
      <c r="B275" s="375"/>
      <c r="C275" s="375" t="s">
        <v>1169</v>
      </c>
      <c r="D275" s="375" t="s">
        <v>562</v>
      </c>
      <c r="E275" s="380">
        <v>24.235827869999998</v>
      </c>
      <c r="F275" s="378">
        <v>0</v>
      </c>
      <c r="I275" s="355"/>
      <c r="J275" s="355"/>
    </row>
    <row r="276" spans="1:10" s="353" customFormat="1" x14ac:dyDescent="0.2">
      <c r="A276" s="375"/>
      <c r="B276" s="375"/>
      <c r="C276" s="375" t="s">
        <v>1172</v>
      </c>
      <c r="D276" s="375" t="s">
        <v>775</v>
      </c>
      <c r="E276" s="380">
        <v>73.626675000000006</v>
      </c>
      <c r="F276" s="378">
        <v>73.883250000000004</v>
      </c>
      <c r="I276" s="355"/>
      <c r="J276" s="355"/>
    </row>
    <row r="277" spans="1:10" s="353" customFormat="1" x14ac:dyDescent="0.2">
      <c r="A277" s="375"/>
      <c r="B277" s="375"/>
      <c r="C277" s="375" t="s">
        <v>1181</v>
      </c>
      <c r="D277" s="375" t="s">
        <v>562</v>
      </c>
      <c r="E277" s="380">
        <v>0</v>
      </c>
      <c r="F277" s="378">
        <v>37.142015000000001</v>
      </c>
      <c r="I277" s="355"/>
      <c r="J277" s="355"/>
    </row>
    <row r="278" spans="1:10" s="353" customFormat="1" x14ac:dyDescent="0.2">
      <c r="A278" s="375"/>
      <c r="B278" s="375"/>
      <c r="C278" s="375" t="s">
        <v>1174</v>
      </c>
      <c r="D278" s="375" t="s">
        <v>562</v>
      </c>
      <c r="E278" s="380">
        <v>50.000079499999998</v>
      </c>
      <c r="F278" s="378">
        <v>0</v>
      </c>
      <c r="I278" s="355"/>
      <c r="J278" s="355"/>
    </row>
    <row r="279" spans="1:10" s="353" customFormat="1" x14ac:dyDescent="0.2">
      <c r="A279" s="375"/>
      <c r="B279" s="375"/>
      <c r="C279" s="375" t="s">
        <v>5</v>
      </c>
      <c r="D279" s="375" t="s">
        <v>775</v>
      </c>
      <c r="E279" s="380">
        <v>73.626675000000006</v>
      </c>
      <c r="F279" s="378">
        <v>73.883250000000004</v>
      </c>
      <c r="I279" s="355"/>
      <c r="J279" s="355"/>
    </row>
    <row r="280" spans="1:10" s="353" customFormat="1" x14ac:dyDescent="0.2">
      <c r="A280" s="375"/>
      <c r="B280" s="375"/>
      <c r="C280" s="375"/>
      <c r="D280" s="375"/>
      <c r="E280" s="380"/>
      <c r="F280" s="378"/>
      <c r="I280" s="355"/>
      <c r="J280" s="355"/>
    </row>
    <row r="281" spans="1:10" s="353" customFormat="1" ht="24" x14ac:dyDescent="0.2">
      <c r="A281" s="375" t="s">
        <v>2681</v>
      </c>
      <c r="B281" s="375"/>
      <c r="C281" s="375" t="s">
        <v>6</v>
      </c>
      <c r="D281" s="375" t="s">
        <v>775</v>
      </c>
      <c r="E281" s="380">
        <v>24.774999999999999</v>
      </c>
      <c r="F281" s="378">
        <v>0</v>
      </c>
      <c r="I281" s="355"/>
      <c r="J281" s="355"/>
    </row>
    <row r="282" spans="1:10" s="353" customFormat="1" x14ac:dyDescent="0.2">
      <c r="A282" s="375"/>
      <c r="B282" s="375"/>
      <c r="C282" s="375"/>
      <c r="D282" s="375"/>
      <c r="E282" s="380"/>
      <c r="F282" s="378"/>
      <c r="I282" s="355"/>
      <c r="J282" s="355"/>
    </row>
    <row r="283" spans="1:10" s="353" customFormat="1" x14ac:dyDescent="0.2">
      <c r="A283" s="375" t="s">
        <v>2682</v>
      </c>
      <c r="B283" s="375"/>
      <c r="C283" s="375" t="s">
        <v>10</v>
      </c>
      <c r="D283" s="375" t="s">
        <v>2653</v>
      </c>
      <c r="E283" s="380">
        <v>1178.1786466609992</v>
      </c>
      <c r="F283" s="378">
        <v>0</v>
      </c>
      <c r="I283" s="355"/>
      <c r="J283" s="355"/>
    </row>
    <row r="284" spans="1:10" s="353" customFormat="1" x14ac:dyDescent="0.2">
      <c r="A284" s="375"/>
      <c r="B284" s="375"/>
      <c r="C284" s="375" t="s">
        <v>10</v>
      </c>
      <c r="D284" s="375" t="s">
        <v>2654</v>
      </c>
      <c r="E284" s="380">
        <v>221.22995734800006</v>
      </c>
      <c r="F284" s="378">
        <v>102.53655000000001</v>
      </c>
      <c r="I284" s="355"/>
      <c r="J284" s="355"/>
    </row>
    <row r="285" spans="1:10" s="353" customFormat="1" x14ac:dyDescent="0.2">
      <c r="A285" s="375"/>
      <c r="B285" s="375"/>
      <c r="C285" s="375" t="s">
        <v>1523</v>
      </c>
      <c r="D285" s="375" t="s">
        <v>2653</v>
      </c>
      <c r="E285" s="380">
        <v>455.68309863899992</v>
      </c>
      <c r="F285" s="378">
        <v>0</v>
      </c>
      <c r="I285" s="355"/>
      <c r="J285" s="355"/>
    </row>
    <row r="286" spans="1:10" s="353" customFormat="1" x14ac:dyDescent="0.2">
      <c r="A286" s="375"/>
      <c r="B286" s="375"/>
      <c r="C286" s="375" t="s">
        <v>1523</v>
      </c>
      <c r="D286" s="375" t="s">
        <v>2654</v>
      </c>
      <c r="E286" s="380">
        <v>52.536828499999999</v>
      </c>
      <c r="F286" s="378">
        <v>45.798299999999998</v>
      </c>
      <c r="I286" s="355"/>
      <c r="J286" s="355"/>
    </row>
    <row r="287" spans="1:10" s="353" customFormat="1" x14ac:dyDescent="0.2">
      <c r="A287" s="375"/>
      <c r="B287" s="375"/>
      <c r="C287" s="375" t="s">
        <v>1180</v>
      </c>
      <c r="D287" s="375" t="s">
        <v>2654</v>
      </c>
      <c r="E287" s="380">
        <v>9.2696199749999977</v>
      </c>
      <c r="F287" s="378">
        <v>20.52543</v>
      </c>
      <c r="I287" s="355"/>
      <c r="J287" s="355"/>
    </row>
    <row r="288" spans="1:10" s="353" customFormat="1" x14ac:dyDescent="0.2">
      <c r="A288" s="375"/>
      <c r="B288" s="375"/>
      <c r="C288" s="375" t="s">
        <v>1171</v>
      </c>
      <c r="D288" s="375" t="s">
        <v>2654</v>
      </c>
      <c r="E288" s="380">
        <v>0.50857394499999997</v>
      </c>
      <c r="F288" s="378">
        <v>0.45300000000000001</v>
      </c>
      <c r="I288" s="355"/>
      <c r="J288" s="355"/>
    </row>
    <row r="289" spans="1:10" s="353" customFormat="1" x14ac:dyDescent="0.2">
      <c r="A289" s="375"/>
      <c r="B289" s="375"/>
      <c r="C289" s="375" t="s">
        <v>8</v>
      </c>
      <c r="D289" s="375" t="s">
        <v>2654</v>
      </c>
      <c r="E289" s="380">
        <v>0.69777635300000007</v>
      </c>
      <c r="F289" s="378">
        <v>1.0101899999999999</v>
      </c>
      <c r="I289" s="355"/>
      <c r="J289" s="355"/>
    </row>
    <row r="290" spans="1:10" s="353" customFormat="1" x14ac:dyDescent="0.2">
      <c r="A290" s="375"/>
      <c r="B290" s="375"/>
      <c r="C290" s="375" t="s">
        <v>2001</v>
      </c>
      <c r="D290" s="375" t="s">
        <v>2654</v>
      </c>
      <c r="E290" s="380">
        <v>0</v>
      </c>
      <c r="F290" s="378">
        <v>61.607999999999997</v>
      </c>
      <c r="I290" s="355"/>
      <c r="J290" s="355"/>
    </row>
    <row r="291" spans="1:10" s="353" customFormat="1" x14ac:dyDescent="0.2">
      <c r="A291" s="375"/>
      <c r="B291" s="375"/>
      <c r="C291" s="375" t="s">
        <v>1170</v>
      </c>
      <c r="D291" s="375" t="s">
        <v>2654</v>
      </c>
      <c r="E291" s="380">
        <v>212.19792327000002</v>
      </c>
      <c r="F291" s="378">
        <v>212.23050000000001</v>
      </c>
      <c r="I291" s="355"/>
      <c r="J291" s="355"/>
    </row>
    <row r="292" spans="1:10" s="353" customFormat="1" x14ac:dyDescent="0.2">
      <c r="A292" s="375"/>
      <c r="B292" s="375"/>
      <c r="C292" s="375" t="s">
        <v>1164</v>
      </c>
      <c r="D292" s="375" t="s">
        <v>2654</v>
      </c>
      <c r="E292" s="380">
        <v>7.8369375150000007</v>
      </c>
      <c r="F292" s="378">
        <v>31.927440000000001</v>
      </c>
      <c r="I292" s="355"/>
      <c r="J292" s="355"/>
    </row>
    <row r="293" spans="1:10" s="353" customFormat="1" x14ac:dyDescent="0.2">
      <c r="A293" s="375"/>
      <c r="B293" s="375"/>
      <c r="C293" s="375" t="s">
        <v>1165</v>
      </c>
      <c r="D293" s="375" t="s">
        <v>2654</v>
      </c>
      <c r="E293" s="380">
        <v>192.589889277</v>
      </c>
      <c r="F293" s="378">
        <v>301.33107000000001</v>
      </c>
      <c r="I293" s="355"/>
      <c r="J293" s="355"/>
    </row>
    <row r="294" spans="1:10" s="353" customFormat="1" x14ac:dyDescent="0.2">
      <c r="A294" s="375"/>
      <c r="B294" s="375"/>
      <c r="C294" s="375" t="s">
        <v>1166</v>
      </c>
      <c r="D294" s="375" t="s">
        <v>2654</v>
      </c>
      <c r="E294" s="380">
        <v>86.910331595000002</v>
      </c>
      <c r="F294" s="378">
        <v>33.268320000000003</v>
      </c>
      <c r="I294" s="355"/>
      <c r="J294" s="355"/>
    </row>
    <row r="295" spans="1:10" s="353" customFormat="1" x14ac:dyDescent="0.2">
      <c r="A295" s="375"/>
      <c r="B295" s="375"/>
      <c r="C295" s="375" t="s">
        <v>1612</v>
      </c>
      <c r="D295" s="375" t="s">
        <v>2654</v>
      </c>
      <c r="E295" s="380">
        <v>0.51604323299999999</v>
      </c>
      <c r="F295" s="378">
        <v>1.8480588</v>
      </c>
      <c r="I295" s="355"/>
      <c r="J295" s="355"/>
    </row>
    <row r="296" spans="1:10" s="353" customFormat="1" x14ac:dyDescent="0.2">
      <c r="A296" s="375"/>
      <c r="B296" s="375"/>
      <c r="C296" s="375" t="s">
        <v>1181</v>
      </c>
      <c r="D296" s="375" t="s">
        <v>562</v>
      </c>
      <c r="E296" s="380">
        <v>0</v>
      </c>
      <c r="F296" s="378">
        <v>21.211860000000001</v>
      </c>
      <c r="I296" s="355"/>
      <c r="J296" s="355"/>
    </row>
    <row r="297" spans="1:10" s="353" customFormat="1" x14ac:dyDescent="0.2">
      <c r="A297" s="375"/>
      <c r="B297" s="375"/>
      <c r="C297" s="375" t="s">
        <v>1174</v>
      </c>
      <c r="D297" s="375" t="s">
        <v>562</v>
      </c>
      <c r="E297" s="380">
        <v>225.42019504999999</v>
      </c>
      <c r="F297" s="378">
        <v>0</v>
      </c>
      <c r="I297" s="355"/>
      <c r="J297" s="355"/>
    </row>
    <row r="298" spans="1:10" s="353" customFormat="1" x14ac:dyDescent="0.2">
      <c r="A298" s="375"/>
      <c r="B298" s="375"/>
      <c r="C298" s="375" t="s">
        <v>1163</v>
      </c>
      <c r="D298" s="375" t="s">
        <v>2654</v>
      </c>
      <c r="E298" s="380">
        <v>150.26462136000001</v>
      </c>
      <c r="F298" s="378">
        <v>131.70975000000001</v>
      </c>
      <c r="I298" s="355"/>
      <c r="J298" s="355"/>
    </row>
    <row r="299" spans="1:10" s="353" customFormat="1" x14ac:dyDescent="0.2">
      <c r="A299" s="375"/>
      <c r="B299" s="375"/>
      <c r="C299" s="375"/>
      <c r="D299" s="375"/>
      <c r="E299" s="380"/>
      <c r="F299" s="378"/>
      <c r="I299" s="355"/>
      <c r="J299" s="355"/>
    </row>
    <row r="300" spans="1:10" s="353" customFormat="1" ht="36" x14ac:dyDescent="0.2">
      <c r="A300" s="375" t="s">
        <v>2683</v>
      </c>
      <c r="B300" s="375"/>
      <c r="C300" s="375" t="s">
        <v>8</v>
      </c>
      <c r="D300" s="375" t="s">
        <v>2654</v>
      </c>
      <c r="E300" s="380">
        <v>0.31915048600000001</v>
      </c>
      <c r="F300" s="378">
        <v>0</v>
      </c>
      <c r="I300" s="355"/>
      <c r="J300" s="355"/>
    </row>
    <row r="301" spans="1:10" s="353" customFormat="1" x14ac:dyDescent="0.2">
      <c r="A301" s="375"/>
      <c r="B301" s="375"/>
      <c r="C301" s="375" t="s">
        <v>1328</v>
      </c>
      <c r="D301" s="375" t="s">
        <v>562</v>
      </c>
      <c r="E301" s="380">
        <v>0</v>
      </c>
      <c r="F301" s="378">
        <v>3.074325</v>
      </c>
      <c r="I301" s="355"/>
      <c r="J301" s="355"/>
    </row>
    <row r="302" spans="1:10" s="353" customFormat="1" x14ac:dyDescent="0.2">
      <c r="A302" s="375"/>
      <c r="B302" s="375"/>
      <c r="C302" s="375" t="s">
        <v>1170</v>
      </c>
      <c r="D302" s="375" t="s">
        <v>2654</v>
      </c>
      <c r="E302" s="380">
        <v>12.104521479999999</v>
      </c>
      <c r="F302" s="378">
        <v>43.026983999999999</v>
      </c>
      <c r="I302" s="355"/>
      <c r="J302" s="355"/>
    </row>
    <row r="303" spans="1:10" s="353" customFormat="1" x14ac:dyDescent="0.2">
      <c r="A303" s="375"/>
      <c r="B303" s="375"/>
      <c r="C303" s="375" t="s">
        <v>1164</v>
      </c>
      <c r="D303" s="375" t="s">
        <v>2654</v>
      </c>
      <c r="E303" s="380">
        <v>12.242577642000001</v>
      </c>
      <c r="F303" s="378">
        <v>14.20848</v>
      </c>
      <c r="I303" s="355"/>
      <c r="J303" s="355"/>
    </row>
    <row r="304" spans="1:10" s="353" customFormat="1" x14ac:dyDescent="0.2">
      <c r="A304" s="375"/>
      <c r="B304" s="375"/>
      <c r="C304" s="375" t="s">
        <v>1166</v>
      </c>
      <c r="D304" s="375" t="s">
        <v>2654</v>
      </c>
      <c r="E304" s="380">
        <v>7.1062128840000005</v>
      </c>
      <c r="F304" s="378">
        <v>7.2689760000000003</v>
      </c>
      <c r="I304" s="355"/>
      <c r="J304" s="355"/>
    </row>
    <row r="305" spans="1:10" s="353" customFormat="1" x14ac:dyDescent="0.2">
      <c r="A305" s="375"/>
      <c r="B305" s="375"/>
      <c r="C305" s="375" t="s">
        <v>1613</v>
      </c>
      <c r="D305" s="375" t="s">
        <v>2654</v>
      </c>
      <c r="E305" s="380">
        <v>0.47782928599999996</v>
      </c>
      <c r="F305" s="378">
        <v>0.49142807999999999</v>
      </c>
      <c r="I305" s="355"/>
      <c r="J305" s="355"/>
    </row>
    <row r="306" spans="1:10" s="353" customFormat="1" x14ac:dyDescent="0.2">
      <c r="A306" s="375"/>
      <c r="B306" s="375"/>
      <c r="C306" s="375" t="s">
        <v>1163</v>
      </c>
      <c r="D306" s="375" t="s">
        <v>2654</v>
      </c>
      <c r="E306" s="380">
        <v>35.851072133999999</v>
      </c>
      <c r="F306" s="378">
        <v>36.437544000000003</v>
      </c>
      <c r="I306" s="355"/>
      <c r="J306" s="355"/>
    </row>
    <row r="307" spans="1:10" s="353" customFormat="1" x14ac:dyDescent="0.2">
      <c r="A307" s="375"/>
      <c r="B307" s="375"/>
      <c r="C307" s="375"/>
      <c r="D307" s="375"/>
      <c r="E307" s="380"/>
      <c r="F307" s="378"/>
      <c r="I307" s="355"/>
      <c r="J307" s="355"/>
    </row>
    <row r="308" spans="1:10" s="353" customFormat="1" ht="36" x14ac:dyDescent="0.2">
      <c r="A308" s="375" t="s">
        <v>2684</v>
      </c>
      <c r="B308" s="375"/>
      <c r="C308" s="375" t="s">
        <v>10</v>
      </c>
      <c r="D308" s="375" t="s">
        <v>2653</v>
      </c>
      <c r="E308" s="380">
        <v>81.876075735000029</v>
      </c>
      <c r="F308" s="378">
        <v>0</v>
      </c>
      <c r="I308" s="355"/>
      <c r="J308" s="355"/>
    </row>
    <row r="309" spans="1:10" s="353" customFormat="1" x14ac:dyDescent="0.2">
      <c r="A309" s="375"/>
      <c r="B309" s="375"/>
      <c r="C309" s="375" t="s">
        <v>10</v>
      </c>
      <c r="D309" s="375" t="s">
        <v>2654</v>
      </c>
      <c r="E309" s="380">
        <v>41.974653857</v>
      </c>
      <c r="F309" s="378">
        <v>1.0024575</v>
      </c>
      <c r="I309" s="355"/>
      <c r="J309" s="355"/>
    </row>
    <row r="310" spans="1:10" s="353" customFormat="1" x14ac:dyDescent="0.2">
      <c r="A310" s="375"/>
      <c r="B310" s="375"/>
      <c r="C310" s="375" t="s">
        <v>1170</v>
      </c>
      <c r="D310" s="375" t="s">
        <v>2654</v>
      </c>
      <c r="E310" s="380">
        <v>0</v>
      </c>
      <c r="F310" s="378">
        <v>25.614308000000001</v>
      </c>
      <c r="I310" s="355"/>
      <c r="J310" s="355"/>
    </row>
    <row r="311" spans="1:10" s="353" customFormat="1" x14ac:dyDescent="0.2">
      <c r="A311" s="375"/>
      <c r="B311" s="375"/>
      <c r="C311" s="375" t="s">
        <v>1164</v>
      </c>
      <c r="D311" s="375" t="s">
        <v>2654</v>
      </c>
      <c r="E311" s="380">
        <v>0</v>
      </c>
      <c r="F311" s="378">
        <v>14.216670000000001</v>
      </c>
      <c r="I311" s="355"/>
      <c r="J311" s="355"/>
    </row>
    <row r="312" spans="1:10" s="353" customFormat="1" x14ac:dyDescent="0.2">
      <c r="A312" s="375"/>
      <c r="B312" s="375"/>
      <c r="C312" s="375" t="s">
        <v>1612</v>
      </c>
      <c r="D312" s="375" t="s">
        <v>2654</v>
      </c>
      <c r="E312" s="380">
        <v>0.44828098499999997</v>
      </c>
      <c r="F312" s="378">
        <v>0.56854529000000009</v>
      </c>
      <c r="I312" s="355"/>
      <c r="J312" s="355"/>
    </row>
    <row r="313" spans="1:10" s="353" customFormat="1" x14ac:dyDescent="0.2">
      <c r="A313" s="375"/>
      <c r="B313" s="375"/>
      <c r="C313" s="375" t="s">
        <v>1613</v>
      </c>
      <c r="D313" s="375" t="s">
        <v>2654</v>
      </c>
      <c r="E313" s="380">
        <v>1.5359159000000002E-2</v>
      </c>
      <c r="F313" s="378">
        <v>0</v>
      </c>
      <c r="I313" s="355"/>
      <c r="J313" s="355"/>
    </row>
    <row r="314" spans="1:10" s="353" customFormat="1" x14ac:dyDescent="0.2">
      <c r="A314" s="375"/>
      <c r="B314" s="375"/>
      <c r="C314" s="375"/>
      <c r="D314" s="375"/>
      <c r="E314" s="380"/>
      <c r="F314" s="378"/>
      <c r="I314" s="355"/>
      <c r="J314" s="355"/>
    </row>
    <row r="315" spans="1:10" s="353" customFormat="1" ht="24" x14ac:dyDescent="0.2">
      <c r="A315" s="375" t="s">
        <v>2685</v>
      </c>
      <c r="B315" s="375" t="s">
        <v>1551</v>
      </c>
      <c r="C315" s="375" t="s">
        <v>6</v>
      </c>
      <c r="D315" s="375" t="s">
        <v>562</v>
      </c>
      <c r="E315" s="380">
        <v>25.149591650000001</v>
      </c>
      <c r="F315" s="378">
        <v>0</v>
      </c>
      <c r="I315" s="355"/>
      <c r="J315" s="355"/>
    </row>
    <row r="316" spans="1:10" s="353" customFormat="1" x14ac:dyDescent="0.2">
      <c r="A316" s="375"/>
      <c r="B316" s="375"/>
      <c r="C316" s="375" t="s">
        <v>6</v>
      </c>
      <c r="D316" s="375" t="s">
        <v>2655</v>
      </c>
      <c r="E316" s="380">
        <v>59.000538782000007</v>
      </c>
      <c r="F316" s="378">
        <v>0</v>
      </c>
      <c r="I316" s="355"/>
      <c r="J316" s="355"/>
    </row>
    <row r="317" spans="1:10" s="353" customFormat="1" x14ac:dyDescent="0.2">
      <c r="A317" s="375"/>
      <c r="B317" s="375"/>
      <c r="C317" s="375" t="s">
        <v>6</v>
      </c>
      <c r="D317" s="375" t="s">
        <v>775</v>
      </c>
      <c r="E317" s="380">
        <v>724.22723370000006</v>
      </c>
      <c r="F317" s="378">
        <v>0</v>
      </c>
      <c r="I317" s="355"/>
      <c r="J317" s="355"/>
    </row>
    <row r="318" spans="1:10" s="353" customFormat="1" x14ac:dyDescent="0.2">
      <c r="A318" s="375"/>
      <c r="B318" s="375"/>
      <c r="C318" s="375" t="s">
        <v>1169</v>
      </c>
      <c r="D318" s="375" t="s">
        <v>2655</v>
      </c>
      <c r="E318" s="380">
        <v>32.303347049999999</v>
      </c>
      <c r="F318" s="378">
        <v>0</v>
      </c>
      <c r="I318" s="355"/>
      <c r="J318" s="355"/>
    </row>
    <row r="319" spans="1:10" s="353" customFormat="1" x14ac:dyDescent="0.2">
      <c r="A319" s="375"/>
      <c r="B319" s="375"/>
      <c r="C319" s="375" t="s">
        <v>1169</v>
      </c>
      <c r="D319" s="375" t="s">
        <v>775</v>
      </c>
      <c r="E319" s="380">
        <v>39.091370900000001</v>
      </c>
      <c r="F319" s="378">
        <v>39.220999999999997</v>
      </c>
      <c r="I319" s="355"/>
      <c r="J319" s="355"/>
    </row>
    <row r="320" spans="1:10" s="353" customFormat="1" x14ac:dyDescent="0.2">
      <c r="A320" s="375"/>
      <c r="B320" s="375"/>
      <c r="C320" s="375" t="s">
        <v>1172</v>
      </c>
      <c r="D320" s="375" t="s">
        <v>775</v>
      </c>
      <c r="E320" s="380">
        <v>84.150199525000005</v>
      </c>
      <c r="F320" s="378">
        <v>34.318375000000003</v>
      </c>
      <c r="I320" s="355"/>
      <c r="J320" s="355"/>
    </row>
    <row r="321" spans="1:10" s="353" customFormat="1" x14ac:dyDescent="0.2">
      <c r="A321" s="375"/>
      <c r="B321" s="375"/>
      <c r="C321" s="375"/>
      <c r="D321" s="375"/>
      <c r="E321" s="380"/>
      <c r="F321" s="378"/>
      <c r="I321" s="355"/>
      <c r="J321" s="355"/>
    </row>
    <row r="322" spans="1:10" s="353" customFormat="1" x14ac:dyDescent="0.2">
      <c r="A322" s="375" t="s">
        <v>2686</v>
      </c>
      <c r="B322" s="375"/>
      <c r="C322" s="375" t="s">
        <v>10</v>
      </c>
      <c r="D322" s="375" t="s">
        <v>2653</v>
      </c>
      <c r="E322" s="380">
        <v>131.87933697000003</v>
      </c>
      <c r="F322" s="378">
        <v>0</v>
      </c>
      <c r="I322" s="355"/>
      <c r="J322" s="355"/>
    </row>
    <row r="323" spans="1:10" s="353" customFormat="1" x14ac:dyDescent="0.2">
      <c r="A323" s="375"/>
      <c r="B323" s="375"/>
      <c r="C323" s="375" t="s">
        <v>10</v>
      </c>
      <c r="D323" s="375" t="s">
        <v>2654</v>
      </c>
      <c r="E323" s="380">
        <v>62.508912289000001</v>
      </c>
      <c r="F323" s="378">
        <v>1.775064</v>
      </c>
      <c r="I323" s="355"/>
      <c r="J323" s="355"/>
    </row>
    <row r="324" spans="1:10" s="353" customFormat="1" x14ac:dyDescent="0.2">
      <c r="A324" s="375"/>
      <c r="B324" s="375"/>
      <c r="C324" s="375" t="s">
        <v>1180</v>
      </c>
      <c r="D324" s="375" t="s">
        <v>2654</v>
      </c>
      <c r="E324" s="380">
        <v>0</v>
      </c>
      <c r="F324" s="378">
        <v>27.661414000000001</v>
      </c>
      <c r="I324" s="355"/>
      <c r="J324" s="355"/>
    </row>
    <row r="325" spans="1:10" s="353" customFormat="1" x14ac:dyDescent="0.2">
      <c r="A325" s="375"/>
      <c r="B325" s="375"/>
      <c r="C325" s="375" t="s">
        <v>1171</v>
      </c>
      <c r="D325" s="375" t="s">
        <v>2654</v>
      </c>
      <c r="E325" s="380">
        <v>7.1896118000000009E-2</v>
      </c>
      <c r="F325" s="378">
        <v>0.2366752</v>
      </c>
      <c r="I325" s="355"/>
      <c r="J325" s="355"/>
    </row>
    <row r="326" spans="1:10" s="353" customFormat="1" x14ac:dyDescent="0.2">
      <c r="A326" s="375"/>
      <c r="B326" s="375"/>
      <c r="C326" s="375" t="s">
        <v>2001</v>
      </c>
      <c r="D326" s="375" t="s">
        <v>2654</v>
      </c>
      <c r="E326" s="380">
        <v>5.6511917810000005</v>
      </c>
      <c r="F326" s="378">
        <v>33.800176999999998</v>
      </c>
      <c r="I326" s="355"/>
      <c r="J326" s="355"/>
    </row>
    <row r="327" spans="1:10" s="353" customFormat="1" x14ac:dyDescent="0.2">
      <c r="A327" s="375"/>
      <c r="B327" s="375"/>
      <c r="C327" s="375" t="s">
        <v>1170</v>
      </c>
      <c r="D327" s="375" t="s">
        <v>2654</v>
      </c>
      <c r="E327" s="380">
        <v>22.951932847999998</v>
      </c>
      <c r="F327" s="378">
        <v>121.000196</v>
      </c>
      <c r="I327" s="355"/>
      <c r="J327" s="355"/>
    </row>
    <row r="328" spans="1:10" s="353" customFormat="1" x14ac:dyDescent="0.2">
      <c r="A328" s="375"/>
      <c r="B328" s="375"/>
      <c r="C328" s="375" t="s">
        <v>1164</v>
      </c>
      <c r="D328" s="375" t="s">
        <v>2654</v>
      </c>
      <c r="E328" s="380">
        <v>8.2636903660000005</v>
      </c>
      <c r="F328" s="378">
        <v>23.075831999999998</v>
      </c>
      <c r="I328" s="355"/>
      <c r="J328" s="355"/>
    </row>
    <row r="329" spans="1:10" s="353" customFormat="1" x14ac:dyDescent="0.2">
      <c r="A329" s="375"/>
      <c r="B329" s="375"/>
      <c r="C329" s="375" t="s">
        <v>3</v>
      </c>
      <c r="D329" s="375" t="s">
        <v>2654</v>
      </c>
      <c r="E329" s="380">
        <v>2.7518787149999997</v>
      </c>
      <c r="F329" s="378">
        <v>57.615619000000002</v>
      </c>
      <c r="I329" s="355"/>
      <c r="J329" s="355"/>
    </row>
    <row r="330" spans="1:10" s="353" customFormat="1" x14ac:dyDescent="0.2">
      <c r="A330" s="375"/>
      <c r="B330" s="375"/>
      <c r="C330" s="375" t="s">
        <v>1166</v>
      </c>
      <c r="D330" s="375" t="s">
        <v>2654</v>
      </c>
      <c r="E330" s="380">
        <v>13.308844534999999</v>
      </c>
      <c r="F330" s="378">
        <v>36.166929000000003</v>
      </c>
      <c r="I330" s="355"/>
      <c r="J330" s="355"/>
    </row>
    <row r="331" spans="1:10" s="353" customFormat="1" x14ac:dyDescent="0.2">
      <c r="A331" s="375"/>
      <c r="B331" s="375"/>
      <c r="C331" s="375" t="s">
        <v>6</v>
      </c>
      <c r="D331" s="375" t="s">
        <v>775</v>
      </c>
      <c r="E331" s="380">
        <v>547.10424999999998</v>
      </c>
      <c r="F331" s="378">
        <v>0</v>
      </c>
      <c r="I331" s="355"/>
      <c r="J331" s="355"/>
    </row>
    <row r="332" spans="1:10" s="353" customFormat="1" x14ac:dyDescent="0.2">
      <c r="A332" s="375"/>
      <c r="B332" s="375"/>
      <c r="C332" s="375" t="s">
        <v>1172</v>
      </c>
      <c r="D332" s="375" t="s">
        <v>775</v>
      </c>
      <c r="E332" s="380">
        <v>48.84636355</v>
      </c>
      <c r="F332" s="378">
        <v>49.1616</v>
      </c>
      <c r="I332" s="355"/>
      <c r="J332" s="355"/>
    </row>
    <row r="333" spans="1:10" s="353" customFormat="1" x14ac:dyDescent="0.2">
      <c r="A333" s="375"/>
      <c r="B333" s="375"/>
      <c r="C333" s="375" t="s">
        <v>1612</v>
      </c>
      <c r="D333" s="375" t="s">
        <v>2654</v>
      </c>
      <c r="E333" s="380">
        <v>0.29677777400000005</v>
      </c>
      <c r="F333" s="378">
        <v>0.90824108000000003</v>
      </c>
      <c r="I333" s="355"/>
      <c r="J333" s="355"/>
    </row>
    <row r="334" spans="1:10" s="353" customFormat="1" x14ac:dyDescent="0.2">
      <c r="A334" s="375"/>
      <c r="B334" s="375"/>
      <c r="C334" s="375" t="s">
        <v>1174</v>
      </c>
      <c r="D334" s="375" t="s">
        <v>562</v>
      </c>
      <c r="E334" s="380">
        <v>0</v>
      </c>
      <c r="F334" s="378">
        <v>35.162469999999999</v>
      </c>
      <c r="I334" s="355"/>
      <c r="J334" s="355"/>
    </row>
    <row r="335" spans="1:10" s="353" customFormat="1" x14ac:dyDescent="0.2">
      <c r="A335" s="375"/>
      <c r="B335" s="375"/>
      <c r="C335" s="375" t="s">
        <v>1163</v>
      </c>
      <c r="D335" s="375" t="s">
        <v>2654</v>
      </c>
      <c r="E335" s="380">
        <v>75.789685933999991</v>
      </c>
      <c r="F335" s="378">
        <v>111.23734399999999</v>
      </c>
      <c r="I335" s="355"/>
      <c r="J335" s="355"/>
    </row>
    <row r="336" spans="1:10" s="353" customFormat="1" x14ac:dyDescent="0.2">
      <c r="A336" s="375"/>
      <c r="B336" s="375"/>
      <c r="C336" s="375"/>
      <c r="D336" s="375"/>
      <c r="E336" s="380"/>
      <c r="F336" s="378"/>
      <c r="I336" s="355"/>
      <c r="J336" s="355"/>
    </row>
    <row r="337" spans="1:10" s="353" customFormat="1" x14ac:dyDescent="0.2">
      <c r="A337" s="375" t="s">
        <v>2687</v>
      </c>
      <c r="B337" s="375" t="s">
        <v>1551</v>
      </c>
      <c r="C337" s="375" t="s">
        <v>10</v>
      </c>
      <c r="D337" s="375" t="s">
        <v>2653</v>
      </c>
      <c r="E337" s="380">
        <v>144.61008982400003</v>
      </c>
      <c r="F337" s="378">
        <v>0</v>
      </c>
      <c r="I337" s="355"/>
      <c r="J337" s="355"/>
    </row>
    <row r="338" spans="1:10" s="353" customFormat="1" x14ac:dyDescent="0.2">
      <c r="A338" s="375"/>
      <c r="B338" s="375"/>
      <c r="C338" s="375" t="s">
        <v>10</v>
      </c>
      <c r="D338" s="375" t="s">
        <v>2654</v>
      </c>
      <c r="E338" s="377">
        <v>76.044188452000014</v>
      </c>
      <c r="F338" s="378">
        <v>1.927664</v>
      </c>
      <c r="I338" s="355"/>
      <c r="J338" s="355"/>
    </row>
    <row r="339" spans="1:10" s="353" customFormat="1" x14ac:dyDescent="0.2">
      <c r="A339" s="375"/>
      <c r="B339" s="375"/>
      <c r="C339" s="375" t="s">
        <v>8</v>
      </c>
      <c r="D339" s="375" t="s">
        <v>2653</v>
      </c>
      <c r="E339" s="377">
        <v>0.52775340800000003</v>
      </c>
      <c r="F339" s="378">
        <v>0</v>
      </c>
      <c r="I339" s="355"/>
      <c r="J339" s="355"/>
    </row>
    <row r="340" spans="1:10" s="353" customFormat="1" x14ac:dyDescent="0.2">
      <c r="A340" s="375"/>
      <c r="B340" s="375"/>
      <c r="C340" s="375" t="s">
        <v>8</v>
      </c>
      <c r="D340" s="375" t="s">
        <v>2654</v>
      </c>
      <c r="E340" s="380">
        <v>0.23964983199999998</v>
      </c>
      <c r="F340" s="378">
        <v>0</v>
      </c>
      <c r="I340" s="355"/>
      <c r="J340" s="355"/>
    </row>
    <row r="341" spans="1:10" s="353" customFormat="1" x14ac:dyDescent="0.2">
      <c r="A341" s="375"/>
      <c r="B341" s="375"/>
      <c r="C341" s="375" t="s">
        <v>1164</v>
      </c>
      <c r="D341" s="375" t="s">
        <v>2654</v>
      </c>
      <c r="E341" s="380">
        <v>2.9766083339999998</v>
      </c>
      <c r="F341" s="378">
        <v>2.7519939999999998</v>
      </c>
      <c r="I341" s="355"/>
      <c r="J341" s="355"/>
    </row>
    <row r="342" spans="1:10" s="353" customFormat="1" x14ac:dyDescent="0.2">
      <c r="A342" s="375"/>
      <c r="B342" s="375"/>
      <c r="C342" s="375" t="s">
        <v>1166</v>
      </c>
      <c r="D342" s="375" t="s">
        <v>2654</v>
      </c>
      <c r="E342" s="380">
        <v>22.656473137999999</v>
      </c>
      <c r="F342" s="378">
        <v>21.426238999999999</v>
      </c>
      <c r="I342" s="355"/>
      <c r="J342" s="355"/>
    </row>
    <row r="343" spans="1:10" s="353" customFormat="1" x14ac:dyDescent="0.2">
      <c r="A343" s="375"/>
      <c r="B343" s="375"/>
      <c r="C343" s="375" t="s">
        <v>1612</v>
      </c>
      <c r="D343" s="375" t="s">
        <v>2654</v>
      </c>
      <c r="E343" s="380">
        <v>0.51644457799999999</v>
      </c>
      <c r="F343" s="378">
        <v>0.99737589000000004</v>
      </c>
      <c r="I343" s="355"/>
      <c r="J343" s="355"/>
    </row>
    <row r="344" spans="1:10" s="353" customFormat="1" x14ac:dyDescent="0.2">
      <c r="A344" s="375"/>
      <c r="B344" s="375"/>
      <c r="C344" s="375" t="s">
        <v>1163</v>
      </c>
      <c r="D344" s="375" t="s">
        <v>2654</v>
      </c>
      <c r="E344" s="380">
        <v>65.042654792000008</v>
      </c>
      <c r="F344" s="378">
        <v>61.203332000000003</v>
      </c>
      <c r="I344" s="355"/>
      <c r="J344" s="355"/>
    </row>
    <row r="345" spans="1:10" s="353" customFormat="1" x14ac:dyDescent="0.2">
      <c r="A345" s="375"/>
      <c r="B345" s="375"/>
      <c r="C345" s="375"/>
      <c r="D345" s="375"/>
      <c r="E345" s="380"/>
      <c r="F345" s="379"/>
      <c r="I345" s="355"/>
      <c r="J345" s="355"/>
    </row>
    <row r="346" spans="1:10" s="353" customFormat="1" ht="66.2" customHeight="1" x14ac:dyDescent="0.2">
      <c r="A346" s="429" t="s">
        <v>2688</v>
      </c>
      <c r="B346" s="430"/>
      <c r="C346" s="430"/>
      <c r="D346" s="430"/>
      <c r="E346" s="430"/>
      <c r="F346" s="431"/>
      <c r="I346" s="355"/>
      <c r="J346" s="355"/>
    </row>
    <row r="348" spans="1:10" x14ac:dyDescent="0.2">
      <c r="A348" s="439" t="s">
        <v>2643</v>
      </c>
      <c r="B348" s="439"/>
      <c r="C348" s="439"/>
      <c r="D348" s="439"/>
      <c r="E348" s="439"/>
      <c r="F348" s="439"/>
    </row>
    <row r="349" spans="1:10" x14ac:dyDescent="0.2">
      <c r="A349" s="440" t="s">
        <v>2644</v>
      </c>
      <c r="B349" s="440"/>
      <c r="C349" s="440"/>
      <c r="D349" s="440"/>
      <c r="E349" s="440"/>
      <c r="F349" s="440"/>
    </row>
    <row r="350" spans="1:10" x14ac:dyDescent="0.2">
      <c r="A350" s="383"/>
      <c r="B350" s="384"/>
      <c r="C350" s="384"/>
      <c r="D350" s="384"/>
      <c r="E350" s="384"/>
      <c r="F350" s="385"/>
    </row>
    <row r="351" spans="1:10" x14ac:dyDescent="0.2">
      <c r="A351" s="386" t="s">
        <v>2689</v>
      </c>
      <c r="B351" s="387"/>
      <c r="C351" s="387"/>
      <c r="D351" s="387"/>
      <c r="E351" s="388"/>
      <c r="F351" s="389"/>
    </row>
    <row r="352" spans="1:10" x14ac:dyDescent="0.2">
      <c r="A352" s="390"/>
      <c r="B352" s="391"/>
      <c r="C352" s="391"/>
      <c r="D352" s="391"/>
      <c r="E352" s="392"/>
      <c r="F352" s="393"/>
    </row>
    <row r="353" spans="1:6" ht="84" x14ac:dyDescent="0.2">
      <c r="A353" s="372" t="s">
        <v>2690</v>
      </c>
      <c r="B353" s="372" t="s">
        <v>2691</v>
      </c>
      <c r="C353" s="372" t="s">
        <v>2648</v>
      </c>
      <c r="D353" s="372" t="s">
        <v>2649</v>
      </c>
      <c r="E353" s="373" t="s">
        <v>2650</v>
      </c>
      <c r="F353" s="374" t="s">
        <v>2651</v>
      </c>
    </row>
    <row r="354" spans="1:6" x14ac:dyDescent="0.2">
      <c r="A354" s="375"/>
      <c r="B354" s="375"/>
      <c r="C354" s="375"/>
      <c r="D354" s="375"/>
      <c r="E354" s="380"/>
      <c r="F354" s="378"/>
    </row>
    <row r="355" spans="1:6" x14ac:dyDescent="0.2">
      <c r="A355" s="375" t="s">
        <v>2692</v>
      </c>
      <c r="B355" s="375" t="s">
        <v>1551</v>
      </c>
      <c r="C355" s="375" t="s">
        <v>10</v>
      </c>
      <c r="D355" s="375" t="s">
        <v>2653</v>
      </c>
      <c r="E355" s="380">
        <v>28.792363190999996</v>
      </c>
      <c r="F355" s="378">
        <v>0</v>
      </c>
    </row>
    <row r="356" spans="1:6" x14ac:dyDescent="0.2">
      <c r="A356" s="375"/>
      <c r="B356" s="375" t="s">
        <v>7</v>
      </c>
      <c r="C356" s="375" t="s">
        <v>10</v>
      </c>
      <c r="D356" s="375" t="s">
        <v>2654</v>
      </c>
      <c r="E356" s="380">
        <v>20.317241476000003</v>
      </c>
      <c r="F356" s="378">
        <v>5.36571</v>
      </c>
    </row>
    <row r="357" spans="1:6" x14ac:dyDescent="0.2">
      <c r="A357" s="375"/>
      <c r="B357" s="375"/>
      <c r="C357" s="375" t="s">
        <v>1523</v>
      </c>
      <c r="D357" s="375" t="s">
        <v>2653</v>
      </c>
      <c r="E357" s="380">
        <v>14.172415097999998</v>
      </c>
      <c r="F357" s="378">
        <v>0</v>
      </c>
    </row>
    <row r="358" spans="1:6" x14ac:dyDescent="0.2">
      <c r="A358" s="375"/>
      <c r="B358" s="375"/>
      <c r="C358" s="375" t="s">
        <v>1523</v>
      </c>
      <c r="D358" s="375" t="s">
        <v>2654</v>
      </c>
      <c r="E358" s="380">
        <v>0</v>
      </c>
      <c r="F358" s="379">
        <v>1.1497949999999999</v>
      </c>
    </row>
    <row r="359" spans="1:6" x14ac:dyDescent="0.2">
      <c r="A359" s="375"/>
      <c r="B359" s="375"/>
      <c r="C359" s="375" t="s">
        <v>8</v>
      </c>
      <c r="D359" s="375" t="s">
        <v>2653</v>
      </c>
      <c r="E359" s="380">
        <v>9.3609142054999985</v>
      </c>
      <c r="F359" s="379">
        <v>0</v>
      </c>
    </row>
    <row r="360" spans="1:6" x14ac:dyDescent="0.2">
      <c r="A360" s="375"/>
      <c r="B360" s="375"/>
      <c r="C360" s="375" t="s">
        <v>8</v>
      </c>
      <c r="D360" s="375" t="s">
        <v>2654</v>
      </c>
      <c r="E360" s="380">
        <v>0</v>
      </c>
      <c r="F360" s="378">
        <v>1.5330600000000001</v>
      </c>
    </row>
    <row r="361" spans="1:6" x14ac:dyDescent="0.2">
      <c r="A361" s="375"/>
      <c r="B361" s="375"/>
      <c r="C361" s="375" t="s">
        <v>1612</v>
      </c>
      <c r="D361" s="375" t="s">
        <v>2654</v>
      </c>
      <c r="E361" s="380">
        <v>7.4654768999999996E-2</v>
      </c>
      <c r="F361" s="379">
        <v>0.53082202499999998</v>
      </c>
    </row>
    <row r="362" spans="1:6" x14ac:dyDescent="0.2">
      <c r="A362" s="375"/>
      <c r="B362" s="375"/>
      <c r="C362" s="375"/>
      <c r="D362" s="375"/>
      <c r="E362" s="380"/>
      <c r="F362" s="378"/>
    </row>
    <row r="363" spans="1:6" x14ac:dyDescent="0.2">
      <c r="A363" s="375" t="s">
        <v>2693</v>
      </c>
      <c r="B363" s="375" t="s">
        <v>6</v>
      </c>
      <c r="C363" s="375" t="s">
        <v>10</v>
      </c>
      <c r="D363" s="375" t="s">
        <v>2653</v>
      </c>
      <c r="E363" s="380">
        <v>1357.50360454324</v>
      </c>
      <c r="F363" s="379">
        <v>0</v>
      </c>
    </row>
    <row r="364" spans="1:6" x14ac:dyDescent="0.2">
      <c r="A364" s="375"/>
      <c r="B364" s="375"/>
      <c r="C364" s="375" t="s">
        <v>10</v>
      </c>
      <c r="D364" s="375" t="s">
        <v>2654</v>
      </c>
      <c r="E364" s="380">
        <v>71.40808799600002</v>
      </c>
      <c r="F364" s="379">
        <v>2.8558943600000002</v>
      </c>
    </row>
    <row r="365" spans="1:6" x14ac:dyDescent="0.2">
      <c r="A365" s="375"/>
      <c r="B365" s="375"/>
      <c r="C365" s="375" t="s">
        <v>1523</v>
      </c>
      <c r="D365" s="375" t="s">
        <v>2653</v>
      </c>
      <c r="E365" s="380">
        <v>432.85531776350996</v>
      </c>
      <c r="F365" s="379">
        <v>0</v>
      </c>
    </row>
    <row r="366" spans="1:6" x14ac:dyDescent="0.2">
      <c r="A366" s="375"/>
      <c r="B366" s="375"/>
      <c r="C366" s="375" t="s">
        <v>1523</v>
      </c>
      <c r="D366" s="375" t="s">
        <v>2654</v>
      </c>
      <c r="E366" s="380">
        <v>1.0871900160000001</v>
      </c>
      <c r="F366" s="379">
        <v>23.064933</v>
      </c>
    </row>
    <row r="367" spans="1:6" x14ac:dyDescent="0.2">
      <c r="A367" s="375"/>
      <c r="B367" s="375"/>
      <c r="C367" s="375" t="s">
        <v>1523</v>
      </c>
      <c r="D367" s="375" t="s">
        <v>2694</v>
      </c>
      <c r="E367" s="380">
        <v>0</v>
      </c>
      <c r="F367" s="379">
        <v>0.36692354999999999</v>
      </c>
    </row>
    <row r="368" spans="1:6" x14ac:dyDescent="0.2">
      <c r="A368" s="375"/>
      <c r="B368" s="375"/>
      <c r="C368" s="375" t="s">
        <v>2001</v>
      </c>
      <c r="D368" s="375" t="s">
        <v>2654</v>
      </c>
      <c r="E368" s="380">
        <v>0</v>
      </c>
      <c r="F368" s="378">
        <v>74.680549999999997</v>
      </c>
    </row>
    <row r="369" spans="1:6" x14ac:dyDescent="0.2">
      <c r="A369" s="375"/>
      <c r="B369" s="375"/>
      <c r="C369" s="375" t="s">
        <v>2001</v>
      </c>
      <c r="D369" s="375" t="s">
        <v>2694</v>
      </c>
      <c r="E369" s="380">
        <v>0</v>
      </c>
      <c r="F369" s="378">
        <v>1.188075</v>
      </c>
    </row>
    <row r="370" spans="1:6" x14ac:dyDescent="0.2">
      <c r="A370" s="375"/>
      <c r="B370" s="375"/>
      <c r="C370" s="375" t="s">
        <v>1191</v>
      </c>
      <c r="D370" s="375" t="s">
        <v>2654</v>
      </c>
      <c r="E370" s="380">
        <v>0</v>
      </c>
      <c r="F370" s="378">
        <v>25.019704999999998</v>
      </c>
    </row>
    <row r="371" spans="1:6" x14ac:dyDescent="0.2">
      <c r="A371" s="375"/>
      <c r="B371" s="375"/>
      <c r="C371" s="375" t="s">
        <v>1191</v>
      </c>
      <c r="D371" s="375" t="s">
        <v>2694</v>
      </c>
      <c r="E371" s="380">
        <v>0</v>
      </c>
      <c r="F371" s="378">
        <v>0.39802812000000004</v>
      </c>
    </row>
    <row r="372" spans="1:6" x14ac:dyDescent="0.2">
      <c r="A372" s="375"/>
      <c r="B372" s="375"/>
      <c r="C372" s="375" t="s">
        <v>1164</v>
      </c>
      <c r="D372" s="375" t="s">
        <v>2654</v>
      </c>
      <c r="E372" s="380">
        <v>0</v>
      </c>
      <c r="F372" s="378">
        <v>13.869244999999999</v>
      </c>
    </row>
    <row r="373" spans="1:6" x14ac:dyDescent="0.2">
      <c r="A373" s="375"/>
      <c r="B373" s="375"/>
      <c r="C373" s="375" t="s">
        <v>1164</v>
      </c>
      <c r="D373" s="375" t="s">
        <v>2694</v>
      </c>
      <c r="E373" s="380">
        <v>0</v>
      </c>
      <c r="F373" s="378">
        <v>0.22062936</v>
      </c>
    </row>
    <row r="374" spans="1:6" x14ac:dyDescent="0.2">
      <c r="A374" s="375"/>
      <c r="B374" s="375"/>
      <c r="C374" s="375" t="s">
        <v>1165</v>
      </c>
      <c r="D374" s="375" t="s">
        <v>2654</v>
      </c>
      <c r="E374" s="380">
        <v>0</v>
      </c>
      <c r="F374" s="378">
        <v>108.36595199999999</v>
      </c>
    </row>
    <row r="375" spans="1:6" x14ac:dyDescent="0.2">
      <c r="A375" s="375"/>
      <c r="B375" s="375"/>
      <c r="C375" s="375" t="s">
        <v>1165</v>
      </c>
      <c r="D375" s="375" t="s">
        <v>2694</v>
      </c>
      <c r="E375" s="380">
        <v>0</v>
      </c>
      <c r="F375" s="378">
        <v>1.7239658100000002</v>
      </c>
    </row>
    <row r="376" spans="1:6" x14ac:dyDescent="0.2">
      <c r="A376" s="375"/>
      <c r="B376" s="375"/>
      <c r="C376" s="375" t="s">
        <v>3</v>
      </c>
      <c r="D376" s="375" t="s">
        <v>2654</v>
      </c>
      <c r="E376" s="380">
        <v>0</v>
      </c>
      <c r="F376" s="379">
        <v>33.189825999999996</v>
      </c>
    </row>
    <row r="377" spans="1:6" x14ac:dyDescent="0.2">
      <c r="A377" s="375"/>
      <c r="B377" s="375"/>
      <c r="C377" s="375" t="s">
        <v>3</v>
      </c>
      <c r="D377" s="375" t="s">
        <v>2694</v>
      </c>
      <c r="E377" s="394">
        <v>0</v>
      </c>
      <c r="F377" s="379">
        <v>0.52799585999999998</v>
      </c>
    </row>
    <row r="378" spans="1:6" x14ac:dyDescent="0.2">
      <c r="A378" s="375"/>
      <c r="B378" s="375"/>
      <c r="C378" s="375" t="s">
        <v>1612</v>
      </c>
      <c r="D378" s="375" t="s">
        <v>2654</v>
      </c>
      <c r="E378" s="394">
        <v>0.21934251700000004</v>
      </c>
      <c r="F378" s="379">
        <v>1.7279771500000001</v>
      </c>
    </row>
    <row r="379" spans="1:6" x14ac:dyDescent="0.2">
      <c r="A379" s="375"/>
      <c r="B379" s="375"/>
      <c r="C379" s="375" t="s">
        <v>1612</v>
      </c>
      <c r="D379" s="375" t="s">
        <v>2694</v>
      </c>
      <c r="E379" s="394">
        <v>0</v>
      </c>
      <c r="F379" s="379">
        <v>2.7563340000000002E-2</v>
      </c>
    </row>
    <row r="380" spans="1:6" x14ac:dyDescent="0.2">
      <c r="A380" s="375"/>
      <c r="B380" s="375"/>
      <c r="C380" s="375"/>
      <c r="D380" s="375"/>
      <c r="E380" s="394"/>
      <c r="F380" s="379"/>
    </row>
    <row r="381" spans="1:6" ht="36" x14ac:dyDescent="0.2">
      <c r="A381" s="375" t="s">
        <v>2695</v>
      </c>
      <c r="B381" s="375"/>
      <c r="C381" s="375" t="s">
        <v>10</v>
      </c>
      <c r="D381" s="375" t="s">
        <v>2653</v>
      </c>
      <c r="E381" s="394">
        <v>73.59227030400001</v>
      </c>
      <c r="F381" s="379">
        <v>0</v>
      </c>
    </row>
    <row r="382" spans="1:6" x14ac:dyDescent="0.2">
      <c r="A382" s="375"/>
      <c r="B382" s="375"/>
      <c r="C382" s="375" t="s">
        <v>10</v>
      </c>
      <c r="D382" s="375" t="s">
        <v>2654</v>
      </c>
      <c r="E382" s="394">
        <v>63.814593875999996</v>
      </c>
      <c r="F382" s="379">
        <v>0</v>
      </c>
    </row>
    <row r="383" spans="1:6" x14ac:dyDescent="0.2">
      <c r="A383" s="375"/>
      <c r="B383" s="375"/>
      <c r="C383" s="375" t="s">
        <v>1613</v>
      </c>
      <c r="D383" s="375" t="s">
        <v>2654</v>
      </c>
      <c r="E383" s="394">
        <v>0.16452771899999999</v>
      </c>
      <c r="F383" s="379">
        <v>0.71288090999999998</v>
      </c>
    </row>
    <row r="384" spans="1:6" x14ac:dyDescent="0.2">
      <c r="A384" s="375"/>
      <c r="B384" s="375"/>
      <c r="C384" s="375"/>
      <c r="D384" s="375"/>
      <c r="E384" s="394"/>
      <c r="F384" s="379"/>
    </row>
    <row r="385" spans="1:6" x14ac:dyDescent="0.2">
      <c r="A385" s="375" t="s">
        <v>2696</v>
      </c>
      <c r="B385" s="375" t="s">
        <v>1551</v>
      </c>
      <c r="C385" s="375" t="s">
        <v>10</v>
      </c>
      <c r="D385" s="375" t="s">
        <v>2653</v>
      </c>
      <c r="E385" s="394">
        <v>23.411608227999999</v>
      </c>
      <c r="F385" s="379">
        <v>0</v>
      </c>
    </row>
    <row r="386" spans="1:6" x14ac:dyDescent="0.2">
      <c r="A386" s="375"/>
      <c r="B386" s="375"/>
      <c r="C386" s="375" t="s">
        <v>10</v>
      </c>
      <c r="D386" s="375" t="s">
        <v>2654</v>
      </c>
      <c r="E386" s="394">
        <v>14.458292877999996</v>
      </c>
      <c r="F386" s="379">
        <v>0.92557500000000004</v>
      </c>
    </row>
    <row r="387" spans="1:6" x14ac:dyDescent="0.2">
      <c r="A387" s="375"/>
      <c r="B387" s="375"/>
      <c r="C387" s="375" t="s">
        <v>1523</v>
      </c>
      <c r="D387" s="375" t="s">
        <v>2654</v>
      </c>
      <c r="E387" s="394">
        <v>0</v>
      </c>
      <c r="F387" s="379">
        <v>15.006656</v>
      </c>
    </row>
    <row r="388" spans="1:6" x14ac:dyDescent="0.2">
      <c r="A388" s="375"/>
      <c r="B388" s="375"/>
      <c r="C388" s="375" t="s">
        <v>1164</v>
      </c>
      <c r="D388" s="375" t="s">
        <v>2654</v>
      </c>
      <c r="E388" s="394">
        <v>0</v>
      </c>
      <c r="F388" s="379">
        <v>2.7767249999999999</v>
      </c>
    </row>
    <row r="389" spans="1:6" x14ac:dyDescent="0.2">
      <c r="A389" s="375"/>
      <c r="B389" s="375"/>
      <c r="C389" s="375" t="s">
        <v>1613</v>
      </c>
      <c r="D389" s="375" t="s">
        <v>2654</v>
      </c>
      <c r="E389" s="394">
        <v>0.30440735999999985</v>
      </c>
      <c r="F389" s="379">
        <v>1.0282521199999999</v>
      </c>
    </row>
    <row r="390" spans="1:6" x14ac:dyDescent="0.2">
      <c r="A390" s="375"/>
      <c r="B390" s="375"/>
      <c r="C390" s="375"/>
      <c r="D390" s="375"/>
      <c r="E390" s="394"/>
      <c r="F390" s="379"/>
    </row>
    <row r="391" spans="1:6" x14ac:dyDescent="0.2">
      <c r="A391" s="375" t="s">
        <v>2697</v>
      </c>
      <c r="B391" s="375" t="s">
        <v>6</v>
      </c>
      <c r="C391" s="375" t="s">
        <v>10</v>
      </c>
      <c r="D391" s="375" t="s">
        <v>2658</v>
      </c>
      <c r="E391" s="394">
        <v>48.259700000000002</v>
      </c>
      <c r="F391" s="379">
        <v>48.279400000000003</v>
      </c>
    </row>
    <row r="392" spans="1:6" x14ac:dyDescent="0.2">
      <c r="A392" s="375"/>
      <c r="B392" s="375"/>
      <c r="C392" s="375" t="s">
        <v>10</v>
      </c>
      <c r="D392" s="375" t="s">
        <v>2653</v>
      </c>
      <c r="E392" s="394">
        <v>90.619256187000019</v>
      </c>
      <c r="F392" s="379">
        <v>0</v>
      </c>
    </row>
    <row r="393" spans="1:6" x14ac:dyDescent="0.2">
      <c r="A393" s="375"/>
      <c r="B393" s="375"/>
      <c r="C393" s="375" t="s">
        <v>10</v>
      </c>
      <c r="D393" s="375" t="s">
        <v>2654</v>
      </c>
      <c r="E393" s="394">
        <v>73.91882567899998</v>
      </c>
      <c r="F393" s="379">
        <v>8.7722250000000006</v>
      </c>
    </row>
    <row r="394" spans="1:6" x14ac:dyDescent="0.2">
      <c r="A394" s="375"/>
      <c r="B394" s="375"/>
      <c r="C394" s="375" t="s">
        <v>1523</v>
      </c>
      <c r="D394" s="375" t="s">
        <v>2658</v>
      </c>
      <c r="E394" s="394">
        <v>48.259700000000002</v>
      </c>
      <c r="F394" s="379">
        <v>48.279400000000003</v>
      </c>
    </row>
    <row r="395" spans="1:6" x14ac:dyDescent="0.2">
      <c r="A395" s="375"/>
      <c r="B395" s="375"/>
      <c r="C395" s="375" t="s">
        <v>1523</v>
      </c>
      <c r="D395" s="375" t="s">
        <v>2653</v>
      </c>
      <c r="E395" s="394">
        <v>39.099712218999997</v>
      </c>
      <c r="F395" s="379">
        <v>0</v>
      </c>
    </row>
    <row r="396" spans="1:6" x14ac:dyDescent="0.2">
      <c r="A396" s="375"/>
      <c r="B396" s="375"/>
      <c r="C396" s="375" t="s">
        <v>1523</v>
      </c>
      <c r="D396" s="375" t="s">
        <v>2654</v>
      </c>
      <c r="E396" s="394">
        <v>36.448116071999998</v>
      </c>
      <c r="F396" s="379">
        <v>36.324986250000002</v>
      </c>
    </row>
    <row r="397" spans="1:6" x14ac:dyDescent="0.2">
      <c r="A397" s="375"/>
      <c r="B397" s="375"/>
      <c r="C397" s="375" t="s">
        <v>1168</v>
      </c>
      <c r="D397" s="375" t="s">
        <v>2658</v>
      </c>
      <c r="E397" s="394">
        <v>241.29849999999999</v>
      </c>
      <c r="F397" s="379">
        <v>241.39699999999999</v>
      </c>
    </row>
    <row r="398" spans="1:6" x14ac:dyDescent="0.2">
      <c r="A398" s="375"/>
      <c r="B398" s="375"/>
      <c r="C398" s="375" t="s">
        <v>1180</v>
      </c>
      <c r="D398" s="375" t="s">
        <v>2654</v>
      </c>
      <c r="E398" s="394">
        <v>0</v>
      </c>
      <c r="F398" s="379">
        <v>43.924923</v>
      </c>
    </row>
    <row r="399" spans="1:6" x14ac:dyDescent="0.2">
      <c r="A399" s="375"/>
      <c r="B399" s="375"/>
      <c r="C399" s="375" t="s">
        <v>1171</v>
      </c>
      <c r="D399" s="375" t="s">
        <v>2654</v>
      </c>
      <c r="E399" s="394">
        <v>0</v>
      </c>
      <c r="F399" s="379">
        <v>0.4338264</v>
      </c>
    </row>
    <row r="400" spans="1:6" x14ac:dyDescent="0.2">
      <c r="A400" s="375"/>
      <c r="B400" s="375"/>
      <c r="C400" s="375" t="s">
        <v>1167</v>
      </c>
      <c r="D400" s="375" t="s">
        <v>562</v>
      </c>
      <c r="E400" s="394">
        <v>5.4941137500000004</v>
      </c>
      <c r="F400" s="379">
        <v>5.5620500000000002</v>
      </c>
    </row>
    <row r="401" spans="1:6" x14ac:dyDescent="0.2">
      <c r="A401" s="375"/>
      <c r="B401" s="375"/>
      <c r="C401" s="375" t="s">
        <v>2001</v>
      </c>
      <c r="D401" s="375" t="s">
        <v>2654</v>
      </c>
      <c r="E401" s="394">
        <v>0</v>
      </c>
      <c r="F401" s="379">
        <v>149.861502</v>
      </c>
    </row>
    <row r="402" spans="1:6" x14ac:dyDescent="0.2">
      <c r="A402" s="375"/>
      <c r="B402" s="375"/>
      <c r="C402" s="375" t="s">
        <v>1170</v>
      </c>
      <c r="D402" s="375" t="s">
        <v>562</v>
      </c>
      <c r="E402" s="394">
        <v>0</v>
      </c>
      <c r="F402" s="379">
        <v>11.1241</v>
      </c>
    </row>
    <row r="403" spans="1:6" x14ac:dyDescent="0.2">
      <c r="A403" s="375"/>
      <c r="B403" s="375"/>
      <c r="C403" s="375" t="s">
        <v>1170</v>
      </c>
      <c r="D403" s="375" t="s">
        <v>2654</v>
      </c>
      <c r="E403" s="394">
        <v>0</v>
      </c>
      <c r="F403" s="379">
        <v>274.586592</v>
      </c>
    </row>
    <row r="404" spans="1:6" x14ac:dyDescent="0.2">
      <c r="A404" s="375"/>
      <c r="B404" s="375"/>
      <c r="C404" s="375" t="s">
        <v>1164</v>
      </c>
      <c r="D404" s="375" t="s">
        <v>2654</v>
      </c>
      <c r="E404" s="394">
        <v>0</v>
      </c>
      <c r="F404" s="379">
        <v>57.753139500000003</v>
      </c>
    </row>
    <row r="405" spans="1:6" x14ac:dyDescent="0.2">
      <c r="A405" s="375"/>
      <c r="B405" s="375"/>
      <c r="C405" s="375" t="s">
        <v>1165</v>
      </c>
      <c r="D405" s="375" t="s">
        <v>2654</v>
      </c>
      <c r="E405" s="394">
        <v>0</v>
      </c>
      <c r="F405" s="379">
        <v>365.92937849999998</v>
      </c>
    </row>
    <row r="406" spans="1:6" x14ac:dyDescent="0.2">
      <c r="A406" s="375"/>
      <c r="B406" s="375"/>
      <c r="C406" s="375" t="s">
        <v>1166</v>
      </c>
      <c r="D406" s="375" t="s">
        <v>2654</v>
      </c>
      <c r="E406" s="394">
        <v>0</v>
      </c>
      <c r="F406" s="379">
        <v>34.562566500000003</v>
      </c>
    </row>
    <row r="407" spans="1:6" x14ac:dyDescent="0.2">
      <c r="A407" s="375"/>
      <c r="B407" s="375"/>
      <c r="C407" s="375" t="s">
        <v>1172</v>
      </c>
      <c r="D407" s="375" t="s">
        <v>2658</v>
      </c>
      <c r="E407" s="394">
        <v>24.578981975000001</v>
      </c>
      <c r="F407" s="379">
        <v>24.577425000000002</v>
      </c>
    </row>
    <row r="408" spans="1:6" x14ac:dyDescent="0.2">
      <c r="A408" s="375"/>
      <c r="B408" s="375"/>
      <c r="C408" s="375" t="s">
        <v>1612</v>
      </c>
      <c r="D408" s="375" t="s">
        <v>2654</v>
      </c>
      <c r="E408" s="394">
        <v>1.0603476559999998</v>
      </c>
      <c r="F408" s="379">
        <v>7.4171554799999999</v>
      </c>
    </row>
    <row r="409" spans="1:6" x14ac:dyDescent="0.2">
      <c r="A409" s="375"/>
      <c r="B409" s="375"/>
      <c r="C409" s="375" t="s">
        <v>1181</v>
      </c>
      <c r="D409" s="375" t="s">
        <v>562</v>
      </c>
      <c r="E409" s="394">
        <v>25</v>
      </c>
      <c r="F409" s="379">
        <v>24.998650000000001</v>
      </c>
    </row>
    <row r="410" spans="1:6" x14ac:dyDescent="0.2">
      <c r="A410" s="375"/>
      <c r="B410" s="375"/>
      <c r="C410" s="375" t="s">
        <v>1174</v>
      </c>
      <c r="D410" s="375" t="s">
        <v>2658</v>
      </c>
      <c r="E410" s="394">
        <v>288.96629999999999</v>
      </c>
      <c r="F410" s="379">
        <v>289.6764</v>
      </c>
    </row>
    <row r="411" spans="1:6" x14ac:dyDescent="0.2">
      <c r="A411" s="375"/>
      <c r="B411" s="375"/>
      <c r="C411" s="375" t="s">
        <v>1163</v>
      </c>
      <c r="D411" s="375" t="s">
        <v>2654</v>
      </c>
      <c r="E411" s="394">
        <v>26.913947805999999</v>
      </c>
      <c r="F411" s="379">
        <v>118.2655425</v>
      </c>
    </row>
    <row r="412" spans="1:6" x14ac:dyDescent="0.2">
      <c r="A412" s="375"/>
      <c r="B412" s="375"/>
      <c r="C412" s="375" t="s">
        <v>7</v>
      </c>
      <c r="D412" s="375" t="s">
        <v>562</v>
      </c>
      <c r="E412" s="394">
        <v>200</v>
      </c>
      <c r="F412" s="379">
        <v>472.52965</v>
      </c>
    </row>
    <row r="413" spans="1:6" x14ac:dyDescent="0.2">
      <c r="A413" s="375"/>
      <c r="B413" s="375"/>
      <c r="C413" s="375" t="s">
        <v>5</v>
      </c>
      <c r="D413" s="375" t="s">
        <v>2658</v>
      </c>
      <c r="E413" s="394">
        <v>147.47439175</v>
      </c>
      <c r="F413" s="379">
        <v>147.46455</v>
      </c>
    </row>
    <row r="414" spans="1:6" x14ac:dyDescent="0.2">
      <c r="A414" s="375"/>
      <c r="B414" s="375"/>
      <c r="C414" s="375"/>
      <c r="D414" s="375"/>
      <c r="E414" s="394"/>
      <c r="F414" s="379"/>
    </row>
    <row r="415" spans="1:6" ht="36" x14ac:dyDescent="0.2">
      <c r="A415" s="375" t="s">
        <v>2698</v>
      </c>
      <c r="B415" s="375"/>
      <c r="C415" s="375" t="s">
        <v>6</v>
      </c>
      <c r="D415" s="375" t="s">
        <v>775</v>
      </c>
      <c r="E415" s="394">
        <v>198.66540000000001</v>
      </c>
      <c r="F415" s="379">
        <v>99.827100000000002</v>
      </c>
    </row>
    <row r="416" spans="1:6" x14ac:dyDescent="0.2">
      <c r="A416" s="375"/>
      <c r="B416" s="375"/>
      <c r="C416" s="375"/>
      <c r="D416" s="375"/>
      <c r="E416" s="394"/>
      <c r="F416" s="379"/>
    </row>
    <row r="417" spans="1:6" x14ac:dyDescent="0.2">
      <c r="A417" s="375"/>
      <c r="B417" s="375"/>
      <c r="C417" s="375"/>
      <c r="D417" s="375"/>
      <c r="E417" s="394"/>
      <c r="F417" s="379"/>
    </row>
    <row r="418" spans="1:6" ht="36" x14ac:dyDescent="0.2">
      <c r="A418" s="375" t="s">
        <v>2699</v>
      </c>
      <c r="B418" s="375"/>
      <c r="C418" s="375" t="s">
        <v>1328</v>
      </c>
      <c r="D418" s="375" t="s">
        <v>2655</v>
      </c>
      <c r="E418" s="394">
        <v>0</v>
      </c>
      <c r="F418" s="379">
        <v>1.3132250000000001</v>
      </c>
    </row>
    <row r="419" spans="1:6" x14ac:dyDescent="0.2">
      <c r="A419" s="375"/>
      <c r="B419" s="375"/>
      <c r="C419" s="375" t="s">
        <v>1327</v>
      </c>
      <c r="D419" s="375" t="s">
        <v>2655</v>
      </c>
      <c r="E419" s="394">
        <v>0</v>
      </c>
      <c r="F419" s="379">
        <v>5.2529000000000003</v>
      </c>
    </row>
    <row r="420" spans="1:6" x14ac:dyDescent="0.2">
      <c r="A420" s="375"/>
      <c r="B420" s="375"/>
      <c r="C420" s="375" t="s">
        <v>1192</v>
      </c>
      <c r="D420" s="375" t="s">
        <v>2655</v>
      </c>
      <c r="E420" s="394">
        <v>0</v>
      </c>
      <c r="F420" s="379">
        <v>23.63805</v>
      </c>
    </row>
    <row r="421" spans="1:6" x14ac:dyDescent="0.2">
      <c r="A421" s="375"/>
      <c r="B421" s="375"/>
      <c r="C421" s="375" t="s">
        <v>6</v>
      </c>
      <c r="D421" s="375" t="s">
        <v>562</v>
      </c>
      <c r="E421" s="394">
        <v>25.081716849999999</v>
      </c>
      <c r="F421" s="379">
        <v>0</v>
      </c>
    </row>
    <row r="422" spans="1:6" x14ac:dyDescent="0.2">
      <c r="A422" s="375"/>
      <c r="B422" s="375"/>
      <c r="C422" s="375"/>
      <c r="D422" s="375"/>
      <c r="E422" s="394"/>
      <c r="F422" s="379"/>
    </row>
    <row r="423" spans="1:6" ht="24" x14ac:dyDescent="0.2">
      <c r="A423" s="375" t="s">
        <v>2700</v>
      </c>
      <c r="B423" s="375" t="s">
        <v>6</v>
      </c>
      <c r="C423" s="375" t="s">
        <v>10</v>
      </c>
      <c r="D423" s="375" t="s">
        <v>2658</v>
      </c>
      <c r="E423" s="394">
        <v>24.272556675000001</v>
      </c>
      <c r="F423" s="379">
        <v>24.5596</v>
      </c>
    </row>
    <row r="424" spans="1:6" x14ac:dyDescent="0.2">
      <c r="A424" s="375"/>
      <c r="B424" s="375"/>
      <c r="C424" s="375" t="s">
        <v>1168</v>
      </c>
      <c r="D424" s="375" t="s">
        <v>562</v>
      </c>
      <c r="E424" s="394">
        <v>0</v>
      </c>
      <c r="F424" s="379">
        <v>51.172199999999997</v>
      </c>
    </row>
    <row r="425" spans="1:6" x14ac:dyDescent="0.2">
      <c r="A425" s="375"/>
      <c r="B425" s="375"/>
      <c r="C425" s="375" t="s">
        <v>1327</v>
      </c>
      <c r="D425" s="375" t="s">
        <v>562</v>
      </c>
      <c r="E425" s="394">
        <v>0</v>
      </c>
      <c r="F425" s="379">
        <v>4.0616839999999996</v>
      </c>
    </row>
    <row r="426" spans="1:6" x14ac:dyDescent="0.2">
      <c r="A426" s="375"/>
      <c r="B426" s="375"/>
      <c r="C426" s="375" t="s">
        <v>1192</v>
      </c>
      <c r="D426" s="375" t="s">
        <v>562</v>
      </c>
      <c r="E426" s="394">
        <v>0</v>
      </c>
      <c r="F426" s="379">
        <v>18.277577999999998</v>
      </c>
    </row>
    <row r="427" spans="1:6" x14ac:dyDescent="0.2">
      <c r="A427" s="375"/>
      <c r="B427" s="375"/>
      <c r="C427" s="375" t="s">
        <v>1170</v>
      </c>
      <c r="D427" s="375" t="s">
        <v>562</v>
      </c>
      <c r="E427" s="394">
        <v>0</v>
      </c>
      <c r="F427" s="379">
        <v>2.0308419999999998</v>
      </c>
    </row>
    <row r="428" spans="1:6" x14ac:dyDescent="0.2">
      <c r="A428" s="375"/>
      <c r="B428" s="375"/>
      <c r="C428" s="375" t="s">
        <v>6</v>
      </c>
      <c r="D428" s="375" t="s">
        <v>562</v>
      </c>
      <c r="E428" s="394">
        <v>65.226593649999998</v>
      </c>
      <c r="F428" s="379">
        <v>0</v>
      </c>
    </row>
    <row r="429" spans="1:6" x14ac:dyDescent="0.2">
      <c r="A429" s="375"/>
      <c r="B429" s="375"/>
      <c r="C429" s="375" t="s">
        <v>1169</v>
      </c>
      <c r="D429" s="375" t="s">
        <v>562</v>
      </c>
      <c r="E429" s="394">
        <v>50.293381799999999</v>
      </c>
      <c r="F429" s="379">
        <v>0</v>
      </c>
    </row>
    <row r="430" spans="1:6" x14ac:dyDescent="0.2">
      <c r="A430" s="375"/>
      <c r="B430" s="375"/>
      <c r="C430" s="375" t="s">
        <v>1172</v>
      </c>
      <c r="D430" s="375" t="s">
        <v>2658</v>
      </c>
      <c r="E430" s="394">
        <v>24.172006575000001</v>
      </c>
      <c r="F430" s="379">
        <v>0</v>
      </c>
    </row>
    <row r="431" spans="1:6" x14ac:dyDescent="0.2">
      <c r="A431" s="375"/>
      <c r="B431" s="375"/>
      <c r="C431" s="375" t="s">
        <v>1174</v>
      </c>
      <c r="D431" s="375" t="s">
        <v>2658</v>
      </c>
      <c r="E431" s="394">
        <v>192.25219999999999</v>
      </c>
      <c r="F431" s="379">
        <v>170.531375</v>
      </c>
    </row>
    <row r="432" spans="1:6" x14ac:dyDescent="0.2">
      <c r="A432" s="375"/>
      <c r="B432" s="375"/>
      <c r="C432" s="375" t="s">
        <v>1174</v>
      </c>
      <c r="D432" s="375" t="s">
        <v>562</v>
      </c>
      <c r="E432" s="394">
        <v>0</v>
      </c>
      <c r="F432" s="379">
        <v>104.53894200000001</v>
      </c>
    </row>
    <row r="433" spans="1:6" x14ac:dyDescent="0.2">
      <c r="A433" s="375"/>
      <c r="B433" s="375"/>
      <c r="C433" s="375" t="s">
        <v>5</v>
      </c>
      <c r="D433" s="375" t="s">
        <v>2658</v>
      </c>
      <c r="E433" s="394">
        <v>242.87749105</v>
      </c>
      <c r="F433" s="379">
        <v>147.40115</v>
      </c>
    </row>
    <row r="434" spans="1:6" x14ac:dyDescent="0.2">
      <c r="A434" s="375"/>
      <c r="B434" s="375"/>
      <c r="C434" s="375"/>
      <c r="D434" s="375"/>
      <c r="E434" s="394"/>
      <c r="F434" s="379"/>
    </row>
    <row r="435" spans="1:6" ht="24" x14ac:dyDescent="0.2">
      <c r="A435" s="375" t="s">
        <v>2701</v>
      </c>
      <c r="B435" s="375" t="s">
        <v>1551</v>
      </c>
      <c r="C435" s="375" t="s">
        <v>10</v>
      </c>
      <c r="D435" s="375" t="s">
        <v>2653</v>
      </c>
      <c r="E435" s="394">
        <v>371.76907772199991</v>
      </c>
      <c r="F435" s="379">
        <v>0</v>
      </c>
    </row>
    <row r="436" spans="1:6" x14ac:dyDescent="0.2">
      <c r="A436" s="375"/>
      <c r="B436" s="375"/>
      <c r="C436" s="375" t="s">
        <v>10</v>
      </c>
      <c r="D436" s="375" t="s">
        <v>2654</v>
      </c>
      <c r="E436" s="394">
        <v>24.245265329999999</v>
      </c>
      <c r="F436" s="379">
        <v>37.344929999999998</v>
      </c>
    </row>
    <row r="437" spans="1:6" x14ac:dyDescent="0.2">
      <c r="A437" s="375"/>
      <c r="B437" s="375"/>
      <c r="C437" s="375" t="s">
        <v>1523</v>
      </c>
      <c r="D437" s="375" t="s">
        <v>2654</v>
      </c>
      <c r="E437" s="394">
        <v>49.960369702000001</v>
      </c>
      <c r="F437" s="379">
        <v>52.351635000000002</v>
      </c>
    </row>
    <row r="438" spans="1:6" x14ac:dyDescent="0.2">
      <c r="A438" s="375"/>
      <c r="B438" s="375"/>
      <c r="C438" s="375" t="s">
        <v>1171</v>
      </c>
      <c r="D438" s="375" t="s">
        <v>2654</v>
      </c>
      <c r="E438" s="394">
        <v>0</v>
      </c>
      <c r="F438" s="379">
        <v>0.3161718</v>
      </c>
    </row>
    <row r="439" spans="1:6" x14ac:dyDescent="0.2">
      <c r="A439" s="375"/>
      <c r="B439" s="375"/>
      <c r="C439" s="375" t="s">
        <v>8</v>
      </c>
      <c r="D439" s="375" t="s">
        <v>2654</v>
      </c>
      <c r="E439" s="394">
        <v>0</v>
      </c>
      <c r="F439" s="379">
        <v>0.57277500000000003</v>
      </c>
    </row>
    <row r="440" spans="1:6" x14ac:dyDescent="0.2">
      <c r="A440" s="375"/>
      <c r="B440" s="375"/>
      <c r="C440" s="375" t="s">
        <v>2001</v>
      </c>
      <c r="D440" s="375" t="s">
        <v>2654</v>
      </c>
      <c r="E440" s="394">
        <v>0</v>
      </c>
      <c r="F440" s="379">
        <v>39.660577500000002</v>
      </c>
    </row>
    <row r="441" spans="1:6" x14ac:dyDescent="0.2">
      <c r="A441" s="375"/>
      <c r="B441" s="375"/>
      <c r="C441" s="375" t="s">
        <v>1170</v>
      </c>
      <c r="D441" s="375" t="s">
        <v>2654</v>
      </c>
      <c r="E441" s="394">
        <v>29.382030959000005</v>
      </c>
      <c r="F441" s="379">
        <v>184.27808250000001</v>
      </c>
    </row>
    <row r="442" spans="1:6" x14ac:dyDescent="0.2">
      <c r="A442" s="375"/>
      <c r="B442" s="375"/>
      <c r="C442" s="375" t="s">
        <v>1164</v>
      </c>
      <c r="D442" s="375" t="s">
        <v>2654</v>
      </c>
      <c r="E442" s="394">
        <v>8.6818027160000018</v>
      </c>
      <c r="F442" s="379">
        <v>23.761980000000001</v>
      </c>
    </row>
    <row r="443" spans="1:6" x14ac:dyDescent="0.2">
      <c r="A443" s="375"/>
      <c r="B443" s="375"/>
      <c r="C443" s="375" t="s">
        <v>1165</v>
      </c>
      <c r="D443" s="375" t="s">
        <v>2654</v>
      </c>
      <c r="E443" s="380">
        <v>78.027570734999983</v>
      </c>
      <c r="F443" s="379">
        <v>316.21271250000001</v>
      </c>
    </row>
    <row r="444" spans="1:6" x14ac:dyDescent="0.2">
      <c r="A444" s="375"/>
      <c r="B444" s="375"/>
      <c r="C444" s="375" t="s">
        <v>1166</v>
      </c>
      <c r="D444" s="375" t="s">
        <v>2654</v>
      </c>
      <c r="E444" s="380">
        <v>24.802569555000002</v>
      </c>
      <c r="F444" s="379">
        <v>17.927857499999998</v>
      </c>
    </row>
    <row r="445" spans="1:6" x14ac:dyDescent="0.2">
      <c r="A445" s="375"/>
      <c r="B445" s="375"/>
      <c r="C445" s="375" t="s">
        <v>1612</v>
      </c>
      <c r="D445" s="375" t="s">
        <v>2654</v>
      </c>
      <c r="E445" s="380">
        <v>0.12068794799999998</v>
      </c>
      <c r="F445" s="379">
        <v>0.93918734999999998</v>
      </c>
    </row>
    <row r="446" spans="1:6" x14ac:dyDescent="0.2">
      <c r="A446" s="375"/>
      <c r="B446" s="375"/>
      <c r="C446" s="375" t="s">
        <v>1163</v>
      </c>
      <c r="D446" s="375" t="s">
        <v>2654</v>
      </c>
      <c r="E446" s="380">
        <v>42.132972287000001</v>
      </c>
      <c r="F446" s="379">
        <v>53.41536</v>
      </c>
    </row>
    <row r="447" spans="1:6" x14ac:dyDescent="0.2">
      <c r="A447" s="375"/>
      <c r="B447" s="375"/>
      <c r="C447" s="375"/>
      <c r="D447" s="375"/>
      <c r="E447" s="380"/>
      <c r="F447" s="379"/>
    </row>
    <row r="448" spans="1:6" x14ac:dyDescent="0.2">
      <c r="A448" s="375" t="s">
        <v>2702</v>
      </c>
      <c r="B448" s="375" t="s">
        <v>6</v>
      </c>
      <c r="C448" s="375" t="s">
        <v>10</v>
      </c>
      <c r="D448" s="375" t="s">
        <v>2653</v>
      </c>
      <c r="E448" s="380">
        <v>1310.7153816300001</v>
      </c>
      <c r="F448" s="378">
        <v>0</v>
      </c>
    </row>
    <row r="449" spans="1:6" x14ac:dyDescent="0.2">
      <c r="A449" s="375"/>
      <c r="B449" s="375"/>
      <c r="C449" s="375" t="s">
        <v>10</v>
      </c>
      <c r="D449" s="375" t="s">
        <v>2654</v>
      </c>
      <c r="E449" s="380">
        <v>279.94701861500005</v>
      </c>
      <c r="F449" s="378">
        <v>268.08475550000003</v>
      </c>
    </row>
    <row r="450" spans="1:6" x14ac:dyDescent="0.2">
      <c r="A450" s="375"/>
      <c r="B450" s="375"/>
      <c r="C450" s="375" t="s">
        <v>1523</v>
      </c>
      <c r="D450" s="375" t="s">
        <v>2653</v>
      </c>
      <c r="E450" s="380">
        <v>334.00789037750002</v>
      </c>
      <c r="F450" s="379">
        <v>0</v>
      </c>
    </row>
    <row r="451" spans="1:6" x14ac:dyDescent="0.2">
      <c r="A451" s="375"/>
      <c r="B451" s="375"/>
      <c r="C451" s="375" t="s">
        <v>1523</v>
      </c>
      <c r="D451" s="375" t="s">
        <v>2654</v>
      </c>
      <c r="E451" s="380">
        <v>11.393053571000001</v>
      </c>
      <c r="F451" s="379">
        <v>85.802072999999993</v>
      </c>
    </row>
    <row r="452" spans="1:6" x14ac:dyDescent="0.2">
      <c r="A452" s="375"/>
      <c r="B452" s="375"/>
      <c r="C452" s="375" t="s">
        <v>1171</v>
      </c>
      <c r="D452" s="375" t="s">
        <v>2654</v>
      </c>
      <c r="E452" s="380">
        <v>0.38187087000000003</v>
      </c>
      <c r="F452" s="378">
        <v>0.33124730000000002</v>
      </c>
    </row>
    <row r="453" spans="1:6" x14ac:dyDescent="0.2">
      <c r="A453" s="375"/>
      <c r="B453" s="375"/>
      <c r="C453" s="375" t="s">
        <v>8</v>
      </c>
      <c r="D453" s="375" t="s">
        <v>2654</v>
      </c>
      <c r="E453" s="380">
        <v>0.78292355800000002</v>
      </c>
      <c r="F453" s="379">
        <v>0.53489350000000002</v>
      </c>
    </row>
    <row r="454" spans="1:6" x14ac:dyDescent="0.2">
      <c r="A454" s="375"/>
      <c r="B454" s="375"/>
      <c r="C454" s="375" t="s">
        <v>2001</v>
      </c>
      <c r="D454" s="375" t="s">
        <v>2654</v>
      </c>
      <c r="E454" s="380">
        <v>0</v>
      </c>
      <c r="F454" s="378">
        <v>28.033574999999999</v>
      </c>
    </row>
    <row r="455" spans="1:6" x14ac:dyDescent="0.2">
      <c r="A455" s="375"/>
      <c r="B455" s="375"/>
      <c r="C455" s="375" t="s">
        <v>1328</v>
      </c>
      <c r="D455" s="375" t="s">
        <v>562</v>
      </c>
      <c r="E455" s="380">
        <v>0</v>
      </c>
      <c r="F455" s="379">
        <v>3.8134760999999999</v>
      </c>
    </row>
    <row r="456" spans="1:6" x14ac:dyDescent="0.2">
      <c r="A456" s="375"/>
      <c r="B456" s="375"/>
      <c r="C456" s="375" t="s">
        <v>1191</v>
      </c>
      <c r="D456" s="375" t="s">
        <v>2654</v>
      </c>
      <c r="E456" s="380">
        <v>0</v>
      </c>
      <c r="F456" s="379">
        <v>18.869496000000002</v>
      </c>
    </row>
    <row r="457" spans="1:6" x14ac:dyDescent="0.2">
      <c r="A457" s="375"/>
      <c r="B457" s="375"/>
      <c r="C457" s="375" t="s">
        <v>1170</v>
      </c>
      <c r="D457" s="375" t="s">
        <v>2654</v>
      </c>
      <c r="E457" s="380">
        <v>81.537936406999989</v>
      </c>
      <c r="F457" s="379">
        <v>114.892546</v>
      </c>
    </row>
    <row r="458" spans="1:6" x14ac:dyDescent="0.2">
      <c r="A458" s="375"/>
      <c r="B458" s="375"/>
      <c r="C458" s="375" t="s">
        <v>1164</v>
      </c>
      <c r="D458" s="375" t="s">
        <v>2654</v>
      </c>
      <c r="E458" s="394">
        <v>0</v>
      </c>
      <c r="F458" s="379">
        <v>14.783683</v>
      </c>
    </row>
    <row r="459" spans="1:6" x14ac:dyDescent="0.2">
      <c r="A459" s="375"/>
      <c r="B459" s="375"/>
      <c r="C459" s="375" t="s">
        <v>3</v>
      </c>
      <c r="D459" s="375" t="s">
        <v>2654</v>
      </c>
      <c r="E459" s="380">
        <v>1.1802958160000001</v>
      </c>
      <c r="F459" s="379">
        <v>29.842803930000002</v>
      </c>
    </row>
    <row r="460" spans="1:6" x14ac:dyDescent="0.2">
      <c r="A460" s="375"/>
      <c r="B460" s="375"/>
      <c r="C460" s="375" t="s">
        <v>1166</v>
      </c>
      <c r="D460" s="375" t="s">
        <v>2654</v>
      </c>
      <c r="E460" s="394">
        <v>37.845015770999993</v>
      </c>
      <c r="F460" s="379">
        <v>36.076310999999997</v>
      </c>
    </row>
    <row r="461" spans="1:6" x14ac:dyDescent="0.2">
      <c r="A461" s="375"/>
      <c r="B461" s="375"/>
      <c r="C461" s="375" t="s">
        <v>1169</v>
      </c>
      <c r="D461" s="375" t="s">
        <v>562</v>
      </c>
      <c r="E461" s="394">
        <v>0</v>
      </c>
      <c r="F461" s="379">
        <v>36.318820000000002</v>
      </c>
    </row>
    <row r="462" spans="1:6" x14ac:dyDescent="0.2">
      <c r="A462" s="375"/>
      <c r="B462" s="375"/>
      <c r="C462" s="375" t="s">
        <v>1612</v>
      </c>
      <c r="D462" s="375" t="s">
        <v>2654</v>
      </c>
      <c r="E462" s="394">
        <v>0.17325407300000001</v>
      </c>
      <c r="F462" s="378">
        <v>1.07146257</v>
      </c>
    </row>
    <row r="463" spans="1:6" x14ac:dyDescent="0.2">
      <c r="A463" s="375"/>
      <c r="B463" s="375"/>
      <c r="C463" s="375" t="s">
        <v>1163</v>
      </c>
      <c r="D463" s="375" t="s">
        <v>2654</v>
      </c>
      <c r="E463" s="380">
        <v>14.759021574</v>
      </c>
      <c r="F463" s="379">
        <v>109.582278</v>
      </c>
    </row>
    <row r="464" spans="1:6" x14ac:dyDescent="0.2">
      <c r="A464" s="375"/>
      <c r="B464" s="375"/>
      <c r="C464" s="375"/>
      <c r="D464" s="375"/>
      <c r="E464" s="380"/>
      <c r="F464" s="378"/>
    </row>
    <row r="465" spans="1:6" x14ac:dyDescent="0.2">
      <c r="A465" s="429" t="s">
        <v>2703</v>
      </c>
      <c r="B465" s="430"/>
      <c r="C465" s="430"/>
      <c r="D465" s="430"/>
      <c r="E465" s="430"/>
      <c r="F465" s="431"/>
    </row>
  </sheetData>
  <sheetProtection password="8C93" sheet="1"/>
  <mergeCells count="7">
    <mergeCell ref="A465:F465"/>
    <mergeCell ref="A3:F3"/>
    <mergeCell ref="A5:F5"/>
    <mergeCell ref="A6:F6"/>
    <mergeCell ref="A346:F346"/>
    <mergeCell ref="A348:F348"/>
    <mergeCell ref="A349:F349"/>
  </mergeCells>
  <pageMargins left="0.7" right="0.7" top="0.75" bottom="0.75" header="0.3" footer="0.3"/>
  <pageSetup paperSize="8" fitToHeight="0" orientation="landscape" r:id="rId1"/>
  <rowBreaks count="3" manualBreakCount="3">
    <brk id="59" max="5" man="1"/>
    <brk id="174" max="5" man="1"/>
    <brk id="261"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workbookViewId="0">
      <pane ySplit="5" topLeftCell="A6" activePane="bottomLeft" state="frozen"/>
      <selection pane="bottomLeft" activeCell="A5" sqref="A5"/>
    </sheetView>
  </sheetViews>
  <sheetFormatPr defaultColWidth="8.85546875" defaultRowHeight="12" x14ac:dyDescent="0.2"/>
  <cols>
    <col min="1" max="1" width="65.7109375" style="395" customWidth="1"/>
    <col min="2" max="3" width="22.7109375" style="395" customWidth="1"/>
    <col min="4" max="4" width="3.42578125" style="395" customWidth="1"/>
    <col min="5" max="5" width="72.5703125" style="395" customWidth="1"/>
    <col min="6" max="7" width="22.7109375" style="395" customWidth="1"/>
    <col min="8" max="16384" width="8.85546875" style="395"/>
  </cols>
  <sheetData>
    <row r="1" spans="1:7" x14ac:dyDescent="0.2">
      <c r="A1" s="351" t="s">
        <v>2642</v>
      </c>
    </row>
    <row r="2" spans="1:7" ht="12.75" x14ac:dyDescent="0.2">
      <c r="A2" s="461" t="s">
        <v>2539</v>
      </c>
      <c r="B2" s="461"/>
      <c r="C2" s="461"/>
      <c r="D2" s="461"/>
      <c r="E2" s="461"/>
      <c r="F2" s="461"/>
      <c r="G2" s="461"/>
    </row>
    <row r="3" spans="1:7" x14ac:dyDescent="0.2">
      <c r="A3" s="462" t="s">
        <v>2705</v>
      </c>
      <c r="B3" s="462"/>
      <c r="C3" s="462"/>
      <c r="D3" s="462"/>
      <c r="E3" s="462"/>
      <c r="F3" s="462"/>
      <c r="G3" s="462"/>
    </row>
    <row r="4" spans="1:7" ht="12.75" x14ac:dyDescent="0.2">
      <c r="A4" s="396"/>
      <c r="B4" s="396"/>
      <c r="C4" s="396"/>
      <c r="D4" s="396"/>
      <c r="E4" s="396"/>
      <c r="F4" s="396"/>
      <c r="G4" s="396"/>
    </row>
    <row r="5" spans="1:7" ht="24" x14ac:dyDescent="0.2">
      <c r="A5" s="397" t="s">
        <v>2706</v>
      </c>
      <c r="B5" s="398" t="s">
        <v>2707</v>
      </c>
      <c r="C5" s="399" t="s">
        <v>2708</v>
      </c>
      <c r="E5" s="397" t="s">
        <v>2709</v>
      </c>
      <c r="F5" s="398" t="s">
        <v>2707</v>
      </c>
      <c r="G5" s="399" t="s">
        <v>2708</v>
      </c>
    </row>
    <row r="6" spans="1:7" ht="85.15" customHeight="1" x14ac:dyDescent="0.2">
      <c r="A6" s="400" t="s">
        <v>2710</v>
      </c>
      <c r="B6" s="401"/>
      <c r="C6" s="402"/>
      <c r="E6" s="400" t="s">
        <v>2711</v>
      </c>
      <c r="F6" s="401"/>
      <c r="G6" s="402"/>
    </row>
    <row r="7" spans="1:7" x14ac:dyDescent="0.2">
      <c r="A7" s="441" t="s">
        <v>2712</v>
      </c>
      <c r="B7" s="442"/>
      <c r="C7" s="443"/>
      <c r="E7" s="441" t="s">
        <v>2712</v>
      </c>
      <c r="F7" s="442"/>
      <c r="G7" s="443"/>
    </row>
    <row r="8" spans="1:7" x14ac:dyDescent="0.2">
      <c r="A8" s="444"/>
      <c r="B8" s="445"/>
      <c r="C8" s="446"/>
      <c r="E8" s="456"/>
      <c r="F8" s="457"/>
      <c r="G8" s="458"/>
    </row>
    <row r="9" spans="1:7" ht="96" x14ac:dyDescent="0.2">
      <c r="A9" s="403" t="s">
        <v>2713</v>
      </c>
      <c r="B9" s="404"/>
      <c r="C9" s="405"/>
      <c r="E9" s="406" t="s">
        <v>2714</v>
      </c>
      <c r="F9" s="404"/>
      <c r="G9" s="405"/>
    </row>
    <row r="10" spans="1:7" x14ac:dyDescent="0.2">
      <c r="A10" s="441" t="s">
        <v>2712</v>
      </c>
      <c r="B10" s="442"/>
      <c r="C10" s="443"/>
      <c r="E10" s="441" t="s">
        <v>2712</v>
      </c>
      <c r="F10" s="442"/>
      <c r="G10" s="443"/>
    </row>
    <row r="11" spans="1:7" x14ac:dyDescent="0.2">
      <c r="A11" s="450"/>
      <c r="B11" s="451"/>
      <c r="C11" s="452"/>
      <c r="E11" s="453"/>
      <c r="F11" s="454"/>
      <c r="G11" s="455"/>
    </row>
    <row r="12" spans="1:7" ht="85.15" customHeight="1" x14ac:dyDescent="0.2">
      <c r="A12" s="400" t="s">
        <v>2715</v>
      </c>
      <c r="B12" s="401"/>
      <c r="C12" s="402"/>
      <c r="E12" s="407" t="s">
        <v>2716</v>
      </c>
      <c r="F12" s="401"/>
      <c r="G12" s="402"/>
    </row>
    <row r="13" spans="1:7" x14ac:dyDescent="0.2">
      <c r="A13" s="441" t="s">
        <v>2712</v>
      </c>
      <c r="B13" s="442"/>
      <c r="C13" s="443"/>
      <c r="E13" s="441" t="s">
        <v>2712</v>
      </c>
      <c r="F13" s="442"/>
      <c r="G13" s="443"/>
    </row>
    <row r="14" spans="1:7" x14ac:dyDescent="0.2">
      <c r="A14" s="444"/>
      <c r="B14" s="445"/>
      <c r="C14" s="446"/>
      <c r="E14" s="456"/>
      <c r="F14" s="457"/>
      <c r="G14" s="458"/>
    </row>
    <row r="15" spans="1:7" ht="91.15" customHeight="1" x14ac:dyDescent="0.2">
      <c r="A15" s="403" t="s">
        <v>2717</v>
      </c>
      <c r="B15" s="404"/>
      <c r="C15" s="405"/>
      <c r="E15" s="406" t="s">
        <v>2718</v>
      </c>
      <c r="F15" s="404"/>
      <c r="G15" s="405"/>
    </row>
    <row r="16" spans="1:7" x14ac:dyDescent="0.2">
      <c r="A16" s="441" t="s">
        <v>2712</v>
      </c>
      <c r="B16" s="442"/>
      <c r="C16" s="443"/>
      <c r="E16" s="441" t="s">
        <v>2712</v>
      </c>
      <c r="F16" s="442"/>
      <c r="G16" s="443"/>
    </row>
    <row r="17" spans="1:7" x14ac:dyDescent="0.2">
      <c r="A17" s="403"/>
      <c r="B17" s="459"/>
      <c r="C17" s="460"/>
      <c r="E17" s="453"/>
      <c r="F17" s="454"/>
      <c r="G17" s="455"/>
    </row>
    <row r="18" spans="1:7" ht="85.15" customHeight="1" x14ac:dyDescent="0.2">
      <c r="A18" s="400" t="s">
        <v>2719</v>
      </c>
      <c r="B18" s="401"/>
      <c r="C18" s="402"/>
      <c r="E18" s="407" t="s">
        <v>2720</v>
      </c>
      <c r="F18" s="401"/>
      <c r="G18" s="402"/>
    </row>
    <row r="19" spans="1:7" x14ac:dyDescent="0.2">
      <c r="A19" s="441" t="s">
        <v>2712</v>
      </c>
      <c r="B19" s="442"/>
      <c r="C19" s="443"/>
      <c r="E19" s="441" t="s">
        <v>2712</v>
      </c>
      <c r="F19" s="442"/>
      <c r="G19" s="443"/>
    </row>
    <row r="20" spans="1:7" x14ac:dyDescent="0.2">
      <c r="A20" s="444"/>
      <c r="B20" s="445"/>
      <c r="C20" s="446"/>
      <c r="E20" s="456"/>
      <c r="F20" s="457"/>
      <c r="G20" s="458"/>
    </row>
    <row r="21" spans="1:7" ht="91.15" customHeight="1" x14ac:dyDescent="0.2">
      <c r="A21" s="403" t="s">
        <v>2721</v>
      </c>
      <c r="B21" s="404"/>
      <c r="C21" s="405"/>
      <c r="E21" s="406" t="s">
        <v>2722</v>
      </c>
      <c r="F21" s="404"/>
      <c r="G21" s="405"/>
    </row>
    <row r="22" spans="1:7" x14ac:dyDescent="0.2">
      <c r="A22" s="441" t="s">
        <v>2712</v>
      </c>
      <c r="B22" s="442"/>
      <c r="C22" s="443"/>
      <c r="E22" s="441" t="s">
        <v>2712</v>
      </c>
      <c r="F22" s="442"/>
      <c r="G22" s="443"/>
    </row>
    <row r="23" spans="1:7" x14ac:dyDescent="0.2">
      <c r="A23" s="403"/>
      <c r="B23" s="404"/>
      <c r="C23" s="405"/>
      <c r="E23" s="453"/>
      <c r="F23" s="454"/>
      <c r="G23" s="455"/>
    </row>
    <row r="24" spans="1:7" ht="91.15" customHeight="1" x14ac:dyDescent="0.2">
      <c r="A24" s="400" t="s">
        <v>2723</v>
      </c>
      <c r="B24" s="401"/>
      <c r="C24" s="402"/>
      <c r="E24" s="407" t="s">
        <v>2724</v>
      </c>
      <c r="F24" s="401"/>
      <c r="G24" s="402"/>
    </row>
    <row r="25" spans="1:7" x14ac:dyDescent="0.2">
      <c r="A25" s="441" t="s">
        <v>2712</v>
      </c>
      <c r="B25" s="442"/>
      <c r="C25" s="443"/>
      <c r="E25" s="441" t="s">
        <v>2712</v>
      </c>
      <c r="F25" s="442"/>
      <c r="G25" s="443"/>
    </row>
    <row r="26" spans="1:7" x14ac:dyDescent="0.2">
      <c r="A26" s="400"/>
      <c r="B26" s="401"/>
      <c r="C26" s="402"/>
      <c r="E26" s="456"/>
      <c r="F26" s="457"/>
      <c r="G26" s="458"/>
    </row>
    <row r="27" spans="1:7" ht="91.15" customHeight="1" x14ac:dyDescent="0.2">
      <c r="A27" s="403" t="s">
        <v>2725</v>
      </c>
      <c r="B27" s="404"/>
      <c r="C27" s="405"/>
      <c r="E27" s="406" t="s">
        <v>2726</v>
      </c>
      <c r="F27" s="404"/>
      <c r="G27" s="405"/>
    </row>
    <row r="28" spans="1:7" x14ac:dyDescent="0.2">
      <c r="A28" s="441" t="s">
        <v>2712</v>
      </c>
      <c r="B28" s="442"/>
      <c r="C28" s="443"/>
      <c r="E28" s="441" t="s">
        <v>2712</v>
      </c>
      <c r="F28" s="442"/>
      <c r="G28" s="443"/>
    </row>
    <row r="29" spans="1:7" x14ac:dyDescent="0.2">
      <c r="A29" s="403"/>
      <c r="B29" s="404"/>
      <c r="C29" s="405"/>
      <c r="E29" s="453"/>
      <c r="F29" s="454"/>
      <c r="G29" s="455"/>
    </row>
    <row r="30" spans="1:7" ht="91.15" customHeight="1" x14ac:dyDescent="0.2">
      <c r="A30" s="400" t="s">
        <v>2727</v>
      </c>
      <c r="B30" s="401"/>
      <c r="C30" s="402"/>
      <c r="E30" s="407" t="s">
        <v>2728</v>
      </c>
      <c r="F30" s="401"/>
      <c r="G30" s="402"/>
    </row>
    <row r="31" spans="1:7" x14ac:dyDescent="0.2">
      <c r="A31" s="441" t="s">
        <v>2712</v>
      </c>
      <c r="B31" s="442"/>
      <c r="C31" s="443"/>
      <c r="E31" s="441" t="s">
        <v>2712</v>
      </c>
      <c r="F31" s="442"/>
      <c r="G31" s="443"/>
    </row>
    <row r="32" spans="1:7" x14ac:dyDescent="0.2">
      <c r="A32" s="400"/>
      <c r="B32" s="401"/>
      <c r="C32" s="402"/>
      <c r="E32" s="456"/>
      <c r="F32" s="457"/>
      <c r="G32" s="458"/>
    </row>
    <row r="33" spans="1:7" ht="91.15" customHeight="1" x14ac:dyDescent="0.2">
      <c r="A33" s="403" t="s">
        <v>2729</v>
      </c>
      <c r="B33" s="404"/>
      <c r="C33" s="405"/>
      <c r="E33" s="406" t="s">
        <v>2730</v>
      </c>
      <c r="F33" s="404"/>
      <c r="G33" s="405"/>
    </row>
    <row r="34" spans="1:7" x14ac:dyDescent="0.2">
      <c r="A34" s="441" t="s">
        <v>2712</v>
      </c>
      <c r="B34" s="442"/>
      <c r="C34" s="443"/>
      <c r="E34" s="441" t="s">
        <v>2712</v>
      </c>
      <c r="F34" s="442"/>
      <c r="G34" s="443"/>
    </row>
    <row r="35" spans="1:7" x14ac:dyDescent="0.2">
      <c r="A35" s="403"/>
      <c r="B35" s="404"/>
      <c r="C35" s="405"/>
      <c r="E35" s="453"/>
      <c r="F35" s="454"/>
      <c r="G35" s="455"/>
    </row>
    <row r="36" spans="1:7" ht="91.15" customHeight="1" x14ac:dyDescent="0.2">
      <c r="A36" s="400" t="s">
        <v>2731</v>
      </c>
      <c r="B36" s="401"/>
      <c r="C36" s="402"/>
      <c r="E36" s="407" t="s">
        <v>2732</v>
      </c>
      <c r="F36" s="401"/>
      <c r="G36" s="402"/>
    </row>
    <row r="37" spans="1:7" x14ac:dyDescent="0.2">
      <c r="A37" s="441" t="s">
        <v>2712</v>
      </c>
      <c r="B37" s="442"/>
      <c r="C37" s="443"/>
      <c r="E37" s="441" t="s">
        <v>2712</v>
      </c>
      <c r="F37" s="442"/>
      <c r="G37" s="443"/>
    </row>
    <row r="38" spans="1:7" x14ac:dyDescent="0.2">
      <c r="A38" s="444"/>
      <c r="B38" s="445"/>
      <c r="C38" s="446"/>
      <c r="E38" s="456"/>
      <c r="F38" s="457"/>
      <c r="G38" s="458"/>
    </row>
    <row r="39" spans="1:7" ht="91.15" customHeight="1" x14ac:dyDescent="0.2">
      <c r="A39" s="403" t="s">
        <v>2733</v>
      </c>
      <c r="B39" s="404"/>
      <c r="C39" s="405"/>
      <c r="E39" s="406" t="s">
        <v>2734</v>
      </c>
      <c r="F39" s="404"/>
      <c r="G39" s="405"/>
    </row>
    <row r="40" spans="1:7" x14ac:dyDescent="0.2">
      <c r="A40" s="441" t="s">
        <v>2712</v>
      </c>
      <c r="B40" s="442"/>
      <c r="C40" s="443"/>
      <c r="E40" s="441" t="s">
        <v>2712</v>
      </c>
      <c r="F40" s="442"/>
      <c r="G40" s="443"/>
    </row>
    <row r="41" spans="1:7" x14ac:dyDescent="0.2">
      <c r="A41" s="450"/>
      <c r="B41" s="451"/>
      <c r="C41" s="452"/>
      <c r="E41" s="453"/>
      <c r="F41" s="454"/>
      <c r="G41" s="455"/>
    </row>
    <row r="42" spans="1:7" ht="91.15" customHeight="1" x14ac:dyDescent="0.2">
      <c r="A42" s="400" t="s">
        <v>2735</v>
      </c>
      <c r="B42" s="401"/>
      <c r="C42" s="402"/>
      <c r="E42" s="407" t="s">
        <v>2736</v>
      </c>
      <c r="F42" s="401"/>
      <c r="G42" s="402"/>
    </row>
    <row r="43" spans="1:7" x14ac:dyDescent="0.2">
      <c r="A43" s="441" t="s">
        <v>2712</v>
      </c>
      <c r="B43" s="442"/>
      <c r="C43" s="443"/>
      <c r="E43" s="441" t="s">
        <v>2712</v>
      </c>
      <c r="F43" s="442"/>
      <c r="G43" s="443"/>
    </row>
    <row r="44" spans="1:7" x14ac:dyDescent="0.2">
      <c r="A44" s="444"/>
      <c r="B44" s="445"/>
      <c r="C44" s="446"/>
      <c r="E44" s="456"/>
      <c r="F44" s="457"/>
      <c r="G44" s="458"/>
    </row>
    <row r="45" spans="1:7" ht="91.15" customHeight="1" x14ac:dyDescent="0.2">
      <c r="A45" s="403" t="s">
        <v>2737</v>
      </c>
      <c r="B45" s="404"/>
      <c r="C45" s="405"/>
      <c r="E45" s="406" t="s">
        <v>2738</v>
      </c>
      <c r="F45" s="404"/>
      <c r="G45" s="405"/>
    </row>
    <row r="46" spans="1:7" x14ac:dyDescent="0.2">
      <c r="A46" s="441" t="s">
        <v>2712</v>
      </c>
      <c r="B46" s="442"/>
      <c r="C46" s="443"/>
      <c r="E46" s="441" t="s">
        <v>2712</v>
      </c>
      <c r="F46" s="442"/>
      <c r="G46" s="443"/>
    </row>
    <row r="47" spans="1:7" x14ac:dyDescent="0.2">
      <c r="A47" s="450"/>
      <c r="B47" s="451"/>
      <c r="C47" s="452"/>
      <c r="E47" s="453"/>
      <c r="F47" s="454"/>
      <c r="G47" s="455"/>
    </row>
    <row r="48" spans="1:7" ht="91.15" customHeight="1" x14ac:dyDescent="0.2">
      <c r="A48" s="400" t="s">
        <v>2739</v>
      </c>
      <c r="B48" s="401"/>
      <c r="C48" s="402"/>
      <c r="E48" s="407" t="s">
        <v>2740</v>
      </c>
      <c r="F48" s="401"/>
      <c r="G48" s="402"/>
    </row>
    <row r="49" spans="1:7" x14ac:dyDescent="0.2">
      <c r="A49" s="441" t="s">
        <v>2712</v>
      </c>
      <c r="B49" s="442"/>
      <c r="C49" s="443"/>
      <c r="E49" s="441" t="s">
        <v>2712</v>
      </c>
      <c r="F49" s="442"/>
      <c r="G49" s="443"/>
    </row>
    <row r="50" spans="1:7" x14ac:dyDescent="0.2">
      <c r="A50" s="444"/>
      <c r="B50" s="445"/>
      <c r="C50" s="446"/>
      <c r="E50" s="447"/>
      <c r="F50" s="448"/>
      <c r="G50" s="449"/>
    </row>
    <row r="51" spans="1:7" ht="91.15" customHeight="1" x14ac:dyDescent="0.2">
      <c r="A51" s="403" t="s">
        <v>2741</v>
      </c>
      <c r="B51" s="404"/>
      <c r="C51" s="405"/>
      <c r="E51" s="406" t="s">
        <v>2742</v>
      </c>
      <c r="F51" s="404"/>
      <c r="G51" s="405"/>
    </row>
    <row r="52" spans="1:7" ht="12.6" customHeight="1" x14ac:dyDescent="0.2">
      <c r="A52" s="441" t="s">
        <v>2712</v>
      </c>
      <c r="B52" s="442"/>
      <c r="C52" s="443"/>
      <c r="E52" s="441" t="s">
        <v>2712</v>
      </c>
      <c r="F52" s="442"/>
      <c r="G52" s="443"/>
    </row>
    <row r="53" spans="1:7" x14ac:dyDescent="0.2">
      <c r="A53" s="450"/>
      <c r="B53" s="451"/>
      <c r="C53" s="452"/>
      <c r="E53" s="453"/>
      <c r="F53" s="454"/>
      <c r="G53" s="455"/>
    </row>
    <row r="54" spans="1:7" ht="91.15" customHeight="1" x14ac:dyDescent="0.2">
      <c r="A54" s="408" t="s">
        <v>2743</v>
      </c>
      <c r="B54" s="409"/>
      <c r="C54" s="410"/>
      <c r="E54" s="407" t="s">
        <v>2744</v>
      </c>
      <c r="F54" s="401"/>
      <c r="G54" s="402"/>
    </row>
    <row r="55" spans="1:7" x14ac:dyDescent="0.2">
      <c r="A55" s="441" t="s">
        <v>2712</v>
      </c>
      <c r="B55" s="442"/>
      <c r="C55" s="443"/>
      <c r="E55" s="441" t="s">
        <v>2712</v>
      </c>
      <c r="F55" s="442"/>
      <c r="G55" s="443"/>
    </row>
  </sheetData>
  <sheetProtection password="8C93" sheet="1" objects="1" scenarios="1"/>
  <mergeCells count="63">
    <mergeCell ref="A2:G2"/>
    <mergeCell ref="A3:G3"/>
    <mergeCell ref="A7:C7"/>
    <mergeCell ref="E7:G7"/>
    <mergeCell ref="A8:C8"/>
    <mergeCell ref="E8:G8"/>
    <mergeCell ref="A10:C10"/>
    <mergeCell ref="E10:G10"/>
    <mergeCell ref="A11:C11"/>
    <mergeCell ref="E11:G11"/>
    <mergeCell ref="A13:C13"/>
    <mergeCell ref="E13:G13"/>
    <mergeCell ref="A14:C14"/>
    <mergeCell ref="E14:G14"/>
    <mergeCell ref="A16:C16"/>
    <mergeCell ref="E16:G16"/>
    <mergeCell ref="B17:C17"/>
    <mergeCell ref="E17:G17"/>
    <mergeCell ref="A19:C19"/>
    <mergeCell ref="E19:G19"/>
    <mergeCell ref="A20:C20"/>
    <mergeCell ref="E20:G20"/>
    <mergeCell ref="A22:C22"/>
    <mergeCell ref="E22:G22"/>
    <mergeCell ref="E23:G23"/>
    <mergeCell ref="A25:C25"/>
    <mergeCell ref="E25:G25"/>
    <mergeCell ref="E26:G26"/>
    <mergeCell ref="A28:C28"/>
    <mergeCell ref="E28:G28"/>
    <mergeCell ref="A40:C40"/>
    <mergeCell ref="E40:G40"/>
    <mergeCell ref="E29:G29"/>
    <mergeCell ref="A31:C31"/>
    <mergeCell ref="E31:G31"/>
    <mergeCell ref="E32:G32"/>
    <mergeCell ref="A34:C34"/>
    <mergeCell ref="E34:G34"/>
    <mergeCell ref="E35:G35"/>
    <mergeCell ref="A37:C37"/>
    <mergeCell ref="E37:G37"/>
    <mergeCell ref="A38:C38"/>
    <mergeCell ref="E38:G38"/>
    <mergeCell ref="A41:C41"/>
    <mergeCell ref="E41:G41"/>
    <mergeCell ref="A43:C43"/>
    <mergeCell ref="E43:G43"/>
    <mergeCell ref="A44:C44"/>
    <mergeCell ref="E44:G44"/>
    <mergeCell ref="A46:C46"/>
    <mergeCell ref="E46:G46"/>
    <mergeCell ref="A47:C47"/>
    <mergeCell ref="E47:G47"/>
    <mergeCell ref="A49:C49"/>
    <mergeCell ref="E49:G49"/>
    <mergeCell ref="A55:C55"/>
    <mergeCell ref="E55:G55"/>
    <mergeCell ref="A50:C50"/>
    <mergeCell ref="E50:G50"/>
    <mergeCell ref="A52:C52"/>
    <mergeCell ref="E52:G52"/>
    <mergeCell ref="A53:C53"/>
    <mergeCell ref="E53:G5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45"/>
  <sheetViews>
    <sheetView workbookViewId="0">
      <selection activeCell="B18" sqref="B18"/>
    </sheetView>
  </sheetViews>
  <sheetFormatPr defaultRowHeight="15" x14ac:dyDescent="0.25"/>
  <cols>
    <col min="2" max="2" width="33.28515625" bestFit="1" customWidth="1"/>
  </cols>
  <sheetData>
    <row r="1" spans="2:43" x14ac:dyDescent="0.25">
      <c r="B1" s="52" t="s">
        <v>1545</v>
      </c>
      <c r="D1" s="2" t="s">
        <v>172</v>
      </c>
      <c r="E1" s="2" t="s">
        <v>173</v>
      </c>
      <c r="F1" s="2" t="s">
        <v>149</v>
      </c>
      <c r="G1" s="2" t="s">
        <v>154</v>
      </c>
      <c r="H1" s="2" t="s">
        <v>151</v>
      </c>
      <c r="I1" s="2" t="s">
        <v>170</v>
      </c>
      <c r="J1" s="2" t="s">
        <v>171</v>
      </c>
      <c r="K1" s="2" t="s">
        <v>153</v>
      </c>
      <c r="L1" s="2" t="s">
        <v>152</v>
      </c>
      <c r="M1" s="110" t="s">
        <v>191</v>
      </c>
      <c r="N1" s="2" t="s">
        <v>185</v>
      </c>
      <c r="O1" s="2" t="s">
        <v>199</v>
      </c>
      <c r="P1" s="2" t="s">
        <v>176</v>
      </c>
      <c r="Q1" s="2" t="s">
        <v>188</v>
      </c>
      <c r="R1" s="2" t="s">
        <v>189</v>
      </c>
      <c r="S1" s="2" t="s">
        <v>169</v>
      </c>
      <c r="T1" s="2" t="s">
        <v>155</v>
      </c>
      <c r="U1" s="2" t="s">
        <v>160</v>
      </c>
      <c r="V1" s="2" t="s">
        <v>198</v>
      </c>
      <c r="W1" s="2" t="s">
        <v>184</v>
      </c>
      <c r="X1" s="2" t="s">
        <v>182</v>
      </c>
      <c r="Y1" s="2" t="s">
        <v>168</v>
      </c>
      <c r="Z1" s="3" t="s">
        <v>211</v>
      </c>
      <c r="AA1" s="3" t="s">
        <v>212</v>
      </c>
      <c r="AB1" s="3" t="s">
        <v>213</v>
      </c>
      <c r="AC1" s="3" t="s">
        <v>214</v>
      </c>
      <c r="AD1" s="3" t="s">
        <v>216</v>
      </c>
      <c r="AE1" s="3" t="s">
        <v>217</v>
      </c>
      <c r="AF1" s="3" t="s">
        <v>218</v>
      </c>
      <c r="AG1" s="3" t="s">
        <v>219</v>
      </c>
      <c r="AH1" s="3" t="s">
        <v>220</v>
      </c>
      <c r="AI1" s="3" t="s">
        <v>221</v>
      </c>
      <c r="AJ1" s="3" t="s">
        <v>222</v>
      </c>
      <c r="AK1" s="3" t="s">
        <v>223</v>
      </c>
      <c r="AL1" s="3" t="s">
        <v>224</v>
      </c>
      <c r="AM1" s="3" t="s">
        <v>225</v>
      </c>
      <c r="AN1" s="3" t="s">
        <v>1325</v>
      </c>
      <c r="AO1" s="3" t="s">
        <v>1326</v>
      </c>
      <c r="AP1" s="3" t="s">
        <v>1610</v>
      </c>
      <c r="AQ1" s="3" t="s">
        <v>1611</v>
      </c>
    </row>
    <row r="2" spans="2:43" x14ac:dyDescent="0.25">
      <c r="B2" s="52" t="s">
        <v>20</v>
      </c>
      <c r="C2" t="s">
        <v>21</v>
      </c>
      <c r="D2" t="s">
        <v>15</v>
      </c>
      <c r="E2" t="s">
        <v>15</v>
      </c>
      <c r="F2" t="s">
        <v>15</v>
      </c>
      <c r="G2" t="s">
        <v>15</v>
      </c>
      <c r="H2" t="s">
        <v>15</v>
      </c>
      <c r="I2" t="s">
        <v>15</v>
      </c>
      <c r="J2" t="s">
        <v>15</v>
      </c>
      <c r="K2" t="s">
        <v>15</v>
      </c>
      <c r="L2" t="s">
        <v>15</v>
      </c>
      <c r="M2">
        <v>32.3797</v>
      </c>
      <c r="N2" t="s">
        <v>15</v>
      </c>
      <c r="O2" t="s">
        <v>15</v>
      </c>
      <c r="P2" t="s">
        <v>15</v>
      </c>
      <c r="Q2" t="s">
        <v>15</v>
      </c>
      <c r="R2" t="s">
        <v>15</v>
      </c>
      <c r="S2" t="s">
        <v>15</v>
      </c>
      <c r="T2" t="s">
        <v>15</v>
      </c>
      <c r="U2" t="s">
        <v>15</v>
      </c>
      <c r="V2" t="s">
        <v>15</v>
      </c>
      <c r="W2" t="s">
        <v>15</v>
      </c>
      <c r="X2" t="s">
        <v>15</v>
      </c>
      <c r="Y2" t="s">
        <v>15</v>
      </c>
      <c r="Z2" t="s">
        <v>15</v>
      </c>
      <c r="AA2" t="s">
        <v>15</v>
      </c>
      <c r="AB2" t="s">
        <v>15</v>
      </c>
      <c r="AC2" t="s">
        <v>15</v>
      </c>
      <c r="AD2" t="s">
        <v>15</v>
      </c>
      <c r="AE2" t="s">
        <v>15</v>
      </c>
      <c r="AF2" t="s">
        <v>15</v>
      </c>
      <c r="AG2" t="s">
        <v>15</v>
      </c>
      <c r="AH2" t="s">
        <v>15</v>
      </c>
      <c r="AI2" t="s">
        <v>15</v>
      </c>
      <c r="AJ2" t="s">
        <v>15</v>
      </c>
      <c r="AK2" t="s">
        <v>15</v>
      </c>
      <c r="AL2" t="s">
        <v>15</v>
      </c>
      <c r="AM2" t="s">
        <v>15</v>
      </c>
      <c r="AN2" t="s">
        <v>15</v>
      </c>
      <c r="AO2" t="s">
        <v>15</v>
      </c>
      <c r="AP2" t="s">
        <v>15</v>
      </c>
      <c r="AQ2" t="s">
        <v>15</v>
      </c>
    </row>
    <row r="3" spans="2:43" x14ac:dyDescent="0.25">
      <c r="B3" s="52" t="s">
        <v>22</v>
      </c>
      <c r="C3" t="s">
        <v>21</v>
      </c>
      <c r="D3">
        <v>12.75</v>
      </c>
      <c r="E3">
        <v>137.46</v>
      </c>
      <c r="F3">
        <v>80.555999999999997</v>
      </c>
      <c r="G3">
        <v>48.103999999999999</v>
      </c>
      <c r="H3">
        <v>52.72</v>
      </c>
      <c r="I3">
        <v>26.571999999999999</v>
      </c>
      <c r="J3">
        <v>26.905000000000001</v>
      </c>
      <c r="K3">
        <v>34.881999999999998</v>
      </c>
      <c r="L3">
        <v>27.004999999999999</v>
      </c>
      <c r="M3">
        <v>33.648600000000002</v>
      </c>
      <c r="N3">
        <v>20.462399999999999</v>
      </c>
      <c r="O3">
        <v>2763.4739</v>
      </c>
      <c r="P3">
        <v>55.537999999999997</v>
      </c>
      <c r="Q3">
        <v>21.695</v>
      </c>
      <c r="R3">
        <v>20.4191</v>
      </c>
      <c r="S3">
        <v>1507.2481</v>
      </c>
      <c r="T3">
        <v>23.004999999999999</v>
      </c>
      <c r="U3">
        <v>18.952300000000001</v>
      </c>
      <c r="V3">
        <v>52.896599999999999</v>
      </c>
      <c r="W3">
        <v>37.7911</v>
      </c>
      <c r="X3">
        <v>18.015000000000001</v>
      </c>
      <c r="Y3">
        <v>21.697600000000001</v>
      </c>
      <c r="Z3">
        <v>22.14</v>
      </c>
      <c r="AA3">
        <v>14.721</v>
      </c>
      <c r="AB3">
        <v>14.145</v>
      </c>
      <c r="AC3">
        <v>15.1114</v>
      </c>
      <c r="AD3" t="s">
        <v>15</v>
      </c>
      <c r="AE3" t="s">
        <v>15</v>
      </c>
      <c r="AF3">
        <v>12.326700000000001</v>
      </c>
      <c r="AG3" t="s">
        <v>15</v>
      </c>
      <c r="AH3" t="s">
        <v>15</v>
      </c>
      <c r="AI3">
        <v>12.43</v>
      </c>
      <c r="AJ3">
        <v>12.1371</v>
      </c>
      <c r="AK3">
        <v>12.0482</v>
      </c>
      <c r="AL3">
        <v>11.582000000000001</v>
      </c>
      <c r="AM3">
        <v>12.0907</v>
      </c>
      <c r="AN3">
        <v>11.837300000000001</v>
      </c>
      <c r="AO3">
        <v>11.7464</v>
      </c>
      <c r="AP3">
        <v>12.590999999999999</v>
      </c>
      <c r="AQ3">
        <v>11.695</v>
      </c>
    </row>
    <row r="4" spans="2:43" x14ac:dyDescent="0.25">
      <c r="B4" s="52" t="s">
        <v>23</v>
      </c>
      <c r="C4" t="s">
        <v>21</v>
      </c>
      <c r="D4" t="s">
        <v>15</v>
      </c>
      <c r="E4" t="s">
        <v>15</v>
      </c>
      <c r="F4" t="s">
        <v>15</v>
      </c>
      <c r="G4" t="s">
        <v>15</v>
      </c>
      <c r="H4" t="s">
        <v>15</v>
      </c>
      <c r="I4" t="s">
        <v>15</v>
      </c>
      <c r="J4" t="s">
        <v>15</v>
      </c>
      <c r="K4" t="s">
        <v>15</v>
      </c>
      <c r="L4" t="s">
        <v>15</v>
      </c>
      <c r="M4">
        <v>18.3538</v>
      </c>
      <c r="N4" t="s">
        <v>15</v>
      </c>
      <c r="O4" t="s">
        <v>15</v>
      </c>
      <c r="P4">
        <v>21.096399999999999</v>
      </c>
      <c r="Q4">
        <v>21.345300000000002</v>
      </c>
      <c r="R4">
        <v>20.418800000000001</v>
      </c>
      <c r="S4" t="s">
        <v>15</v>
      </c>
      <c r="T4" t="s">
        <v>15</v>
      </c>
      <c r="U4" t="s">
        <v>15</v>
      </c>
      <c r="V4" t="s">
        <v>15</v>
      </c>
      <c r="W4" t="s">
        <v>15</v>
      </c>
      <c r="X4" t="s">
        <v>15</v>
      </c>
      <c r="Y4" t="s">
        <v>15</v>
      </c>
      <c r="Z4" t="s">
        <v>15</v>
      </c>
      <c r="AA4" t="s">
        <v>15</v>
      </c>
      <c r="AB4" t="s">
        <v>15</v>
      </c>
      <c r="AC4" t="s">
        <v>15</v>
      </c>
      <c r="AD4" t="s">
        <v>15</v>
      </c>
      <c r="AE4" t="s">
        <v>15</v>
      </c>
      <c r="AF4" t="s">
        <v>15</v>
      </c>
      <c r="AG4" t="s">
        <v>15</v>
      </c>
      <c r="AH4" t="s">
        <v>15</v>
      </c>
      <c r="AI4" t="s">
        <v>15</v>
      </c>
      <c r="AJ4" t="s">
        <v>15</v>
      </c>
      <c r="AK4" t="s">
        <v>15</v>
      </c>
      <c r="AL4" t="s">
        <v>15</v>
      </c>
      <c r="AM4" t="s">
        <v>15</v>
      </c>
      <c r="AN4" t="s">
        <v>15</v>
      </c>
      <c r="AO4" t="s">
        <v>15</v>
      </c>
      <c r="AP4" t="s">
        <v>15</v>
      </c>
      <c r="AQ4" t="s">
        <v>15</v>
      </c>
    </row>
    <row r="5" spans="2:43" x14ac:dyDescent="0.25">
      <c r="B5" s="52" t="s">
        <v>24</v>
      </c>
      <c r="C5" t="s">
        <v>21</v>
      </c>
      <c r="D5">
        <v>12.75</v>
      </c>
      <c r="E5">
        <v>38.450000000000003</v>
      </c>
      <c r="F5">
        <v>27.15</v>
      </c>
      <c r="G5">
        <v>23.126999999999999</v>
      </c>
      <c r="H5">
        <v>19.082999999999998</v>
      </c>
      <c r="I5">
        <v>19.361000000000001</v>
      </c>
      <c r="J5">
        <v>17.16</v>
      </c>
      <c r="K5">
        <v>24.504000000000001</v>
      </c>
      <c r="L5">
        <v>15.487</v>
      </c>
      <c r="M5" t="s">
        <v>15</v>
      </c>
      <c r="N5" t="s">
        <v>15</v>
      </c>
      <c r="O5" t="s">
        <v>15</v>
      </c>
      <c r="P5" t="s">
        <v>15</v>
      </c>
      <c r="Q5" t="s">
        <v>15</v>
      </c>
      <c r="R5" t="s">
        <v>15</v>
      </c>
      <c r="S5" t="s">
        <v>15</v>
      </c>
      <c r="T5">
        <v>11.3752</v>
      </c>
      <c r="U5" t="s">
        <v>15</v>
      </c>
      <c r="V5" t="s">
        <v>15</v>
      </c>
      <c r="W5" t="s">
        <v>15</v>
      </c>
      <c r="X5" t="s">
        <v>15</v>
      </c>
      <c r="Y5">
        <v>10.603400000000001</v>
      </c>
      <c r="Z5">
        <v>16.076000000000001</v>
      </c>
      <c r="AA5" t="s">
        <v>15</v>
      </c>
      <c r="AB5">
        <v>11.72</v>
      </c>
      <c r="AC5">
        <v>10.9543</v>
      </c>
      <c r="AD5" t="s">
        <v>15</v>
      </c>
      <c r="AE5" t="s">
        <v>15</v>
      </c>
      <c r="AF5">
        <v>12.326599999999999</v>
      </c>
      <c r="AG5">
        <v>11.471</v>
      </c>
      <c r="AH5">
        <v>12.22</v>
      </c>
      <c r="AI5">
        <v>12.43</v>
      </c>
      <c r="AJ5">
        <v>12.1366</v>
      </c>
      <c r="AK5">
        <v>12.0481</v>
      </c>
      <c r="AL5">
        <v>11.582000000000001</v>
      </c>
      <c r="AM5">
        <v>12.090400000000001</v>
      </c>
      <c r="AN5">
        <v>11.837300000000001</v>
      </c>
      <c r="AO5">
        <v>11.752800000000001</v>
      </c>
      <c r="AP5">
        <v>12.590999999999999</v>
      </c>
      <c r="AQ5">
        <v>11.695</v>
      </c>
    </row>
    <row r="6" spans="2:43" x14ac:dyDescent="0.25">
      <c r="B6" s="52" t="s">
        <v>25</v>
      </c>
      <c r="C6" t="s">
        <v>21</v>
      </c>
      <c r="D6" t="s">
        <v>15</v>
      </c>
      <c r="E6" t="s">
        <v>15</v>
      </c>
      <c r="F6" t="s">
        <v>15</v>
      </c>
      <c r="G6" t="s">
        <v>15</v>
      </c>
      <c r="H6" t="s">
        <v>15</v>
      </c>
      <c r="I6" t="s">
        <v>15</v>
      </c>
      <c r="J6" t="s">
        <v>15</v>
      </c>
      <c r="K6" t="s">
        <v>15</v>
      </c>
      <c r="L6" t="s">
        <v>15</v>
      </c>
      <c r="M6">
        <v>10.322100000000001</v>
      </c>
      <c r="N6">
        <v>10.8591</v>
      </c>
      <c r="O6">
        <v>1011.7794</v>
      </c>
      <c r="P6" t="s">
        <v>15</v>
      </c>
      <c r="Q6" t="s">
        <v>15</v>
      </c>
      <c r="R6" t="s">
        <v>15</v>
      </c>
      <c r="S6">
        <v>1023.3</v>
      </c>
      <c r="T6" t="s">
        <v>15</v>
      </c>
      <c r="U6">
        <v>11.104699999999999</v>
      </c>
      <c r="V6" t="s">
        <v>15</v>
      </c>
      <c r="W6" t="s">
        <v>15</v>
      </c>
      <c r="X6" t="s">
        <v>15</v>
      </c>
      <c r="Y6" t="s">
        <v>15</v>
      </c>
      <c r="Z6" t="s">
        <v>15</v>
      </c>
      <c r="AA6" t="s">
        <v>15</v>
      </c>
      <c r="AB6" t="s">
        <v>15</v>
      </c>
      <c r="AC6" t="s">
        <v>15</v>
      </c>
      <c r="AD6" t="s">
        <v>15</v>
      </c>
      <c r="AE6" t="s">
        <v>15</v>
      </c>
      <c r="AF6" t="s">
        <v>15</v>
      </c>
      <c r="AG6" t="s">
        <v>15</v>
      </c>
      <c r="AH6" t="s">
        <v>15</v>
      </c>
      <c r="AI6" t="s">
        <v>15</v>
      </c>
      <c r="AJ6" t="s">
        <v>15</v>
      </c>
      <c r="AK6" t="s">
        <v>15</v>
      </c>
      <c r="AL6" t="s">
        <v>15</v>
      </c>
      <c r="AM6" t="s">
        <v>15</v>
      </c>
      <c r="AN6" t="s">
        <v>15</v>
      </c>
      <c r="AO6" t="s">
        <v>15</v>
      </c>
      <c r="AP6" t="s">
        <v>15</v>
      </c>
      <c r="AQ6" t="s">
        <v>15</v>
      </c>
    </row>
    <row r="7" spans="2:43" x14ac:dyDescent="0.25">
      <c r="B7" s="52" t="s">
        <v>26</v>
      </c>
      <c r="C7" t="s">
        <v>21</v>
      </c>
      <c r="D7" t="s">
        <v>15</v>
      </c>
      <c r="E7" t="s">
        <v>15</v>
      </c>
      <c r="F7" t="s">
        <v>15</v>
      </c>
      <c r="G7" t="s">
        <v>15</v>
      </c>
      <c r="H7" t="s">
        <v>15</v>
      </c>
      <c r="I7" t="s">
        <v>15</v>
      </c>
      <c r="J7" t="s">
        <v>15</v>
      </c>
      <c r="K7" t="s">
        <v>15</v>
      </c>
      <c r="L7" t="s">
        <v>15</v>
      </c>
      <c r="M7">
        <v>11.075200000000001</v>
      </c>
      <c r="N7">
        <v>13.0067</v>
      </c>
      <c r="O7">
        <v>1002.9716</v>
      </c>
      <c r="P7" t="s">
        <v>15</v>
      </c>
      <c r="Q7" t="s">
        <v>15</v>
      </c>
      <c r="R7" t="s">
        <v>15</v>
      </c>
      <c r="S7">
        <v>1000.198</v>
      </c>
      <c r="T7" t="s">
        <v>15</v>
      </c>
      <c r="U7">
        <v>10.888500000000001</v>
      </c>
      <c r="V7" t="s">
        <v>15</v>
      </c>
      <c r="W7" t="s">
        <v>15</v>
      </c>
      <c r="X7" t="s">
        <v>15</v>
      </c>
      <c r="Y7" t="s">
        <v>15</v>
      </c>
      <c r="Z7" t="s">
        <v>15</v>
      </c>
      <c r="AA7" t="s">
        <v>15</v>
      </c>
      <c r="AB7" t="s">
        <v>15</v>
      </c>
      <c r="AC7" t="s">
        <v>15</v>
      </c>
      <c r="AD7" t="s">
        <v>15</v>
      </c>
      <c r="AE7" t="s">
        <v>15</v>
      </c>
      <c r="AF7" t="s">
        <v>15</v>
      </c>
      <c r="AG7" t="s">
        <v>15</v>
      </c>
      <c r="AH7" t="s">
        <v>15</v>
      </c>
      <c r="AI7" t="s">
        <v>15</v>
      </c>
      <c r="AJ7" t="s">
        <v>15</v>
      </c>
      <c r="AK7" t="s">
        <v>15</v>
      </c>
      <c r="AL7" t="s">
        <v>15</v>
      </c>
      <c r="AM7" t="s">
        <v>15</v>
      </c>
      <c r="AN7" t="s">
        <v>15</v>
      </c>
      <c r="AO7" t="s">
        <v>15</v>
      </c>
      <c r="AP7" t="s">
        <v>15</v>
      </c>
      <c r="AQ7" t="s">
        <v>15</v>
      </c>
    </row>
    <row r="8" spans="2:43" x14ac:dyDescent="0.25">
      <c r="B8" s="52" t="s">
        <v>27</v>
      </c>
      <c r="C8" t="s">
        <v>21</v>
      </c>
      <c r="D8" t="s">
        <v>15</v>
      </c>
      <c r="E8" t="s">
        <v>15</v>
      </c>
      <c r="F8" t="s">
        <v>15</v>
      </c>
      <c r="G8" t="s">
        <v>15</v>
      </c>
      <c r="H8" t="s">
        <v>15</v>
      </c>
      <c r="I8" t="s">
        <v>15</v>
      </c>
      <c r="J8" t="s">
        <v>15</v>
      </c>
      <c r="K8" t="s">
        <v>15</v>
      </c>
      <c r="L8" t="s">
        <v>15</v>
      </c>
      <c r="M8">
        <v>12.8277</v>
      </c>
      <c r="N8">
        <v>11.6092</v>
      </c>
      <c r="O8" t="s">
        <v>15</v>
      </c>
      <c r="P8" t="s">
        <v>15</v>
      </c>
      <c r="Q8">
        <v>10.231299999999999</v>
      </c>
      <c r="R8">
        <v>11.434900000000001</v>
      </c>
      <c r="S8">
        <v>1002.8724999999999</v>
      </c>
      <c r="T8" t="s">
        <v>15</v>
      </c>
      <c r="U8">
        <v>11.319000000000001</v>
      </c>
      <c r="V8" t="s">
        <v>15</v>
      </c>
      <c r="W8">
        <v>10.730700000000001</v>
      </c>
      <c r="X8">
        <v>11.183</v>
      </c>
      <c r="Y8" t="s">
        <v>15</v>
      </c>
      <c r="Z8" t="s">
        <v>15</v>
      </c>
      <c r="AA8">
        <v>10.157999999999999</v>
      </c>
      <c r="AB8" t="s">
        <v>15</v>
      </c>
      <c r="AC8" t="s">
        <v>15</v>
      </c>
      <c r="AD8" t="s">
        <v>15</v>
      </c>
      <c r="AE8" t="s">
        <v>15</v>
      </c>
      <c r="AF8" t="s">
        <v>15</v>
      </c>
      <c r="AG8" t="s">
        <v>15</v>
      </c>
      <c r="AH8" t="s">
        <v>15</v>
      </c>
      <c r="AI8" t="s">
        <v>15</v>
      </c>
      <c r="AJ8" t="s">
        <v>15</v>
      </c>
      <c r="AK8" t="s">
        <v>15</v>
      </c>
      <c r="AL8" t="s">
        <v>15</v>
      </c>
      <c r="AM8" t="s">
        <v>15</v>
      </c>
      <c r="AN8" t="s">
        <v>15</v>
      </c>
      <c r="AO8" t="s">
        <v>15</v>
      </c>
      <c r="AP8" t="s">
        <v>15</v>
      </c>
      <c r="AQ8" t="s">
        <v>15</v>
      </c>
    </row>
    <row r="9" spans="2:43" x14ac:dyDescent="0.25">
      <c r="B9" s="52" t="s">
        <v>28</v>
      </c>
      <c r="C9" t="s">
        <v>21</v>
      </c>
      <c r="D9" t="s">
        <v>15</v>
      </c>
      <c r="E9" t="s">
        <v>15</v>
      </c>
      <c r="F9" t="s">
        <v>15</v>
      </c>
      <c r="G9" t="s">
        <v>15</v>
      </c>
      <c r="H9" t="s">
        <v>15</v>
      </c>
      <c r="I9" t="s">
        <v>15</v>
      </c>
      <c r="J9" t="s">
        <v>15</v>
      </c>
      <c r="K9" t="s">
        <v>15</v>
      </c>
      <c r="L9" t="s">
        <v>15</v>
      </c>
      <c r="M9" t="s">
        <v>15</v>
      </c>
      <c r="N9" t="s">
        <v>15</v>
      </c>
      <c r="O9" t="s">
        <v>15</v>
      </c>
      <c r="P9">
        <v>11.6974</v>
      </c>
      <c r="Q9" t="s">
        <v>15</v>
      </c>
      <c r="R9">
        <v>11.0175</v>
      </c>
      <c r="S9" t="s">
        <v>15</v>
      </c>
      <c r="T9" t="s">
        <v>15</v>
      </c>
      <c r="U9" t="s">
        <v>15</v>
      </c>
      <c r="V9">
        <v>12.214</v>
      </c>
      <c r="W9">
        <v>10.750999999999999</v>
      </c>
      <c r="X9">
        <v>11.776999999999999</v>
      </c>
      <c r="Y9" t="s">
        <v>15</v>
      </c>
      <c r="Z9" t="s">
        <v>15</v>
      </c>
      <c r="AA9">
        <v>10.617000000000001</v>
      </c>
      <c r="AB9" t="s">
        <v>15</v>
      </c>
      <c r="AC9" t="s">
        <v>15</v>
      </c>
      <c r="AD9" t="s">
        <v>15</v>
      </c>
      <c r="AE9" t="s">
        <v>15</v>
      </c>
      <c r="AF9" t="s">
        <v>15</v>
      </c>
      <c r="AG9" t="s">
        <v>15</v>
      </c>
      <c r="AH9" t="s">
        <v>15</v>
      </c>
      <c r="AI9" t="s">
        <v>15</v>
      </c>
      <c r="AJ9" t="s">
        <v>15</v>
      </c>
      <c r="AK9" t="s">
        <v>15</v>
      </c>
      <c r="AL9" t="s">
        <v>15</v>
      </c>
      <c r="AM9" t="s">
        <v>15</v>
      </c>
      <c r="AN9" t="s">
        <v>15</v>
      </c>
      <c r="AO9" t="s">
        <v>15</v>
      </c>
      <c r="AP9" t="s">
        <v>15</v>
      </c>
      <c r="AQ9" t="s">
        <v>15</v>
      </c>
    </row>
    <row r="10" spans="2:43" x14ac:dyDescent="0.25">
      <c r="B10" s="52" t="s">
        <v>29</v>
      </c>
      <c r="C10" t="s">
        <v>21</v>
      </c>
      <c r="D10" t="s">
        <v>15</v>
      </c>
      <c r="E10" t="s">
        <v>15</v>
      </c>
      <c r="F10" t="s">
        <v>15</v>
      </c>
      <c r="G10" t="s">
        <v>15</v>
      </c>
      <c r="H10" t="s">
        <v>15</v>
      </c>
      <c r="I10" t="s">
        <v>15</v>
      </c>
      <c r="J10" t="s">
        <v>15</v>
      </c>
      <c r="K10" t="s">
        <v>15</v>
      </c>
      <c r="L10" t="s">
        <v>15</v>
      </c>
      <c r="M10">
        <v>25.441700000000001</v>
      </c>
      <c r="N10" t="s">
        <v>15</v>
      </c>
      <c r="O10" t="s">
        <v>15</v>
      </c>
      <c r="P10">
        <v>17.0867</v>
      </c>
      <c r="Q10" t="s">
        <v>15</v>
      </c>
      <c r="R10" t="s">
        <v>15</v>
      </c>
      <c r="S10" t="s">
        <v>15</v>
      </c>
      <c r="T10" t="s">
        <v>15</v>
      </c>
      <c r="U10" t="s">
        <v>15</v>
      </c>
      <c r="V10" t="s">
        <v>15</v>
      </c>
      <c r="W10" t="s">
        <v>15</v>
      </c>
      <c r="X10" t="s">
        <v>15</v>
      </c>
      <c r="Y10" t="s">
        <v>15</v>
      </c>
      <c r="Z10" t="s">
        <v>15</v>
      </c>
      <c r="AA10" t="s">
        <v>15</v>
      </c>
      <c r="AB10" t="s">
        <v>15</v>
      </c>
      <c r="AC10" t="s">
        <v>15</v>
      </c>
      <c r="AD10" t="s">
        <v>15</v>
      </c>
      <c r="AE10" t="s">
        <v>15</v>
      </c>
      <c r="AF10" t="s">
        <v>15</v>
      </c>
      <c r="AG10" t="s">
        <v>15</v>
      </c>
      <c r="AH10" t="s">
        <v>15</v>
      </c>
      <c r="AI10" t="s">
        <v>15</v>
      </c>
      <c r="AJ10" t="s">
        <v>15</v>
      </c>
      <c r="AK10" t="s">
        <v>15</v>
      </c>
      <c r="AL10" t="s">
        <v>15</v>
      </c>
      <c r="AM10" t="s">
        <v>15</v>
      </c>
      <c r="AN10" t="s">
        <v>15</v>
      </c>
      <c r="AO10" t="s">
        <v>15</v>
      </c>
      <c r="AP10" t="s">
        <v>15</v>
      </c>
      <c r="AQ10" t="s">
        <v>15</v>
      </c>
    </row>
    <row r="11" spans="2:43" x14ac:dyDescent="0.25">
      <c r="B11" s="52" t="s">
        <v>30</v>
      </c>
      <c r="C11" t="s">
        <v>21</v>
      </c>
      <c r="D11" t="s">
        <v>15</v>
      </c>
      <c r="E11" t="s">
        <v>15</v>
      </c>
      <c r="F11" t="s">
        <v>15</v>
      </c>
      <c r="G11" t="s">
        <v>15</v>
      </c>
      <c r="H11" t="s">
        <v>15</v>
      </c>
      <c r="I11">
        <v>12.286</v>
      </c>
      <c r="J11" t="s">
        <v>15</v>
      </c>
      <c r="K11" t="s">
        <v>15</v>
      </c>
      <c r="L11" t="s">
        <v>15</v>
      </c>
      <c r="M11" t="s">
        <v>15</v>
      </c>
      <c r="N11" t="s">
        <v>15</v>
      </c>
      <c r="O11" t="s">
        <v>15</v>
      </c>
      <c r="P11">
        <v>12.258599999999999</v>
      </c>
      <c r="Q11">
        <v>10.8245</v>
      </c>
      <c r="R11">
        <v>12.906499999999999</v>
      </c>
      <c r="S11" t="s">
        <v>15</v>
      </c>
      <c r="T11">
        <v>11.494400000000001</v>
      </c>
      <c r="U11" t="s">
        <v>15</v>
      </c>
      <c r="V11" t="s">
        <v>15</v>
      </c>
      <c r="W11" t="s">
        <v>15</v>
      </c>
      <c r="X11" t="s">
        <v>15</v>
      </c>
      <c r="Y11">
        <v>10.9863</v>
      </c>
      <c r="Z11" t="s">
        <v>15</v>
      </c>
      <c r="AA11" t="s">
        <v>15</v>
      </c>
      <c r="AB11" t="s">
        <v>15</v>
      </c>
      <c r="AC11">
        <v>11.6286</v>
      </c>
      <c r="AD11" t="s">
        <v>15</v>
      </c>
      <c r="AE11" t="s">
        <v>15</v>
      </c>
      <c r="AF11" t="s">
        <v>15</v>
      </c>
      <c r="AG11" t="s">
        <v>15</v>
      </c>
      <c r="AH11" t="s">
        <v>15</v>
      </c>
      <c r="AI11" t="s">
        <v>15</v>
      </c>
      <c r="AJ11" t="s">
        <v>15</v>
      </c>
      <c r="AK11" t="s">
        <v>15</v>
      </c>
      <c r="AL11" t="s">
        <v>15</v>
      </c>
      <c r="AM11" t="s">
        <v>15</v>
      </c>
      <c r="AN11" t="s">
        <v>15</v>
      </c>
      <c r="AO11" t="s">
        <v>15</v>
      </c>
      <c r="AP11" t="s">
        <v>15</v>
      </c>
      <c r="AQ11" t="s">
        <v>15</v>
      </c>
    </row>
    <row r="12" spans="2:43" x14ac:dyDescent="0.25">
      <c r="B12" s="52" t="s">
        <v>31</v>
      </c>
      <c r="C12" t="s">
        <v>21</v>
      </c>
      <c r="D12">
        <v>13.61</v>
      </c>
      <c r="E12">
        <v>147.4</v>
      </c>
      <c r="F12">
        <v>84.972999999999999</v>
      </c>
      <c r="G12">
        <v>51.000999999999998</v>
      </c>
      <c r="H12">
        <v>55.387</v>
      </c>
      <c r="I12">
        <v>28.739000000000001</v>
      </c>
      <c r="J12">
        <v>29.222999999999999</v>
      </c>
      <c r="K12">
        <v>37.185000000000002</v>
      </c>
      <c r="L12">
        <v>28.608000000000001</v>
      </c>
      <c r="M12">
        <v>34.470399999999998</v>
      </c>
      <c r="N12">
        <v>21.088799999999999</v>
      </c>
      <c r="O12">
        <v>2775.2899000000002</v>
      </c>
      <c r="P12">
        <v>58.208500000000001</v>
      </c>
      <c r="Q12">
        <v>22.640799999999999</v>
      </c>
      <c r="R12">
        <v>21.160599999999999</v>
      </c>
      <c r="S12">
        <v>1581.8692000000001</v>
      </c>
      <c r="T12">
        <v>24.197199999999999</v>
      </c>
      <c r="U12">
        <v>19.604299999999999</v>
      </c>
      <c r="V12">
        <v>57.280799999999999</v>
      </c>
      <c r="W12">
        <v>39.817399999999999</v>
      </c>
      <c r="X12">
        <v>19.157</v>
      </c>
      <c r="Y12">
        <v>22.3185</v>
      </c>
      <c r="Z12">
        <v>23.398</v>
      </c>
      <c r="AA12">
        <v>15.266999999999999</v>
      </c>
      <c r="AB12">
        <v>14.788</v>
      </c>
      <c r="AC12">
        <v>15.876200000000001</v>
      </c>
      <c r="AD12" t="s">
        <v>15</v>
      </c>
      <c r="AE12" t="s">
        <v>15</v>
      </c>
      <c r="AF12">
        <v>12.3818</v>
      </c>
      <c r="AG12" t="s">
        <v>15</v>
      </c>
      <c r="AH12" t="s">
        <v>15</v>
      </c>
      <c r="AI12">
        <v>12.510300000000001</v>
      </c>
      <c r="AJ12">
        <v>12.215199999999999</v>
      </c>
      <c r="AK12">
        <v>12.123799999999999</v>
      </c>
      <c r="AL12">
        <v>11.827999999999999</v>
      </c>
      <c r="AM12">
        <v>12.1462</v>
      </c>
      <c r="AN12">
        <v>11.866300000000001</v>
      </c>
      <c r="AO12">
        <v>11.789899999999999</v>
      </c>
      <c r="AP12">
        <v>12.617000000000001</v>
      </c>
      <c r="AQ12">
        <v>11.718999999999999</v>
      </c>
    </row>
    <row r="13" spans="2:43" x14ac:dyDescent="0.25">
      <c r="B13" s="52" t="s">
        <v>32</v>
      </c>
      <c r="C13" t="s">
        <v>21</v>
      </c>
      <c r="D13" t="s">
        <v>15</v>
      </c>
      <c r="E13" t="s">
        <v>15</v>
      </c>
      <c r="F13" t="s">
        <v>15</v>
      </c>
      <c r="G13" t="s">
        <v>15</v>
      </c>
      <c r="H13" t="s">
        <v>15</v>
      </c>
      <c r="I13" t="s">
        <v>15</v>
      </c>
      <c r="J13" t="s">
        <v>15</v>
      </c>
      <c r="K13" t="s">
        <v>15</v>
      </c>
      <c r="L13" t="s">
        <v>15</v>
      </c>
      <c r="M13">
        <v>18.828900000000001</v>
      </c>
      <c r="N13" t="s">
        <v>15</v>
      </c>
      <c r="O13" t="s">
        <v>15</v>
      </c>
      <c r="P13" t="s">
        <v>15</v>
      </c>
      <c r="Q13" t="s">
        <v>15</v>
      </c>
      <c r="R13" t="s">
        <v>15</v>
      </c>
      <c r="S13" t="s">
        <v>15</v>
      </c>
      <c r="T13" t="s">
        <v>15</v>
      </c>
      <c r="U13" t="s">
        <v>15</v>
      </c>
      <c r="V13" t="s">
        <v>15</v>
      </c>
      <c r="W13" t="s">
        <v>15</v>
      </c>
      <c r="X13" t="s">
        <v>15</v>
      </c>
      <c r="Y13" t="s">
        <v>15</v>
      </c>
      <c r="Z13" t="s">
        <v>15</v>
      </c>
      <c r="AA13" t="s">
        <v>15</v>
      </c>
      <c r="AB13" t="s">
        <v>15</v>
      </c>
      <c r="AC13" t="s">
        <v>15</v>
      </c>
      <c r="AD13" t="s">
        <v>15</v>
      </c>
      <c r="AE13" t="s">
        <v>15</v>
      </c>
      <c r="AF13" t="s">
        <v>15</v>
      </c>
      <c r="AG13" t="s">
        <v>15</v>
      </c>
      <c r="AH13" t="s">
        <v>15</v>
      </c>
      <c r="AI13" t="s">
        <v>15</v>
      </c>
      <c r="AJ13" t="s">
        <v>15</v>
      </c>
      <c r="AK13" t="s">
        <v>15</v>
      </c>
      <c r="AL13" t="s">
        <v>15</v>
      </c>
      <c r="AM13" t="s">
        <v>15</v>
      </c>
      <c r="AN13" t="s">
        <v>15</v>
      </c>
      <c r="AO13" t="s">
        <v>15</v>
      </c>
      <c r="AP13" t="s">
        <v>15</v>
      </c>
      <c r="AQ13" t="s">
        <v>15</v>
      </c>
    </row>
    <row r="14" spans="2:43" x14ac:dyDescent="0.25">
      <c r="B14" s="52" t="s">
        <v>33</v>
      </c>
      <c r="C14" t="s">
        <v>21</v>
      </c>
      <c r="D14">
        <v>13.61</v>
      </c>
      <c r="E14">
        <v>41.31</v>
      </c>
      <c r="F14">
        <v>31.209</v>
      </c>
      <c r="G14">
        <v>26.234000000000002</v>
      </c>
      <c r="H14">
        <v>24.57</v>
      </c>
      <c r="I14">
        <v>21.788</v>
      </c>
      <c r="J14">
        <v>18.940000000000001</v>
      </c>
      <c r="K14">
        <v>28.08</v>
      </c>
      <c r="L14">
        <v>16.891999999999999</v>
      </c>
      <c r="M14" t="s">
        <v>15</v>
      </c>
      <c r="N14" t="s">
        <v>15</v>
      </c>
      <c r="O14" t="s">
        <v>15</v>
      </c>
      <c r="P14" t="s">
        <v>15</v>
      </c>
      <c r="Q14">
        <v>10.7006</v>
      </c>
      <c r="R14" t="s">
        <v>15</v>
      </c>
      <c r="S14" t="s">
        <v>15</v>
      </c>
      <c r="T14">
        <v>13.3559</v>
      </c>
      <c r="U14" t="s">
        <v>15</v>
      </c>
      <c r="V14" t="s">
        <v>15</v>
      </c>
      <c r="W14" t="s">
        <v>15</v>
      </c>
      <c r="X14" t="s">
        <v>15</v>
      </c>
      <c r="Y14">
        <v>11.1127</v>
      </c>
      <c r="Z14">
        <v>17.273</v>
      </c>
      <c r="AA14" t="s">
        <v>15</v>
      </c>
      <c r="AB14">
        <v>12.12</v>
      </c>
      <c r="AC14">
        <v>11.452</v>
      </c>
      <c r="AD14" t="s">
        <v>15</v>
      </c>
      <c r="AE14" t="s">
        <v>15</v>
      </c>
      <c r="AF14">
        <v>12.3819</v>
      </c>
      <c r="AG14">
        <v>11.696</v>
      </c>
      <c r="AH14">
        <v>12.433</v>
      </c>
      <c r="AI14">
        <v>12.510300000000001</v>
      </c>
      <c r="AJ14">
        <v>12.2151</v>
      </c>
      <c r="AK14">
        <v>12.126799999999999</v>
      </c>
      <c r="AL14">
        <v>11.827999999999999</v>
      </c>
      <c r="AM14" t="s">
        <v>15</v>
      </c>
      <c r="AN14">
        <v>11.8672</v>
      </c>
      <c r="AO14">
        <v>11.7898</v>
      </c>
      <c r="AP14">
        <v>12.617000000000001</v>
      </c>
      <c r="AQ14">
        <v>11.718999999999999</v>
      </c>
    </row>
    <row r="15" spans="2:43" x14ac:dyDescent="0.25">
      <c r="B15" s="52" t="s">
        <v>34</v>
      </c>
      <c r="C15" t="s">
        <v>21</v>
      </c>
      <c r="D15" t="s">
        <v>15</v>
      </c>
      <c r="E15" t="s">
        <v>15</v>
      </c>
      <c r="F15" t="s">
        <v>15</v>
      </c>
      <c r="G15" t="s">
        <v>15</v>
      </c>
      <c r="H15" t="s">
        <v>15</v>
      </c>
      <c r="I15" t="s">
        <v>15</v>
      </c>
      <c r="J15" t="s">
        <v>15</v>
      </c>
      <c r="K15" t="s">
        <v>15</v>
      </c>
      <c r="L15" t="s">
        <v>15</v>
      </c>
      <c r="M15">
        <v>10.5092</v>
      </c>
      <c r="N15">
        <v>10.8591</v>
      </c>
      <c r="O15">
        <v>1014.3496</v>
      </c>
      <c r="P15" t="s">
        <v>15</v>
      </c>
      <c r="Q15" t="s">
        <v>15</v>
      </c>
      <c r="R15" t="s">
        <v>15</v>
      </c>
      <c r="S15">
        <v>1023.3</v>
      </c>
      <c r="T15" t="s">
        <v>15</v>
      </c>
      <c r="U15">
        <v>11.1828</v>
      </c>
      <c r="V15" t="s">
        <v>15</v>
      </c>
      <c r="W15" t="s">
        <v>15</v>
      </c>
      <c r="X15" t="s">
        <v>15</v>
      </c>
      <c r="Y15" t="s">
        <v>15</v>
      </c>
      <c r="Z15" t="s">
        <v>15</v>
      </c>
      <c r="AA15" t="s">
        <v>15</v>
      </c>
      <c r="AB15" t="s">
        <v>15</v>
      </c>
      <c r="AC15" t="s">
        <v>15</v>
      </c>
      <c r="AD15" t="s">
        <v>15</v>
      </c>
      <c r="AE15" t="s">
        <v>15</v>
      </c>
      <c r="AF15" t="s">
        <v>15</v>
      </c>
      <c r="AG15" t="s">
        <v>15</v>
      </c>
      <c r="AH15" t="s">
        <v>15</v>
      </c>
      <c r="AI15" t="s">
        <v>15</v>
      </c>
      <c r="AJ15" t="s">
        <v>15</v>
      </c>
      <c r="AK15" t="s">
        <v>15</v>
      </c>
      <c r="AL15" t="s">
        <v>15</v>
      </c>
      <c r="AM15" t="s">
        <v>15</v>
      </c>
      <c r="AN15" t="s">
        <v>15</v>
      </c>
      <c r="AO15" t="s">
        <v>15</v>
      </c>
      <c r="AP15" t="s">
        <v>15</v>
      </c>
      <c r="AQ15" t="s">
        <v>15</v>
      </c>
    </row>
    <row r="16" spans="2:43" x14ac:dyDescent="0.25">
      <c r="B16" s="52" t="s">
        <v>35</v>
      </c>
      <c r="C16" t="s">
        <v>21</v>
      </c>
      <c r="D16" t="s">
        <v>15</v>
      </c>
      <c r="E16" t="s">
        <v>15</v>
      </c>
      <c r="F16" t="s">
        <v>15</v>
      </c>
      <c r="G16" t="s">
        <v>15</v>
      </c>
      <c r="H16" t="s">
        <v>15</v>
      </c>
      <c r="I16" t="s">
        <v>15</v>
      </c>
      <c r="J16" t="s">
        <v>15</v>
      </c>
      <c r="K16" t="s">
        <v>15</v>
      </c>
      <c r="L16" t="s">
        <v>15</v>
      </c>
      <c r="M16">
        <v>11.254300000000001</v>
      </c>
      <c r="N16">
        <v>13.071899999999999</v>
      </c>
      <c r="O16">
        <v>1001.2041</v>
      </c>
      <c r="P16" t="s">
        <v>15</v>
      </c>
      <c r="Q16" t="s">
        <v>15</v>
      </c>
      <c r="R16" t="s">
        <v>15</v>
      </c>
      <c r="S16">
        <v>1001.5958000000001</v>
      </c>
      <c r="T16" t="s">
        <v>15</v>
      </c>
      <c r="U16">
        <v>10.8908</v>
      </c>
      <c r="V16" t="s">
        <v>15</v>
      </c>
      <c r="W16" t="s">
        <v>15</v>
      </c>
      <c r="X16" t="s">
        <v>15</v>
      </c>
      <c r="Y16" t="s">
        <v>15</v>
      </c>
      <c r="Z16" t="s">
        <v>15</v>
      </c>
      <c r="AA16" t="s">
        <v>15</v>
      </c>
      <c r="AB16" t="s">
        <v>15</v>
      </c>
      <c r="AC16" t="s">
        <v>15</v>
      </c>
      <c r="AD16" t="s">
        <v>15</v>
      </c>
      <c r="AE16" t="s">
        <v>15</v>
      </c>
      <c r="AF16" t="s">
        <v>15</v>
      </c>
      <c r="AG16" t="s">
        <v>15</v>
      </c>
      <c r="AH16" t="s">
        <v>15</v>
      </c>
      <c r="AI16" t="s">
        <v>15</v>
      </c>
      <c r="AJ16" t="s">
        <v>15</v>
      </c>
      <c r="AK16" t="s">
        <v>15</v>
      </c>
      <c r="AL16" t="s">
        <v>15</v>
      </c>
      <c r="AM16" t="s">
        <v>15</v>
      </c>
      <c r="AN16" t="s">
        <v>15</v>
      </c>
      <c r="AO16" t="s">
        <v>15</v>
      </c>
      <c r="AP16" t="s">
        <v>15</v>
      </c>
      <c r="AQ16" t="s">
        <v>15</v>
      </c>
    </row>
    <row r="17" spans="1:43" x14ac:dyDescent="0.25">
      <c r="B17" s="52" t="s">
        <v>36</v>
      </c>
      <c r="C17" t="s">
        <v>21</v>
      </c>
      <c r="D17" t="s">
        <v>15</v>
      </c>
      <c r="E17" t="s">
        <v>15</v>
      </c>
      <c r="F17" t="s">
        <v>15</v>
      </c>
      <c r="G17" t="s">
        <v>15</v>
      </c>
      <c r="H17" t="s">
        <v>15</v>
      </c>
      <c r="I17" t="s">
        <v>15</v>
      </c>
      <c r="J17" t="s">
        <v>15</v>
      </c>
      <c r="K17" t="s">
        <v>15</v>
      </c>
      <c r="L17" t="s">
        <v>15</v>
      </c>
      <c r="M17">
        <v>13.1107</v>
      </c>
      <c r="N17">
        <v>12.0961</v>
      </c>
      <c r="O17" t="s">
        <v>15</v>
      </c>
      <c r="P17" t="s">
        <v>15</v>
      </c>
      <c r="Q17" t="s">
        <v>15</v>
      </c>
      <c r="R17">
        <v>11.9399</v>
      </c>
      <c r="S17">
        <v>1056.8610000000001</v>
      </c>
      <c r="T17" t="s">
        <v>15</v>
      </c>
      <c r="U17">
        <v>11.697699999999999</v>
      </c>
      <c r="V17" t="s">
        <v>15</v>
      </c>
      <c r="W17">
        <v>11.510400000000001</v>
      </c>
      <c r="X17">
        <v>12.185</v>
      </c>
      <c r="Y17" t="s">
        <v>15</v>
      </c>
      <c r="Z17" t="s">
        <v>15</v>
      </c>
      <c r="AA17">
        <v>10.406000000000001</v>
      </c>
      <c r="AB17" t="s">
        <v>15</v>
      </c>
      <c r="AC17" t="s">
        <v>15</v>
      </c>
      <c r="AD17" t="s">
        <v>15</v>
      </c>
      <c r="AE17" t="s">
        <v>15</v>
      </c>
      <c r="AF17" t="s">
        <v>15</v>
      </c>
      <c r="AG17" t="s">
        <v>15</v>
      </c>
      <c r="AH17" t="s">
        <v>15</v>
      </c>
      <c r="AI17" t="s">
        <v>15</v>
      </c>
      <c r="AJ17" t="s">
        <v>15</v>
      </c>
      <c r="AK17" t="s">
        <v>15</v>
      </c>
      <c r="AL17" t="s">
        <v>15</v>
      </c>
      <c r="AM17" t="s">
        <v>15</v>
      </c>
      <c r="AN17" t="s">
        <v>15</v>
      </c>
      <c r="AO17" t="s">
        <v>15</v>
      </c>
      <c r="AP17" t="s">
        <v>15</v>
      </c>
      <c r="AQ17" t="s">
        <v>15</v>
      </c>
    </row>
    <row r="18" spans="1:43" x14ac:dyDescent="0.25">
      <c r="B18" s="52" t="s">
        <v>37</v>
      </c>
      <c r="C18" t="s">
        <v>21</v>
      </c>
      <c r="D18" t="s">
        <v>15</v>
      </c>
      <c r="E18" t="s">
        <v>15</v>
      </c>
      <c r="F18" t="s">
        <v>15</v>
      </c>
      <c r="G18" t="s">
        <v>15</v>
      </c>
      <c r="H18" t="s">
        <v>15</v>
      </c>
      <c r="I18" t="s">
        <v>15</v>
      </c>
      <c r="J18" t="s">
        <v>15</v>
      </c>
      <c r="K18" t="s">
        <v>15</v>
      </c>
      <c r="L18" t="s">
        <v>15</v>
      </c>
      <c r="M18" t="s">
        <v>15</v>
      </c>
      <c r="N18" t="s">
        <v>15</v>
      </c>
      <c r="O18" t="s">
        <v>15</v>
      </c>
      <c r="P18">
        <v>12.002800000000001</v>
      </c>
      <c r="Q18" t="s">
        <v>15</v>
      </c>
      <c r="R18">
        <v>11.6219</v>
      </c>
      <c r="S18" t="s">
        <v>15</v>
      </c>
      <c r="T18" t="s">
        <v>15</v>
      </c>
      <c r="U18" t="s">
        <v>15</v>
      </c>
      <c r="V18">
        <v>13.345700000000001</v>
      </c>
      <c r="W18">
        <v>11.2896</v>
      </c>
      <c r="X18">
        <v>12.452999999999999</v>
      </c>
      <c r="Y18" t="s">
        <v>15</v>
      </c>
      <c r="Z18" t="s">
        <v>15</v>
      </c>
      <c r="AA18">
        <v>10.872999999999999</v>
      </c>
      <c r="AB18" t="s">
        <v>15</v>
      </c>
      <c r="AC18" t="s">
        <v>15</v>
      </c>
      <c r="AD18" t="s">
        <v>15</v>
      </c>
      <c r="AE18" t="s">
        <v>15</v>
      </c>
      <c r="AF18" t="s">
        <v>15</v>
      </c>
      <c r="AG18" t="s">
        <v>15</v>
      </c>
      <c r="AH18" t="s">
        <v>15</v>
      </c>
      <c r="AI18" t="s">
        <v>15</v>
      </c>
      <c r="AJ18" t="s">
        <v>15</v>
      </c>
      <c r="AK18" t="s">
        <v>15</v>
      </c>
      <c r="AL18" t="s">
        <v>15</v>
      </c>
      <c r="AM18" t="s">
        <v>15</v>
      </c>
      <c r="AN18" t="s">
        <v>15</v>
      </c>
      <c r="AO18" t="s">
        <v>15</v>
      </c>
      <c r="AP18" t="s">
        <v>15</v>
      </c>
      <c r="AQ18" t="s">
        <v>15</v>
      </c>
    </row>
    <row r="19" spans="1:43" x14ac:dyDescent="0.25">
      <c r="B19" s="52" t="s">
        <v>38</v>
      </c>
      <c r="C19" t="s">
        <v>21</v>
      </c>
      <c r="D19" t="s">
        <v>15</v>
      </c>
      <c r="E19" t="s">
        <v>15</v>
      </c>
      <c r="F19" t="s">
        <v>15</v>
      </c>
      <c r="G19" t="s">
        <v>15</v>
      </c>
      <c r="H19" t="s">
        <v>15</v>
      </c>
      <c r="I19" t="s">
        <v>15</v>
      </c>
      <c r="J19" t="s">
        <v>15</v>
      </c>
      <c r="K19" t="s">
        <v>15</v>
      </c>
      <c r="L19" t="s">
        <v>15</v>
      </c>
      <c r="M19" t="s">
        <v>15</v>
      </c>
      <c r="N19" t="s">
        <v>15</v>
      </c>
      <c r="O19" t="s">
        <v>15</v>
      </c>
      <c r="P19">
        <v>19.923400000000001</v>
      </c>
      <c r="Q19" t="s">
        <v>15</v>
      </c>
      <c r="R19" t="s">
        <v>15</v>
      </c>
      <c r="S19" t="s">
        <v>15</v>
      </c>
      <c r="T19" t="s">
        <v>15</v>
      </c>
      <c r="U19" t="s">
        <v>15</v>
      </c>
      <c r="V19" t="s">
        <v>15</v>
      </c>
      <c r="W19" t="s">
        <v>15</v>
      </c>
      <c r="X19" t="s">
        <v>15</v>
      </c>
      <c r="Y19" t="s">
        <v>15</v>
      </c>
      <c r="Z19" t="s">
        <v>15</v>
      </c>
      <c r="AA19" t="s">
        <v>15</v>
      </c>
      <c r="AB19" t="s">
        <v>15</v>
      </c>
      <c r="AC19" t="s">
        <v>15</v>
      </c>
      <c r="AD19" t="s">
        <v>15</v>
      </c>
      <c r="AE19" t="s">
        <v>15</v>
      </c>
      <c r="AF19" t="s">
        <v>15</v>
      </c>
      <c r="AG19" t="s">
        <v>15</v>
      </c>
      <c r="AH19" t="s">
        <v>15</v>
      </c>
      <c r="AI19" t="s">
        <v>15</v>
      </c>
      <c r="AJ19" t="s">
        <v>15</v>
      </c>
      <c r="AK19" t="s">
        <v>15</v>
      </c>
      <c r="AL19" t="s">
        <v>15</v>
      </c>
      <c r="AM19" t="s">
        <v>15</v>
      </c>
      <c r="AN19" t="s">
        <v>15</v>
      </c>
      <c r="AO19" t="s">
        <v>15</v>
      </c>
      <c r="AP19" t="s">
        <v>15</v>
      </c>
      <c r="AQ19" t="s">
        <v>15</v>
      </c>
    </row>
    <row r="20" spans="1:43" x14ac:dyDescent="0.25">
      <c r="B20" s="52" t="s">
        <v>39</v>
      </c>
      <c r="C20" t="s">
        <v>21</v>
      </c>
      <c r="D20" t="s">
        <v>15</v>
      </c>
      <c r="E20" t="s">
        <v>15</v>
      </c>
      <c r="F20" t="s">
        <v>15</v>
      </c>
      <c r="G20" t="s">
        <v>15</v>
      </c>
      <c r="H20" t="s">
        <v>15</v>
      </c>
      <c r="I20">
        <v>13.061999999999999</v>
      </c>
      <c r="J20" t="s">
        <v>15</v>
      </c>
      <c r="K20" t="s">
        <v>15</v>
      </c>
      <c r="L20" t="s">
        <v>15</v>
      </c>
      <c r="M20" t="s">
        <v>15</v>
      </c>
      <c r="N20" t="s">
        <v>15</v>
      </c>
      <c r="O20" t="s">
        <v>15</v>
      </c>
      <c r="P20">
        <v>12.311299999999999</v>
      </c>
      <c r="Q20">
        <v>11.2262</v>
      </c>
      <c r="R20">
        <v>13.2973</v>
      </c>
      <c r="S20" t="s">
        <v>15</v>
      </c>
      <c r="T20">
        <v>11.8445</v>
      </c>
      <c r="U20" t="s">
        <v>15</v>
      </c>
      <c r="V20" t="s">
        <v>15</v>
      </c>
      <c r="W20" t="s">
        <v>15</v>
      </c>
      <c r="X20" t="s">
        <v>15</v>
      </c>
      <c r="Y20">
        <v>11.19</v>
      </c>
      <c r="Z20" t="s">
        <v>15</v>
      </c>
      <c r="AA20" t="s">
        <v>15</v>
      </c>
      <c r="AB20" t="s">
        <v>15</v>
      </c>
      <c r="AC20">
        <v>12.208299999999999</v>
      </c>
      <c r="AD20" t="s">
        <v>15</v>
      </c>
      <c r="AE20" t="s">
        <v>15</v>
      </c>
      <c r="AF20" t="s">
        <v>15</v>
      </c>
      <c r="AG20" t="s">
        <v>15</v>
      </c>
      <c r="AH20" t="s">
        <v>15</v>
      </c>
      <c r="AI20" t="s">
        <v>15</v>
      </c>
      <c r="AJ20" t="s">
        <v>15</v>
      </c>
      <c r="AK20" t="s">
        <v>15</v>
      </c>
      <c r="AL20" t="s">
        <v>15</v>
      </c>
      <c r="AM20" t="s">
        <v>15</v>
      </c>
      <c r="AN20" t="s">
        <v>15</v>
      </c>
      <c r="AO20" t="s">
        <v>15</v>
      </c>
      <c r="AP20" t="s">
        <v>15</v>
      </c>
      <c r="AQ20" t="s">
        <v>15</v>
      </c>
    </row>
    <row r="25" spans="1:43" x14ac:dyDescent="0.25">
      <c r="A25" t="s">
        <v>1629</v>
      </c>
      <c r="B25" t="s">
        <v>145</v>
      </c>
      <c r="C25" t="s">
        <v>31</v>
      </c>
      <c r="D25" t="e">
        <v>#N/A</v>
      </c>
      <c r="E25">
        <v>1</v>
      </c>
      <c r="H25" t="e">
        <f>VLOOKUP(C25,$B$2:$AQ$20,MATCH(B25,$D$1:$AQ$1,0)-2,0)</f>
        <v>#N/A</v>
      </c>
    </row>
    <row r="26" spans="1:43" x14ac:dyDescent="0.25">
      <c r="A26" t="s">
        <v>1630</v>
      </c>
      <c r="B26" t="s">
        <v>145</v>
      </c>
      <c r="C26" t="s">
        <v>24</v>
      </c>
      <c r="D26" t="e">
        <v>#N/A</v>
      </c>
      <c r="E26">
        <v>1</v>
      </c>
      <c r="H26" t="e">
        <f t="shared" ref="H26:H30" si="0">VLOOKUP(C26,$B$2:$AQ$20,MATCH(B26,$D$1:$AQ$1,)-2,0)</f>
        <v>#N/A</v>
      </c>
    </row>
    <row r="27" spans="1:43" x14ac:dyDescent="0.25">
      <c r="A27" t="s">
        <v>1631</v>
      </c>
      <c r="B27" t="s">
        <v>145</v>
      </c>
      <c r="C27" t="s">
        <v>22</v>
      </c>
      <c r="D27" t="e">
        <v>#N/A</v>
      </c>
      <c r="E27">
        <v>1</v>
      </c>
      <c r="H27" t="e">
        <f t="shared" si="0"/>
        <v>#N/A</v>
      </c>
    </row>
    <row r="28" spans="1:43" x14ac:dyDescent="0.25">
      <c r="A28" t="s">
        <v>1632</v>
      </c>
      <c r="B28" t="s">
        <v>149</v>
      </c>
      <c r="C28" t="s">
        <v>33</v>
      </c>
      <c r="D28">
        <v>31.209</v>
      </c>
      <c r="E28">
        <v>1</v>
      </c>
      <c r="H28" t="str">
        <f t="shared" si="0"/>
        <v xml:space="preserve">Direct Plan - Dividend </v>
      </c>
    </row>
    <row r="29" spans="1:43" x14ac:dyDescent="0.25">
      <c r="A29" t="s">
        <v>1633</v>
      </c>
      <c r="B29" t="s">
        <v>149</v>
      </c>
      <c r="C29" t="s">
        <v>31</v>
      </c>
      <c r="D29">
        <v>84.972999999999999</v>
      </c>
      <c r="E29">
        <v>1</v>
      </c>
      <c r="H29" t="str">
        <f t="shared" si="0"/>
        <v xml:space="preserve">Direct Plan - Growth </v>
      </c>
    </row>
    <row r="30" spans="1:43" x14ac:dyDescent="0.25">
      <c r="A30" t="s">
        <v>1634</v>
      </c>
      <c r="B30" t="s">
        <v>149</v>
      </c>
      <c r="C30" t="s">
        <v>24</v>
      </c>
      <c r="D30">
        <v>27.15</v>
      </c>
      <c r="E30">
        <v>2</v>
      </c>
      <c r="H30" t="str">
        <f t="shared" si="0"/>
        <v>Regular Plan - Dividend</v>
      </c>
    </row>
    <row r="31" spans="1:43" x14ac:dyDescent="0.25">
      <c r="A31" t="s">
        <v>1635</v>
      </c>
      <c r="B31" t="s">
        <v>149</v>
      </c>
      <c r="C31" t="s">
        <v>22</v>
      </c>
      <c r="D31">
        <v>80.555999999999997</v>
      </c>
      <c r="E31">
        <v>1</v>
      </c>
      <c r="H31" t="str">
        <f t="shared" ref="H31:H89" si="1">VLOOKUP(C31,$B$2:$AQ$20,MATCH(B31,$D$1:$AQ$1,0)-2,0)</f>
        <v>Regular Plan - Growth</v>
      </c>
    </row>
    <row r="32" spans="1:43" x14ac:dyDescent="0.25">
      <c r="A32" t="s">
        <v>1636</v>
      </c>
      <c r="B32" t="s">
        <v>151</v>
      </c>
      <c r="C32" t="s">
        <v>33</v>
      </c>
      <c r="D32">
        <v>24.57</v>
      </c>
      <c r="E32">
        <v>1</v>
      </c>
      <c r="H32">
        <f t="shared" si="1"/>
        <v>13.61</v>
      </c>
    </row>
    <row r="33" spans="1:8" x14ac:dyDescent="0.25">
      <c r="A33" t="s">
        <v>1637</v>
      </c>
      <c r="B33" t="s">
        <v>151</v>
      </c>
      <c r="C33" t="s">
        <v>31</v>
      </c>
      <c r="D33">
        <v>55.387</v>
      </c>
      <c r="E33">
        <v>1</v>
      </c>
      <c r="H33">
        <f t="shared" si="1"/>
        <v>13.61</v>
      </c>
    </row>
    <row r="34" spans="1:8" x14ac:dyDescent="0.25">
      <c r="A34" t="s">
        <v>1638</v>
      </c>
      <c r="B34" t="s">
        <v>151</v>
      </c>
      <c r="C34" t="s">
        <v>24</v>
      </c>
      <c r="D34">
        <v>19.082999999999998</v>
      </c>
      <c r="E34">
        <v>2</v>
      </c>
      <c r="H34">
        <f t="shared" si="1"/>
        <v>12.75</v>
      </c>
    </row>
    <row r="35" spans="1:8" x14ac:dyDescent="0.25">
      <c r="A35" t="s">
        <v>1639</v>
      </c>
      <c r="B35" t="s">
        <v>151</v>
      </c>
      <c r="C35" t="s">
        <v>22</v>
      </c>
      <c r="D35">
        <v>52.72</v>
      </c>
      <c r="E35">
        <v>1</v>
      </c>
      <c r="H35">
        <f t="shared" si="1"/>
        <v>12.75</v>
      </c>
    </row>
    <row r="36" spans="1:8" x14ac:dyDescent="0.25">
      <c r="A36" t="s">
        <v>1640</v>
      </c>
      <c r="B36" t="s">
        <v>152</v>
      </c>
      <c r="C36" t="s">
        <v>33</v>
      </c>
      <c r="D36">
        <v>16.891999999999999</v>
      </c>
      <c r="E36">
        <v>2</v>
      </c>
      <c r="H36">
        <f t="shared" si="1"/>
        <v>24.57</v>
      </c>
    </row>
    <row r="37" spans="1:8" x14ac:dyDescent="0.25">
      <c r="A37" t="s">
        <v>1641</v>
      </c>
      <c r="B37" t="s">
        <v>152</v>
      </c>
      <c r="C37" t="s">
        <v>31</v>
      </c>
      <c r="D37">
        <v>28.608000000000001</v>
      </c>
      <c r="E37">
        <v>1</v>
      </c>
      <c r="H37">
        <f t="shared" si="1"/>
        <v>55.387</v>
      </c>
    </row>
    <row r="38" spans="1:8" x14ac:dyDescent="0.25">
      <c r="A38" t="s">
        <v>1642</v>
      </c>
      <c r="B38" t="s">
        <v>152</v>
      </c>
      <c r="C38" t="s">
        <v>24</v>
      </c>
      <c r="D38">
        <v>15.487</v>
      </c>
      <c r="E38">
        <v>2</v>
      </c>
      <c r="H38">
        <f t="shared" si="1"/>
        <v>19.082999999999998</v>
      </c>
    </row>
    <row r="39" spans="1:8" x14ac:dyDescent="0.25">
      <c r="A39" t="s">
        <v>1643</v>
      </c>
      <c r="B39" t="s">
        <v>152</v>
      </c>
      <c r="C39" t="s">
        <v>22</v>
      </c>
      <c r="D39">
        <v>27.004999999999999</v>
      </c>
      <c r="E39">
        <v>1</v>
      </c>
      <c r="H39">
        <f t="shared" si="1"/>
        <v>52.72</v>
      </c>
    </row>
    <row r="40" spans="1:8" x14ac:dyDescent="0.25">
      <c r="A40" t="s">
        <v>1644</v>
      </c>
      <c r="B40" t="s">
        <v>153</v>
      </c>
      <c r="C40" t="s">
        <v>33</v>
      </c>
      <c r="D40">
        <v>28.08</v>
      </c>
      <c r="E40">
        <v>1</v>
      </c>
      <c r="H40">
        <f t="shared" si="1"/>
        <v>26.234000000000002</v>
      </c>
    </row>
    <row r="41" spans="1:8" x14ac:dyDescent="0.25">
      <c r="A41" t="s">
        <v>1645</v>
      </c>
      <c r="B41" t="s">
        <v>153</v>
      </c>
      <c r="C41" t="s">
        <v>31</v>
      </c>
      <c r="D41">
        <v>37.185000000000002</v>
      </c>
      <c r="E41">
        <v>1</v>
      </c>
      <c r="H41">
        <f t="shared" si="1"/>
        <v>51.000999999999998</v>
      </c>
    </row>
    <row r="42" spans="1:8" x14ac:dyDescent="0.25">
      <c r="A42" t="s">
        <v>1646</v>
      </c>
      <c r="B42" t="s">
        <v>153</v>
      </c>
      <c r="C42" t="s">
        <v>24</v>
      </c>
      <c r="D42">
        <v>24.504000000000001</v>
      </c>
      <c r="E42">
        <v>2</v>
      </c>
      <c r="H42">
        <f t="shared" si="1"/>
        <v>23.126999999999999</v>
      </c>
    </row>
    <row r="43" spans="1:8" x14ac:dyDescent="0.25">
      <c r="A43" t="s">
        <v>1647</v>
      </c>
      <c r="B43" t="s">
        <v>153</v>
      </c>
      <c r="C43" t="s">
        <v>22</v>
      </c>
      <c r="D43">
        <v>34.881999999999998</v>
      </c>
      <c r="E43">
        <v>1</v>
      </c>
      <c r="H43">
        <f t="shared" si="1"/>
        <v>48.103999999999999</v>
      </c>
    </row>
    <row r="44" spans="1:8" x14ac:dyDescent="0.25">
      <c r="A44" t="s">
        <v>1648</v>
      </c>
      <c r="B44" t="s">
        <v>154</v>
      </c>
      <c r="C44" t="s">
        <v>33</v>
      </c>
      <c r="D44">
        <v>26.234000000000002</v>
      </c>
      <c r="E44">
        <v>1</v>
      </c>
      <c r="H44" t="str">
        <f t="shared" si="1"/>
        <v>[Rs.]</v>
      </c>
    </row>
    <row r="45" spans="1:8" x14ac:dyDescent="0.25">
      <c r="A45" t="s">
        <v>1649</v>
      </c>
      <c r="B45" t="s">
        <v>154</v>
      </c>
      <c r="C45" t="s">
        <v>31</v>
      </c>
      <c r="D45">
        <v>51.000999999999998</v>
      </c>
      <c r="E45">
        <v>1</v>
      </c>
      <c r="H45" t="str">
        <f t="shared" si="1"/>
        <v>[Rs.]</v>
      </c>
    </row>
    <row r="46" spans="1:8" x14ac:dyDescent="0.25">
      <c r="A46" t="s">
        <v>1650</v>
      </c>
      <c r="B46" t="s">
        <v>154</v>
      </c>
      <c r="C46" t="s">
        <v>24</v>
      </c>
      <c r="D46">
        <v>23.126999999999999</v>
      </c>
      <c r="E46">
        <v>2</v>
      </c>
      <c r="H46" t="str">
        <f t="shared" si="1"/>
        <v>[Rs.]</v>
      </c>
    </row>
    <row r="47" spans="1:8" x14ac:dyDescent="0.25">
      <c r="A47" t="s">
        <v>1651</v>
      </c>
      <c r="B47" t="s">
        <v>154</v>
      </c>
      <c r="C47" t="s">
        <v>22</v>
      </c>
      <c r="D47">
        <v>48.103999999999999</v>
      </c>
      <c r="E47">
        <v>1</v>
      </c>
      <c r="H47" t="str">
        <f t="shared" si="1"/>
        <v>[Rs.]</v>
      </c>
    </row>
    <row r="48" spans="1:8" x14ac:dyDescent="0.25">
      <c r="A48" t="s">
        <v>1652</v>
      </c>
      <c r="B48" t="s">
        <v>155</v>
      </c>
      <c r="C48" t="s">
        <v>39</v>
      </c>
      <c r="D48">
        <v>11.8445</v>
      </c>
      <c r="E48">
        <v>1</v>
      </c>
      <c r="H48">
        <f t="shared" si="1"/>
        <v>12.311299999999999</v>
      </c>
    </row>
    <row r="49" spans="1:8" x14ac:dyDescent="0.25">
      <c r="A49" t="s">
        <v>1653</v>
      </c>
      <c r="B49" t="s">
        <v>155</v>
      </c>
      <c r="C49" t="s">
        <v>33</v>
      </c>
      <c r="D49">
        <v>13.3559</v>
      </c>
      <c r="E49">
        <v>1</v>
      </c>
      <c r="H49" t="str">
        <f t="shared" si="1"/>
        <v>NA</v>
      </c>
    </row>
    <row r="50" spans="1:8" x14ac:dyDescent="0.25">
      <c r="A50" t="s">
        <v>1654</v>
      </c>
      <c r="B50" t="s">
        <v>155</v>
      </c>
      <c r="C50" t="s">
        <v>31</v>
      </c>
      <c r="D50">
        <v>24.197199999999999</v>
      </c>
      <c r="E50">
        <v>1</v>
      </c>
      <c r="H50">
        <f t="shared" si="1"/>
        <v>58.208500000000001</v>
      </c>
    </row>
    <row r="51" spans="1:8" x14ac:dyDescent="0.25">
      <c r="A51" t="s">
        <v>1655</v>
      </c>
      <c r="B51" t="s">
        <v>155</v>
      </c>
      <c r="C51" t="s">
        <v>30</v>
      </c>
      <c r="D51">
        <v>11.494400000000001</v>
      </c>
      <c r="E51">
        <v>1</v>
      </c>
      <c r="H51">
        <f t="shared" si="1"/>
        <v>12.258599999999999</v>
      </c>
    </row>
    <row r="52" spans="1:8" x14ac:dyDescent="0.25">
      <c r="A52" t="s">
        <v>1656</v>
      </c>
      <c r="B52" t="s">
        <v>155</v>
      </c>
      <c r="C52" t="s">
        <v>24</v>
      </c>
      <c r="D52">
        <v>11.3752</v>
      </c>
      <c r="E52">
        <v>2</v>
      </c>
      <c r="H52" t="str">
        <f t="shared" si="1"/>
        <v>NA</v>
      </c>
    </row>
    <row r="53" spans="1:8" x14ac:dyDescent="0.25">
      <c r="A53" t="s">
        <v>1657</v>
      </c>
      <c r="B53" t="s">
        <v>155</v>
      </c>
      <c r="C53" t="s">
        <v>22</v>
      </c>
      <c r="D53">
        <v>23.004999999999999</v>
      </c>
      <c r="E53">
        <v>1</v>
      </c>
      <c r="H53">
        <f t="shared" si="1"/>
        <v>55.537999999999997</v>
      </c>
    </row>
    <row r="54" spans="1:8" x14ac:dyDescent="0.25">
      <c r="A54" t="s">
        <v>1658</v>
      </c>
      <c r="B54" t="s">
        <v>160</v>
      </c>
      <c r="C54" t="s">
        <v>34</v>
      </c>
      <c r="D54">
        <v>11.1828</v>
      </c>
      <c r="E54">
        <v>1</v>
      </c>
      <c r="H54" t="str">
        <f t="shared" si="1"/>
        <v>NA</v>
      </c>
    </row>
    <row r="55" spans="1:8" x14ac:dyDescent="0.25">
      <c r="A55" t="s">
        <v>1659</v>
      </c>
      <c r="B55" t="s">
        <v>160</v>
      </c>
      <c r="C55" t="s">
        <v>31</v>
      </c>
      <c r="D55">
        <v>19.604299999999999</v>
      </c>
      <c r="E55">
        <v>1</v>
      </c>
      <c r="H55">
        <f t="shared" si="1"/>
        <v>22.640799999999999</v>
      </c>
    </row>
    <row r="56" spans="1:8" x14ac:dyDescent="0.25">
      <c r="A56" t="s">
        <v>1660</v>
      </c>
      <c r="B56" t="s">
        <v>160</v>
      </c>
      <c r="C56" t="s">
        <v>36</v>
      </c>
      <c r="D56">
        <v>11.697699999999999</v>
      </c>
      <c r="E56">
        <v>1</v>
      </c>
      <c r="H56" t="str">
        <f t="shared" si="1"/>
        <v>NA</v>
      </c>
    </row>
    <row r="57" spans="1:8" x14ac:dyDescent="0.25">
      <c r="A57" t="s">
        <v>1661</v>
      </c>
      <c r="B57" t="s">
        <v>160</v>
      </c>
      <c r="C57" t="s">
        <v>35</v>
      </c>
      <c r="D57">
        <v>10.8908</v>
      </c>
      <c r="E57">
        <v>1</v>
      </c>
      <c r="H57" t="str">
        <f t="shared" si="1"/>
        <v>NA</v>
      </c>
    </row>
    <row r="58" spans="1:8" x14ac:dyDescent="0.25">
      <c r="A58" t="s">
        <v>1662</v>
      </c>
      <c r="B58" t="s">
        <v>160</v>
      </c>
      <c r="C58" t="s">
        <v>25</v>
      </c>
      <c r="D58">
        <v>11.104699999999999</v>
      </c>
      <c r="E58">
        <v>1</v>
      </c>
      <c r="H58" t="str">
        <f t="shared" si="1"/>
        <v>NA</v>
      </c>
    </row>
    <row r="59" spans="1:8" x14ac:dyDescent="0.25">
      <c r="A59" t="s">
        <v>1663</v>
      </c>
      <c r="B59" t="s">
        <v>160</v>
      </c>
      <c r="C59" t="s">
        <v>22</v>
      </c>
      <c r="D59">
        <v>18.952300000000001</v>
      </c>
      <c r="E59">
        <v>1</v>
      </c>
      <c r="H59">
        <f t="shared" si="1"/>
        <v>21.695</v>
      </c>
    </row>
    <row r="60" spans="1:8" x14ac:dyDescent="0.25">
      <c r="A60" t="s">
        <v>1664</v>
      </c>
      <c r="B60" t="s">
        <v>160</v>
      </c>
      <c r="C60" t="s">
        <v>27</v>
      </c>
      <c r="D60">
        <v>11.319000000000001</v>
      </c>
      <c r="E60">
        <v>2</v>
      </c>
      <c r="H60">
        <f t="shared" si="1"/>
        <v>10.231299999999999</v>
      </c>
    </row>
    <row r="61" spans="1:8" x14ac:dyDescent="0.25">
      <c r="A61" t="s">
        <v>1665</v>
      </c>
      <c r="B61" t="s">
        <v>160</v>
      </c>
      <c r="C61" t="s">
        <v>26</v>
      </c>
      <c r="D61">
        <v>10.888500000000001</v>
      </c>
      <c r="E61">
        <v>1</v>
      </c>
      <c r="H61" t="str">
        <f t="shared" si="1"/>
        <v>NA</v>
      </c>
    </row>
    <row r="62" spans="1:8" x14ac:dyDescent="0.25">
      <c r="A62" t="s">
        <v>1666</v>
      </c>
      <c r="B62" t="s">
        <v>168</v>
      </c>
      <c r="C62" t="s">
        <v>39</v>
      </c>
      <c r="D62">
        <v>11.19</v>
      </c>
      <c r="E62">
        <v>1</v>
      </c>
      <c r="H62" t="str">
        <f t="shared" si="1"/>
        <v>NA</v>
      </c>
    </row>
    <row r="63" spans="1:8" x14ac:dyDescent="0.25">
      <c r="A63" t="s">
        <v>1667</v>
      </c>
      <c r="B63" t="s">
        <v>168</v>
      </c>
      <c r="C63" t="s">
        <v>33</v>
      </c>
      <c r="D63">
        <v>11.1127</v>
      </c>
      <c r="E63">
        <v>1</v>
      </c>
      <c r="H63" t="str">
        <f t="shared" si="1"/>
        <v>NA</v>
      </c>
    </row>
    <row r="64" spans="1:8" x14ac:dyDescent="0.25">
      <c r="A64" t="s">
        <v>1668</v>
      </c>
      <c r="B64" t="s">
        <v>168</v>
      </c>
      <c r="C64" t="s">
        <v>31</v>
      </c>
      <c r="D64">
        <v>22.3185</v>
      </c>
      <c r="E64">
        <v>1</v>
      </c>
      <c r="H64">
        <f t="shared" si="1"/>
        <v>19.604299999999999</v>
      </c>
    </row>
    <row r="65" spans="1:8" x14ac:dyDescent="0.25">
      <c r="A65" t="s">
        <v>1669</v>
      </c>
      <c r="B65" t="s">
        <v>168</v>
      </c>
      <c r="C65" t="s">
        <v>30</v>
      </c>
      <c r="D65">
        <v>10.9863</v>
      </c>
      <c r="E65">
        <v>1</v>
      </c>
      <c r="H65" t="str">
        <f t="shared" si="1"/>
        <v>NA</v>
      </c>
    </row>
    <row r="66" spans="1:8" x14ac:dyDescent="0.25">
      <c r="A66" t="s">
        <v>1670</v>
      </c>
      <c r="B66" t="s">
        <v>168</v>
      </c>
      <c r="C66" t="s">
        <v>24</v>
      </c>
      <c r="D66">
        <v>10.603400000000001</v>
      </c>
      <c r="E66">
        <v>2</v>
      </c>
      <c r="H66" t="str">
        <f t="shared" si="1"/>
        <v>NA</v>
      </c>
    </row>
    <row r="67" spans="1:8" x14ac:dyDescent="0.25">
      <c r="A67" t="s">
        <v>1671</v>
      </c>
      <c r="B67" t="s">
        <v>168</v>
      </c>
      <c r="C67" t="s">
        <v>22</v>
      </c>
      <c r="D67">
        <v>21.697600000000001</v>
      </c>
      <c r="E67">
        <v>1</v>
      </c>
      <c r="H67">
        <f t="shared" si="1"/>
        <v>18.952300000000001</v>
      </c>
    </row>
    <row r="68" spans="1:8" x14ac:dyDescent="0.25">
      <c r="A68" t="s">
        <v>1672</v>
      </c>
      <c r="B68" t="s">
        <v>169</v>
      </c>
      <c r="C68" t="s">
        <v>34</v>
      </c>
      <c r="D68">
        <v>1023.3</v>
      </c>
      <c r="E68">
        <v>1</v>
      </c>
      <c r="H68">
        <f t="shared" si="1"/>
        <v>1014.3496</v>
      </c>
    </row>
    <row r="69" spans="1:8" x14ac:dyDescent="0.25">
      <c r="A69" t="s">
        <v>1673</v>
      </c>
      <c r="B69" t="s">
        <v>169</v>
      </c>
      <c r="C69" t="s">
        <v>31</v>
      </c>
      <c r="D69">
        <v>1581.8692000000001</v>
      </c>
      <c r="E69">
        <v>1</v>
      </c>
      <c r="H69">
        <f t="shared" si="1"/>
        <v>2775.2899000000002</v>
      </c>
    </row>
    <row r="70" spans="1:8" x14ac:dyDescent="0.25">
      <c r="A70" t="s">
        <v>1674</v>
      </c>
      <c r="B70" t="s">
        <v>169</v>
      </c>
      <c r="C70" t="s">
        <v>36</v>
      </c>
      <c r="D70">
        <v>1056.8610000000001</v>
      </c>
      <c r="E70">
        <v>1</v>
      </c>
      <c r="H70" t="str">
        <f t="shared" si="1"/>
        <v>NA</v>
      </c>
    </row>
    <row r="71" spans="1:8" x14ac:dyDescent="0.25">
      <c r="A71" t="s">
        <v>1675</v>
      </c>
      <c r="B71" t="s">
        <v>169</v>
      </c>
      <c r="C71" t="s">
        <v>35</v>
      </c>
      <c r="D71">
        <v>1001.5958000000001</v>
      </c>
      <c r="E71">
        <v>1</v>
      </c>
      <c r="H71">
        <f t="shared" si="1"/>
        <v>1001.2041</v>
      </c>
    </row>
    <row r="72" spans="1:8" x14ac:dyDescent="0.25">
      <c r="A72" t="s">
        <v>1676</v>
      </c>
      <c r="B72" t="s">
        <v>169</v>
      </c>
      <c r="C72" t="s">
        <v>25</v>
      </c>
      <c r="D72">
        <v>1023.3</v>
      </c>
      <c r="E72">
        <v>1</v>
      </c>
      <c r="H72">
        <f t="shared" si="1"/>
        <v>1011.7794</v>
      </c>
    </row>
    <row r="73" spans="1:8" x14ac:dyDescent="0.25">
      <c r="A73" t="s">
        <v>1677</v>
      </c>
      <c r="B73" t="s">
        <v>169</v>
      </c>
      <c r="C73" t="s">
        <v>22</v>
      </c>
      <c r="D73">
        <v>1507.2481</v>
      </c>
      <c r="E73">
        <v>1</v>
      </c>
      <c r="H73">
        <f t="shared" si="1"/>
        <v>2763.4739</v>
      </c>
    </row>
    <row r="74" spans="1:8" x14ac:dyDescent="0.25">
      <c r="A74" t="s">
        <v>1678</v>
      </c>
      <c r="B74" t="s">
        <v>169</v>
      </c>
      <c r="C74" t="s">
        <v>27</v>
      </c>
      <c r="D74">
        <v>1002.8724999999999</v>
      </c>
      <c r="E74">
        <v>2</v>
      </c>
      <c r="H74" t="str">
        <f t="shared" si="1"/>
        <v>NA</v>
      </c>
    </row>
    <row r="75" spans="1:8" x14ac:dyDescent="0.25">
      <c r="A75" t="s">
        <v>1679</v>
      </c>
      <c r="B75" t="s">
        <v>169</v>
      </c>
      <c r="C75" t="s">
        <v>26</v>
      </c>
      <c r="D75">
        <v>1000.198</v>
      </c>
      <c r="E75">
        <v>1</v>
      </c>
      <c r="H75">
        <f t="shared" si="1"/>
        <v>1002.9716</v>
      </c>
    </row>
    <row r="76" spans="1:8" x14ac:dyDescent="0.25">
      <c r="A76" t="s">
        <v>1680</v>
      </c>
      <c r="B76" t="s">
        <v>170</v>
      </c>
      <c r="C76" t="s">
        <v>39</v>
      </c>
      <c r="D76">
        <v>13.061999999999999</v>
      </c>
      <c r="E76">
        <v>1</v>
      </c>
      <c r="H76" t="str">
        <f t="shared" si="1"/>
        <v>NA</v>
      </c>
    </row>
    <row r="77" spans="1:8" x14ac:dyDescent="0.25">
      <c r="A77" t="s">
        <v>1681</v>
      </c>
      <c r="B77" t="s">
        <v>170</v>
      </c>
      <c r="C77" t="s">
        <v>33</v>
      </c>
      <c r="D77">
        <v>21.788</v>
      </c>
      <c r="E77">
        <v>1</v>
      </c>
      <c r="H77">
        <f t="shared" si="1"/>
        <v>41.31</v>
      </c>
    </row>
    <row r="78" spans="1:8" x14ac:dyDescent="0.25">
      <c r="A78" t="s">
        <v>1682</v>
      </c>
      <c r="B78" t="s">
        <v>170</v>
      </c>
      <c r="C78" t="s">
        <v>31</v>
      </c>
      <c r="D78">
        <v>28.739000000000001</v>
      </c>
      <c r="E78">
        <v>1</v>
      </c>
      <c r="H78">
        <f t="shared" si="1"/>
        <v>147.4</v>
      </c>
    </row>
    <row r="79" spans="1:8" x14ac:dyDescent="0.25">
      <c r="A79" t="s">
        <v>1683</v>
      </c>
      <c r="B79" t="s">
        <v>170</v>
      </c>
      <c r="C79" t="s">
        <v>30</v>
      </c>
      <c r="D79">
        <v>12.286</v>
      </c>
      <c r="E79">
        <v>1</v>
      </c>
      <c r="H79" t="str">
        <f t="shared" si="1"/>
        <v>NA</v>
      </c>
    </row>
    <row r="80" spans="1:8" x14ac:dyDescent="0.25">
      <c r="A80" t="s">
        <v>1684</v>
      </c>
      <c r="B80" t="s">
        <v>170</v>
      </c>
      <c r="C80" t="s">
        <v>24</v>
      </c>
      <c r="D80">
        <v>19.361000000000001</v>
      </c>
      <c r="E80">
        <v>1</v>
      </c>
      <c r="H80">
        <f t="shared" si="1"/>
        <v>38.450000000000003</v>
      </c>
    </row>
    <row r="81" spans="1:8" x14ac:dyDescent="0.25">
      <c r="A81" t="s">
        <v>1685</v>
      </c>
      <c r="B81" t="s">
        <v>170</v>
      </c>
      <c r="C81" t="s">
        <v>22</v>
      </c>
      <c r="D81">
        <v>26.571999999999999</v>
      </c>
      <c r="E81">
        <v>1</v>
      </c>
      <c r="H81">
        <f t="shared" si="1"/>
        <v>137.46</v>
      </c>
    </row>
    <row r="82" spans="1:8" x14ac:dyDescent="0.25">
      <c r="A82" t="s">
        <v>1686</v>
      </c>
      <c r="B82" t="s">
        <v>171</v>
      </c>
      <c r="C82" t="s">
        <v>33</v>
      </c>
      <c r="D82">
        <v>18.940000000000001</v>
      </c>
      <c r="E82">
        <v>1</v>
      </c>
      <c r="H82">
        <f t="shared" si="1"/>
        <v>31.209</v>
      </c>
    </row>
    <row r="83" spans="1:8" x14ac:dyDescent="0.25">
      <c r="A83" t="s">
        <v>1687</v>
      </c>
      <c r="B83" t="s">
        <v>171</v>
      </c>
      <c r="C83" t="s">
        <v>31</v>
      </c>
      <c r="D83">
        <v>29.222999999999999</v>
      </c>
      <c r="E83">
        <v>1</v>
      </c>
      <c r="H83">
        <f t="shared" si="1"/>
        <v>84.972999999999999</v>
      </c>
    </row>
    <row r="84" spans="1:8" x14ac:dyDescent="0.25">
      <c r="A84" t="s">
        <v>1688</v>
      </c>
      <c r="B84" t="s">
        <v>171</v>
      </c>
      <c r="C84" t="s">
        <v>24</v>
      </c>
      <c r="D84">
        <v>17.16</v>
      </c>
      <c r="E84">
        <v>1</v>
      </c>
      <c r="H84">
        <f t="shared" si="1"/>
        <v>27.15</v>
      </c>
    </row>
    <row r="85" spans="1:8" x14ac:dyDescent="0.25">
      <c r="A85" t="s">
        <v>1689</v>
      </c>
      <c r="B85" t="s">
        <v>171</v>
      </c>
      <c r="C85" t="s">
        <v>22</v>
      </c>
      <c r="D85">
        <v>26.905000000000001</v>
      </c>
      <c r="E85">
        <v>1</v>
      </c>
      <c r="H85">
        <f t="shared" si="1"/>
        <v>80.555999999999997</v>
      </c>
    </row>
    <row r="86" spans="1:8" x14ac:dyDescent="0.25">
      <c r="A86" t="s">
        <v>1690</v>
      </c>
      <c r="B86" t="s">
        <v>172</v>
      </c>
      <c r="C86" t="s">
        <v>33</v>
      </c>
      <c r="D86">
        <v>13.61</v>
      </c>
      <c r="E86">
        <v>1</v>
      </c>
      <c r="H86" t="e" vm="1">
        <f t="shared" si="1"/>
        <v>#VALUE!</v>
      </c>
    </row>
    <row r="87" spans="1:8" x14ac:dyDescent="0.25">
      <c r="A87" t="s">
        <v>1691</v>
      </c>
      <c r="B87" t="s">
        <v>172</v>
      </c>
      <c r="C87" t="s">
        <v>31</v>
      </c>
      <c r="D87">
        <v>13.61</v>
      </c>
      <c r="E87">
        <v>1</v>
      </c>
      <c r="H87" t="e" vm="1">
        <f t="shared" si="1"/>
        <v>#VALUE!</v>
      </c>
    </row>
    <row r="88" spans="1:8" x14ac:dyDescent="0.25">
      <c r="A88" t="s">
        <v>1692</v>
      </c>
      <c r="B88" t="s">
        <v>172</v>
      </c>
      <c r="C88" t="s">
        <v>24</v>
      </c>
      <c r="D88">
        <v>12.75</v>
      </c>
      <c r="E88">
        <v>1</v>
      </c>
      <c r="H88" t="e" vm="1">
        <f t="shared" si="1"/>
        <v>#VALUE!</v>
      </c>
    </row>
    <row r="89" spans="1:8" x14ac:dyDescent="0.25">
      <c r="A89" t="s">
        <v>1693</v>
      </c>
      <c r="B89" t="s">
        <v>172</v>
      </c>
      <c r="C89" t="s">
        <v>22</v>
      </c>
      <c r="D89">
        <v>12.75</v>
      </c>
      <c r="E89">
        <v>1</v>
      </c>
      <c r="H89" t="e" vm="1">
        <f t="shared" si="1"/>
        <v>#VALUE!</v>
      </c>
    </row>
    <row r="90" spans="1:8" x14ac:dyDescent="0.25">
      <c r="A90" t="s">
        <v>1694</v>
      </c>
      <c r="B90" t="s">
        <v>173</v>
      </c>
      <c r="C90" t="s">
        <v>33</v>
      </c>
      <c r="D90">
        <v>41.31</v>
      </c>
      <c r="E90">
        <v>1</v>
      </c>
      <c r="H90" t="e" vm="1">
        <f t="shared" ref="H90:H153" si="2">VLOOKUP(C90,$B$2:$AQ$20,MATCH(B90,$D$1:$AQ$1,0)-2,0)</f>
        <v>#VALUE!</v>
      </c>
    </row>
    <row r="91" spans="1:8" x14ac:dyDescent="0.25">
      <c r="A91" t="s">
        <v>1695</v>
      </c>
      <c r="B91" t="s">
        <v>173</v>
      </c>
      <c r="C91" t="s">
        <v>31</v>
      </c>
      <c r="D91">
        <v>147.4</v>
      </c>
      <c r="E91">
        <v>1</v>
      </c>
      <c r="H91" t="e" vm="1">
        <f t="shared" si="2"/>
        <v>#VALUE!</v>
      </c>
    </row>
    <row r="92" spans="1:8" x14ac:dyDescent="0.25">
      <c r="A92" t="s">
        <v>1696</v>
      </c>
      <c r="B92" t="s">
        <v>173</v>
      </c>
      <c r="C92" t="s">
        <v>24</v>
      </c>
      <c r="D92">
        <v>38.450000000000003</v>
      </c>
      <c r="E92">
        <v>1</v>
      </c>
      <c r="H92" t="e" vm="1">
        <f t="shared" si="2"/>
        <v>#VALUE!</v>
      </c>
    </row>
    <row r="93" spans="1:8" x14ac:dyDescent="0.25">
      <c r="A93" t="s">
        <v>1697</v>
      </c>
      <c r="B93" t="s">
        <v>173</v>
      </c>
      <c r="C93" t="s">
        <v>22</v>
      </c>
      <c r="D93">
        <v>137.46</v>
      </c>
      <c r="E93">
        <v>1</v>
      </c>
      <c r="H93" t="e" vm="1">
        <f t="shared" si="2"/>
        <v>#VALUE!</v>
      </c>
    </row>
    <row r="94" spans="1:8" x14ac:dyDescent="0.25">
      <c r="A94" t="s">
        <v>1698</v>
      </c>
      <c r="B94" t="s">
        <v>176</v>
      </c>
      <c r="C94" t="s">
        <v>39</v>
      </c>
      <c r="D94">
        <v>12.311299999999999</v>
      </c>
      <c r="E94">
        <v>1</v>
      </c>
      <c r="H94" t="str">
        <f t="shared" si="2"/>
        <v>NA</v>
      </c>
    </row>
    <row r="95" spans="1:8" x14ac:dyDescent="0.25">
      <c r="A95" t="s">
        <v>1699</v>
      </c>
      <c r="B95" t="s">
        <v>176</v>
      </c>
      <c r="C95" t="s">
        <v>31</v>
      </c>
      <c r="D95">
        <v>58.208500000000001</v>
      </c>
      <c r="E95">
        <v>1</v>
      </c>
      <c r="H95">
        <f t="shared" si="2"/>
        <v>28.608000000000001</v>
      </c>
    </row>
    <row r="96" spans="1:8" x14ac:dyDescent="0.25">
      <c r="A96" t="s">
        <v>1700</v>
      </c>
      <c r="B96" t="s">
        <v>176</v>
      </c>
      <c r="C96" t="s">
        <v>37</v>
      </c>
      <c r="D96">
        <v>12.002800000000001</v>
      </c>
      <c r="E96">
        <v>1</v>
      </c>
      <c r="H96" t="str">
        <f t="shared" si="2"/>
        <v>NA</v>
      </c>
    </row>
    <row r="97" spans="1:8" x14ac:dyDescent="0.25">
      <c r="A97" t="s">
        <v>1701</v>
      </c>
      <c r="B97" t="s">
        <v>176</v>
      </c>
      <c r="C97" t="s">
        <v>38</v>
      </c>
      <c r="D97">
        <v>19.923400000000001</v>
      </c>
      <c r="E97">
        <v>1</v>
      </c>
      <c r="H97" t="str">
        <f t="shared" si="2"/>
        <v>NA</v>
      </c>
    </row>
    <row r="98" spans="1:8" x14ac:dyDescent="0.25">
      <c r="A98" t="s">
        <v>1702</v>
      </c>
      <c r="B98" t="s">
        <v>176</v>
      </c>
      <c r="C98" t="s">
        <v>30</v>
      </c>
      <c r="D98">
        <v>12.258599999999999</v>
      </c>
      <c r="E98">
        <v>2</v>
      </c>
      <c r="H98" t="str">
        <f t="shared" si="2"/>
        <v>NA</v>
      </c>
    </row>
    <row r="99" spans="1:8" x14ac:dyDescent="0.25">
      <c r="A99" t="s">
        <v>1703</v>
      </c>
      <c r="B99" t="s">
        <v>176</v>
      </c>
      <c r="C99" t="s">
        <v>23</v>
      </c>
      <c r="D99">
        <v>21.096399999999999</v>
      </c>
      <c r="E99">
        <v>1</v>
      </c>
      <c r="H99" t="str">
        <f t="shared" si="2"/>
        <v>NA</v>
      </c>
    </row>
    <row r="100" spans="1:8" x14ac:dyDescent="0.25">
      <c r="A100" t="s">
        <v>1704</v>
      </c>
      <c r="B100" t="s">
        <v>176</v>
      </c>
      <c r="C100" t="s">
        <v>22</v>
      </c>
      <c r="D100">
        <v>55.537999999999997</v>
      </c>
      <c r="E100">
        <v>1</v>
      </c>
      <c r="H100">
        <f t="shared" si="2"/>
        <v>27.004999999999999</v>
      </c>
    </row>
    <row r="101" spans="1:8" x14ac:dyDescent="0.25">
      <c r="A101" t="s">
        <v>1705</v>
      </c>
      <c r="B101" t="s">
        <v>176</v>
      </c>
      <c r="C101" t="s">
        <v>28</v>
      </c>
      <c r="D101">
        <v>11.6974</v>
      </c>
      <c r="E101">
        <v>1</v>
      </c>
      <c r="H101" t="str">
        <f t="shared" si="2"/>
        <v>NA</v>
      </c>
    </row>
    <row r="102" spans="1:8" x14ac:dyDescent="0.25">
      <c r="A102" t="s">
        <v>1706</v>
      </c>
      <c r="B102" t="s">
        <v>176</v>
      </c>
      <c r="C102" t="s">
        <v>29</v>
      </c>
      <c r="D102">
        <v>17.0867</v>
      </c>
      <c r="E102">
        <v>1</v>
      </c>
      <c r="H102" t="str">
        <f t="shared" si="2"/>
        <v>NA</v>
      </c>
    </row>
    <row r="103" spans="1:8" x14ac:dyDescent="0.25">
      <c r="A103" t="s">
        <v>1707</v>
      </c>
      <c r="B103" t="s">
        <v>182</v>
      </c>
      <c r="C103" t="s">
        <v>31</v>
      </c>
      <c r="D103">
        <v>19.157</v>
      </c>
      <c r="E103">
        <v>1</v>
      </c>
      <c r="H103">
        <f t="shared" si="2"/>
        <v>24.197199999999999</v>
      </c>
    </row>
    <row r="104" spans="1:8" x14ac:dyDescent="0.25">
      <c r="A104" t="s">
        <v>1708</v>
      </c>
      <c r="B104" t="s">
        <v>182</v>
      </c>
      <c r="C104" t="s">
        <v>36</v>
      </c>
      <c r="D104">
        <v>12.185</v>
      </c>
      <c r="E104">
        <v>1</v>
      </c>
      <c r="H104" t="str">
        <f t="shared" si="2"/>
        <v>NA</v>
      </c>
    </row>
    <row r="105" spans="1:8" x14ac:dyDescent="0.25">
      <c r="A105" t="s">
        <v>1709</v>
      </c>
      <c r="B105" t="s">
        <v>182</v>
      </c>
      <c r="C105" t="s">
        <v>37</v>
      </c>
      <c r="D105">
        <v>12.452999999999999</v>
      </c>
      <c r="E105">
        <v>1</v>
      </c>
      <c r="H105" t="str">
        <f t="shared" si="2"/>
        <v>NA</v>
      </c>
    </row>
    <row r="106" spans="1:8" x14ac:dyDescent="0.25">
      <c r="A106" t="s">
        <v>1710</v>
      </c>
      <c r="B106" t="s">
        <v>182</v>
      </c>
      <c r="C106" t="s">
        <v>22</v>
      </c>
      <c r="D106">
        <v>18.015000000000001</v>
      </c>
      <c r="E106">
        <v>1</v>
      </c>
      <c r="H106">
        <f t="shared" si="2"/>
        <v>23.004999999999999</v>
      </c>
    </row>
    <row r="107" spans="1:8" x14ac:dyDescent="0.25">
      <c r="A107" t="s">
        <v>1711</v>
      </c>
      <c r="B107" t="s">
        <v>182</v>
      </c>
      <c r="C107" t="s">
        <v>27</v>
      </c>
      <c r="D107">
        <v>11.183</v>
      </c>
      <c r="E107">
        <v>1</v>
      </c>
      <c r="H107" t="str">
        <f t="shared" si="2"/>
        <v>NA</v>
      </c>
    </row>
    <row r="108" spans="1:8" x14ac:dyDescent="0.25">
      <c r="A108" t="s">
        <v>1712</v>
      </c>
      <c r="B108" t="s">
        <v>182</v>
      </c>
      <c r="C108" t="s">
        <v>28</v>
      </c>
      <c r="D108">
        <v>11.776999999999999</v>
      </c>
      <c r="E108">
        <v>1</v>
      </c>
      <c r="H108" t="str">
        <f t="shared" si="2"/>
        <v>NA</v>
      </c>
    </row>
    <row r="109" spans="1:8" x14ac:dyDescent="0.25">
      <c r="A109" t="s">
        <v>1713</v>
      </c>
      <c r="B109" t="s">
        <v>184</v>
      </c>
      <c r="C109" t="s">
        <v>31</v>
      </c>
      <c r="D109">
        <v>39.817399999999999</v>
      </c>
      <c r="E109">
        <v>1</v>
      </c>
      <c r="H109">
        <f t="shared" si="2"/>
        <v>1581.8692000000001</v>
      </c>
    </row>
    <row r="110" spans="1:8" x14ac:dyDescent="0.25">
      <c r="A110" t="s">
        <v>1714</v>
      </c>
      <c r="B110" t="s">
        <v>184</v>
      </c>
      <c r="C110" t="s">
        <v>36</v>
      </c>
      <c r="D110">
        <v>11.510400000000001</v>
      </c>
      <c r="E110">
        <v>1</v>
      </c>
      <c r="H110">
        <f t="shared" si="2"/>
        <v>1056.8610000000001</v>
      </c>
    </row>
    <row r="111" spans="1:8" x14ac:dyDescent="0.25">
      <c r="A111" t="s">
        <v>1715</v>
      </c>
      <c r="B111" t="s">
        <v>184</v>
      </c>
      <c r="C111" t="s">
        <v>37</v>
      </c>
      <c r="D111">
        <v>11.2896</v>
      </c>
      <c r="E111">
        <v>1</v>
      </c>
      <c r="H111" t="str">
        <f t="shared" si="2"/>
        <v>NA</v>
      </c>
    </row>
    <row r="112" spans="1:8" x14ac:dyDescent="0.25">
      <c r="A112" t="s">
        <v>1716</v>
      </c>
      <c r="B112" t="s">
        <v>184</v>
      </c>
      <c r="C112" t="s">
        <v>22</v>
      </c>
      <c r="D112">
        <v>37.7911</v>
      </c>
      <c r="E112">
        <v>1</v>
      </c>
      <c r="H112">
        <f t="shared" si="2"/>
        <v>1507.2481</v>
      </c>
    </row>
    <row r="113" spans="1:8" x14ac:dyDescent="0.25">
      <c r="A113" t="s">
        <v>1717</v>
      </c>
      <c r="B113" t="s">
        <v>184</v>
      </c>
      <c r="C113" t="s">
        <v>27</v>
      </c>
      <c r="D113">
        <v>10.730700000000001</v>
      </c>
      <c r="E113">
        <v>1</v>
      </c>
      <c r="H113">
        <f t="shared" si="2"/>
        <v>1002.8724999999999</v>
      </c>
    </row>
    <row r="114" spans="1:8" x14ac:dyDescent="0.25">
      <c r="A114" t="s">
        <v>1718</v>
      </c>
      <c r="B114" t="s">
        <v>184</v>
      </c>
      <c r="C114" t="s">
        <v>28</v>
      </c>
      <c r="D114">
        <v>10.750999999999999</v>
      </c>
      <c r="E114">
        <v>1</v>
      </c>
      <c r="H114" t="str">
        <f t="shared" si="2"/>
        <v>NA</v>
      </c>
    </row>
    <row r="115" spans="1:8" x14ac:dyDescent="0.25">
      <c r="A115" t="s">
        <v>1719</v>
      </c>
      <c r="B115" t="s">
        <v>185</v>
      </c>
      <c r="C115" t="s">
        <v>34</v>
      </c>
      <c r="D115">
        <v>10.8591</v>
      </c>
      <c r="E115">
        <v>1</v>
      </c>
      <c r="H115" t="str">
        <f t="shared" si="2"/>
        <v>NA</v>
      </c>
    </row>
    <row r="116" spans="1:8" x14ac:dyDescent="0.25">
      <c r="A116" t="s">
        <v>1720</v>
      </c>
      <c r="B116" t="s">
        <v>185</v>
      </c>
      <c r="C116" t="s">
        <v>31</v>
      </c>
      <c r="D116">
        <v>21.088799999999999</v>
      </c>
      <c r="E116">
        <v>1</v>
      </c>
      <c r="H116">
        <f t="shared" si="2"/>
        <v>29.222999999999999</v>
      </c>
    </row>
    <row r="117" spans="1:8" x14ac:dyDescent="0.25">
      <c r="A117" t="s">
        <v>1721</v>
      </c>
      <c r="B117" t="s">
        <v>185</v>
      </c>
      <c r="C117" t="s">
        <v>36</v>
      </c>
      <c r="D117">
        <v>12.0961</v>
      </c>
      <c r="E117">
        <v>1</v>
      </c>
      <c r="H117" t="str">
        <f t="shared" si="2"/>
        <v>NA</v>
      </c>
    </row>
    <row r="118" spans="1:8" x14ac:dyDescent="0.25">
      <c r="A118" t="s">
        <v>1722</v>
      </c>
      <c r="B118" t="s">
        <v>185</v>
      </c>
      <c r="C118" t="s">
        <v>35</v>
      </c>
      <c r="D118">
        <v>13.071899999999999</v>
      </c>
      <c r="E118">
        <v>1</v>
      </c>
      <c r="H118" t="str">
        <f t="shared" si="2"/>
        <v>NA</v>
      </c>
    </row>
    <row r="119" spans="1:8" x14ac:dyDescent="0.25">
      <c r="A119" t="s">
        <v>1723</v>
      </c>
      <c r="B119" t="s">
        <v>185</v>
      </c>
      <c r="C119" t="s">
        <v>25</v>
      </c>
      <c r="D119">
        <v>10.8591</v>
      </c>
      <c r="E119">
        <v>1</v>
      </c>
      <c r="H119" t="str">
        <f t="shared" si="2"/>
        <v>NA</v>
      </c>
    </row>
    <row r="120" spans="1:8" x14ac:dyDescent="0.25">
      <c r="A120" t="s">
        <v>1724</v>
      </c>
      <c r="B120" t="s">
        <v>185</v>
      </c>
      <c r="C120" t="s">
        <v>22</v>
      </c>
      <c r="D120">
        <v>20.462399999999999</v>
      </c>
      <c r="E120">
        <v>1</v>
      </c>
      <c r="H120">
        <f t="shared" si="2"/>
        <v>26.905000000000001</v>
      </c>
    </row>
    <row r="121" spans="1:8" x14ac:dyDescent="0.25">
      <c r="A121" t="s">
        <v>1725</v>
      </c>
      <c r="B121" t="s">
        <v>185</v>
      </c>
      <c r="C121" t="s">
        <v>27</v>
      </c>
      <c r="D121">
        <v>11.6092</v>
      </c>
      <c r="E121">
        <v>1</v>
      </c>
      <c r="H121" t="str">
        <f t="shared" si="2"/>
        <v>NA</v>
      </c>
    </row>
    <row r="122" spans="1:8" x14ac:dyDescent="0.25">
      <c r="A122" t="s">
        <v>1726</v>
      </c>
      <c r="B122" t="s">
        <v>185</v>
      </c>
      <c r="C122" t="s">
        <v>26</v>
      </c>
      <c r="D122">
        <v>13.0067</v>
      </c>
      <c r="E122">
        <v>1</v>
      </c>
      <c r="H122" t="str">
        <f t="shared" si="2"/>
        <v>NA</v>
      </c>
    </row>
    <row r="123" spans="1:8" x14ac:dyDescent="0.25">
      <c r="A123" t="s">
        <v>1727</v>
      </c>
      <c r="B123" t="s">
        <v>188</v>
      </c>
      <c r="C123" t="s">
        <v>39</v>
      </c>
      <c r="D123">
        <v>11.2262</v>
      </c>
      <c r="E123">
        <v>1</v>
      </c>
      <c r="H123" t="str">
        <f t="shared" si="2"/>
        <v>NA</v>
      </c>
    </row>
    <row r="124" spans="1:8" x14ac:dyDescent="0.25">
      <c r="A124" t="s">
        <v>1728</v>
      </c>
      <c r="B124" t="s">
        <v>188</v>
      </c>
      <c r="C124" t="s">
        <v>33</v>
      </c>
      <c r="D124">
        <v>10.7006</v>
      </c>
      <c r="E124">
        <v>1</v>
      </c>
      <c r="H124" t="str">
        <f t="shared" si="2"/>
        <v>NA</v>
      </c>
    </row>
    <row r="125" spans="1:8" x14ac:dyDescent="0.25">
      <c r="A125" t="s">
        <v>1729</v>
      </c>
      <c r="B125" t="s">
        <v>188</v>
      </c>
      <c r="C125" t="s">
        <v>31</v>
      </c>
      <c r="D125">
        <v>22.640799999999999</v>
      </c>
      <c r="E125">
        <v>1</v>
      </c>
      <c r="H125">
        <f t="shared" si="2"/>
        <v>34.470399999999998</v>
      </c>
    </row>
    <row r="126" spans="1:8" x14ac:dyDescent="0.25">
      <c r="A126" t="s">
        <v>1730</v>
      </c>
      <c r="B126" t="s">
        <v>188</v>
      </c>
      <c r="C126" t="s">
        <v>30</v>
      </c>
      <c r="D126">
        <v>10.8245</v>
      </c>
      <c r="E126">
        <v>1</v>
      </c>
      <c r="H126" t="str">
        <f t="shared" si="2"/>
        <v>NA</v>
      </c>
    </row>
    <row r="127" spans="1:8" x14ac:dyDescent="0.25">
      <c r="A127" t="s">
        <v>1731</v>
      </c>
      <c r="B127" t="s">
        <v>188</v>
      </c>
      <c r="C127" t="s">
        <v>23</v>
      </c>
      <c r="D127">
        <v>21.345300000000002</v>
      </c>
      <c r="E127">
        <v>1</v>
      </c>
      <c r="H127">
        <f t="shared" si="2"/>
        <v>18.3538</v>
      </c>
    </row>
    <row r="128" spans="1:8" x14ac:dyDescent="0.25">
      <c r="A128" t="s">
        <v>1732</v>
      </c>
      <c r="B128" t="s">
        <v>188</v>
      </c>
      <c r="C128" t="s">
        <v>22</v>
      </c>
      <c r="D128">
        <v>21.695</v>
      </c>
      <c r="E128">
        <v>1</v>
      </c>
      <c r="H128">
        <f t="shared" si="2"/>
        <v>33.648600000000002</v>
      </c>
    </row>
    <row r="129" spans="1:8" x14ac:dyDescent="0.25">
      <c r="A129" t="s">
        <v>1733</v>
      </c>
      <c r="B129" t="s">
        <v>188</v>
      </c>
      <c r="C129" t="s">
        <v>27</v>
      </c>
      <c r="D129">
        <v>10.231299999999999</v>
      </c>
      <c r="E129">
        <v>1</v>
      </c>
      <c r="H129">
        <f t="shared" si="2"/>
        <v>12.8277</v>
      </c>
    </row>
    <row r="130" spans="1:8" x14ac:dyDescent="0.25">
      <c r="A130" t="s">
        <v>1734</v>
      </c>
      <c r="B130" t="s">
        <v>189</v>
      </c>
      <c r="C130" t="s">
        <v>39</v>
      </c>
      <c r="D130">
        <v>13.2973</v>
      </c>
      <c r="E130">
        <v>1</v>
      </c>
      <c r="H130" t="str">
        <f t="shared" si="2"/>
        <v>NA</v>
      </c>
    </row>
    <row r="131" spans="1:8" x14ac:dyDescent="0.25">
      <c r="A131" t="s">
        <v>1735</v>
      </c>
      <c r="B131" t="s">
        <v>189</v>
      </c>
      <c r="C131" t="s">
        <v>31</v>
      </c>
      <c r="D131">
        <v>21.160599999999999</v>
      </c>
      <c r="E131">
        <v>1</v>
      </c>
      <c r="H131">
        <f t="shared" si="2"/>
        <v>21.088799999999999</v>
      </c>
    </row>
    <row r="132" spans="1:8" x14ac:dyDescent="0.25">
      <c r="A132" t="s">
        <v>1736</v>
      </c>
      <c r="B132" t="s">
        <v>189</v>
      </c>
      <c r="C132" t="s">
        <v>36</v>
      </c>
      <c r="D132">
        <v>11.9399</v>
      </c>
      <c r="E132">
        <v>1</v>
      </c>
      <c r="H132">
        <f t="shared" si="2"/>
        <v>12.0961</v>
      </c>
    </row>
    <row r="133" spans="1:8" x14ac:dyDescent="0.25">
      <c r="A133" t="s">
        <v>1737</v>
      </c>
      <c r="B133" t="s">
        <v>189</v>
      </c>
      <c r="C133" t="s">
        <v>37</v>
      </c>
      <c r="D133">
        <v>11.6219</v>
      </c>
      <c r="E133">
        <v>1</v>
      </c>
      <c r="H133" t="str">
        <f t="shared" si="2"/>
        <v>NA</v>
      </c>
    </row>
    <row r="134" spans="1:8" x14ac:dyDescent="0.25">
      <c r="A134" t="s">
        <v>1738</v>
      </c>
      <c r="B134" t="s">
        <v>189</v>
      </c>
      <c r="C134" t="s">
        <v>30</v>
      </c>
      <c r="D134">
        <v>13.101900000000001</v>
      </c>
      <c r="E134">
        <v>2</v>
      </c>
      <c r="H134" t="str">
        <f t="shared" si="2"/>
        <v>NA</v>
      </c>
    </row>
    <row r="135" spans="1:8" x14ac:dyDescent="0.25">
      <c r="A135" t="s">
        <v>1739</v>
      </c>
      <c r="B135" t="s">
        <v>189</v>
      </c>
      <c r="C135" t="s">
        <v>23</v>
      </c>
      <c r="D135">
        <v>20.418800000000001</v>
      </c>
      <c r="E135">
        <v>1</v>
      </c>
      <c r="H135" t="str">
        <f t="shared" si="2"/>
        <v>NA</v>
      </c>
    </row>
    <row r="136" spans="1:8" x14ac:dyDescent="0.25">
      <c r="A136" t="s">
        <v>1740</v>
      </c>
      <c r="B136" t="s">
        <v>189</v>
      </c>
      <c r="C136" t="s">
        <v>22</v>
      </c>
      <c r="D136">
        <v>20.4191</v>
      </c>
      <c r="E136">
        <v>1</v>
      </c>
      <c r="H136">
        <f t="shared" si="2"/>
        <v>20.462399999999999</v>
      </c>
    </row>
    <row r="137" spans="1:8" x14ac:dyDescent="0.25">
      <c r="A137" t="s">
        <v>1741</v>
      </c>
      <c r="B137" t="s">
        <v>189</v>
      </c>
      <c r="C137" t="s">
        <v>27</v>
      </c>
      <c r="D137">
        <v>11.434900000000001</v>
      </c>
      <c r="E137">
        <v>1</v>
      </c>
      <c r="H137">
        <f t="shared" si="2"/>
        <v>11.6092</v>
      </c>
    </row>
    <row r="138" spans="1:8" x14ac:dyDescent="0.25">
      <c r="A138" t="s">
        <v>1742</v>
      </c>
      <c r="B138" t="s">
        <v>189</v>
      </c>
      <c r="C138" t="s">
        <v>28</v>
      </c>
      <c r="D138">
        <v>11.0175</v>
      </c>
      <c r="E138">
        <v>1</v>
      </c>
      <c r="H138" t="str">
        <f t="shared" si="2"/>
        <v>NA</v>
      </c>
    </row>
    <row r="139" spans="1:8" x14ac:dyDescent="0.25">
      <c r="A139" t="s">
        <v>1743</v>
      </c>
      <c r="B139" t="s">
        <v>191</v>
      </c>
      <c r="C139" t="s">
        <v>32</v>
      </c>
      <c r="D139">
        <v>18.828900000000001</v>
      </c>
      <c r="E139">
        <v>1</v>
      </c>
      <c r="H139" t="str">
        <f t="shared" si="2"/>
        <v>NA</v>
      </c>
    </row>
    <row r="140" spans="1:8" x14ac:dyDescent="0.25">
      <c r="A140" t="s">
        <v>1744</v>
      </c>
      <c r="B140" t="s">
        <v>191</v>
      </c>
      <c r="C140" t="s">
        <v>34</v>
      </c>
      <c r="D140">
        <v>10.5092</v>
      </c>
      <c r="E140">
        <v>1</v>
      </c>
      <c r="H140" t="str">
        <f t="shared" si="2"/>
        <v>NA</v>
      </c>
    </row>
    <row r="141" spans="1:8" x14ac:dyDescent="0.25">
      <c r="A141" t="s">
        <v>1745</v>
      </c>
      <c r="B141" t="s">
        <v>191</v>
      </c>
      <c r="C141" t="s">
        <v>31</v>
      </c>
      <c r="D141">
        <v>34.470399999999998</v>
      </c>
      <c r="E141">
        <v>1</v>
      </c>
      <c r="H141">
        <f t="shared" si="2"/>
        <v>28.739000000000001</v>
      </c>
    </row>
    <row r="142" spans="1:8" x14ac:dyDescent="0.25">
      <c r="A142" t="s">
        <v>1746</v>
      </c>
      <c r="B142" t="s">
        <v>191</v>
      </c>
      <c r="C142" t="s">
        <v>36</v>
      </c>
      <c r="D142">
        <v>13.1107</v>
      </c>
      <c r="E142">
        <v>1</v>
      </c>
      <c r="H142" t="str">
        <f t="shared" si="2"/>
        <v>NA</v>
      </c>
    </row>
    <row r="143" spans="1:8" x14ac:dyDescent="0.25">
      <c r="A143" t="s">
        <v>1747</v>
      </c>
      <c r="B143" t="s">
        <v>191</v>
      </c>
      <c r="C143" t="s">
        <v>35</v>
      </c>
      <c r="D143">
        <v>11.254300000000001</v>
      </c>
      <c r="E143">
        <v>1</v>
      </c>
      <c r="H143" t="str">
        <f t="shared" si="2"/>
        <v>NA</v>
      </c>
    </row>
    <row r="144" spans="1:8" x14ac:dyDescent="0.25">
      <c r="A144" t="s">
        <v>1748</v>
      </c>
      <c r="B144" t="s">
        <v>191</v>
      </c>
      <c r="C144" t="s">
        <v>20</v>
      </c>
      <c r="D144">
        <v>32.3797</v>
      </c>
      <c r="E144">
        <v>1</v>
      </c>
      <c r="H144" t="str">
        <f t="shared" si="2"/>
        <v>NA</v>
      </c>
    </row>
    <row r="145" spans="1:8" x14ac:dyDescent="0.25">
      <c r="A145" t="s">
        <v>1749</v>
      </c>
      <c r="B145" t="s">
        <v>191</v>
      </c>
      <c r="C145" t="s">
        <v>23</v>
      </c>
      <c r="D145">
        <v>18.3538</v>
      </c>
      <c r="E145">
        <v>1</v>
      </c>
      <c r="H145" t="str">
        <f t="shared" si="2"/>
        <v>NA</v>
      </c>
    </row>
    <row r="146" spans="1:8" x14ac:dyDescent="0.25">
      <c r="A146" t="s">
        <v>1750</v>
      </c>
      <c r="B146" t="s">
        <v>191</v>
      </c>
      <c r="C146" t="s">
        <v>25</v>
      </c>
      <c r="D146">
        <v>10.322100000000001</v>
      </c>
      <c r="E146">
        <v>1</v>
      </c>
      <c r="H146" t="str">
        <f t="shared" si="2"/>
        <v>NA</v>
      </c>
    </row>
    <row r="147" spans="1:8" x14ac:dyDescent="0.25">
      <c r="A147" t="s">
        <v>1751</v>
      </c>
      <c r="B147" t="s">
        <v>191</v>
      </c>
      <c r="C147" t="s">
        <v>22</v>
      </c>
      <c r="D147">
        <v>33.648600000000002</v>
      </c>
      <c r="E147">
        <v>1</v>
      </c>
      <c r="H147">
        <f t="shared" si="2"/>
        <v>26.571999999999999</v>
      </c>
    </row>
    <row r="148" spans="1:8" x14ac:dyDescent="0.25">
      <c r="A148" t="s">
        <v>1752</v>
      </c>
      <c r="B148" t="s">
        <v>191</v>
      </c>
      <c r="C148" t="s">
        <v>27</v>
      </c>
      <c r="D148">
        <v>12.8277</v>
      </c>
      <c r="E148">
        <v>1</v>
      </c>
      <c r="H148" t="str">
        <f t="shared" si="2"/>
        <v>NA</v>
      </c>
    </row>
    <row r="149" spans="1:8" x14ac:dyDescent="0.25">
      <c r="A149" t="s">
        <v>1753</v>
      </c>
      <c r="B149" t="s">
        <v>191</v>
      </c>
      <c r="C149" t="s">
        <v>29</v>
      </c>
      <c r="D149">
        <v>25.441700000000001</v>
      </c>
      <c r="E149">
        <v>1</v>
      </c>
      <c r="H149" t="str">
        <f t="shared" si="2"/>
        <v>NA</v>
      </c>
    </row>
    <row r="150" spans="1:8" x14ac:dyDescent="0.25">
      <c r="A150" t="s">
        <v>1754</v>
      </c>
      <c r="B150" t="s">
        <v>191</v>
      </c>
      <c r="C150" t="s">
        <v>26</v>
      </c>
      <c r="D150">
        <v>11.075200000000001</v>
      </c>
      <c r="E150">
        <v>1</v>
      </c>
      <c r="H150" t="str">
        <f t="shared" si="2"/>
        <v>NA</v>
      </c>
    </row>
    <row r="151" spans="1:8" x14ac:dyDescent="0.25">
      <c r="A151" t="s">
        <v>1755</v>
      </c>
      <c r="B151" t="s">
        <v>198</v>
      </c>
      <c r="C151" t="s">
        <v>31</v>
      </c>
      <c r="D151">
        <v>57.280799999999999</v>
      </c>
      <c r="E151">
        <v>1</v>
      </c>
      <c r="H151">
        <f t="shared" si="2"/>
        <v>21.160599999999999</v>
      </c>
    </row>
    <row r="152" spans="1:8" x14ac:dyDescent="0.25">
      <c r="A152" t="s">
        <v>1756</v>
      </c>
      <c r="B152" t="s">
        <v>198</v>
      </c>
      <c r="C152" t="s">
        <v>37</v>
      </c>
      <c r="D152">
        <v>13.345700000000001</v>
      </c>
      <c r="E152">
        <v>1</v>
      </c>
      <c r="H152">
        <f t="shared" si="2"/>
        <v>11.6219</v>
      </c>
    </row>
    <row r="153" spans="1:8" x14ac:dyDescent="0.25">
      <c r="A153" t="s">
        <v>1757</v>
      </c>
      <c r="B153" t="s">
        <v>198</v>
      </c>
      <c r="C153" t="s">
        <v>22</v>
      </c>
      <c r="D153">
        <v>52.896599999999999</v>
      </c>
      <c r="E153">
        <v>1</v>
      </c>
      <c r="H153">
        <f t="shared" si="2"/>
        <v>20.4191</v>
      </c>
    </row>
    <row r="154" spans="1:8" x14ac:dyDescent="0.25">
      <c r="A154" t="s">
        <v>1758</v>
      </c>
      <c r="B154" t="s">
        <v>198</v>
      </c>
      <c r="C154" t="s">
        <v>28</v>
      </c>
      <c r="D154">
        <v>12.214</v>
      </c>
      <c r="E154">
        <v>1</v>
      </c>
      <c r="H154">
        <f t="shared" ref="H154:H217" si="3">VLOOKUP(C154,$B$2:$AQ$20,MATCH(B154,$D$1:$AQ$1,0)-2,0)</f>
        <v>11.0175</v>
      </c>
    </row>
    <row r="155" spans="1:8" x14ac:dyDescent="0.25">
      <c r="A155" t="s">
        <v>1759</v>
      </c>
      <c r="B155" t="s">
        <v>199</v>
      </c>
      <c r="C155" t="s">
        <v>34</v>
      </c>
      <c r="D155">
        <v>1014.3496</v>
      </c>
      <c r="E155">
        <v>1</v>
      </c>
      <c r="H155" t="str">
        <f t="shared" si="3"/>
        <v>NA</v>
      </c>
    </row>
    <row r="156" spans="1:8" x14ac:dyDescent="0.25">
      <c r="A156" t="s">
        <v>1760</v>
      </c>
      <c r="B156" t="s">
        <v>199</v>
      </c>
      <c r="C156" t="s">
        <v>31</v>
      </c>
      <c r="D156">
        <v>2775.2899000000002</v>
      </c>
      <c r="E156">
        <v>1</v>
      </c>
      <c r="H156">
        <f t="shared" si="3"/>
        <v>37.185000000000002</v>
      </c>
    </row>
    <row r="157" spans="1:8" x14ac:dyDescent="0.25">
      <c r="A157" t="s">
        <v>1761</v>
      </c>
      <c r="B157" t="s">
        <v>199</v>
      </c>
      <c r="C157" t="s">
        <v>35</v>
      </c>
      <c r="D157">
        <v>1001.2041</v>
      </c>
      <c r="E157">
        <v>1</v>
      </c>
      <c r="H157" t="str">
        <f t="shared" si="3"/>
        <v>NA</v>
      </c>
    </row>
    <row r="158" spans="1:8" x14ac:dyDescent="0.25">
      <c r="A158" t="s">
        <v>1762</v>
      </c>
      <c r="B158" t="s">
        <v>199</v>
      </c>
      <c r="C158" t="s">
        <v>25</v>
      </c>
      <c r="D158">
        <v>1011.7794</v>
      </c>
      <c r="E158">
        <v>1</v>
      </c>
      <c r="H158" t="str">
        <f t="shared" si="3"/>
        <v>NA</v>
      </c>
    </row>
    <row r="159" spans="1:8" x14ac:dyDescent="0.25">
      <c r="A159" t="s">
        <v>1763</v>
      </c>
      <c r="B159" t="s">
        <v>199</v>
      </c>
      <c r="C159" t="s">
        <v>22</v>
      </c>
      <c r="D159">
        <v>2763.4739</v>
      </c>
      <c r="E159">
        <v>1</v>
      </c>
      <c r="H159">
        <f t="shared" si="3"/>
        <v>34.881999999999998</v>
      </c>
    </row>
    <row r="160" spans="1:8" x14ac:dyDescent="0.25">
      <c r="A160" t="s">
        <v>1764</v>
      </c>
      <c r="B160" t="s">
        <v>199</v>
      </c>
      <c r="C160" t="s">
        <v>26</v>
      </c>
      <c r="D160">
        <v>1002.9716</v>
      </c>
      <c r="E160">
        <v>1</v>
      </c>
      <c r="H160" t="str">
        <f t="shared" si="3"/>
        <v>NA</v>
      </c>
    </row>
    <row r="161" spans="1:8" x14ac:dyDescent="0.25">
      <c r="A161" t="s">
        <v>1765</v>
      </c>
      <c r="B161" t="s">
        <v>205</v>
      </c>
      <c r="C161" t="s">
        <v>33</v>
      </c>
      <c r="D161" t="e">
        <v>#N/A</v>
      </c>
      <c r="E161">
        <v>1</v>
      </c>
      <c r="H161" t="e">
        <f t="shared" si="3"/>
        <v>#N/A</v>
      </c>
    </row>
    <row r="162" spans="1:8" x14ac:dyDescent="0.25">
      <c r="A162" t="s">
        <v>1766</v>
      </c>
      <c r="B162" t="s">
        <v>205</v>
      </c>
      <c r="C162" t="s">
        <v>31</v>
      </c>
      <c r="D162" t="e">
        <v>#N/A</v>
      </c>
      <c r="E162">
        <v>1</v>
      </c>
      <c r="H162" t="e">
        <f t="shared" si="3"/>
        <v>#N/A</v>
      </c>
    </row>
    <row r="163" spans="1:8" x14ac:dyDescent="0.25">
      <c r="A163" t="s">
        <v>1767</v>
      </c>
      <c r="B163" t="s">
        <v>205</v>
      </c>
      <c r="C163" t="s">
        <v>22</v>
      </c>
      <c r="D163" t="e">
        <v>#N/A</v>
      </c>
      <c r="E163">
        <v>1</v>
      </c>
      <c r="H163" t="e">
        <f t="shared" si="3"/>
        <v>#N/A</v>
      </c>
    </row>
    <row r="164" spans="1:8" x14ac:dyDescent="0.25">
      <c r="A164" t="s">
        <v>1768</v>
      </c>
      <c r="B164" t="s">
        <v>206</v>
      </c>
      <c r="C164" t="s">
        <v>31</v>
      </c>
      <c r="D164" t="e">
        <v>#N/A</v>
      </c>
      <c r="E164">
        <v>1</v>
      </c>
      <c r="H164" t="e">
        <f t="shared" si="3"/>
        <v>#N/A</v>
      </c>
    </row>
    <row r="165" spans="1:8" x14ac:dyDescent="0.25">
      <c r="A165" t="s">
        <v>1769</v>
      </c>
      <c r="B165" t="s">
        <v>206</v>
      </c>
      <c r="C165" t="s">
        <v>22</v>
      </c>
      <c r="D165" t="e">
        <v>#N/A</v>
      </c>
      <c r="E165">
        <v>1</v>
      </c>
      <c r="H165" t="e">
        <f t="shared" si="3"/>
        <v>#N/A</v>
      </c>
    </row>
    <row r="166" spans="1:8" x14ac:dyDescent="0.25">
      <c r="A166" t="s">
        <v>1770</v>
      </c>
      <c r="B166" t="s">
        <v>207</v>
      </c>
      <c r="C166" t="s">
        <v>31</v>
      </c>
      <c r="D166" t="e">
        <v>#N/A</v>
      </c>
      <c r="E166">
        <v>1</v>
      </c>
      <c r="H166" t="e">
        <f t="shared" si="3"/>
        <v>#N/A</v>
      </c>
    </row>
    <row r="167" spans="1:8" x14ac:dyDescent="0.25">
      <c r="A167" t="s">
        <v>1771</v>
      </c>
      <c r="B167" t="s">
        <v>207</v>
      </c>
      <c r="C167" t="s">
        <v>22</v>
      </c>
      <c r="D167" t="e">
        <v>#N/A</v>
      </c>
      <c r="E167">
        <v>1</v>
      </c>
      <c r="H167" t="e">
        <f t="shared" si="3"/>
        <v>#N/A</v>
      </c>
    </row>
    <row r="168" spans="1:8" x14ac:dyDescent="0.25">
      <c r="A168" t="s">
        <v>1772</v>
      </c>
      <c r="B168" t="s">
        <v>208</v>
      </c>
      <c r="C168" t="s">
        <v>33</v>
      </c>
      <c r="D168" t="e">
        <v>#N/A</v>
      </c>
      <c r="E168">
        <v>1</v>
      </c>
      <c r="H168" t="e">
        <f t="shared" si="3"/>
        <v>#N/A</v>
      </c>
    </row>
    <row r="169" spans="1:8" x14ac:dyDescent="0.25">
      <c r="A169" t="s">
        <v>1773</v>
      </c>
      <c r="B169" t="s">
        <v>208</v>
      </c>
      <c r="C169" t="s">
        <v>31</v>
      </c>
      <c r="D169" t="e">
        <v>#N/A</v>
      </c>
      <c r="E169">
        <v>1</v>
      </c>
      <c r="H169" t="e">
        <f t="shared" si="3"/>
        <v>#N/A</v>
      </c>
    </row>
    <row r="170" spans="1:8" x14ac:dyDescent="0.25">
      <c r="A170" t="s">
        <v>1774</v>
      </c>
      <c r="B170" t="s">
        <v>208</v>
      </c>
      <c r="C170" t="s">
        <v>22</v>
      </c>
      <c r="D170" t="e">
        <v>#N/A</v>
      </c>
      <c r="E170">
        <v>1</v>
      </c>
      <c r="H170" t="e">
        <f t="shared" si="3"/>
        <v>#N/A</v>
      </c>
    </row>
    <row r="171" spans="1:8" x14ac:dyDescent="0.25">
      <c r="A171" t="s">
        <v>1775</v>
      </c>
      <c r="B171" t="s">
        <v>209</v>
      </c>
      <c r="C171" t="s">
        <v>31</v>
      </c>
      <c r="D171" t="e">
        <v>#N/A</v>
      </c>
      <c r="E171">
        <v>1</v>
      </c>
      <c r="H171" t="e">
        <f t="shared" si="3"/>
        <v>#N/A</v>
      </c>
    </row>
    <row r="172" spans="1:8" x14ac:dyDescent="0.25">
      <c r="A172" t="s">
        <v>1776</v>
      </c>
      <c r="B172" t="s">
        <v>209</v>
      </c>
      <c r="C172" t="s">
        <v>22</v>
      </c>
      <c r="D172" t="e">
        <v>#N/A</v>
      </c>
      <c r="E172">
        <v>1</v>
      </c>
      <c r="H172" t="e">
        <f t="shared" si="3"/>
        <v>#N/A</v>
      </c>
    </row>
    <row r="173" spans="1:8" x14ac:dyDescent="0.25">
      <c r="A173" t="s">
        <v>1777</v>
      </c>
      <c r="B173" t="s">
        <v>210</v>
      </c>
      <c r="C173" t="s">
        <v>33</v>
      </c>
      <c r="D173" t="e">
        <v>#N/A</v>
      </c>
      <c r="E173">
        <v>1</v>
      </c>
      <c r="H173" t="e">
        <f t="shared" si="3"/>
        <v>#N/A</v>
      </c>
    </row>
    <row r="174" spans="1:8" x14ac:dyDescent="0.25">
      <c r="A174" t="s">
        <v>1778</v>
      </c>
      <c r="B174" t="s">
        <v>210</v>
      </c>
      <c r="C174" t="s">
        <v>31</v>
      </c>
      <c r="D174" t="e">
        <v>#N/A</v>
      </c>
      <c r="E174">
        <v>1</v>
      </c>
      <c r="H174" t="e">
        <f t="shared" si="3"/>
        <v>#N/A</v>
      </c>
    </row>
    <row r="175" spans="1:8" x14ac:dyDescent="0.25">
      <c r="A175" t="s">
        <v>1779</v>
      </c>
      <c r="B175" t="s">
        <v>210</v>
      </c>
      <c r="C175" t="s">
        <v>22</v>
      </c>
      <c r="D175" t="e">
        <v>#N/A</v>
      </c>
      <c r="E175">
        <v>1</v>
      </c>
      <c r="H175" t="e">
        <f t="shared" si="3"/>
        <v>#N/A</v>
      </c>
    </row>
    <row r="176" spans="1:8" x14ac:dyDescent="0.25">
      <c r="A176" t="s">
        <v>1780</v>
      </c>
      <c r="B176" t="s">
        <v>211</v>
      </c>
      <c r="C176" t="s">
        <v>33</v>
      </c>
      <c r="D176">
        <v>17.273</v>
      </c>
      <c r="E176">
        <v>1</v>
      </c>
      <c r="H176" t="str">
        <f t="shared" si="3"/>
        <v>NA</v>
      </c>
    </row>
    <row r="177" spans="1:8" x14ac:dyDescent="0.25">
      <c r="A177" t="s">
        <v>1781</v>
      </c>
      <c r="B177" t="s">
        <v>211</v>
      </c>
      <c r="C177" t="s">
        <v>31</v>
      </c>
      <c r="D177">
        <v>23.398</v>
      </c>
      <c r="E177">
        <v>1</v>
      </c>
      <c r="H177">
        <f t="shared" si="3"/>
        <v>57.280799999999999</v>
      </c>
    </row>
    <row r="178" spans="1:8" x14ac:dyDescent="0.25">
      <c r="A178" t="s">
        <v>1782</v>
      </c>
      <c r="B178" t="s">
        <v>211</v>
      </c>
      <c r="C178" t="s">
        <v>24</v>
      </c>
      <c r="D178">
        <v>16.076000000000001</v>
      </c>
      <c r="E178">
        <v>1</v>
      </c>
      <c r="H178" t="str">
        <f t="shared" si="3"/>
        <v>NA</v>
      </c>
    </row>
    <row r="179" spans="1:8" x14ac:dyDescent="0.25">
      <c r="A179" t="s">
        <v>1783</v>
      </c>
      <c r="B179" t="s">
        <v>211</v>
      </c>
      <c r="C179" t="s">
        <v>22</v>
      </c>
      <c r="D179">
        <v>22.14</v>
      </c>
      <c r="E179">
        <v>1</v>
      </c>
      <c r="H179">
        <f t="shared" si="3"/>
        <v>52.896599999999999</v>
      </c>
    </row>
    <row r="180" spans="1:8" x14ac:dyDescent="0.25">
      <c r="A180" t="s">
        <v>1784</v>
      </c>
      <c r="B180" t="s">
        <v>212</v>
      </c>
      <c r="C180" t="s">
        <v>31</v>
      </c>
      <c r="D180">
        <v>15.266999999999999</v>
      </c>
      <c r="E180">
        <v>1</v>
      </c>
      <c r="H180">
        <f t="shared" si="3"/>
        <v>39.817399999999999</v>
      </c>
    </row>
    <row r="181" spans="1:8" x14ac:dyDescent="0.25">
      <c r="A181" t="s">
        <v>1785</v>
      </c>
      <c r="B181" t="s">
        <v>212</v>
      </c>
      <c r="C181" t="s">
        <v>36</v>
      </c>
      <c r="D181">
        <v>10.406000000000001</v>
      </c>
      <c r="E181">
        <v>1</v>
      </c>
      <c r="H181">
        <f t="shared" si="3"/>
        <v>11.510400000000001</v>
      </c>
    </row>
    <row r="182" spans="1:8" x14ac:dyDescent="0.25">
      <c r="A182" t="s">
        <v>1786</v>
      </c>
      <c r="B182" t="s">
        <v>212</v>
      </c>
      <c r="C182" t="s">
        <v>37</v>
      </c>
      <c r="D182">
        <v>10.872999999999999</v>
      </c>
      <c r="E182">
        <v>1</v>
      </c>
      <c r="H182">
        <f t="shared" si="3"/>
        <v>11.2896</v>
      </c>
    </row>
    <row r="183" spans="1:8" x14ac:dyDescent="0.25">
      <c r="A183" t="s">
        <v>1787</v>
      </c>
      <c r="B183" t="s">
        <v>212</v>
      </c>
      <c r="C183" t="s">
        <v>22</v>
      </c>
      <c r="D183">
        <v>14.721</v>
      </c>
      <c r="E183">
        <v>1</v>
      </c>
      <c r="H183">
        <f t="shared" si="3"/>
        <v>37.7911</v>
      </c>
    </row>
    <row r="184" spans="1:8" x14ac:dyDescent="0.25">
      <c r="A184" t="s">
        <v>1788</v>
      </c>
      <c r="B184" t="s">
        <v>212</v>
      </c>
      <c r="C184" t="s">
        <v>27</v>
      </c>
      <c r="D184">
        <v>10.157999999999999</v>
      </c>
      <c r="E184">
        <v>1</v>
      </c>
      <c r="H184">
        <f t="shared" si="3"/>
        <v>10.730700000000001</v>
      </c>
    </row>
    <row r="185" spans="1:8" x14ac:dyDescent="0.25">
      <c r="A185" t="s">
        <v>1789</v>
      </c>
      <c r="B185" t="s">
        <v>212</v>
      </c>
      <c r="C185" t="s">
        <v>28</v>
      </c>
      <c r="D185">
        <v>10.617000000000001</v>
      </c>
      <c r="E185">
        <v>1</v>
      </c>
      <c r="H185">
        <f t="shared" si="3"/>
        <v>10.750999999999999</v>
      </c>
    </row>
    <row r="186" spans="1:8" x14ac:dyDescent="0.25">
      <c r="A186" t="s">
        <v>1790</v>
      </c>
      <c r="B186" t="s">
        <v>213</v>
      </c>
      <c r="C186" t="s">
        <v>33</v>
      </c>
      <c r="D186">
        <v>12.12</v>
      </c>
      <c r="E186">
        <v>1</v>
      </c>
      <c r="H186" t="str">
        <f t="shared" si="3"/>
        <v>NA</v>
      </c>
    </row>
    <row r="187" spans="1:8" x14ac:dyDescent="0.25">
      <c r="A187" t="s">
        <v>1791</v>
      </c>
      <c r="B187" t="s">
        <v>213</v>
      </c>
      <c r="C187" t="s">
        <v>31</v>
      </c>
      <c r="D187">
        <v>14.788</v>
      </c>
      <c r="E187">
        <v>1</v>
      </c>
      <c r="H187">
        <f t="shared" si="3"/>
        <v>19.157</v>
      </c>
    </row>
    <row r="188" spans="1:8" x14ac:dyDescent="0.25">
      <c r="A188" t="s">
        <v>1792</v>
      </c>
      <c r="B188" t="s">
        <v>213</v>
      </c>
      <c r="C188" t="s">
        <v>24</v>
      </c>
      <c r="D188">
        <v>11.72</v>
      </c>
      <c r="E188">
        <v>1</v>
      </c>
      <c r="H188" t="str">
        <f t="shared" si="3"/>
        <v>NA</v>
      </c>
    </row>
    <row r="189" spans="1:8" x14ac:dyDescent="0.25">
      <c r="A189" t="s">
        <v>1793</v>
      </c>
      <c r="B189" t="s">
        <v>213</v>
      </c>
      <c r="C189" t="s">
        <v>22</v>
      </c>
      <c r="D189">
        <v>14.145</v>
      </c>
      <c r="E189">
        <v>1</v>
      </c>
      <c r="H189">
        <f t="shared" si="3"/>
        <v>18.015000000000001</v>
      </c>
    </row>
    <row r="190" spans="1:8" x14ac:dyDescent="0.25">
      <c r="A190" t="s">
        <v>1794</v>
      </c>
      <c r="B190" t="s">
        <v>214</v>
      </c>
      <c r="C190" t="s">
        <v>39</v>
      </c>
      <c r="D190">
        <v>12.208299999999999</v>
      </c>
      <c r="E190">
        <v>2</v>
      </c>
      <c r="H190">
        <f t="shared" si="3"/>
        <v>11.19</v>
      </c>
    </row>
    <row r="191" spans="1:8" x14ac:dyDescent="0.25">
      <c r="A191" t="s">
        <v>1795</v>
      </c>
      <c r="B191" t="s">
        <v>214</v>
      </c>
      <c r="C191" t="s">
        <v>33</v>
      </c>
      <c r="D191">
        <v>11.452</v>
      </c>
      <c r="E191">
        <v>1</v>
      </c>
      <c r="H191">
        <f t="shared" si="3"/>
        <v>11.1127</v>
      </c>
    </row>
    <row r="192" spans="1:8" x14ac:dyDescent="0.25">
      <c r="A192" t="s">
        <v>1796</v>
      </c>
      <c r="B192" t="s">
        <v>214</v>
      </c>
      <c r="C192" t="s">
        <v>31</v>
      </c>
      <c r="D192">
        <v>15.876200000000001</v>
      </c>
      <c r="E192">
        <v>1</v>
      </c>
      <c r="H192">
        <f t="shared" si="3"/>
        <v>22.3185</v>
      </c>
    </row>
    <row r="193" spans="1:8" x14ac:dyDescent="0.25">
      <c r="A193" t="s">
        <v>1797</v>
      </c>
      <c r="B193" t="s">
        <v>214</v>
      </c>
      <c r="C193" t="s">
        <v>30</v>
      </c>
      <c r="D193">
        <v>11.6286</v>
      </c>
      <c r="E193">
        <v>1</v>
      </c>
      <c r="H193">
        <f t="shared" si="3"/>
        <v>10.9863</v>
      </c>
    </row>
    <row r="194" spans="1:8" x14ac:dyDescent="0.25">
      <c r="A194" t="s">
        <v>1798</v>
      </c>
      <c r="B194" t="s">
        <v>214</v>
      </c>
      <c r="C194" t="s">
        <v>24</v>
      </c>
      <c r="D194">
        <v>10.9543</v>
      </c>
      <c r="E194">
        <v>1</v>
      </c>
      <c r="H194">
        <f t="shared" si="3"/>
        <v>10.603400000000001</v>
      </c>
    </row>
    <row r="195" spans="1:8" x14ac:dyDescent="0.25">
      <c r="A195" t="s">
        <v>1799</v>
      </c>
      <c r="B195" t="s">
        <v>214</v>
      </c>
      <c r="C195" t="s">
        <v>22</v>
      </c>
      <c r="D195">
        <v>15.1114</v>
      </c>
      <c r="E195">
        <v>1</v>
      </c>
      <c r="H195">
        <f t="shared" si="3"/>
        <v>21.697600000000001</v>
      </c>
    </row>
    <row r="196" spans="1:8" x14ac:dyDescent="0.25">
      <c r="A196" t="s">
        <v>1800</v>
      </c>
      <c r="B196" t="s">
        <v>216</v>
      </c>
      <c r="C196" t="s">
        <v>31</v>
      </c>
      <c r="D196" t="e">
        <v>#N/A</v>
      </c>
      <c r="E196">
        <v>1</v>
      </c>
      <c r="H196">
        <f t="shared" si="3"/>
        <v>23.398</v>
      </c>
    </row>
    <row r="197" spans="1:8" x14ac:dyDescent="0.25">
      <c r="A197" t="s">
        <v>1801</v>
      </c>
      <c r="B197" t="s">
        <v>216</v>
      </c>
      <c r="C197" t="s">
        <v>24</v>
      </c>
      <c r="D197" t="e">
        <v>#N/A</v>
      </c>
      <c r="E197">
        <v>1</v>
      </c>
      <c r="H197">
        <f t="shared" si="3"/>
        <v>16.076000000000001</v>
      </c>
    </row>
    <row r="198" spans="1:8" x14ac:dyDescent="0.25">
      <c r="A198" t="s">
        <v>1802</v>
      </c>
      <c r="B198" t="s">
        <v>216</v>
      </c>
      <c r="C198" t="s">
        <v>22</v>
      </c>
      <c r="D198" t="e">
        <v>#N/A</v>
      </c>
      <c r="E198">
        <v>1</v>
      </c>
      <c r="H198">
        <f t="shared" si="3"/>
        <v>22.14</v>
      </c>
    </row>
    <row r="199" spans="1:8" x14ac:dyDescent="0.25">
      <c r="A199" t="s">
        <v>1803</v>
      </c>
      <c r="B199" t="s">
        <v>217</v>
      </c>
      <c r="C199" t="s">
        <v>33</v>
      </c>
      <c r="D199" t="e">
        <v>#N/A</v>
      </c>
      <c r="E199">
        <v>1</v>
      </c>
      <c r="H199" t="str">
        <f t="shared" si="3"/>
        <v>NA</v>
      </c>
    </row>
    <row r="200" spans="1:8" x14ac:dyDescent="0.25">
      <c r="A200" t="s">
        <v>1804</v>
      </c>
      <c r="B200" t="s">
        <v>217</v>
      </c>
      <c r="C200" t="s">
        <v>31</v>
      </c>
      <c r="D200" t="e">
        <v>#N/A</v>
      </c>
      <c r="E200">
        <v>1</v>
      </c>
      <c r="H200">
        <f t="shared" si="3"/>
        <v>15.266999999999999</v>
      </c>
    </row>
    <row r="201" spans="1:8" x14ac:dyDescent="0.25">
      <c r="A201" t="s">
        <v>1805</v>
      </c>
      <c r="B201" t="s">
        <v>217</v>
      </c>
      <c r="C201" t="s">
        <v>24</v>
      </c>
      <c r="D201" t="e">
        <v>#N/A</v>
      </c>
      <c r="E201">
        <v>1</v>
      </c>
      <c r="H201" t="str">
        <f t="shared" si="3"/>
        <v>NA</v>
      </c>
    </row>
    <row r="202" spans="1:8" x14ac:dyDescent="0.25">
      <c r="A202" t="s">
        <v>1806</v>
      </c>
      <c r="B202" t="s">
        <v>217</v>
      </c>
      <c r="C202" t="s">
        <v>22</v>
      </c>
      <c r="D202" t="e">
        <v>#N/A</v>
      </c>
      <c r="E202">
        <v>1</v>
      </c>
      <c r="H202">
        <f t="shared" si="3"/>
        <v>14.721</v>
      </c>
    </row>
    <row r="203" spans="1:8" x14ac:dyDescent="0.25">
      <c r="A203" t="s">
        <v>1807</v>
      </c>
      <c r="B203" t="s">
        <v>218</v>
      </c>
      <c r="C203" t="s">
        <v>33</v>
      </c>
      <c r="D203">
        <v>12.3819</v>
      </c>
      <c r="E203">
        <v>1</v>
      </c>
      <c r="H203">
        <f t="shared" si="3"/>
        <v>12.12</v>
      </c>
    </row>
    <row r="204" spans="1:8" x14ac:dyDescent="0.25">
      <c r="A204" t="s">
        <v>1808</v>
      </c>
      <c r="B204" t="s">
        <v>218</v>
      </c>
      <c r="C204" t="s">
        <v>31</v>
      </c>
      <c r="D204">
        <v>12.3818</v>
      </c>
      <c r="E204">
        <v>1</v>
      </c>
      <c r="H204">
        <f t="shared" si="3"/>
        <v>14.788</v>
      </c>
    </row>
    <row r="205" spans="1:8" x14ac:dyDescent="0.25">
      <c r="A205" t="s">
        <v>1809</v>
      </c>
      <c r="B205" t="s">
        <v>218</v>
      </c>
      <c r="C205" t="s">
        <v>24</v>
      </c>
      <c r="D205">
        <v>12.326599999999999</v>
      </c>
      <c r="E205">
        <v>1</v>
      </c>
      <c r="H205">
        <f t="shared" si="3"/>
        <v>11.72</v>
      </c>
    </row>
    <row r="206" spans="1:8" x14ac:dyDescent="0.25">
      <c r="A206" t="s">
        <v>1810</v>
      </c>
      <c r="B206" t="s">
        <v>218</v>
      </c>
      <c r="C206" t="s">
        <v>22</v>
      </c>
      <c r="D206">
        <v>12.326700000000001</v>
      </c>
      <c r="E206">
        <v>1</v>
      </c>
      <c r="H206">
        <f t="shared" si="3"/>
        <v>14.145</v>
      </c>
    </row>
    <row r="207" spans="1:8" x14ac:dyDescent="0.25">
      <c r="A207" t="s">
        <v>1811</v>
      </c>
      <c r="B207" t="s">
        <v>219</v>
      </c>
      <c r="C207" t="s">
        <v>33</v>
      </c>
      <c r="D207">
        <v>11.696</v>
      </c>
      <c r="E207">
        <v>1</v>
      </c>
      <c r="H207">
        <f t="shared" si="3"/>
        <v>11.452</v>
      </c>
    </row>
    <row r="208" spans="1:8" x14ac:dyDescent="0.25">
      <c r="A208" t="s">
        <v>1812</v>
      </c>
      <c r="B208" t="s">
        <v>219</v>
      </c>
      <c r="C208" t="s">
        <v>24</v>
      </c>
      <c r="D208">
        <v>11.471</v>
      </c>
      <c r="E208">
        <v>1</v>
      </c>
      <c r="H208">
        <f t="shared" si="3"/>
        <v>10.9543</v>
      </c>
    </row>
    <row r="209" spans="1:8" x14ac:dyDescent="0.25">
      <c r="A209" t="s">
        <v>1813</v>
      </c>
      <c r="B209" t="s">
        <v>220</v>
      </c>
      <c r="C209" t="s">
        <v>33</v>
      </c>
      <c r="D209">
        <v>12.433</v>
      </c>
      <c r="E209">
        <v>1</v>
      </c>
      <c r="H209" t="str">
        <f t="shared" si="3"/>
        <v>NA</v>
      </c>
    </row>
    <row r="210" spans="1:8" x14ac:dyDescent="0.25">
      <c r="A210" t="s">
        <v>1814</v>
      </c>
      <c r="B210" t="s">
        <v>220</v>
      </c>
      <c r="C210" t="s">
        <v>24</v>
      </c>
      <c r="D210">
        <v>12.22</v>
      </c>
      <c r="E210">
        <v>1</v>
      </c>
      <c r="H210" t="str">
        <f t="shared" si="3"/>
        <v>NA</v>
      </c>
    </row>
    <row r="211" spans="1:8" x14ac:dyDescent="0.25">
      <c r="A211" t="s">
        <v>1815</v>
      </c>
      <c r="B211" t="s">
        <v>221</v>
      </c>
      <c r="C211" t="s">
        <v>33</v>
      </c>
      <c r="D211">
        <v>12.510300000000001</v>
      </c>
      <c r="E211">
        <v>1</v>
      </c>
      <c r="H211" t="str">
        <f t="shared" si="3"/>
        <v>NA</v>
      </c>
    </row>
    <row r="212" spans="1:8" x14ac:dyDescent="0.25">
      <c r="A212" t="s">
        <v>1816</v>
      </c>
      <c r="B212" t="s">
        <v>221</v>
      </c>
      <c r="C212" t="s">
        <v>31</v>
      </c>
      <c r="D212">
        <v>12.510300000000001</v>
      </c>
      <c r="E212">
        <v>1</v>
      </c>
      <c r="H212" t="str">
        <f t="shared" si="3"/>
        <v>NA</v>
      </c>
    </row>
    <row r="213" spans="1:8" x14ac:dyDescent="0.25">
      <c r="A213" t="s">
        <v>1817</v>
      </c>
      <c r="B213" t="s">
        <v>221</v>
      </c>
      <c r="C213" t="s">
        <v>24</v>
      </c>
      <c r="D213">
        <v>12.43</v>
      </c>
      <c r="E213">
        <v>1</v>
      </c>
      <c r="H213" t="str">
        <f t="shared" si="3"/>
        <v>NA</v>
      </c>
    </row>
    <row r="214" spans="1:8" x14ac:dyDescent="0.25">
      <c r="A214" t="s">
        <v>1818</v>
      </c>
      <c r="B214" t="s">
        <v>221</v>
      </c>
      <c r="C214" t="s">
        <v>22</v>
      </c>
      <c r="D214">
        <v>12.43</v>
      </c>
      <c r="E214">
        <v>1</v>
      </c>
      <c r="H214" t="str">
        <f t="shared" si="3"/>
        <v>NA</v>
      </c>
    </row>
    <row r="215" spans="1:8" x14ac:dyDescent="0.25">
      <c r="A215" t="s">
        <v>1819</v>
      </c>
      <c r="B215" t="s">
        <v>222</v>
      </c>
      <c r="C215" t="s">
        <v>33</v>
      </c>
      <c r="D215">
        <v>12.2151</v>
      </c>
      <c r="E215">
        <v>1</v>
      </c>
      <c r="H215">
        <f t="shared" si="3"/>
        <v>12.3819</v>
      </c>
    </row>
    <row r="216" spans="1:8" x14ac:dyDescent="0.25">
      <c r="A216" t="s">
        <v>1820</v>
      </c>
      <c r="B216" t="s">
        <v>222</v>
      </c>
      <c r="C216" t="s">
        <v>31</v>
      </c>
      <c r="D216">
        <v>12.215199999999999</v>
      </c>
      <c r="E216">
        <v>1</v>
      </c>
      <c r="H216">
        <f t="shared" si="3"/>
        <v>12.3818</v>
      </c>
    </row>
    <row r="217" spans="1:8" x14ac:dyDescent="0.25">
      <c r="A217" t="s">
        <v>1821</v>
      </c>
      <c r="B217" t="s">
        <v>222</v>
      </c>
      <c r="C217" t="s">
        <v>24</v>
      </c>
      <c r="D217">
        <v>12.1366</v>
      </c>
      <c r="E217">
        <v>1</v>
      </c>
      <c r="H217">
        <f t="shared" si="3"/>
        <v>12.326599999999999</v>
      </c>
    </row>
    <row r="218" spans="1:8" x14ac:dyDescent="0.25">
      <c r="A218" t="s">
        <v>1822</v>
      </c>
      <c r="B218" t="s">
        <v>222</v>
      </c>
      <c r="C218" t="s">
        <v>22</v>
      </c>
      <c r="D218">
        <v>12.1371</v>
      </c>
      <c r="E218">
        <v>1</v>
      </c>
      <c r="H218">
        <f t="shared" ref="H218:H245" si="4">VLOOKUP(C218,$B$2:$AQ$20,MATCH(B218,$D$1:$AQ$1,0)-2,0)</f>
        <v>12.326700000000001</v>
      </c>
    </row>
    <row r="219" spans="1:8" x14ac:dyDescent="0.25">
      <c r="A219" t="s">
        <v>1823</v>
      </c>
      <c r="B219" t="s">
        <v>223</v>
      </c>
      <c r="C219" t="s">
        <v>33</v>
      </c>
      <c r="D219">
        <v>12.126799999999999</v>
      </c>
      <c r="E219">
        <v>1</v>
      </c>
      <c r="H219">
        <f t="shared" si="4"/>
        <v>11.696</v>
      </c>
    </row>
    <row r="220" spans="1:8" x14ac:dyDescent="0.25">
      <c r="A220" t="s">
        <v>1824</v>
      </c>
      <c r="B220" t="s">
        <v>223</v>
      </c>
      <c r="C220" t="s">
        <v>31</v>
      </c>
      <c r="D220">
        <v>12.123799999999999</v>
      </c>
      <c r="E220">
        <v>1</v>
      </c>
      <c r="H220" t="str">
        <f t="shared" si="4"/>
        <v>NA</v>
      </c>
    </row>
    <row r="221" spans="1:8" x14ac:dyDescent="0.25">
      <c r="A221" t="s">
        <v>1825</v>
      </c>
      <c r="B221" t="s">
        <v>223</v>
      </c>
      <c r="C221" t="s">
        <v>24</v>
      </c>
      <c r="D221">
        <v>12.0481</v>
      </c>
      <c r="E221">
        <v>1</v>
      </c>
      <c r="H221">
        <f t="shared" si="4"/>
        <v>11.471</v>
      </c>
    </row>
    <row r="222" spans="1:8" x14ac:dyDescent="0.25">
      <c r="A222" t="s">
        <v>1826</v>
      </c>
      <c r="B222" t="s">
        <v>223</v>
      </c>
      <c r="C222" t="s">
        <v>22</v>
      </c>
      <c r="D222">
        <v>12.0482</v>
      </c>
      <c r="E222">
        <v>1</v>
      </c>
      <c r="H222" t="str">
        <f t="shared" si="4"/>
        <v>NA</v>
      </c>
    </row>
    <row r="223" spans="1:8" x14ac:dyDescent="0.25">
      <c r="A223" t="s">
        <v>1827</v>
      </c>
      <c r="B223" t="s">
        <v>224</v>
      </c>
      <c r="C223" t="s">
        <v>33</v>
      </c>
      <c r="D223">
        <v>11.827999999999999</v>
      </c>
      <c r="E223">
        <v>1</v>
      </c>
      <c r="H223">
        <f t="shared" si="4"/>
        <v>12.433</v>
      </c>
    </row>
    <row r="224" spans="1:8" x14ac:dyDescent="0.25">
      <c r="A224" t="s">
        <v>1828</v>
      </c>
      <c r="B224" t="s">
        <v>224</v>
      </c>
      <c r="C224" t="s">
        <v>31</v>
      </c>
      <c r="D224">
        <v>11.827999999999999</v>
      </c>
      <c r="E224">
        <v>1</v>
      </c>
      <c r="H224" t="str">
        <f t="shared" si="4"/>
        <v>NA</v>
      </c>
    </row>
    <row r="225" spans="1:8" x14ac:dyDescent="0.25">
      <c r="A225" t="s">
        <v>1829</v>
      </c>
      <c r="B225" t="s">
        <v>224</v>
      </c>
      <c r="C225" t="s">
        <v>24</v>
      </c>
      <c r="D225">
        <v>11.582000000000001</v>
      </c>
      <c r="E225">
        <v>1</v>
      </c>
      <c r="H225">
        <f t="shared" si="4"/>
        <v>12.22</v>
      </c>
    </row>
    <row r="226" spans="1:8" x14ac:dyDescent="0.25">
      <c r="A226" t="s">
        <v>1830</v>
      </c>
      <c r="B226" t="s">
        <v>224</v>
      </c>
      <c r="C226" t="s">
        <v>22</v>
      </c>
      <c r="D226">
        <v>11.582000000000001</v>
      </c>
      <c r="E226">
        <v>1</v>
      </c>
      <c r="H226" t="str">
        <f t="shared" si="4"/>
        <v>NA</v>
      </c>
    </row>
    <row r="227" spans="1:8" x14ac:dyDescent="0.25">
      <c r="A227" t="s">
        <v>1831</v>
      </c>
      <c r="B227" t="s">
        <v>225</v>
      </c>
      <c r="C227" t="s">
        <v>31</v>
      </c>
      <c r="D227">
        <v>12.1462</v>
      </c>
      <c r="E227">
        <v>1</v>
      </c>
      <c r="H227">
        <f t="shared" si="4"/>
        <v>12.510300000000001</v>
      </c>
    </row>
    <row r="228" spans="1:8" x14ac:dyDescent="0.25">
      <c r="A228" t="s">
        <v>1832</v>
      </c>
      <c r="B228" t="s">
        <v>225</v>
      </c>
      <c r="C228" t="s">
        <v>24</v>
      </c>
      <c r="D228">
        <v>12.090400000000001</v>
      </c>
      <c r="E228">
        <v>1</v>
      </c>
      <c r="H228">
        <f t="shared" si="4"/>
        <v>12.43</v>
      </c>
    </row>
    <row r="229" spans="1:8" x14ac:dyDescent="0.25">
      <c r="A229" t="s">
        <v>1833</v>
      </c>
      <c r="B229" t="s">
        <v>225</v>
      </c>
      <c r="C229" t="s">
        <v>22</v>
      </c>
      <c r="D229">
        <v>12.0907</v>
      </c>
      <c r="E229">
        <v>1</v>
      </c>
      <c r="H229">
        <f t="shared" si="4"/>
        <v>12.43</v>
      </c>
    </row>
    <row r="230" spans="1:8" x14ac:dyDescent="0.25">
      <c r="A230" t="s">
        <v>1834</v>
      </c>
      <c r="B230" t="s">
        <v>1325</v>
      </c>
      <c r="C230" t="s">
        <v>33</v>
      </c>
      <c r="D230">
        <v>11.8672</v>
      </c>
      <c r="E230">
        <v>1</v>
      </c>
      <c r="H230">
        <f t="shared" si="4"/>
        <v>12.2151</v>
      </c>
    </row>
    <row r="231" spans="1:8" x14ac:dyDescent="0.25">
      <c r="A231" t="s">
        <v>1835</v>
      </c>
      <c r="B231" t="s">
        <v>1325</v>
      </c>
      <c r="C231" t="s">
        <v>31</v>
      </c>
      <c r="D231">
        <v>11.866300000000001</v>
      </c>
      <c r="E231">
        <v>1</v>
      </c>
      <c r="H231">
        <f t="shared" si="4"/>
        <v>12.215199999999999</v>
      </c>
    </row>
    <row r="232" spans="1:8" x14ac:dyDescent="0.25">
      <c r="A232" t="s">
        <v>1836</v>
      </c>
      <c r="B232" t="s">
        <v>1325</v>
      </c>
      <c r="C232" t="s">
        <v>24</v>
      </c>
      <c r="D232">
        <v>11.837300000000001</v>
      </c>
      <c r="E232">
        <v>1</v>
      </c>
      <c r="H232">
        <f t="shared" si="4"/>
        <v>12.1366</v>
      </c>
    </row>
    <row r="233" spans="1:8" x14ac:dyDescent="0.25">
      <c r="A233" t="s">
        <v>1837</v>
      </c>
      <c r="B233" t="s">
        <v>1325</v>
      </c>
      <c r="C233" t="s">
        <v>22</v>
      </c>
      <c r="D233">
        <v>11.837300000000001</v>
      </c>
      <c r="E233">
        <v>1</v>
      </c>
      <c r="H233">
        <f t="shared" si="4"/>
        <v>12.1371</v>
      </c>
    </row>
    <row r="234" spans="1:8" x14ac:dyDescent="0.25">
      <c r="A234" t="s">
        <v>1838</v>
      </c>
      <c r="B234" t="s">
        <v>1326</v>
      </c>
      <c r="C234" t="s">
        <v>33</v>
      </c>
      <c r="D234">
        <v>11.7898</v>
      </c>
      <c r="E234">
        <v>1</v>
      </c>
      <c r="H234">
        <f t="shared" si="4"/>
        <v>12.126799999999999</v>
      </c>
    </row>
    <row r="235" spans="1:8" x14ac:dyDescent="0.25">
      <c r="A235" t="s">
        <v>1839</v>
      </c>
      <c r="B235" t="s">
        <v>1326</v>
      </c>
      <c r="C235" t="s">
        <v>31</v>
      </c>
      <c r="D235">
        <v>11.789899999999999</v>
      </c>
      <c r="E235">
        <v>1</v>
      </c>
      <c r="H235">
        <f t="shared" si="4"/>
        <v>12.123799999999999</v>
      </c>
    </row>
    <row r="236" spans="1:8" x14ac:dyDescent="0.25">
      <c r="A236" t="s">
        <v>1840</v>
      </c>
      <c r="B236" t="s">
        <v>1326</v>
      </c>
      <c r="C236" t="s">
        <v>24</v>
      </c>
      <c r="D236">
        <v>11.752800000000001</v>
      </c>
      <c r="E236">
        <v>1</v>
      </c>
      <c r="H236">
        <f t="shared" si="4"/>
        <v>12.0481</v>
      </c>
    </row>
    <row r="237" spans="1:8" x14ac:dyDescent="0.25">
      <c r="A237" t="s">
        <v>1841</v>
      </c>
      <c r="B237" t="s">
        <v>1326</v>
      </c>
      <c r="C237" t="s">
        <v>22</v>
      </c>
      <c r="D237">
        <v>11.7464</v>
      </c>
      <c r="E237">
        <v>1</v>
      </c>
      <c r="H237">
        <f t="shared" si="4"/>
        <v>12.0482</v>
      </c>
    </row>
    <row r="238" spans="1:8" x14ac:dyDescent="0.25">
      <c r="A238" t="s">
        <v>1842</v>
      </c>
      <c r="B238" t="s">
        <v>1610</v>
      </c>
      <c r="C238" t="s">
        <v>33</v>
      </c>
      <c r="D238">
        <v>12.617000000000001</v>
      </c>
      <c r="E238">
        <v>1</v>
      </c>
      <c r="H238">
        <f t="shared" si="4"/>
        <v>11.827999999999999</v>
      </c>
    </row>
    <row r="239" spans="1:8" x14ac:dyDescent="0.25">
      <c r="A239" t="s">
        <v>1843</v>
      </c>
      <c r="B239" t="s">
        <v>1610</v>
      </c>
      <c r="C239" t="s">
        <v>31</v>
      </c>
      <c r="D239">
        <v>12.617000000000001</v>
      </c>
      <c r="E239">
        <v>1</v>
      </c>
      <c r="H239">
        <f t="shared" si="4"/>
        <v>11.827999999999999</v>
      </c>
    </row>
    <row r="240" spans="1:8" x14ac:dyDescent="0.25">
      <c r="A240" t="s">
        <v>1844</v>
      </c>
      <c r="B240" t="s">
        <v>1610</v>
      </c>
      <c r="C240" t="s">
        <v>24</v>
      </c>
      <c r="D240">
        <v>12.590999999999999</v>
      </c>
      <c r="E240">
        <v>1</v>
      </c>
      <c r="H240">
        <f t="shared" si="4"/>
        <v>11.582000000000001</v>
      </c>
    </row>
    <row r="241" spans="1:8" x14ac:dyDescent="0.25">
      <c r="A241" t="s">
        <v>1845</v>
      </c>
      <c r="B241" t="s">
        <v>1610</v>
      </c>
      <c r="C241" t="s">
        <v>22</v>
      </c>
      <c r="D241">
        <v>12.590999999999999</v>
      </c>
      <c r="E241">
        <v>1</v>
      </c>
      <c r="H241">
        <f t="shared" si="4"/>
        <v>11.582000000000001</v>
      </c>
    </row>
    <row r="242" spans="1:8" x14ac:dyDescent="0.25">
      <c r="A242" t="s">
        <v>1846</v>
      </c>
      <c r="B242" t="s">
        <v>1611</v>
      </c>
      <c r="C242" t="s">
        <v>33</v>
      </c>
      <c r="D242">
        <v>11.718999999999999</v>
      </c>
      <c r="E242">
        <v>1</v>
      </c>
      <c r="H242" t="str">
        <f t="shared" si="4"/>
        <v>NA</v>
      </c>
    </row>
    <row r="243" spans="1:8" x14ac:dyDescent="0.25">
      <c r="A243" t="s">
        <v>1847</v>
      </c>
      <c r="B243" t="s">
        <v>1611</v>
      </c>
      <c r="C243" t="s">
        <v>31</v>
      </c>
      <c r="D243">
        <v>11.718999999999999</v>
      </c>
      <c r="E243">
        <v>1</v>
      </c>
      <c r="H243">
        <f t="shared" si="4"/>
        <v>12.1462</v>
      </c>
    </row>
    <row r="244" spans="1:8" x14ac:dyDescent="0.25">
      <c r="A244" t="s">
        <v>1848</v>
      </c>
      <c r="B244" t="s">
        <v>1611</v>
      </c>
      <c r="C244" t="s">
        <v>24</v>
      </c>
      <c r="D244">
        <v>11.695</v>
      </c>
      <c r="E244">
        <v>1</v>
      </c>
      <c r="H244">
        <f t="shared" si="4"/>
        <v>12.090400000000001</v>
      </c>
    </row>
    <row r="245" spans="1:8" x14ac:dyDescent="0.25">
      <c r="A245" t="s">
        <v>1849</v>
      </c>
      <c r="B245" t="s">
        <v>1611</v>
      </c>
      <c r="C245" t="s">
        <v>22</v>
      </c>
      <c r="D245">
        <v>11.695</v>
      </c>
      <c r="E245">
        <v>1</v>
      </c>
      <c r="H245">
        <f t="shared" si="4"/>
        <v>12.0907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7"/>
  <sheetViews>
    <sheetView topLeftCell="F124" workbookViewId="0">
      <selection activeCell="N139" sqref="N139"/>
    </sheetView>
  </sheetViews>
  <sheetFormatPr defaultRowHeight="15" x14ac:dyDescent="0.25"/>
  <cols>
    <col min="1" max="1" width="40.42578125" bestFit="1" customWidth="1"/>
    <col min="2" max="2" width="40.42578125" customWidth="1"/>
    <col min="3" max="3" width="10.85546875" bestFit="1" customWidth="1"/>
    <col min="4" max="5" width="25.85546875" bestFit="1" customWidth="1"/>
    <col min="8" max="8" width="55.140625" bestFit="1" customWidth="1"/>
    <col min="9" max="9" width="24.85546875" bestFit="1" customWidth="1"/>
    <col min="13" max="13" width="19.28515625" bestFit="1" customWidth="1"/>
  </cols>
  <sheetData>
    <row r="1" spans="1:19" x14ac:dyDescent="0.25">
      <c r="D1" t="s">
        <v>80</v>
      </c>
      <c r="H1" t="s">
        <v>1546</v>
      </c>
      <c r="I1" t="s">
        <v>1546</v>
      </c>
      <c r="J1" t="s">
        <v>1546</v>
      </c>
      <c r="K1" t="s">
        <v>1546</v>
      </c>
      <c r="L1" t="s">
        <v>1546</v>
      </c>
      <c r="M1" t="s">
        <v>1546</v>
      </c>
      <c r="N1" t="s">
        <v>1546</v>
      </c>
      <c r="R1" s="97" t="s">
        <v>1509</v>
      </c>
      <c r="S1" s="97" t="s">
        <v>1508</v>
      </c>
    </row>
    <row r="2" spans="1:19" x14ac:dyDescent="0.25">
      <c r="H2" t="s">
        <v>1412</v>
      </c>
      <c r="I2" t="s">
        <v>1413</v>
      </c>
      <c r="J2" t="s">
        <v>1414</v>
      </c>
      <c r="K2" t="s">
        <v>1415</v>
      </c>
      <c r="L2" t="s">
        <v>1415</v>
      </c>
      <c r="M2" t="s">
        <v>1415</v>
      </c>
      <c r="N2" t="s">
        <v>1413</v>
      </c>
    </row>
    <row r="3" spans="1:19" x14ac:dyDescent="0.25">
      <c r="A3" s="109" t="s">
        <v>1537</v>
      </c>
      <c r="B3" s="109" t="s">
        <v>1538</v>
      </c>
      <c r="C3" s="109" t="s">
        <v>190</v>
      </c>
      <c r="D3" s="109"/>
      <c r="E3" s="109" t="s">
        <v>1536</v>
      </c>
      <c r="F3" s="109"/>
      <c r="G3" s="109" t="s">
        <v>1526</v>
      </c>
      <c r="R3" s="96"/>
    </row>
    <row r="4" spans="1:19" x14ac:dyDescent="0.25">
      <c r="A4" s="109" t="str">
        <f t="shared" ref="A4" si="0">+F4&amp;B4</f>
        <v>Y0AARegular Plan - Growth</v>
      </c>
      <c r="B4" s="109" t="str">
        <f t="shared" ref="B4" si="1">+IF(C4="NAV",D4,IF(AND(C4="Benchmark",D4="Direct Plan - Growth Option"),"Benchmark (for Direct Plans)",IF(C4=0,0,"Benchmark")))</f>
        <v>Regular Plan - Growth</v>
      </c>
      <c r="C4" s="109" t="str">
        <f>IFERROR(VLOOKUP(H4,'return Mapping'!A:D,4,),0)</f>
        <v>Nav</v>
      </c>
      <c r="D4" s="109" t="str">
        <f t="shared" ref="D4" si="2">+IF(E4&lt;&gt;0,E4,D3)</f>
        <v>Regular Plan - Growth</v>
      </c>
      <c r="E4" s="109" t="str">
        <f>IFERROR(VLOOKUP(H4,'return Mapping'!$A:$D,3,0),0)</f>
        <v>Regular Plan - Growth</v>
      </c>
      <c r="F4" s="109" t="str">
        <f t="shared" ref="F4" si="3">+IF(G4&lt;&gt;0,G4,F3)</f>
        <v>Y0AA</v>
      </c>
      <c r="G4" s="109" t="str">
        <f>IFERROR(VLOOKUP(H4,'return Mapping'!$A:$D,2,0),0)</f>
        <v>Y0AA</v>
      </c>
      <c r="H4" s="175" t="s">
        <v>1926</v>
      </c>
      <c r="I4" s="207"/>
      <c r="J4" s="196">
        <v>19.508879938435086</v>
      </c>
      <c r="K4" s="196">
        <v>48.439594816028595</v>
      </c>
      <c r="L4" s="196">
        <v>14.839594296149873</v>
      </c>
      <c r="M4" s="196">
        <v>12.524536097085036</v>
      </c>
      <c r="N4" s="196">
        <v>16.349669838874071</v>
      </c>
      <c r="P4">
        <v>100</v>
      </c>
    </row>
    <row r="5" spans="1:19" x14ac:dyDescent="0.25">
      <c r="A5" s="109" t="str">
        <f t="shared" ref="A5:A68" si="4">+F5&amp;B5</f>
        <v>Y0AABenchmark</v>
      </c>
      <c r="B5" s="109" t="str">
        <f t="shared" ref="B5:B68" si="5">+IF(C5="NAV",D5,IF(AND(C5="Benchmark",D5="Direct Plan - Growth Option"),"Benchmark (for Direct Plans)",IF(C5=0,0,"Benchmark")))</f>
        <v>Benchmark</v>
      </c>
      <c r="C5" s="109" t="str">
        <f>IFERROR(VLOOKUP(H5,'return Mapping'!A:D,4,),0)</f>
        <v>Benchmark</v>
      </c>
      <c r="D5" s="109" t="str">
        <f t="shared" ref="D5:D68" si="6">+IF(E5&lt;&gt;0,E5,D4)</f>
        <v>Regular Plan - Growth</v>
      </c>
      <c r="E5" s="109">
        <f>IFERROR(VLOOKUP(H5,'return Mapping'!$A:$D,3,0),0)</f>
        <v>0</v>
      </c>
      <c r="F5" s="109" t="str">
        <f t="shared" ref="F5:F68" si="7">+IF(G5&lt;&gt;0,G5,F4)</f>
        <v>Y0AA</v>
      </c>
      <c r="G5" s="109">
        <f>IFERROR(VLOOKUP(H5,'return Mapping'!$A:$D,2,0),0)</f>
        <v>0</v>
      </c>
      <c r="H5" s="176" t="s">
        <v>1850</v>
      </c>
      <c r="I5" s="207"/>
      <c r="J5" s="196">
        <v>22.950459532570534</v>
      </c>
      <c r="K5" s="196">
        <v>63.095045729244113</v>
      </c>
      <c r="L5" s="196">
        <v>19.73159067361221</v>
      </c>
      <c r="M5" s="196">
        <v>16.795717990463533</v>
      </c>
      <c r="N5" s="196">
        <v>15.425440814485313</v>
      </c>
    </row>
    <row r="6" spans="1:19" x14ac:dyDescent="0.25">
      <c r="A6" s="109" t="str">
        <f t="shared" si="4"/>
        <v>Y0AABenchmark</v>
      </c>
      <c r="B6" s="109" t="str">
        <f t="shared" si="5"/>
        <v>Benchmark</v>
      </c>
      <c r="C6" s="109" t="str">
        <f>IFERROR(VLOOKUP(H6,'return Mapping'!A:D,4,),0)</f>
        <v>Benchmark</v>
      </c>
      <c r="D6" s="109" t="str">
        <f t="shared" si="6"/>
        <v>Regular Plan - Growth</v>
      </c>
      <c r="E6" s="109">
        <f>IFERROR(VLOOKUP(H6,'return Mapping'!$A:$D,3,0),0)</f>
        <v>0</v>
      </c>
      <c r="F6" s="109" t="str">
        <f t="shared" si="7"/>
        <v>Y0AA</v>
      </c>
      <c r="G6" s="109">
        <f>IFERROR(VLOOKUP(H6,'return Mapping'!$A:$D,2,0),0)</f>
        <v>0</v>
      </c>
      <c r="H6" s="176" t="s">
        <v>1851</v>
      </c>
      <c r="I6" s="207"/>
      <c r="J6" s="196">
        <v>20.240671291635802</v>
      </c>
      <c r="K6" s="196">
        <v>56.962451603177854</v>
      </c>
      <c r="L6" s="196">
        <v>19.029260839699937</v>
      </c>
      <c r="M6" s="196">
        <v>17.595198011384582</v>
      </c>
      <c r="N6" s="196">
        <v>15.773612432206207</v>
      </c>
    </row>
    <row r="7" spans="1:19" x14ac:dyDescent="0.25">
      <c r="A7" s="109" t="str">
        <f t="shared" si="4"/>
        <v>Y0AADirect Plan - Growth Option</v>
      </c>
      <c r="B7" s="109" t="str">
        <f t="shared" si="5"/>
        <v>Direct Plan - Growth Option</v>
      </c>
      <c r="C7" s="109" t="str">
        <f>IFERROR(VLOOKUP(H7,'return Mapping'!A:D,4,),0)</f>
        <v>Nav</v>
      </c>
      <c r="D7" s="109" t="str">
        <f t="shared" si="6"/>
        <v>Direct Plan - Growth Option</v>
      </c>
      <c r="E7" s="109" t="str">
        <f>IFERROR(VLOOKUP(H7,'return Mapping'!$A:$D,3,0),0)</f>
        <v>Direct Plan - Growth Option</v>
      </c>
      <c r="F7" s="109" t="str">
        <f t="shared" si="7"/>
        <v>Y0AA</v>
      </c>
      <c r="G7" s="109" t="str">
        <f>IFERROR(VLOOKUP(H7,'return Mapping'!$A:$D,2,0),0)</f>
        <v>Y0AA</v>
      </c>
      <c r="H7" s="177" t="s">
        <v>1927</v>
      </c>
      <c r="I7" s="208"/>
      <c r="J7" s="197">
        <v>19.959961094270852</v>
      </c>
      <c r="K7" s="197">
        <v>49.499252703800046</v>
      </c>
      <c r="L7" s="197">
        <v>15.655795879228229</v>
      </c>
      <c r="M7" s="197">
        <v>13.334221755064979</v>
      </c>
      <c r="N7" s="197">
        <v>14.775611740402205</v>
      </c>
    </row>
    <row r="8" spans="1:19" x14ac:dyDescent="0.25">
      <c r="A8" s="109" t="str">
        <f t="shared" si="4"/>
        <v>Y0AABenchmark (for Direct Plans)</v>
      </c>
      <c r="B8" s="109" t="str">
        <f t="shared" si="5"/>
        <v>Benchmark (for Direct Plans)</v>
      </c>
      <c r="C8" s="109" t="str">
        <f>IFERROR(VLOOKUP(H8,'return Mapping'!A:D,4,),0)</f>
        <v>Benchmark</v>
      </c>
      <c r="D8" s="109" t="str">
        <f t="shared" si="6"/>
        <v>Direct Plan - Growth Option</v>
      </c>
      <c r="E8" s="109">
        <f>IFERROR(VLOOKUP(H8,'return Mapping'!$A:$D,3,0),0)</f>
        <v>0</v>
      </c>
      <c r="F8" s="109" t="str">
        <f t="shared" si="7"/>
        <v>Y0AA</v>
      </c>
      <c r="G8" s="109">
        <f>IFERROR(VLOOKUP(H8,'return Mapping'!$A:$D,2,0),0)</f>
        <v>0</v>
      </c>
      <c r="H8" s="178" t="s">
        <v>1850</v>
      </c>
      <c r="I8" s="208"/>
      <c r="J8" s="197">
        <v>22.950459532570534</v>
      </c>
      <c r="K8" s="197">
        <v>63.095045729244113</v>
      </c>
      <c r="L8" s="197">
        <v>19.73159067361221</v>
      </c>
      <c r="M8" s="197">
        <v>16.795717990463533</v>
      </c>
      <c r="N8" s="197">
        <v>15.439653372507633</v>
      </c>
    </row>
    <row r="9" spans="1:19" x14ac:dyDescent="0.25">
      <c r="A9" s="109" t="str">
        <f t="shared" si="4"/>
        <v>Y0AABenchmark (for Direct Plans)</v>
      </c>
      <c r="B9" s="109" t="str">
        <f t="shared" si="5"/>
        <v>Benchmark (for Direct Plans)</v>
      </c>
      <c r="C9" s="109" t="str">
        <f>IFERROR(VLOOKUP(H9,'return Mapping'!A:D,4,),0)</f>
        <v>Benchmark</v>
      </c>
      <c r="D9" s="109" t="str">
        <f t="shared" si="6"/>
        <v>Direct Plan - Growth Option</v>
      </c>
      <c r="E9" s="109">
        <f>IFERROR(VLOOKUP(H9,'return Mapping'!$A:$D,3,0),0)</f>
        <v>0</v>
      </c>
      <c r="F9" s="109" t="str">
        <f t="shared" si="7"/>
        <v>Y0AA</v>
      </c>
      <c r="G9" s="109">
        <f>IFERROR(VLOOKUP(H9,'return Mapping'!$A:$D,2,0),0)</f>
        <v>0</v>
      </c>
      <c r="H9" s="178" t="s">
        <v>1851</v>
      </c>
      <c r="I9" s="208"/>
      <c r="J9" s="197">
        <v>20.240671291635802</v>
      </c>
      <c r="K9" s="197">
        <v>56.962451603177854</v>
      </c>
      <c r="L9" s="197">
        <v>19.029260839699937</v>
      </c>
      <c r="M9" s="197">
        <v>17.595198011384582</v>
      </c>
      <c r="N9" s="197">
        <v>14.983901227604379</v>
      </c>
    </row>
    <row r="10" spans="1:19" x14ac:dyDescent="0.25">
      <c r="A10" s="109" t="str">
        <f t="shared" si="4"/>
        <v>Y0DHRegular Plan - Growth</v>
      </c>
      <c r="B10" s="109" t="str">
        <f t="shared" si="5"/>
        <v>Regular Plan - Growth</v>
      </c>
      <c r="C10" s="109" t="str">
        <f>IFERROR(VLOOKUP(H10,'return Mapping'!A:D,4,),0)</f>
        <v>Nav</v>
      </c>
      <c r="D10" s="109" t="str">
        <f t="shared" si="6"/>
        <v>Regular Plan - Growth</v>
      </c>
      <c r="E10" s="109" t="str">
        <f>IFERROR(VLOOKUP(H10,'return Mapping'!$A:$D,3,0),0)</f>
        <v>Regular Plan - Growth</v>
      </c>
      <c r="F10" s="109" t="str">
        <f t="shared" si="7"/>
        <v>Y0DH</v>
      </c>
      <c r="G10" s="109" t="str">
        <f>IFERROR(VLOOKUP(H10,'return Mapping'!$A:$D,2,0),0)</f>
        <v>Y0DH</v>
      </c>
      <c r="H10" s="179" t="s">
        <v>1856</v>
      </c>
      <c r="I10" s="207"/>
      <c r="J10" s="196">
        <v>16.68461483236414</v>
      </c>
      <c r="K10" s="196">
        <v>40.329822137800029</v>
      </c>
      <c r="L10" s="196" t="s">
        <v>15</v>
      </c>
      <c r="M10" s="196" t="s">
        <v>15</v>
      </c>
      <c r="N10" s="196">
        <v>18.204163504787974</v>
      </c>
    </row>
    <row r="11" spans="1:19" x14ac:dyDescent="0.25">
      <c r="A11" s="109" t="str">
        <f t="shared" si="4"/>
        <v>Y0DHBenchmark</v>
      </c>
      <c r="B11" s="109" t="str">
        <f t="shared" si="5"/>
        <v>Benchmark</v>
      </c>
      <c r="C11" s="109" t="str">
        <f>IFERROR(VLOOKUP(H11,'return Mapping'!A:D,4,),0)</f>
        <v>Benchmark</v>
      </c>
      <c r="D11" s="109" t="str">
        <f t="shared" si="6"/>
        <v>Regular Plan - Growth</v>
      </c>
      <c r="E11" s="109">
        <f>IFERROR(VLOOKUP(H11,'return Mapping'!$A:$D,3,0),0)</f>
        <v>0</v>
      </c>
      <c r="F11" s="109" t="str">
        <f t="shared" si="7"/>
        <v>Y0DH</v>
      </c>
      <c r="G11" s="109">
        <f>IFERROR(VLOOKUP(H11,'return Mapping'!$A:$D,2,0),0)</f>
        <v>0</v>
      </c>
      <c r="H11" s="176" t="s">
        <v>1431</v>
      </c>
      <c r="I11" s="207"/>
      <c r="J11" s="196">
        <v>23.036729774261588</v>
      </c>
      <c r="K11" s="196">
        <v>62.867314767273605</v>
      </c>
      <c r="L11" s="196" t="s">
        <v>15</v>
      </c>
      <c r="M11" s="196" t="s">
        <v>15</v>
      </c>
      <c r="N11" s="196">
        <v>21.259874507747977</v>
      </c>
    </row>
    <row r="12" spans="1:19" x14ac:dyDescent="0.25">
      <c r="A12" s="109" t="str">
        <f t="shared" si="4"/>
        <v>Y0DHBenchmark</v>
      </c>
      <c r="B12" s="109" t="str">
        <f t="shared" si="5"/>
        <v>Benchmark</v>
      </c>
      <c r="C12" s="109" t="str">
        <f>IFERROR(VLOOKUP(H12,'return Mapping'!A:D,4,),0)</f>
        <v>Benchmark</v>
      </c>
      <c r="D12" s="109" t="str">
        <f t="shared" si="6"/>
        <v>Regular Plan - Growth</v>
      </c>
      <c r="E12" s="109">
        <f>IFERROR(VLOOKUP(H12,'return Mapping'!$A:$D,3,0),0)</f>
        <v>0</v>
      </c>
      <c r="F12" s="109" t="str">
        <f t="shared" si="7"/>
        <v>Y0DH</v>
      </c>
      <c r="G12" s="109">
        <f>IFERROR(VLOOKUP(H12,'return Mapping'!$A:$D,2,0),0)</f>
        <v>0</v>
      </c>
      <c r="H12" s="176" t="s">
        <v>1851</v>
      </c>
      <c r="I12" s="207"/>
      <c r="J12" s="196">
        <v>20.240671291635802</v>
      </c>
      <c r="K12" s="196">
        <v>56.962451603177854</v>
      </c>
      <c r="L12" s="196" t="s">
        <v>15</v>
      </c>
      <c r="M12" s="196" t="s">
        <v>15</v>
      </c>
      <c r="N12" s="196">
        <v>21.211211101689422</v>
      </c>
    </row>
    <row r="13" spans="1:19" x14ac:dyDescent="0.25">
      <c r="A13" s="109" t="str">
        <f t="shared" si="4"/>
        <v>Y0DHDirect Plan - Growth Option</v>
      </c>
      <c r="B13" s="109" t="str">
        <f t="shared" si="5"/>
        <v>Direct Plan - Growth Option</v>
      </c>
      <c r="C13" s="109" t="str">
        <f>IFERROR(VLOOKUP(H13,'return Mapping'!A:D,4,),0)</f>
        <v>Nav</v>
      </c>
      <c r="D13" s="109" t="str">
        <f t="shared" si="6"/>
        <v>Direct Plan - Growth Option</v>
      </c>
      <c r="E13" s="109" t="str">
        <f>IFERROR(VLOOKUP(H13,'return Mapping'!$A:$D,3,0),0)</f>
        <v>Direct Plan - Growth Option</v>
      </c>
      <c r="F13" s="109" t="str">
        <f t="shared" si="7"/>
        <v>Y0DH</v>
      </c>
      <c r="G13" s="109" t="str">
        <f>IFERROR(VLOOKUP(H13,'return Mapping'!$A:$D,2,0),0)</f>
        <v>Y0DH</v>
      </c>
      <c r="H13" s="180" t="s">
        <v>1857</v>
      </c>
      <c r="I13" s="208"/>
      <c r="J13" s="197">
        <v>17.395862454570874</v>
      </c>
      <c r="K13" s="197">
        <v>42.010483598241464</v>
      </c>
      <c r="L13" s="197" t="s">
        <v>15</v>
      </c>
      <c r="M13" s="197" t="s">
        <v>15</v>
      </c>
      <c r="N13" s="197">
        <v>19.551823919880885</v>
      </c>
    </row>
    <row r="14" spans="1:19" x14ac:dyDescent="0.25">
      <c r="A14" s="109" t="str">
        <f t="shared" si="4"/>
        <v>Y0DHBenchmark (for Direct Plans)</v>
      </c>
      <c r="B14" s="109" t="str">
        <f t="shared" si="5"/>
        <v>Benchmark (for Direct Plans)</v>
      </c>
      <c r="C14" s="109" t="str">
        <f>IFERROR(VLOOKUP(H14,'return Mapping'!A:D,4,),0)</f>
        <v>Benchmark</v>
      </c>
      <c r="D14" s="109" t="str">
        <f t="shared" si="6"/>
        <v>Direct Plan - Growth Option</v>
      </c>
      <c r="E14" s="109">
        <f>IFERROR(VLOOKUP(H14,'return Mapping'!$A:$D,3,0),0)</f>
        <v>0</v>
      </c>
      <c r="F14" s="109" t="str">
        <f t="shared" si="7"/>
        <v>Y0DH</v>
      </c>
      <c r="G14" s="109">
        <f>IFERROR(VLOOKUP(H14,'return Mapping'!$A:$D,2,0),0)</f>
        <v>0</v>
      </c>
      <c r="H14" s="178" t="s">
        <v>1431</v>
      </c>
      <c r="I14" s="208"/>
      <c r="J14" s="197">
        <v>23.036729774261588</v>
      </c>
      <c r="K14" s="197">
        <v>62.867314767273605</v>
      </c>
      <c r="L14" s="197" t="s">
        <v>15</v>
      </c>
      <c r="M14" s="197" t="s">
        <v>15</v>
      </c>
      <c r="N14" s="197">
        <v>21.259874507747977</v>
      </c>
    </row>
    <row r="15" spans="1:19" x14ac:dyDescent="0.25">
      <c r="A15" s="109" t="str">
        <f t="shared" si="4"/>
        <v>Y0DHBenchmark (for Direct Plans)</v>
      </c>
      <c r="B15" s="109" t="str">
        <f t="shared" si="5"/>
        <v>Benchmark (for Direct Plans)</v>
      </c>
      <c r="C15" s="109" t="str">
        <f>IFERROR(VLOOKUP(H15,'return Mapping'!A:D,4,),0)</f>
        <v>Benchmark</v>
      </c>
      <c r="D15" s="109" t="str">
        <f t="shared" si="6"/>
        <v>Direct Plan - Growth Option</v>
      </c>
      <c r="E15" s="109">
        <f>IFERROR(VLOOKUP(H15,'return Mapping'!$A:$D,3,0),0)</f>
        <v>0</v>
      </c>
      <c r="F15" s="109" t="str">
        <f t="shared" si="7"/>
        <v>Y0DH</v>
      </c>
      <c r="G15" s="109">
        <f>IFERROR(VLOOKUP(H15,'return Mapping'!$A:$D,2,0),0)</f>
        <v>0</v>
      </c>
      <c r="H15" s="178" t="s">
        <v>1851</v>
      </c>
      <c r="I15" s="208"/>
      <c r="J15" s="197">
        <v>20.240671291635802</v>
      </c>
      <c r="K15" s="197">
        <v>56.962451603177854</v>
      </c>
      <c r="L15" s="197" t="s">
        <v>15</v>
      </c>
      <c r="M15" s="197" t="s">
        <v>15</v>
      </c>
      <c r="N15" s="197">
        <v>21.211211101689422</v>
      </c>
    </row>
    <row r="16" spans="1:19" x14ac:dyDescent="0.25">
      <c r="A16" s="109" t="str">
        <f t="shared" si="4"/>
        <v>Y0BBRegular Plan - Growth</v>
      </c>
      <c r="B16" s="109" t="str">
        <f t="shared" si="5"/>
        <v>Regular Plan - Growth</v>
      </c>
      <c r="C16" s="109" t="str">
        <f>IFERROR(VLOOKUP(H16,'return Mapping'!A:D,4,),0)</f>
        <v>Nav</v>
      </c>
      <c r="D16" s="109" t="str">
        <f t="shared" si="6"/>
        <v>Regular Plan - Growth</v>
      </c>
      <c r="E16" s="109" t="str">
        <f>IFERROR(VLOOKUP(H16,'return Mapping'!$A:$D,3,0),0)</f>
        <v>Regular Plan - Growth</v>
      </c>
      <c r="F16" s="109" t="str">
        <f t="shared" si="7"/>
        <v>Y0BB</v>
      </c>
      <c r="G16" s="109" t="str">
        <f>IFERROR(VLOOKUP(H16,'return Mapping'!$A:$D,2,0),0)</f>
        <v>Y0BB</v>
      </c>
      <c r="H16" s="179" t="s">
        <v>1858</v>
      </c>
      <c r="I16" s="207"/>
      <c r="J16" s="196">
        <v>19.976035604245123</v>
      </c>
      <c r="K16" s="196">
        <v>52.968136185072012</v>
      </c>
      <c r="L16" s="196">
        <v>17.498741448849529</v>
      </c>
      <c r="M16" s="196">
        <v>15.275021339000695</v>
      </c>
      <c r="N16" s="196">
        <v>19.430286383313543</v>
      </c>
    </row>
    <row r="17" spans="1:14" x14ac:dyDescent="0.25">
      <c r="A17" s="109" t="str">
        <f t="shared" si="4"/>
        <v>Y0BBBenchmark</v>
      </c>
      <c r="B17" s="109" t="str">
        <f t="shared" si="5"/>
        <v>Benchmark</v>
      </c>
      <c r="C17" s="109" t="str">
        <f>IFERROR(VLOOKUP(H17,'return Mapping'!A:D,4,),0)</f>
        <v>Benchmark</v>
      </c>
      <c r="D17" s="109" t="str">
        <f t="shared" si="6"/>
        <v>Regular Plan - Growth</v>
      </c>
      <c r="E17" s="109">
        <f>IFERROR(VLOOKUP(H17,'return Mapping'!$A:$D,3,0),0)</f>
        <v>0</v>
      </c>
      <c r="F17" s="109" t="str">
        <f t="shared" si="7"/>
        <v>Y0BB</v>
      </c>
      <c r="G17" s="109">
        <f>IFERROR(VLOOKUP(H17,'return Mapping'!$A:$D,2,0),0)</f>
        <v>0</v>
      </c>
      <c r="H17" s="176" t="s">
        <v>1446</v>
      </c>
      <c r="I17" s="207"/>
      <c r="J17" s="196">
        <v>28.966409900646806</v>
      </c>
      <c r="K17" s="196">
        <v>80.545573960984413</v>
      </c>
      <c r="L17" s="196">
        <v>22.065314151688533</v>
      </c>
      <c r="M17" s="196">
        <v>15.710046940460188</v>
      </c>
      <c r="N17" s="196">
        <v>18.342191637503191</v>
      </c>
    </row>
    <row r="18" spans="1:14" x14ac:dyDescent="0.25">
      <c r="A18" s="109" t="str">
        <f t="shared" si="4"/>
        <v>Y0BBBenchmark</v>
      </c>
      <c r="B18" s="109" t="str">
        <f t="shared" si="5"/>
        <v>Benchmark</v>
      </c>
      <c r="C18" s="109" t="str">
        <f>IFERROR(VLOOKUP(H18,'return Mapping'!A:D,4,),0)</f>
        <v>Benchmark</v>
      </c>
      <c r="D18" s="109" t="str">
        <f t="shared" si="6"/>
        <v>Regular Plan - Growth</v>
      </c>
      <c r="E18" s="109">
        <f>IFERROR(VLOOKUP(H18,'return Mapping'!$A:$D,3,0),0)</f>
        <v>0</v>
      </c>
      <c r="F18" s="109" t="str">
        <f t="shared" si="7"/>
        <v>Y0BB</v>
      </c>
      <c r="G18" s="109">
        <f>IFERROR(VLOOKUP(H18,'return Mapping'!$A:$D,2,0),0)</f>
        <v>0</v>
      </c>
      <c r="H18" s="176" t="s">
        <v>1851</v>
      </c>
      <c r="I18" s="207"/>
      <c r="J18" s="196">
        <v>20.240671291635802</v>
      </c>
      <c r="K18" s="196">
        <v>56.962451603177854</v>
      </c>
      <c r="L18" s="196">
        <v>19.029260839699937</v>
      </c>
      <c r="M18" s="196">
        <v>17.595198011384582</v>
      </c>
      <c r="N18" s="196">
        <v>16.509743701008773</v>
      </c>
    </row>
    <row r="19" spans="1:14" x14ac:dyDescent="0.25">
      <c r="A19" s="109" t="str">
        <f t="shared" si="4"/>
        <v>Y0BBDirect Plan - Growth Option</v>
      </c>
      <c r="B19" s="109" t="str">
        <f t="shared" si="5"/>
        <v>Direct Plan - Growth Option</v>
      </c>
      <c r="C19" s="109" t="str">
        <f>IFERROR(VLOOKUP(H19,'return Mapping'!A:D,4,),0)</f>
        <v>Nav</v>
      </c>
      <c r="D19" s="109" t="str">
        <f t="shared" si="6"/>
        <v>Direct Plan - Growth Option</v>
      </c>
      <c r="E19" s="109" t="str">
        <f>IFERROR(VLOOKUP(H19,'return Mapping'!$A:$D,3,0),0)</f>
        <v>Direct Plan - Growth Option</v>
      </c>
      <c r="F19" s="109" t="str">
        <f t="shared" si="7"/>
        <v>Y0BB</v>
      </c>
      <c r="G19" s="109" t="str">
        <f>IFERROR(VLOOKUP(H19,'return Mapping'!$A:$D,2,0),0)</f>
        <v>Y0BB</v>
      </c>
      <c r="H19" s="180" t="s">
        <v>1859</v>
      </c>
      <c r="I19" s="208"/>
      <c r="J19" s="197">
        <v>20.685823146531202</v>
      </c>
      <c r="K19" s="197">
        <v>54.72184531886024</v>
      </c>
      <c r="L19" s="197">
        <v>18.865961167519131</v>
      </c>
      <c r="M19" s="197">
        <v>16.484156855182739</v>
      </c>
      <c r="N19" s="197">
        <v>21.046714998402692</v>
      </c>
    </row>
    <row r="20" spans="1:14" x14ac:dyDescent="0.25">
      <c r="A20" s="109" t="str">
        <f t="shared" si="4"/>
        <v>Y0BBBenchmark (for Direct Plans)</v>
      </c>
      <c r="B20" s="109" t="str">
        <f t="shared" si="5"/>
        <v>Benchmark (for Direct Plans)</v>
      </c>
      <c r="C20" s="109" t="str">
        <f>IFERROR(VLOOKUP(H20,'return Mapping'!A:D,4,),0)</f>
        <v>Benchmark</v>
      </c>
      <c r="D20" s="109" t="str">
        <f t="shared" si="6"/>
        <v>Direct Plan - Growth Option</v>
      </c>
      <c r="E20" s="109">
        <f>IFERROR(VLOOKUP(H20,'return Mapping'!$A:$D,3,0),0)</f>
        <v>0</v>
      </c>
      <c r="F20" s="109" t="str">
        <f t="shared" si="7"/>
        <v>Y0BB</v>
      </c>
      <c r="G20" s="109">
        <f>IFERROR(VLOOKUP(H20,'return Mapping'!$A:$D,2,0),0)</f>
        <v>0</v>
      </c>
      <c r="H20" s="178" t="s">
        <v>1446</v>
      </c>
      <c r="I20" s="208"/>
      <c r="J20" s="197">
        <v>28.966409900646806</v>
      </c>
      <c r="K20" s="197">
        <v>80.545573960984413</v>
      </c>
      <c r="L20" s="197">
        <v>22.065314151688533</v>
      </c>
      <c r="M20" s="197">
        <v>15.710046940460188</v>
      </c>
      <c r="N20" s="197">
        <v>16.826273663198176</v>
      </c>
    </row>
    <row r="21" spans="1:14" x14ac:dyDescent="0.25">
      <c r="A21" s="109" t="str">
        <f t="shared" si="4"/>
        <v>Y0BBBenchmark (for Direct Plans)</v>
      </c>
      <c r="B21" s="109" t="str">
        <f t="shared" si="5"/>
        <v>Benchmark (for Direct Plans)</v>
      </c>
      <c r="C21" s="109" t="str">
        <f>IFERROR(VLOOKUP(H21,'return Mapping'!A:D,4,),0)</f>
        <v>Benchmark</v>
      </c>
      <c r="D21" s="109" t="str">
        <f t="shared" si="6"/>
        <v>Direct Plan - Growth Option</v>
      </c>
      <c r="E21" s="109">
        <f>IFERROR(VLOOKUP(H21,'return Mapping'!$A:$D,3,0),0)</f>
        <v>0</v>
      </c>
      <c r="F21" s="109" t="str">
        <f t="shared" si="7"/>
        <v>Y0BB</v>
      </c>
      <c r="G21" s="109">
        <f>IFERROR(VLOOKUP(H21,'return Mapping'!$A:$D,2,0),0)</f>
        <v>0</v>
      </c>
      <c r="H21" s="178" t="s">
        <v>1851</v>
      </c>
      <c r="I21" s="208"/>
      <c r="J21" s="197">
        <v>20.240671291635802</v>
      </c>
      <c r="K21" s="197">
        <v>56.962451603177854</v>
      </c>
      <c r="L21" s="197">
        <v>19.029260839699937</v>
      </c>
      <c r="M21" s="197">
        <v>17.595198011384582</v>
      </c>
      <c r="N21" s="197">
        <v>14.983901227604379</v>
      </c>
    </row>
    <row r="22" spans="1:14" x14ac:dyDescent="0.25">
      <c r="A22" s="109" t="str">
        <f t="shared" si="4"/>
        <v>Y0ADRegular Plan - Growth</v>
      </c>
      <c r="B22" s="109" t="str">
        <f t="shared" si="5"/>
        <v>Regular Plan - Growth</v>
      </c>
      <c r="C22" s="109" t="str">
        <f>IFERROR(VLOOKUP(H22,'return Mapping'!A:D,4,),0)</f>
        <v>Nav</v>
      </c>
      <c r="D22" s="109" t="str">
        <f t="shared" si="6"/>
        <v>Regular Plan - Growth</v>
      </c>
      <c r="E22" s="109" t="str">
        <f>IFERROR(VLOOKUP(H22,'return Mapping'!$A:$D,3,0),0)</f>
        <v>Regular Plan - Growth</v>
      </c>
      <c r="F22" s="109" t="str">
        <f t="shared" si="7"/>
        <v>Y0AD</v>
      </c>
      <c r="G22" s="109" t="str">
        <f>IFERROR(VLOOKUP(H22,'return Mapping'!$A:$D,2,0),0)</f>
        <v>Y0AD</v>
      </c>
      <c r="H22" s="181" t="s">
        <v>1938</v>
      </c>
      <c r="I22" s="207"/>
      <c r="J22" s="196">
        <v>24.862580207169916</v>
      </c>
      <c r="K22" s="196">
        <v>63.453930393899441</v>
      </c>
      <c r="L22" s="196">
        <v>18.011912384581198</v>
      </c>
      <c r="M22" s="196">
        <v>14.719891516093874</v>
      </c>
      <c r="N22" s="196">
        <v>15.991596565055266</v>
      </c>
    </row>
    <row r="23" spans="1:14" x14ac:dyDescent="0.25">
      <c r="A23" s="109" t="str">
        <f t="shared" si="4"/>
        <v>Y0ADBenchmark</v>
      </c>
      <c r="B23" s="109" t="str">
        <f t="shared" si="5"/>
        <v>Benchmark</v>
      </c>
      <c r="C23" s="109" t="str">
        <f>IFERROR(VLOOKUP(H23,'return Mapping'!A:D,4,),0)</f>
        <v>Benchmark</v>
      </c>
      <c r="D23" s="109" t="str">
        <f t="shared" si="6"/>
        <v>Regular Plan - Growth</v>
      </c>
      <c r="E23" s="109">
        <f>IFERROR(VLOOKUP(H23,'return Mapping'!$A:$D,3,0),0)</f>
        <v>0</v>
      </c>
      <c r="F23" s="109" t="str">
        <f t="shared" si="7"/>
        <v>Y0AD</v>
      </c>
      <c r="G23" s="109">
        <f>IFERROR(VLOOKUP(H23,'return Mapping'!$A:$D,2,0),0)</f>
        <v>0</v>
      </c>
      <c r="H23" s="176" t="s">
        <v>1854</v>
      </c>
      <c r="I23" s="207"/>
      <c r="J23" s="196">
        <v>21.933769018766867</v>
      </c>
      <c r="K23" s="196">
        <v>61.222462203023767</v>
      </c>
      <c r="L23" s="196">
        <v>19.444773569141493</v>
      </c>
      <c r="M23" s="196">
        <v>16.850483050752118</v>
      </c>
      <c r="N23" s="196">
        <v>12.647097746072689</v>
      </c>
    </row>
    <row r="24" spans="1:14" x14ac:dyDescent="0.25">
      <c r="A24" s="109" t="str">
        <f t="shared" si="4"/>
        <v>Y0ADBenchmark</v>
      </c>
      <c r="B24" s="109" t="str">
        <f t="shared" si="5"/>
        <v>Benchmark</v>
      </c>
      <c r="C24" s="109" t="str">
        <f>IFERROR(VLOOKUP(H24,'return Mapping'!A:D,4,),0)</f>
        <v>Benchmark</v>
      </c>
      <c r="D24" s="109" t="str">
        <f t="shared" si="6"/>
        <v>Regular Plan - Growth</v>
      </c>
      <c r="E24" s="109">
        <f>IFERROR(VLOOKUP(H24,'return Mapping'!$A:$D,3,0),0)</f>
        <v>0</v>
      </c>
      <c r="F24" s="109" t="str">
        <f t="shared" si="7"/>
        <v>Y0AD</v>
      </c>
      <c r="G24" s="109">
        <f>IFERROR(VLOOKUP(H24,'return Mapping'!$A:$D,2,0),0)</f>
        <v>0</v>
      </c>
      <c r="H24" s="176" t="s">
        <v>1851</v>
      </c>
      <c r="I24" s="207"/>
      <c r="J24" s="196">
        <v>20.240671291635802</v>
      </c>
      <c r="K24" s="196">
        <v>56.962451603177854</v>
      </c>
      <c r="L24" s="196">
        <v>19.029260839699937</v>
      </c>
      <c r="M24" s="196">
        <v>17.595198011384582</v>
      </c>
      <c r="N24" s="196">
        <v>12.45686932512433</v>
      </c>
    </row>
    <row r="25" spans="1:14" x14ac:dyDescent="0.25">
      <c r="A25" s="109" t="str">
        <f t="shared" si="4"/>
        <v>Y0ADDirect Plan - Growth Option</v>
      </c>
      <c r="B25" s="109" t="str">
        <f t="shared" si="5"/>
        <v>Direct Plan - Growth Option</v>
      </c>
      <c r="C25" s="109" t="str">
        <f>IFERROR(VLOOKUP(H25,'return Mapping'!A:D,4,),0)</f>
        <v>Nav</v>
      </c>
      <c r="D25" s="109" t="str">
        <f t="shared" si="6"/>
        <v>Direct Plan - Growth Option</v>
      </c>
      <c r="E25" s="109" t="str">
        <f>IFERROR(VLOOKUP(H25,'return Mapping'!$A:$D,3,0),0)</f>
        <v>Direct Plan - Growth Option</v>
      </c>
      <c r="F25" s="109" t="str">
        <f t="shared" si="7"/>
        <v>Y0AD</v>
      </c>
      <c r="G25" s="109" t="str">
        <f>IFERROR(VLOOKUP(H25,'return Mapping'!$A:$D,2,0),0)</f>
        <v>Y0AD</v>
      </c>
      <c r="H25" s="182" t="s">
        <v>1939</v>
      </c>
      <c r="I25" s="208"/>
      <c r="J25" s="197">
        <v>25.472836199317083</v>
      </c>
      <c r="K25" s="197">
        <v>65.026220250100849</v>
      </c>
      <c r="L25" s="197">
        <v>19.167934877654403</v>
      </c>
      <c r="M25" s="197">
        <v>15.780373105590551</v>
      </c>
      <c r="N25" s="197">
        <v>20.185417569499521</v>
      </c>
    </row>
    <row r="26" spans="1:14" x14ac:dyDescent="0.25">
      <c r="A26" s="109" t="str">
        <f t="shared" si="4"/>
        <v>Y0ADBenchmark (for Direct Plans)</v>
      </c>
      <c r="B26" s="109" t="str">
        <f t="shared" si="5"/>
        <v>Benchmark (for Direct Plans)</v>
      </c>
      <c r="C26" s="109" t="str">
        <f>IFERROR(VLOOKUP(H26,'return Mapping'!A:D,4,),0)</f>
        <v>Benchmark</v>
      </c>
      <c r="D26" s="109" t="str">
        <f t="shared" si="6"/>
        <v>Direct Plan - Growth Option</v>
      </c>
      <c r="E26" s="109">
        <f>IFERROR(VLOOKUP(H26,'return Mapping'!$A:$D,3,0),0)</f>
        <v>0</v>
      </c>
      <c r="F26" s="109" t="str">
        <f t="shared" si="7"/>
        <v>Y0AD</v>
      </c>
      <c r="G26" s="109">
        <f>IFERROR(VLOOKUP(H26,'return Mapping'!$A:$D,2,0),0)</f>
        <v>0</v>
      </c>
      <c r="H26" s="178" t="s">
        <v>1854</v>
      </c>
      <c r="I26" s="208"/>
      <c r="J26" s="197">
        <v>21.933769018766867</v>
      </c>
      <c r="K26" s="197">
        <v>61.222462203023767</v>
      </c>
      <c r="L26" s="197">
        <v>19.444773569141493</v>
      </c>
      <c r="M26" s="197">
        <v>16.850483050752118</v>
      </c>
      <c r="N26" s="197">
        <v>15.404448861178931</v>
      </c>
    </row>
    <row r="27" spans="1:14" x14ac:dyDescent="0.25">
      <c r="A27" s="109" t="str">
        <f t="shared" si="4"/>
        <v>Y0ADBenchmark (for Direct Plans)</v>
      </c>
      <c r="B27" s="109" t="str">
        <f t="shared" si="5"/>
        <v>Benchmark (for Direct Plans)</v>
      </c>
      <c r="C27" s="109" t="str">
        <f>IFERROR(VLOOKUP(H27,'return Mapping'!A:D,4,),0)</f>
        <v>Benchmark</v>
      </c>
      <c r="D27" s="109" t="str">
        <f t="shared" si="6"/>
        <v>Direct Plan - Growth Option</v>
      </c>
      <c r="E27" s="109">
        <f>IFERROR(VLOOKUP(H27,'return Mapping'!$A:$D,3,0),0)</f>
        <v>0</v>
      </c>
      <c r="F27" s="109" t="str">
        <f t="shared" si="7"/>
        <v>Y0AD</v>
      </c>
      <c r="G27" s="109">
        <f>IFERROR(VLOOKUP(H27,'return Mapping'!$A:$D,2,0),0)</f>
        <v>0</v>
      </c>
      <c r="H27" s="178" t="s">
        <v>1851</v>
      </c>
      <c r="I27" s="208"/>
      <c r="J27" s="197">
        <v>20.240671291635802</v>
      </c>
      <c r="K27" s="197">
        <v>56.962451603177854</v>
      </c>
      <c r="L27" s="197">
        <v>19.029260839699937</v>
      </c>
      <c r="M27" s="197">
        <v>17.595198011384582</v>
      </c>
      <c r="N27" s="197">
        <v>14.983901227604379</v>
      </c>
    </row>
    <row r="28" spans="1:14" x14ac:dyDescent="0.25">
      <c r="A28" s="109" t="str">
        <f t="shared" si="4"/>
        <v>Y0D1Regular Plan - Growth</v>
      </c>
      <c r="B28" s="109" t="str">
        <f t="shared" si="5"/>
        <v>Regular Plan - Growth</v>
      </c>
      <c r="C28" s="109" t="str">
        <f>IFERROR(VLOOKUP(H28,'return Mapping'!A:D,4,),0)</f>
        <v>Nav</v>
      </c>
      <c r="D28" s="109" t="str">
        <f t="shared" si="6"/>
        <v>Regular Plan - Growth</v>
      </c>
      <c r="E28" s="109" t="str">
        <f>IFERROR(VLOOKUP(H28,'return Mapping'!$A:$D,3,0),0)</f>
        <v>Regular Plan - Growth</v>
      </c>
      <c r="F28" s="109" t="str">
        <f t="shared" si="7"/>
        <v>Y0D1</v>
      </c>
      <c r="G28" s="109" t="str">
        <f>IFERROR(VLOOKUP(H28,'return Mapping'!$A:$D,2,0),0)</f>
        <v>Y0D1</v>
      </c>
      <c r="H28" s="175" t="s">
        <v>1942</v>
      </c>
      <c r="I28" s="209"/>
      <c r="J28" s="198">
        <v>41.604101207210185</v>
      </c>
      <c r="K28" s="198">
        <v>93.378500451671172</v>
      </c>
      <c r="L28" s="198">
        <v>20.737022933485804</v>
      </c>
      <c r="M28" s="198">
        <v>18.513422183155591</v>
      </c>
      <c r="N28" s="198">
        <v>21.743094359093028</v>
      </c>
    </row>
    <row r="29" spans="1:14" x14ac:dyDescent="0.25">
      <c r="A29" s="109" t="str">
        <f t="shared" si="4"/>
        <v>Y0D1Benchmark</v>
      </c>
      <c r="B29" s="109" t="str">
        <f t="shared" si="5"/>
        <v>Benchmark</v>
      </c>
      <c r="C29" s="109" t="str">
        <f>IFERROR(VLOOKUP(H29,'return Mapping'!A:D,4,),0)</f>
        <v>Benchmark</v>
      </c>
      <c r="D29" s="109" t="str">
        <f t="shared" si="6"/>
        <v>Regular Plan - Growth</v>
      </c>
      <c r="E29" s="109">
        <f>IFERROR(VLOOKUP(H29,'return Mapping'!$A:$D,3,0),0)</f>
        <v>0</v>
      </c>
      <c r="F29" s="109" t="str">
        <f t="shared" si="7"/>
        <v>Y0D1</v>
      </c>
      <c r="G29" s="109">
        <f>IFERROR(VLOOKUP(H29,'return Mapping'!$A:$D,2,0),0)</f>
        <v>0</v>
      </c>
      <c r="H29" s="176" t="s">
        <v>1423</v>
      </c>
      <c r="I29" s="207"/>
      <c r="J29" s="196">
        <v>36.686661414435306</v>
      </c>
      <c r="K29" s="196">
        <v>90.410747426934108</v>
      </c>
      <c r="L29" s="196">
        <v>25.980476225300908</v>
      </c>
      <c r="M29" s="196">
        <v>18.066893380995875</v>
      </c>
      <c r="N29" s="196">
        <v>20.413070110927322</v>
      </c>
    </row>
    <row r="30" spans="1:14" x14ac:dyDescent="0.25">
      <c r="A30" s="109" t="str">
        <f t="shared" si="4"/>
        <v>Y0D1Benchmark</v>
      </c>
      <c r="B30" s="109" t="str">
        <f t="shared" si="5"/>
        <v>Benchmark</v>
      </c>
      <c r="C30" s="109" t="str">
        <f>IFERROR(VLOOKUP(H30,'return Mapping'!A:D,4,),0)</f>
        <v>Benchmark</v>
      </c>
      <c r="D30" s="109" t="str">
        <f t="shared" si="6"/>
        <v>Regular Plan - Growth</v>
      </c>
      <c r="E30" s="109">
        <f>IFERROR(VLOOKUP(H30,'return Mapping'!$A:$D,3,0),0)</f>
        <v>0</v>
      </c>
      <c r="F30" s="109" t="str">
        <f t="shared" si="7"/>
        <v>Y0D1</v>
      </c>
      <c r="G30" s="109">
        <f>IFERROR(VLOOKUP(H30,'return Mapping'!$A:$D,2,0),0)</f>
        <v>0</v>
      </c>
      <c r="H30" s="176" t="s">
        <v>1851</v>
      </c>
      <c r="I30" s="207"/>
      <c r="J30" s="196">
        <v>20.240671291635802</v>
      </c>
      <c r="K30" s="196">
        <v>56.962451603177854</v>
      </c>
      <c r="L30" s="196">
        <v>19.029260839699937</v>
      </c>
      <c r="M30" s="196">
        <v>17.595198011384582</v>
      </c>
      <c r="N30" s="196">
        <v>14.793610334704187</v>
      </c>
    </row>
    <row r="31" spans="1:14" x14ac:dyDescent="0.25">
      <c r="A31" s="109" t="str">
        <f t="shared" si="4"/>
        <v>Y0D1Direct Plan - Growth Option</v>
      </c>
      <c r="B31" s="109" t="str">
        <f t="shared" si="5"/>
        <v>Direct Plan - Growth Option</v>
      </c>
      <c r="C31" s="109" t="str">
        <f>IFERROR(VLOOKUP(H31,'return Mapping'!A:D,4,),0)</f>
        <v>Nav</v>
      </c>
      <c r="D31" s="109" t="str">
        <f t="shared" si="6"/>
        <v>Direct Plan - Growth Option</v>
      </c>
      <c r="E31" s="109" t="str">
        <f>IFERROR(VLOOKUP(H31,'return Mapping'!$A:$D,3,0),0)</f>
        <v>Direct Plan - Growth Option</v>
      </c>
      <c r="F31" s="109" t="str">
        <f t="shared" si="7"/>
        <v>Y0D1</v>
      </c>
      <c r="G31" s="109" t="str">
        <f>IFERROR(VLOOKUP(H31,'return Mapping'!$A:$D,2,0),0)</f>
        <v>Y0D1</v>
      </c>
      <c r="H31" s="177" t="s">
        <v>1943</v>
      </c>
      <c r="I31" s="208"/>
      <c r="J31" s="197">
        <v>42.360376066247426</v>
      </c>
      <c r="K31" s="197">
        <v>95.439781177878459</v>
      </c>
      <c r="L31" s="197">
        <v>22.090707064098435</v>
      </c>
      <c r="M31" s="197">
        <v>19.693241372070382</v>
      </c>
      <c r="N31" s="197">
        <v>22.832784374021099</v>
      </c>
    </row>
    <row r="32" spans="1:14" x14ac:dyDescent="0.25">
      <c r="A32" s="109" t="str">
        <f t="shared" si="4"/>
        <v>Y0D1Benchmark (for Direct Plans)</v>
      </c>
      <c r="B32" s="109" t="str">
        <f t="shared" si="5"/>
        <v>Benchmark (for Direct Plans)</v>
      </c>
      <c r="C32" s="109" t="str">
        <f>IFERROR(VLOOKUP(H32,'return Mapping'!A:D,4,),0)</f>
        <v>Benchmark</v>
      </c>
      <c r="D32" s="109" t="str">
        <f t="shared" si="6"/>
        <v>Direct Plan - Growth Option</v>
      </c>
      <c r="E32" s="109">
        <f>IFERROR(VLOOKUP(H32,'return Mapping'!$A:$D,3,0),0)</f>
        <v>0</v>
      </c>
      <c r="F32" s="109" t="str">
        <f t="shared" si="7"/>
        <v>Y0D1</v>
      </c>
      <c r="G32" s="109">
        <f>IFERROR(VLOOKUP(H32,'return Mapping'!$A:$D,2,0),0)</f>
        <v>0</v>
      </c>
      <c r="H32" s="178" t="s">
        <v>1423</v>
      </c>
      <c r="I32" s="208"/>
      <c r="J32" s="197">
        <v>36.686661414435306</v>
      </c>
      <c r="K32" s="197">
        <v>90.410747426934108</v>
      </c>
      <c r="L32" s="197">
        <v>25.980476225300908</v>
      </c>
      <c r="M32" s="197">
        <v>18.066893380995875</v>
      </c>
      <c r="N32" s="197">
        <v>20.413070110927322</v>
      </c>
    </row>
    <row r="33" spans="1:16" x14ac:dyDescent="0.25">
      <c r="A33" s="109" t="str">
        <f t="shared" si="4"/>
        <v>Y0D1Benchmark (for Direct Plans)</v>
      </c>
      <c r="B33" s="109" t="str">
        <f t="shared" si="5"/>
        <v>Benchmark (for Direct Plans)</v>
      </c>
      <c r="C33" s="109" t="str">
        <f>IFERROR(VLOOKUP(H33,'return Mapping'!A:D,4,),0)</f>
        <v>Benchmark</v>
      </c>
      <c r="D33" s="109" t="str">
        <f t="shared" si="6"/>
        <v>Direct Plan - Growth Option</v>
      </c>
      <c r="E33" s="109">
        <f>IFERROR(VLOOKUP(H33,'return Mapping'!$A:$D,3,0),0)</f>
        <v>0</v>
      </c>
      <c r="F33" s="109" t="str">
        <f t="shared" si="7"/>
        <v>Y0D1</v>
      </c>
      <c r="G33" s="109">
        <f>IFERROR(VLOOKUP(H33,'return Mapping'!$A:$D,2,0),0)</f>
        <v>0</v>
      </c>
      <c r="H33" s="178" t="s">
        <v>1851</v>
      </c>
      <c r="I33" s="208"/>
      <c r="J33" s="197">
        <v>20.240671291635802</v>
      </c>
      <c r="K33" s="197">
        <v>56.962451603177854</v>
      </c>
      <c r="L33" s="197">
        <v>19.029260839699937</v>
      </c>
      <c r="M33" s="197">
        <v>17.595198011384582</v>
      </c>
      <c r="N33" s="197">
        <v>14.793610334704187</v>
      </c>
    </row>
    <row r="34" spans="1:16" x14ac:dyDescent="0.25">
      <c r="A34" s="109" t="str">
        <f t="shared" si="4"/>
        <v>Y0ATRegular Plan - Growth</v>
      </c>
      <c r="B34" s="109" t="str">
        <f t="shared" si="5"/>
        <v>Regular Plan - Growth</v>
      </c>
      <c r="C34" s="109" t="str">
        <f>IFERROR(VLOOKUP(H34,'return Mapping'!A:D,4,),0)</f>
        <v>Nav</v>
      </c>
      <c r="D34" s="109" t="str">
        <f t="shared" si="6"/>
        <v>Regular Plan - Growth</v>
      </c>
      <c r="E34" s="109" t="str">
        <f>IFERROR(VLOOKUP(H34,'return Mapping'!$A:$D,3,0),0)</f>
        <v>Regular Plan - Growth</v>
      </c>
      <c r="F34" s="109" t="str">
        <f t="shared" si="7"/>
        <v>Y0AT</v>
      </c>
      <c r="G34" s="109" t="str">
        <f>IFERROR(VLOOKUP(H34,'return Mapping'!$A:$D,2,0),0)</f>
        <v>Y0AT</v>
      </c>
      <c r="H34" s="183" t="s">
        <v>1930</v>
      </c>
      <c r="I34" s="210"/>
      <c r="J34" s="199">
        <v>8.0075005208695149</v>
      </c>
      <c r="K34" s="199">
        <v>15.606764541906703</v>
      </c>
      <c r="L34" s="199">
        <v>10.071495625445003</v>
      </c>
      <c r="M34" s="199">
        <v>8.6367947061312123</v>
      </c>
      <c r="N34" s="199">
        <v>11.24100386330873</v>
      </c>
    </row>
    <row r="35" spans="1:16" x14ac:dyDescent="0.25">
      <c r="A35" s="109" t="str">
        <f t="shared" si="4"/>
        <v>Y0ATBenchmark</v>
      </c>
      <c r="B35" s="109" t="str">
        <f t="shared" si="5"/>
        <v>Benchmark</v>
      </c>
      <c r="C35" s="109" t="str">
        <f>IFERROR(VLOOKUP(H35,'return Mapping'!A:D,4,),0)</f>
        <v>Benchmark</v>
      </c>
      <c r="D35" s="109" t="str">
        <f t="shared" si="6"/>
        <v>Regular Plan - Growth</v>
      </c>
      <c r="E35" s="109">
        <f>IFERROR(VLOOKUP(H35,'return Mapping'!$A:$D,3,0),0)</f>
        <v>0</v>
      </c>
      <c r="F35" s="109" t="str">
        <f t="shared" si="7"/>
        <v>Y0AT</v>
      </c>
      <c r="G35" s="109">
        <f>IFERROR(VLOOKUP(H35,'return Mapping'!$A:$D,2,0),0)</f>
        <v>0</v>
      </c>
      <c r="H35" s="184" t="s">
        <v>1860</v>
      </c>
      <c r="I35" s="210"/>
      <c r="J35" s="199">
        <v>12.291232827431475</v>
      </c>
      <c r="K35" s="199">
        <v>31.257936587084735</v>
      </c>
      <c r="L35" s="199">
        <v>14.882166109002615</v>
      </c>
      <c r="M35" s="199">
        <v>12.765484935554227</v>
      </c>
      <c r="N35" s="199">
        <v>11.402444984004223</v>
      </c>
    </row>
    <row r="36" spans="1:16" x14ac:dyDescent="0.25">
      <c r="A36" s="109" t="str">
        <f t="shared" si="4"/>
        <v>Y0ATBenchmark</v>
      </c>
      <c r="B36" s="109" t="str">
        <f t="shared" si="5"/>
        <v>Benchmark</v>
      </c>
      <c r="C36" s="109" t="str">
        <f>IFERROR(VLOOKUP(H36,'return Mapping'!A:D,4,),0)</f>
        <v>Benchmark</v>
      </c>
      <c r="D36" s="109" t="str">
        <f t="shared" si="6"/>
        <v>Regular Plan - Growth</v>
      </c>
      <c r="E36" s="109">
        <f>IFERROR(VLOOKUP(H36,'return Mapping'!$A:$D,3,0),0)</f>
        <v>0</v>
      </c>
      <c r="F36" s="109" t="str">
        <f t="shared" si="7"/>
        <v>Y0AT</v>
      </c>
      <c r="G36" s="109">
        <f>IFERROR(VLOOKUP(H36,'return Mapping'!$A:$D,2,0),0)</f>
        <v>0</v>
      </c>
      <c r="H36" s="184" t="s">
        <v>1851</v>
      </c>
      <c r="I36" s="210"/>
      <c r="J36" s="199">
        <v>20.240671291635802</v>
      </c>
      <c r="K36" s="199">
        <v>56.962451603177854</v>
      </c>
      <c r="L36" s="199">
        <v>19.029260839699937</v>
      </c>
      <c r="M36" s="199">
        <v>17.595198011384582</v>
      </c>
      <c r="N36" s="199">
        <v>13.348524827009921</v>
      </c>
    </row>
    <row r="37" spans="1:16" x14ac:dyDescent="0.25">
      <c r="A37" s="109" t="str">
        <f t="shared" si="4"/>
        <v>Y0ATDirect Plan - Growth Option</v>
      </c>
      <c r="B37" s="109" t="str">
        <f t="shared" si="5"/>
        <v>Direct Plan - Growth Option</v>
      </c>
      <c r="C37" s="109" t="str">
        <f>IFERROR(VLOOKUP(H37,'return Mapping'!A:D,4,),0)</f>
        <v>Nav</v>
      </c>
      <c r="D37" s="109" t="str">
        <f t="shared" si="6"/>
        <v>Direct Plan - Growth Option</v>
      </c>
      <c r="E37" s="109" t="str">
        <f>IFERROR(VLOOKUP(H37,'return Mapping'!$A:$D,3,0),0)</f>
        <v>Direct Plan - Growth Option</v>
      </c>
      <c r="F37" s="109" t="str">
        <f t="shared" si="7"/>
        <v>Y0AT</v>
      </c>
      <c r="G37" s="109" t="str">
        <f>IFERROR(VLOOKUP(H37,'return Mapping'!$A:$D,2,0),0)</f>
        <v>Y0AT</v>
      </c>
      <c r="H37" s="185" t="s">
        <v>1931</v>
      </c>
      <c r="I37" s="211"/>
      <c r="J37" s="200">
        <v>8.7597268540575044</v>
      </c>
      <c r="K37" s="200">
        <v>17.178250008554908</v>
      </c>
      <c r="L37" s="200">
        <v>11.468130175911417</v>
      </c>
      <c r="M37" s="200">
        <v>9.9562530774399036</v>
      </c>
      <c r="N37" s="200">
        <v>12.700253748496436</v>
      </c>
    </row>
    <row r="38" spans="1:16" x14ac:dyDescent="0.25">
      <c r="A38" s="109" t="str">
        <f t="shared" si="4"/>
        <v>Y0ATBenchmark (for Direct Plans)</v>
      </c>
      <c r="B38" s="109" t="str">
        <f t="shared" si="5"/>
        <v>Benchmark (for Direct Plans)</v>
      </c>
      <c r="C38" s="109" t="str">
        <f>IFERROR(VLOOKUP(H38,'return Mapping'!A:D,4,),0)</f>
        <v>Benchmark</v>
      </c>
      <c r="D38" s="109" t="str">
        <f t="shared" si="6"/>
        <v>Direct Plan - Growth Option</v>
      </c>
      <c r="E38" s="109">
        <f>IFERROR(VLOOKUP(H38,'return Mapping'!$A:$D,3,0),0)</f>
        <v>0</v>
      </c>
      <c r="F38" s="109" t="str">
        <f t="shared" si="7"/>
        <v>Y0AT</v>
      </c>
      <c r="G38" s="109">
        <f>IFERROR(VLOOKUP(H38,'return Mapping'!$A:$D,2,0),0)</f>
        <v>0</v>
      </c>
      <c r="H38" s="186" t="s">
        <v>1860</v>
      </c>
      <c r="I38" s="211"/>
      <c r="J38" s="200">
        <v>12.291232827431475</v>
      </c>
      <c r="K38" s="200">
        <v>31.257936587084735</v>
      </c>
      <c r="L38" s="200">
        <v>14.882166109002615</v>
      </c>
      <c r="M38" s="200">
        <v>12.765484935554227</v>
      </c>
      <c r="N38" s="200">
        <v>11.494083995600569</v>
      </c>
    </row>
    <row r="39" spans="1:16" x14ac:dyDescent="0.25">
      <c r="A39" s="109" t="str">
        <f t="shared" si="4"/>
        <v>Y0ATBenchmark (for Direct Plans)</v>
      </c>
      <c r="B39" s="109" t="str">
        <f t="shared" si="5"/>
        <v>Benchmark (for Direct Plans)</v>
      </c>
      <c r="C39" s="109" t="str">
        <f>IFERROR(VLOOKUP(H39,'return Mapping'!A:D,4,),0)</f>
        <v>Benchmark</v>
      </c>
      <c r="D39" s="109" t="str">
        <f t="shared" si="6"/>
        <v>Direct Plan - Growth Option</v>
      </c>
      <c r="E39" s="109">
        <f>IFERROR(VLOOKUP(H39,'return Mapping'!$A:$D,3,0),0)</f>
        <v>0</v>
      </c>
      <c r="F39" s="109" t="str">
        <f t="shared" si="7"/>
        <v>Y0AT</v>
      </c>
      <c r="G39" s="109">
        <f>IFERROR(VLOOKUP(H39,'return Mapping'!$A:$D,2,0),0)</f>
        <v>0</v>
      </c>
      <c r="H39" s="186" t="s">
        <v>1851</v>
      </c>
      <c r="I39" s="212"/>
      <c r="J39" s="201">
        <v>20.240671291635802</v>
      </c>
      <c r="K39" s="201">
        <v>56.962451603177854</v>
      </c>
      <c r="L39" s="201">
        <v>19.029260839699937</v>
      </c>
      <c r="M39" s="201">
        <v>17.595198011384582</v>
      </c>
      <c r="N39" s="201">
        <v>14.983901227604379</v>
      </c>
    </row>
    <row r="40" spans="1:16" x14ac:dyDescent="0.25">
      <c r="A40" s="109" t="str">
        <f t="shared" si="4"/>
        <v>Y0AT0</v>
      </c>
      <c r="B40" s="109">
        <f t="shared" si="5"/>
        <v>0</v>
      </c>
      <c r="C40" s="109">
        <f>IFERROR(VLOOKUP(H40,'return Mapping'!A:D,4,),0)</f>
        <v>0</v>
      </c>
      <c r="D40" s="109" t="str">
        <f t="shared" si="6"/>
        <v>Direct Plan - Growth Option</v>
      </c>
      <c r="E40" s="109">
        <f>IFERROR(VLOOKUP(H40,'return Mapping'!$A:$D,3,0),0)</f>
        <v>0</v>
      </c>
      <c r="F40" s="109" t="str">
        <f t="shared" si="7"/>
        <v>Y0AT</v>
      </c>
      <c r="G40" s="109">
        <f>IFERROR(VLOOKUP(H40,'return Mapping'!$A:$D,2,0),0)</f>
        <v>0</v>
      </c>
      <c r="H40" s="187" t="s">
        <v>2517</v>
      </c>
      <c r="I40" s="188"/>
      <c r="J40" s="213"/>
      <c r="K40" s="213"/>
      <c r="L40" s="213"/>
      <c r="M40" s="213"/>
      <c r="N40" s="213"/>
    </row>
    <row r="41" spans="1:16" x14ac:dyDescent="0.25">
      <c r="A41" s="109" t="str">
        <f t="shared" si="4"/>
        <v>Y0BARegular Plan - Growth</v>
      </c>
      <c r="B41" s="109" t="str">
        <f t="shared" si="5"/>
        <v>Regular Plan - Growth</v>
      </c>
      <c r="C41" s="109" t="str">
        <f>IFERROR(VLOOKUP(H41,'return Mapping'!A:D,4,),0)</f>
        <v>Nav</v>
      </c>
      <c r="D41" s="109" t="str">
        <f t="shared" si="6"/>
        <v>Regular Plan - Growth</v>
      </c>
      <c r="E41" s="109" t="str">
        <f>IFERROR(VLOOKUP(H41,'return Mapping'!$A:$D,3,0),0)</f>
        <v>Regular Plan - Growth</v>
      </c>
      <c r="F41" s="109" t="str">
        <f t="shared" si="7"/>
        <v>Y0BA</v>
      </c>
      <c r="G41" s="109" t="str">
        <f>IFERROR(VLOOKUP(H41,'return Mapping'!$A:$D,2,0),0)</f>
        <v>Y0BA</v>
      </c>
      <c r="H41" s="189" t="s">
        <v>1862</v>
      </c>
      <c r="I41" s="210"/>
      <c r="J41" s="199">
        <v>28.343423225096309</v>
      </c>
      <c r="K41" s="199">
        <v>82.901960784313729</v>
      </c>
      <c r="L41" s="199">
        <v>13.577504294470021</v>
      </c>
      <c r="M41" s="199">
        <v>13.938610618148296</v>
      </c>
      <c r="N41" s="199">
        <v>6.2258934777146946</v>
      </c>
      <c r="P41" s="87"/>
    </row>
    <row r="42" spans="1:16" x14ac:dyDescent="0.25">
      <c r="A42" s="109" t="str">
        <f t="shared" si="4"/>
        <v>Y0BABenchmark</v>
      </c>
      <c r="B42" s="109" t="str">
        <f t="shared" si="5"/>
        <v>Benchmark</v>
      </c>
      <c r="C42" s="109" t="str">
        <f>IFERROR(VLOOKUP(H42,'return Mapping'!A:D,4,),0)</f>
        <v>Benchmark</v>
      </c>
      <c r="D42" s="109" t="str">
        <f t="shared" si="6"/>
        <v>Regular Plan - Growth</v>
      </c>
      <c r="E42" s="109">
        <f>IFERROR(VLOOKUP(H42,'return Mapping'!$A:$D,3,0),0)</f>
        <v>0</v>
      </c>
      <c r="F42" s="109" t="str">
        <f t="shared" si="7"/>
        <v>Y0BA</v>
      </c>
      <c r="G42" s="109">
        <f>IFERROR(VLOOKUP(H42,'return Mapping'!$A:$D,2,0),0)</f>
        <v>0</v>
      </c>
      <c r="H42" s="184" t="s">
        <v>1441</v>
      </c>
      <c r="I42" s="210"/>
      <c r="J42" s="199">
        <v>23.687896917785434</v>
      </c>
      <c r="K42" s="199">
        <v>65.649851041139911</v>
      </c>
      <c r="L42" s="199">
        <v>21.209608121092227</v>
      </c>
      <c r="M42" s="199">
        <v>14.347194392374462</v>
      </c>
      <c r="N42" s="199">
        <v>2.0908771758301858</v>
      </c>
    </row>
    <row r="43" spans="1:16" x14ac:dyDescent="0.25">
      <c r="A43" s="109" t="str">
        <f t="shared" si="4"/>
        <v>Y0BABenchmark</v>
      </c>
      <c r="B43" s="109" t="str">
        <f t="shared" si="5"/>
        <v>Benchmark</v>
      </c>
      <c r="C43" s="109" t="str">
        <f>IFERROR(VLOOKUP(H43,'return Mapping'!A:D,4,),0)</f>
        <v>Benchmark</v>
      </c>
      <c r="D43" s="109" t="str">
        <f t="shared" si="6"/>
        <v>Regular Plan - Growth</v>
      </c>
      <c r="E43" s="109">
        <f>IFERROR(VLOOKUP(H43,'return Mapping'!$A:$D,3,0),0)</f>
        <v>0</v>
      </c>
      <c r="F43" s="109" t="str">
        <f t="shared" si="7"/>
        <v>Y0BA</v>
      </c>
      <c r="G43" s="109">
        <f>IFERROR(VLOOKUP(H43,'return Mapping'!$A:$D,2,0),0)</f>
        <v>0</v>
      </c>
      <c r="H43" s="184" t="s">
        <v>1851</v>
      </c>
      <c r="I43" s="210"/>
      <c r="J43" s="199">
        <v>20.240671291635802</v>
      </c>
      <c r="K43" s="199">
        <v>56.962451603177854</v>
      </c>
      <c r="L43" s="199">
        <v>19.029260839699937</v>
      </c>
      <c r="M43" s="199">
        <v>17.595198011384582</v>
      </c>
      <c r="N43" s="199">
        <v>12.380588226517176</v>
      </c>
    </row>
    <row r="44" spans="1:16" x14ac:dyDescent="0.25">
      <c r="A44" s="109" t="str">
        <f t="shared" si="4"/>
        <v>Y0BADirect Plan - Growth Option</v>
      </c>
      <c r="B44" s="109" t="str">
        <f t="shared" si="5"/>
        <v>Direct Plan - Growth Option</v>
      </c>
      <c r="C44" s="109" t="str">
        <f>IFERROR(VLOOKUP(H44,'return Mapping'!A:D,4,),0)</f>
        <v>Nav</v>
      </c>
      <c r="D44" s="109" t="str">
        <f t="shared" si="6"/>
        <v>Direct Plan - Growth Option</v>
      </c>
      <c r="E44" s="109" t="str">
        <f>IFERROR(VLOOKUP(H44,'return Mapping'!$A:$D,3,0),0)</f>
        <v>Direct Plan - Growth Option</v>
      </c>
      <c r="F44" s="109" t="str">
        <f t="shared" si="7"/>
        <v>Y0BA</v>
      </c>
      <c r="G44" s="109" t="str">
        <f>IFERROR(VLOOKUP(H44,'return Mapping'!$A:$D,2,0),0)</f>
        <v>Y0BA</v>
      </c>
      <c r="H44" s="190" t="s">
        <v>1863</v>
      </c>
      <c r="I44" s="211"/>
      <c r="J44" s="200">
        <v>28.995901639344268</v>
      </c>
      <c r="K44" s="200">
        <v>85.011021307861867</v>
      </c>
      <c r="L44" s="200">
        <v>14.855310906261</v>
      </c>
      <c r="M44" s="200">
        <v>15.13663364090263</v>
      </c>
      <c r="N44" s="200">
        <v>16.393756254176029</v>
      </c>
    </row>
    <row r="45" spans="1:16" x14ac:dyDescent="0.25">
      <c r="A45" s="109" t="str">
        <f t="shared" si="4"/>
        <v>Y0BABenchmark (for Direct Plans)</v>
      </c>
      <c r="B45" s="109" t="str">
        <f t="shared" si="5"/>
        <v>Benchmark (for Direct Plans)</v>
      </c>
      <c r="C45" s="109" t="str">
        <f>IFERROR(VLOOKUP(H45,'return Mapping'!A:D,4,),0)</f>
        <v>Benchmark</v>
      </c>
      <c r="D45" s="109" t="str">
        <f t="shared" si="6"/>
        <v>Direct Plan - Growth Option</v>
      </c>
      <c r="E45" s="109">
        <f>IFERROR(VLOOKUP(H45,'return Mapping'!$A:$D,3,0),0)</f>
        <v>0</v>
      </c>
      <c r="F45" s="109" t="str">
        <f t="shared" si="7"/>
        <v>Y0BA</v>
      </c>
      <c r="G45" s="109">
        <f>IFERROR(VLOOKUP(H45,'return Mapping'!$A:$D,2,0),0)</f>
        <v>0</v>
      </c>
      <c r="H45" s="186" t="s">
        <v>1441</v>
      </c>
      <c r="I45" s="211"/>
      <c r="J45" s="200">
        <v>23.687896917785434</v>
      </c>
      <c r="K45" s="200">
        <v>65.649851041139911</v>
      </c>
      <c r="L45" s="200">
        <v>21.209608121092227</v>
      </c>
      <c r="M45" s="200">
        <v>14.347194392374462</v>
      </c>
      <c r="N45" s="200">
        <v>9.4341172748025457</v>
      </c>
    </row>
    <row r="46" spans="1:16" x14ac:dyDescent="0.25">
      <c r="A46" s="109" t="str">
        <f t="shared" si="4"/>
        <v>Y0BABenchmark (for Direct Plans)</v>
      </c>
      <c r="B46" s="109" t="str">
        <f t="shared" si="5"/>
        <v>Benchmark (for Direct Plans)</v>
      </c>
      <c r="C46" s="109" t="str">
        <f>IFERROR(VLOOKUP(H46,'return Mapping'!A:D,4,),0)</f>
        <v>Benchmark</v>
      </c>
      <c r="D46" s="109" t="str">
        <f t="shared" si="6"/>
        <v>Direct Plan - Growth Option</v>
      </c>
      <c r="E46" s="109">
        <f>IFERROR(VLOOKUP(H46,'return Mapping'!$A:$D,3,0),0)</f>
        <v>0</v>
      </c>
      <c r="F46" s="109" t="str">
        <f t="shared" si="7"/>
        <v>Y0BA</v>
      </c>
      <c r="G46" s="109">
        <f>IFERROR(VLOOKUP(H46,'return Mapping'!$A:$D,2,0),0)</f>
        <v>0</v>
      </c>
      <c r="H46" s="186" t="s">
        <v>1851</v>
      </c>
      <c r="I46" s="211"/>
      <c r="J46" s="200">
        <v>20.240671291635802</v>
      </c>
      <c r="K46" s="200">
        <v>56.962451603177854</v>
      </c>
      <c r="L46" s="200">
        <v>19.029260839699937</v>
      </c>
      <c r="M46" s="200">
        <v>17.595198011384582</v>
      </c>
      <c r="N46" s="200">
        <v>14.983901227604379</v>
      </c>
    </row>
    <row r="47" spans="1:16" x14ac:dyDescent="0.25">
      <c r="A47" s="109" t="str">
        <f t="shared" si="4"/>
        <v>Y0D5Regular Plan - Growth</v>
      </c>
      <c r="B47" s="109" t="str">
        <f t="shared" si="5"/>
        <v>Regular Plan - Growth</v>
      </c>
      <c r="C47" s="109" t="str">
        <f>IFERROR(VLOOKUP(H47,'return Mapping'!A:D,4,),0)</f>
        <v>Nav</v>
      </c>
      <c r="D47" s="109" t="str">
        <f t="shared" si="6"/>
        <v>Regular Plan - Growth</v>
      </c>
      <c r="E47" s="109" t="str">
        <f>IFERROR(VLOOKUP(H47,'return Mapping'!$A:$D,3,0),0)</f>
        <v>Regular Plan - Growth</v>
      </c>
      <c r="F47" s="109" t="str">
        <f t="shared" si="7"/>
        <v>Y0D5</v>
      </c>
      <c r="G47" s="109" t="str">
        <f>IFERROR(VLOOKUP(H47,'return Mapping'!$A:$D,2,0),0)</f>
        <v>Y0D5</v>
      </c>
      <c r="H47" s="189" t="s">
        <v>1940</v>
      </c>
      <c r="I47" s="210"/>
      <c r="J47" s="199">
        <v>19.160008410428929</v>
      </c>
      <c r="K47" s="199">
        <v>60.261576528808767</v>
      </c>
      <c r="L47" s="199">
        <v>16.952172727447824</v>
      </c>
      <c r="M47" s="199">
        <v>11.169216127713376</v>
      </c>
      <c r="N47" s="199">
        <v>12.185220926654683</v>
      </c>
    </row>
    <row r="48" spans="1:16" x14ac:dyDescent="0.25">
      <c r="A48" s="109" t="str">
        <f t="shared" si="4"/>
        <v>Y0D5Benchmark</v>
      </c>
      <c r="B48" s="109" t="str">
        <f t="shared" si="5"/>
        <v>Benchmark</v>
      </c>
      <c r="C48" s="109" t="str">
        <f>IFERROR(VLOOKUP(H48,'return Mapping'!A:D,4,),0)</f>
        <v>Benchmark</v>
      </c>
      <c r="D48" s="109" t="str">
        <f t="shared" si="6"/>
        <v>Regular Plan - Growth</v>
      </c>
      <c r="E48" s="109">
        <f>IFERROR(VLOOKUP(H48,'return Mapping'!$A:$D,3,0),0)</f>
        <v>0</v>
      </c>
      <c r="F48" s="109" t="str">
        <f t="shared" si="7"/>
        <v>Y0D5</v>
      </c>
      <c r="G48" s="109">
        <f>IFERROR(VLOOKUP(H48,'return Mapping'!$A:$D,2,0),0)</f>
        <v>0</v>
      </c>
      <c r="H48" s="184" t="s">
        <v>1420</v>
      </c>
      <c r="I48" s="210"/>
      <c r="J48" s="199">
        <v>21.933769018766867</v>
      </c>
      <c r="K48" s="199">
        <v>61.222462203023767</v>
      </c>
      <c r="L48" s="199">
        <v>19.444773569141493</v>
      </c>
      <c r="M48" s="199">
        <v>16.850483050752118</v>
      </c>
      <c r="N48" s="199">
        <v>14.332967016871656</v>
      </c>
    </row>
    <row r="49" spans="1:14" x14ac:dyDescent="0.25">
      <c r="A49" s="109" t="str">
        <f t="shared" si="4"/>
        <v>Y0D5Benchmark</v>
      </c>
      <c r="B49" s="109" t="str">
        <f t="shared" si="5"/>
        <v>Benchmark</v>
      </c>
      <c r="C49" s="109" t="str">
        <f>IFERROR(VLOOKUP(H49,'return Mapping'!A:D,4,),0)</f>
        <v>Benchmark</v>
      </c>
      <c r="D49" s="109" t="str">
        <f t="shared" si="6"/>
        <v>Regular Plan - Growth</v>
      </c>
      <c r="E49" s="109">
        <f>IFERROR(VLOOKUP(H49,'return Mapping'!$A:$D,3,0),0)</f>
        <v>0</v>
      </c>
      <c r="F49" s="109" t="str">
        <f t="shared" si="7"/>
        <v>Y0D5</v>
      </c>
      <c r="G49" s="109">
        <f>IFERROR(VLOOKUP(H49,'return Mapping'!$A:$D,2,0),0)</f>
        <v>0</v>
      </c>
      <c r="H49" s="184" t="s">
        <v>2518</v>
      </c>
      <c r="I49" s="210"/>
      <c r="J49" s="199">
        <v>20.240671291635802</v>
      </c>
      <c r="K49" s="199">
        <v>56.962451603177854</v>
      </c>
      <c r="L49" s="199">
        <v>19.029260839699937</v>
      </c>
      <c r="M49" s="199">
        <v>17.595198011384582</v>
      </c>
      <c r="N49" s="199">
        <v>13.438306012874147</v>
      </c>
    </row>
    <row r="50" spans="1:14" x14ac:dyDescent="0.25">
      <c r="A50" s="109" t="str">
        <f t="shared" si="4"/>
        <v>Y0D5Direct Plan - Growth Option</v>
      </c>
      <c r="B50" s="109" t="str">
        <f t="shared" si="5"/>
        <v>Direct Plan - Growth Option</v>
      </c>
      <c r="C50" s="109" t="str">
        <f>IFERROR(VLOOKUP(H50,'return Mapping'!A:D,4,),0)</f>
        <v>Nav</v>
      </c>
      <c r="D50" s="109" t="str">
        <f t="shared" si="6"/>
        <v>Direct Plan - Growth Option</v>
      </c>
      <c r="E50" s="109" t="str">
        <f>IFERROR(VLOOKUP(H50,'return Mapping'!$A:$D,3,0),0)</f>
        <v>Direct Plan - Growth Option</v>
      </c>
      <c r="F50" s="109" t="str">
        <f t="shared" si="7"/>
        <v>Y0D5</v>
      </c>
      <c r="G50" s="109" t="str">
        <f>IFERROR(VLOOKUP(H50,'return Mapping'!$A:$D,2,0),0)</f>
        <v>Y0D5</v>
      </c>
      <c r="H50" s="190" t="s">
        <v>1941</v>
      </c>
      <c r="I50" s="211"/>
      <c r="J50" s="200">
        <v>19.808866206344433</v>
      </c>
      <c r="K50" s="200">
        <v>61.921828509602371</v>
      </c>
      <c r="L50" s="200">
        <v>18.0508591209652</v>
      </c>
      <c r="M50" s="200">
        <v>12.083948879951301</v>
      </c>
      <c r="N50" s="200">
        <v>13.051651717140199</v>
      </c>
    </row>
    <row r="51" spans="1:14" x14ac:dyDescent="0.25">
      <c r="A51" s="109" t="str">
        <f t="shared" si="4"/>
        <v>Y0D5Benchmark (for Direct Plans)</v>
      </c>
      <c r="B51" s="109" t="str">
        <f t="shared" si="5"/>
        <v>Benchmark (for Direct Plans)</v>
      </c>
      <c r="C51" s="109" t="str">
        <f>IFERROR(VLOOKUP(H51,'return Mapping'!A:D,4,),0)</f>
        <v>Benchmark</v>
      </c>
      <c r="D51" s="109" t="str">
        <f t="shared" si="6"/>
        <v>Direct Plan - Growth Option</v>
      </c>
      <c r="E51" s="109">
        <f>IFERROR(VLOOKUP(H51,'return Mapping'!$A:$D,3,0),0)</f>
        <v>0</v>
      </c>
      <c r="F51" s="109" t="str">
        <f t="shared" si="7"/>
        <v>Y0D5</v>
      </c>
      <c r="G51" s="109">
        <f>IFERROR(VLOOKUP(H51,'return Mapping'!$A:$D,2,0),0)</f>
        <v>0</v>
      </c>
      <c r="H51" s="186" t="s">
        <v>1420</v>
      </c>
      <c r="I51" s="211"/>
      <c r="J51" s="200">
        <v>21.933769018766867</v>
      </c>
      <c r="K51" s="200">
        <v>61.222462203023767</v>
      </c>
      <c r="L51" s="200">
        <v>19.444773569141493</v>
      </c>
      <c r="M51" s="200">
        <v>16.850483050752118</v>
      </c>
      <c r="N51" s="200">
        <v>14.332967016871656</v>
      </c>
    </row>
    <row r="52" spans="1:14" x14ac:dyDescent="0.25">
      <c r="A52" s="109" t="str">
        <f t="shared" si="4"/>
        <v>Y0D5Benchmark (for Direct Plans)</v>
      </c>
      <c r="B52" s="109" t="str">
        <f t="shared" si="5"/>
        <v>Benchmark (for Direct Plans)</v>
      </c>
      <c r="C52" s="109" t="str">
        <f>IFERROR(VLOOKUP(H52,'return Mapping'!A:D,4,),0)</f>
        <v>Benchmark</v>
      </c>
      <c r="D52" s="109" t="str">
        <f t="shared" si="6"/>
        <v>Direct Plan - Growth Option</v>
      </c>
      <c r="E52" s="109">
        <f>IFERROR(VLOOKUP(H52,'return Mapping'!$A:$D,3,0),0)</f>
        <v>0</v>
      </c>
      <c r="F52" s="109" t="str">
        <f t="shared" si="7"/>
        <v>Y0D5</v>
      </c>
      <c r="G52" s="109">
        <f>IFERROR(VLOOKUP(H52,'return Mapping'!$A:$D,2,0),0)</f>
        <v>0</v>
      </c>
      <c r="H52" s="186" t="s">
        <v>2518</v>
      </c>
      <c r="I52" s="211"/>
      <c r="J52" s="200">
        <v>20.240671291635802</v>
      </c>
      <c r="K52" s="200">
        <v>56.962451603177854</v>
      </c>
      <c r="L52" s="200">
        <v>19.029260839699937</v>
      </c>
      <c r="M52" s="200">
        <v>17.595198011384582</v>
      </c>
      <c r="N52" s="200">
        <v>13.438306012874147</v>
      </c>
    </row>
    <row r="53" spans="1:14" x14ac:dyDescent="0.25">
      <c r="A53" s="109" t="str">
        <f t="shared" si="4"/>
        <v>Y0ACRegular Plan - Growth</v>
      </c>
      <c r="B53" s="109" t="str">
        <f t="shared" si="5"/>
        <v>Regular Plan - Growth</v>
      </c>
      <c r="C53" s="109" t="str">
        <f>IFERROR(VLOOKUP(H53,'return Mapping'!A:D,4,),0)</f>
        <v>Nav</v>
      </c>
      <c r="D53" s="109" t="str">
        <f t="shared" si="6"/>
        <v>Regular Plan - Growth</v>
      </c>
      <c r="E53" s="109" t="str">
        <f>IFERROR(VLOOKUP(H53,'return Mapping'!$A:$D,3,0),0)</f>
        <v>Regular Plan - Growth</v>
      </c>
      <c r="F53" s="109" t="str">
        <f t="shared" si="7"/>
        <v>Y0AC</v>
      </c>
      <c r="G53" s="109" t="str">
        <f>IFERROR(VLOOKUP(H53,'return Mapping'!$A:$D,2,0),0)</f>
        <v>Y0AC</v>
      </c>
      <c r="H53" s="189" t="s">
        <v>1936</v>
      </c>
      <c r="I53" s="210"/>
      <c r="J53" s="199">
        <v>19.801113994925814</v>
      </c>
      <c r="K53" s="199">
        <v>52.123680799851904</v>
      </c>
      <c r="L53" s="199">
        <v>17.157854816705466</v>
      </c>
      <c r="M53" s="199">
        <v>13.368034485377134</v>
      </c>
      <c r="N53" s="199">
        <v>10.66112550126288</v>
      </c>
    </row>
    <row r="54" spans="1:14" x14ac:dyDescent="0.25">
      <c r="A54" s="109" t="str">
        <f t="shared" si="4"/>
        <v>Y0ACBenchmark</v>
      </c>
      <c r="B54" s="109" t="str">
        <f t="shared" si="5"/>
        <v>Benchmark</v>
      </c>
      <c r="C54" s="109" t="str">
        <f>IFERROR(VLOOKUP(H54,'return Mapping'!A:D,4,),0)</f>
        <v>Benchmark</v>
      </c>
      <c r="D54" s="109" t="str">
        <f t="shared" si="6"/>
        <v>Regular Plan - Growth</v>
      </c>
      <c r="E54" s="109">
        <f>IFERROR(VLOOKUP(H54,'return Mapping'!$A:$D,3,0),0)</f>
        <v>0</v>
      </c>
      <c r="F54" s="109" t="str">
        <f t="shared" si="7"/>
        <v>Y0AC</v>
      </c>
      <c r="G54" s="109">
        <f>IFERROR(VLOOKUP(H54,'return Mapping'!$A:$D,2,0),0)</f>
        <v>0</v>
      </c>
      <c r="H54" s="184" t="s">
        <v>1861</v>
      </c>
      <c r="I54" s="210"/>
      <c r="J54" s="199">
        <v>21.176833896634673</v>
      </c>
      <c r="K54" s="199">
        <v>58.92291630289801</v>
      </c>
      <c r="L54" s="199">
        <v>18.512819055840922</v>
      </c>
      <c r="M54" s="199">
        <v>16.542930052603232</v>
      </c>
      <c r="N54" s="199">
        <v>10.232811191235669</v>
      </c>
    </row>
    <row r="55" spans="1:14" x14ac:dyDescent="0.25">
      <c r="A55" s="109" t="str">
        <f t="shared" si="4"/>
        <v>Y0ACBenchmark</v>
      </c>
      <c r="B55" s="109" t="str">
        <f t="shared" si="5"/>
        <v>Benchmark</v>
      </c>
      <c r="C55" s="109" t="str">
        <f>IFERROR(VLOOKUP(H55,'return Mapping'!A:D,4,),0)</f>
        <v>Benchmark</v>
      </c>
      <c r="D55" s="109" t="str">
        <f t="shared" si="6"/>
        <v>Regular Plan - Growth</v>
      </c>
      <c r="E55" s="109">
        <f>IFERROR(VLOOKUP(H55,'return Mapping'!$A:$D,3,0),0)</f>
        <v>0</v>
      </c>
      <c r="F55" s="109" t="str">
        <f t="shared" si="7"/>
        <v>Y0AC</v>
      </c>
      <c r="G55" s="109">
        <f>IFERROR(VLOOKUP(H55,'return Mapping'!$A:$D,2,0),0)</f>
        <v>0</v>
      </c>
      <c r="H55" s="184" t="s">
        <v>1851</v>
      </c>
      <c r="I55" s="210"/>
      <c r="J55" s="199">
        <v>20.240671291635802</v>
      </c>
      <c r="K55" s="199">
        <v>56.962451603177854</v>
      </c>
      <c r="L55" s="199">
        <v>19.029260839699937</v>
      </c>
      <c r="M55" s="199">
        <v>17.595198011384582</v>
      </c>
      <c r="N55" s="199">
        <v>10.17659915363469</v>
      </c>
    </row>
    <row r="56" spans="1:14" x14ac:dyDescent="0.25">
      <c r="A56" s="109" t="str">
        <f t="shared" si="4"/>
        <v>Y0ACDirect Plan - Growth Option</v>
      </c>
      <c r="B56" s="109" t="str">
        <f t="shared" si="5"/>
        <v>Direct Plan - Growth Option</v>
      </c>
      <c r="C56" s="109" t="str">
        <f>IFERROR(VLOOKUP(H56,'return Mapping'!A:D,4,),0)</f>
        <v>Nav</v>
      </c>
      <c r="D56" s="109" t="str">
        <f t="shared" si="6"/>
        <v>Direct Plan - Growth Option</v>
      </c>
      <c r="E56" s="109" t="str">
        <f>IFERROR(VLOOKUP(H56,'return Mapping'!$A:$D,3,0),0)</f>
        <v>Direct Plan - Growth Option</v>
      </c>
      <c r="F56" s="109" t="str">
        <f t="shared" si="7"/>
        <v>Y0AC</v>
      </c>
      <c r="G56" s="109" t="str">
        <f>IFERROR(VLOOKUP(H56,'return Mapping'!$A:$D,2,0),0)</f>
        <v>Y0AC</v>
      </c>
      <c r="H56" s="190" t="s">
        <v>1937</v>
      </c>
      <c r="I56" s="211"/>
      <c r="J56" s="200">
        <v>20.372197555226656</v>
      </c>
      <c r="K56" s="200">
        <v>53.519994407158819</v>
      </c>
      <c r="L56" s="200">
        <v>18.19035018317663</v>
      </c>
      <c r="M56" s="200">
        <v>14.319433482514965</v>
      </c>
      <c r="N56" s="200">
        <v>14.953540283395061</v>
      </c>
    </row>
    <row r="57" spans="1:14" x14ac:dyDescent="0.25">
      <c r="A57" s="109" t="str">
        <f t="shared" si="4"/>
        <v>Y0ACBenchmark (for Direct Plans)</v>
      </c>
      <c r="B57" s="109" t="str">
        <f t="shared" si="5"/>
        <v>Benchmark (for Direct Plans)</v>
      </c>
      <c r="C57" s="109" t="str">
        <f>IFERROR(VLOOKUP(H57,'return Mapping'!A:D,4,),0)</f>
        <v>Benchmark</v>
      </c>
      <c r="D57" s="109" t="str">
        <f t="shared" si="6"/>
        <v>Direct Plan - Growth Option</v>
      </c>
      <c r="E57" s="109">
        <f>IFERROR(VLOOKUP(H57,'return Mapping'!$A:$D,3,0),0)</f>
        <v>0</v>
      </c>
      <c r="F57" s="109" t="str">
        <f t="shared" si="7"/>
        <v>Y0AC</v>
      </c>
      <c r="G57" s="109">
        <f>IFERROR(VLOOKUP(H57,'return Mapping'!$A:$D,2,0),0)</f>
        <v>0</v>
      </c>
      <c r="H57" s="186" t="s">
        <v>1861</v>
      </c>
      <c r="I57" s="211"/>
      <c r="J57" s="200">
        <v>21.176833896634673</v>
      </c>
      <c r="K57" s="200">
        <v>58.92291630289801</v>
      </c>
      <c r="L57" s="200">
        <v>18.512819055840922</v>
      </c>
      <c r="M57" s="200">
        <v>16.542930052603232</v>
      </c>
      <c r="N57" s="200">
        <v>14.7930769418682</v>
      </c>
    </row>
    <row r="58" spans="1:14" x14ac:dyDescent="0.25">
      <c r="A58" s="109" t="str">
        <f t="shared" si="4"/>
        <v>Y0ACBenchmark (for Direct Plans)</v>
      </c>
      <c r="B58" s="109" t="str">
        <f t="shared" si="5"/>
        <v>Benchmark (for Direct Plans)</v>
      </c>
      <c r="C58" s="109" t="str">
        <f>IFERROR(VLOOKUP(H58,'return Mapping'!A:D,4,),0)</f>
        <v>Benchmark</v>
      </c>
      <c r="D58" s="109" t="str">
        <f t="shared" si="6"/>
        <v>Direct Plan - Growth Option</v>
      </c>
      <c r="E58" s="109">
        <f>IFERROR(VLOOKUP(H58,'return Mapping'!$A:$D,3,0),0)</f>
        <v>0</v>
      </c>
      <c r="F58" s="109" t="str">
        <f t="shared" si="7"/>
        <v>Y0AC</v>
      </c>
      <c r="G58" s="109">
        <f>IFERROR(VLOOKUP(H58,'return Mapping'!$A:$D,2,0),0)</f>
        <v>0</v>
      </c>
      <c r="H58" s="186" t="s">
        <v>1851</v>
      </c>
      <c r="I58" s="211"/>
      <c r="J58" s="200">
        <v>20.240671291635802</v>
      </c>
      <c r="K58" s="200">
        <v>56.962451603177854</v>
      </c>
      <c r="L58" s="200">
        <v>19.029260839699937</v>
      </c>
      <c r="M58" s="200">
        <v>17.595198011384582</v>
      </c>
      <c r="N58" s="200">
        <v>14.983901227604379</v>
      </c>
    </row>
    <row r="59" spans="1:14" x14ac:dyDescent="0.25">
      <c r="A59" s="109" t="str">
        <f t="shared" si="4"/>
        <v>Y0ASRegular Plan - Growth</v>
      </c>
      <c r="B59" s="109" t="str">
        <f t="shared" si="5"/>
        <v>Regular Plan - Growth</v>
      </c>
      <c r="C59" s="109" t="str">
        <f>IFERROR(VLOOKUP(H59,'return Mapping'!A:D,4,),0)</f>
        <v>Nav</v>
      </c>
      <c r="D59" s="109" t="str">
        <f t="shared" si="6"/>
        <v>Regular Plan - Growth</v>
      </c>
      <c r="E59" s="109" t="str">
        <f>IFERROR(VLOOKUP(H59,'return Mapping'!$A:$D,3,0),0)</f>
        <v>Regular Plan - Growth</v>
      </c>
      <c r="F59" s="109" t="str">
        <f t="shared" si="7"/>
        <v>Y0AS</v>
      </c>
      <c r="G59" s="109" t="str">
        <f>IFERROR(VLOOKUP(H59,'return Mapping'!$A:$D,2,0),0)</f>
        <v>Y0AS</v>
      </c>
      <c r="H59" s="191" t="s">
        <v>1944</v>
      </c>
      <c r="I59" s="210"/>
      <c r="J59" s="199">
        <v>15.130229377758454</v>
      </c>
      <c r="K59" s="199">
        <v>39.40237844347434</v>
      </c>
      <c r="L59" s="199">
        <v>13.481854757348422</v>
      </c>
      <c r="M59" s="199">
        <v>11.48520621734146</v>
      </c>
      <c r="N59" s="199">
        <v>13.080634622969288</v>
      </c>
    </row>
    <row r="60" spans="1:14" x14ac:dyDescent="0.25">
      <c r="A60" s="109" t="str">
        <f t="shared" si="4"/>
        <v>Y0ASBenchmark</v>
      </c>
      <c r="B60" s="109" t="str">
        <f t="shared" si="5"/>
        <v>Benchmark</v>
      </c>
      <c r="C60" s="109" t="str">
        <f>IFERROR(VLOOKUP(H60,'return Mapping'!A:D,4,),0)</f>
        <v>Benchmark</v>
      </c>
      <c r="D60" s="109" t="str">
        <f t="shared" si="6"/>
        <v>Regular Plan - Growth</v>
      </c>
      <c r="E60" s="109">
        <f>IFERROR(VLOOKUP(H60,'return Mapping'!$A:$D,3,0),0)</f>
        <v>0</v>
      </c>
      <c r="F60" s="109" t="str">
        <f t="shared" si="7"/>
        <v>Y0AS</v>
      </c>
      <c r="G60" s="109">
        <f>IFERROR(VLOOKUP(H60,'return Mapping'!$A:$D,2,0),0)</f>
        <v>0</v>
      </c>
      <c r="H60" s="184" t="s">
        <v>1592</v>
      </c>
      <c r="I60" s="210"/>
      <c r="J60" s="199">
        <v>15.213386646021787</v>
      </c>
      <c r="K60" s="199">
        <v>39.664755181496282</v>
      </c>
      <c r="L60" s="199">
        <v>16.97095995035507</v>
      </c>
      <c r="M60" s="199">
        <v>14.172151489507323</v>
      </c>
      <c r="N60" s="199">
        <v>12.404129435199529</v>
      </c>
    </row>
    <row r="61" spans="1:14" x14ac:dyDescent="0.25">
      <c r="A61" s="109" t="str">
        <f t="shared" si="4"/>
        <v>Y0ASBenchmark</v>
      </c>
      <c r="B61" s="109" t="str">
        <f t="shared" si="5"/>
        <v>Benchmark</v>
      </c>
      <c r="C61" s="109" t="str">
        <f>IFERROR(VLOOKUP(H61,'return Mapping'!A:D,4,),0)</f>
        <v>Benchmark</v>
      </c>
      <c r="D61" s="109" t="str">
        <f t="shared" si="6"/>
        <v>Regular Plan - Growth</v>
      </c>
      <c r="E61" s="109">
        <f>IFERROR(VLOOKUP(H61,'return Mapping'!$A:$D,3,0),0)</f>
        <v>0</v>
      </c>
      <c r="F61" s="109" t="str">
        <f t="shared" si="7"/>
        <v>Y0AS</v>
      </c>
      <c r="G61" s="109">
        <f>IFERROR(VLOOKUP(H61,'return Mapping'!$A:$D,2,0),0)</f>
        <v>0</v>
      </c>
      <c r="H61" s="184" t="s">
        <v>1851</v>
      </c>
      <c r="I61" s="210"/>
      <c r="J61" s="199">
        <v>20.240671291635802</v>
      </c>
      <c r="K61" s="199">
        <v>56.962451603177854</v>
      </c>
      <c r="L61" s="199">
        <v>19.029260839699937</v>
      </c>
      <c r="M61" s="199">
        <v>17.595198011384582</v>
      </c>
      <c r="N61" s="199">
        <v>13.348524827009921</v>
      </c>
    </row>
    <row r="62" spans="1:14" x14ac:dyDescent="0.25">
      <c r="A62" s="109" t="str">
        <f t="shared" si="4"/>
        <v>Y0ASDirect Plan - Growth Option</v>
      </c>
      <c r="B62" s="109" t="str">
        <f t="shared" si="5"/>
        <v>Direct Plan - Growth Option</v>
      </c>
      <c r="C62" s="109" t="str">
        <f>IFERROR(VLOOKUP(H62,'return Mapping'!A:D,4,),0)</f>
        <v>Nav</v>
      </c>
      <c r="D62" s="109" t="str">
        <f t="shared" si="6"/>
        <v>Direct Plan - Growth Option</v>
      </c>
      <c r="E62" s="109" t="str">
        <f>IFERROR(VLOOKUP(H62,'return Mapping'!$A:$D,3,0),0)</f>
        <v>Direct Plan - Growth Option</v>
      </c>
      <c r="F62" s="109" t="str">
        <f t="shared" si="7"/>
        <v>Y0AS</v>
      </c>
      <c r="G62" s="109" t="str">
        <f>IFERROR(VLOOKUP(H62,'return Mapping'!$A:$D,2,0),0)</f>
        <v>Y0AS</v>
      </c>
      <c r="H62" s="192" t="s">
        <v>1945</v>
      </c>
      <c r="I62" s="211"/>
      <c r="J62" s="200">
        <v>15.716940671908496</v>
      </c>
      <c r="K62" s="200">
        <v>40.826055186332155</v>
      </c>
      <c r="L62" s="200">
        <v>14.657521848904231</v>
      </c>
      <c r="M62" s="200">
        <v>12.658760719509177</v>
      </c>
      <c r="N62" s="200">
        <v>15.421814761693419</v>
      </c>
    </row>
    <row r="63" spans="1:14" x14ac:dyDescent="0.25">
      <c r="A63" s="109" t="str">
        <f t="shared" si="4"/>
        <v>Y0ASBenchmark (for Direct Plans)</v>
      </c>
      <c r="B63" s="109" t="str">
        <f t="shared" si="5"/>
        <v>Benchmark (for Direct Plans)</v>
      </c>
      <c r="C63" s="109" t="str">
        <f>IFERROR(VLOOKUP(H63,'return Mapping'!A:D,4,),0)</f>
        <v>Benchmark</v>
      </c>
      <c r="D63" s="109" t="str">
        <f t="shared" si="6"/>
        <v>Direct Plan - Growth Option</v>
      </c>
      <c r="E63" s="109">
        <f>IFERROR(VLOOKUP(H63,'return Mapping'!$A:$D,3,0),0)</f>
        <v>0</v>
      </c>
      <c r="F63" s="109" t="str">
        <f t="shared" si="7"/>
        <v>Y0AS</v>
      </c>
      <c r="G63" s="109">
        <f>IFERROR(VLOOKUP(H63,'return Mapping'!$A:$D,2,0),0)</f>
        <v>0</v>
      </c>
      <c r="H63" s="186" t="s">
        <v>1592</v>
      </c>
      <c r="I63" s="211"/>
      <c r="J63" s="200">
        <v>15.213386646021787</v>
      </c>
      <c r="K63" s="200">
        <v>39.664755181496282</v>
      </c>
      <c r="L63" s="200">
        <v>16.97095995035507</v>
      </c>
      <c r="M63" s="200">
        <v>14.172151489507323</v>
      </c>
      <c r="N63" s="200">
        <v>13.429208453401253</v>
      </c>
    </row>
    <row r="64" spans="1:14" x14ac:dyDescent="0.25">
      <c r="A64" s="109" t="str">
        <f t="shared" si="4"/>
        <v>Y0ASBenchmark (for Direct Plans)</v>
      </c>
      <c r="B64" s="109" t="str">
        <f t="shared" si="5"/>
        <v>Benchmark (for Direct Plans)</v>
      </c>
      <c r="C64" s="109" t="str">
        <f>IFERROR(VLOOKUP(H64,'return Mapping'!A:D,4,),0)</f>
        <v>Benchmark</v>
      </c>
      <c r="D64" s="109" t="str">
        <f t="shared" si="6"/>
        <v>Direct Plan - Growth Option</v>
      </c>
      <c r="E64" s="109">
        <f>IFERROR(VLOOKUP(H64,'return Mapping'!$A:$D,3,0),0)</f>
        <v>0</v>
      </c>
      <c r="F64" s="109" t="str">
        <f t="shared" si="7"/>
        <v>Y0AS</v>
      </c>
      <c r="G64" s="109">
        <f>IFERROR(VLOOKUP(H64,'return Mapping'!$A:$D,2,0),0)</f>
        <v>0</v>
      </c>
      <c r="H64" s="186" t="s">
        <v>1851</v>
      </c>
      <c r="I64" s="211"/>
      <c r="J64" s="200">
        <v>20.240671291635802</v>
      </c>
      <c r="K64" s="200">
        <v>56.962451603177854</v>
      </c>
      <c r="L64" s="200">
        <v>19.029260839699937</v>
      </c>
      <c r="M64" s="200">
        <v>17.595198011384582</v>
      </c>
      <c r="N64" s="200">
        <v>14.983901227604379</v>
      </c>
    </row>
    <row r="65" spans="1:14" x14ac:dyDescent="0.25">
      <c r="A65" s="109" t="str">
        <f t="shared" si="4"/>
        <v>Y0BKRegular Plan - Growth</v>
      </c>
      <c r="B65" s="109" t="str">
        <f t="shared" si="5"/>
        <v>Regular Plan - Growth</v>
      </c>
      <c r="C65" s="109" t="str">
        <f>IFERROR(VLOOKUP(H65,'return Mapping'!A:D,4,),0)</f>
        <v>Nav</v>
      </c>
      <c r="D65" s="109" t="str">
        <f t="shared" si="6"/>
        <v>Regular Plan - Growth</v>
      </c>
      <c r="E65" s="109" t="str">
        <f>IFERROR(VLOOKUP(H65,'return Mapping'!$A:$D,3,0),0)</f>
        <v>Regular Plan - Growth</v>
      </c>
      <c r="F65" s="109" t="str">
        <f t="shared" si="7"/>
        <v>Y0BK</v>
      </c>
      <c r="G65" s="109" t="str">
        <f>IFERROR(VLOOKUP(H65,'return Mapping'!$A:$D,2,0),0)</f>
        <v>Y0BK</v>
      </c>
      <c r="H65" s="193" t="s">
        <v>1946</v>
      </c>
      <c r="I65" s="214"/>
      <c r="J65" s="202">
        <v>6.5342300568118183</v>
      </c>
      <c r="K65" s="202">
        <v>13.382780601781885</v>
      </c>
      <c r="L65" s="202">
        <v>9.1576654316464445</v>
      </c>
      <c r="M65" s="202">
        <v>7.0736737823933415</v>
      </c>
      <c r="N65" s="202">
        <v>8.3324137096889572</v>
      </c>
    </row>
    <row r="66" spans="1:14" x14ac:dyDescent="0.25">
      <c r="A66" s="109" t="str">
        <f t="shared" si="4"/>
        <v>Y0BKBenchmark</v>
      </c>
      <c r="B66" s="109" t="str">
        <f t="shared" si="5"/>
        <v>Benchmark</v>
      </c>
      <c r="C66" s="109" t="str">
        <f>IFERROR(VLOOKUP(H66,'return Mapping'!A:D,4,),0)</f>
        <v>Benchmark</v>
      </c>
      <c r="D66" s="109" t="str">
        <f t="shared" si="6"/>
        <v>Regular Plan - Growth</v>
      </c>
      <c r="E66" s="109">
        <f>IFERROR(VLOOKUP(H66,'return Mapping'!$A:$D,3,0),0)</f>
        <v>0</v>
      </c>
      <c r="F66" s="109" t="str">
        <f t="shared" si="7"/>
        <v>Y0BK</v>
      </c>
      <c r="G66" s="109">
        <f>IFERROR(VLOOKUP(H66,'return Mapping'!$A:$D,2,0),0)</f>
        <v>0</v>
      </c>
      <c r="H66" s="184" t="s">
        <v>1603</v>
      </c>
      <c r="I66" s="210"/>
      <c r="J66" s="199">
        <v>6.0447716460458878</v>
      </c>
      <c r="K66" s="199">
        <v>12.976113712867043</v>
      </c>
      <c r="L66" s="199">
        <v>11.996385585847769</v>
      </c>
      <c r="M66" s="199">
        <v>9.3916128301696702</v>
      </c>
      <c r="N66" s="199">
        <v>8.9251773724878358</v>
      </c>
    </row>
    <row r="67" spans="1:14" x14ac:dyDescent="0.25">
      <c r="A67" s="109" t="str">
        <f t="shared" si="4"/>
        <v>Y0BKBenchmark</v>
      </c>
      <c r="B67" s="109" t="str">
        <f t="shared" si="5"/>
        <v>Benchmark</v>
      </c>
      <c r="C67" s="109" t="str">
        <f>IFERROR(VLOOKUP(H67,'return Mapping'!A:D,4,),0)</f>
        <v>Benchmark</v>
      </c>
      <c r="D67" s="109" t="str">
        <f t="shared" si="6"/>
        <v>Regular Plan - Growth</v>
      </c>
      <c r="E67" s="109">
        <f>IFERROR(VLOOKUP(H67,'return Mapping'!$A:$D,3,0),0)</f>
        <v>0</v>
      </c>
      <c r="F67" s="109" t="str">
        <f t="shared" si="7"/>
        <v>Y0BK</v>
      </c>
      <c r="G67" s="109">
        <f>IFERROR(VLOOKUP(H67,'return Mapping'!$A:$D,2,0),0)</f>
        <v>0</v>
      </c>
      <c r="H67" s="184" t="s">
        <v>1864</v>
      </c>
      <c r="I67" s="210"/>
      <c r="J67" s="199">
        <v>2.224675471474491</v>
      </c>
      <c r="K67" s="199">
        <v>3.8795827202124267</v>
      </c>
      <c r="L67" s="199">
        <v>9.1694083633561796</v>
      </c>
      <c r="M67" s="199">
        <v>6.1682555919207127</v>
      </c>
      <c r="N67" s="199">
        <v>5.971211362988349</v>
      </c>
    </row>
    <row r="68" spans="1:14" x14ac:dyDescent="0.25">
      <c r="A68" s="109" t="str">
        <f t="shared" si="4"/>
        <v>Y0BKDirect Plan - Growth Option</v>
      </c>
      <c r="B68" s="109" t="str">
        <f t="shared" si="5"/>
        <v>Direct Plan - Growth Option</v>
      </c>
      <c r="C68" s="109" t="str">
        <f>IFERROR(VLOOKUP(H68,'return Mapping'!A:D,4,),0)</f>
        <v>Nav</v>
      </c>
      <c r="D68" s="109" t="str">
        <f t="shared" si="6"/>
        <v>Direct Plan - Growth Option</v>
      </c>
      <c r="E68" s="109" t="str">
        <f>IFERROR(VLOOKUP(H68,'return Mapping'!$A:$D,3,0),0)</f>
        <v>Direct Plan - Growth Option</v>
      </c>
      <c r="F68" s="109" t="str">
        <f t="shared" si="7"/>
        <v>Y0BK</v>
      </c>
      <c r="G68" s="109" t="str">
        <f>IFERROR(VLOOKUP(H68,'return Mapping'!$A:$D,2,0),0)</f>
        <v>Y0BK</v>
      </c>
      <c r="H68" s="190" t="s">
        <v>1947</v>
      </c>
      <c r="I68" s="211"/>
      <c r="J68" s="200">
        <v>6.8581446792488343</v>
      </c>
      <c r="K68" s="200">
        <v>14.041348757076054</v>
      </c>
      <c r="L68" s="200">
        <v>9.8081421220454601</v>
      </c>
      <c r="M68" s="200">
        <v>7.7684187740223676</v>
      </c>
      <c r="N68" s="200">
        <v>8.3985200806957039</v>
      </c>
    </row>
    <row r="69" spans="1:14" x14ac:dyDescent="0.25">
      <c r="A69" s="109" t="str">
        <f t="shared" ref="A69:A132" si="8">+F69&amp;B69</f>
        <v>Y0BKBenchmark (for Direct Plans)</v>
      </c>
      <c r="B69" s="109" t="str">
        <f t="shared" ref="B69:B132" si="9">+IF(C69="NAV",D69,IF(AND(C69="Benchmark",D69="Direct Plan - Growth Option"),"Benchmark (for Direct Plans)",IF(C69=0,0,"Benchmark")))</f>
        <v>Benchmark (for Direct Plans)</v>
      </c>
      <c r="C69" s="109" t="str">
        <f>IFERROR(VLOOKUP(H69,'return Mapping'!A:D,4,),0)</f>
        <v>Benchmark</v>
      </c>
      <c r="D69" s="109" t="str">
        <f t="shared" ref="D69:D132" si="10">+IF(E69&lt;&gt;0,E69,D68)</f>
        <v>Direct Plan - Growth Option</v>
      </c>
      <c r="E69" s="109">
        <f>IFERROR(VLOOKUP(H69,'return Mapping'!$A:$D,3,0),0)</f>
        <v>0</v>
      </c>
      <c r="F69" s="109" t="str">
        <f t="shared" ref="F69:F132" si="11">+IF(G69&lt;&gt;0,G69,F68)</f>
        <v>Y0BK</v>
      </c>
      <c r="G69" s="109">
        <f>IFERROR(VLOOKUP(H69,'return Mapping'!$A:$D,2,0),0)</f>
        <v>0</v>
      </c>
      <c r="H69" s="186" t="s">
        <v>1603</v>
      </c>
      <c r="I69" s="211"/>
      <c r="J69" s="200">
        <v>6.0447716460458878</v>
      </c>
      <c r="K69" s="200">
        <v>12.976113712867043</v>
      </c>
      <c r="L69" s="200">
        <v>11.996385585847769</v>
      </c>
      <c r="M69" s="200">
        <v>9.3916128301696702</v>
      </c>
      <c r="N69" s="200">
        <v>9.8418243212048608</v>
      </c>
    </row>
    <row r="70" spans="1:14" x14ac:dyDescent="0.25">
      <c r="A70" s="109" t="str">
        <f t="shared" si="8"/>
        <v>Y0BKBenchmark (for Direct Plans)</v>
      </c>
      <c r="B70" s="109" t="str">
        <f t="shared" si="9"/>
        <v>Benchmark (for Direct Plans)</v>
      </c>
      <c r="C70" s="109" t="str">
        <f>IFERROR(VLOOKUP(H70,'return Mapping'!A:D,4,),0)</f>
        <v>Benchmark</v>
      </c>
      <c r="D70" s="109" t="str">
        <f t="shared" si="10"/>
        <v>Direct Plan - Growth Option</v>
      </c>
      <c r="E70" s="109">
        <f>IFERROR(VLOOKUP(H70,'return Mapping'!$A:$D,3,0),0)</f>
        <v>0</v>
      </c>
      <c r="F70" s="109" t="str">
        <f t="shared" si="11"/>
        <v>Y0BK</v>
      </c>
      <c r="G70" s="109">
        <f>IFERROR(VLOOKUP(H70,'return Mapping'!$A:$D,2,0),0)</f>
        <v>0</v>
      </c>
      <c r="H70" s="186" t="s">
        <v>1864</v>
      </c>
      <c r="I70" s="211"/>
      <c r="J70" s="200">
        <v>2.224675471474491</v>
      </c>
      <c r="K70" s="200">
        <v>3.8795827202124267</v>
      </c>
      <c r="L70" s="200">
        <v>9.1694083633561796</v>
      </c>
      <c r="M70" s="200">
        <v>6.1682555919207127</v>
      </c>
      <c r="N70" s="200">
        <v>7.0140685161547589</v>
      </c>
    </row>
    <row r="71" spans="1:14" x14ac:dyDescent="0.25">
      <c r="A71" s="109" t="str">
        <f t="shared" si="8"/>
        <v>Y0BK0</v>
      </c>
      <c r="B71" s="109">
        <f t="shared" si="9"/>
        <v>0</v>
      </c>
      <c r="C71" s="109">
        <f>IFERROR(VLOOKUP(H71,'return Mapping'!A:D,4,),0)</f>
        <v>0</v>
      </c>
      <c r="D71" s="109" t="str">
        <f t="shared" si="10"/>
        <v>Direct Plan - Growth Option</v>
      </c>
      <c r="E71" s="109">
        <f>IFERROR(VLOOKUP(H71,'return Mapping'!$A:$D,3,0),0)</f>
        <v>0</v>
      </c>
      <c r="F71" s="109" t="str">
        <f t="shared" si="11"/>
        <v>Y0BK</v>
      </c>
      <c r="G71" s="109">
        <f>IFERROR(VLOOKUP(H71,'return Mapping'!$A:$D,2,0),0)</f>
        <v>0</v>
      </c>
      <c r="H71" s="463" t="s">
        <v>2519</v>
      </c>
      <c r="I71" s="463"/>
      <c r="J71" s="463"/>
      <c r="K71" s="463"/>
      <c r="L71" s="463"/>
      <c r="M71" s="463"/>
      <c r="N71" s="463"/>
    </row>
    <row r="72" spans="1:14" x14ac:dyDescent="0.25">
      <c r="A72" s="109" t="str">
        <f t="shared" si="8"/>
        <v>Y0BJRegular Plan - Growth</v>
      </c>
      <c r="B72" s="109" t="str">
        <f t="shared" si="9"/>
        <v>Regular Plan - Growth</v>
      </c>
      <c r="C72" s="109" t="str">
        <f>IFERROR(VLOOKUP(H72,'return Mapping'!A:D,4,),0)</f>
        <v>Nav</v>
      </c>
      <c r="D72" s="109" t="str">
        <f t="shared" si="10"/>
        <v>Regular Plan - Growth</v>
      </c>
      <c r="E72" s="109" t="str">
        <f>IFERROR(VLOOKUP(H72,'return Mapping'!$A:$D,3,0),0)</f>
        <v>Regular Plan - Growth</v>
      </c>
      <c r="F72" s="109" t="str">
        <f t="shared" si="11"/>
        <v>Y0BJ</v>
      </c>
      <c r="G72" s="109" t="str">
        <f>IFERROR(VLOOKUP(H72,'return Mapping'!$A:$D,2,0),0)</f>
        <v>Y0BJ</v>
      </c>
      <c r="H72" s="194" t="s">
        <v>1948</v>
      </c>
      <c r="I72" s="210"/>
      <c r="J72" s="199">
        <v>10.136414389048021</v>
      </c>
      <c r="K72" s="199">
        <v>25.933943935609214</v>
      </c>
      <c r="L72" s="199">
        <v>9.8580917006209958</v>
      </c>
      <c r="M72" s="199">
        <v>8.0562157609585618</v>
      </c>
      <c r="N72" s="199">
        <v>8.5736705330220495</v>
      </c>
    </row>
    <row r="73" spans="1:14" x14ac:dyDescent="0.25">
      <c r="A73" s="109" t="str">
        <f t="shared" si="8"/>
        <v>Y0BJBenchmark</v>
      </c>
      <c r="B73" s="109" t="str">
        <f t="shared" si="9"/>
        <v>Benchmark</v>
      </c>
      <c r="C73" s="109" t="str">
        <f>IFERROR(VLOOKUP(H73,'return Mapping'!A:D,4,),0)</f>
        <v>Benchmark</v>
      </c>
      <c r="D73" s="109" t="str">
        <f t="shared" si="10"/>
        <v>Regular Plan - Growth</v>
      </c>
      <c r="E73" s="109">
        <f>IFERROR(VLOOKUP(H73,'return Mapping'!$A:$D,3,0),0)</f>
        <v>0</v>
      </c>
      <c r="F73" s="109" t="str">
        <f t="shared" si="11"/>
        <v>Y0BJ</v>
      </c>
      <c r="G73" s="109">
        <f>IFERROR(VLOOKUP(H73,'return Mapping'!$A:$D,2,0),0)</f>
        <v>0</v>
      </c>
      <c r="H73" s="184" t="s">
        <v>1604</v>
      </c>
      <c r="I73" s="210"/>
      <c r="J73" s="199">
        <v>8.8531196551158597</v>
      </c>
      <c r="K73" s="199">
        <v>21.827693356583769</v>
      </c>
      <c r="L73" s="199">
        <v>11.348356034186624</v>
      </c>
      <c r="M73" s="199">
        <v>10.271297078943542</v>
      </c>
      <c r="N73" s="199">
        <v>10.315002117995631</v>
      </c>
    </row>
    <row r="74" spans="1:14" x14ac:dyDescent="0.25">
      <c r="A74" s="109" t="str">
        <f t="shared" si="8"/>
        <v>Y0BJBenchmark</v>
      </c>
      <c r="B74" s="109" t="str">
        <f t="shared" si="9"/>
        <v>Benchmark</v>
      </c>
      <c r="C74" s="109" t="str">
        <f>IFERROR(VLOOKUP(H74,'return Mapping'!A:D,4,),0)</f>
        <v>Benchmark</v>
      </c>
      <c r="D74" s="109" t="str">
        <f t="shared" si="10"/>
        <v>Regular Plan - Growth</v>
      </c>
      <c r="E74" s="109">
        <f>IFERROR(VLOOKUP(H74,'return Mapping'!$A:$D,3,0),0)</f>
        <v>0</v>
      </c>
      <c r="F74" s="109" t="str">
        <f t="shared" si="11"/>
        <v>Y0BJ</v>
      </c>
      <c r="G74" s="109">
        <f>IFERROR(VLOOKUP(H74,'return Mapping'!$A:$D,2,0),0)</f>
        <v>0</v>
      </c>
      <c r="H74" s="184" t="s">
        <v>1864</v>
      </c>
      <c r="I74" s="210"/>
      <c r="J74" s="199">
        <v>2.224675471474491</v>
      </c>
      <c r="K74" s="199">
        <v>3.8795827202124267</v>
      </c>
      <c r="L74" s="199">
        <v>9.1694083633561796</v>
      </c>
      <c r="M74" s="199">
        <v>6.1682555919207127</v>
      </c>
      <c r="N74" s="199">
        <v>7.4560479507476574</v>
      </c>
    </row>
    <row r="75" spans="1:14" x14ac:dyDescent="0.25">
      <c r="A75" s="109" t="str">
        <f t="shared" si="8"/>
        <v>Y0BJDirect Plan - Growth Option</v>
      </c>
      <c r="B75" s="109" t="str">
        <f t="shared" si="9"/>
        <v>Direct Plan - Growth Option</v>
      </c>
      <c r="C75" s="109" t="str">
        <f>IFERROR(VLOOKUP(H75,'return Mapping'!A:D,4,),0)</f>
        <v>Nav</v>
      </c>
      <c r="D75" s="109" t="str">
        <f t="shared" si="10"/>
        <v>Direct Plan - Growth Option</v>
      </c>
      <c r="E75" s="109" t="str">
        <f>IFERROR(VLOOKUP(H75,'return Mapping'!$A:$D,3,0),0)</f>
        <v>Direct Plan - Growth Option</v>
      </c>
      <c r="F75" s="109" t="str">
        <f t="shared" si="11"/>
        <v>Y0BJ</v>
      </c>
      <c r="G75" s="109" t="str">
        <f>IFERROR(VLOOKUP(H75,'return Mapping'!$A:$D,2,0),0)</f>
        <v>Y0BJ</v>
      </c>
      <c r="H75" s="190" t="s">
        <v>1949</v>
      </c>
      <c r="I75" s="211"/>
      <c r="J75" s="200">
        <v>10.635685703892328</v>
      </c>
      <c r="K75" s="200">
        <v>27.008404238659487</v>
      </c>
      <c r="L75" s="200">
        <v>10.859953143506829</v>
      </c>
      <c r="M75" s="200">
        <v>8.9693586300230379</v>
      </c>
      <c r="N75" s="200">
        <v>9.4074429064992202</v>
      </c>
    </row>
    <row r="76" spans="1:14" x14ac:dyDescent="0.25">
      <c r="A76" s="109" t="str">
        <f t="shared" si="8"/>
        <v>Y0BJBenchmark (for Direct Plans)</v>
      </c>
      <c r="B76" s="109" t="str">
        <f t="shared" si="9"/>
        <v>Benchmark (for Direct Plans)</v>
      </c>
      <c r="C76" s="109" t="str">
        <f>IFERROR(VLOOKUP(H76,'return Mapping'!A:D,4,),0)</f>
        <v>Benchmark</v>
      </c>
      <c r="D76" s="109" t="str">
        <f t="shared" si="10"/>
        <v>Direct Plan - Growth Option</v>
      </c>
      <c r="E76" s="109">
        <f>IFERROR(VLOOKUP(H76,'return Mapping'!$A:$D,3,0),0)</f>
        <v>0</v>
      </c>
      <c r="F76" s="109" t="str">
        <f t="shared" si="11"/>
        <v>Y0BJ</v>
      </c>
      <c r="G76" s="109">
        <f>IFERROR(VLOOKUP(H76,'return Mapping'!$A:$D,2,0),0)</f>
        <v>0</v>
      </c>
      <c r="H76" s="186" t="s">
        <v>1604</v>
      </c>
      <c r="I76" s="211"/>
      <c r="J76" s="200">
        <v>8.8531196551158597</v>
      </c>
      <c r="K76" s="200">
        <v>21.827693356583769</v>
      </c>
      <c r="L76" s="200">
        <v>11.348356034186624</v>
      </c>
      <c r="M76" s="200">
        <v>10.271297078943542</v>
      </c>
      <c r="N76" s="200">
        <v>10.08700052090612</v>
      </c>
    </row>
    <row r="77" spans="1:14" x14ac:dyDescent="0.25">
      <c r="A77" s="109" t="str">
        <f t="shared" si="8"/>
        <v>Y0BJBenchmark (for Direct Plans)</v>
      </c>
      <c r="B77" s="109" t="str">
        <f t="shared" si="9"/>
        <v>Benchmark (for Direct Plans)</v>
      </c>
      <c r="C77" s="109" t="str">
        <f>IFERROR(VLOOKUP(H77,'return Mapping'!A:D,4,),0)</f>
        <v>Benchmark</v>
      </c>
      <c r="D77" s="109" t="str">
        <f t="shared" si="10"/>
        <v>Direct Plan - Growth Option</v>
      </c>
      <c r="E77" s="109">
        <f>IFERROR(VLOOKUP(H77,'return Mapping'!$A:$D,3,0),0)</f>
        <v>0</v>
      </c>
      <c r="F77" s="109" t="str">
        <f t="shared" si="11"/>
        <v>Y0BJ</v>
      </c>
      <c r="G77" s="109">
        <f>IFERROR(VLOOKUP(H77,'return Mapping'!$A:$D,2,0),0)</f>
        <v>0</v>
      </c>
      <c r="H77" s="186" t="s">
        <v>1864</v>
      </c>
      <c r="I77" s="211"/>
      <c r="J77" s="200">
        <v>2.224675471474491</v>
      </c>
      <c r="K77" s="200">
        <v>3.8795827202124267</v>
      </c>
      <c r="L77" s="200">
        <v>9.1694083633561796</v>
      </c>
      <c r="M77" s="200">
        <v>6.1682555919207127</v>
      </c>
      <c r="N77" s="200">
        <v>7.0140685161547589</v>
      </c>
    </row>
    <row r="78" spans="1:14" x14ac:dyDescent="0.25">
      <c r="A78" s="109" t="str">
        <f t="shared" si="8"/>
        <v>Y0AGRegular Plan - Growth</v>
      </c>
      <c r="B78" s="109" t="str">
        <f t="shared" si="9"/>
        <v>Regular Plan - Growth</v>
      </c>
      <c r="C78" s="109" t="str">
        <f>IFERROR(VLOOKUP(H78,'return Mapping'!A:D,4,),0)</f>
        <v>Nav</v>
      </c>
      <c r="D78" s="109" t="str">
        <f t="shared" si="10"/>
        <v>Regular Plan - Growth</v>
      </c>
      <c r="E78" s="109" t="str">
        <f>IFERROR(VLOOKUP(H78,'return Mapping'!$A:$D,3,0),0)</f>
        <v>Regular Plan - Growth</v>
      </c>
      <c r="F78" s="109" t="str">
        <f t="shared" si="11"/>
        <v>Y0AG</v>
      </c>
      <c r="G78" s="109" t="str">
        <f>IFERROR(VLOOKUP(H78,'return Mapping'!$A:$D,2,0),0)</f>
        <v>Y0AG</v>
      </c>
      <c r="H78" s="189" t="s">
        <v>1928</v>
      </c>
      <c r="I78" s="210"/>
      <c r="J78" s="199">
        <v>21.07216566364314</v>
      </c>
      <c r="K78" s="199">
        <v>45.120987859637452</v>
      </c>
      <c r="L78" s="199">
        <v>14.849353963558398</v>
      </c>
      <c r="M78" s="199">
        <v>12.970708601028003</v>
      </c>
      <c r="N78" s="199">
        <v>13.476750923000136</v>
      </c>
    </row>
    <row r="79" spans="1:14" x14ac:dyDescent="0.25">
      <c r="A79" s="109" t="str">
        <f t="shared" si="8"/>
        <v>Y0AGBenchmark</v>
      </c>
      <c r="B79" s="109" t="str">
        <f t="shared" si="9"/>
        <v>Benchmark</v>
      </c>
      <c r="C79" s="109" t="str">
        <f>IFERROR(VLOOKUP(H79,'return Mapping'!A:D,4,),0)</f>
        <v>Benchmark</v>
      </c>
      <c r="D79" s="109" t="str">
        <f t="shared" si="10"/>
        <v>Regular Plan - Growth</v>
      </c>
      <c r="E79" s="109">
        <f>IFERROR(VLOOKUP(H79,'return Mapping'!$A:$D,3,0),0)</f>
        <v>0</v>
      </c>
      <c r="F79" s="109" t="str">
        <f t="shared" si="11"/>
        <v>Y0AG</v>
      </c>
      <c r="G79" s="109">
        <f>IFERROR(VLOOKUP(H79,'return Mapping'!$A:$D,2,0),0)</f>
        <v>0</v>
      </c>
      <c r="H79" s="184" t="s">
        <v>1852</v>
      </c>
      <c r="I79" s="210"/>
      <c r="J79" s="199">
        <v>24.211821860376403</v>
      </c>
      <c r="K79" s="199">
        <v>67.623600098039361</v>
      </c>
      <c r="L79" s="199">
        <v>21.177449947650786</v>
      </c>
      <c r="M79" s="199">
        <v>17.555468997932234</v>
      </c>
      <c r="N79" s="199" t="s">
        <v>15</v>
      </c>
    </row>
    <row r="80" spans="1:14" x14ac:dyDescent="0.25">
      <c r="A80" s="109" t="str">
        <f t="shared" si="8"/>
        <v>Y0AGBenchmark</v>
      </c>
      <c r="B80" s="109" t="str">
        <f t="shared" si="9"/>
        <v>Benchmark</v>
      </c>
      <c r="C80" s="109" t="str">
        <f>IFERROR(VLOOKUP(H80,'return Mapping'!A:D,4,),0)</f>
        <v>Benchmark</v>
      </c>
      <c r="D80" s="109" t="str">
        <f t="shared" si="10"/>
        <v>Regular Plan - Growth</v>
      </c>
      <c r="E80" s="109">
        <f>IFERROR(VLOOKUP(H80,'return Mapping'!$A:$D,3,0),0)</f>
        <v>0</v>
      </c>
      <c r="F80" s="109" t="str">
        <f t="shared" si="11"/>
        <v>Y0AG</v>
      </c>
      <c r="G80" s="109">
        <f>IFERROR(VLOOKUP(H80,'return Mapping'!$A:$D,2,0),0)</f>
        <v>0</v>
      </c>
      <c r="H80" s="184" t="s">
        <v>1851</v>
      </c>
      <c r="I80" s="210"/>
      <c r="J80" s="199">
        <v>20.240671291635802</v>
      </c>
      <c r="K80" s="199">
        <v>56.962451603177854</v>
      </c>
      <c r="L80" s="199">
        <v>19.029260839699937</v>
      </c>
      <c r="M80" s="199">
        <v>17.595198011384582</v>
      </c>
      <c r="N80" s="199">
        <v>13.353769251253112</v>
      </c>
    </row>
    <row r="81" spans="1:14" x14ac:dyDescent="0.25">
      <c r="A81" s="109" t="str">
        <f t="shared" si="8"/>
        <v>Y0AGDirect Plan - Growth Option</v>
      </c>
      <c r="B81" s="109" t="str">
        <f t="shared" si="9"/>
        <v>Direct Plan - Growth Option</v>
      </c>
      <c r="C81" s="109" t="str">
        <f>IFERROR(VLOOKUP(H81,'return Mapping'!A:D,4,),0)</f>
        <v>Nav</v>
      </c>
      <c r="D81" s="109" t="str">
        <f t="shared" si="10"/>
        <v>Direct Plan - Growth Option</v>
      </c>
      <c r="E81" s="109" t="str">
        <f>IFERROR(VLOOKUP(H81,'return Mapping'!$A:$D,3,0),0)</f>
        <v>Direct Plan - Growth Option</v>
      </c>
      <c r="F81" s="109" t="str">
        <f t="shared" si="11"/>
        <v>Y0AG</v>
      </c>
      <c r="G81" s="109" t="str">
        <f>IFERROR(VLOOKUP(H81,'return Mapping'!$A:$D,2,0),0)</f>
        <v>Y0AG</v>
      </c>
      <c r="H81" s="192" t="s">
        <v>1929</v>
      </c>
      <c r="I81" s="211"/>
      <c r="J81" s="200">
        <v>21.629854052645303</v>
      </c>
      <c r="K81" s="200">
        <v>46.410854689123759</v>
      </c>
      <c r="L81" s="200">
        <v>15.840826031822154</v>
      </c>
      <c r="M81" s="200">
        <v>13.914877560122596</v>
      </c>
      <c r="N81" s="200">
        <v>15.268400184396747</v>
      </c>
    </row>
    <row r="82" spans="1:14" x14ac:dyDescent="0.25">
      <c r="A82" s="109" t="str">
        <f t="shared" si="8"/>
        <v>Y0AGBenchmark (for Direct Plans)</v>
      </c>
      <c r="B82" s="109" t="str">
        <f t="shared" si="9"/>
        <v>Benchmark (for Direct Plans)</v>
      </c>
      <c r="C82" s="109" t="str">
        <f>IFERROR(VLOOKUP(H82,'return Mapping'!A:D,4,),0)</f>
        <v>Benchmark</v>
      </c>
      <c r="D82" s="109" t="str">
        <f t="shared" si="10"/>
        <v>Direct Plan - Growth Option</v>
      </c>
      <c r="E82" s="109">
        <f>IFERROR(VLOOKUP(H82,'return Mapping'!$A:$D,3,0),0)</f>
        <v>0</v>
      </c>
      <c r="F82" s="109" t="str">
        <f t="shared" si="11"/>
        <v>Y0AG</v>
      </c>
      <c r="G82" s="109">
        <f>IFERROR(VLOOKUP(H82,'return Mapping'!$A:$D,2,0),0)</f>
        <v>0</v>
      </c>
      <c r="H82" s="186" t="s">
        <v>1852</v>
      </c>
      <c r="I82" s="211"/>
      <c r="J82" s="200">
        <v>24.211821860376403</v>
      </c>
      <c r="K82" s="200">
        <v>67.623600098039361</v>
      </c>
      <c r="L82" s="200">
        <v>21.177449947650786</v>
      </c>
      <c r="M82" s="200">
        <v>17.555468997932234</v>
      </c>
      <c r="N82" s="200">
        <v>17.192889170487469</v>
      </c>
    </row>
    <row r="83" spans="1:14" x14ac:dyDescent="0.25">
      <c r="A83" s="109" t="str">
        <f t="shared" si="8"/>
        <v>Y0AGBenchmark (for Direct Plans)</v>
      </c>
      <c r="B83" s="109" t="str">
        <f t="shared" si="9"/>
        <v>Benchmark (for Direct Plans)</v>
      </c>
      <c r="C83" s="109" t="str">
        <f>IFERROR(VLOOKUP(H83,'return Mapping'!A:D,4,),0)</f>
        <v>Benchmark</v>
      </c>
      <c r="D83" s="109" t="str">
        <f t="shared" si="10"/>
        <v>Direct Plan - Growth Option</v>
      </c>
      <c r="E83" s="109">
        <f>IFERROR(VLOOKUP(H83,'return Mapping'!$A:$D,3,0),0)</f>
        <v>0</v>
      </c>
      <c r="F83" s="109" t="str">
        <f t="shared" si="11"/>
        <v>Y0AG</v>
      </c>
      <c r="G83" s="109">
        <f>IFERROR(VLOOKUP(H83,'return Mapping'!$A:$D,2,0),0)</f>
        <v>0</v>
      </c>
      <c r="H83" s="186" t="s">
        <v>1851</v>
      </c>
      <c r="I83" s="211"/>
      <c r="J83" s="200">
        <v>20.240671291635802</v>
      </c>
      <c r="K83" s="200">
        <v>56.962451603177854</v>
      </c>
      <c r="L83" s="200">
        <v>19.029260839699937</v>
      </c>
      <c r="M83" s="200">
        <v>17.595198011384582</v>
      </c>
      <c r="N83" s="200">
        <v>14.983901227604379</v>
      </c>
    </row>
    <row r="84" spans="1:14" x14ac:dyDescent="0.25">
      <c r="A84" s="109" t="str">
        <f t="shared" si="8"/>
        <v>Y0ABRegular Plan - Growth</v>
      </c>
      <c r="B84" s="109" t="str">
        <f t="shared" si="9"/>
        <v>Regular Plan - Growth</v>
      </c>
      <c r="C84" s="109" t="str">
        <f>IFERROR(VLOOKUP(H84,'return Mapping'!A:D,4,),0)</f>
        <v>Nav</v>
      </c>
      <c r="D84" s="109" t="str">
        <f t="shared" si="10"/>
        <v>Regular Plan - Growth</v>
      </c>
      <c r="E84" s="109" t="str">
        <f>IFERROR(VLOOKUP(H84,'return Mapping'!$A:$D,3,0),0)</f>
        <v>Regular Plan - Growth</v>
      </c>
      <c r="F84" s="109" t="str">
        <f t="shared" si="11"/>
        <v>Y0AB</v>
      </c>
      <c r="G84" s="109" t="str">
        <f>IFERROR(VLOOKUP(H84,'return Mapping'!$A:$D,2,0),0)</f>
        <v>Y0AB</v>
      </c>
      <c r="H84" s="189" t="s">
        <v>1853</v>
      </c>
      <c r="I84" s="210"/>
      <c r="J84" s="199">
        <v>17.717472118959108</v>
      </c>
      <c r="K84" s="199">
        <v>50.161229135053119</v>
      </c>
      <c r="L84" s="199">
        <v>14.286568391942179</v>
      </c>
      <c r="M84" s="199">
        <v>13.252099421770991</v>
      </c>
      <c r="N84" s="199">
        <v>14.182167552286963</v>
      </c>
    </row>
    <row r="85" spans="1:14" x14ac:dyDescent="0.25">
      <c r="A85" s="109" t="str">
        <f t="shared" si="8"/>
        <v>Y0ABBenchmark</v>
      </c>
      <c r="B85" s="109" t="str">
        <f t="shared" si="9"/>
        <v>Benchmark</v>
      </c>
      <c r="C85" s="109" t="str">
        <f>IFERROR(VLOOKUP(H85,'return Mapping'!A:D,4,),0)</f>
        <v>Benchmark</v>
      </c>
      <c r="D85" s="109" t="str">
        <f t="shared" si="10"/>
        <v>Regular Plan - Growth</v>
      </c>
      <c r="E85" s="109">
        <f>IFERROR(VLOOKUP(H85,'return Mapping'!$A:$D,3,0),0)</f>
        <v>0</v>
      </c>
      <c r="F85" s="109" t="str">
        <f t="shared" si="11"/>
        <v>Y0AB</v>
      </c>
      <c r="G85" s="109">
        <f>IFERROR(VLOOKUP(H85,'return Mapping'!$A:$D,2,0),0)</f>
        <v>0</v>
      </c>
      <c r="H85" s="184" t="s">
        <v>1854</v>
      </c>
      <c r="I85" s="210"/>
      <c r="J85" s="199">
        <v>21.933769018766867</v>
      </c>
      <c r="K85" s="199">
        <v>61.222462203023767</v>
      </c>
      <c r="L85" s="199">
        <v>19.444773569141493</v>
      </c>
      <c r="M85" s="199">
        <v>16.850483050752118</v>
      </c>
      <c r="N85" s="199">
        <v>13.44532899494444</v>
      </c>
    </row>
    <row r="86" spans="1:14" x14ac:dyDescent="0.25">
      <c r="A86" s="109" t="str">
        <f t="shared" si="8"/>
        <v>Y0ABBenchmark</v>
      </c>
      <c r="B86" s="109" t="str">
        <f t="shared" si="9"/>
        <v>Benchmark</v>
      </c>
      <c r="C86" s="109" t="str">
        <f>IFERROR(VLOOKUP(H86,'return Mapping'!A:D,4,),0)</f>
        <v>Benchmark</v>
      </c>
      <c r="D86" s="109" t="str">
        <f t="shared" si="10"/>
        <v>Regular Plan - Growth</v>
      </c>
      <c r="E86" s="109">
        <f>IFERROR(VLOOKUP(H86,'return Mapping'!$A:$D,3,0),0)</f>
        <v>0</v>
      </c>
      <c r="F86" s="109" t="str">
        <f t="shared" si="11"/>
        <v>Y0AB</v>
      </c>
      <c r="G86" s="109">
        <f>IFERROR(VLOOKUP(H86,'return Mapping'!$A:$D,2,0),0)</f>
        <v>0</v>
      </c>
      <c r="H86" s="184" t="s">
        <v>1851</v>
      </c>
      <c r="I86" s="210"/>
      <c r="J86" s="199">
        <v>20.240671291635802</v>
      </c>
      <c r="K86" s="199">
        <v>56.962451603177854</v>
      </c>
      <c r="L86" s="199">
        <v>19.029260839699937</v>
      </c>
      <c r="M86" s="199">
        <v>17.595198011384582</v>
      </c>
      <c r="N86" s="199">
        <v>13.283946303904415</v>
      </c>
    </row>
    <row r="87" spans="1:14" x14ac:dyDescent="0.25">
      <c r="A87" s="109" t="str">
        <f t="shared" si="8"/>
        <v>Y0ABDirect Plan - Growth Option</v>
      </c>
      <c r="B87" s="109" t="str">
        <f t="shared" si="9"/>
        <v>Direct Plan - Growth Option</v>
      </c>
      <c r="C87" s="109" t="str">
        <f>IFERROR(VLOOKUP(H87,'return Mapping'!A:D,4,),0)</f>
        <v>Nav</v>
      </c>
      <c r="D87" s="109" t="str">
        <f t="shared" si="10"/>
        <v>Direct Plan - Growth Option</v>
      </c>
      <c r="E87" s="109" t="str">
        <f>IFERROR(VLOOKUP(H87,'return Mapping'!$A:$D,3,0),0)</f>
        <v>Direct Plan - Growth Option</v>
      </c>
      <c r="F87" s="109" t="str">
        <f t="shared" si="11"/>
        <v>Y0AB</v>
      </c>
      <c r="G87" s="109" t="str">
        <f>IFERROR(VLOOKUP(H87,'return Mapping'!$A:$D,2,0),0)</f>
        <v>Y0AB</v>
      </c>
      <c r="H87" s="190" t="s">
        <v>1855</v>
      </c>
      <c r="I87" s="211"/>
      <c r="J87" s="200">
        <v>18.16411761386081</v>
      </c>
      <c r="K87" s="200">
        <v>51.208767400292473</v>
      </c>
      <c r="L87" s="200">
        <v>14.977603996915722</v>
      </c>
      <c r="M87" s="200">
        <v>14.018096378312727</v>
      </c>
      <c r="N87" s="200">
        <v>15.543924325151902</v>
      </c>
    </row>
    <row r="88" spans="1:14" x14ac:dyDescent="0.25">
      <c r="A88" s="109" t="str">
        <f t="shared" si="8"/>
        <v>Y0ABBenchmark (for Direct Plans)</v>
      </c>
      <c r="B88" s="109" t="str">
        <f t="shared" si="9"/>
        <v>Benchmark (for Direct Plans)</v>
      </c>
      <c r="C88" s="109" t="str">
        <f>IFERROR(VLOOKUP(H88,'return Mapping'!A:D,4,),0)</f>
        <v>Benchmark</v>
      </c>
      <c r="D88" s="109" t="str">
        <f t="shared" si="10"/>
        <v>Direct Plan - Growth Option</v>
      </c>
      <c r="E88" s="109">
        <f>IFERROR(VLOOKUP(H88,'return Mapping'!$A:$D,3,0),0)</f>
        <v>0</v>
      </c>
      <c r="F88" s="109" t="str">
        <f t="shared" si="11"/>
        <v>Y0AB</v>
      </c>
      <c r="G88" s="109">
        <f>IFERROR(VLOOKUP(H88,'return Mapping'!$A:$D,2,0),0)</f>
        <v>0</v>
      </c>
      <c r="H88" s="186" t="s">
        <v>1854</v>
      </c>
      <c r="I88" s="211"/>
      <c r="J88" s="200">
        <v>21.933769018766867</v>
      </c>
      <c r="K88" s="200">
        <v>61.222462203023767</v>
      </c>
      <c r="L88" s="200">
        <v>19.444773569141493</v>
      </c>
      <c r="M88" s="200">
        <v>16.850483050752118</v>
      </c>
      <c r="N88" s="200">
        <v>15.404448861178931</v>
      </c>
    </row>
    <row r="89" spans="1:14" x14ac:dyDescent="0.25">
      <c r="A89" s="109" t="str">
        <f t="shared" si="8"/>
        <v>Y0ABBenchmark (for Direct Plans)</v>
      </c>
      <c r="B89" s="109" t="str">
        <f t="shared" si="9"/>
        <v>Benchmark (for Direct Plans)</v>
      </c>
      <c r="C89" s="109" t="str">
        <f>IFERROR(VLOOKUP(H89,'return Mapping'!A:D,4,),0)</f>
        <v>Benchmark</v>
      </c>
      <c r="D89" s="109" t="str">
        <f t="shared" si="10"/>
        <v>Direct Plan - Growth Option</v>
      </c>
      <c r="E89" s="109">
        <f>IFERROR(VLOOKUP(H89,'return Mapping'!$A:$D,3,0),0)</f>
        <v>0</v>
      </c>
      <c r="F89" s="109" t="str">
        <f t="shared" si="11"/>
        <v>Y0AB</v>
      </c>
      <c r="G89" s="109">
        <f>IFERROR(VLOOKUP(H89,'return Mapping'!$A:$D,2,0),0)</f>
        <v>0</v>
      </c>
      <c r="H89" s="186" t="s">
        <v>1851</v>
      </c>
      <c r="I89" s="211"/>
      <c r="J89" s="200">
        <v>20.240671291635802</v>
      </c>
      <c r="K89" s="200">
        <v>56.962451603177854</v>
      </c>
      <c r="L89" s="200">
        <v>19.029260839699937</v>
      </c>
      <c r="M89" s="200">
        <v>17.595198011384582</v>
      </c>
      <c r="N89" s="200">
        <v>14.983901227604379</v>
      </c>
    </row>
    <row r="90" spans="1:14" x14ac:dyDescent="0.25">
      <c r="A90" s="109" t="str">
        <f t="shared" si="8"/>
        <v>Y0D3Regular Plan - Growth</v>
      </c>
      <c r="B90" s="109" t="str">
        <f t="shared" si="9"/>
        <v>Regular Plan - Growth</v>
      </c>
      <c r="C90" s="109" t="str">
        <f>IFERROR(VLOOKUP(H90,'return Mapping'!A:D,4,),0)</f>
        <v>Nav</v>
      </c>
      <c r="D90" s="109" t="str">
        <f t="shared" si="10"/>
        <v>Regular Plan - Growth</v>
      </c>
      <c r="E90" s="109" t="str">
        <f>IFERROR(VLOOKUP(H90,'return Mapping'!$A:$D,3,0),0)</f>
        <v>Regular Plan - Growth</v>
      </c>
      <c r="F90" s="109" t="str">
        <f t="shared" si="11"/>
        <v>Y0D3</v>
      </c>
      <c r="G90" s="109" t="str">
        <f>IFERROR(VLOOKUP(H90,'return Mapping'!$A:$D,2,0),0)</f>
        <v>Y0D3</v>
      </c>
      <c r="H90" s="179" t="s">
        <v>1950</v>
      </c>
      <c r="I90" s="207"/>
      <c r="J90" s="196">
        <v>1.976231806649742</v>
      </c>
      <c r="K90" s="196">
        <v>3.756538278649546</v>
      </c>
      <c r="L90" s="196">
        <v>4.9999085528962706</v>
      </c>
      <c r="M90" s="196">
        <v>5.4260669761094116</v>
      </c>
      <c r="N90" s="196">
        <v>6.0099080716337294</v>
      </c>
    </row>
    <row r="91" spans="1:14" x14ac:dyDescent="0.25">
      <c r="A91" s="109" t="str">
        <f t="shared" si="8"/>
        <v>Y0D3Benchmark</v>
      </c>
      <c r="B91" s="109" t="str">
        <f t="shared" si="9"/>
        <v>Benchmark</v>
      </c>
      <c r="C91" s="109" t="str">
        <f>IFERROR(VLOOKUP(H91,'return Mapping'!A:D,4,),0)</f>
        <v>Benchmark</v>
      </c>
      <c r="D91" s="109" t="str">
        <f t="shared" si="10"/>
        <v>Regular Plan - Growth</v>
      </c>
      <c r="E91" s="109">
        <f>IFERROR(VLOOKUP(H91,'return Mapping'!$A:$D,3,0),0)</f>
        <v>0</v>
      </c>
      <c r="F91" s="109" t="str">
        <f t="shared" si="11"/>
        <v>Y0D3</v>
      </c>
      <c r="G91" s="109">
        <f>IFERROR(VLOOKUP(H91,'return Mapping'!$A:$D,2,0),0)</f>
        <v>0</v>
      </c>
      <c r="H91" s="176" t="s">
        <v>138</v>
      </c>
      <c r="I91" s="207"/>
      <c r="J91" s="196">
        <v>2.0198804707235452</v>
      </c>
      <c r="K91" s="196">
        <v>3.9275272112935244</v>
      </c>
      <c r="L91" s="196">
        <v>4.4691632185495767</v>
      </c>
      <c r="M91" s="196">
        <v>4.5204767062509088</v>
      </c>
      <c r="N91" s="196">
        <v>5.4103079023311906</v>
      </c>
    </row>
    <row r="92" spans="1:14" x14ac:dyDescent="0.25">
      <c r="A92" s="109" t="str">
        <f t="shared" si="8"/>
        <v>Y0D3Benchmark</v>
      </c>
      <c r="B92" s="109" t="str">
        <f t="shared" si="9"/>
        <v>Benchmark</v>
      </c>
      <c r="C92" s="109" t="str">
        <f>IFERROR(VLOOKUP(H92,'return Mapping'!A:D,4,),0)</f>
        <v>Benchmark</v>
      </c>
      <c r="D92" s="109" t="str">
        <f t="shared" si="10"/>
        <v>Regular Plan - Growth</v>
      </c>
      <c r="E92" s="109">
        <f>IFERROR(VLOOKUP(H92,'return Mapping'!$A:$D,3,0),0)</f>
        <v>0</v>
      </c>
      <c r="F92" s="109" t="str">
        <f t="shared" si="11"/>
        <v>Y0D3</v>
      </c>
      <c r="G92" s="109">
        <f>IFERROR(VLOOKUP(H92,'return Mapping'!$A:$D,2,0),0)</f>
        <v>0</v>
      </c>
      <c r="H92" s="176" t="s">
        <v>1865</v>
      </c>
      <c r="I92" s="207"/>
      <c r="J92" s="196">
        <v>1.9152292733670917</v>
      </c>
      <c r="K92" s="196">
        <v>3.8904336543889695</v>
      </c>
      <c r="L92" s="196">
        <v>6.2994375884937615</v>
      </c>
      <c r="M92" s="196">
        <v>6.111981094106822</v>
      </c>
      <c r="N92" s="196">
        <v>6.7214468033517827</v>
      </c>
    </row>
    <row r="93" spans="1:14" x14ac:dyDescent="0.25">
      <c r="A93" s="109" t="str">
        <f t="shared" si="8"/>
        <v>Y0D3Direct Plan - Growth Option</v>
      </c>
      <c r="B93" s="109" t="str">
        <f t="shared" si="9"/>
        <v>Direct Plan - Growth Option</v>
      </c>
      <c r="C93" s="109" t="str">
        <f>IFERROR(VLOOKUP(H93,'return Mapping'!A:D,4,),0)</f>
        <v>Nav</v>
      </c>
      <c r="D93" s="109" t="str">
        <f t="shared" si="10"/>
        <v>Direct Plan - Growth Option</v>
      </c>
      <c r="E93" s="109" t="str">
        <f>IFERROR(VLOOKUP(H93,'return Mapping'!$A:$D,3,0),0)</f>
        <v>Direct Plan - Growth Option</v>
      </c>
      <c r="F93" s="109" t="str">
        <f t="shared" si="11"/>
        <v>Y0D3</v>
      </c>
      <c r="G93" s="109" t="str">
        <f>IFERROR(VLOOKUP(H93,'return Mapping'!$A:$D,2,0),0)</f>
        <v>Y0D3</v>
      </c>
      <c r="H93" s="180" t="s">
        <v>1951</v>
      </c>
      <c r="I93" s="208"/>
      <c r="J93" s="197">
        <v>2.322895277207393</v>
      </c>
      <c r="K93" s="197">
        <v>4.4475011462631775</v>
      </c>
      <c r="L93" s="197">
        <v>5.5979923353517203</v>
      </c>
      <c r="M93" s="197">
        <v>6.0460808754358331</v>
      </c>
      <c r="N93" s="197">
        <v>6.6406906662449527</v>
      </c>
    </row>
    <row r="94" spans="1:14" x14ac:dyDescent="0.25">
      <c r="A94" s="109" t="str">
        <f t="shared" si="8"/>
        <v>Y0D3Benchmark (for Direct Plans)</v>
      </c>
      <c r="B94" s="109" t="str">
        <f t="shared" si="9"/>
        <v>Benchmark (for Direct Plans)</v>
      </c>
      <c r="C94" s="109" t="str">
        <f>IFERROR(VLOOKUP(H94,'return Mapping'!A:D,4,),0)</f>
        <v>Benchmark</v>
      </c>
      <c r="D94" s="109" t="str">
        <f t="shared" si="10"/>
        <v>Direct Plan - Growth Option</v>
      </c>
      <c r="E94" s="109">
        <f>IFERROR(VLOOKUP(H94,'return Mapping'!$A:$D,3,0),0)</f>
        <v>0</v>
      </c>
      <c r="F94" s="109" t="str">
        <f t="shared" si="11"/>
        <v>Y0D3</v>
      </c>
      <c r="G94" s="109">
        <f>IFERROR(VLOOKUP(H94,'return Mapping'!$A:$D,2,0),0)</f>
        <v>0</v>
      </c>
      <c r="H94" s="178" t="s">
        <v>138</v>
      </c>
      <c r="I94" s="208"/>
      <c r="J94" s="197">
        <v>2.0198804707235452</v>
      </c>
      <c r="K94" s="197">
        <v>3.9275272112935244</v>
      </c>
      <c r="L94" s="197">
        <v>4.4691632185495767</v>
      </c>
      <c r="M94" s="197">
        <v>4.5204767062509088</v>
      </c>
      <c r="N94" s="197">
        <v>5.4103079023311906</v>
      </c>
    </row>
    <row r="95" spans="1:14" x14ac:dyDescent="0.25">
      <c r="A95" s="109" t="str">
        <f t="shared" si="8"/>
        <v>Y0D3Benchmark (for Direct Plans)</v>
      </c>
      <c r="B95" s="109" t="str">
        <f t="shared" si="9"/>
        <v>Benchmark (for Direct Plans)</v>
      </c>
      <c r="C95" s="109" t="str">
        <f>IFERROR(VLOOKUP(H95,'return Mapping'!A:D,4,),0)</f>
        <v>Benchmark</v>
      </c>
      <c r="D95" s="109" t="str">
        <f t="shared" si="10"/>
        <v>Direct Plan - Growth Option</v>
      </c>
      <c r="E95" s="109">
        <f>IFERROR(VLOOKUP(H95,'return Mapping'!$A:$D,3,0),0)</f>
        <v>0</v>
      </c>
      <c r="F95" s="109" t="str">
        <f t="shared" si="11"/>
        <v>Y0D3</v>
      </c>
      <c r="G95" s="109">
        <f>IFERROR(VLOOKUP(H95,'return Mapping'!$A:$D,2,0),0)</f>
        <v>0</v>
      </c>
      <c r="H95" s="178" t="s">
        <v>1865</v>
      </c>
      <c r="I95" s="208"/>
      <c r="J95" s="197">
        <v>1.9152292733670917</v>
      </c>
      <c r="K95" s="197">
        <v>3.8904336543889695</v>
      </c>
      <c r="L95" s="197">
        <v>6.2994375884937615</v>
      </c>
      <c r="M95" s="197">
        <v>6.111981094106822</v>
      </c>
      <c r="N95" s="197">
        <v>6.7214468033517827</v>
      </c>
    </row>
    <row r="96" spans="1:14" x14ac:dyDescent="0.25">
      <c r="A96" s="109" t="str">
        <f t="shared" si="8"/>
        <v>Y0BQRegular Plan - Growth</v>
      </c>
      <c r="B96" s="109" t="str">
        <f t="shared" si="9"/>
        <v>Regular Plan - Growth</v>
      </c>
      <c r="C96" s="109" t="str">
        <f>IFERROR(VLOOKUP(H96,'return Mapping'!A:D,4,),0)</f>
        <v>Nav</v>
      </c>
      <c r="D96" s="109" t="str">
        <f t="shared" si="10"/>
        <v>Regular Plan - Growth</v>
      </c>
      <c r="E96" s="109" t="str">
        <f>IFERROR(VLOOKUP(H96,'return Mapping'!$A:$D,3,0),0)</f>
        <v>Regular Plan - Growth</v>
      </c>
      <c r="F96" s="109" t="str">
        <f t="shared" si="11"/>
        <v>Y0BQ</v>
      </c>
      <c r="G96" s="109" t="str">
        <f>IFERROR(VLOOKUP(H96,'return Mapping'!$A:$D,2,0),0)</f>
        <v>Y0BQ</v>
      </c>
      <c r="H96" s="179" t="s">
        <v>1952</v>
      </c>
      <c r="I96" s="207"/>
      <c r="J96" s="196">
        <v>1.594273616079267</v>
      </c>
      <c r="K96" s="196">
        <v>3.1659318367363687</v>
      </c>
      <c r="L96" s="196">
        <v>5.0064445741441199</v>
      </c>
      <c r="M96" s="196">
        <v>5.7768279787580035</v>
      </c>
      <c r="N96" s="196">
        <v>7.2326994477098783</v>
      </c>
    </row>
    <row r="97" spans="1:14" x14ac:dyDescent="0.25">
      <c r="A97" s="109" t="str">
        <f t="shared" si="8"/>
        <v>Y0BQBenchmark</v>
      </c>
      <c r="B97" s="109" t="str">
        <f t="shared" si="9"/>
        <v>Benchmark</v>
      </c>
      <c r="C97" s="109" t="str">
        <f>IFERROR(VLOOKUP(H97,'return Mapping'!A:D,4,),0)</f>
        <v>Benchmark</v>
      </c>
      <c r="D97" s="109" t="str">
        <f t="shared" si="10"/>
        <v>Regular Plan - Growth</v>
      </c>
      <c r="E97" s="109">
        <f>IFERROR(VLOOKUP(H97,'return Mapping'!$A:$D,3,0),0)</f>
        <v>0</v>
      </c>
      <c r="F97" s="109" t="str">
        <f t="shared" si="11"/>
        <v>Y0BQ</v>
      </c>
      <c r="G97" s="109">
        <f>IFERROR(VLOOKUP(H97,'return Mapping'!$A:$D,2,0),0)</f>
        <v>0</v>
      </c>
      <c r="H97" s="176" t="s">
        <v>1866</v>
      </c>
      <c r="I97" s="207"/>
      <c r="J97" s="196">
        <v>1.73247923479527</v>
      </c>
      <c r="K97" s="196">
        <v>3.4213237740547076</v>
      </c>
      <c r="L97" s="196">
        <v>5.0666406183109469</v>
      </c>
      <c r="M97" s="196">
        <v>5.7437978104602605</v>
      </c>
      <c r="N97" s="196">
        <v>7.3697188189556506</v>
      </c>
    </row>
    <row r="98" spans="1:14" x14ac:dyDescent="0.25">
      <c r="A98" s="109" t="str">
        <f t="shared" si="8"/>
        <v>Y0BQBenchmark</v>
      </c>
      <c r="B98" s="109" t="str">
        <f t="shared" si="9"/>
        <v>Benchmark</v>
      </c>
      <c r="C98" s="109" t="str">
        <f>IFERROR(VLOOKUP(H98,'return Mapping'!A:D,4,),0)</f>
        <v>Benchmark</v>
      </c>
      <c r="D98" s="109" t="str">
        <f t="shared" si="10"/>
        <v>Regular Plan - Growth</v>
      </c>
      <c r="E98" s="109">
        <f>IFERROR(VLOOKUP(H98,'return Mapping'!$A:$D,3,0),0)</f>
        <v>0</v>
      </c>
      <c r="F98" s="109" t="str">
        <f t="shared" si="11"/>
        <v>Y0BQ</v>
      </c>
      <c r="G98" s="109">
        <f>IFERROR(VLOOKUP(H98,'return Mapping'!$A:$D,2,0),0)</f>
        <v>0</v>
      </c>
      <c r="H98" s="176" t="s">
        <v>1865</v>
      </c>
      <c r="I98" s="207"/>
      <c r="J98" s="196">
        <v>1.9152292733670917</v>
      </c>
      <c r="K98" s="196">
        <v>3.8904336543889695</v>
      </c>
      <c r="L98" s="196">
        <v>6.2975197252453485</v>
      </c>
      <c r="M98" s="196">
        <v>6.111981094106822</v>
      </c>
      <c r="N98" s="196">
        <v>6.2790985569174618</v>
      </c>
    </row>
    <row r="99" spans="1:14" x14ac:dyDescent="0.25">
      <c r="A99" s="109" t="str">
        <f t="shared" si="8"/>
        <v>Y0BQDirect Plan - Growth Option</v>
      </c>
      <c r="B99" s="109" t="str">
        <f t="shared" si="9"/>
        <v>Direct Plan - Growth Option</v>
      </c>
      <c r="C99" s="109" t="str">
        <f>IFERROR(VLOOKUP(H99,'return Mapping'!A:D,4,),0)</f>
        <v>Nav</v>
      </c>
      <c r="D99" s="109" t="str">
        <f t="shared" si="10"/>
        <v>Direct Plan - Growth Option</v>
      </c>
      <c r="E99" s="109" t="str">
        <f>IFERROR(VLOOKUP(H99,'return Mapping'!$A:$D,3,0),0)</f>
        <v>Direct Plan - Growth Option</v>
      </c>
      <c r="F99" s="109" t="str">
        <f t="shared" si="11"/>
        <v>Y0BQ</v>
      </c>
      <c r="G99" s="109" t="str">
        <f>IFERROR(VLOOKUP(H99,'return Mapping'!$A:$D,2,0),0)</f>
        <v>Y0BQ</v>
      </c>
      <c r="H99" s="180" t="s">
        <v>1953</v>
      </c>
      <c r="I99" s="208"/>
      <c r="J99" s="197">
        <v>1.6217059358693442</v>
      </c>
      <c r="K99" s="197">
        <v>3.2195339304913473</v>
      </c>
      <c r="L99" s="197">
        <v>5.0597691099125486</v>
      </c>
      <c r="M99" s="197">
        <v>5.834327955277252</v>
      </c>
      <c r="N99" s="197">
        <v>7.0679937709271057</v>
      </c>
    </row>
    <row r="100" spans="1:14" x14ac:dyDescent="0.25">
      <c r="A100" s="109" t="str">
        <f t="shared" si="8"/>
        <v>Y0BQBenchmark (for Direct Plans)</v>
      </c>
      <c r="B100" s="109" t="str">
        <f t="shared" si="9"/>
        <v>Benchmark (for Direct Plans)</v>
      </c>
      <c r="C100" s="109" t="str">
        <f>IFERROR(VLOOKUP(H100,'return Mapping'!A:D,4,),0)</f>
        <v>Benchmark</v>
      </c>
      <c r="D100" s="109" t="str">
        <f t="shared" si="10"/>
        <v>Direct Plan - Growth Option</v>
      </c>
      <c r="E100" s="109">
        <f>IFERROR(VLOOKUP(H100,'return Mapping'!$A:$D,3,0),0)</f>
        <v>0</v>
      </c>
      <c r="F100" s="109" t="str">
        <f t="shared" si="11"/>
        <v>Y0BQ</v>
      </c>
      <c r="G100" s="109">
        <f>IFERROR(VLOOKUP(H100,'return Mapping'!$A:$D,2,0),0)</f>
        <v>0</v>
      </c>
      <c r="H100" s="178" t="s">
        <v>1866</v>
      </c>
      <c r="I100" s="208"/>
      <c r="J100" s="197">
        <v>1.73247923479527</v>
      </c>
      <c r="K100" s="197">
        <v>3.4213237740547076</v>
      </c>
      <c r="L100" s="197">
        <v>5.0666406183109469</v>
      </c>
      <c r="M100" s="197">
        <v>5.7437978104602605</v>
      </c>
      <c r="N100" s="197">
        <v>6.9571059525234569</v>
      </c>
    </row>
    <row r="101" spans="1:14" x14ac:dyDescent="0.25">
      <c r="A101" s="109" t="str">
        <f t="shared" si="8"/>
        <v>Y0BQBenchmark (for Direct Plans)</v>
      </c>
      <c r="B101" s="109" t="str">
        <f t="shared" si="9"/>
        <v>Benchmark (for Direct Plans)</v>
      </c>
      <c r="C101" s="109" t="str">
        <f>IFERROR(VLOOKUP(H101,'return Mapping'!A:D,4,),0)</f>
        <v>Benchmark</v>
      </c>
      <c r="D101" s="109" t="str">
        <f t="shared" si="10"/>
        <v>Direct Plan - Growth Option</v>
      </c>
      <c r="E101" s="109">
        <f>IFERROR(VLOOKUP(H101,'return Mapping'!$A:$D,3,0),0)</f>
        <v>0</v>
      </c>
      <c r="F101" s="109" t="str">
        <f t="shared" si="11"/>
        <v>Y0BQ</v>
      </c>
      <c r="G101" s="109">
        <f>IFERROR(VLOOKUP(H101,'return Mapping'!$A:$D,2,0),0)</f>
        <v>0</v>
      </c>
      <c r="H101" s="178" t="s">
        <v>1865</v>
      </c>
      <c r="I101" s="208"/>
      <c r="J101" s="197">
        <v>1.9152292733670917</v>
      </c>
      <c r="K101" s="197">
        <v>3.8904336543889695</v>
      </c>
      <c r="L101" s="197">
        <v>6.2975197252453485</v>
      </c>
      <c r="M101" s="197">
        <v>6.111981094106822</v>
      </c>
      <c r="N101" s="197">
        <v>6.7208689264687038</v>
      </c>
    </row>
    <row r="102" spans="1:14" x14ac:dyDescent="0.25">
      <c r="A102" s="109" t="str">
        <f t="shared" si="8"/>
        <v>Y0BNRegular Plan - Growth</v>
      </c>
      <c r="B102" s="109" t="str">
        <f t="shared" si="9"/>
        <v>Regular Plan - Growth</v>
      </c>
      <c r="C102" s="109" t="str">
        <f>IFERROR(VLOOKUP(H102,'return Mapping'!A:D,4,),0)</f>
        <v>Nav</v>
      </c>
      <c r="D102" s="109" t="str">
        <f t="shared" si="10"/>
        <v>Regular Plan - Growth</v>
      </c>
      <c r="E102" s="109" t="str">
        <f>IFERROR(VLOOKUP(H102,'return Mapping'!$A:$D,3,0),0)</f>
        <v>Regular Plan - Growth</v>
      </c>
      <c r="F102" s="109" t="str">
        <f t="shared" si="11"/>
        <v>Y0BN</v>
      </c>
      <c r="G102" s="109" t="str">
        <f>IFERROR(VLOOKUP(H102,'return Mapping'!$A:$D,2,0),0)</f>
        <v>Y0BN</v>
      </c>
      <c r="H102" s="181" t="s">
        <v>1954</v>
      </c>
      <c r="I102" s="207"/>
      <c r="J102" s="196">
        <v>2.4558541266794576</v>
      </c>
      <c r="K102" s="196">
        <v>4.5677821255589057</v>
      </c>
      <c r="L102" s="196">
        <v>7.9981539292373505</v>
      </c>
      <c r="M102" s="196">
        <v>7.1301982748840365</v>
      </c>
      <c r="N102" s="196">
        <v>8.0759140394200521</v>
      </c>
    </row>
    <row r="103" spans="1:14" x14ac:dyDescent="0.25">
      <c r="A103" s="109" t="str">
        <f t="shared" si="8"/>
        <v>Y0BNBenchmark</v>
      </c>
      <c r="B103" s="109" t="str">
        <f t="shared" si="9"/>
        <v>Benchmark</v>
      </c>
      <c r="C103" s="109" t="str">
        <f>IFERROR(VLOOKUP(H103,'return Mapping'!A:D,4,),0)</f>
        <v>Benchmark</v>
      </c>
      <c r="D103" s="109" t="str">
        <f t="shared" si="10"/>
        <v>Regular Plan - Growth</v>
      </c>
      <c r="E103" s="109">
        <f>IFERROR(VLOOKUP(H103,'return Mapping'!$A:$D,3,0),0)</f>
        <v>0</v>
      </c>
      <c r="F103" s="109" t="str">
        <f t="shared" si="11"/>
        <v>Y0BN</v>
      </c>
      <c r="G103" s="109">
        <f>IFERROR(VLOOKUP(H103,'return Mapping'!$A:$D,2,0),0)</f>
        <v>0</v>
      </c>
      <c r="H103" s="176" t="s">
        <v>2520</v>
      </c>
      <c r="I103" s="207"/>
      <c r="J103" s="196">
        <v>2.9954770930165076</v>
      </c>
      <c r="K103" s="196">
        <v>5.8352048412219748</v>
      </c>
      <c r="L103" s="196">
        <v>8.5434376927793423</v>
      </c>
      <c r="M103" s="196">
        <v>7.5668444240336585</v>
      </c>
      <c r="N103" s="196">
        <v>8.4538727019039186</v>
      </c>
    </row>
    <row r="104" spans="1:14" x14ac:dyDescent="0.25">
      <c r="A104" s="109" t="str">
        <f t="shared" si="8"/>
        <v>Y0BNBenchmark</v>
      </c>
      <c r="B104" s="109" t="str">
        <f t="shared" si="9"/>
        <v>Benchmark</v>
      </c>
      <c r="C104" s="109" t="str">
        <f>IFERROR(VLOOKUP(H104,'return Mapping'!A:D,4,),0)</f>
        <v>Benchmark</v>
      </c>
      <c r="D104" s="109" t="str">
        <f t="shared" si="10"/>
        <v>Regular Plan - Growth</v>
      </c>
      <c r="E104" s="109">
        <f>IFERROR(VLOOKUP(H104,'return Mapping'!$A:$D,3,0),0)</f>
        <v>0</v>
      </c>
      <c r="F104" s="109" t="str">
        <f t="shared" si="11"/>
        <v>Y0BN</v>
      </c>
      <c r="G104" s="109">
        <f>IFERROR(VLOOKUP(H104,'return Mapping'!$A:$D,2,0),0)</f>
        <v>0</v>
      </c>
      <c r="H104" s="176" t="s">
        <v>1864</v>
      </c>
      <c r="I104" s="207"/>
      <c r="J104" s="196">
        <v>2.224675471474491</v>
      </c>
      <c r="K104" s="196">
        <v>3.8795827202124267</v>
      </c>
      <c r="L104" s="196">
        <v>9.1694083633561796</v>
      </c>
      <c r="M104" s="196">
        <v>6.1682555919207127</v>
      </c>
      <c r="N104" s="196">
        <v>7.3601393553023309</v>
      </c>
    </row>
    <row r="105" spans="1:14" x14ac:dyDescent="0.25">
      <c r="A105" s="109" t="str">
        <f t="shared" si="8"/>
        <v>Y0BNDirect Plan - Growth Option</v>
      </c>
      <c r="B105" s="109" t="str">
        <f t="shared" si="9"/>
        <v>Direct Plan - Growth Option</v>
      </c>
      <c r="C105" s="109" t="str">
        <f>IFERROR(VLOOKUP(H105,'return Mapping'!A:D,4,),0)</f>
        <v>Nav</v>
      </c>
      <c r="D105" s="109" t="str">
        <f t="shared" si="10"/>
        <v>Direct Plan - Growth Option</v>
      </c>
      <c r="E105" s="109" t="str">
        <f>IFERROR(VLOOKUP(H105,'return Mapping'!$A:$D,3,0),0)</f>
        <v>Direct Plan - Growth Option</v>
      </c>
      <c r="F105" s="109" t="str">
        <f t="shared" si="11"/>
        <v>Y0BN</v>
      </c>
      <c r="G105" s="109" t="str">
        <f>IFERROR(VLOOKUP(H105,'return Mapping'!$A:$D,2,0),0)</f>
        <v>Y0BN</v>
      </c>
      <c r="H105" s="182" t="s">
        <v>1955</v>
      </c>
      <c r="I105" s="208"/>
      <c r="J105" s="197">
        <v>2.7025154502036797</v>
      </c>
      <c r="K105" s="197">
        <v>5.0787784845420338</v>
      </c>
      <c r="L105" s="197">
        <v>8.52743882088307</v>
      </c>
      <c r="M105" s="197">
        <v>7.6639679065071187</v>
      </c>
      <c r="N105" s="197">
        <v>8.3637642896374089</v>
      </c>
    </row>
    <row r="106" spans="1:14" x14ac:dyDescent="0.25">
      <c r="A106" s="109" t="str">
        <f t="shared" si="8"/>
        <v>Y0BNBenchmark (for Direct Plans)</v>
      </c>
      <c r="B106" s="109" t="str">
        <f t="shared" si="9"/>
        <v>Benchmark (for Direct Plans)</v>
      </c>
      <c r="C106" s="109" t="str">
        <f>IFERROR(VLOOKUP(H106,'return Mapping'!A:D,4,),0)</f>
        <v>Benchmark</v>
      </c>
      <c r="D106" s="109" t="str">
        <f t="shared" si="10"/>
        <v>Direct Plan - Growth Option</v>
      </c>
      <c r="E106" s="109">
        <f>IFERROR(VLOOKUP(H106,'return Mapping'!$A:$D,3,0),0)</f>
        <v>0</v>
      </c>
      <c r="F106" s="109" t="str">
        <f t="shared" si="11"/>
        <v>Y0BN</v>
      </c>
      <c r="G106" s="109">
        <f>IFERROR(VLOOKUP(H106,'return Mapping'!$A:$D,2,0),0)</f>
        <v>0</v>
      </c>
      <c r="H106" s="178" t="s">
        <v>2520</v>
      </c>
      <c r="I106" s="208"/>
      <c r="J106" s="197">
        <v>2.9954770930165076</v>
      </c>
      <c r="K106" s="197">
        <v>5.8352048412219748</v>
      </c>
      <c r="L106" s="197">
        <v>8.5434376927793423</v>
      </c>
      <c r="M106" s="197">
        <v>7.5668444240336585</v>
      </c>
      <c r="N106" s="197">
        <v>8.2215855539782048</v>
      </c>
    </row>
    <row r="107" spans="1:14" x14ac:dyDescent="0.25">
      <c r="A107" s="109" t="str">
        <f t="shared" si="8"/>
        <v>Y0BNBenchmark (for Direct Plans)</v>
      </c>
      <c r="B107" s="109" t="str">
        <f t="shared" si="9"/>
        <v>Benchmark (for Direct Plans)</v>
      </c>
      <c r="C107" s="109" t="str">
        <f>IFERROR(VLOOKUP(H107,'return Mapping'!A:D,4,),0)</f>
        <v>Benchmark</v>
      </c>
      <c r="D107" s="109" t="str">
        <f t="shared" si="10"/>
        <v>Direct Plan - Growth Option</v>
      </c>
      <c r="E107" s="109">
        <f>IFERROR(VLOOKUP(H107,'return Mapping'!$A:$D,3,0),0)</f>
        <v>0</v>
      </c>
      <c r="F107" s="109" t="str">
        <f t="shared" si="11"/>
        <v>Y0BN</v>
      </c>
      <c r="G107" s="109">
        <f>IFERROR(VLOOKUP(H107,'return Mapping'!$A:$D,2,0),0)</f>
        <v>0</v>
      </c>
      <c r="H107" s="178" t="s">
        <v>1864</v>
      </c>
      <c r="I107" s="208"/>
      <c r="J107" s="197">
        <v>2.224675471474491</v>
      </c>
      <c r="K107" s="197">
        <v>3.8795827202124267</v>
      </c>
      <c r="L107" s="197">
        <v>9.1694083633561796</v>
      </c>
      <c r="M107" s="197">
        <v>6.1682555919207127</v>
      </c>
      <c r="N107" s="197">
        <v>7.0140685161547589</v>
      </c>
    </row>
    <row r="108" spans="1:14" x14ac:dyDescent="0.25">
      <c r="A108" s="109" t="str">
        <f t="shared" si="8"/>
        <v>Y0AKRegular Plan - Growth</v>
      </c>
      <c r="B108" s="109" t="str">
        <f t="shared" si="9"/>
        <v>Regular Plan - Growth</v>
      </c>
      <c r="C108" s="109" t="str">
        <f>IFERROR(VLOOKUP(H108,'return Mapping'!A:D,4,),0)</f>
        <v>Nav</v>
      </c>
      <c r="D108" s="109" t="str">
        <f t="shared" si="10"/>
        <v>Regular Plan - Growth</v>
      </c>
      <c r="E108" s="109" t="str">
        <f>IFERROR(VLOOKUP(H108,'return Mapping'!$A:$D,3,0),0)</f>
        <v>Regular Plan - Growth</v>
      </c>
      <c r="F108" s="109" t="str">
        <f t="shared" si="11"/>
        <v>Y0AK</v>
      </c>
      <c r="G108" s="109" t="str">
        <f>IFERROR(VLOOKUP(H108,'return Mapping'!$A:$D,2,0),0)</f>
        <v>Y0AK</v>
      </c>
      <c r="H108" s="179" t="s">
        <v>1956</v>
      </c>
      <c r="I108" s="207"/>
      <c r="J108" s="196">
        <v>1.9014938698579176</v>
      </c>
      <c r="K108" s="196">
        <v>4.1543765209055339</v>
      </c>
      <c r="L108" s="196">
        <v>5.6791770582006018</v>
      </c>
      <c r="M108" s="196">
        <v>6.3033767082451453</v>
      </c>
      <c r="N108" s="196">
        <v>7.8188773510796894</v>
      </c>
    </row>
    <row r="109" spans="1:14" x14ac:dyDescent="0.25">
      <c r="A109" s="109" t="str">
        <f t="shared" si="8"/>
        <v>Y0AKBenchmark</v>
      </c>
      <c r="B109" s="109" t="str">
        <f t="shared" si="9"/>
        <v>Benchmark</v>
      </c>
      <c r="C109" s="109" t="str">
        <f>IFERROR(VLOOKUP(H109,'return Mapping'!A:D,4,),0)</f>
        <v>Benchmark</v>
      </c>
      <c r="D109" s="109" t="str">
        <f t="shared" si="10"/>
        <v>Regular Plan - Growth</v>
      </c>
      <c r="E109" s="109">
        <f>IFERROR(VLOOKUP(H109,'return Mapping'!$A:$D,3,0),0)</f>
        <v>0</v>
      </c>
      <c r="F109" s="109" t="str">
        <f t="shared" si="11"/>
        <v>Y0AK</v>
      </c>
      <c r="G109" s="109">
        <f>IFERROR(VLOOKUP(H109,'return Mapping'!$A:$D,2,0),0)</f>
        <v>0</v>
      </c>
      <c r="H109" s="176" t="s">
        <v>1605</v>
      </c>
      <c r="I109" s="207"/>
      <c r="J109" s="196">
        <v>2.1712308995930796</v>
      </c>
      <c r="K109" s="196">
        <v>4.396359796011561</v>
      </c>
      <c r="L109" s="196">
        <v>6.7428868449356916</v>
      </c>
      <c r="M109" s="196">
        <v>6.7690019045783645</v>
      </c>
      <c r="N109" s="196">
        <v>7.9816230069917671</v>
      </c>
    </row>
    <row r="110" spans="1:14" x14ac:dyDescent="0.25">
      <c r="A110" s="109" t="str">
        <f t="shared" si="8"/>
        <v>Y0AKBenchmark</v>
      </c>
      <c r="B110" s="109" t="str">
        <f t="shared" si="9"/>
        <v>Benchmark</v>
      </c>
      <c r="C110" s="109" t="str">
        <f>IFERROR(VLOOKUP(H110,'return Mapping'!A:D,4,),0)</f>
        <v>Benchmark</v>
      </c>
      <c r="D110" s="109" t="str">
        <f t="shared" si="10"/>
        <v>Regular Plan - Growth</v>
      </c>
      <c r="E110" s="109">
        <f>IFERROR(VLOOKUP(H110,'return Mapping'!$A:$D,3,0),0)</f>
        <v>0</v>
      </c>
      <c r="F110" s="109" t="str">
        <f t="shared" si="11"/>
        <v>Y0AK</v>
      </c>
      <c r="G110" s="109">
        <f>IFERROR(VLOOKUP(H110,'return Mapping'!$A:$D,2,0),0)</f>
        <v>0</v>
      </c>
      <c r="H110" s="176" t="s">
        <v>1865</v>
      </c>
      <c r="I110" s="207"/>
      <c r="J110" s="196">
        <v>1.9152292733670917</v>
      </c>
      <c r="K110" s="196">
        <v>3.8904336543889695</v>
      </c>
      <c r="L110" s="196">
        <v>6.2994375884937615</v>
      </c>
      <c r="M110" s="196">
        <v>6.111981094106822</v>
      </c>
      <c r="N110" s="196">
        <v>6.8021619077385909</v>
      </c>
    </row>
    <row r="111" spans="1:14" x14ac:dyDescent="0.25">
      <c r="A111" s="109" t="str">
        <f t="shared" si="8"/>
        <v>Y0AKDirect Plan - Growth Option</v>
      </c>
      <c r="B111" s="109" t="str">
        <f t="shared" si="9"/>
        <v>Direct Plan - Growth Option</v>
      </c>
      <c r="C111" s="109" t="str">
        <f>IFERROR(VLOOKUP(H111,'return Mapping'!A:D,4,),0)</f>
        <v>Nav</v>
      </c>
      <c r="D111" s="109" t="str">
        <f t="shared" si="10"/>
        <v>Direct Plan - Growth Option</v>
      </c>
      <c r="E111" s="109" t="str">
        <f>IFERROR(VLOOKUP(H111,'return Mapping'!$A:$D,3,0),0)</f>
        <v>Direct Plan - Growth Option</v>
      </c>
      <c r="F111" s="109" t="str">
        <f t="shared" si="11"/>
        <v>Y0AK</v>
      </c>
      <c r="G111" s="109" t="str">
        <f>IFERROR(VLOOKUP(H111,'return Mapping'!$A:$D,2,0),0)</f>
        <v>Y0AK</v>
      </c>
      <c r="H111" s="180" t="s">
        <v>1957</v>
      </c>
      <c r="I111" s="208"/>
      <c r="J111" s="197">
        <v>2.2341071654847333</v>
      </c>
      <c r="K111" s="197">
        <v>4.8341062347380106</v>
      </c>
      <c r="L111" s="197">
        <v>6.2692946231421187</v>
      </c>
      <c r="M111" s="197">
        <v>6.8330920324950917</v>
      </c>
      <c r="N111" s="197">
        <v>7.9625912947099309</v>
      </c>
    </row>
    <row r="112" spans="1:14" x14ac:dyDescent="0.25">
      <c r="A112" s="109" t="str">
        <f t="shared" si="8"/>
        <v>Y0AKBenchmark (for Direct Plans)</v>
      </c>
      <c r="B112" s="109" t="str">
        <f t="shared" si="9"/>
        <v>Benchmark (for Direct Plans)</v>
      </c>
      <c r="C112" s="109" t="str">
        <f>IFERROR(VLOOKUP(H112,'return Mapping'!A:D,4,),0)</f>
        <v>Benchmark</v>
      </c>
      <c r="D112" s="109" t="str">
        <f t="shared" si="10"/>
        <v>Direct Plan - Growth Option</v>
      </c>
      <c r="E112" s="109">
        <f>IFERROR(VLOOKUP(H112,'return Mapping'!$A:$D,3,0),0)</f>
        <v>0</v>
      </c>
      <c r="F112" s="109" t="str">
        <f t="shared" si="11"/>
        <v>Y0AK</v>
      </c>
      <c r="G112" s="109">
        <f>IFERROR(VLOOKUP(H112,'return Mapping'!$A:$D,2,0),0)</f>
        <v>0</v>
      </c>
      <c r="H112" s="178" t="s">
        <v>1605</v>
      </c>
      <c r="I112" s="208"/>
      <c r="J112" s="197">
        <v>2.1712308995930796</v>
      </c>
      <c r="K112" s="197">
        <v>4.396359796011561</v>
      </c>
      <c r="L112" s="197">
        <v>6.7428868449356916</v>
      </c>
      <c r="M112" s="197">
        <v>6.7690019045783645</v>
      </c>
      <c r="N112" s="197">
        <v>7.6612638464321536</v>
      </c>
    </row>
    <row r="113" spans="1:17" x14ac:dyDescent="0.25">
      <c r="A113" s="109" t="str">
        <f t="shared" si="8"/>
        <v>Y0AKBenchmark (for Direct Plans)</v>
      </c>
      <c r="B113" s="109" t="str">
        <f t="shared" si="9"/>
        <v>Benchmark (for Direct Plans)</v>
      </c>
      <c r="C113" s="109" t="str">
        <f>IFERROR(VLOOKUP(H113,'return Mapping'!A:D,4,),0)</f>
        <v>Benchmark</v>
      </c>
      <c r="D113" s="109" t="str">
        <f t="shared" si="10"/>
        <v>Direct Plan - Growth Option</v>
      </c>
      <c r="E113" s="109">
        <f>IFERROR(VLOOKUP(H113,'return Mapping'!$A:$D,3,0),0)</f>
        <v>0</v>
      </c>
      <c r="F113" s="109" t="str">
        <f t="shared" si="11"/>
        <v>Y0AK</v>
      </c>
      <c r="G113" s="109">
        <f>IFERROR(VLOOKUP(H113,'return Mapping'!$A:$D,2,0),0)</f>
        <v>0</v>
      </c>
      <c r="H113" s="178" t="s">
        <v>1865</v>
      </c>
      <c r="I113" s="208"/>
      <c r="J113" s="197">
        <v>1.9152292733670917</v>
      </c>
      <c r="K113" s="197">
        <v>3.8904336543889695</v>
      </c>
      <c r="L113" s="197">
        <v>6.2994375884937615</v>
      </c>
      <c r="M113" s="197">
        <v>6.111981094106822</v>
      </c>
      <c r="N113" s="197">
        <v>6.7177761537742242</v>
      </c>
    </row>
    <row r="114" spans="1:17" x14ac:dyDescent="0.25">
      <c r="A114" s="109" t="str">
        <f t="shared" si="8"/>
        <v>Y0BMRegular Plan - Growth</v>
      </c>
      <c r="B114" s="109" t="str">
        <f t="shared" si="9"/>
        <v>Regular Plan - Growth</v>
      </c>
      <c r="C114" s="109" t="str">
        <f>IFERROR(VLOOKUP(H114,'return Mapping'!A:D,4,),0)</f>
        <v>Nav</v>
      </c>
      <c r="D114" s="109" t="str">
        <f t="shared" si="10"/>
        <v>Regular Plan - Growth</v>
      </c>
      <c r="E114" s="109" t="str">
        <f>IFERROR(VLOOKUP(H114,'return Mapping'!$A:$D,3,0),0)</f>
        <v>Regular Plan - Growth</v>
      </c>
      <c r="F114" s="109" t="str">
        <f t="shared" si="11"/>
        <v>Y0BM</v>
      </c>
      <c r="G114" s="109" t="str">
        <f>IFERROR(VLOOKUP(H114,'return Mapping'!$A:$D,2,0),0)</f>
        <v>Y0BM</v>
      </c>
      <c r="H114" s="181" t="s">
        <v>1958</v>
      </c>
      <c r="I114" s="207"/>
      <c r="J114" s="196">
        <v>4.1300090084841035</v>
      </c>
      <c r="K114" s="196">
        <v>7.0928785434431818</v>
      </c>
      <c r="L114" s="196">
        <v>4.738569427385797</v>
      </c>
      <c r="M114" s="196">
        <v>5.3275925170986449</v>
      </c>
      <c r="N114" s="196">
        <v>7.286453453030961</v>
      </c>
    </row>
    <row r="115" spans="1:17" x14ac:dyDescent="0.25">
      <c r="A115" s="109" t="str">
        <f t="shared" si="8"/>
        <v>Y0BMBenchmark</v>
      </c>
      <c r="B115" s="109" t="str">
        <f t="shared" si="9"/>
        <v>Benchmark</v>
      </c>
      <c r="C115" s="109" t="str">
        <f>IFERROR(VLOOKUP(H115,'return Mapping'!A:D,4,),0)</f>
        <v>Benchmark</v>
      </c>
      <c r="D115" s="109" t="str">
        <f t="shared" si="10"/>
        <v>Regular Plan - Growth</v>
      </c>
      <c r="E115" s="109">
        <f>IFERROR(VLOOKUP(H115,'return Mapping'!$A:$D,3,0),0)</f>
        <v>0</v>
      </c>
      <c r="F115" s="109" t="str">
        <f t="shared" si="11"/>
        <v>Y0BM</v>
      </c>
      <c r="G115" s="109">
        <f>IFERROR(VLOOKUP(H115,'return Mapping'!$A:$D,2,0),0)</f>
        <v>0</v>
      </c>
      <c r="H115" s="176" t="s">
        <v>1867</v>
      </c>
      <c r="I115" s="207"/>
      <c r="J115" s="196">
        <v>5.1936189449017789</v>
      </c>
      <c r="K115" s="196">
        <v>10.29245643972947</v>
      </c>
      <c r="L115" s="196">
        <v>10.029277092785849</v>
      </c>
      <c r="M115" s="196">
        <v>8.3955295489057669</v>
      </c>
      <c r="N115" s="196">
        <v>9.4253918660994529</v>
      </c>
    </row>
    <row r="116" spans="1:17" x14ac:dyDescent="0.25">
      <c r="A116" s="109" t="str">
        <f t="shared" si="8"/>
        <v>Y0BMBenchmark</v>
      </c>
      <c r="B116" s="109" t="str">
        <f t="shared" si="9"/>
        <v>Benchmark</v>
      </c>
      <c r="C116" s="109" t="str">
        <f>IFERROR(VLOOKUP(H116,'return Mapping'!A:D,4,),0)</f>
        <v>Benchmark</v>
      </c>
      <c r="D116" s="109" t="str">
        <f t="shared" si="10"/>
        <v>Regular Plan - Growth</v>
      </c>
      <c r="E116" s="109">
        <f>IFERROR(VLOOKUP(H116,'return Mapping'!$A:$D,3,0),0)</f>
        <v>0</v>
      </c>
      <c r="F116" s="109" t="str">
        <f t="shared" si="11"/>
        <v>Y0BM</v>
      </c>
      <c r="G116" s="109">
        <f>IFERROR(VLOOKUP(H116,'return Mapping'!$A:$D,2,0),0)</f>
        <v>0</v>
      </c>
      <c r="H116" s="176" t="s">
        <v>1864</v>
      </c>
      <c r="I116" s="207"/>
      <c r="J116" s="196">
        <v>2.224675471474491</v>
      </c>
      <c r="K116" s="196">
        <v>3.8795827202124267</v>
      </c>
      <c r="L116" s="196">
        <v>9.1694083633561796</v>
      </c>
      <c r="M116" s="196">
        <v>6.1682555919207127</v>
      </c>
      <c r="N116" s="196">
        <v>6.6474585322030544</v>
      </c>
    </row>
    <row r="117" spans="1:17" x14ac:dyDescent="0.25">
      <c r="A117" s="109" t="str">
        <f t="shared" si="8"/>
        <v>Y0BMDirect Plan - Growth Option</v>
      </c>
      <c r="B117" s="109" t="str">
        <f t="shared" si="9"/>
        <v>Direct Plan - Growth Option</v>
      </c>
      <c r="C117" s="109" t="str">
        <f>IFERROR(VLOOKUP(H117,'return Mapping'!A:D,4,),0)</f>
        <v>Nav</v>
      </c>
      <c r="D117" s="109" t="str">
        <f t="shared" si="10"/>
        <v>Direct Plan - Growth Option</v>
      </c>
      <c r="E117" s="109" t="str">
        <f>IFERROR(VLOOKUP(H117,'return Mapping'!$A:$D,3,0),0)</f>
        <v>Direct Plan - Growth Option</v>
      </c>
      <c r="F117" s="109" t="str">
        <f t="shared" si="11"/>
        <v>Y0BM</v>
      </c>
      <c r="G117" s="109" t="str">
        <f>IFERROR(VLOOKUP(H117,'return Mapping'!$A:$D,2,0),0)</f>
        <v>Y0BM</v>
      </c>
      <c r="H117" s="182" t="s">
        <v>1959</v>
      </c>
      <c r="I117" s="208"/>
      <c r="J117" s="197">
        <v>4.5484683728948427</v>
      </c>
      <c r="K117" s="197">
        <v>7.9484823857814302</v>
      </c>
      <c r="L117" s="197">
        <v>5.5859788061711102</v>
      </c>
      <c r="M117" s="197">
        <v>6.087443302100759</v>
      </c>
      <c r="N117" s="197">
        <v>7.6086599537652511</v>
      </c>
    </row>
    <row r="118" spans="1:17" x14ac:dyDescent="0.25">
      <c r="A118" s="109" t="str">
        <f t="shared" si="8"/>
        <v>Y0BMBenchmark (for Direct Plans)</v>
      </c>
      <c r="B118" s="109" t="str">
        <f t="shared" si="9"/>
        <v>Benchmark (for Direct Plans)</v>
      </c>
      <c r="C118" s="109" t="str">
        <f>IFERROR(VLOOKUP(H118,'return Mapping'!A:D,4,),0)</f>
        <v>Benchmark</v>
      </c>
      <c r="D118" s="109" t="str">
        <f t="shared" si="10"/>
        <v>Direct Plan - Growth Option</v>
      </c>
      <c r="E118" s="109">
        <f>IFERROR(VLOOKUP(H118,'return Mapping'!$A:$D,3,0),0)</f>
        <v>0</v>
      </c>
      <c r="F118" s="109" t="str">
        <f t="shared" si="11"/>
        <v>Y0BM</v>
      </c>
      <c r="G118" s="109">
        <f>IFERROR(VLOOKUP(H118,'return Mapping'!$A:$D,2,0),0)</f>
        <v>0</v>
      </c>
      <c r="H118" s="178" t="s">
        <v>1867</v>
      </c>
      <c r="I118" s="208"/>
      <c r="J118" s="197">
        <v>5.1936189449017789</v>
      </c>
      <c r="K118" s="197">
        <v>10.29245643972947</v>
      </c>
      <c r="L118" s="197">
        <v>10.029277092785849</v>
      </c>
      <c r="M118" s="197">
        <v>8.3955295489057669</v>
      </c>
      <c r="N118" s="197">
        <v>9.5466673317937669</v>
      </c>
    </row>
    <row r="119" spans="1:17" x14ac:dyDescent="0.25">
      <c r="A119" s="109" t="str">
        <f t="shared" si="8"/>
        <v>Y0BMBenchmark (for Direct Plans)</v>
      </c>
      <c r="B119" s="109" t="str">
        <f t="shared" si="9"/>
        <v>Benchmark (for Direct Plans)</v>
      </c>
      <c r="C119" s="109" t="str">
        <f>IFERROR(VLOOKUP(H119,'return Mapping'!A:D,4,),0)</f>
        <v>Benchmark</v>
      </c>
      <c r="D119" s="109" t="str">
        <f t="shared" si="10"/>
        <v>Direct Plan - Growth Option</v>
      </c>
      <c r="E119" s="109">
        <f>IFERROR(VLOOKUP(H119,'return Mapping'!$A:$D,3,0),0)</f>
        <v>0</v>
      </c>
      <c r="F119" s="109" t="str">
        <f t="shared" si="11"/>
        <v>Y0BM</v>
      </c>
      <c r="G119" s="109">
        <f>IFERROR(VLOOKUP(H119,'return Mapping'!$A:$D,2,0),0)</f>
        <v>0</v>
      </c>
      <c r="H119" s="178" t="s">
        <v>1864</v>
      </c>
      <c r="I119" s="208"/>
      <c r="J119" s="197">
        <v>2.224675471474491</v>
      </c>
      <c r="K119" s="197">
        <v>3.8795827202124267</v>
      </c>
      <c r="L119" s="197">
        <v>9.1694083633561796</v>
      </c>
      <c r="M119" s="197">
        <v>6.1682555919207127</v>
      </c>
      <c r="N119" s="197">
        <v>7.0140685161547589</v>
      </c>
    </row>
    <row r="120" spans="1:17" x14ac:dyDescent="0.25">
      <c r="A120" s="109" t="str">
        <f t="shared" si="8"/>
        <v>Y0D6Regular Plan - Growth</v>
      </c>
      <c r="B120" s="109" t="str">
        <f t="shared" si="9"/>
        <v>Regular Plan - Growth</v>
      </c>
      <c r="C120" s="109" t="str">
        <f>IFERROR(VLOOKUP(H120,'return Mapping'!A:D,4,),0)</f>
        <v>Nav</v>
      </c>
      <c r="D120" s="109" t="str">
        <f t="shared" si="10"/>
        <v>Regular Plan - Growth</v>
      </c>
      <c r="E120" s="109" t="str">
        <f>IFERROR(VLOOKUP(H120,'return Mapping'!$A:$D,3,0),0)</f>
        <v>Regular Plan - Growth</v>
      </c>
      <c r="F120" s="109" t="str">
        <f t="shared" si="11"/>
        <v>Y0D6</v>
      </c>
      <c r="G120" s="109" t="str">
        <f>IFERROR(VLOOKUP(H120,'return Mapping'!$A:$D,2,0),0)</f>
        <v>Y0D6</v>
      </c>
      <c r="H120" s="181" t="s">
        <v>1960</v>
      </c>
      <c r="I120" s="207"/>
      <c r="J120" s="196">
        <v>3.2594037089329841</v>
      </c>
      <c r="K120" s="196">
        <v>7.9258043596225347</v>
      </c>
      <c r="L120" s="196">
        <v>7.803438388352868</v>
      </c>
      <c r="M120" s="196">
        <v>6.636906866401926</v>
      </c>
      <c r="N120" s="196">
        <v>7.6172695311830685</v>
      </c>
      <c r="P120" s="87"/>
      <c r="Q120" s="87"/>
    </row>
    <row r="121" spans="1:17" x14ac:dyDescent="0.25">
      <c r="A121" s="109" t="str">
        <f t="shared" si="8"/>
        <v>Y0D6Benchmark</v>
      </c>
      <c r="B121" s="109" t="str">
        <f t="shared" si="9"/>
        <v>Benchmark</v>
      </c>
      <c r="C121" s="109" t="str">
        <f>IFERROR(VLOOKUP(H121,'return Mapping'!A:D,4,),0)</f>
        <v>Benchmark</v>
      </c>
      <c r="D121" s="109" t="str">
        <f t="shared" si="10"/>
        <v>Regular Plan - Growth</v>
      </c>
      <c r="E121" s="109">
        <f>IFERROR(VLOOKUP(H121,'return Mapping'!$A:$D,3,0),0)</f>
        <v>0</v>
      </c>
      <c r="F121" s="109" t="str">
        <f t="shared" si="11"/>
        <v>Y0D6</v>
      </c>
      <c r="G121" s="109">
        <f>IFERROR(VLOOKUP(H121,'return Mapping'!$A:$D,2,0),0)</f>
        <v>0</v>
      </c>
      <c r="H121" s="176" t="s">
        <v>1608</v>
      </c>
      <c r="I121" s="207"/>
      <c r="J121" s="196">
        <v>4.0544056239273374</v>
      </c>
      <c r="K121" s="196">
        <v>7.4024543782574614</v>
      </c>
      <c r="L121" s="196">
        <v>10.345919222944854</v>
      </c>
      <c r="M121" s="196">
        <v>8.3535841998444873</v>
      </c>
      <c r="N121" s="196">
        <v>8.7872447397971278</v>
      </c>
      <c r="P121" s="87"/>
      <c r="Q121" s="87"/>
    </row>
    <row r="122" spans="1:17" x14ac:dyDescent="0.25">
      <c r="A122" s="109" t="str">
        <f t="shared" si="8"/>
        <v>Y0D6Benchmark</v>
      </c>
      <c r="B122" s="109" t="str">
        <f t="shared" si="9"/>
        <v>Benchmark</v>
      </c>
      <c r="C122" s="109" t="str">
        <f>IFERROR(VLOOKUP(H122,'return Mapping'!A:D,4,),0)</f>
        <v>Benchmark</v>
      </c>
      <c r="D122" s="109" t="str">
        <f t="shared" si="10"/>
        <v>Regular Plan - Growth</v>
      </c>
      <c r="E122" s="109">
        <f>IFERROR(VLOOKUP(H122,'return Mapping'!$A:$D,3,0),0)</f>
        <v>0</v>
      </c>
      <c r="F122" s="109" t="str">
        <f t="shared" si="11"/>
        <v>Y0D6</v>
      </c>
      <c r="G122" s="109">
        <f>IFERROR(VLOOKUP(H122,'return Mapping'!$A:$D,2,0),0)</f>
        <v>0</v>
      </c>
      <c r="H122" s="176" t="s">
        <v>1864</v>
      </c>
      <c r="I122" s="207"/>
      <c r="J122" s="196">
        <v>2.224675471474491</v>
      </c>
      <c r="K122" s="196">
        <v>3.8795827202124267</v>
      </c>
      <c r="L122" s="196">
        <v>9.1694083633561796</v>
      </c>
      <c r="M122" s="196">
        <v>6.1682555919207127</v>
      </c>
      <c r="N122" s="196">
        <v>7.0168270461376858</v>
      </c>
      <c r="P122" s="87"/>
      <c r="Q122" s="87"/>
    </row>
    <row r="123" spans="1:17" x14ac:dyDescent="0.25">
      <c r="A123" s="109" t="str">
        <f t="shared" si="8"/>
        <v>Y0D6Direct Plan - Growth Option</v>
      </c>
      <c r="B123" s="109" t="str">
        <f t="shared" si="9"/>
        <v>Direct Plan - Growth Option</v>
      </c>
      <c r="C123" s="109" t="str">
        <f>IFERROR(VLOOKUP(H123,'return Mapping'!A:D,4,),0)</f>
        <v>Nav</v>
      </c>
      <c r="D123" s="109" t="str">
        <f t="shared" si="10"/>
        <v>Direct Plan - Growth Option</v>
      </c>
      <c r="E123" s="109" t="str">
        <f>IFERROR(VLOOKUP(H123,'return Mapping'!$A:$D,3,0),0)</f>
        <v>Direct Plan - Growth Option</v>
      </c>
      <c r="F123" s="109" t="str">
        <f t="shared" si="11"/>
        <v>Y0D6</v>
      </c>
      <c r="G123" s="109" t="str">
        <f>IFERROR(VLOOKUP(H123,'return Mapping'!$A:$D,2,0),0)</f>
        <v>Y0D6</v>
      </c>
      <c r="H123" s="182" t="s">
        <v>1961</v>
      </c>
      <c r="I123" s="208"/>
      <c r="J123" s="197">
        <v>3.7253373313343108</v>
      </c>
      <c r="K123" s="197">
        <v>8.9442057923180478</v>
      </c>
      <c r="L123" s="197">
        <v>8.775008830509524</v>
      </c>
      <c r="M123" s="197">
        <v>7.5930601858178681</v>
      </c>
      <c r="N123" s="197">
        <v>8.5705837968960594</v>
      </c>
      <c r="P123" s="87"/>
      <c r="Q123" s="87"/>
    </row>
    <row r="124" spans="1:17" x14ac:dyDescent="0.25">
      <c r="A124" s="109" t="str">
        <f t="shared" si="8"/>
        <v>Y0D6Benchmark (for Direct Plans)</v>
      </c>
      <c r="B124" s="109" t="str">
        <f t="shared" si="9"/>
        <v>Benchmark (for Direct Plans)</v>
      </c>
      <c r="C124" s="109" t="str">
        <f>IFERROR(VLOOKUP(H124,'return Mapping'!A:D,4,),0)</f>
        <v>Benchmark</v>
      </c>
      <c r="D124" s="109" t="str">
        <f t="shared" si="10"/>
        <v>Direct Plan - Growth Option</v>
      </c>
      <c r="E124" s="109">
        <f>IFERROR(VLOOKUP(H124,'return Mapping'!$A:$D,3,0),0)</f>
        <v>0</v>
      </c>
      <c r="F124" s="109" t="str">
        <f t="shared" si="11"/>
        <v>Y0D6</v>
      </c>
      <c r="G124" s="109">
        <f>IFERROR(VLOOKUP(H124,'return Mapping'!$A:$D,2,0),0)</f>
        <v>0</v>
      </c>
      <c r="H124" s="178" t="s">
        <v>1608</v>
      </c>
      <c r="I124" s="208"/>
      <c r="J124" s="197">
        <v>4.0544056239273374</v>
      </c>
      <c r="K124" s="197">
        <v>7.4024543782574614</v>
      </c>
      <c r="L124" s="197">
        <v>10.345919222944854</v>
      </c>
      <c r="M124" s="197">
        <v>8.3535841998444873</v>
      </c>
      <c r="N124" s="197">
        <v>8.7872447397971278</v>
      </c>
      <c r="P124" s="87"/>
      <c r="Q124" s="87"/>
    </row>
    <row r="125" spans="1:17" x14ac:dyDescent="0.25">
      <c r="A125" s="109" t="str">
        <f t="shared" si="8"/>
        <v>Y0D6Benchmark (for Direct Plans)</v>
      </c>
      <c r="B125" s="109" t="str">
        <f t="shared" si="9"/>
        <v>Benchmark (for Direct Plans)</v>
      </c>
      <c r="C125" s="109" t="str">
        <f>IFERROR(VLOOKUP(H125,'return Mapping'!A:D,4,),0)</f>
        <v>Benchmark</v>
      </c>
      <c r="D125" s="109" t="str">
        <f t="shared" si="10"/>
        <v>Direct Plan - Growth Option</v>
      </c>
      <c r="E125" s="109">
        <f>IFERROR(VLOOKUP(H125,'return Mapping'!$A:$D,3,0),0)</f>
        <v>0</v>
      </c>
      <c r="F125" s="109" t="str">
        <f t="shared" si="11"/>
        <v>Y0D6</v>
      </c>
      <c r="G125" s="109">
        <f>IFERROR(VLOOKUP(H125,'return Mapping'!$A:$D,2,0),0)</f>
        <v>0</v>
      </c>
      <c r="H125" s="178" t="s">
        <v>1864</v>
      </c>
      <c r="I125" s="208"/>
      <c r="J125" s="197">
        <v>2.224675471474491</v>
      </c>
      <c r="K125" s="197">
        <v>3.8795827202124267</v>
      </c>
      <c r="L125" s="197">
        <v>9.1694083633561796</v>
      </c>
      <c r="M125" s="197">
        <v>6.1682555919207127</v>
      </c>
      <c r="N125" s="197">
        <v>7.0168270461376858</v>
      </c>
      <c r="P125" s="87"/>
      <c r="Q125" s="87"/>
    </row>
    <row r="126" spans="1:17" x14ac:dyDescent="0.25">
      <c r="A126" s="109" t="str">
        <f t="shared" si="8"/>
        <v>Y0BFRegular Plan - Growth</v>
      </c>
      <c r="B126" s="109" t="str">
        <f t="shared" si="9"/>
        <v>Regular Plan - Growth</v>
      </c>
      <c r="C126" s="109" t="str">
        <f>IFERROR(VLOOKUP(H126,'return Mapping'!A:D,4,),0)</f>
        <v>Nav</v>
      </c>
      <c r="D126" s="109" t="str">
        <f t="shared" si="10"/>
        <v>Regular Plan - Growth</v>
      </c>
      <c r="E126" s="109" t="str">
        <f>IFERROR(VLOOKUP(H126,'return Mapping'!$A:$D,3,0),0)</f>
        <v>Regular Plan - Growth</v>
      </c>
      <c r="F126" s="109" t="str">
        <f t="shared" si="11"/>
        <v>Y0BF</v>
      </c>
      <c r="G126" s="109" t="str">
        <f>IFERROR(VLOOKUP(H126,'return Mapping'!$A:$D,2,0),0)</f>
        <v>Y0BF</v>
      </c>
      <c r="H126" s="179" t="s">
        <v>1962</v>
      </c>
      <c r="I126" s="207"/>
      <c r="J126" s="196">
        <v>3.9091864561345391</v>
      </c>
      <c r="K126" s="196">
        <v>6.2742626670027724</v>
      </c>
      <c r="L126" s="196">
        <v>10.772809871767741</v>
      </c>
      <c r="M126" s="196">
        <v>7.4817940297356555</v>
      </c>
      <c r="N126" s="196">
        <v>7.5096079717963615</v>
      </c>
      <c r="P126" s="87"/>
      <c r="Q126" s="87"/>
    </row>
    <row r="127" spans="1:17" x14ac:dyDescent="0.25">
      <c r="A127" s="109" t="str">
        <f t="shared" si="8"/>
        <v>Y0BFBenchmark</v>
      </c>
      <c r="B127" s="109" t="str">
        <f t="shared" si="9"/>
        <v>Benchmark</v>
      </c>
      <c r="C127" s="109" t="str">
        <f>IFERROR(VLOOKUP(H127,'return Mapping'!A:D,4,),0)</f>
        <v>Benchmark</v>
      </c>
      <c r="D127" s="109" t="str">
        <f t="shared" si="10"/>
        <v>Regular Plan - Growth</v>
      </c>
      <c r="E127" s="109">
        <f>IFERROR(VLOOKUP(H127,'return Mapping'!$A:$D,3,0),0)</f>
        <v>0</v>
      </c>
      <c r="F127" s="109" t="str">
        <f t="shared" si="11"/>
        <v>Y0BF</v>
      </c>
      <c r="G127" s="109">
        <f>IFERROR(VLOOKUP(H127,'return Mapping'!$A:$D,2,0),0)</f>
        <v>0</v>
      </c>
      <c r="H127" s="176" t="s">
        <v>1597</v>
      </c>
      <c r="I127" s="207"/>
      <c r="J127" s="196">
        <v>3.5273848929173957</v>
      </c>
      <c r="K127" s="196">
        <v>7.2795364445066513</v>
      </c>
      <c r="L127" s="196">
        <v>10.072163297114978</v>
      </c>
      <c r="M127" s="196">
        <v>8.1000749015091031</v>
      </c>
      <c r="N127" s="196" t="s">
        <v>15</v>
      </c>
      <c r="P127" s="87"/>
      <c r="Q127" s="87"/>
    </row>
    <row r="128" spans="1:17" x14ac:dyDescent="0.25">
      <c r="A128" s="109" t="str">
        <f t="shared" si="8"/>
        <v>Y0BFBenchmark</v>
      </c>
      <c r="B128" s="109" t="str">
        <f t="shared" si="9"/>
        <v>Benchmark</v>
      </c>
      <c r="C128" s="109" t="str">
        <f>IFERROR(VLOOKUP(H128,'return Mapping'!A:D,4,),0)</f>
        <v>Benchmark</v>
      </c>
      <c r="D128" s="109" t="str">
        <f t="shared" si="10"/>
        <v>Regular Plan - Growth</v>
      </c>
      <c r="E128" s="109">
        <f>IFERROR(VLOOKUP(H128,'return Mapping'!$A:$D,3,0),0)</f>
        <v>0</v>
      </c>
      <c r="F128" s="109" t="str">
        <f t="shared" si="11"/>
        <v>Y0BF</v>
      </c>
      <c r="G128" s="109">
        <f>IFERROR(VLOOKUP(H128,'return Mapping'!$A:$D,2,0),0)</f>
        <v>0</v>
      </c>
      <c r="H128" s="176" t="s">
        <v>1864</v>
      </c>
      <c r="I128" s="207"/>
      <c r="J128" s="196">
        <v>2.224675471474491</v>
      </c>
      <c r="K128" s="196">
        <v>3.8795827202124267</v>
      </c>
      <c r="L128" s="196">
        <v>9.1694083633561796</v>
      </c>
      <c r="M128" s="196">
        <v>6.1682555919207127</v>
      </c>
      <c r="N128" s="196" t="s">
        <v>15</v>
      </c>
      <c r="P128" s="87"/>
      <c r="Q128" s="87"/>
    </row>
    <row r="129" spans="1:17" x14ac:dyDescent="0.25">
      <c r="A129" s="109" t="str">
        <f t="shared" si="8"/>
        <v>Y0BFDirect Plan - Growth Option</v>
      </c>
      <c r="B129" s="109" t="str">
        <f t="shared" si="9"/>
        <v>Direct Plan - Growth Option</v>
      </c>
      <c r="C129" s="109" t="str">
        <f>IFERROR(VLOOKUP(H129,'return Mapping'!A:D,4,),0)</f>
        <v>Nav</v>
      </c>
      <c r="D129" s="109" t="str">
        <f t="shared" si="10"/>
        <v>Direct Plan - Growth Option</v>
      </c>
      <c r="E129" s="109" t="str">
        <f>IFERROR(VLOOKUP(H129,'return Mapping'!$A:$D,3,0),0)</f>
        <v>Direct Plan - Growth Option</v>
      </c>
      <c r="F129" s="109" t="str">
        <f t="shared" si="11"/>
        <v>Y0BF</v>
      </c>
      <c r="G129" s="109" t="str">
        <f>IFERROR(VLOOKUP(H129,'return Mapping'!$A:$D,2,0),0)</f>
        <v>Y0BF</v>
      </c>
      <c r="H129" s="180" t="s">
        <v>1963</v>
      </c>
      <c r="I129" s="208"/>
      <c r="J129" s="197">
        <v>4.0865807834122414</v>
      </c>
      <c r="K129" s="197">
        <v>6.6447340165096236</v>
      </c>
      <c r="L129" s="197">
        <v>11.135343764902018</v>
      </c>
      <c r="M129" s="197">
        <v>7.9261859758775532</v>
      </c>
      <c r="N129" s="197">
        <v>8.3895925320726974</v>
      </c>
      <c r="P129" s="87"/>
      <c r="Q129" s="87"/>
    </row>
    <row r="130" spans="1:17" x14ac:dyDescent="0.25">
      <c r="A130" s="109" t="str">
        <f t="shared" si="8"/>
        <v>Y0BFBenchmark (for Direct Plans)</v>
      </c>
      <c r="B130" s="109" t="str">
        <f t="shared" si="9"/>
        <v>Benchmark (for Direct Plans)</v>
      </c>
      <c r="C130" s="109" t="str">
        <f>IFERROR(VLOOKUP(H130,'return Mapping'!A:D,4,),0)</f>
        <v>Benchmark</v>
      </c>
      <c r="D130" s="109" t="str">
        <f t="shared" si="10"/>
        <v>Direct Plan - Growth Option</v>
      </c>
      <c r="E130" s="109">
        <f>IFERROR(VLOOKUP(H130,'return Mapping'!$A:$D,3,0),0)</f>
        <v>0</v>
      </c>
      <c r="F130" s="109" t="str">
        <f t="shared" si="11"/>
        <v>Y0BF</v>
      </c>
      <c r="G130" s="109">
        <f>IFERROR(VLOOKUP(H130,'return Mapping'!$A:$D,2,0),0)</f>
        <v>0</v>
      </c>
      <c r="H130" s="178" t="s">
        <v>1597</v>
      </c>
      <c r="I130" s="208"/>
      <c r="J130" s="197">
        <v>3.5273848929173957</v>
      </c>
      <c r="K130" s="197">
        <v>7.2795364445066513</v>
      </c>
      <c r="L130" s="197">
        <v>10.072163297114978</v>
      </c>
      <c r="M130" s="197">
        <v>8.1000749015091031</v>
      </c>
      <c r="N130" s="197">
        <v>8.9897197686894526</v>
      </c>
      <c r="P130" s="87"/>
      <c r="Q130" s="87"/>
    </row>
    <row r="131" spans="1:17" x14ac:dyDescent="0.25">
      <c r="A131" s="109" t="str">
        <f t="shared" si="8"/>
        <v>Y0BFBenchmark (for Direct Plans)</v>
      </c>
      <c r="B131" s="109" t="str">
        <f t="shared" si="9"/>
        <v>Benchmark (for Direct Plans)</v>
      </c>
      <c r="C131" s="109" t="str">
        <f>IFERROR(VLOOKUP(H131,'return Mapping'!A:D,4,),0)</f>
        <v>Benchmark</v>
      </c>
      <c r="D131" s="109" t="str">
        <f t="shared" si="10"/>
        <v>Direct Plan - Growth Option</v>
      </c>
      <c r="E131" s="109">
        <f>IFERROR(VLOOKUP(H131,'return Mapping'!$A:$D,3,0),0)</f>
        <v>0</v>
      </c>
      <c r="F131" s="109" t="str">
        <f t="shared" si="11"/>
        <v>Y0BF</v>
      </c>
      <c r="G131" s="109">
        <f>IFERROR(VLOOKUP(H131,'return Mapping'!$A:$D,2,0),0)</f>
        <v>0</v>
      </c>
      <c r="H131" s="178" t="s">
        <v>1864</v>
      </c>
      <c r="I131" s="208"/>
      <c r="J131" s="197">
        <v>2.224675471474491</v>
      </c>
      <c r="K131" s="197">
        <v>3.8795827202124267</v>
      </c>
      <c r="L131" s="197">
        <v>9.1694083633561796</v>
      </c>
      <c r="M131" s="197">
        <v>6.1682555919207127</v>
      </c>
      <c r="N131" s="197">
        <v>7.0140685161547589</v>
      </c>
      <c r="P131" s="87"/>
      <c r="Q131" s="87"/>
    </row>
    <row r="132" spans="1:17" x14ac:dyDescent="0.25">
      <c r="A132" s="109" t="str">
        <f t="shared" si="8"/>
        <v>Y0AHRegular Plan - Growth</v>
      </c>
      <c r="B132" s="109" t="str">
        <f t="shared" si="9"/>
        <v>Regular Plan - Growth</v>
      </c>
      <c r="C132" s="109" t="str">
        <f>IFERROR(VLOOKUP(H132,'return Mapping'!A:D,4,),0)</f>
        <v>Nav</v>
      </c>
      <c r="D132" s="109" t="str">
        <f t="shared" si="10"/>
        <v>Regular Plan - Growth</v>
      </c>
      <c r="E132" s="109" t="str">
        <f>IFERROR(VLOOKUP(H132,'return Mapping'!$A:$D,3,0),0)</f>
        <v>Regular Plan - Growth</v>
      </c>
      <c r="F132" s="109" t="str">
        <f t="shared" si="11"/>
        <v>Y0AH</v>
      </c>
      <c r="G132" s="109" t="str">
        <f>IFERROR(VLOOKUP(H132,'return Mapping'!$A:$D,2,0),0)</f>
        <v>Y0AH</v>
      </c>
      <c r="H132" s="181" t="s">
        <v>1964</v>
      </c>
      <c r="I132" s="207"/>
      <c r="J132" s="196">
        <v>2.6460537302126941</v>
      </c>
      <c r="K132" s="196">
        <v>3.6705064116496322</v>
      </c>
      <c r="L132" s="196">
        <v>8.2879613744061054</v>
      </c>
      <c r="M132" s="196">
        <v>6.622884579415067</v>
      </c>
      <c r="N132" s="196">
        <v>8.2093845946443533</v>
      </c>
    </row>
    <row r="133" spans="1:17" x14ac:dyDescent="0.25">
      <c r="A133" s="109" t="str">
        <f t="shared" ref="A133:A196" si="12">+F133&amp;B133</f>
        <v>Y0AHBenchmark</v>
      </c>
      <c r="B133" s="109" t="str">
        <f t="shared" ref="B133:B196" si="13">+IF(C133="NAV",D133,IF(AND(C133="Benchmark",D133="Direct Plan - Growth Option"),"Benchmark (for Direct Plans)",IF(C133=0,0,"Benchmark")))</f>
        <v>Benchmark</v>
      </c>
      <c r="C133" s="109" t="str">
        <f>IFERROR(VLOOKUP(H133,'return Mapping'!A:D,4,),0)</f>
        <v>Benchmark</v>
      </c>
      <c r="D133" s="109" t="str">
        <f t="shared" ref="D133:D196" si="14">+IF(E133&lt;&gt;0,E133,D132)</f>
        <v>Regular Plan - Growth</v>
      </c>
      <c r="E133" s="109">
        <f>IFERROR(VLOOKUP(H133,'return Mapping'!$A:$D,3,0),0)</f>
        <v>0</v>
      </c>
      <c r="F133" s="109" t="str">
        <f t="shared" ref="F133:F196" si="15">+IF(G133&lt;&gt;0,G133,F132)</f>
        <v>Y0AH</v>
      </c>
      <c r="G133" s="109">
        <f>IFERROR(VLOOKUP(H133,'return Mapping'!$A:$D,2,0),0)</f>
        <v>0</v>
      </c>
      <c r="H133" s="176" t="s">
        <v>1600</v>
      </c>
      <c r="I133" s="207"/>
      <c r="J133" s="196">
        <v>3.7713005030726166</v>
      </c>
      <c r="K133" s="196">
        <v>6.5721060289228417</v>
      </c>
      <c r="L133" s="196">
        <v>10.1295870455826</v>
      </c>
      <c r="M133" s="196">
        <v>7.798603813051308</v>
      </c>
      <c r="N133" s="196">
        <v>8.6637200507246206</v>
      </c>
    </row>
    <row r="134" spans="1:17" x14ac:dyDescent="0.25">
      <c r="A134" s="109" t="str">
        <f t="shared" si="12"/>
        <v>Y0AHBenchmark</v>
      </c>
      <c r="B134" s="109" t="str">
        <f t="shared" si="13"/>
        <v>Benchmark</v>
      </c>
      <c r="C134" s="109" t="str">
        <f>IFERROR(VLOOKUP(H134,'return Mapping'!A:D,4,),0)</f>
        <v>Benchmark</v>
      </c>
      <c r="D134" s="109" t="str">
        <f t="shared" si="14"/>
        <v>Regular Plan - Growth</v>
      </c>
      <c r="E134" s="109">
        <f>IFERROR(VLOOKUP(H134,'return Mapping'!$A:$D,3,0),0)</f>
        <v>0</v>
      </c>
      <c r="F134" s="109" t="str">
        <f t="shared" si="15"/>
        <v>Y0AH</v>
      </c>
      <c r="G134" s="109">
        <f>IFERROR(VLOOKUP(H134,'return Mapping'!$A:$D,2,0),0)</f>
        <v>0</v>
      </c>
      <c r="H134" s="176" t="s">
        <v>1864</v>
      </c>
      <c r="I134" s="207"/>
      <c r="J134" s="196">
        <v>2.224675471474491</v>
      </c>
      <c r="K134" s="196">
        <v>3.8795827202124267</v>
      </c>
      <c r="L134" s="196">
        <v>9.1694083633561796</v>
      </c>
      <c r="M134" s="196">
        <v>6.1682555919207127</v>
      </c>
      <c r="N134" s="196">
        <v>6.889522029483186</v>
      </c>
    </row>
    <row r="135" spans="1:17" x14ac:dyDescent="0.25">
      <c r="A135" s="109" t="str">
        <f t="shared" si="12"/>
        <v>Y0AHDirect Plan - Growth Option</v>
      </c>
      <c r="B135" s="109" t="str">
        <f t="shared" si="13"/>
        <v>Direct Plan - Growth Option</v>
      </c>
      <c r="C135" s="109" t="str">
        <f>IFERROR(VLOOKUP(H135,'return Mapping'!A:D,4,),0)</f>
        <v>Nav</v>
      </c>
      <c r="D135" s="109" t="str">
        <f t="shared" si="14"/>
        <v>Direct Plan - Growth Option</v>
      </c>
      <c r="E135" s="109" t="str">
        <f>IFERROR(VLOOKUP(H135,'return Mapping'!$A:$D,3,0),0)</f>
        <v>Direct Plan - Growth Option</v>
      </c>
      <c r="F135" s="109" t="str">
        <f t="shared" si="15"/>
        <v>Y0AH</v>
      </c>
      <c r="G135" s="109" t="str">
        <f>IFERROR(VLOOKUP(H135,'return Mapping'!$A:$D,2,0),0)</f>
        <v>Y0AH</v>
      </c>
      <c r="H135" s="182" t="s">
        <v>1965</v>
      </c>
      <c r="I135" s="208"/>
      <c r="J135" s="197">
        <v>3.0166736666979332</v>
      </c>
      <c r="K135" s="197">
        <v>4.4067082141735492</v>
      </c>
      <c r="L135" s="197">
        <v>9.0547837791970629</v>
      </c>
      <c r="M135" s="197">
        <v>7.4501444082686552</v>
      </c>
      <c r="N135" s="197">
        <v>8.810074530568702</v>
      </c>
    </row>
    <row r="136" spans="1:17" x14ac:dyDescent="0.25">
      <c r="A136" s="109" t="str">
        <f t="shared" si="12"/>
        <v>Y0AHBenchmark (for Direct Plans)</v>
      </c>
      <c r="B136" s="109" t="str">
        <f t="shared" si="13"/>
        <v>Benchmark (for Direct Plans)</v>
      </c>
      <c r="C136" s="109" t="str">
        <f>IFERROR(VLOOKUP(H136,'return Mapping'!A:D,4,),0)</f>
        <v>Benchmark</v>
      </c>
      <c r="D136" s="109" t="str">
        <f t="shared" si="14"/>
        <v>Direct Plan - Growth Option</v>
      </c>
      <c r="E136" s="109">
        <f>IFERROR(VLOOKUP(H136,'return Mapping'!$A:$D,3,0),0)</f>
        <v>0</v>
      </c>
      <c r="F136" s="109" t="str">
        <f t="shared" si="15"/>
        <v>Y0AH</v>
      </c>
      <c r="G136" s="109">
        <f>IFERROR(VLOOKUP(H136,'return Mapping'!$A:$D,2,0),0)</f>
        <v>0</v>
      </c>
      <c r="H136" s="178" t="s">
        <v>1600</v>
      </c>
      <c r="I136" s="208"/>
      <c r="J136" s="197">
        <v>3.7713005030726166</v>
      </c>
      <c r="K136" s="197">
        <v>6.5721060289228417</v>
      </c>
      <c r="L136" s="197">
        <v>10.1295870455826</v>
      </c>
      <c r="M136" s="197">
        <v>7.798603813051308</v>
      </c>
      <c r="N136" s="197">
        <v>8.6743813721744445</v>
      </c>
    </row>
    <row r="137" spans="1:17" x14ac:dyDescent="0.25">
      <c r="A137" s="109" t="str">
        <f t="shared" si="12"/>
        <v>Y0AHBenchmark (for Direct Plans)</v>
      </c>
      <c r="B137" s="109" t="str">
        <f t="shared" si="13"/>
        <v>Benchmark (for Direct Plans)</v>
      </c>
      <c r="C137" s="109" t="str">
        <f>IFERROR(VLOOKUP(H137,'return Mapping'!A:D,4,),0)</f>
        <v>Benchmark</v>
      </c>
      <c r="D137" s="109" t="str">
        <f t="shared" si="14"/>
        <v>Direct Plan - Growth Option</v>
      </c>
      <c r="E137" s="109">
        <f>IFERROR(VLOOKUP(H137,'return Mapping'!$A:$D,3,0),0)</f>
        <v>0</v>
      </c>
      <c r="F137" s="109" t="str">
        <f t="shared" si="15"/>
        <v>Y0AH</v>
      </c>
      <c r="G137" s="109">
        <f>IFERROR(VLOOKUP(H137,'return Mapping'!$A:$D,2,0),0)</f>
        <v>0</v>
      </c>
      <c r="H137" s="178" t="s">
        <v>1864</v>
      </c>
      <c r="I137" s="208"/>
      <c r="J137" s="197">
        <v>2.224675471474491</v>
      </c>
      <c r="K137" s="197">
        <v>3.8795827202124267</v>
      </c>
      <c r="L137" s="197">
        <v>9.1694083633561796</v>
      </c>
      <c r="M137" s="197">
        <v>6.1682555919207127</v>
      </c>
      <c r="N137" s="197">
        <v>7.0140685161547589</v>
      </c>
    </row>
    <row r="138" spans="1:17" x14ac:dyDescent="0.25">
      <c r="A138" s="109" t="str">
        <f t="shared" si="12"/>
        <v>Y0BORegular Plan - Growth</v>
      </c>
      <c r="B138" s="109" t="str">
        <f t="shared" si="13"/>
        <v>Regular Plan - Growth</v>
      </c>
      <c r="C138" s="109" t="str">
        <f>IFERROR(VLOOKUP(H138,'return Mapping'!A:D,4,),0)</f>
        <v>Nav</v>
      </c>
      <c r="D138" s="109" t="str">
        <f t="shared" si="14"/>
        <v>Regular Plan - Growth</v>
      </c>
      <c r="E138" s="109" t="str">
        <f>IFERROR(VLOOKUP(H138,'return Mapping'!$A:$D,3,0),0)</f>
        <v>Regular Plan - Growth</v>
      </c>
      <c r="F138" s="109" t="str">
        <f t="shared" si="15"/>
        <v>Y0BO</v>
      </c>
      <c r="G138" s="109" t="str">
        <f>IFERROR(VLOOKUP(H138,'return Mapping'!$A:$D,2,0),0)</f>
        <v>Y0BO</v>
      </c>
      <c r="H138" s="179" t="s">
        <v>1966</v>
      </c>
      <c r="I138" s="207"/>
      <c r="J138" s="196">
        <v>1.6709472546555304</v>
      </c>
      <c r="K138" s="196">
        <v>3.4283825977387217</v>
      </c>
      <c r="L138" s="196">
        <v>5.9366872888130251</v>
      </c>
      <c r="M138" s="196">
        <v>6.3027987910780015</v>
      </c>
      <c r="N138" s="196">
        <v>7.8206215973214421</v>
      </c>
    </row>
    <row r="139" spans="1:17" x14ac:dyDescent="0.25">
      <c r="A139" s="109" t="str">
        <f t="shared" si="12"/>
        <v>Y0BOBenchmark</v>
      </c>
      <c r="B139" s="109" t="str">
        <f t="shared" si="13"/>
        <v>Benchmark</v>
      </c>
      <c r="C139" s="109" t="str">
        <f>IFERROR(VLOOKUP(H139,'return Mapping'!A:D,4,),0)</f>
        <v>Benchmark</v>
      </c>
      <c r="D139" s="109" t="str">
        <f t="shared" si="14"/>
        <v>Regular Plan - Growth</v>
      </c>
      <c r="E139" s="109">
        <f>IFERROR(VLOOKUP(H139,'return Mapping'!$A:$D,3,0),0)</f>
        <v>0</v>
      </c>
      <c r="F139" s="109" t="str">
        <f t="shared" si="15"/>
        <v>Y0BO</v>
      </c>
      <c r="G139" s="109">
        <f>IFERROR(VLOOKUP(H139,'return Mapping'!$A:$D,2,0),0)</f>
        <v>0</v>
      </c>
      <c r="H139" s="176" t="s">
        <v>1567</v>
      </c>
      <c r="I139" s="207"/>
      <c r="J139" s="196">
        <v>2.0188501148194593</v>
      </c>
      <c r="K139" s="196">
        <v>3.9937960449786924</v>
      </c>
      <c r="L139" s="196">
        <v>6.2233499211023169</v>
      </c>
      <c r="M139" s="196">
        <v>6.5944393035520577</v>
      </c>
      <c r="N139" s="196" t="s">
        <v>15</v>
      </c>
    </row>
    <row r="140" spans="1:17" x14ac:dyDescent="0.25">
      <c r="A140" s="109" t="str">
        <f t="shared" si="12"/>
        <v>Y0BOBenchmark</v>
      </c>
      <c r="B140" s="109" t="str">
        <f t="shared" si="13"/>
        <v>Benchmark</v>
      </c>
      <c r="C140" s="109" t="str">
        <f>IFERROR(VLOOKUP(H140,'return Mapping'!A:D,4,),0)</f>
        <v>Benchmark</v>
      </c>
      <c r="D140" s="109" t="str">
        <f t="shared" si="14"/>
        <v>Regular Plan - Growth</v>
      </c>
      <c r="E140" s="109">
        <f>IFERROR(VLOOKUP(H140,'return Mapping'!$A:$D,3,0),0)</f>
        <v>0</v>
      </c>
      <c r="F140" s="109" t="str">
        <f t="shared" si="15"/>
        <v>Y0BO</v>
      </c>
      <c r="G140" s="109">
        <f>IFERROR(VLOOKUP(H140,'return Mapping'!$A:$D,2,0),0)</f>
        <v>0</v>
      </c>
      <c r="H140" s="176" t="s">
        <v>1865</v>
      </c>
      <c r="I140" s="207"/>
      <c r="J140" s="196">
        <v>1.9152292733670917</v>
      </c>
      <c r="K140" s="196">
        <v>3.8904336543889695</v>
      </c>
      <c r="L140" s="196">
        <v>6.2994375884937615</v>
      </c>
      <c r="M140" s="196">
        <v>6.111981094106822</v>
      </c>
      <c r="N140" s="196">
        <v>6.5244192229766851</v>
      </c>
    </row>
    <row r="141" spans="1:17" x14ac:dyDescent="0.25">
      <c r="A141" s="109" t="str">
        <f t="shared" si="12"/>
        <v>Y0BORegular Growth</v>
      </c>
      <c r="B141" s="109" t="str">
        <f t="shared" si="13"/>
        <v>Regular Growth</v>
      </c>
      <c r="C141" s="109" t="str">
        <f>IFERROR(VLOOKUP(H141,'return Mapping'!A:D,4,),0)</f>
        <v>Nav</v>
      </c>
      <c r="D141" s="109" t="str">
        <f t="shared" si="14"/>
        <v>Regular Growth</v>
      </c>
      <c r="E141" s="109" t="str">
        <f>IFERROR(VLOOKUP(H141,'return Mapping'!$A:$D,3,0),0)</f>
        <v>Regular Growth</v>
      </c>
      <c r="F141" s="109" t="str">
        <f t="shared" si="15"/>
        <v>Y0BO</v>
      </c>
      <c r="G141" s="109" t="str">
        <f>IFERROR(VLOOKUP(H141,'return Mapping'!$A:$D,2,0),0)</f>
        <v>Y0BO</v>
      </c>
      <c r="H141" s="179" t="s">
        <v>1967</v>
      </c>
      <c r="I141" s="207"/>
      <c r="J141" s="196">
        <v>1.671039024019727</v>
      </c>
      <c r="K141" s="196">
        <v>3.4283744345975808</v>
      </c>
      <c r="L141" s="196">
        <v>5.9365977655966296</v>
      </c>
      <c r="M141" s="196">
        <v>6.3028324048688411</v>
      </c>
      <c r="N141" s="196">
        <v>7.1872926754493305</v>
      </c>
    </row>
    <row r="142" spans="1:17" x14ac:dyDescent="0.25">
      <c r="A142" s="109" t="str">
        <f t="shared" si="12"/>
        <v>Y0BOBenchmark</v>
      </c>
      <c r="B142" s="109" t="str">
        <f t="shared" si="13"/>
        <v>Benchmark</v>
      </c>
      <c r="C142" s="109" t="str">
        <f>IFERROR(VLOOKUP(H142,'return Mapping'!A:D,4,),0)</f>
        <v>Benchmark</v>
      </c>
      <c r="D142" s="109" t="str">
        <f t="shared" si="14"/>
        <v>Regular Growth</v>
      </c>
      <c r="E142" s="109">
        <f>IFERROR(VLOOKUP(H142,'return Mapping'!$A:$D,3,0),0)</f>
        <v>0</v>
      </c>
      <c r="F142" s="109" t="str">
        <f t="shared" si="15"/>
        <v>Y0BO</v>
      </c>
      <c r="G142" s="109">
        <f>IFERROR(VLOOKUP(H142,'return Mapping'!$A:$D,2,0),0)</f>
        <v>0</v>
      </c>
      <c r="H142" s="176" t="s">
        <v>1567</v>
      </c>
      <c r="I142" s="207"/>
      <c r="J142" s="196">
        <v>2.0188501148194593</v>
      </c>
      <c r="K142" s="196">
        <v>3.9937960449786924</v>
      </c>
      <c r="L142" s="196">
        <v>6.2233499211023169</v>
      </c>
      <c r="M142" s="196">
        <v>6.5944393035520577</v>
      </c>
      <c r="N142" s="196">
        <v>7.6350988192871894</v>
      </c>
    </row>
    <row r="143" spans="1:17" x14ac:dyDescent="0.25">
      <c r="A143" s="109" t="str">
        <f t="shared" si="12"/>
        <v>Y0BOBenchmark</v>
      </c>
      <c r="B143" s="109" t="str">
        <f t="shared" si="13"/>
        <v>Benchmark</v>
      </c>
      <c r="C143" s="109" t="str">
        <f>IFERROR(VLOOKUP(H143,'return Mapping'!A:D,4,),0)</f>
        <v>Benchmark</v>
      </c>
      <c r="D143" s="109" t="str">
        <f t="shared" si="14"/>
        <v>Regular Growth</v>
      </c>
      <c r="E143" s="109">
        <f>IFERROR(VLOOKUP(H143,'return Mapping'!$A:$D,3,0),0)</f>
        <v>0</v>
      </c>
      <c r="F143" s="109" t="str">
        <f t="shared" si="15"/>
        <v>Y0BO</v>
      </c>
      <c r="G143" s="109">
        <f>IFERROR(VLOOKUP(H143,'return Mapping'!$A:$D,2,0),0)</f>
        <v>0</v>
      </c>
      <c r="H143" s="176" t="s">
        <v>1865</v>
      </c>
      <c r="I143" s="207"/>
      <c r="J143" s="196">
        <v>1.9152292733670917</v>
      </c>
      <c r="K143" s="196">
        <v>3.8904336543889695</v>
      </c>
      <c r="L143" s="196">
        <v>6.2994375884937615</v>
      </c>
      <c r="M143" s="196">
        <v>6.111981094106822</v>
      </c>
      <c r="N143" s="196">
        <v>5.9676864258711548</v>
      </c>
    </row>
    <row r="144" spans="1:17" x14ac:dyDescent="0.25">
      <c r="A144" s="109" t="str">
        <f t="shared" si="12"/>
        <v>Y0BODirect Plan - Growth Option</v>
      </c>
      <c r="B144" s="109" t="str">
        <f t="shared" si="13"/>
        <v>Direct Plan - Growth Option</v>
      </c>
      <c r="C144" s="109" t="str">
        <f>IFERROR(VLOOKUP(H144,'return Mapping'!A:D,4,),0)</f>
        <v>Nav</v>
      </c>
      <c r="D144" s="109" t="str">
        <f t="shared" si="14"/>
        <v>Direct Plan - Growth Option</v>
      </c>
      <c r="E144" s="109" t="str">
        <f>IFERROR(VLOOKUP(H144,'return Mapping'!$A:$D,3,0),0)</f>
        <v>Direct Plan - Growth Option</v>
      </c>
      <c r="F144" s="109" t="str">
        <f t="shared" si="15"/>
        <v>Y0BO</v>
      </c>
      <c r="G144" s="109" t="str">
        <f>IFERROR(VLOOKUP(H144,'return Mapping'!$A:$D,2,0),0)</f>
        <v>Y0BO</v>
      </c>
      <c r="H144" s="180" t="s">
        <v>1968</v>
      </c>
      <c r="I144" s="208"/>
      <c r="J144" s="197">
        <v>1.7527162685465836</v>
      </c>
      <c r="K144" s="197">
        <v>3.5938080207946754</v>
      </c>
      <c r="L144" s="197">
        <v>6.2071386879304802</v>
      </c>
      <c r="M144" s="197">
        <v>6.6150397785936788</v>
      </c>
      <c r="N144" s="197">
        <v>7.7530555544240709</v>
      </c>
    </row>
    <row r="145" spans="1:14" x14ac:dyDescent="0.25">
      <c r="A145" s="109" t="str">
        <f t="shared" si="12"/>
        <v>Y0BOBenchmark (for Direct Plans)</v>
      </c>
      <c r="B145" s="109" t="str">
        <f t="shared" si="13"/>
        <v>Benchmark (for Direct Plans)</v>
      </c>
      <c r="C145" s="109" t="str">
        <f>IFERROR(VLOOKUP(H145,'return Mapping'!A:D,4,),0)</f>
        <v>Benchmark</v>
      </c>
      <c r="D145" s="109" t="str">
        <f t="shared" si="14"/>
        <v>Direct Plan - Growth Option</v>
      </c>
      <c r="E145" s="109">
        <f>IFERROR(VLOOKUP(H145,'return Mapping'!$A:$D,3,0),0)</f>
        <v>0</v>
      </c>
      <c r="F145" s="109" t="str">
        <f t="shared" si="15"/>
        <v>Y0BO</v>
      </c>
      <c r="G145" s="109">
        <f>IFERROR(VLOOKUP(H145,'return Mapping'!$A:$D,2,0),0)</f>
        <v>0</v>
      </c>
      <c r="H145" s="178" t="s">
        <v>1567</v>
      </c>
      <c r="I145" s="208"/>
      <c r="J145" s="197">
        <v>2.0188501148194593</v>
      </c>
      <c r="K145" s="197">
        <v>3.9937960449786924</v>
      </c>
      <c r="L145" s="197">
        <v>6.2233499211023169</v>
      </c>
      <c r="M145" s="197">
        <v>6.5944393035520577</v>
      </c>
      <c r="N145" s="197">
        <v>7.6132260150375997</v>
      </c>
    </row>
    <row r="146" spans="1:14" x14ac:dyDescent="0.25">
      <c r="A146" s="109" t="str">
        <f t="shared" si="12"/>
        <v>Y0BOBenchmark (for Direct Plans)</v>
      </c>
      <c r="B146" s="109" t="str">
        <f t="shared" si="13"/>
        <v>Benchmark (for Direct Plans)</v>
      </c>
      <c r="C146" s="109" t="str">
        <f>IFERROR(VLOOKUP(H146,'return Mapping'!A:D,4,),0)</f>
        <v>Benchmark</v>
      </c>
      <c r="D146" s="109" t="str">
        <f t="shared" si="14"/>
        <v>Direct Plan - Growth Option</v>
      </c>
      <c r="E146" s="109">
        <f>IFERROR(VLOOKUP(H146,'return Mapping'!$A:$D,3,0),0)</f>
        <v>0</v>
      </c>
      <c r="F146" s="109" t="str">
        <f t="shared" si="15"/>
        <v>Y0BO</v>
      </c>
      <c r="G146" s="109">
        <f>IFERROR(VLOOKUP(H146,'return Mapping'!$A:$D,2,0),0)</f>
        <v>0</v>
      </c>
      <c r="H146" s="178" t="s">
        <v>1865</v>
      </c>
      <c r="I146" s="208"/>
      <c r="J146" s="197">
        <v>1.9152292733670917</v>
      </c>
      <c r="K146" s="197">
        <v>3.8904336543889695</v>
      </c>
      <c r="L146" s="197">
        <v>6.2994375884937615</v>
      </c>
      <c r="M146" s="197">
        <v>6.111981094106822</v>
      </c>
      <c r="N146" s="197">
        <v>6.7177761537742242</v>
      </c>
    </row>
    <row r="147" spans="1:14" x14ac:dyDescent="0.25">
      <c r="A147" s="109" t="str">
        <f t="shared" si="12"/>
        <v>Y0BPRegular Plan - Growth</v>
      </c>
      <c r="B147" s="109" t="str">
        <f t="shared" si="13"/>
        <v>Regular Plan - Growth</v>
      </c>
      <c r="C147" s="109" t="str">
        <f>IFERROR(VLOOKUP(H147,'return Mapping'!A:D,4,),0)</f>
        <v>Nav</v>
      </c>
      <c r="D147" s="109" t="str">
        <f t="shared" si="14"/>
        <v>Regular Plan - Growth</v>
      </c>
      <c r="E147" s="109" t="str">
        <f>IFERROR(VLOOKUP(H147,'return Mapping'!$A:$D,3,0),0)</f>
        <v>Regular Plan - Growth</v>
      </c>
      <c r="F147" s="109" t="str">
        <f t="shared" si="15"/>
        <v>Y0BP</v>
      </c>
      <c r="G147" s="109" t="str">
        <f>IFERROR(VLOOKUP(H147,'return Mapping'!$A:$D,2,0),0)</f>
        <v>Y0BP</v>
      </c>
      <c r="H147" s="181" t="s">
        <v>1969</v>
      </c>
      <c r="I147" s="207"/>
      <c r="J147" s="196">
        <v>2.5797624439894085</v>
      </c>
      <c r="K147" s="196">
        <v>3.6091166540004549</v>
      </c>
      <c r="L147" s="196">
        <v>8.2605483041090508</v>
      </c>
      <c r="M147" s="196">
        <v>6.1158590045980565</v>
      </c>
      <c r="N147" s="196">
        <v>8.2258926229406892</v>
      </c>
    </row>
    <row r="148" spans="1:14" x14ac:dyDescent="0.25">
      <c r="A148" s="109" t="str">
        <f t="shared" si="12"/>
        <v>Y0BPBenchmark</v>
      </c>
      <c r="B148" s="109" t="str">
        <f t="shared" si="13"/>
        <v>Benchmark</v>
      </c>
      <c r="C148" s="109" t="str">
        <f>IFERROR(VLOOKUP(H148,'return Mapping'!A:D,4,),0)</f>
        <v>Benchmark</v>
      </c>
      <c r="D148" s="109" t="str">
        <f t="shared" si="14"/>
        <v>Regular Plan - Growth</v>
      </c>
      <c r="E148" s="109">
        <f>IFERROR(VLOOKUP(H148,'return Mapping'!$A:$D,3,0),0)</f>
        <v>0</v>
      </c>
      <c r="F148" s="109" t="str">
        <f t="shared" si="15"/>
        <v>Y0BP</v>
      </c>
      <c r="G148" s="109">
        <f>IFERROR(VLOOKUP(H148,'return Mapping'!$A:$D,2,0),0)</f>
        <v>0</v>
      </c>
      <c r="H148" s="176" t="s">
        <v>1602</v>
      </c>
      <c r="I148" s="207"/>
      <c r="J148" s="196">
        <v>3.7653727384517666</v>
      </c>
      <c r="K148" s="196">
        <v>5.4261669672164947</v>
      </c>
      <c r="L148" s="196">
        <v>10.071675931957834</v>
      </c>
      <c r="M148" s="196">
        <v>7.368377303846585</v>
      </c>
      <c r="N148" s="196">
        <v>8.805298773109449</v>
      </c>
    </row>
    <row r="149" spans="1:14" x14ac:dyDescent="0.25">
      <c r="A149" s="109" t="str">
        <f t="shared" si="12"/>
        <v>Y0BPBenchmark</v>
      </c>
      <c r="B149" s="109" t="str">
        <f t="shared" si="13"/>
        <v>Benchmark</v>
      </c>
      <c r="C149" s="109" t="str">
        <f>IFERROR(VLOOKUP(H149,'return Mapping'!A:D,4,),0)</f>
        <v>Benchmark</v>
      </c>
      <c r="D149" s="109" t="str">
        <f t="shared" si="14"/>
        <v>Regular Plan - Growth</v>
      </c>
      <c r="E149" s="109">
        <f>IFERROR(VLOOKUP(H149,'return Mapping'!$A:$D,3,0),0)</f>
        <v>0</v>
      </c>
      <c r="F149" s="109" t="str">
        <f t="shared" si="15"/>
        <v>Y0BP</v>
      </c>
      <c r="G149" s="109">
        <f>IFERROR(VLOOKUP(H149,'return Mapping'!$A:$D,2,0),0)</f>
        <v>0</v>
      </c>
      <c r="H149" s="176" t="s">
        <v>1864</v>
      </c>
      <c r="I149" s="207"/>
      <c r="J149" s="196">
        <v>2.224675471474491</v>
      </c>
      <c r="K149" s="196">
        <v>3.8795827202124267</v>
      </c>
      <c r="L149" s="196">
        <v>9.1694083633561796</v>
      </c>
      <c r="M149" s="196">
        <v>6.1682555919207127</v>
      </c>
      <c r="N149" s="196" t="s">
        <v>15</v>
      </c>
    </row>
    <row r="150" spans="1:14" x14ac:dyDescent="0.25">
      <c r="A150" s="109" t="str">
        <f t="shared" si="12"/>
        <v>Y0BPDirect Plan - Growth Option</v>
      </c>
      <c r="B150" s="109" t="str">
        <f t="shared" si="13"/>
        <v>Direct Plan - Growth Option</v>
      </c>
      <c r="C150" s="109" t="str">
        <f>IFERROR(VLOOKUP(H150,'return Mapping'!A:D,4,),0)</f>
        <v>Nav</v>
      </c>
      <c r="D150" s="109" t="str">
        <f t="shared" si="14"/>
        <v>Direct Plan - Growth Option</v>
      </c>
      <c r="E150" s="109" t="str">
        <f>IFERROR(VLOOKUP(H150,'return Mapping'!$A:$D,3,0),0)</f>
        <v>Direct Plan - Growth Option</v>
      </c>
      <c r="F150" s="109" t="str">
        <f t="shared" si="15"/>
        <v>Y0BP</v>
      </c>
      <c r="G150" s="109" t="str">
        <f>IFERROR(VLOOKUP(H150,'return Mapping'!$A:$D,2,0),0)</f>
        <v>Y0BP</v>
      </c>
      <c r="H150" s="182" t="s">
        <v>1970</v>
      </c>
      <c r="I150" s="208"/>
      <c r="J150" s="197">
        <v>3.198490623099115</v>
      </c>
      <c r="K150" s="197">
        <v>4.8476976578539333</v>
      </c>
      <c r="L150" s="197">
        <v>9.5774302969111158</v>
      </c>
      <c r="M150" s="197">
        <v>7.50716925691568</v>
      </c>
      <c r="N150" s="197">
        <v>9.7467441029189139</v>
      </c>
    </row>
    <row r="151" spans="1:14" x14ac:dyDescent="0.25">
      <c r="A151" s="109" t="str">
        <f t="shared" si="12"/>
        <v>Y0BPBenchmark (for Direct Plans)</v>
      </c>
      <c r="B151" s="109" t="str">
        <f t="shared" si="13"/>
        <v>Benchmark (for Direct Plans)</v>
      </c>
      <c r="C151" s="109" t="str">
        <f>IFERROR(VLOOKUP(H151,'return Mapping'!A:D,4,),0)</f>
        <v>Benchmark</v>
      </c>
      <c r="D151" s="109" t="str">
        <f t="shared" si="14"/>
        <v>Direct Plan - Growth Option</v>
      </c>
      <c r="E151" s="109">
        <f>IFERROR(VLOOKUP(H151,'return Mapping'!$A:$D,3,0),0)</f>
        <v>0</v>
      </c>
      <c r="F151" s="109" t="str">
        <f t="shared" si="15"/>
        <v>Y0BP</v>
      </c>
      <c r="G151" s="109">
        <f>IFERROR(VLOOKUP(H151,'return Mapping'!$A:$D,2,0),0)</f>
        <v>0</v>
      </c>
      <c r="H151" s="178" t="s">
        <v>1602</v>
      </c>
      <c r="I151" s="208"/>
      <c r="J151" s="197">
        <v>3.7653727384517666</v>
      </c>
      <c r="K151" s="197">
        <v>5.4261669672164947</v>
      </c>
      <c r="L151" s="197">
        <v>10.071675931957834</v>
      </c>
      <c r="M151" s="197">
        <v>7.368377303846585</v>
      </c>
      <c r="N151" s="197">
        <v>8.2411354854264651</v>
      </c>
    </row>
    <row r="152" spans="1:14" s="86" customFormat="1" x14ac:dyDescent="0.25">
      <c r="A152" s="156" t="str">
        <f t="shared" si="12"/>
        <v>Y0BPBenchmark (for Direct Plans)</v>
      </c>
      <c r="B152" s="156" t="str">
        <f t="shared" si="13"/>
        <v>Benchmark (for Direct Plans)</v>
      </c>
      <c r="C152" s="156" t="str">
        <f>IFERROR(VLOOKUP(H152,'return Mapping'!A:D,4,),0)</f>
        <v>Benchmark</v>
      </c>
      <c r="D152" s="156" t="str">
        <f t="shared" si="14"/>
        <v>Direct Plan - Growth Option</v>
      </c>
      <c r="E152" s="156">
        <f>IFERROR(VLOOKUP(H152,'return Mapping'!$A:$D,3,0),0)</f>
        <v>0</v>
      </c>
      <c r="F152" s="156" t="str">
        <f t="shared" si="15"/>
        <v>Y0BP</v>
      </c>
      <c r="G152" s="156">
        <f>IFERROR(VLOOKUP(H152,'return Mapping'!$A:$D,2,0),0)</f>
        <v>0</v>
      </c>
      <c r="H152" s="178" t="s">
        <v>1864</v>
      </c>
      <c r="I152" s="208"/>
      <c r="J152" s="197">
        <v>2.224675471474491</v>
      </c>
      <c r="K152" s="197">
        <v>3.8795827202124267</v>
      </c>
      <c r="L152" s="197">
        <v>9.1694083633561796</v>
      </c>
      <c r="M152" s="197">
        <v>6.1682555919207127</v>
      </c>
      <c r="N152" s="197">
        <v>7.0140685161547589</v>
      </c>
    </row>
    <row r="153" spans="1:14" x14ac:dyDescent="0.25">
      <c r="A153" s="109" t="str">
        <f t="shared" si="12"/>
        <v>Y0AIRegular Plan - Growth</v>
      </c>
      <c r="B153" s="109" t="str">
        <f t="shared" si="13"/>
        <v>Regular Plan - Growth</v>
      </c>
      <c r="C153" s="109" t="str">
        <f>IFERROR(VLOOKUP(H153,'return Mapping'!A:D,4,),0)</f>
        <v>Nav</v>
      </c>
      <c r="D153" s="109" t="str">
        <f t="shared" si="14"/>
        <v>Regular Plan - Growth</v>
      </c>
      <c r="E153" s="109" t="str">
        <f>IFERROR(VLOOKUP(H153,'return Mapping'!$A:$D,3,0),0)</f>
        <v>Regular Plan - Growth</v>
      </c>
      <c r="F153" s="109" t="str">
        <f t="shared" si="15"/>
        <v>Y0AI</v>
      </c>
      <c r="G153" s="109" t="str">
        <f>IFERROR(VLOOKUP(H153,'return Mapping'!$A:$D,2,0),0)</f>
        <v>Y0AI</v>
      </c>
      <c r="H153" s="179" t="s">
        <v>1971</v>
      </c>
      <c r="I153" s="207"/>
      <c r="J153" s="196">
        <v>2.4917029127414336</v>
      </c>
      <c r="K153" s="196">
        <v>4.9366040005698331</v>
      </c>
      <c r="L153" s="196">
        <v>8.1352120946702513</v>
      </c>
      <c r="M153" s="196">
        <v>7.3096341275627141</v>
      </c>
      <c r="N153" s="196">
        <v>7.8886556810063846</v>
      </c>
    </row>
    <row r="154" spans="1:14" x14ac:dyDescent="0.25">
      <c r="A154" s="109" t="str">
        <f t="shared" si="12"/>
        <v>Y0AIBenchmark</v>
      </c>
      <c r="B154" s="109" t="str">
        <f t="shared" si="13"/>
        <v>Benchmark</v>
      </c>
      <c r="C154" s="109" t="str">
        <f>IFERROR(VLOOKUP(H154,'return Mapping'!A:D,4,),0)</f>
        <v>Benchmark</v>
      </c>
      <c r="D154" s="109" t="str">
        <f t="shared" si="14"/>
        <v>Regular Plan - Growth</v>
      </c>
      <c r="E154" s="109">
        <f>IFERROR(VLOOKUP(H154,'return Mapping'!$A:$D,3,0),0)</f>
        <v>0</v>
      </c>
      <c r="F154" s="109" t="str">
        <f t="shared" si="15"/>
        <v>Y0AI</v>
      </c>
      <c r="G154" s="109">
        <f>IFERROR(VLOOKUP(H154,'return Mapping'!$A:$D,2,0),0)</f>
        <v>0</v>
      </c>
      <c r="H154" s="176" t="s">
        <v>1868</v>
      </c>
      <c r="I154" s="207"/>
      <c r="J154" s="196">
        <v>3.122725042951191</v>
      </c>
      <c r="K154" s="196">
        <v>5.8413223900498856</v>
      </c>
      <c r="L154" s="196">
        <v>8.795407578079395</v>
      </c>
      <c r="M154" s="196">
        <v>7.3154881349224876</v>
      </c>
      <c r="N154" s="196">
        <v>8.2131754443804716</v>
      </c>
    </row>
    <row r="155" spans="1:14" x14ac:dyDescent="0.25">
      <c r="A155" s="109" t="str">
        <f t="shared" si="12"/>
        <v>Y0AIBenchmark</v>
      </c>
      <c r="B155" s="109" t="str">
        <f t="shared" si="13"/>
        <v>Benchmark</v>
      </c>
      <c r="C155" s="109" t="str">
        <f>IFERROR(VLOOKUP(H155,'return Mapping'!A:D,4,),0)</f>
        <v>Benchmark</v>
      </c>
      <c r="D155" s="109" t="str">
        <f t="shared" si="14"/>
        <v>Regular Plan - Growth</v>
      </c>
      <c r="E155" s="109">
        <f>IFERROR(VLOOKUP(H155,'return Mapping'!$A:$D,3,0),0)</f>
        <v>0</v>
      </c>
      <c r="F155" s="109" t="str">
        <f t="shared" si="15"/>
        <v>Y0AI</v>
      </c>
      <c r="G155" s="109">
        <f>IFERROR(VLOOKUP(H155,'return Mapping'!$A:$D,2,0),0)</f>
        <v>0</v>
      </c>
      <c r="H155" s="176" t="s">
        <v>1864</v>
      </c>
      <c r="I155" s="207"/>
      <c r="J155" s="196">
        <v>2.224675471474491</v>
      </c>
      <c r="K155" s="196">
        <v>3.8795827202124267</v>
      </c>
      <c r="L155" s="196">
        <v>9.1694083633561796</v>
      </c>
      <c r="M155" s="196">
        <v>6.1682555919207127</v>
      </c>
      <c r="N155" s="196">
        <v>7.2109685827811409</v>
      </c>
    </row>
    <row r="156" spans="1:14" x14ac:dyDescent="0.25">
      <c r="A156" s="109" t="str">
        <f t="shared" si="12"/>
        <v>Y0AIDirect Plan - Growth Option</v>
      </c>
      <c r="B156" s="109" t="str">
        <f t="shared" si="13"/>
        <v>Direct Plan - Growth Option</v>
      </c>
      <c r="C156" s="109" t="str">
        <f>IFERROR(VLOOKUP(H156,'return Mapping'!A:D,4,),0)</f>
        <v>Nav</v>
      </c>
      <c r="D156" s="109" t="str">
        <f t="shared" si="14"/>
        <v>Direct Plan - Growth Option</v>
      </c>
      <c r="E156" s="109" t="str">
        <f>IFERROR(VLOOKUP(H156,'return Mapping'!$A:$D,3,0),0)</f>
        <v>Direct Plan - Growth Option</v>
      </c>
      <c r="F156" s="109" t="str">
        <f t="shared" si="15"/>
        <v>Y0AI</v>
      </c>
      <c r="G156" s="109" t="str">
        <f>IFERROR(VLOOKUP(H156,'return Mapping'!$A:$D,2,0),0)</f>
        <v>Y0AI</v>
      </c>
      <c r="H156" s="180" t="s">
        <v>1972</v>
      </c>
      <c r="I156" s="208"/>
      <c r="J156" s="197">
        <v>2.6874502784407506</v>
      </c>
      <c r="K156" s="197">
        <v>5.3467861642598988</v>
      </c>
      <c r="L156" s="197">
        <v>8.5636280175103394</v>
      </c>
      <c r="M156" s="197">
        <v>7.7619041444207504</v>
      </c>
      <c r="N156" s="197">
        <v>8.3322877848903012</v>
      </c>
    </row>
    <row r="157" spans="1:14" x14ac:dyDescent="0.25">
      <c r="A157" s="109" t="str">
        <f t="shared" si="12"/>
        <v>Y0AIBenchmark (for Direct Plans)</v>
      </c>
      <c r="B157" s="109" t="str">
        <f t="shared" si="13"/>
        <v>Benchmark (for Direct Plans)</v>
      </c>
      <c r="C157" s="109" t="str">
        <f>IFERROR(VLOOKUP(H157,'return Mapping'!A:D,4,),0)</f>
        <v>Benchmark</v>
      </c>
      <c r="D157" s="109" t="str">
        <f t="shared" si="14"/>
        <v>Direct Plan - Growth Option</v>
      </c>
      <c r="E157" s="109">
        <f>IFERROR(VLOOKUP(H157,'return Mapping'!$A:$D,3,0),0)</f>
        <v>0</v>
      </c>
      <c r="F157" s="109" t="str">
        <f t="shared" si="15"/>
        <v>Y0AI</v>
      </c>
      <c r="G157" s="109">
        <f>IFERROR(VLOOKUP(H157,'return Mapping'!$A:$D,2,0),0)</f>
        <v>0</v>
      </c>
      <c r="H157" s="178" t="s">
        <v>1868</v>
      </c>
      <c r="I157" s="208"/>
      <c r="J157" s="197">
        <v>3.122725042951191</v>
      </c>
      <c r="K157" s="197">
        <v>5.8413223900498856</v>
      </c>
      <c r="L157" s="197">
        <v>8.795407578079395</v>
      </c>
      <c r="M157" s="197">
        <v>7.3154881349224876</v>
      </c>
      <c r="N157" s="197">
        <v>8.1460147550496806</v>
      </c>
    </row>
    <row r="158" spans="1:14" x14ac:dyDescent="0.25">
      <c r="A158" s="109" t="str">
        <f t="shared" si="12"/>
        <v>Y0AIBenchmark (for Direct Plans)</v>
      </c>
      <c r="B158" s="109" t="str">
        <f t="shared" si="13"/>
        <v>Benchmark (for Direct Plans)</v>
      </c>
      <c r="C158" s="109" t="str">
        <f>IFERROR(VLOOKUP(H158,'return Mapping'!A:D,4,),0)</f>
        <v>Benchmark</v>
      </c>
      <c r="D158" s="109" t="str">
        <f t="shared" si="14"/>
        <v>Direct Plan - Growth Option</v>
      </c>
      <c r="E158" s="109">
        <f>IFERROR(VLOOKUP(H158,'return Mapping'!$A:$D,3,0),0)</f>
        <v>0</v>
      </c>
      <c r="F158" s="109" t="str">
        <f t="shared" si="15"/>
        <v>Y0AI</v>
      </c>
      <c r="G158" s="109">
        <f>IFERROR(VLOOKUP(H158,'return Mapping'!$A:$D,2,0),0)</f>
        <v>0</v>
      </c>
      <c r="H158" s="178" t="s">
        <v>1864</v>
      </c>
      <c r="I158" s="208"/>
      <c r="J158" s="197">
        <v>2.224675471474491</v>
      </c>
      <c r="K158" s="197">
        <v>3.8795827202124267</v>
      </c>
      <c r="L158" s="197">
        <v>9.1694083633561796</v>
      </c>
      <c r="M158" s="197">
        <v>6.1682555919207127</v>
      </c>
      <c r="N158" s="197">
        <v>7.0140685161547589</v>
      </c>
    </row>
    <row r="159" spans="1:14" x14ac:dyDescent="0.25">
      <c r="A159" s="109" t="str">
        <f t="shared" si="12"/>
        <v>Y0ALRegular Plan - Growth</v>
      </c>
      <c r="B159" s="109" t="str">
        <f t="shared" si="13"/>
        <v>Regular Plan - Growth</v>
      </c>
      <c r="C159" s="109" t="str">
        <f>IFERROR(VLOOKUP(H159,'return Mapping'!A:D,4,),0)</f>
        <v>Nav</v>
      </c>
      <c r="D159" s="109" t="str">
        <f t="shared" si="14"/>
        <v>Regular Plan - Growth</v>
      </c>
      <c r="E159" s="109" t="str">
        <f>IFERROR(VLOOKUP(H159,'return Mapping'!$A:$D,3,0),0)</f>
        <v>Regular Plan - Growth</v>
      </c>
      <c r="F159" s="109" t="str">
        <f t="shared" si="15"/>
        <v>Y0AL</v>
      </c>
      <c r="G159" s="109" t="str">
        <f>IFERROR(VLOOKUP(H159,'return Mapping'!$A:$D,2,0),0)</f>
        <v>Y0AL</v>
      </c>
      <c r="H159" s="181" t="s">
        <v>1973</v>
      </c>
      <c r="I159" s="207"/>
      <c r="J159" s="196">
        <v>1.5358486427625051</v>
      </c>
      <c r="K159" s="196">
        <v>3.0120190564511429</v>
      </c>
      <c r="L159" s="196">
        <v>3.9226804111853308</v>
      </c>
      <c r="M159" s="196">
        <v>4.5289770827836806</v>
      </c>
      <c r="N159" s="196">
        <v>6.6110713074808203</v>
      </c>
    </row>
    <row r="160" spans="1:14" x14ac:dyDescent="0.25">
      <c r="A160" s="109" t="str">
        <f t="shared" si="12"/>
        <v>Y0ALBenchmark</v>
      </c>
      <c r="B160" s="109" t="str">
        <f t="shared" si="13"/>
        <v>Benchmark</v>
      </c>
      <c r="C160" s="109" t="str">
        <f>IFERROR(VLOOKUP(H160,'return Mapping'!A:D,4,),0)</f>
        <v>Benchmark</v>
      </c>
      <c r="D160" s="109" t="str">
        <f t="shared" si="14"/>
        <v>Regular Plan - Growth</v>
      </c>
      <c r="E160" s="109">
        <f>IFERROR(VLOOKUP(H160,'return Mapping'!$A:$D,3,0),0)</f>
        <v>0</v>
      </c>
      <c r="F160" s="109" t="str">
        <f t="shared" si="15"/>
        <v>Y0AL</v>
      </c>
      <c r="G160" s="109">
        <f>IFERROR(VLOOKUP(H160,'return Mapping'!$A:$D,2,0),0)</f>
        <v>0</v>
      </c>
      <c r="H160" s="176" t="s">
        <v>1599</v>
      </c>
      <c r="I160" s="207"/>
      <c r="J160" s="196">
        <v>1.6193614978562421</v>
      </c>
      <c r="K160" s="196">
        <v>3.1881944451801258</v>
      </c>
      <c r="L160" s="196">
        <v>4.3973272343930114</v>
      </c>
      <c r="M160" s="196">
        <v>5.0460371471116483</v>
      </c>
      <c r="N160" s="196">
        <v>6.1169668250698583</v>
      </c>
    </row>
    <row r="161" spans="1:14" x14ac:dyDescent="0.25">
      <c r="A161" s="109" t="str">
        <f t="shared" si="12"/>
        <v>Y0ALBenchmark</v>
      </c>
      <c r="B161" s="109" t="str">
        <f t="shared" si="13"/>
        <v>Benchmark</v>
      </c>
      <c r="C161" s="109" t="str">
        <f>IFERROR(VLOOKUP(H161,'return Mapping'!A:D,4,),0)</f>
        <v>Benchmark</v>
      </c>
      <c r="D161" s="109" t="str">
        <f t="shared" si="14"/>
        <v>Regular Plan - Growth</v>
      </c>
      <c r="E161" s="109">
        <f>IFERROR(VLOOKUP(H161,'return Mapping'!$A:$D,3,0),0)</f>
        <v>0</v>
      </c>
      <c r="F161" s="109" t="str">
        <f t="shared" si="15"/>
        <v>Y0AL</v>
      </c>
      <c r="G161" s="109">
        <f>IFERROR(VLOOKUP(H161,'return Mapping'!$A:$D,2,0),0)</f>
        <v>0</v>
      </c>
      <c r="H161" s="176" t="s">
        <v>1865</v>
      </c>
      <c r="I161" s="207"/>
      <c r="J161" s="196">
        <v>1.9152292733670917</v>
      </c>
      <c r="K161" s="196">
        <v>3.8904336543889695</v>
      </c>
      <c r="L161" s="196">
        <v>6.2975197252453485</v>
      </c>
      <c r="M161" s="196">
        <v>6.111981094106822</v>
      </c>
      <c r="N161" s="196">
        <v>6.2910887584626485</v>
      </c>
    </row>
    <row r="162" spans="1:14" x14ac:dyDescent="0.25">
      <c r="A162" s="109" t="str">
        <f t="shared" si="12"/>
        <v>Y0ALDirect Plan - Growth Option</v>
      </c>
      <c r="B162" s="109" t="str">
        <f t="shared" si="13"/>
        <v>Direct Plan - Growth Option</v>
      </c>
      <c r="C162" s="109" t="str">
        <f>IFERROR(VLOOKUP(H162,'return Mapping'!A:D,4,),0)</f>
        <v>Nav</v>
      </c>
      <c r="D162" s="109" t="str">
        <f t="shared" si="14"/>
        <v>Direct Plan - Growth Option</v>
      </c>
      <c r="E162" s="109" t="str">
        <f>IFERROR(VLOOKUP(H162,'return Mapping'!$A:$D,3,0),0)</f>
        <v>Direct Plan - Growth Option</v>
      </c>
      <c r="F162" s="109" t="str">
        <f t="shared" si="15"/>
        <v>Y0AL</v>
      </c>
      <c r="G162" s="109" t="str">
        <f>IFERROR(VLOOKUP(H162,'return Mapping'!$A:$D,2,0),0)</f>
        <v>Y0AL</v>
      </c>
      <c r="H162" s="182" t="s">
        <v>1974</v>
      </c>
      <c r="I162" s="208"/>
      <c r="J162" s="197">
        <v>1.5867794289153636</v>
      </c>
      <c r="K162" s="197">
        <v>3.1150868858181191</v>
      </c>
      <c r="L162" s="197">
        <v>4.3566455272094462</v>
      </c>
      <c r="M162" s="197">
        <v>5.1289894866686225</v>
      </c>
      <c r="N162" s="197">
        <v>6.5333792027764126</v>
      </c>
    </row>
    <row r="163" spans="1:14" x14ac:dyDescent="0.25">
      <c r="A163" s="109" t="str">
        <f t="shared" si="12"/>
        <v>Y0ALBenchmark (for Direct Plans)</v>
      </c>
      <c r="B163" s="109" t="str">
        <f t="shared" si="13"/>
        <v>Benchmark (for Direct Plans)</v>
      </c>
      <c r="C163" s="109" t="str">
        <f>IFERROR(VLOOKUP(H163,'return Mapping'!A:D,4,),0)</f>
        <v>Benchmark</v>
      </c>
      <c r="D163" s="109" t="str">
        <f t="shared" si="14"/>
        <v>Direct Plan - Growth Option</v>
      </c>
      <c r="E163" s="109">
        <f>IFERROR(VLOOKUP(H163,'return Mapping'!$A:$D,3,0),0)</f>
        <v>0</v>
      </c>
      <c r="F163" s="109" t="str">
        <f t="shared" si="15"/>
        <v>Y0AL</v>
      </c>
      <c r="G163" s="109">
        <f>IFERROR(VLOOKUP(H163,'return Mapping'!$A:$D,2,0),0)</f>
        <v>0</v>
      </c>
      <c r="H163" s="178" t="s">
        <v>1599</v>
      </c>
      <c r="I163" s="208"/>
      <c r="J163" s="197">
        <v>1.6193614978562421</v>
      </c>
      <c r="K163" s="197">
        <v>3.1881944451801258</v>
      </c>
      <c r="L163" s="197">
        <v>4.3973272343930114</v>
      </c>
      <c r="M163" s="197">
        <v>5.0460371471116483</v>
      </c>
      <c r="N163" s="197">
        <v>6.215748024197687</v>
      </c>
    </row>
    <row r="164" spans="1:14" x14ac:dyDescent="0.25">
      <c r="A164" s="109" t="str">
        <f t="shared" si="12"/>
        <v>Y0ALBenchmark (for Direct Plans)</v>
      </c>
      <c r="B164" s="109" t="str">
        <f t="shared" si="13"/>
        <v>Benchmark (for Direct Plans)</v>
      </c>
      <c r="C164" s="109" t="str">
        <f>IFERROR(VLOOKUP(H164,'return Mapping'!A:D,4,),0)</f>
        <v>Benchmark</v>
      </c>
      <c r="D164" s="109" t="str">
        <f t="shared" si="14"/>
        <v>Direct Plan - Growth Option</v>
      </c>
      <c r="E164" s="109">
        <f>IFERROR(VLOOKUP(H164,'return Mapping'!$A:$D,3,0),0)</f>
        <v>0</v>
      </c>
      <c r="F164" s="109" t="str">
        <f t="shared" si="15"/>
        <v>Y0AL</v>
      </c>
      <c r="G164" s="109">
        <f>IFERROR(VLOOKUP(H164,'return Mapping'!$A:$D,2,0),0)</f>
        <v>0</v>
      </c>
      <c r="H164" s="178" t="s">
        <v>1865</v>
      </c>
      <c r="I164" s="208"/>
      <c r="J164" s="197">
        <v>1.9152292733670917</v>
      </c>
      <c r="K164" s="197">
        <v>3.8904336543889695</v>
      </c>
      <c r="L164" s="197">
        <v>6.2975197252453485</v>
      </c>
      <c r="M164" s="197">
        <v>6.111981094106822</v>
      </c>
      <c r="N164" s="197">
        <v>6.7177761537742242</v>
      </c>
    </row>
    <row r="165" spans="1:14" x14ac:dyDescent="0.25">
      <c r="A165" s="109" t="str">
        <f t="shared" si="12"/>
        <v>Y0BLRegular Plan - Growth</v>
      </c>
      <c r="B165" s="109" t="str">
        <f t="shared" si="13"/>
        <v>Regular Plan - Growth</v>
      </c>
      <c r="C165" s="109" t="str">
        <f>IFERROR(VLOOKUP(H165,'return Mapping'!A:D,4,),0)</f>
        <v>Nav</v>
      </c>
      <c r="D165" s="109" t="str">
        <f t="shared" si="14"/>
        <v>Regular Plan - Growth</v>
      </c>
      <c r="E165" s="109" t="str">
        <f>IFERROR(VLOOKUP(H165,'return Mapping'!$A:$D,3,0),0)</f>
        <v>Regular Plan - Growth</v>
      </c>
      <c r="F165" s="109" t="str">
        <f t="shared" si="15"/>
        <v>Y0BL</v>
      </c>
      <c r="G165" s="109" t="str">
        <f>IFERROR(VLOOKUP(H165,'return Mapping'!$A:$D,2,0),0)</f>
        <v>Y0BL</v>
      </c>
      <c r="H165" s="179" t="s">
        <v>1975</v>
      </c>
      <c r="I165" s="207"/>
      <c r="J165" s="196">
        <v>1.4558199096852409</v>
      </c>
      <c r="K165" s="196">
        <v>2.9898741105637727</v>
      </c>
      <c r="L165" s="196">
        <v>5.9073825827995918</v>
      </c>
      <c r="M165" s="196">
        <v>6.4839515193742647</v>
      </c>
      <c r="N165" s="196">
        <v>7.3862504365738602</v>
      </c>
    </row>
    <row r="166" spans="1:14" x14ac:dyDescent="0.25">
      <c r="A166" s="109" t="str">
        <f t="shared" si="12"/>
        <v>Y0BLBenchmark</v>
      </c>
      <c r="B166" s="109" t="str">
        <f t="shared" si="13"/>
        <v>Benchmark</v>
      </c>
      <c r="C166" s="109" t="str">
        <f>IFERROR(VLOOKUP(H166,'return Mapping'!A:D,4,),0)</f>
        <v>Benchmark</v>
      </c>
      <c r="D166" s="109" t="str">
        <f t="shared" si="14"/>
        <v>Regular Plan - Growth</v>
      </c>
      <c r="E166" s="109">
        <f>IFERROR(VLOOKUP(H166,'return Mapping'!$A:$D,3,0),0)</f>
        <v>0</v>
      </c>
      <c r="F166" s="109" t="str">
        <f t="shared" si="15"/>
        <v>Y0BL</v>
      </c>
      <c r="G166" s="109">
        <f>IFERROR(VLOOKUP(H166,'return Mapping'!$A:$D,2,0),0)</f>
        <v>0</v>
      </c>
      <c r="H166" s="176" t="s">
        <v>1869</v>
      </c>
      <c r="I166" s="207"/>
      <c r="J166" s="196">
        <v>1.8910883401253908</v>
      </c>
      <c r="K166" s="196">
        <v>3.6988791198146131</v>
      </c>
      <c r="L166" s="196">
        <v>5.7289061479720127</v>
      </c>
      <c r="M166" s="196">
        <v>6.1509043585356693</v>
      </c>
      <c r="N166" s="196">
        <v>7.626367327776995</v>
      </c>
    </row>
    <row r="167" spans="1:14" x14ac:dyDescent="0.25">
      <c r="A167" s="109" t="str">
        <f t="shared" si="12"/>
        <v>Y0BLBenchmark</v>
      </c>
      <c r="B167" s="109" t="str">
        <f t="shared" si="13"/>
        <v>Benchmark</v>
      </c>
      <c r="C167" s="109" t="str">
        <f>IFERROR(VLOOKUP(H167,'return Mapping'!A:D,4,),0)</f>
        <v>Benchmark</v>
      </c>
      <c r="D167" s="109" t="str">
        <f t="shared" si="14"/>
        <v>Regular Plan - Growth</v>
      </c>
      <c r="E167" s="109">
        <f>IFERROR(VLOOKUP(H167,'return Mapping'!$A:$D,3,0),0)</f>
        <v>0</v>
      </c>
      <c r="F167" s="109" t="str">
        <f t="shared" si="15"/>
        <v>Y0BL</v>
      </c>
      <c r="G167" s="109">
        <f>IFERROR(VLOOKUP(H167,'return Mapping'!$A:$D,2,0),0)</f>
        <v>0</v>
      </c>
      <c r="H167" s="176" t="s">
        <v>1865</v>
      </c>
      <c r="I167" s="207"/>
      <c r="J167" s="196">
        <v>1.9152292733670917</v>
      </c>
      <c r="K167" s="196">
        <v>3.8904336543889695</v>
      </c>
      <c r="L167" s="196">
        <v>6.2994375884937615</v>
      </c>
      <c r="M167" s="196">
        <v>6.111981094106822</v>
      </c>
      <c r="N167" s="196">
        <v>6.1746076907851499</v>
      </c>
    </row>
    <row r="168" spans="1:14" x14ac:dyDescent="0.25">
      <c r="A168" s="109" t="str">
        <f t="shared" si="12"/>
        <v>Y0BLDirect Plan - Growth Option</v>
      </c>
      <c r="B168" s="109" t="str">
        <f t="shared" si="13"/>
        <v>Direct Plan - Growth Option</v>
      </c>
      <c r="C168" s="109" t="str">
        <f>IFERROR(VLOOKUP(H168,'return Mapping'!A:D,4,),0)</f>
        <v>Nav</v>
      </c>
      <c r="D168" s="109" t="str">
        <f t="shared" si="14"/>
        <v>Direct Plan - Growth Option</v>
      </c>
      <c r="E168" s="109" t="str">
        <f>IFERROR(VLOOKUP(H168,'return Mapping'!$A:$D,3,0),0)</f>
        <v>Direct Plan - Growth Option</v>
      </c>
      <c r="F168" s="109" t="str">
        <f t="shared" si="15"/>
        <v>Y0BL</v>
      </c>
      <c r="G168" s="109" t="str">
        <f>IFERROR(VLOOKUP(H168,'return Mapping'!$A:$D,2,0),0)</f>
        <v>Y0BL</v>
      </c>
      <c r="H168" s="180" t="s">
        <v>1976</v>
      </c>
      <c r="I168" s="208"/>
      <c r="J168" s="197">
        <v>1.7004757976951224</v>
      </c>
      <c r="K168" s="197">
        <v>3.4843139486362418</v>
      </c>
      <c r="L168" s="197">
        <v>6.4096369950921828</v>
      </c>
      <c r="M168" s="197">
        <v>7.0036315289572881</v>
      </c>
      <c r="N168" s="197">
        <v>7.8896478433529316</v>
      </c>
    </row>
    <row r="169" spans="1:14" x14ac:dyDescent="0.25">
      <c r="A169" s="109" t="str">
        <f t="shared" si="12"/>
        <v>Y0BLBenchmark (for Direct Plans)</v>
      </c>
      <c r="B169" s="109" t="str">
        <f t="shared" si="13"/>
        <v>Benchmark (for Direct Plans)</v>
      </c>
      <c r="C169" s="109" t="str">
        <f>IFERROR(VLOOKUP(H169,'return Mapping'!A:D,4,),0)</f>
        <v>Benchmark</v>
      </c>
      <c r="D169" s="109" t="str">
        <f t="shared" si="14"/>
        <v>Direct Plan - Growth Option</v>
      </c>
      <c r="E169" s="109">
        <f>IFERROR(VLOOKUP(H169,'return Mapping'!$A:$D,3,0),0)</f>
        <v>0</v>
      </c>
      <c r="F169" s="109" t="str">
        <f t="shared" si="15"/>
        <v>Y0BL</v>
      </c>
      <c r="G169" s="109">
        <f>IFERROR(VLOOKUP(H169,'return Mapping'!$A:$D,2,0),0)</f>
        <v>0</v>
      </c>
      <c r="H169" s="178" t="s">
        <v>1869</v>
      </c>
      <c r="I169" s="208"/>
      <c r="J169" s="197">
        <v>1.8910883401253908</v>
      </c>
      <c r="K169" s="197">
        <v>3.6988791198146131</v>
      </c>
      <c r="L169" s="197">
        <v>5.7289061479720127</v>
      </c>
      <c r="M169" s="197">
        <v>6.1509043585356693</v>
      </c>
      <c r="N169" s="197">
        <v>7.2735669941540682</v>
      </c>
    </row>
    <row r="170" spans="1:14" x14ac:dyDescent="0.25">
      <c r="A170" s="109" t="str">
        <f t="shared" si="12"/>
        <v>Y0BLBenchmark (for Direct Plans)</v>
      </c>
      <c r="B170" s="109" t="str">
        <f t="shared" si="13"/>
        <v>Benchmark (for Direct Plans)</v>
      </c>
      <c r="C170" s="109" t="str">
        <f>IFERROR(VLOOKUP(H170,'return Mapping'!A:D,4,),0)</f>
        <v>Benchmark</v>
      </c>
      <c r="D170" s="109" t="str">
        <f t="shared" si="14"/>
        <v>Direct Plan - Growth Option</v>
      </c>
      <c r="E170" s="109">
        <f>IFERROR(VLOOKUP(H170,'return Mapping'!$A:$D,3,0),0)</f>
        <v>0</v>
      </c>
      <c r="F170" s="109" t="str">
        <f t="shared" si="15"/>
        <v>Y0BL</v>
      </c>
      <c r="G170" s="109">
        <f>IFERROR(VLOOKUP(H170,'return Mapping'!$A:$D,2,0),0)</f>
        <v>0</v>
      </c>
      <c r="H170" s="178" t="s">
        <v>1865</v>
      </c>
      <c r="I170" s="208"/>
      <c r="J170" s="197">
        <v>1.9152292733670917</v>
      </c>
      <c r="K170" s="197">
        <v>3.8904336543889695</v>
      </c>
      <c r="L170" s="197">
        <v>6.2994375884937615</v>
      </c>
      <c r="M170" s="197">
        <v>6.111981094106822</v>
      </c>
      <c r="N170" s="197">
        <v>6.7177761537742242</v>
      </c>
    </row>
    <row r="171" spans="1:14" x14ac:dyDescent="0.25">
      <c r="A171" s="109" t="str">
        <f t="shared" si="12"/>
        <v>Y0DERegular Plan - Growth</v>
      </c>
      <c r="B171" s="109" t="str">
        <f t="shared" si="13"/>
        <v>Regular Plan - Growth</v>
      </c>
      <c r="C171" s="109" t="str">
        <f>IFERROR(VLOOKUP(H171,'return Mapping'!A:D,4,),0)</f>
        <v>Nav</v>
      </c>
      <c r="D171" s="109" t="str">
        <f t="shared" si="14"/>
        <v>Regular Plan - Growth</v>
      </c>
      <c r="E171" s="109" t="str">
        <f>IFERROR(VLOOKUP(H171,'return Mapping'!$A:$D,3,0),0)</f>
        <v>Regular Plan - Growth</v>
      </c>
      <c r="F171" s="109" t="str">
        <f t="shared" si="15"/>
        <v>Y0DE</v>
      </c>
      <c r="G171" s="109" t="str">
        <f>IFERROR(VLOOKUP(H171,'return Mapping'!$A:$D,2,0),0)</f>
        <v>Y0DE</v>
      </c>
      <c r="H171" s="179" t="s">
        <v>1983</v>
      </c>
      <c r="I171" s="207"/>
      <c r="J171" s="196">
        <v>2.2347242979319448</v>
      </c>
      <c r="K171" s="196">
        <v>5.1142397425583344</v>
      </c>
      <c r="L171" s="196">
        <v>9.0981983083160181</v>
      </c>
      <c r="M171" s="196" t="s">
        <v>15</v>
      </c>
      <c r="N171" s="196">
        <v>8.5476757252859201</v>
      </c>
    </row>
    <row r="172" spans="1:14" x14ac:dyDescent="0.25">
      <c r="A172" s="109" t="str">
        <f t="shared" si="12"/>
        <v>Y0DEBenchmark</v>
      </c>
      <c r="B172" s="109" t="str">
        <f t="shared" si="13"/>
        <v>Benchmark</v>
      </c>
      <c r="C172" s="109" t="str">
        <f>IFERROR(VLOOKUP(H172,'return Mapping'!A:D,4,),0)</f>
        <v>Benchmark</v>
      </c>
      <c r="D172" s="109" t="str">
        <f t="shared" si="14"/>
        <v>Regular Plan - Growth</v>
      </c>
      <c r="E172" s="109">
        <f>IFERROR(VLOOKUP(H172,'return Mapping'!$A:$D,3,0),0)</f>
        <v>0</v>
      </c>
      <c r="F172" s="109" t="str">
        <f t="shared" si="15"/>
        <v>Y0DE</v>
      </c>
      <c r="G172" s="109">
        <f>IFERROR(VLOOKUP(H172,'return Mapping'!$A:$D,2,0),0)</f>
        <v>0</v>
      </c>
      <c r="H172" s="176" t="s">
        <v>136</v>
      </c>
      <c r="I172" s="207"/>
      <c r="J172" s="196">
        <v>3.3915906534841112</v>
      </c>
      <c r="K172" s="196">
        <v>5.8326435986092662</v>
      </c>
      <c r="L172" s="196">
        <v>10.226521589506143</v>
      </c>
      <c r="M172" s="196" t="s">
        <v>15</v>
      </c>
      <c r="N172" s="196">
        <v>9.7066730266274437</v>
      </c>
    </row>
    <row r="173" spans="1:14" x14ac:dyDescent="0.25">
      <c r="A173" s="109" t="str">
        <f t="shared" si="12"/>
        <v>Y0DEBenchmark</v>
      </c>
      <c r="B173" s="109" t="str">
        <f t="shared" si="13"/>
        <v>Benchmark</v>
      </c>
      <c r="C173" s="109" t="str">
        <f>IFERROR(VLOOKUP(H173,'return Mapping'!A:D,4,),0)</f>
        <v>Benchmark</v>
      </c>
      <c r="D173" s="109" t="str">
        <f t="shared" si="14"/>
        <v>Regular Plan - Growth</v>
      </c>
      <c r="E173" s="109">
        <f>IFERROR(VLOOKUP(H173,'return Mapping'!$A:$D,3,0),0)</f>
        <v>0</v>
      </c>
      <c r="F173" s="109" t="str">
        <f t="shared" si="15"/>
        <v>Y0DE</v>
      </c>
      <c r="G173" s="109">
        <f>IFERROR(VLOOKUP(H173,'return Mapping'!$A:$D,2,0),0)</f>
        <v>0</v>
      </c>
      <c r="H173" s="176" t="s">
        <v>1870</v>
      </c>
      <c r="I173" s="207"/>
      <c r="J173" s="196">
        <v>2.224675471474491</v>
      </c>
      <c r="K173" s="196">
        <v>3.8795827202124267</v>
      </c>
      <c r="L173" s="196">
        <v>9.1694083633561796</v>
      </c>
      <c r="M173" s="196" t="s">
        <v>15</v>
      </c>
      <c r="N173" s="196">
        <v>8.8811448901450873</v>
      </c>
    </row>
    <row r="174" spans="1:14" x14ac:dyDescent="0.25">
      <c r="A174" s="109" t="str">
        <f t="shared" si="12"/>
        <v>Y0DEDirect Plan - Growth Option</v>
      </c>
      <c r="B174" s="109" t="str">
        <f t="shared" si="13"/>
        <v>Direct Plan - Growth Option</v>
      </c>
      <c r="C174" s="109" t="str">
        <f>IFERROR(VLOOKUP(H174,'return Mapping'!A:D,4,),0)</f>
        <v>Nav</v>
      </c>
      <c r="D174" s="109" t="str">
        <f t="shared" si="14"/>
        <v>Direct Plan - Growth Option</v>
      </c>
      <c r="E174" s="109" t="str">
        <f>IFERROR(VLOOKUP(H174,'return Mapping'!$A:$D,3,0),0)</f>
        <v>Direct Plan - Growth Option</v>
      </c>
      <c r="F174" s="109" t="str">
        <f t="shared" si="15"/>
        <v>Y0DE</v>
      </c>
      <c r="G174" s="109" t="str">
        <f>IFERROR(VLOOKUP(H174,'return Mapping'!$A:$D,2,0),0)</f>
        <v>Y0DE</v>
      </c>
      <c r="H174" s="180" t="s">
        <v>1984</v>
      </c>
      <c r="I174" s="208"/>
      <c r="J174" s="197">
        <v>2.3681411256822882</v>
      </c>
      <c r="K174" s="197">
        <v>5.38756065002437</v>
      </c>
      <c r="L174" s="197">
        <v>9.3963949253172974</v>
      </c>
      <c r="M174" s="197" t="s">
        <v>15</v>
      </c>
      <c r="N174" s="197">
        <v>8.8489463258021104</v>
      </c>
    </row>
    <row r="175" spans="1:14" x14ac:dyDescent="0.25">
      <c r="A175" s="109" t="str">
        <f t="shared" si="12"/>
        <v>Y0DEBenchmark (for Direct Plans)</v>
      </c>
      <c r="B175" s="109" t="str">
        <f t="shared" si="13"/>
        <v>Benchmark (for Direct Plans)</v>
      </c>
      <c r="C175" s="109" t="str">
        <f>IFERROR(VLOOKUP(H175,'return Mapping'!A:D,4,),0)</f>
        <v>Benchmark</v>
      </c>
      <c r="D175" s="109" t="str">
        <f t="shared" si="14"/>
        <v>Direct Plan - Growth Option</v>
      </c>
      <c r="E175" s="109">
        <f>IFERROR(VLOOKUP(H175,'return Mapping'!$A:$D,3,0),0)</f>
        <v>0</v>
      </c>
      <c r="F175" s="109" t="str">
        <f t="shared" si="15"/>
        <v>Y0DE</v>
      </c>
      <c r="G175" s="109">
        <f>IFERROR(VLOOKUP(H175,'return Mapping'!$A:$D,2,0),0)</f>
        <v>0</v>
      </c>
      <c r="H175" s="178" t="s">
        <v>136</v>
      </c>
      <c r="I175" s="208"/>
      <c r="J175" s="197">
        <v>3.3915906534841112</v>
      </c>
      <c r="K175" s="197">
        <v>5.8326435986092662</v>
      </c>
      <c r="L175" s="197">
        <v>10.226521589506143</v>
      </c>
      <c r="M175" s="197" t="s">
        <v>15</v>
      </c>
      <c r="N175" s="197">
        <v>9.7066730266274437</v>
      </c>
    </row>
    <row r="176" spans="1:14" x14ac:dyDescent="0.25">
      <c r="A176" s="109" t="str">
        <f t="shared" si="12"/>
        <v>Y0DEBenchmark (for Direct Plans)</v>
      </c>
      <c r="B176" s="109" t="str">
        <f t="shared" si="13"/>
        <v>Benchmark (for Direct Plans)</v>
      </c>
      <c r="C176" s="109" t="str">
        <f>IFERROR(VLOOKUP(H176,'return Mapping'!A:D,4,),0)</f>
        <v>Benchmark</v>
      </c>
      <c r="D176" s="109" t="str">
        <f t="shared" si="14"/>
        <v>Direct Plan - Growth Option</v>
      </c>
      <c r="E176" s="109">
        <f>IFERROR(VLOOKUP(H176,'return Mapping'!$A:$D,3,0),0)</f>
        <v>0</v>
      </c>
      <c r="F176" s="109" t="str">
        <f t="shared" si="15"/>
        <v>Y0DE</v>
      </c>
      <c r="G176" s="109">
        <f>IFERROR(VLOOKUP(H176,'return Mapping'!$A:$D,2,0),0)</f>
        <v>0</v>
      </c>
      <c r="H176" s="195" t="s">
        <v>1870</v>
      </c>
      <c r="I176" s="215"/>
      <c r="J176" s="203">
        <v>2.224675471474491</v>
      </c>
      <c r="K176" s="203">
        <v>3.8795827202124267</v>
      </c>
      <c r="L176" s="203">
        <v>9.1694083633561796</v>
      </c>
      <c r="M176" s="203" t="s">
        <v>15</v>
      </c>
      <c r="N176" s="203">
        <v>8.8811448901450873</v>
      </c>
    </row>
    <row r="177" spans="1:14" x14ac:dyDescent="0.25">
      <c r="A177" s="109" t="str">
        <f t="shared" si="12"/>
        <v>Y0DGRegular Plan - Growth</v>
      </c>
      <c r="B177" s="109" t="str">
        <f t="shared" si="13"/>
        <v>Regular Plan - Growth</v>
      </c>
      <c r="C177" s="109" t="str">
        <f>IFERROR(VLOOKUP(H177,'return Mapping'!A:D,4,),0)</f>
        <v>Nav</v>
      </c>
      <c r="D177" s="109" t="str">
        <f t="shared" si="14"/>
        <v>Regular Plan - Growth</v>
      </c>
      <c r="E177" s="109" t="str">
        <f>IFERROR(VLOOKUP(H177,'return Mapping'!$A:$D,3,0),0)</f>
        <v>Regular Plan - Growth</v>
      </c>
      <c r="F177" s="109" t="str">
        <f t="shared" si="15"/>
        <v>Y0DG</v>
      </c>
      <c r="G177" s="109" t="str">
        <f>IFERROR(VLOOKUP(H177,'return Mapping'!$A:$D,2,0),0)</f>
        <v>Y0DG</v>
      </c>
      <c r="H177" s="179" t="s">
        <v>1987</v>
      </c>
      <c r="I177" s="207"/>
      <c r="J177" s="196">
        <v>1.5760781122864165</v>
      </c>
      <c r="K177" s="196">
        <v>3.614647831211304</v>
      </c>
      <c r="L177" s="196">
        <v>7.6531387692445829</v>
      </c>
      <c r="M177" s="196" t="s">
        <v>15</v>
      </c>
      <c r="N177" s="196">
        <v>7.6531387692445829</v>
      </c>
    </row>
    <row r="178" spans="1:14" x14ac:dyDescent="0.25">
      <c r="A178" s="109" t="str">
        <f t="shared" si="12"/>
        <v>Y0DGBenchmark</v>
      </c>
      <c r="B178" s="109" t="str">
        <f t="shared" si="13"/>
        <v>Benchmark</v>
      </c>
      <c r="C178" s="109" t="str">
        <f>IFERROR(VLOOKUP(H178,'return Mapping'!A:D,4,),0)</f>
        <v>Benchmark</v>
      </c>
      <c r="D178" s="109" t="str">
        <f t="shared" si="14"/>
        <v>Regular Plan - Growth</v>
      </c>
      <c r="E178" s="109">
        <f>IFERROR(VLOOKUP(H178,'return Mapping'!$A:$D,3,0),0)</f>
        <v>0</v>
      </c>
      <c r="F178" s="109" t="str">
        <f t="shared" si="15"/>
        <v>Y0DG</v>
      </c>
      <c r="G178" s="109">
        <f>IFERROR(VLOOKUP(H178,'return Mapping'!$A:$D,2,0),0)</f>
        <v>0</v>
      </c>
      <c r="H178" s="176" t="s">
        <v>136</v>
      </c>
      <c r="I178" s="207"/>
      <c r="J178" s="196">
        <v>3.3915906534841112</v>
      </c>
      <c r="K178" s="196">
        <v>5.8326435986092662</v>
      </c>
      <c r="L178" s="196">
        <v>10.226521589506143</v>
      </c>
      <c r="M178" s="196" t="s">
        <v>15</v>
      </c>
      <c r="N178" s="196">
        <v>10.226521589506143</v>
      </c>
    </row>
    <row r="179" spans="1:14" x14ac:dyDescent="0.25">
      <c r="A179" s="109" t="str">
        <f t="shared" si="12"/>
        <v>Y0DGBenchmark</v>
      </c>
      <c r="B179" s="109" t="str">
        <f t="shared" si="13"/>
        <v>Benchmark</v>
      </c>
      <c r="C179" s="109" t="str">
        <f>IFERROR(VLOOKUP(H179,'return Mapping'!A:D,4,),0)</f>
        <v>Benchmark</v>
      </c>
      <c r="D179" s="109" t="str">
        <f t="shared" si="14"/>
        <v>Regular Plan - Growth</v>
      </c>
      <c r="E179" s="109">
        <f>IFERROR(VLOOKUP(H179,'return Mapping'!$A:$D,3,0),0)</f>
        <v>0</v>
      </c>
      <c r="F179" s="109" t="str">
        <f t="shared" si="15"/>
        <v>Y0DG</v>
      </c>
      <c r="G179" s="109">
        <f>IFERROR(VLOOKUP(H179,'return Mapping'!$A:$D,2,0),0)</f>
        <v>0</v>
      </c>
      <c r="H179" s="176" t="s">
        <v>1870</v>
      </c>
      <c r="I179" s="207"/>
      <c r="J179" s="196">
        <v>2.224675471474491</v>
      </c>
      <c r="K179" s="196">
        <v>3.8795827202124267</v>
      </c>
      <c r="L179" s="196">
        <v>9.1694083633561796</v>
      </c>
      <c r="M179" s="196" t="s">
        <v>15</v>
      </c>
      <c r="N179" s="196">
        <v>9.1694083633561796</v>
      </c>
    </row>
    <row r="180" spans="1:14" x14ac:dyDescent="0.25">
      <c r="A180" s="109" t="str">
        <f t="shared" si="12"/>
        <v>Y0DGDirect Plan - Growth Option</v>
      </c>
      <c r="B180" s="109" t="str">
        <f t="shared" si="13"/>
        <v>Direct Plan - Growth Option</v>
      </c>
      <c r="C180" s="109" t="str">
        <f>IFERROR(VLOOKUP(H180,'return Mapping'!A:D,4,),0)</f>
        <v>Nav</v>
      </c>
      <c r="D180" s="109" t="str">
        <f t="shared" si="14"/>
        <v>Direct Plan - Growth Option</v>
      </c>
      <c r="E180" s="109" t="str">
        <f>IFERROR(VLOOKUP(H180,'return Mapping'!$A:$D,3,0),0)</f>
        <v>Direct Plan - Growth Option</v>
      </c>
      <c r="F180" s="109" t="str">
        <f t="shared" si="15"/>
        <v>Y0DG</v>
      </c>
      <c r="G180" s="109" t="str">
        <f>IFERROR(VLOOKUP(H180,'return Mapping'!$A:$D,2,0),0)</f>
        <v>Y0DG</v>
      </c>
      <c r="H180" s="180" t="s">
        <v>1988</v>
      </c>
      <c r="I180" s="208"/>
      <c r="J180" s="197">
        <v>1.724680861371497</v>
      </c>
      <c r="K180" s="197">
        <v>3.9154390537620154</v>
      </c>
      <c r="L180" s="197">
        <v>7.9812245846570651</v>
      </c>
      <c r="M180" s="197" t="s">
        <v>15</v>
      </c>
      <c r="N180" s="197">
        <v>7.9812245846570651</v>
      </c>
    </row>
    <row r="181" spans="1:14" x14ac:dyDescent="0.25">
      <c r="A181" s="109" t="str">
        <f t="shared" si="12"/>
        <v>Y0DGBenchmark (for Direct Plans)</v>
      </c>
      <c r="B181" s="109" t="str">
        <f t="shared" si="13"/>
        <v>Benchmark (for Direct Plans)</v>
      </c>
      <c r="C181" s="109" t="str">
        <f>IFERROR(VLOOKUP(H181,'return Mapping'!A:D,4,),0)</f>
        <v>Benchmark</v>
      </c>
      <c r="D181" s="109" t="str">
        <f t="shared" si="14"/>
        <v>Direct Plan - Growth Option</v>
      </c>
      <c r="E181" s="109">
        <f>IFERROR(VLOOKUP(H181,'return Mapping'!$A:$D,3,0),0)</f>
        <v>0</v>
      </c>
      <c r="F181" s="109" t="str">
        <f t="shared" si="15"/>
        <v>Y0DG</v>
      </c>
      <c r="G181" s="109">
        <f>IFERROR(VLOOKUP(H181,'return Mapping'!$A:$D,2,0),0)</f>
        <v>0</v>
      </c>
      <c r="H181" s="178" t="s">
        <v>136</v>
      </c>
      <c r="I181" s="208"/>
      <c r="J181" s="197">
        <v>3.3915906534841112</v>
      </c>
      <c r="K181" s="197">
        <v>5.8326435986092662</v>
      </c>
      <c r="L181" s="197">
        <v>10.226521589506143</v>
      </c>
      <c r="M181" s="197" t="s">
        <v>15</v>
      </c>
      <c r="N181" s="197">
        <v>10.226521589506143</v>
      </c>
    </row>
    <row r="182" spans="1:14" x14ac:dyDescent="0.25">
      <c r="A182" s="109" t="str">
        <f t="shared" si="12"/>
        <v>Y0DGBenchmark (for Direct Plans)</v>
      </c>
      <c r="B182" s="109" t="str">
        <f t="shared" si="13"/>
        <v>Benchmark (for Direct Plans)</v>
      </c>
      <c r="C182" s="109" t="str">
        <f>IFERROR(VLOOKUP(H182,'return Mapping'!A:D,4,),0)</f>
        <v>Benchmark</v>
      </c>
      <c r="D182" s="109" t="str">
        <f t="shared" si="14"/>
        <v>Direct Plan - Growth Option</v>
      </c>
      <c r="E182" s="109">
        <f>IFERROR(VLOOKUP(H182,'return Mapping'!$A:$D,3,0),0)</f>
        <v>0</v>
      </c>
      <c r="F182" s="109" t="str">
        <f t="shared" si="15"/>
        <v>Y0DG</v>
      </c>
      <c r="G182" s="109">
        <f>IFERROR(VLOOKUP(H182,'return Mapping'!$A:$D,2,0),0)</f>
        <v>0</v>
      </c>
      <c r="H182" s="195" t="s">
        <v>1870</v>
      </c>
      <c r="I182" s="215"/>
      <c r="J182" s="203">
        <v>2.224675471474491</v>
      </c>
      <c r="K182" s="203">
        <v>3.8795827202124267</v>
      </c>
      <c r="L182" s="203">
        <v>9.1694083633561796</v>
      </c>
      <c r="M182" s="203" t="s">
        <v>15</v>
      </c>
      <c r="N182" s="203">
        <v>9.1694083633561796</v>
      </c>
    </row>
    <row r="183" spans="1:14" x14ac:dyDescent="0.25">
      <c r="A183" s="109" t="str">
        <f t="shared" si="12"/>
        <v>Y0DIRegular Plan - Growth</v>
      </c>
      <c r="B183" s="109" t="str">
        <f t="shared" si="13"/>
        <v>Regular Plan - Growth</v>
      </c>
      <c r="C183" s="109" t="str">
        <f>IFERROR(VLOOKUP(H183,'return Mapping'!A:D,4,),0)</f>
        <v>Nav</v>
      </c>
      <c r="D183" s="109" t="str">
        <f t="shared" si="14"/>
        <v>Regular Plan - Growth</v>
      </c>
      <c r="E183" s="109" t="str">
        <f>IFERROR(VLOOKUP(H183,'return Mapping'!$A:$D,3,0),0)</f>
        <v>Regular Plan - Growth</v>
      </c>
      <c r="F183" s="109" t="str">
        <f t="shared" si="15"/>
        <v>Y0DI</v>
      </c>
      <c r="G183" s="109" t="str">
        <f>IFERROR(VLOOKUP(H183,'return Mapping'!$A:$D,2,0),0)</f>
        <v>Y0DI</v>
      </c>
      <c r="H183" s="179" t="s">
        <v>1989</v>
      </c>
      <c r="I183" s="207"/>
      <c r="J183" s="196">
        <v>2.0305387868418512</v>
      </c>
      <c r="K183" s="196">
        <v>4.5630112400440117</v>
      </c>
      <c r="L183" s="196" t="s">
        <v>15</v>
      </c>
      <c r="M183" s="196" t="s">
        <v>15</v>
      </c>
      <c r="N183" s="196">
        <v>8.6202745106952925</v>
      </c>
    </row>
    <row r="184" spans="1:14" x14ac:dyDescent="0.25">
      <c r="A184" s="109" t="str">
        <f t="shared" si="12"/>
        <v>Y0DIBenchmark</v>
      </c>
      <c r="B184" s="109" t="str">
        <f t="shared" si="13"/>
        <v>Benchmark</v>
      </c>
      <c r="C184" s="109" t="str">
        <f>IFERROR(VLOOKUP(H184,'return Mapping'!A:D,4,),0)</f>
        <v>Benchmark</v>
      </c>
      <c r="D184" s="109" t="str">
        <f t="shared" si="14"/>
        <v>Regular Plan - Growth</v>
      </c>
      <c r="E184" s="109">
        <f>IFERROR(VLOOKUP(H184,'return Mapping'!$A:$D,3,0),0)</f>
        <v>0</v>
      </c>
      <c r="F184" s="109" t="str">
        <f t="shared" si="15"/>
        <v>Y0DI</v>
      </c>
      <c r="G184" s="109">
        <f>IFERROR(VLOOKUP(H184,'return Mapping'!$A:$D,2,0),0)</f>
        <v>0</v>
      </c>
      <c r="H184" s="176" t="s">
        <v>136</v>
      </c>
      <c r="I184" s="207"/>
      <c r="J184" s="196">
        <v>3.3915906534841112</v>
      </c>
      <c r="K184" s="196">
        <v>5.8326435986092662</v>
      </c>
      <c r="L184" s="196" t="s">
        <v>15</v>
      </c>
      <c r="M184" s="196" t="s">
        <v>15</v>
      </c>
      <c r="N184" s="196">
        <v>9.6681107770286943</v>
      </c>
    </row>
    <row r="185" spans="1:14" x14ac:dyDescent="0.25">
      <c r="A185" s="109" t="str">
        <f t="shared" si="12"/>
        <v>Y0DIBenchmark</v>
      </c>
      <c r="B185" s="109" t="str">
        <f t="shared" si="13"/>
        <v>Benchmark</v>
      </c>
      <c r="C185" s="109" t="str">
        <f>IFERROR(VLOOKUP(H185,'return Mapping'!A:D,4,),0)</f>
        <v>Benchmark</v>
      </c>
      <c r="D185" s="109" t="str">
        <f t="shared" si="14"/>
        <v>Regular Plan - Growth</v>
      </c>
      <c r="E185" s="109">
        <f>IFERROR(VLOOKUP(H185,'return Mapping'!$A:$D,3,0),0)</f>
        <v>0</v>
      </c>
      <c r="F185" s="109" t="str">
        <f t="shared" si="15"/>
        <v>Y0DI</v>
      </c>
      <c r="G185" s="109">
        <f>IFERROR(VLOOKUP(H185,'return Mapping'!$A:$D,2,0),0)</f>
        <v>0</v>
      </c>
      <c r="H185" s="176" t="s">
        <v>1870</v>
      </c>
      <c r="I185" s="207"/>
      <c r="J185" s="196">
        <v>2.224675471474491</v>
      </c>
      <c r="K185" s="196">
        <v>3.8795827202124267</v>
      </c>
      <c r="L185" s="196" t="s">
        <v>15</v>
      </c>
      <c r="M185" s="196" t="s">
        <v>15</v>
      </c>
      <c r="N185" s="196">
        <v>8.2149956525787715</v>
      </c>
    </row>
    <row r="186" spans="1:14" x14ac:dyDescent="0.25">
      <c r="A186" s="109" t="str">
        <f t="shared" si="12"/>
        <v>Y0DIDirect Plan - Growth Option</v>
      </c>
      <c r="B186" s="109" t="str">
        <f t="shared" si="13"/>
        <v>Direct Plan - Growth Option</v>
      </c>
      <c r="C186" s="109" t="str">
        <f>IFERROR(VLOOKUP(H186,'return Mapping'!A:D,4,),0)</f>
        <v>Nav</v>
      </c>
      <c r="D186" s="109" t="str">
        <f t="shared" si="14"/>
        <v>Direct Plan - Growth Option</v>
      </c>
      <c r="E186" s="109" t="str">
        <f>IFERROR(VLOOKUP(H186,'return Mapping'!$A:$D,3,0),0)</f>
        <v>Direct Plan - Growth Option</v>
      </c>
      <c r="F186" s="109" t="str">
        <f t="shared" si="15"/>
        <v>Y0DI</v>
      </c>
      <c r="G186" s="109" t="str">
        <f>IFERROR(VLOOKUP(H186,'return Mapping'!$A:$D,2,0),0)</f>
        <v>Y0DI</v>
      </c>
      <c r="H186" s="180" t="s">
        <v>1990</v>
      </c>
      <c r="I186" s="208"/>
      <c r="J186" s="197">
        <v>2.1583195596707183</v>
      </c>
      <c r="K186" s="197">
        <v>4.8262007870774282</v>
      </c>
      <c r="L186" s="197" t="s">
        <v>15</v>
      </c>
      <c r="M186" s="197" t="s">
        <v>15</v>
      </c>
      <c r="N186" s="197">
        <v>8.8923431256797016</v>
      </c>
    </row>
    <row r="187" spans="1:14" x14ac:dyDescent="0.25">
      <c r="A187" s="109" t="str">
        <f t="shared" si="12"/>
        <v>Y0DIBenchmark (for Direct Plans)</v>
      </c>
      <c r="B187" s="109" t="str">
        <f t="shared" si="13"/>
        <v>Benchmark (for Direct Plans)</v>
      </c>
      <c r="C187" s="109" t="str">
        <f>IFERROR(VLOOKUP(H187,'return Mapping'!A:D,4,),0)</f>
        <v>Benchmark</v>
      </c>
      <c r="D187" s="109" t="str">
        <f t="shared" si="14"/>
        <v>Direct Plan - Growth Option</v>
      </c>
      <c r="E187" s="109">
        <f>IFERROR(VLOOKUP(H187,'return Mapping'!$A:$D,3,0),0)</f>
        <v>0</v>
      </c>
      <c r="F187" s="109" t="str">
        <f t="shared" si="15"/>
        <v>Y0DI</v>
      </c>
      <c r="G187" s="109">
        <f>IFERROR(VLOOKUP(H187,'return Mapping'!$A:$D,2,0),0)</f>
        <v>0</v>
      </c>
      <c r="H187" s="178" t="s">
        <v>136</v>
      </c>
      <c r="I187" s="208"/>
      <c r="J187" s="197">
        <v>3.3915906534841112</v>
      </c>
      <c r="K187" s="197">
        <v>5.8326435986092662</v>
      </c>
      <c r="L187" s="197" t="s">
        <v>15</v>
      </c>
      <c r="M187" s="197" t="s">
        <v>15</v>
      </c>
      <c r="N187" s="197">
        <v>9.6681107770286943</v>
      </c>
    </row>
    <row r="188" spans="1:14" x14ac:dyDescent="0.25">
      <c r="A188" s="109" t="str">
        <f t="shared" si="12"/>
        <v>Y0DIBenchmark (for Direct Plans)</v>
      </c>
      <c r="B188" s="109" t="str">
        <f t="shared" si="13"/>
        <v>Benchmark (for Direct Plans)</v>
      </c>
      <c r="C188" s="109" t="str">
        <f>IFERROR(VLOOKUP(H188,'return Mapping'!A:D,4,),0)</f>
        <v>Benchmark</v>
      </c>
      <c r="D188" s="109" t="str">
        <f t="shared" si="14"/>
        <v>Direct Plan - Growth Option</v>
      </c>
      <c r="E188" s="109">
        <f>IFERROR(VLOOKUP(H188,'return Mapping'!$A:$D,3,0),0)</f>
        <v>0</v>
      </c>
      <c r="F188" s="109" t="str">
        <f t="shared" si="15"/>
        <v>Y0DI</v>
      </c>
      <c r="G188" s="109">
        <f>IFERROR(VLOOKUP(H188,'return Mapping'!$A:$D,2,0),0)</f>
        <v>0</v>
      </c>
      <c r="H188" s="195" t="s">
        <v>1870</v>
      </c>
      <c r="I188" s="215"/>
      <c r="J188" s="203">
        <v>2.224675471474491</v>
      </c>
      <c r="K188" s="203">
        <v>3.8795827202124267</v>
      </c>
      <c r="L188" s="203" t="s">
        <v>15</v>
      </c>
      <c r="M188" s="203" t="s">
        <v>15</v>
      </c>
      <c r="N188" s="203">
        <v>8.2149956525787715</v>
      </c>
    </row>
    <row r="189" spans="1:14" x14ac:dyDescent="0.25">
      <c r="A189" s="109" t="str">
        <f t="shared" si="12"/>
        <v>Y0DKRegular Plan - Growth</v>
      </c>
      <c r="B189" s="109" t="str">
        <f t="shared" si="13"/>
        <v>Regular Plan - Growth</v>
      </c>
      <c r="C189" s="109" t="str">
        <f>IFERROR(VLOOKUP(H189,'return Mapping'!A:D,4,),0)</f>
        <v>Nav</v>
      </c>
      <c r="D189" s="109" t="str">
        <f t="shared" si="14"/>
        <v>Regular Plan - Growth</v>
      </c>
      <c r="E189" s="109" t="str">
        <f>IFERROR(VLOOKUP(H189,'return Mapping'!$A:$D,3,0),0)</f>
        <v>Regular Plan - Growth</v>
      </c>
      <c r="F189" s="109" t="str">
        <f t="shared" si="15"/>
        <v>Y0DK</v>
      </c>
      <c r="G189" s="109" t="str">
        <f>IFERROR(VLOOKUP(H189,'return Mapping'!$A:$D,2,0),0)</f>
        <v>Y0DK</v>
      </c>
      <c r="H189" s="179" t="s">
        <v>1991</v>
      </c>
      <c r="I189" s="207"/>
      <c r="J189" s="196">
        <v>2.4841141803575439</v>
      </c>
      <c r="K189" s="196">
        <v>5.9984335626234619</v>
      </c>
      <c r="L189" s="196" t="s">
        <v>15</v>
      </c>
      <c r="M189" s="196" t="s">
        <v>15</v>
      </c>
      <c r="N189" s="196">
        <v>8.739406479283307</v>
      </c>
    </row>
    <row r="190" spans="1:14" x14ac:dyDescent="0.25">
      <c r="A190" s="109" t="str">
        <f t="shared" si="12"/>
        <v>Y0DKBenchmark</v>
      </c>
      <c r="B190" s="109" t="str">
        <f t="shared" si="13"/>
        <v>Benchmark</v>
      </c>
      <c r="C190" s="109" t="str">
        <f>IFERROR(VLOOKUP(H190,'return Mapping'!A:D,4,),0)</f>
        <v>Benchmark</v>
      </c>
      <c r="D190" s="109" t="str">
        <f t="shared" si="14"/>
        <v>Regular Plan - Growth</v>
      </c>
      <c r="E190" s="109">
        <f>IFERROR(VLOOKUP(H190,'return Mapping'!$A:$D,3,0),0)</f>
        <v>0</v>
      </c>
      <c r="F190" s="109" t="str">
        <f t="shared" si="15"/>
        <v>Y0DK</v>
      </c>
      <c r="G190" s="109">
        <f>IFERROR(VLOOKUP(H190,'return Mapping'!$A:$D,2,0),0)</f>
        <v>0</v>
      </c>
      <c r="H190" s="176" t="s">
        <v>136</v>
      </c>
      <c r="I190" s="207"/>
      <c r="J190" s="196">
        <v>3.3915906534841112</v>
      </c>
      <c r="K190" s="196">
        <v>5.8326435986092662</v>
      </c>
      <c r="L190" s="196" t="s">
        <v>15</v>
      </c>
      <c r="M190" s="196" t="s">
        <v>15</v>
      </c>
      <c r="N190" s="196">
        <v>9.7784350067969825</v>
      </c>
    </row>
    <row r="191" spans="1:14" x14ac:dyDescent="0.25">
      <c r="A191" s="109" t="str">
        <f t="shared" si="12"/>
        <v>Y0DKBenchmark</v>
      </c>
      <c r="B191" s="109" t="str">
        <f t="shared" si="13"/>
        <v>Benchmark</v>
      </c>
      <c r="C191" s="109" t="str">
        <f>IFERROR(VLOOKUP(H191,'return Mapping'!A:D,4,),0)</f>
        <v>Benchmark</v>
      </c>
      <c r="D191" s="109" t="str">
        <f t="shared" si="14"/>
        <v>Regular Plan - Growth</v>
      </c>
      <c r="E191" s="109">
        <f>IFERROR(VLOOKUP(H191,'return Mapping'!$A:$D,3,0),0)</f>
        <v>0</v>
      </c>
      <c r="F191" s="109" t="str">
        <f t="shared" si="15"/>
        <v>Y0DK</v>
      </c>
      <c r="G191" s="109">
        <f>IFERROR(VLOOKUP(H191,'return Mapping'!$A:$D,2,0),0)</f>
        <v>0</v>
      </c>
      <c r="H191" s="176" t="s">
        <v>1870</v>
      </c>
      <c r="I191" s="207"/>
      <c r="J191" s="196">
        <v>2.224675471474491</v>
      </c>
      <c r="K191" s="196">
        <v>3.8795827202124267</v>
      </c>
      <c r="L191" s="196" t="s">
        <v>15</v>
      </c>
      <c r="M191" s="196" t="s">
        <v>15</v>
      </c>
      <c r="N191" s="196">
        <v>8.2071265055545304</v>
      </c>
    </row>
    <row r="192" spans="1:14" x14ac:dyDescent="0.25">
      <c r="A192" s="109" t="str">
        <f t="shared" si="12"/>
        <v>Y0DKDirect Plan - Growth Option</v>
      </c>
      <c r="B192" s="109" t="str">
        <f t="shared" si="13"/>
        <v>Direct Plan - Growth Option</v>
      </c>
      <c r="C192" s="109" t="str">
        <f>IFERROR(VLOOKUP(H192,'return Mapping'!A:D,4,),0)</f>
        <v>Nav</v>
      </c>
      <c r="D192" s="109" t="str">
        <f t="shared" si="14"/>
        <v>Direct Plan - Growth Option</v>
      </c>
      <c r="E192" s="109" t="str">
        <f>IFERROR(VLOOKUP(H192,'return Mapping'!$A:$D,3,0),0)</f>
        <v>Direct Plan - Growth Option</v>
      </c>
      <c r="F192" s="109" t="str">
        <f t="shared" si="15"/>
        <v>Y0DK</v>
      </c>
      <c r="G192" s="109" t="str">
        <f>IFERROR(VLOOKUP(H192,'return Mapping'!$A:$D,2,0),0)</f>
        <v>Y0DK</v>
      </c>
      <c r="H192" s="180" t="s">
        <v>1992</v>
      </c>
      <c r="I192" s="208"/>
      <c r="J192" s="197">
        <v>2.6023066085645974</v>
      </c>
      <c r="K192" s="197">
        <v>6.2443277720761081</v>
      </c>
      <c r="L192" s="197" t="s">
        <v>15</v>
      </c>
      <c r="M192" s="197" t="s">
        <v>15</v>
      </c>
      <c r="N192" s="197">
        <v>8.9896165921357518</v>
      </c>
    </row>
    <row r="193" spans="1:14" x14ac:dyDescent="0.25">
      <c r="A193" s="109" t="str">
        <f t="shared" si="12"/>
        <v>Y0DKBenchmark (for Direct Plans)</v>
      </c>
      <c r="B193" s="109" t="str">
        <f t="shared" si="13"/>
        <v>Benchmark (for Direct Plans)</v>
      </c>
      <c r="C193" s="109" t="str">
        <f>IFERROR(VLOOKUP(H193,'return Mapping'!A:D,4,),0)</f>
        <v>Benchmark</v>
      </c>
      <c r="D193" s="109" t="str">
        <f t="shared" si="14"/>
        <v>Direct Plan - Growth Option</v>
      </c>
      <c r="E193" s="109">
        <f>IFERROR(VLOOKUP(H193,'return Mapping'!$A:$D,3,0),0)</f>
        <v>0</v>
      </c>
      <c r="F193" s="109" t="str">
        <f t="shared" si="15"/>
        <v>Y0DK</v>
      </c>
      <c r="G193" s="109">
        <f>IFERROR(VLOOKUP(H193,'return Mapping'!$A:$D,2,0),0)</f>
        <v>0</v>
      </c>
      <c r="H193" s="178" t="s">
        <v>136</v>
      </c>
      <c r="I193" s="208"/>
      <c r="J193" s="197">
        <v>3.3915906534841112</v>
      </c>
      <c r="K193" s="197">
        <v>5.8326435986092662</v>
      </c>
      <c r="L193" s="197" t="s">
        <v>15</v>
      </c>
      <c r="M193" s="197" t="s">
        <v>15</v>
      </c>
      <c r="N193" s="197">
        <v>9.7784350067969825</v>
      </c>
    </row>
    <row r="194" spans="1:14" x14ac:dyDescent="0.25">
      <c r="A194" s="109" t="str">
        <f t="shared" si="12"/>
        <v>Y0DKBenchmark (for Direct Plans)</v>
      </c>
      <c r="B194" s="109" t="str">
        <f t="shared" si="13"/>
        <v>Benchmark (for Direct Plans)</v>
      </c>
      <c r="C194" s="109" t="str">
        <f>IFERROR(VLOOKUP(H194,'return Mapping'!A:D,4,),0)</f>
        <v>Benchmark</v>
      </c>
      <c r="D194" s="109" t="str">
        <f t="shared" si="14"/>
        <v>Direct Plan - Growth Option</v>
      </c>
      <c r="E194" s="109">
        <f>IFERROR(VLOOKUP(H194,'return Mapping'!$A:$D,3,0),0)</f>
        <v>0</v>
      </c>
      <c r="F194" s="109" t="str">
        <f t="shared" si="15"/>
        <v>Y0DK</v>
      </c>
      <c r="G194" s="109">
        <f>IFERROR(VLOOKUP(H194,'return Mapping'!$A:$D,2,0),0)</f>
        <v>0</v>
      </c>
      <c r="H194" s="195" t="s">
        <v>1870</v>
      </c>
      <c r="I194" s="215"/>
      <c r="J194" s="203">
        <v>2.224675471474491</v>
      </c>
      <c r="K194" s="203">
        <v>3.8795827202124267</v>
      </c>
      <c r="L194" s="203" t="s">
        <v>15</v>
      </c>
      <c r="M194" s="203" t="s">
        <v>15</v>
      </c>
      <c r="N194" s="203">
        <v>8.2071265055545304</v>
      </c>
    </row>
    <row r="195" spans="1:14" x14ac:dyDescent="0.25">
      <c r="A195" s="109" t="str">
        <f t="shared" si="12"/>
        <v>Y0DJRegular Plan - Growth</v>
      </c>
      <c r="B195" s="109" t="str">
        <f t="shared" si="13"/>
        <v>Regular Plan - Growth</v>
      </c>
      <c r="C195" s="109" t="str">
        <f>IFERROR(VLOOKUP(H195,'return Mapping'!A:D,4,),0)</f>
        <v>Nav</v>
      </c>
      <c r="D195" s="109" t="str">
        <f t="shared" si="14"/>
        <v>Regular Plan - Growth</v>
      </c>
      <c r="E195" s="109" t="str">
        <f>IFERROR(VLOOKUP(H195,'return Mapping'!$A:$D,3,0),0)</f>
        <v>Regular Plan - Growth</v>
      </c>
      <c r="F195" s="109" t="str">
        <f t="shared" si="15"/>
        <v>Y0DJ</v>
      </c>
      <c r="G195" s="109" t="str">
        <f>IFERROR(VLOOKUP(H195,'return Mapping'!$A:$D,2,0),0)</f>
        <v>Y0DJ</v>
      </c>
      <c r="H195" s="179" t="s">
        <v>1993</v>
      </c>
      <c r="I195" s="207"/>
      <c r="J195" s="196">
        <v>2.0665002923904385</v>
      </c>
      <c r="K195" s="196">
        <v>4.6877243966107152</v>
      </c>
      <c r="L195" s="196" t="s">
        <v>15</v>
      </c>
      <c r="M195" s="196" t="s">
        <v>15</v>
      </c>
      <c r="N195" s="196">
        <v>8.4873123436374431</v>
      </c>
    </row>
    <row r="196" spans="1:14" x14ac:dyDescent="0.25">
      <c r="A196" s="109" t="str">
        <f t="shared" si="12"/>
        <v>Y0DJBenchmark</v>
      </c>
      <c r="B196" s="109" t="str">
        <f t="shared" si="13"/>
        <v>Benchmark</v>
      </c>
      <c r="C196" s="109" t="str">
        <f>IFERROR(VLOOKUP(H196,'return Mapping'!A:D,4,),0)</f>
        <v>Benchmark</v>
      </c>
      <c r="D196" s="109" t="str">
        <f t="shared" si="14"/>
        <v>Regular Plan - Growth</v>
      </c>
      <c r="E196" s="109">
        <f>IFERROR(VLOOKUP(H196,'return Mapping'!$A:$D,3,0),0)</f>
        <v>0</v>
      </c>
      <c r="F196" s="109" t="str">
        <f t="shared" si="15"/>
        <v>Y0DJ</v>
      </c>
      <c r="G196" s="109">
        <f>IFERROR(VLOOKUP(H196,'return Mapping'!$A:$D,2,0),0)</f>
        <v>0</v>
      </c>
      <c r="H196" s="176" t="s">
        <v>136</v>
      </c>
      <c r="I196" s="207"/>
      <c r="J196" s="196">
        <v>3.3915906534841112</v>
      </c>
      <c r="K196" s="196">
        <v>5.8326435986092662</v>
      </c>
      <c r="L196" s="196" t="s">
        <v>15</v>
      </c>
      <c r="M196" s="196" t="s">
        <v>15</v>
      </c>
      <c r="N196" s="196">
        <v>9.7187041361835202</v>
      </c>
    </row>
    <row r="197" spans="1:14" x14ac:dyDescent="0.25">
      <c r="A197" s="109" t="str">
        <f t="shared" ref="A197:A222" si="16">+F197&amp;B197</f>
        <v>Y0DJBenchmark</v>
      </c>
      <c r="B197" s="109" t="str">
        <f t="shared" ref="B197:B222" si="17">+IF(C197="NAV",D197,IF(AND(C197="Benchmark",D197="Direct Plan - Growth Option"),"Benchmark (for Direct Plans)",IF(C197=0,0,"Benchmark")))</f>
        <v>Benchmark</v>
      </c>
      <c r="C197" s="109" t="str">
        <f>IFERROR(VLOOKUP(H197,'return Mapping'!A:D,4,),0)</f>
        <v>Benchmark</v>
      </c>
      <c r="D197" s="109" t="str">
        <f t="shared" ref="D197:D222" si="18">+IF(E197&lt;&gt;0,E197,D196)</f>
        <v>Regular Plan - Growth</v>
      </c>
      <c r="E197" s="109">
        <f>IFERROR(VLOOKUP(H197,'return Mapping'!$A:$D,3,0),0)</f>
        <v>0</v>
      </c>
      <c r="F197" s="109" t="str">
        <f t="shared" ref="F197:F222" si="19">+IF(G197&lt;&gt;0,G197,F196)</f>
        <v>Y0DJ</v>
      </c>
      <c r="G197" s="109">
        <f>IFERROR(VLOOKUP(H197,'return Mapping'!$A:$D,2,0),0)</f>
        <v>0</v>
      </c>
      <c r="H197" s="176" t="s">
        <v>1870</v>
      </c>
      <c r="I197" s="207"/>
      <c r="J197" s="196">
        <v>2.224675471474491</v>
      </c>
      <c r="K197" s="196">
        <v>3.8795827202124267</v>
      </c>
      <c r="L197" s="196" t="s">
        <v>15</v>
      </c>
      <c r="M197" s="196" t="s">
        <v>15</v>
      </c>
      <c r="N197" s="196">
        <v>8.0824373161719532</v>
      </c>
    </row>
    <row r="198" spans="1:14" x14ac:dyDescent="0.25">
      <c r="A198" s="109" t="str">
        <f t="shared" si="16"/>
        <v>Y0DJDirect Plan - Growth Option</v>
      </c>
      <c r="B198" s="109" t="str">
        <f t="shared" si="17"/>
        <v>Direct Plan - Growth Option</v>
      </c>
      <c r="C198" s="109" t="str">
        <f>IFERROR(VLOOKUP(H198,'return Mapping'!A:D,4,),0)</f>
        <v>Nav</v>
      </c>
      <c r="D198" s="109" t="str">
        <f t="shared" si="18"/>
        <v>Direct Plan - Growth Option</v>
      </c>
      <c r="E198" s="109" t="str">
        <f>IFERROR(VLOOKUP(H198,'return Mapping'!$A:$D,3,0),0)</f>
        <v>Direct Plan - Growth Option</v>
      </c>
      <c r="F198" s="109" t="str">
        <f t="shared" si="19"/>
        <v>Y0DJ</v>
      </c>
      <c r="G198" s="109" t="str">
        <f>IFERROR(VLOOKUP(H198,'return Mapping'!$A:$D,2,0),0)</f>
        <v>Y0DJ</v>
      </c>
      <c r="H198" s="180" t="s">
        <v>1994</v>
      </c>
      <c r="I198" s="208"/>
      <c r="J198" s="197">
        <v>2.1428043644245109</v>
      </c>
      <c r="K198" s="197">
        <v>4.8456553432830729</v>
      </c>
      <c r="L198" s="197" t="s">
        <v>15</v>
      </c>
      <c r="M198" s="197" t="s">
        <v>15</v>
      </c>
      <c r="N198" s="197">
        <v>8.6503728265189483</v>
      </c>
    </row>
    <row r="199" spans="1:14" x14ac:dyDescent="0.25">
      <c r="A199" s="109" t="str">
        <f t="shared" si="16"/>
        <v>Y0DJBenchmark (for Direct Plans)</v>
      </c>
      <c r="B199" s="109" t="str">
        <f t="shared" si="17"/>
        <v>Benchmark (for Direct Plans)</v>
      </c>
      <c r="C199" s="109" t="str">
        <f>IFERROR(VLOOKUP(H199,'return Mapping'!A:D,4,),0)</f>
        <v>Benchmark</v>
      </c>
      <c r="D199" s="109" t="str">
        <f t="shared" si="18"/>
        <v>Direct Plan - Growth Option</v>
      </c>
      <c r="E199" s="109">
        <f>IFERROR(VLOOKUP(H199,'return Mapping'!$A:$D,3,0),0)</f>
        <v>0</v>
      </c>
      <c r="F199" s="109" t="str">
        <f t="shared" si="19"/>
        <v>Y0DJ</v>
      </c>
      <c r="G199" s="109">
        <f>IFERROR(VLOOKUP(H199,'return Mapping'!$A:$D,2,0),0)</f>
        <v>0</v>
      </c>
      <c r="H199" s="178" t="s">
        <v>136</v>
      </c>
      <c r="I199" s="208"/>
      <c r="J199" s="197">
        <v>3.3915906534841112</v>
      </c>
      <c r="K199" s="197">
        <v>5.8326435986092662</v>
      </c>
      <c r="L199" s="197" t="s">
        <v>15</v>
      </c>
      <c r="M199" s="197" t="s">
        <v>15</v>
      </c>
      <c r="N199" s="197">
        <v>9.7187041361835202</v>
      </c>
    </row>
    <row r="200" spans="1:14" x14ac:dyDescent="0.25">
      <c r="A200" s="109" t="str">
        <f t="shared" si="16"/>
        <v>Y0DJBenchmark (for Direct Plans)</v>
      </c>
      <c r="B200" s="109" t="str">
        <f t="shared" si="17"/>
        <v>Benchmark (for Direct Plans)</v>
      </c>
      <c r="C200" s="109" t="str">
        <f>IFERROR(VLOOKUP(H200,'return Mapping'!A:D,4,),0)</f>
        <v>Benchmark</v>
      </c>
      <c r="D200" s="109" t="str">
        <f t="shared" si="18"/>
        <v>Direct Plan - Growth Option</v>
      </c>
      <c r="E200" s="109">
        <f>IFERROR(VLOOKUP(H200,'return Mapping'!$A:$D,3,0),0)</f>
        <v>0</v>
      </c>
      <c r="F200" s="109" t="str">
        <f t="shared" si="19"/>
        <v>Y0DJ</v>
      </c>
      <c r="G200" s="109">
        <f>IFERROR(VLOOKUP(H200,'return Mapping'!$A:$D,2,0),0)</f>
        <v>0</v>
      </c>
      <c r="H200" s="195" t="s">
        <v>1870</v>
      </c>
      <c r="I200" s="215"/>
      <c r="J200" s="203">
        <v>2.224675471474491</v>
      </c>
      <c r="K200" s="203">
        <v>3.8795827202124267</v>
      </c>
      <c r="L200" s="203" t="s">
        <v>15</v>
      </c>
      <c r="M200" s="203" t="s">
        <v>15</v>
      </c>
      <c r="N200" s="203">
        <v>8.0824373161719532</v>
      </c>
    </row>
    <row r="201" spans="1:14" x14ac:dyDescent="0.25">
      <c r="A201" s="109" t="str">
        <f t="shared" si="16"/>
        <v>Y0DMRegular Plan - Growth</v>
      </c>
      <c r="B201" s="109" t="str">
        <f t="shared" si="17"/>
        <v>Regular Plan - Growth</v>
      </c>
      <c r="C201" s="109" t="str">
        <f>IFERROR(VLOOKUP(H201,'return Mapping'!A:D,4,),0)</f>
        <v>Nav</v>
      </c>
      <c r="D201" s="109" t="str">
        <f t="shared" si="18"/>
        <v>Regular Plan - Growth</v>
      </c>
      <c r="E201" s="109" t="str">
        <f>IFERROR(VLOOKUP(H201,'return Mapping'!$A:$D,3,0),0)</f>
        <v>Regular Plan - Growth</v>
      </c>
      <c r="F201" s="109" t="str">
        <f t="shared" si="19"/>
        <v>Y0DM</v>
      </c>
      <c r="G201" s="109" t="str">
        <f>IFERROR(VLOOKUP(H201,'return Mapping'!$A:$D,2,0),0)</f>
        <v>Y0DM</v>
      </c>
      <c r="H201" s="179" t="s">
        <v>2521</v>
      </c>
      <c r="I201" s="207"/>
      <c r="J201" s="196">
        <v>23.781768891901045</v>
      </c>
      <c r="K201" s="196">
        <v>56.169303120991863</v>
      </c>
      <c r="L201" s="196" t="s">
        <v>15</v>
      </c>
      <c r="M201" s="196" t="s">
        <v>15</v>
      </c>
      <c r="N201" s="196">
        <v>51.057278683145668</v>
      </c>
    </row>
    <row r="202" spans="1:14" x14ac:dyDescent="0.25">
      <c r="A202" s="109" t="str">
        <f t="shared" si="16"/>
        <v>Y0DMBenchmark</v>
      </c>
      <c r="B202" s="109" t="str">
        <f t="shared" si="17"/>
        <v>Benchmark</v>
      </c>
      <c r="C202" s="109" t="str">
        <f>IFERROR(VLOOKUP(H202,'return Mapping'!A:D,4,),0)</f>
        <v>Benchmark</v>
      </c>
      <c r="D202" s="109" t="str">
        <f t="shared" si="18"/>
        <v>Regular Plan - Growth</v>
      </c>
      <c r="E202" s="109">
        <f>IFERROR(VLOOKUP(H202,'return Mapping'!$A:$D,3,0),0)</f>
        <v>0</v>
      </c>
      <c r="F202" s="109" t="str">
        <f t="shared" si="19"/>
        <v>Y0DM</v>
      </c>
      <c r="G202" s="109">
        <f>IFERROR(VLOOKUP(H202,'return Mapping'!$A:$D,2,0),0)</f>
        <v>0</v>
      </c>
      <c r="H202" s="176" t="s">
        <v>2522</v>
      </c>
      <c r="I202" s="207"/>
      <c r="J202" s="196">
        <v>24.409665466691742</v>
      </c>
      <c r="K202" s="196">
        <v>57.748938009945093</v>
      </c>
      <c r="L202" s="196" t="s">
        <v>15</v>
      </c>
      <c r="M202" s="196" t="s">
        <v>15</v>
      </c>
      <c r="N202" s="196">
        <v>52.760742447991113</v>
      </c>
    </row>
    <row r="203" spans="1:14" x14ac:dyDescent="0.25">
      <c r="A203" s="109" t="str">
        <f t="shared" si="16"/>
        <v>Y0DM0</v>
      </c>
      <c r="B203" s="109">
        <f t="shared" si="17"/>
        <v>0</v>
      </c>
      <c r="C203" s="109">
        <f>IFERROR(VLOOKUP(H203,'return Mapping'!A:D,4,),0)</f>
        <v>0</v>
      </c>
      <c r="D203" s="109" t="str">
        <f t="shared" si="18"/>
        <v>Regular Plan - Growth</v>
      </c>
      <c r="E203" s="109">
        <f>IFERROR(VLOOKUP(H203,'return Mapping'!$A:$D,3,0),0)</f>
        <v>0</v>
      </c>
      <c r="F203" s="109" t="str">
        <f t="shared" si="19"/>
        <v>Y0DM</v>
      </c>
      <c r="G203" s="109">
        <f>IFERROR(VLOOKUP(H203,'return Mapping'!$A:$D,2,0),0)</f>
        <v>0</v>
      </c>
      <c r="H203" s="176" t="s">
        <v>2523</v>
      </c>
      <c r="I203" s="207"/>
      <c r="J203" s="196">
        <v>20.817493771102114</v>
      </c>
      <c r="K203" s="196">
        <v>58.541269809357722</v>
      </c>
      <c r="L203" s="196" t="s">
        <v>15</v>
      </c>
      <c r="M203" s="196" t="s">
        <v>15</v>
      </c>
      <c r="N203" s="196">
        <v>61.189759386414686</v>
      </c>
    </row>
    <row r="204" spans="1:14" x14ac:dyDescent="0.25">
      <c r="A204" s="109" t="str">
        <f t="shared" si="16"/>
        <v>Y0DMDirect Plan - Growth Option</v>
      </c>
      <c r="B204" s="109" t="str">
        <f t="shared" si="17"/>
        <v>Direct Plan - Growth Option</v>
      </c>
      <c r="C204" s="109" t="str">
        <f>IFERROR(VLOOKUP(H204,'return Mapping'!A:D,4,),0)</f>
        <v>Nav</v>
      </c>
      <c r="D204" s="109" t="str">
        <f t="shared" si="18"/>
        <v>Direct Plan - Growth Option</v>
      </c>
      <c r="E204" s="109" t="str">
        <f>IFERROR(VLOOKUP(H204,'return Mapping'!$A:$D,3,0),0)</f>
        <v>Direct Plan - Growth Option</v>
      </c>
      <c r="F204" s="109" t="str">
        <f t="shared" si="19"/>
        <v>Y0DM</v>
      </c>
      <c r="G204" s="109" t="str">
        <f>IFERROR(VLOOKUP(H204,'return Mapping'!$A:$D,2,0),0)</f>
        <v>Y0DM</v>
      </c>
      <c r="H204" s="180" t="s">
        <v>2524</v>
      </c>
      <c r="I204" s="208"/>
      <c r="J204" s="197">
        <v>24.063702004183817</v>
      </c>
      <c r="K204" s="197">
        <v>56.881986517620973</v>
      </c>
      <c r="L204" s="197" t="s">
        <v>15</v>
      </c>
      <c r="M204" s="197" t="s">
        <v>15</v>
      </c>
      <c r="N204" s="197">
        <v>51.741890536099767</v>
      </c>
    </row>
    <row r="205" spans="1:14" x14ac:dyDescent="0.25">
      <c r="A205" s="109" t="str">
        <f t="shared" si="16"/>
        <v>Y0DMBenchmark (for Direct Plans)</v>
      </c>
      <c r="B205" s="109" t="str">
        <f t="shared" si="17"/>
        <v>Benchmark (for Direct Plans)</v>
      </c>
      <c r="C205" s="109" t="str">
        <f>IFERROR(VLOOKUP(H205,'return Mapping'!A:D,4,),0)</f>
        <v>Benchmark</v>
      </c>
      <c r="D205" s="109" t="str">
        <f t="shared" si="18"/>
        <v>Direct Plan - Growth Option</v>
      </c>
      <c r="E205" s="109">
        <f>IFERROR(VLOOKUP(H205,'return Mapping'!$A:$D,3,0),0)</f>
        <v>0</v>
      </c>
      <c r="F205" s="109" t="str">
        <f t="shared" si="19"/>
        <v>Y0DM</v>
      </c>
      <c r="G205" s="109">
        <f>IFERROR(VLOOKUP(H205,'return Mapping'!$A:$D,2,0),0)</f>
        <v>0</v>
      </c>
      <c r="H205" s="178" t="s">
        <v>2522</v>
      </c>
      <c r="I205" s="208"/>
      <c r="J205" s="197">
        <v>24.409665466691742</v>
      </c>
      <c r="K205" s="197">
        <v>57.748938009945093</v>
      </c>
      <c r="L205" s="197" t="s">
        <v>15</v>
      </c>
      <c r="M205" s="197" t="s">
        <v>15</v>
      </c>
      <c r="N205" s="197">
        <v>52.760742447991113</v>
      </c>
    </row>
    <row r="206" spans="1:14" x14ac:dyDescent="0.25">
      <c r="A206" s="109" t="str">
        <f t="shared" si="16"/>
        <v>Y0DM0</v>
      </c>
      <c r="B206" s="109">
        <f t="shared" si="17"/>
        <v>0</v>
      </c>
      <c r="C206" s="109">
        <f>IFERROR(VLOOKUP(H206,'return Mapping'!A:D,4,),0)</f>
        <v>0</v>
      </c>
      <c r="D206" s="109" t="str">
        <f t="shared" si="18"/>
        <v>Direct Plan - Growth Option</v>
      </c>
      <c r="E206" s="109">
        <f>IFERROR(VLOOKUP(H206,'return Mapping'!$A:$D,3,0),0)</f>
        <v>0</v>
      </c>
      <c r="F206" s="109" t="str">
        <f t="shared" si="19"/>
        <v>Y0DM</v>
      </c>
      <c r="G206" s="109">
        <f>IFERROR(VLOOKUP(H206,'return Mapping'!$A:$D,2,0),0)</f>
        <v>0</v>
      </c>
      <c r="H206" s="178" t="s">
        <v>2523</v>
      </c>
      <c r="I206" s="208"/>
      <c r="J206" s="197">
        <v>20.817493771102114</v>
      </c>
      <c r="K206" s="197">
        <v>58.541269809357722</v>
      </c>
      <c r="L206" s="197" t="s">
        <v>15</v>
      </c>
      <c r="M206" s="197" t="s">
        <v>15</v>
      </c>
      <c r="N206" s="197">
        <v>61.189759386414686</v>
      </c>
    </row>
    <row r="207" spans="1:14" x14ac:dyDescent="0.25">
      <c r="A207" s="109" t="str">
        <f t="shared" si="16"/>
        <v>Y0DLRegular Plan - Growth</v>
      </c>
      <c r="B207" s="109" t="str">
        <f t="shared" si="17"/>
        <v>Regular Plan - Growth</v>
      </c>
      <c r="C207" s="109" t="str">
        <f>IFERROR(VLOOKUP(H207,'return Mapping'!A:D,4,),0)</f>
        <v>Nav</v>
      </c>
      <c r="D207" s="109" t="str">
        <f t="shared" si="18"/>
        <v>Regular Plan - Growth</v>
      </c>
      <c r="E207" s="109" t="str">
        <f>IFERROR(VLOOKUP(H207,'return Mapping'!$A:$D,3,0),0)</f>
        <v>Regular Plan - Growth</v>
      </c>
      <c r="F207" s="109" t="str">
        <f t="shared" si="19"/>
        <v>Y0DL</v>
      </c>
      <c r="G207" s="109" t="str">
        <f>IFERROR(VLOOKUP(H207,'return Mapping'!$A:$D,2,0),0)</f>
        <v>Y0DL</v>
      </c>
      <c r="H207" s="179" t="s">
        <v>2525</v>
      </c>
      <c r="I207" s="207"/>
      <c r="J207" s="196">
        <v>20.363946199257498</v>
      </c>
      <c r="K207" s="196">
        <v>57.072512111825937</v>
      </c>
      <c r="L207" s="196" t="s">
        <v>15</v>
      </c>
      <c r="M207" s="196" t="s">
        <v>15</v>
      </c>
      <c r="N207" s="196">
        <v>59.518677423389342</v>
      </c>
    </row>
    <row r="208" spans="1:14" x14ac:dyDescent="0.25">
      <c r="A208" s="109" t="str">
        <f t="shared" si="16"/>
        <v>Y0DLBenchmark</v>
      </c>
      <c r="B208" s="109" t="str">
        <f t="shared" si="17"/>
        <v>Benchmark</v>
      </c>
      <c r="C208" s="109" t="str">
        <f>IFERROR(VLOOKUP(H208,'return Mapping'!A:D,4,),0)</f>
        <v>Benchmark</v>
      </c>
      <c r="D208" s="109" t="str">
        <f t="shared" si="18"/>
        <v>Regular Plan - Growth</v>
      </c>
      <c r="E208" s="109">
        <f>IFERROR(VLOOKUP(H208,'return Mapping'!$A:$D,3,0),0)</f>
        <v>0</v>
      </c>
      <c r="F208" s="109" t="str">
        <f t="shared" si="19"/>
        <v>Y0DL</v>
      </c>
      <c r="G208" s="109">
        <f>IFERROR(VLOOKUP(H208,'return Mapping'!$A:$D,2,0),0)</f>
        <v>0</v>
      </c>
      <c r="H208" s="176" t="s">
        <v>1875</v>
      </c>
      <c r="I208" s="207"/>
      <c r="J208" s="196">
        <v>20.817493771102114</v>
      </c>
      <c r="K208" s="196">
        <v>58.541269809357722</v>
      </c>
      <c r="L208" s="196" t="s">
        <v>15</v>
      </c>
      <c r="M208" s="196" t="s">
        <v>15</v>
      </c>
      <c r="N208" s="196">
        <v>61.189759386414686</v>
      </c>
    </row>
    <row r="209" spans="1:14" x14ac:dyDescent="0.25">
      <c r="A209" s="109" t="str">
        <f t="shared" si="16"/>
        <v>Y0DLDirect Plan - Growth Option</v>
      </c>
      <c r="B209" s="109" t="str">
        <f t="shared" si="17"/>
        <v>Direct Plan - Growth Option</v>
      </c>
      <c r="C209" s="109" t="str">
        <f>IFERROR(VLOOKUP(H209,'return Mapping'!A:D,4,),0)</f>
        <v>Nav</v>
      </c>
      <c r="D209" s="109" t="str">
        <f t="shared" si="18"/>
        <v>Direct Plan - Growth Option</v>
      </c>
      <c r="E209" s="109" t="str">
        <f>IFERROR(VLOOKUP(H209,'return Mapping'!$A:$D,3,0),0)</f>
        <v>Direct Plan - Growth Option</v>
      </c>
      <c r="F209" s="109" t="str">
        <f t="shared" si="19"/>
        <v>Y0DL</v>
      </c>
      <c r="G209" s="109" t="str">
        <f>IFERROR(VLOOKUP(H209,'return Mapping'!$A:$D,2,0),0)</f>
        <v>Y0DL</v>
      </c>
      <c r="H209" s="180" t="s">
        <v>2526</v>
      </c>
      <c r="I209" s="208"/>
      <c r="J209" s="197">
        <v>20.631553427480466</v>
      </c>
      <c r="K209" s="197">
        <v>57.747483553935155</v>
      </c>
      <c r="L209" s="197" t="s">
        <v>15</v>
      </c>
      <c r="M209" s="197" t="s">
        <v>15</v>
      </c>
      <c r="N209" s="197">
        <v>60.213945457535758</v>
      </c>
    </row>
    <row r="210" spans="1:14" x14ac:dyDescent="0.25">
      <c r="A210" s="109" t="str">
        <f t="shared" si="16"/>
        <v>Y0DLBenchmark (for Direct Plans)</v>
      </c>
      <c r="B210" s="109" t="str">
        <f t="shared" si="17"/>
        <v>Benchmark (for Direct Plans)</v>
      </c>
      <c r="C210" s="109" t="str">
        <f>IFERROR(VLOOKUP(H210,'return Mapping'!A:D,4,),0)</f>
        <v>Benchmark</v>
      </c>
      <c r="D210" s="109" t="str">
        <f t="shared" si="18"/>
        <v>Direct Plan - Growth Option</v>
      </c>
      <c r="E210" s="109">
        <f>IFERROR(VLOOKUP(H210,'return Mapping'!$A:$D,3,0),0)</f>
        <v>0</v>
      </c>
      <c r="F210" s="109" t="str">
        <f t="shared" si="19"/>
        <v>Y0DL</v>
      </c>
      <c r="G210" s="109">
        <f>IFERROR(VLOOKUP(H210,'return Mapping'!$A:$D,2,0),0)</f>
        <v>0</v>
      </c>
      <c r="H210" s="178" t="s">
        <v>1875</v>
      </c>
      <c r="I210" s="208"/>
      <c r="J210" s="197">
        <v>20.817493771102114</v>
      </c>
      <c r="K210" s="197">
        <v>58.541269809357722</v>
      </c>
      <c r="L210" s="197" t="s">
        <v>15</v>
      </c>
      <c r="M210" s="197" t="s">
        <v>15</v>
      </c>
      <c r="N210" s="197">
        <v>61.189759386414686</v>
      </c>
    </row>
    <row r="211" spans="1:14" x14ac:dyDescent="0.25">
      <c r="A211" s="109" t="str">
        <f t="shared" si="16"/>
        <v>Y0DL0</v>
      </c>
      <c r="B211" s="109">
        <f t="shared" si="17"/>
        <v>0</v>
      </c>
      <c r="C211" s="109">
        <f>IFERROR(VLOOKUP(H211,'return Mapping'!A:D,4,),0)</f>
        <v>0</v>
      </c>
      <c r="D211" s="109" t="str">
        <f t="shared" si="18"/>
        <v>Direct Plan - Growth Option</v>
      </c>
      <c r="E211" s="109">
        <f>IFERROR(VLOOKUP(H211,'return Mapping'!$A:$D,3,0),0)</f>
        <v>0</v>
      </c>
      <c r="F211" s="109" t="str">
        <f t="shared" si="19"/>
        <v>Y0DL</v>
      </c>
      <c r="G211" s="109">
        <f>IFERROR(VLOOKUP(H211,'return Mapping'!$A:$D,2,0),0)</f>
        <v>0</v>
      </c>
      <c r="N211" s="114"/>
    </row>
    <row r="212" spans="1:14" x14ac:dyDescent="0.25">
      <c r="A212" s="109" t="str">
        <f t="shared" si="16"/>
        <v>Y0DL0</v>
      </c>
      <c r="B212" s="109">
        <f t="shared" si="17"/>
        <v>0</v>
      </c>
      <c r="C212" s="109">
        <f>IFERROR(VLOOKUP(H212,'return Mapping'!A:D,4,),0)</f>
        <v>0</v>
      </c>
      <c r="D212" s="109" t="str">
        <f t="shared" si="18"/>
        <v>Direct Plan - Growth Option</v>
      </c>
      <c r="E212" s="109">
        <f>IFERROR(VLOOKUP(H212,'return Mapping'!$A:$D,3,0),0)</f>
        <v>0</v>
      </c>
      <c r="F212" s="109" t="str">
        <f t="shared" si="19"/>
        <v>Y0DL</v>
      </c>
      <c r="G212" s="109">
        <f>IFERROR(VLOOKUP(H212,'return Mapping'!$A:$D,2,0),0)</f>
        <v>0</v>
      </c>
      <c r="N212" s="87"/>
    </row>
    <row r="213" spans="1:14" x14ac:dyDescent="0.25">
      <c r="A213" s="109" t="str">
        <f t="shared" si="16"/>
        <v>Y0DL0</v>
      </c>
      <c r="B213" s="109">
        <f t="shared" si="17"/>
        <v>0</v>
      </c>
      <c r="C213" s="109">
        <f>IFERROR(VLOOKUP(H213,'return Mapping'!A:D,4,),0)</f>
        <v>0</v>
      </c>
      <c r="D213" s="109" t="str">
        <f t="shared" si="18"/>
        <v>Direct Plan - Growth Option</v>
      </c>
      <c r="E213" s="109">
        <f>IFERROR(VLOOKUP(H213,'return Mapping'!$A:$D,3,0),0)</f>
        <v>0</v>
      </c>
      <c r="F213" s="109" t="str">
        <f t="shared" si="19"/>
        <v>Y0DL</v>
      </c>
      <c r="G213" s="109">
        <f>IFERROR(VLOOKUP(H213,'return Mapping'!$A:$D,2,0),0)</f>
        <v>0</v>
      </c>
      <c r="N213" s="87"/>
    </row>
    <row r="214" spans="1:14" x14ac:dyDescent="0.25">
      <c r="A214" s="109" t="str">
        <f t="shared" si="16"/>
        <v>Y0DL0</v>
      </c>
      <c r="B214" s="109">
        <f t="shared" si="17"/>
        <v>0</v>
      </c>
      <c r="C214" s="109">
        <f>IFERROR(VLOOKUP(H214,'return Mapping'!A:D,4,),0)</f>
        <v>0</v>
      </c>
      <c r="D214" s="109" t="str">
        <f t="shared" si="18"/>
        <v>Direct Plan - Growth Option</v>
      </c>
      <c r="E214" s="109">
        <f>IFERROR(VLOOKUP(H214,'return Mapping'!$A:$D,3,0),0)</f>
        <v>0</v>
      </c>
      <c r="F214" s="109" t="str">
        <f t="shared" si="19"/>
        <v>Y0DL</v>
      </c>
      <c r="G214" s="109">
        <f>IFERROR(VLOOKUP(H214,'return Mapping'!$A:$D,2,0),0)</f>
        <v>0</v>
      </c>
      <c r="N214" s="87"/>
    </row>
    <row r="215" spans="1:14" x14ac:dyDescent="0.25">
      <c r="A215" s="109" t="str">
        <f t="shared" si="16"/>
        <v>Y0DL0</v>
      </c>
      <c r="B215" s="109">
        <f t="shared" si="17"/>
        <v>0</v>
      </c>
      <c r="C215" s="109">
        <f>IFERROR(VLOOKUP(H215,'return Mapping'!A:D,4,),0)</f>
        <v>0</v>
      </c>
      <c r="D215" s="109" t="str">
        <f t="shared" si="18"/>
        <v>Direct Plan - Growth Option</v>
      </c>
      <c r="E215" s="109">
        <f>IFERROR(VLOOKUP(H215,'return Mapping'!$A:$D,3,0),0)</f>
        <v>0</v>
      </c>
      <c r="F215" s="109" t="str">
        <f t="shared" si="19"/>
        <v>Y0DL</v>
      </c>
      <c r="G215" s="109">
        <f>IFERROR(VLOOKUP(H215,'return Mapping'!$A:$D,2,0),0)</f>
        <v>0</v>
      </c>
      <c r="N215" s="87"/>
    </row>
    <row r="216" spans="1:14" x14ac:dyDescent="0.25">
      <c r="A216" s="109" t="str">
        <f t="shared" si="16"/>
        <v>Y0DL0</v>
      </c>
      <c r="B216" s="109">
        <f t="shared" si="17"/>
        <v>0</v>
      </c>
      <c r="C216" s="109">
        <f>IFERROR(VLOOKUP(H216,'return Mapping'!A:D,4,),0)</f>
        <v>0</v>
      </c>
      <c r="D216" s="109" t="str">
        <f t="shared" si="18"/>
        <v>Direct Plan - Growth Option</v>
      </c>
      <c r="E216" s="109">
        <f>IFERROR(VLOOKUP(H216,'return Mapping'!$A:$D,3,0),0)</f>
        <v>0</v>
      </c>
      <c r="F216" s="109" t="str">
        <f t="shared" si="19"/>
        <v>Y0DL</v>
      </c>
      <c r="G216" s="109">
        <f>IFERROR(VLOOKUP(H216,'return Mapping'!$A:$D,2,0),0)</f>
        <v>0</v>
      </c>
      <c r="N216" s="87"/>
    </row>
    <row r="217" spans="1:14" x14ac:dyDescent="0.25">
      <c r="A217" s="109" t="str">
        <f t="shared" si="16"/>
        <v>Y0DL0</v>
      </c>
      <c r="B217" s="109">
        <f t="shared" si="17"/>
        <v>0</v>
      </c>
      <c r="C217" s="109">
        <f>IFERROR(VLOOKUP(H217,'return Mapping'!A:D,4,),0)</f>
        <v>0</v>
      </c>
      <c r="D217" s="109" t="str">
        <f t="shared" si="18"/>
        <v>Direct Plan - Growth Option</v>
      </c>
      <c r="E217" s="109">
        <f>IFERROR(VLOOKUP(H217,'return Mapping'!$A:$D,3,0),0)</f>
        <v>0</v>
      </c>
      <c r="F217" s="109" t="str">
        <f t="shared" si="19"/>
        <v>Y0DL</v>
      </c>
      <c r="G217" s="109">
        <f>IFERROR(VLOOKUP(H217,'return Mapping'!$A:$D,2,0),0)</f>
        <v>0</v>
      </c>
      <c r="N217" s="114"/>
    </row>
    <row r="218" spans="1:14" x14ac:dyDescent="0.25">
      <c r="A218" s="109" t="str">
        <f t="shared" si="16"/>
        <v>Y0DL0</v>
      </c>
      <c r="B218" s="109">
        <f t="shared" si="17"/>
        <v>0</v>
      </c>
      <c r="C218" s="109">
        <f>IFERROR(VLOOKUP(H218,'return Mapping'!A:D,4,),0)</f>
        <v>0</v>
      </c>
      <c r="D218" s="109" t="str">
        <f t="shared" si="18"/>
        <v>Direct Plan - Growth Option</v>
      </c>
      <c r="E218" s="109">
        <f>IFERROR(VLOOKUP(H218,'return Mapping'!$A:$D,3,0),0)</f>
        <v>0</v>
      </c>
      <c r="F218" s="109" t="str">
        <f t="shared" si="19"/>
        <v>Y0DL</v>
      </c>
      <c r="G218" s="109">
        <f>IFERROR(VLOOKUP(H218,'return Mapping'!$A:$D,2,0),0)</f>
        <v>0</v>
      </c>
      <c r="N218" s="114"/>
    </row>
    <row r="219" spans="1:14" x14ac:dyDescent="0.25">
      <c r="A219" s="109" t="str">
        <f t="shared" si="16"/>
        <v>Y0DL0</v>
      </c>
      <c r="B219" s="109">
        <f t="shared" si="17"/>
        <v>0</v>
      </c>
      <c r="C219" s="109">
        <f>IFERROR(VLOOKUP(H219,'return Mapping'!A:D,4,),0)</f>
        <v>0</v>
      </c>
      <c r="D219" s="109" t="str">
        <f t="shared" si="18"/>
        <v>Direct Plan - Growth Option</v>
      </c>
      <c r="E219" s="109">
        <f>IFERROR(VLOOKUP(H219,'return Mapping'!$A:$D,3,0),0)</f>
        <v>0</v>
      </c>
      <c r="F219" s="109" t="str">
        <f t="shared" si="19"/>
        <v>Y0DL</v>
      </c>
      <c r="G219" s="109">
        <f>IFERROR(VLOOKUP(H219,'return Mapping'!$A:$D,2,0),0)</f>
        <v>0</v>
      </c>
      <c r="N219" s="114"/>
    </row>
    <row r="220" spans="1:14" x14ac:dyDescent="0.25">
      <c r="A220" s="109" t="str">
        <f t="shared" si="16"/>
        <v>Y0DL0</v>
      </c>
      <c r="B220" s="109">
        <f t="shared" si="17"/>
        <v>0</v>
      </c>
      <c r="C220" s="109">
        <f>IFERROR(VLOOKUP(H220,'return Mapping'!A:D,4,),0)</f>
        <v>0</v>
      </c>
      <c r="D220" s="109" t="str">
        <f t="shared" si="18"/>
        <v>Direct Plan - Growth Option</v>
      </c>
      <c r="E220" s="109">
        <f>IFERROR(VLOOKUP(H220,'return Mapping'!$A:$D,3,0),0)</f>
        <v>0</v>
      </c>
      <c r="F220" s="109" t="str">
        <f t="shared" si="19"/>
        <v>Y0DL</v>
      </c>
      <c r="G220" s="109">
        <f>IFERROR(VLOOKUP(H220,'return Mapping'!$A:$D,2,0),0)</f>
        <v>0</v>
      </c>
      <c r="N220" s="114"/>
    </row>
    <row r="221" spans="1:14" x14ac:dyDescent="0.25">
      <c r="A221" s="109" t="str">
        <f t="shared" si="16"/>
        <v>Y0DL0</v>
      </c>
      <c r="B221" s="109">
        <f t="shared" si="17"/>
        <v>0</v>
      </c>
      <c r="C221" s="109">
        <f>IFERROR(VLOOKUP(H221,'return Mapping'!A:D,4,),0)</f>
        <v>0</v>
      </c>
      <c r="D221" s="109" t="str">
        <f t="shared" si="18"/>
        <v>Direct Plan - Growth Option</v>
      </c>
      <c r="E221" s="109">
        <f>IFERROR(VLOOKUP(H221,'return Mapping'!$A:$D,3,0),0)</f>
        <v>0</v>
      </c>
      <c r="F221" s="109" t="str">
        <f t="shared" si="19"/>
        <v>Y0DL</v>
      </c>
      <c r="G221" s="109">
        <f>IFERROR(VLOOKUP(H221,'return Mapping'!$A:$D,2,0),0)</f>
        <v>0</v>
      </c>
      <c r="N221" s="114"/>
    </row>
    <row r="222" spans="1:14" x14ac:dyDescent="0.25">
      <c r="A222" s="109" t="str">
        <f t="shared" si="16"/>
        <v>Y0DL0</v>
      </c>
      <c r="B222" s="109">
        <f t="shared" si="17"/>
        <v>0</v>
      </c>
      <c r="C222" s="109">
        <f>IFERROR(VLOOKUP(H222,'return Mapping'!A:D,4,),0)</f>
        <v>0</v>
      </c>
      <c r="D222" s="109" t="str">
        <f t="shared" si="18"/>
        <v>Direct Plan - Growth Option</v>
      </c>
      <c r="E222" s="109">
        <f>IFERROR(VLOOKUP(H222,'return Mapping'!$A:$D,3,0),0)</f>
        <v>0</v>
      </c>
      <c r="F222" s="109" t="str">
        <f t="shared" si="19"/>
        <v>Y0DL</v>
      </c>
      <c r="G222" s="109">
        <f>IFERROR(VLOOKUP(H222,'return Mapping'!$A:$D,2,0),0)</f>
        <v>0</v>
      </c>
      <c r="N222" s="114"/>
    </row>
    <row r="223" spans="1:14" x14ac:dyDescent="0.25">
      <c r="A223" s="109" t="str">
        <f t="shared" ref="A223:A234" si="20">+F223&amp;B223</f>
        <v>Y0DL0</v>
      </c>
      <c r="B223" s="109">
        <f t="shared" ref="B223:B234" si="21">+IF(C223="NAV",D223,IF(AND(C223="Benchmark",D223="Direct Plan - Growth Option"),"Benchmark (for Direct Plans)",IF(C223=0,0,"Benchmark")))</f>
        <v>0</v>
      </c>
      <c r="C223" s="109">
        <f>IFERROR(VLOOKUP(H223,'return Mapping'!A:D,4,),0)</f>
        <v>0</v>
      </c>
      <c r="D223" s="109" t="str">
        <f t="shared" ref="D223:D234" si="22">+IF(E223&lt;&gt;0,E223,D222)</f>
        <v>Direct Plan - Growth Option</v>
      </c>
      <c r="E223" s="109">
        <f>IFERROR(VLOOKUP(H223,'return Mapping'!$A:$D,3,0),0)</f>
        <v>0</v>
      </c>
      <c r="F223" s="109" t="str">
        <f t="shared" ref="F223:F234" si="23">+IF(G223&lt;&gt;0,G223,F222)</f>
        <v>Y0DL</v>
      </c>
      <c r="G223" s="109">
        <f>IFERROR(VLOOKUP(H223,'return Mapping'!$A:$D,2,0),0)</f>
        <v>0</v>
      </c>
    </row>
    <row r="224" spans="1:14" x14ac:dyDescent="0.25">
      <c r="A224" s="109" t="str">
        <f t="shared" si="20"/>
        <v>Y0DL0</v>
      </c>
      <c r="B224" s="109">
        <f t="shared" si="21"/>
        <v>0</v>
      </c>
      <c r="C224" s="109">
        <f>IFERROR(VLOOKUP(H224,'return Mapping'!A:D,4,),0)</f>
        <v>0</v>
      </c>
      <c r="D224" s="109" t="str">
        <f t="shared" si="22"/>
        <v>Direct Plan - Growth Option</v>
      </c>
      <c r="E224" s="109">
        <f>IFERROR(VLOOKUP(H224,'return Mapping'!$A:$D,3,0),0)</f>
        <v>0</v>
      </c>
      <c r="F224" s="109" t="str">
        <f t="shared" si="23"/>
        <v>Y0DL</v>
      </c>
      <c r="G224" s="109">
        <f>IFERROR(VLOOKUP(H224,'return Mapping'!$A:$D,2,0),0)</f>
        <v>0</v>
      </c>
    </row>
    <row r="225" spans="1:7" x14ac:dyDescent="0.25">
      <c r="A225" s="109" t="str">
        <f t="shared" si="20"/>
        <v>Y0DL0</v>
      </c>
      <c r="B225" s="109">
        <f t="shared" si="21"/>
        <v>0</v>
      </c>
      <c r="C225" s="109">
        <f>IFERROR(VLOOKUP(H225,'return Mapping'!A:D,4,),0)</f>
        <v>0</v>
      </c>
      <c r="D225" s="109" t="str">
        <f t="shared" si="22"/>
        <v>Direct Plan - Growth Option</v>
      </c>
      <c r="E225" s="109">
        <f>IFERROR(VLOOKUP(H225,'return Mapping'!$A:$D,3,0),0)</f>
        <v>0</v>
      </c>
      <c r="F225" s="109" t="str">
        <f t="shared" si="23"/>
        <v>Y0DL</v>
      </c>
      <c r="G225" s="109">
        <f>IFERROR(VLOOKUP(H225,'return Mapping'!$A:$D,2,0),0)</f>
        <v>0</v>
      </c>
    </row>
    <row r="226" spans="1:7" x14ac:dyDescent="0.25">
      <c r="A226" s="109" t="str">
        <f t="shared" si="20"/>
        <v>Y0DL0</v>
      </c>
      <c r="B226" s="109">
        <f t="shared" si="21"/>
        <v>0</v>
      </c>
      <c r="C226" s="109">
        <f>IFERROR(VLOOKUP(H226,'return Mapping'!A:D,4,),0)</f>
        <v>0</v>
      </c>
      <c r="D226" s="109" t="str">
        <f t="shared" si="22"/>
        <v>Direct Plan - Growth Option</v>
      </c>
      <c r="E226" s="109">
        <f>IFERROR(VLOOKUP(H226,'return Mapping'!$A:$D,3,0),0)</f>
        <v>0</v>
      </c>
      <c r="F226" s="109" t="str">
        <f t="shared" si="23"/>
        <v>Y0DL</v>
      </c>
      <c r="G226" s="109">
        <f>IFERROR(VLOOKUP(H226,'return Mapping'!$A:$D,2,0),0)</f>
        <v>0</v>
      </c>
    </row>
    <row r="227" spans="1:7" x14ac:dyDescent="0.25">
      <c r="A227" s="109" t="str">
        <f t="shared" si="20"/>
        <v>Y0DL0</v>
      </c>
      <c r="B227" s="109">
        <f t="shared" si="21"/>
        <v>0</v>
      </c>
      <c r="C227" s="109">
        <f>IFERROR(VLOOKUP(H227,'return Mapping'!A:D,4,),0)</f>
        <v>0</v>
      </c>
      <c r="D227" s="109" t="str">
        <f t="shared" si="22"/>
        <v>Direct Plan - Growth Option</v>
      </c>
      <c r="E227" s="109">
        <f>IFERROR(VLOOKUP(H227,'return Mapping'!$A:$D,3,0),0)</f>
        <v>0</v>
      </c>
      <c r="F227" s="109" t="str">
        <f t="shared" si="23"/>
        <v>Y0DL</v>
      </c>
      <c r="G227" s="109">
        <f>IFERROR(VLOOKUP(H227,'return Mapping'!$A:$D,2,0),0)</f>
        <v>0</v>
      </c>
    </row>
    <row r="228" spans="1:7" x14ac:dyDescent="0.25">
      <c r="A228" s="109" t="str">
        <f t="shared" si="20"/>
        <v>Y0DL0</v>
      </c>
      <c r="B228" s="109">
        <f t="shared" si="21"/>
        <v>0</v>
      </c>
      <c r="C228" s="109">
        <f>IFERROR(VLOOKUP(H228,'return Mapping'!A:D,4,),0)</f>
        <v>0</v>
      </c>
      <c r="D228" s="109" t="str">
        <f t="shared" si="22"/>
        <v>Direct Plan - Growth Option</v>
      </c>
      <c r="E228" s="109">
        <f>IFERROR(VLOOKUP(H228,'return Mapping'!$A:$D,3,0),0)</f>
        <v>0</v>
      </c>
      <c r="F228" s="109" t="str">
        <f t="shared" si="23"/>
        <v>Y0DL</v>
      </c>
      <c r="G228" s="109">
        <f>IFERROR(VLOOKUP(H228,'return Mapping'!$A:$D,2,0),0)</f>
        <v>0</v>
      </c>
    </row>
    <row r="229" spans="1:7" x14ac:dyDescent="0.25">
      <c r="A229" s="109" t="str">
        <f t="shared" si="20"/>
        <v>Y0DL0</v>
      </c>
      <c r="B229" s="109">
        <f t="shared" si="21"/>
        <v>0</v>
      </c>
      <c r="C229" s="109">
        <f>IFERROR(VLOOKUP(H229,'return Mapping'!A:D,4,),0)</f>
        <v>0</v>
      </c>
      <c r="D229" s="109" t="str">
        <f t="shared" si="22"/>
        <v>Direct Plan - Growth Option</v>
      </c>
      <c r="E229" s="109">
        <f>IFERROR(VLOOKUP(H229,'return Mapping'!$A:$D,3,0),0)</f>
        <v>0</v>
      </c>
      <c r="F229" s="109" t="str">
        <f t="shared" si="23"/>
        <v>Y0DL</v>
      </c>
      <c r="G229" s="109">
        <f>IFERROR(VLOOKUP(H229,'return Mapping'!$A:$D,2,0),0)</f>
        <v>0</v>
      </c>
    </row>
    <row r="230" spans="1:7" x14ac:dyDescent="0.25">
      <c r="A230" s="109" t="str">
        <f t="shared" si="20"/>
        <v>Y0DL0</v>
      </c>
      <c r="B230" s="109">
        <f t="shared" si="21"/>
        <v>0</v>
      </c>
      <c r="C230" s="109">
        <f>IFERROR(VLOOKUP(H230,'return Mapping'!A:D,4,),0)</f>
        <v>0</v>
      </c>
      <c r="D230" s="109" t="str">
        <f t="shared" si="22"/>
        <v>Direct Plan - Growth Option</v>
      </c>
      <c r="E230" s="109">
        <f>IFERROR(VLOOKUP(H230,'return Mapping'!$A:$D,3,0),0)</f>
        <v>0</v>
      </c>
      <c r="F230" s="109" t="str">
        <f t="shared" si="23"/>
        <v>Y0DL</v>
      </c>
      <c r="G230" s="109">
        <f>IFERROR(VLOOKUP(H230,'return Mapping'!$A:$D,2,0),0)</f>
        <v>0</v>
      </c>
    </row>
    <row r="231" spans="1:7" x14ac:dyDescent="0.25">
      <c r="A231" s="109" t="str">
        <f t="shared" si="20"/>
        <v>Y0DL0</v>
      </c>
      <c r="B231" s="109">
        <f t="shared" si="21"/>
        <v>0</v>
      </c>
      <c r="C231" s="109">
        <f>IFERROR(VLOOKUP(H231,'return Mapping'!A:D,4,),0)</f>
        <v>0</v>
      </c>
      <c r="D231" s="109" t="str">
        <f t="shared" si="22"/>
        <v>Direct Plan - Growth Option</v>
      </c>
      <c r="E231" s="109">
        <f>IFERROR(VLOOKUP(H231,'return Mapping'!$A:$D,3,0),0)</f>
        <v>0</v>
      </c>
      <c r="F231" s="109" t="str">
        <f t="shared" si="23"/>
        <v>Y0DL</v>
      </c>
      <c r="G231" s="109">
        <f>IFERROR(VLOOKUP(H231,'return Mapping'!$A:$D,2,0),0)</f>
        <v>0</v>
      </c>
    </row>
    <row r="232" spans="1:7" x14ac:dyDescent="0.25">
      <c r="A232" s="109" t="str">
        <f t="shared" si="20"/>
        <v>Y0DL0</v>
      </c>
      <c r="B232" s="109">
        <f t="shared" si="21"/>
        <v>0</v>
      </c>
      <c r="C232" s="109">
        <f>IFERROR(VLOOKUP(H232,'return Mapping'!A:D,4,),0)</f>
        <v>0</v>
      </c>
      <c r="D232" s="109" t="str">
        <f t="shared" si="22"/>
        <v>Direct Plan - Growth Option</v>
      </c>
      <c r="E232" s="109">
        <f>IFERROR(VLOOKUP(H232,'return Mapping'!$A:$D,3,0),0)</f>
        <v>0</v>
      </c>
      <c r="F232" s="109" t="str">
        <f t="shared" si="23"/>
        <v>Y0DL</v>
      </c>
      <c r="G232" s="109">
        <f>IFERROR(VLOOKUP(H232,'return Mapping'!$A:$D,2,0),0)</f>
        <v>0</v>
      </c>
    </row>
    <row r="233" spans="1:7" x14ac:dyDescent="0.25">
      <c r="A233" s="109" t="str">
        <f t="shared" si="20"/>
        <v>Y0DL0</v>
      </c>
      <c r="B233" s="109">
        <f t="shared" si="21"/>
        <v>0</v>
      </c>
      <c r="C233" s="109">
        <f>IFERROR(VLOOKUP(H233,'return Mapping'!A:D,4,),0)</f>
        <v>0</v>
      </c>
      <c r="D233" s="109" t="str">
        <f t="shared" si="22"/>
        <v>Direct Plan - Growth Option</v>
      </c>
      <c r="E233" s="109">
        <f>IFERROR(VLOOKUP(H233,'return Mapping'!$A:$D,3,0),0)</f>
        <v>0</v>
      </c>
      <c r="F233" s="109" t="str">
        <f t="shared" si="23"/>
        <v>Y0DL</v>
      </c>
      <c r="G233" s="109">
        <f>IFERROR(VLOOKUP(H233,'return Mapping'!$A:$D,2,0),0)</f>
        <v>0</v>
      </c>
    </row>
    <row r="234" spans="1:7" x14ac:dyDescent="0.25">
      <c r="A234" s="109" t="str">
        <f t="shared" si="20"/>
        <v>Y0DL0</v>
      </c>
      <c r="B234" s="109">
        <f t="shared" si="21"/>
        <v>0</v>
      </c>
      <c r="C234" s="109">
        <f>IFERROR(VLOOKUP(H234,'return Mapping'!A:D,4,),0)</f>
        <v>0</v>
      </c>
      <c r="D234" s="109" t="str">
        <f t="shared" si="22"/>
        <v>Direct Plan - Growth Option</v>
      </c>
      <c r="E234" s="109">
        <f>IFERROR(VLOOKUP(H234,'return Mapping'!$A:$D,3,0),0)</f>
        <v>0</v>
      </c>
      <c r="F234" s="109" t="str">
        <f t="shared" si="23"/>
        <v>Y0DL</v>
      </c>
      <c r="G234" s="109">
        <f>IFERROR(VLOOKUP(H234,'return Mapping'!$A:$D,2,0),0)</f>
        <v>0</v>
      </c>
    </row>
    <row r="235" spans="1:7" x14ac:dyDescent="0.25">
      <c r="A235" s="109" t="str">
        <f t="shared" ref="A235:A241" si="24">+F235&amp;B235</f>
        <v>Y0DL0</v>
      </c>
      <c r="B235" s="109">
        <f t="shared" ref="B235:B241" si="25">+IF(C235="NAV",D235,IF(AND(C235="Benchmark",D235="Direct Plan - Growth Option"),"Benchmark (for Direct Plans)",IF(C235=0,0,"Benchmark")))</f>
        <v>0</v>
      </c>
      <c r="C235" s="109">
        <f>IFERROR(VLOOKUP(H235,'return Mapping'!A:D,4,),0)</f>
        <v>0</v>
      </c>
      <c r="D235" s="109" t="str">
        <f t="shared" ref="D235:D241" si="26">+IF(E235&lt;&gt;0,E235,D234)</f>
        <v>Direct Plan - Growth Option</v>
      </c>
      <c r="E235" s="109">
        <f>IFERROR(VLOOKUP(H235,'return Mapping'!$A:$D,3,0),0)</f>
        <v>0</v>
      </c>
      <c r="F235" s="109" t="str">
        <f t="shared" ref="F235:F241" si="27">+IF(G235&lt;&gt;0,G235,F234)</f>
        <v>Y0DL</v>
      </c>
      <c r="G235" s="109">
        <f>IFERROR(VLOOKUP(H235,'return Mapping'!$A:$D,2,0),0)</f>
        <v>0</v>
      </c>
    </row>
    <row r="236" spans="1:7" x14ac:dyDescent="0.25">
      <c r="A236" s="109" t="str">
        <f t="shared" si="24"/>
        <v>Y0DL0</v>
      </c>
      <c r="B236" s="109">
        <f t="shared" si="25"/>
        <v>0</v>
      </c>
      <c r="C236" s="109">
        <f>IFERROR(VLOOKUP(H236,'return Mapping'!A:D,4,),0)</f>
        <v>0</v>
      </c>
      <c r="D236" s="109" t="str">
        <f t="shared" si="26"/>
        <v>Direct Plan - Growth Option</v>
      </c>
      <c r="E236" s="109">
        <f>IFERROR(VLOOKUP(H236,'return Mapping'!$A:$D,3,0),0)</f>
        <v>0</v>
      </c>
      <c r="F236" s="109" t="str">
        <f t="shared" si="27"/>
        <v>Y0DL</v>
      </c>
      <c r="G236" s="109">
        <f>IFERROR(VLOOKUP(H236,'return Mapping'!$A:$D,2,0),0)</f>
        <v>0</v>
      </c>
    </row>
    <row r="237" spans="1:7" x14ac:dyDescent="0.25">
      <c r="A237" s="109" t="str">
        <f t="shared" si="24"/>
        <v>Y0DL0</v>
      </c>
      <c r="B237" s="109">
        <f t="shared" si="25"/>
        <v>0</v>
      </c>
      <c r="C237" s="109">
        <f>IFERROR(VLOOKUP(H237,'return Mapping'!A:D,4,),0)</f>
        <v>0</v>
      </c>
      <c r="D237" s="109" t="str">
        <f t="shared" si="26"/>
        <v>Direct Plan - Growth Option</v>
      </c>
      <c r="E237" s="109">
        <f>IFERROR(VLOOKUP(H237,'return Mapping'!$A:$D,3,0),0)</f>
        <v>0</v>
      </c>
      <c r="F237" s="109" t="str">
        <f t="shared" si="27"/>
        <v>Y0DL</v>
      </c>
      <c r="G237" s="109">
        <f>IFERROR(VLOOKUP(H237,'return Mapping'!$A:$D,2,0),0)</f>
        <v>0</v>
      </c>
    </row>
    <row r="238" spans="1:7" x14ac:dyDescent="0.25">
      <c r="A238" s="109" t="str">
        <f t="shared" si="24"/>
        <v>Y0DL0</v>
      </c>
      <c r="B238" s="109">
        <f t="shared" si="25"/>
        <v>0</v>
      </c>
      <c r="C238" s="109">
        <f>IFERROR(VLOOKUP(H238,'return Mapping'!A:D,4,),0)</f>
        <v>0</v>
      </c>
      <c r="D238" s="109" t="str">
        <f t="shared" si="26"/>
        <v>Direct Plan - Growth Option</v>
      </c>
      <c r="E238" s="109">
        <f>IFERROR(VLOOKUP(H238,'return Mapping'!$A:$D,3,0),0)</f>
        <v>0</v>
      </c>
      <c r="F238" s="109" t="str">
        <f t="shared" si="27"/>
        <v>Y0DL</v>
      </c>
      <c r="G238" s="109">
        <f>IFERROR(VLOOKUP(H238,'return Mapping'!$A:$D,2,0),0)</f>
        <v>0</v>
      </c>
    </row>
    <row r="239" spans="1:7" x14ac:dyDescent="0.25">
      <c r="A239" s="109" t="str">
        <f t="shared" si="24"/>
        <v>Y0DL0</v>
      </c>
      <c r="B239" s="109">
        <f t="shared" si="25"/>
        <v>0</v>
      </c>
      <c r="C239" s="109">
        <f>IFERROR(VLOOKUP(H239,'return Mapping'!A:D,4,),0)</f>
        <v>0</v>
      </c>
      <c r="D239" s="109" t="str">
        <f t="shared" si="26"/>
        <v>Direct Plan - Growth Option</v>
      </c>
      <c r="E239" s="109">
        <f>IFERROR(VLOOKUP(H239,'return Mapping'!$A:$D,3,0),0)</f>
        <v>0</v>
      </c>
      <c r="F239" s="109" t="str">
        <f t="shared" si="27"/>
        <v>Y0DL</v>
      </c>
      <c r="G239" s="109">
        <f>IFERROR(VLOOKUP(H239,'return Mapping'!$A:$D,2,0),0)</f>
        <v>0</v>
      </c>
    </row>
    <row r="240" spans="1:7" x14ac:dyDescent="0.25">
      <c r="A240" s="109" t="str">
        <f t="shared" si="24"/>
        <v>Y0DL0</v>
      </c>
      <c r="B240" s="109">
        <f t="shared" si="25"/>
        <v>0</v>
      </c>
      <c r="C240" s="109">
        <f>IFERROR(VLOOKUP(H240,'return Mapping'!A:D,4,),0)</f>
        <v>0</v>
      </c>
      <c r="D240" s="109" t="str">
        <f t="shared" si="26"/>
        <v>Direct Plan - Growth Option</v>
      </c>
      <c r="E240" s="109">
        <f>IFERROR(VLOOKUP(H240,'return Mapping'!$A:$D,3,0),0)</f>
        <v>0</v>
      </c>
      <c r="F240" s="109" t="str">
        <f t="shared" si="27"/>
        <v>Y0DL</v>
      </c>
      <c r="G240" s="109">
        <f>IFERROR(VLOOKUP(H240,'return Mapping'!$A:$D,2,0),0)</f>
        <v>0</v>
      </c>
    </row>
    <row r="241" spans="1:17" x14ac:dyDescent="0.25">
      <c r="A241" s="109" t="str">
        <f t="shared" si="24"/>
        <v>Y0DL0</v>
      </c>
      <c r="B241" s="109">
        <f t="shared" si="25"/>
        <v>0</v>
      </c>
      <c r="C241" s="109">
        <f>IFERROR(VLOOKUP(H241,'return Mapping'!A:D,4,),0)</f>
        <v>0</v>
      </c>
      <c r="D241" s="109" t="str">
        <f t="shared" si="26"/>
        <v>Direct Plan - Growth Option</v>
      </c>
      <c r="E241" s="109">
        <f>IFERROR(VLOOKUP(H241,'return Mapping'!$A:$D,3,0),0)</f>
        <v>0</v>
      </c>
      <c r="F241" s="109" t="str">
        <f t="shared" si="27"/>
        <v>Y0DL</v>
      </c>
      <c r="G241" s="109">
        <f>IFERROR(VLOOKUP(H241,'return Mapping'!$A:$D,2,0),0)</f>
        <v>0</v>
      </c>
      <c r="Q241">
        <v>100</v>
      </c>
    </row>
    <row r="242" spans="1:17" x14ac:dyDescent="0.25">
      <c r="A242" s="109" t="str">
        <f t="shared" ref="A242:A244" si="28">+F242&amp;B242</f>
        <v>Y0DL0</v>
      </c>
      <c r="B242" s="109">
        <f t="shared" ref="B242:B244" si="29">+IF(C242="NAV",D242,IF(AND(C242="Benchmark",D242="Direct Plan - Growth Option"),"Benchmark (for Direct Plans)",IF(C242=0,0,"Benchmark")))</f>
        <v>0</v>
      </c>
      <c r="C242" s="109">
        <f>IFERROR(VLOOKUP(H242,'return Mapping'!A:D,4,),0)</f>
        <v>0</v>
      </c>
      <c r="D242" s="109" t="str">
        <f t="shared" ref="D242:D244" si="30">+IF(E242&lt;&gt;0,E242,D241)</f>
        <v>Direct Plan - Growth Option</v>
      </c>
      <c r="E242" s="109">
        <f>IFERROR(VLOOKUP(H242,'return Mapping'!$A:$D,3,0),0)</f>
        <v>0</v>
      </c>
      <c r="F242" s="109" t="str">
        <f t="shared" ref="F242:F244" si="31">+IF(G242&lt;&gt;0,G242,F241)</f>
        <v>Y0DL</v>
      </c>
      <c r="G242" s="109">
        <f>IFERROR(VLOOKUP(H242,'return Mapping'!$A:$D,2,0),0)</f>
        <v>0</v>
      </c>
    </row>
    <row r="243" spans="1:17" x14ac:dyDescent="0.25">
      <c r="A243" s="109" t="str">
        <f t="shared" si="28"/>
        <v>Y0DL0</v>
      </c>
      <c r="B243" s="109">
        <f t="shared" si="29"/>
        <v>0</v>
      </c>
      <c r="C243" s="109">
        <f>IFERROR(VLOOKUP(H243,'return Mapping'!A:D,4,),0)</f>
        <v>0</v>
      </c>
      <c r="D243" s="109" t="str">
        <f t="shared" si="30"/>
        <v>Direct Plan - Growth Option</v>
      </c>
      <c r="E243" s="109">
        <f>IFERROR(VLOOKUP(H243,'return Mapping'!$A:$D,3,0),0)</f>
        <v>0</v>
      </c>
      <c r="F243" s="109" t="str">
        <f t="shared" si="31"/>
        <v>Y0DL</v>
      </c>
      <c r="G243" s="109">
        <f>IFERROR(VLOOKUP(H243,'return Mapping'!$A:$D,2,0),0)</f>
        <v>0</v>
      </c>
    </row>
    <row r="244" spans="1:17" x14ac:dyDescent="0.25">
      <c r="A244" s="109" t="str">
        <f t="shared" si="28"/>
        <v>Y0DL0</v>
      </c>
      <c r="B244" s="109">
        <f t="shared" si="29"/>
        <v>0</v>
      </c>
      <c r="C244" s="109">
        <f>IFERROR(VLOOKUP(H244,'return Mapping'!A:D,4,),0)</f>
        <v>0</v>
      </c>
      <c r="D244" s="109" t="str">
        <f t="shared" si="30"/>
        <v>Direct Plan - Growth Option</v>
      </c>
      <c r="E244" s="109">
        <f>IFERROR(VLOOKUP(H244,'return Mapping'!$A:$D,3,0),0)</f>
        <v>0</v>
      </c>
      <c r="F244" s="109" t="str">
        <f t="shared" si="31"/>
        <v>Y0DL</v>
      </c>
      <c r="G244" s="109">
        <f>IFERROR(VLOOKUP(H244,'return Mapping'!$A:$D,2,0),0)</f>
        <v>0</v>
      </c>
    </row>
    <row r="247" spans="1:17" x14ac:dyDescent="0.25">
      <c r="J247">
        <f>SUBTOTAL(9,J4:J246)</f>
        <v>2118.6427455587877</v>
      </c>
    </row>
  </sheetData>
  <autoFilter ref="A1:S244"/>
  <mergeCells count="1">
    <mergeCell ref="H71:N7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6"/>
  <sheetViews>
    <sheetView workbookViewId="0">
      <pane xSplit="1" ySplit="1" topLeftCell="B155" activePane="bottomRight" state="frozen"/>
      <selection activeCell="N152" sqref="N152"/>
      <selection pane="topRight" activeCell="N152" sqref="N152"/>
      <selection pane="bottomLeft" activeCell="N152" sqref="N152"/>
      <selection pane="bottomRight" activeCell="A174" sqref="A174"/>
    </sheetView>
  </sheetViews>
  <sheetFormatPr defaultRowHeight="15" x14ac:dyDescent="0.25"/>
  <cols>
    <col min="1" max="1" width="55.140625" bestFit="1" customWidth="1"/>
    <col min="2" max="2" width="8" bestFit="1" customWidth="1"/>
    <col min="3" max="3" width="25.85546875" bestFit="1" customWidth="1"/>
    <col min="4" max="4" width="15.28515625" bestFit="1" customWidth="1"/>
  </cols>
  <sheetData>
    <row r="1" spans="1:12" x14ac:dyDescent="0.25">
      <c r="A1" t="s">
        <v>1320</v>
      </c>
      <c r="B1" t="s">
        <v>1526</v>
      </c>
      <c r="C1" t="s">
        <v>1527</v>
      </c>
      <c r="D1" t="s">
        <v>1528</v>
      </c>
    </row>
    <row r="2" spans="1:12" x14ac:dyDescent="0.25">
      <c r="A2" s="132" t="s">
        <v>1951</v>
      </c>
      <c r="B2" t="s">
        <v>212</v>
      </c>
      <c r="C2" t="s">
        <v>80</v>
      </c>
      <c r="D2" t="s">
        <v>1529</v>
      </c>
      <c r="L2" t="s">
        <v>1417</v>
      </c>
    </row>
    <row r="3" spans="1:12" x14ac:dyDescent="0.25">
      <c r="A3" t="s">
        <v>138</v>
      </c>
      <c r="D3" t="s">
        <v>98</v>
      </c>
      <c r="L3" t="s">
        <v>138</v>
      </c>
    </row>
    <row r="4" spans="1:12" x14ac:dyDescent="0.25">
      <c r="A4" s="138" t="s">
        <v>1950</v>
      </c>
      <c r="B4" t="s">
        <v>212</v>
      </c>
      <c r="C4" t="s">
        <v>22</v>
      </c>
      <c r="D4" t="s">
        <v>1529</v>
      </c>
      <c r="E4" t="str">
        <f>+A4</f>
        <v>L&amp;T Arbitrage Opportunities Fund - Regular Plan (G)</v>
      </c>
      <c r="L4" t="s">
        <v>1418</v>
      </c>
    </row>
    <row r="5" spans="1:12" x14ac:dyDescent="0.25">
      <c r="A5" t="s">
        <v>138</v>
      </c>
      <c r="D5" t="s">
        <v>98</v>
      </c>
      <c r="L5" t="s">
        <v>138</v>
      </c>
    </row>
    <row r="6" spans="1:12" x14ac:dyDescent="0.25">
      <c r="A6" s="133" t="s">
        <v>1931</v>
      </c>
      <c r="B6" t="s">
        <v>171</v>
      </c>
      <c r="C6" t="s">
        <v>80</v>
      </c>
      <c r="D6" t="s">
        <v>1529</v>
      </c>
      <c r="L6" t="s">
        <v>1530</v>
      </c>
    </row>
    <row r="7" spans="1:12" x14ac:dyDescent="0.25">
      <c r="A7" t="s">
        <v>1568</v>
      </c>
      <c r="D7" t="s">
        <v>98</v>
      </c>
      <c r="L7" t="s">
        <v>1568</v>
      </c>
    </row>
    <row r="8" spans="1:12" x14ac:dyDescent="0.25">
      <c r="A8" s="139" t="s">
        <v>1930</v>
      </c>
      <c r="B8" t="s">
        <v>171</v>
      </c>
      <c r="C8" t="s">
        <v>22</v>
      </c>
      <c r="D8" t="s">
        <v>1529</v>
      </c>
      <c r="E8" t="str">
        <f>+A8</f>
        <v>L&amp;T Balanced Advantage Fund - Regular Plan (G)</v>
      </c>
      <c r="L8" t="s">
        <v>1532</v>
      </c>
    </row>
    <row r="9" spans="1:12" x14ac:dyDescent="0.25">
      <c r="A9" t="s">
        <v>1531</v>
      </c>
      <c r="D9" t="s">
        <v>98</v>
      </c>
      <c r="L9" t="s">
        <v>1531</v>
      </c>
    </row>
    <row r="10" spans="1:12" x14ac:dyDescent="0.25">
      <c r="A10" s="134" t="s">
        <v>1941</v>
      </c>
      <c r="B10" t="s">
        <v>213</v>
      </c>
      <c r="C10" t="s">
        <v>80</v>
      </c>
      <c r="D10" t="s">
        <v>1529</v>
      </c>
      <c r="L10" t="s">
        <v>1419</v>
      </c>
    </row>
    <row r="11" spans="1:12" x14ac:dyDescent="0.25">
      <c r="A11" s="143" t="s">
        <v>1420</v>
      </c>
      <c r="D11" t="s">
        <v>98</v>
      </c>
      <c r="L11" t="s">
        <v>1420</v>
      </c>
    </row>
    <row r="12" spans="1:12" x14ac:dyDescent="0.25">
      <c r="A12" s="140" t="s">
        <v>1940</v>
      </c>
      <c r="B12" t="s">
        <v>213</v>
      </c>
      <c r="C12" t="s">
        <v>22</v>
      </c>
      <c r="D12" t="s">
        <v>1529</v>
      </c>
      <c r="E12" t="str">
        <f>+A12</f>
        <v>L&amp;T Business Cycles Fund - Regular Plan (G)</v>
      </c>
      <c r="L12" t="s">
        <v>1421</v>
      </c>
    </row>
    <row r="13" spans="1:12" x14ac:dyDescent="0.25">
      <c r="A13" s="143" t="s">
        <v>1420</v>
      </c>
      <c r="D13" t="s">
        <v>98</v>
      </c>
      <c r="L13" t="s">
        <v>1420</v>
      </c>
    </row>
    <row r="14" spans="1:12" x14ac:dyDescent="0.25">
      <c r="A14" s="135" t="s">
        <v>1943</v>
      </c>
      <c r="B14" t="s">
        <v>211</v>
      </c>
      <c r="C14" t="s">
        <v>80</v>
      </c>
      <c r="D14" t="s">
        <v>1529</v>
      </c>
      <c r="L14" t="s">
        <v>1422</v>
      </c>
    </row>
    <row r="15" spans="1:12" x14ac:dyDescent="0.25">
      <c r="A15" t="s">
        <v>1423</v>
      </c>
      <c r="D15" t="s">
        <v>98</v>
      </c>
      <c r="L15" t="s">
        <v>1423</v>
      </c>
    </row>
    <row r="16" spans="1:12" x14ac:dyDescent="0.25">
      <c r="A16" s="137" t="s">
        <v>1942</v>
      </c>
      <c r="B16" t="s">
        <v>211</v>
      </c>
      <c r="C16" t="s">
        <v>22</v>
      </c>
      <c r="D16" t="s">
        <v>1529</v>
      </c>
      <c r="E16" t="str">
        <f>+A16</f>
        <v>L&amp;T Emerging Businesses Fund - Regular Plan (G)</v>
      </c>
      <c r="L16" t="s">
        <v>1424</v>
      </c>
    </row>
    <row r="17" spans="1:12" x14ac:dyDescent="0.25">
      <c r="A17" t="s">
        <v>1423</v>
      </c>
      <c r="D17" t="s">
        <v>98</v>
      </c>
      <c r="L17" t="s">
        <v>1423</v>
      </c>
    </row>
    <row r="18" spans="1:12" x14ac:dyDescent="0.25">
      <c r="A18" s="135" t="s">
        <v>1927</v>
      </c>
      <c r="B18" t="s">
        <v>149</v>
      </c>
      <c r="C18" t="s">
        <v>80</v>
      </c>
      <c r="D18" t="s">
        <v>1529</v>
      </c>
      <c r="L18" t="s">
        <v>1425</v>
      </c>
    </row>
    <row r="19" spans="1:12" x14ac:dyDescent="0.25">
      <c r="A19" s="143" t="s">
        <v>1850</v>
      </c>
      <c r="D19" t="s">
        <v>98</v>
      </c>
      <c r="L19" t="s">
        <v>1426</v>
      </c>
    </row>
    <row r="20" spans="1:12" x14ac:dyDescent="0.25">
      <c r="A20" s="137" t="s">
        <v>1926</v>
      </c>
      <c r="B20" t="s">
        <v>149</v>
      </c>
      <c r="C20" t="s">
        <v>22</v>
      </c>
      <c r="D20" t="s">
        <v>1529</v>
      </c>
      <c r="E20" t="str">
        <f>+A20</f>
        <v>L&amp;T Flexicap Fund - Regular Plan (G)</v>
      </c>
      <c r="L20" t="s">
        <v>1427</v>
      </c>
    </row>
    <row r="21" spans="1:12" x14ac:dyDescent="0.25">
      <c r="A21" s="143" t="s">
        <v>1850</v>
      </c>
      <c r="D21" t="s">
        <v>98</v>
      </c>
      <c r="L21" t="s">
        <v>1426</v>
      </c>
    </row>
    <row r="22" spans="1:12" x14ac:dyDescent="0.25">
      <c r="A22" s="134" t="s">
        <v>1949</v>
      </c>
      <c r="B22" t="s">
        <v>182</v>
      </c>
      <c r="C22" t="s">
        <v>80</v>
      </c>
      <c r="D22" t="s">
        <v>1529</v>
      </c>
      <c r="L22" t="s">
        <v>1428</v>
      </c>
    </row>
    <row r="23" spans="1:12" x14ac:dyDescent="0.25">
      <c r="A23" s="143" t="s">
        <v>1604</v>
      </c>
      <c r="D23" t="s">
        <v>98</v>
      </c>
      <c r="L23" t="s">
        <v>1569</v>
      </c>
    </row>
    <row r="24" spans="1:12" x14ac:dyDescent="0.25">
      <c r="A24" s="142" t="s">
        <v>1948</v>
      </c>
      <c r="B24" t="s">
        <v>182</v>
      </c>
      <c r="C24" t="s">
        <v>22</v>
      </c>
      <c r="D24" t="s">
        <v>1529</v>
      </c>
      <c r="E24" t="str">
        <f>+A24</f>
        <v>L&amp;T Equity Savings Fund - Regular Plan (G)</v>
      </c>
      <c r="L24" t="s">
        <v>1429</v>
      </c>
    </row>
    <row r="25" spans="1:12" x14ac:dyDescent="0.25">
      <c r="A25" t="s">
        <v>1533</v>
      </c>
      <c r="D25" t="s">
        <v>98</v>
      </c>
      <c r="L25" t="s">
        <v>1533</v>
      </c>
    </row>
    <row r="26" spans="1:12" x14ac:dyDescent="0.25">
      <c r="A26" s="132" t="s">
        <v>1857</v>
      </c>
      <c r="B26" t="s">
        <v>224</v>
      </c>
      <c r="C26" t="s">
        <v>80</v>
      </c>
      <c r="D26" t="s">
        <v>1529</v>
      </c>
      <c r="L26" t="s">
        <v>1430</v>
      </c>
    </row>
    <row r="27" spans="1:12" x14ac:dyDescent="0.25">
      <c r="A27" t="s">
        <v>1431</v>
      </c>
      <c r="D27" t="s">
        <v>98</v>
      </c>
      <c r="L27" t="s">
        <v>1431</v>
      </c>
    </row>
    <row r="28" spans="1:12" x14ac:dyDescent="0.25">
      <c r="A28" s="138" t="s">
        <v>1856</v>
      </c>
      <c r="B28" t="s">
        <v>224</v>
      </c>
      <c r="C28" t="s">
        <v>22</v>
      </c>
      <c r="D28" t="s">
        <v>1529</v>
      </c>
      <c r="E28" t="str">
        <f>+A28</f>
        <v>L&amp;T Focused Equity Fund - Regular Plan (G)</v>
      </c>
      <c r="L28" t="s">
        <v>1432</v>
      </c>
    </row>
    <row r="29" spans="1:12" x14ac:dyDescent="0.25">
      <c r="A29" t="s">
        <v>1431</v>
      </c>
      <c r="D29" t="s">
        <v>98</v>
      </c>
      <c r="L29" t="s">
        <v>1431</v>
      </c>
    </row>
    <row r="30" spans="1:12" x14ac:dyDescent="0.25">
      <c r="A30" s="135" t="s">
        <v>1945</v>
      </c>
      <c r="B30" t="s">
        <v>170</v>
      </c>
      <c r="C30" t="s">
        <v>80</v>
      </c>
      <c r="D30" t="s">
        <v>1529</v>
      </c>
      <c r="L30" t="s">
        <v>1433</v>
      </c>
    </row>
    <row r="31" spans="1:12" x14ac:dyDescent="0.25">
      <c r="A31" s="143" t="s">
        <v>1592</v>
      </c>
      <c r="D31" t="s">
        <v>98</v>
      </c>
      <c r="L31" t="s">
        <v>1570</v>
      </c>
    </row>
    <row r="32" spans="1:12" x14ac:dyDescent="0.25">
      <c r="A32" s="137" t="s">
        <v>1944</v>
      </c>
      <c r="B32" t="s">
        <v>170</v>
      </c>
      <c r="C32" t="s">
        <v>22</v>
      </c>
      <c r="D32" t="s">
        <v>1529</v>
      </c>
      <c r="E32" t="str">
        <f>+A32</f>
        <v>L&amp;T Hybrid Equity Fund - Regular Plan (G)</v>
      </c>
      <c r="L32" t="s">
        <v>1434</v>
      </c>
    </row>
    <row r="33" spans="1:12" x14ac:dyDescent="0.25">
      <c r="A33" t="s">
        <v>1534</v>
      </c>
      <c r="D33" t="s">
        <v>98</v>
      </c>
      <c r="L33" t="s">
        <v>1534</v>
      </c>
    </row>
    <row r="34" spans="1:12" x14ac:dyDescent="0.25">
      <c r="A34" s="134" t="s">
        <v>1937</v>
      </c>
      <c r="B34" t="s">
        <v>152</v>
      </c>
      <c r="C34" t="s">
        <v>80</v>
      </c>
      <c r="D34" t="s">
        <v>1529</v>
      </c>
      <c r="L34" t="s">
        <v>1435</v>
      </c>
    </row>
    <row r="35" spans="1:12" x14ac:dyDescent="0.25">
      <c r="A35" s="143" t="s">
        <v>1861</v>
      </c>
      <c r="D35" t="s">
        <v>98</v>
      </c>
      <c r="L35" t="s">
        <v>1436</v>
      </c>
    </row>
    <row r="36" spans="1:12" x14ac:dyDescent="0.25">
      <c r="A36" s="140" t="s">
        <v>1936</v>
      </c>
      <c r="B36" t="s">
        <v>152</v>
      </c>
      <c r="C36" t="s">
        <v>22</v>
      </c>
      <c r="D36" t="s">
        <v>1529</v>
      </c>
      <c r="E36" t="str">
        <f>+A36</f>
        <v>L&amp;T India Large Cap Fund - Regular Plan (G)</v>
      </c>
      <c r="L36" t="s">
        <v>1437</v>
      </c>
    </row>
    <row r="37" spans="1:12" x14ac:dyDescent="0.25">
      <c r="A37" s="143" t="s">
        <v>1861</v>
      </c>
      <c r="D37" t="s">
        <v>98</v>
      </c>
      <c r="L37" t="s">
        <v>1436</v>
      </c>
    </row>
    <row r="38" spans="1:12" x14ac:dyDescent="0.25">
      <c r="A38" s="134" t="s">
        <v>1939</v>
      </c>
      <c r="B38" t="s">
        <v>153</v>
      </c>
      <c r="C38" t="s">
        <v>80</v>
      </c>
      <c r="D38" t="s">
        <v>1529</v>
      </c>
      <c r="L38" t="s">
        <v>1438</v>
      </c>
    </row>
    <row r="39" spans="1:12" x14ac:dyDescent="0.25">
      <c r="A39" s="143" t="s">
        <v>1854</v>
      </c>
      <c r="D39" t="s">
        <v>98</v>
      </c>
      <c r="L39" t="s">
        <v>1420</v>
      </c>
    </row>
    <row r="40" spans="1:12" x14ac:dyDescent="0.25">
      <c r="A40" s="140" t="s">
        <v>1938</v>
      </c>
      <c r="B40" t="s">
        <v>153</v>
      </c>
      <c r="C40" t="s">
        <v>22</v>
      </c>
      <c r="D40" t="s">
        <v>1529</v>
      </c>
      <c r="E40" t="str">
        <f>+A40</f>
        <v>L&amp;T India Value Fund - Regular Plan (G)</v>
      </c>
      <c r="L40" t="s">
        <v>1439</v>
      </c>
    </row>
    <row r="41" spans="1:12" x14ac:dyDescent="0.25">
      <c r="A41" s="143" t="s">
        <v>1854</v>
      </c>
      <c r="D41" t="s">
        <v>98</v>
      </c>
      <c r="L41" t="s">
        <v>1420</v>
      </c>
    </row>
    <row r="42" spans="1:12" x14ac:dyDescent="0.25">
      <c r="A42" s="132" t="s">
        <v>1863</v>
      </c>
      <c r="B42" t="s">
        <v>172</v>
      </c>
      <c r="C42" t="s">
        <v>80</v>
      </c>
      <c r="D42" t="s">
        <v>1529</v>
      </c>
      <c r="L42" t="s">
        <v>1440</v>
      </c>
    </row>
    <row r="43" spans="1:12" x14ac:dyDescent="0.25">
      <c r="A43" t="s">
        <v>1441</v>
      </c>
      <c r="D43" t="s">
        <v>98</v>
      </c>
      <c r="L43" t="s">
        <v>1441</v>
      </c>
    </row>
    <row r="44" spans="1:12" x14ac:dyDescent="0.25">
      <c r="A44" s="138" t="s">
        <v>1862</v>
      </c>
      <c r="B44" t="s">
        <v>172</v>
      </c>
      <c r="C44" t="s">
        <v>22</v>
      </c>
      <c r="D44" t="s">
        <v>1529</v>
      </c>
      <c r="E44" t="str">
        <f>+A44</f>
        <v>L&amp;T Infrastructure Fund - Regular Plan (G)</v>
      </c>
      <c r="L44" t="s">
        <v>1442</v>
      </c>
    </row>
    <row r="45" spans="1:12" x14ac:dyDescent="0.25">
      <c r="A45" t="s">
        <v>1441</v>
      </c>
      <c r="D45" t="s">
        <v>98</v>
      </c>
      <c r="L45" t="s">
        <v>1441</v>
      </c>
    </row>
    <row r="46" spans="1:12" x14ac:dyDescent="0.25">
      <c r="A46" s="135" t="s">
        <v>1929</v>
      </c>
      <c r="B46" t="s">
        <v>154</v>
      </c>
      <c r="C46" t="s">
        <v>80</v>
      </c>
      <c r="D46" t="s">
        <v>1529</v>
      </c>
      <c r="L46" t="s">
        <v>1443</v>
      </c>
    </row>
    <row r="47" spans="1:12" x14ac:dyDescent="0.25">
      <c r="A47" s="143" t="s">
        <v>1852</v>
      </c>
      <c r="D47" t="s">
        <v>98</v>
      </c>
      <c r="L47" t="s">
        <v>1571</v>
      </c>
    </row>
    <row r="48" spans="1:12" x14ac:dyDescent="0.25">
      <c r="A48" s="138" t="s">
        <v>1928</v>
      </c>
      <c r="B48" t="s">
        <v>154</v>
      </c>
      <c r="C48" t="s">
        <v>22</v>
      </c>
      <c r="D48" t="s">
        <v>1529</v>
      </c>
      <c r="E48" t="str">
        <f>+A48</f>
        <v>L&amp;T Large and Midcap Fund - Regular Plan (G)</v>
      </c>
      <c r="L48" t="s">
        <v>1444</v>
      </c>
    </row>
    <row r="49" spans="1:12" x14ac:dyDescent="0.25">
      <c r="A49" s="143" t="s">
        <v>1854</v>
      </c>
      <c r="D49" t="s">
        <v>98</v>
      </c>
      <c r="L49" t="s">
        <v>1420</v>
      </c>
    </row>
    <row r="50" spans="1:12" x14ac:dyDescent="0.25">
      <c r="A50" s="132" t="s">
        <v>1859</v>
      </c>
      <c r="B50" t="s">
        <v>173</v>
      </c>
      <c r="C50" t="s">
        <v>80</v>
      </c>
      <c r="D50" t="s">
        <v>1529</v>
      </c>
      <c r="L50" t="s">
        <v>1445</v>
      </c>
    </row>
    <row r="51" spans="1:12" x14ac:dyDescent="0.25">
      <c r="A51" t="s">
        <v>1446</v>
      </c>
      <c r="D51" t="s">
        <v>98</v>
      </c>
      <c r="L51" t="s">
        <v>1446</v>
      </c>
    </row>
    <row r="52" spans="1:12" x14ac:dyDescent="0.25">
      <c r="A52" s="138" t="s">
        <v>1858</v>
      </c>
      <c r="B52" t="s">
        <v>173</v>
      </c>
      <c r="C52" t="s">
        <v>22</v>
      </c>
      <c r="D52" t="s">
        <v>1529</v>
      </c>
      <c r="E52" t="str">
        <f>+A52</f>
        <v>L&amp;T Midcap Fund - Regular Plan (G)</v>
      </c>
      <c r="L52" t="s">
        <v>1447</v>
      </c>
    </row>
    <row r="53" spans="1:12" x14ac:dyDescent="0.25">
      <c r="A53" t="s">
        <v>1446</v>
      </c>
      <c r="D53" t="s">
        <v>98</v>
      </c>
      <c r="L53" t="s">
        <v>1446</v>
      </c>
    </row>
    <row r="54" spans="1:12" x14ac:dyDescent="0.25">
      <c r="A54" s="132" t="s">
        <v>1855</v>
      </c>
      <c r="B54" t="s">
        <v>151</v>
      </c>
      <c r="C54" t="s">
        <v>80</v>
      </c>
      <c r="D54" t="s">
        <v>1529</v>
      </c>
      <c r="L54" t="s">
        <v>1448</v>
      </c>
    </row>
    <row r="55" spans="1:12" x14ac:dyDescent="0.25">
      <c r="A55" s="143" t="s">
        <v>1854</v>
      </c>
      <c r="D55" t="s">
        <v>98</v>
      </c>
      <c r="L55" t="s">
        <v>1420</v>
      </c>
    </row>
    <row r="56" spans="1:12" x14ac:dyDescent="0.25">
      <c r="A56" s="138" t="s">
        <v>1853</v>
      </c>
      <c r="B56" t="s">
        <v>151</v>
      </c>
      <c r="C56" t="s">
        <v>22</v>
      </c>
      <c r="D56" t="s">
        <v>1529</v>
      </c>
      <c r="E56" t="str">
        <f>+A56</f>
        <v>L&amp;T Tax Advantage Fund - Regular Plan (G)</v>
      </c>
      <c r="L56" t="s">
        <v>1449</v>
      </c>
    </row>
    <row r="57" spans="1:12" x14ac:dyDescent="0.25">
      <c r="A57" s="143" t="s">
        <v>1854</v>
      </c>
      <c r="D57" t="s">
        <v>98</v>
      </c>
      <c r="L57" t="s">
        <v>1420</v>
      </c>
    </row>
    <row r="58" spans="1:12" x14ac:dyDescent="0.25">
      <c r="A58" s="132" t="s">
        <v>1972</v>
      </c>
      <c r="B58" t="s">
        <v>160</v>
      </c>
      <c r="C58" t="s">
        <v>80</v>
      </c>
      <c r="D58" t="s">
        <v>1529</v>
      </c>
      <c r="L58" t="s">
        <v>1450</v>
      </c>
    </row>
    <row r="59" spans="1:12" x14ac:dyDescent="0.25">
      <c r="A59" s="143" t="s">
        <v>1868</v>
      </c>
      <c r="D59" t="s">
        <v>98</v>
      </c>
      <c r="L59" t="s">
        <v>1554</v>
      </c>
    </row>
    <row r="60" spans="1:12" x14ac:dyDescent="0.25">
      <c r="A60" s="138" t="s">
        <v>1971</v>
      </c>
      <c r="B60" t="s">
        <v>160</v>
      </c>
      <c r="C60" t="s">
        <v>22</v>
      </c>
      <c r="D60" t="s">
        <v>1529</v>
      </c>
      <c r="E60" t="str">
        <f>+A60</f>
        <v>L&amp;T Banking and PSU Debt Fund - Regular Plan (G)</v>
      </c>
      <c r="L60" t="s">
        <v>1451</v>
      </c>
    </row>
    <row r="61" spans="1:12" x14ac:dyDescent="0.25">
      <c r="A61" t="s">
        <v>137</v>
      </c>
      <c r="D61" t="s">
        <v>98</v>
      </c>
      <c r="L61" t="s">
        <v>137</v>
      </c>
    </row>
    <row r="62" spans="1:12" x14ac:dyDescent="0.25">
      <c r="A62" s="136" t="s">
        <v>1452</v>
      </c>
      <c r="B62" t="s">
        <v>169</v>
      </c>
      <c r="C62" t="s">
        <v>80</v>
      </c>
      <c r="D62" t="s">
        <v>1529</v>
      </c>
      <c r="L62" t="s">
        <v>1452</v>
      </c>
    </row>
    <row r="63" spans="1:12" x14ac:dyDescent="0.25">
      <c r="A63" t="s">
        <v>135</v>
      </c>
      <c r="D63" t="s">
        <v>98</v>
      </c>
      <c r="L63" t="s">
        <v>135</v>
      </c>
    </row>
    <row r="64" spans="1:12" x14ac:dyDescent="0.25">
      <c r="A64" t="s">
        <v>1453</v>
      </c>
      <c r="B64" t="s">
        <v>169</v>
      </c>
      <c r="C64" t="s">
        <v>22</v>
      </c>
      <c r="D64" t="s">
        <v>1529</v>
      </c>
      <c r="E64" t="str">
        <f>+A64</f>
        <v>L&amp;T Cash Fund - Growth</v>
      </c>
      <c r="L64" t="s">
        <v>1453</v>
      </c>
    </row>
    <row r="65" spans="1:12" x14ac:dyDescent="0.25">
      <c r="A65" t="s">
        <v>135</v>
      </c>
      <c r="D65" t="s">
        <v>98</v>
      </c>
      <c r="L65" t="s">
        <v>135</v>
      </c>
    </row>
    <row r="66" spans="1:12" x14ac:dyDescent="0.25">
      <c r="A66" s="134" t="s">
        <v>1947</v>
      </c>
      <c r="B66" t="s">
        <v>184</v>
      </c>
      <c r="C66" t="s">
        <v>80</v>
      </c>
      <c r="D66" t="s">
        <v>1529</v>
      </c>
      <c r="L66" t="s">
        <v>1454</v>
      </c>
    </row>
    <row r="67" spans="1:12" x14ac:dyDescent="0.25">
      <c r="A67" s="143" t="s">
        <v>1603</v>
      </c>
      <c r="D67" t="s">
        <v>98</v>
      </c>
      <c r="L67" t="s">
        <v>1535</v>
      </c>
    </row>
    <row r="68" spans="1:12" x14ac:dyDescent="0.25">
      <c r="A68" s="141" t="s">
        <v>1946</v>
      </c>
      <c r="B68" t="s">
        <v>184</v>
      </c>
      <c r="C68" t="s">
        <v>22</v>
      </c>
      <c r="D68" t="s">
        <v>1529</v>
      </c>
      <c r="E68" t="str">
        <f>+A68</f>
        <v>L&amp;T Conservative Hybrid Fund - Regular Plan (G)</v>
      </c>
      <c r="L68" t="s">
        <v>1455</v>
      </c>
    </row>
    <row r="69" spans="1:12" x14ac:dyDescent="0.25">
      <c r="A69" s="143" t="s">
        <v>1603</v>
      </c>
      <c r="D69" t="s">
        <v>98</v>
      </c>
      <c r="L69" t="s">
        <v>1535</v>
      </c>
    </row>
    <row r="70" spans="1:12" x14ac:dyDescent="0.25">
      <c r="A70" s="134" t="s">
        <v>1959</v>
      </c>
      <c r="B70" t="s">
        <v>188</v>
      </c>
      <c r="C70" t="s">
        <v>80</v>
      </c>
      <c r="D70" t="s">
        <v>1529</v>
      </c>
      <c r="L70" t="s">
        <v>1456</v>
      </c>
    </row>
    <row r="71" spans="1:12" x14ac:dyDescent="0.25">
      <c r="A71" s="143" t="s">
        <v>1867</v>
      </c>
      <c r="D71" t="s">
        <v>98</v>
      </c>
      <c r="L71" t="s">
        <v>1555</v>
      </c>
    </row>
    <row r="72" spans="1:12" x14ac:dyDescent="0.25">
      <c r="A72" s="140" t="s">
        <v>1958</v>
      </c>
      <c r="B72" t="s">
        <v>188</v>
      </c>
      <c r="C72" t="s">
        <v>22</v>
      </c>
      <c r="D72" t="s">
        <v>1529</v>
      </c>
      <c r="E72" t="str">
        <f>+A72</f>
        <v>L&amp;T Credit Risk Fund - Regular Plan (G)</v>
      </c>
      <c r="L72" t="s">
        <v>1457</v>
      </c>
    </row>
    <row r="73" spans="1:12" x14ac:dyDescent="0.25">
      <c r="A73" t="s">
        <v>137</v>
      </c>
      <c r="D73" t="s">
        <v>98</v>
      </c>
      <c r="L73" t="s">
        <v>137</v>
      </c>
    </row>
    <row r="74" spans="1:12" x14ac:dyDescent="0.25">
      <c r="A74" s="134" t="s">
        <v>1965</v>
      </c>
      <c r="B74" t="s">
        <v>155</v>
      </c>
      <c r="C74" t="s">
        <v>80</v>
      </c>
      <c r="D74" t="s">
        <v>1529</v>
      </c>
      <c r="L74" t="s">
        <v>1458</v>
      </c>
    </row>
    <row r="75" spans="1:12" x14ac:dyDescent="0.25">
      <c r="A75" s="143" t="s">
        <v>1600</v>
      </c>
      <c r="D75" t="s">
        <v>98</v>
      </c>
      <c r="L75" t="s">
        <v>1556</v>
      </c>
    </row>
    <row r="76" spans="1:12" x14ac:dyDescent="0.25">
      <c r="A76" s="140" t="s">
        <v>1964</v>
      </c>
      <c r="B76" t="s">
        <v>155</v>
      </c>
      <c r="C76" t="s">
        <v>22</v>
      </c>
      <c r="D76" t="s">
        <v>1529</v>
      </c>
      <c r="E76" t="str">
        <f>+A76</f>
        <v>L&amp;T Flexi Bond Fund - Regular Plan (G)</v>
      </c>
      <c r="L76" t="s">
        <v>1459</v>
      </c>
    </row>
    <row r="77" spans="1:12" x14ac:dyDescent="0.25">
      <c r="A77" t="s">
        <v>136</v>
      </c>
      <c r="D77" t="s">
        <v>98</v>
      </c>
      <c r="L77" t="s">
        <v>136</v>
      </c>
    </row>
    <row r="78" spans="1:12" x14ac:dyDescent="0.25">
      <c r="A78" s="134" t="s">
        <v>1970</v>
      </c>
      <c r="B78" t="s">
        <v>198</v>
      </c>
      <c r="C78" t="s">
        <v>80</v>
      </c>
      <c r="D78" t="s">
        <v>1529</v>
      </c>
      <c r="L78" t="s">
        <v>1479</v>
      </c>
    </row>
    <row r="79" spans="1:12" x14ac:dyDescent="0.25">
      <c r="A79" s="143" t="s">
        <v>1602</v>
      </c>
      <c r="D79" t="s">
        <v>98</v>
      </c>
      <c r="L79" t="s">
        <v>1557</v>
      </c>
    </row>
    <row r="80" spans="1:12" x14ac:dyDescent="0.25">
      <c r="A80" s="140" t="s">
        <v>1969</v>
      </c>
      <c r="B80" t="s">
        <v>198</v>
      </c>
      <c r="C80" t="s">
        <v>22</v>
      </c>
      <c r="D80" t="s">
        <v>1529</v>
      </c>
      <c r="E80" t="str">
        <f>+A80</f>
        <v>L&amp;T Gilt Fund - Regular Plan (G)</v>
      </c>
      <c r="L80" t="s">
        <v>1481</v>
      </c>
    </row>
    <row r="81" spans="1:12" x14ac:dyDescent="0.25">
      <c r="A81" t="s">
        <v>1480</v>
      </c>
      <c r="D81" t="s">
        <v>98</v>
      </c>
      <c r="L81" t="s">
        <v>1480</v>
      </c>
    </row>
    <row r="82" spans="1:12" x14ac:dyDescent="0.25">
      <c r="A82" s="132" t="s">
        <v>1953</v>
      </c>
      <c r="B82" t="s">
        <v>199</v>
      </c>
      <c r="C82" t="s">
        <v>80</v>
      </c>
      <c r="D82" t="s">
        <v>1529</v>
      </c>
      <c r="L82" t="s">
        <v>1482</v>
      </c>
    </row>
    <row r="83" spans="1:12" x14ac:dyDescent="0.25">
      <c r="A83" s="143" t="s">
        <v>1866</v>
      </c>
      <c r="D83" t="s">
        <v>98</v>
      </c>
      <c r="L83" t="s">
        <v>1558</v>
      </c>
    </row>
    <row r="84" spans="1:12" x14ac:dyDescent="0.25">
      <c r="A84" s="138" t="s">
        <v>1952</v>
      </c>
      <c r="B84" t="s">
        <v>199</v>
      </c>
      <c r="C84" t="s">
        <v>22</v>
      </c>
      <c r="D84" t="s">
        <v>1529</v>
      </c>
      <c r="E84" t="str">
        <f>+A84</f>
        <v>L&amp;T Liquid Fund - Regular Plan (G)</v>
      </c>
      <c r="L84" t="s">
        <v>1483</v>
      </c>
    </row>
    <row r="85" spans="1:12" x14ac:dyDescent="0.25">
      <c r="A85" t="s">
        <v>135</v>
      </c>
      <c r="D85" t="s">
        <v>98</v>
      </c>
      <c r="L85" t="s">
        <v>135</v>
      </c>
    </row>
    <row r="86" spans="1:12" x14ac:dyDescent="0.25">
      <c r="A86" s="132" t="s">
        <v>1957</v>
      </c>
      <c r="B86" t="s">
        <v>168</v>
      </c>
      <c r="C86" t="s">
        <v>80</v>
      </c>
      <c r="D86" t="s">
        <v>1529</v>
      </c>
      <c r="L86" t="s">
        <v>1484</v>
      </c>
    </row>
    <row r="87" spans="1:12" x14ac:dyDescent="0.25">
      <c r="A87" s="143" t="s">
        <v>1605</v>
      </c>
      <c r="D87" t="s">
        <v>98</v>
      </c>
      <c r="L87" t="s">
        <v>1559</v>
      </c>
    </row>
    <row r="88" spans="1:12" x14ac:dyDescent="0.25">
      <c r="A88" s="138" t="s">
        <v>1956</v>
      </c>
      <c r="B88" t="s">
        <v>168</v>
      </c>
      <c r="C88" t="s">
        <v>22</v>
      </c>
      <c r="D88" t="s">
        <v>1529</v>
      </c>
      <c r="E88" t="str">
        <f>+A88</f>
        <v>L&amp;T Low Duration Fund - Regular Plan (G)</v>
      </c>
      <c r="L88" t="s">
        <v>1485</v>
      </c>
    </row>
    <row r="89" spans="1:12" x14ac:dyDescent="0.25">
      <c r="A89" t="s">
        <v>137</v>
      </c>
      <c r="D89" t="s">
        <v>98</v>
      </c>
      <c r="L89" t="s">
        <v>137</v>
      </c>
    </row>
    <row r="90" spans="1:12" x14ac:dyDescent="0.25">
      <c r="A90" s="132" t="s">
        <v>1976</v>
      </c>
      <c r="B90" t="s">
        <v>185</v>
      </c>
      <c r="C90" t="s">
        <v>80</v>
      </c>
      <c r="D90" t="s">
        <v>1529</v>
      </c>
      <c r="L90" t="s">
        <v>1486</v>
      </c>
    </row>
    <row r="91" spans="1:12" x14ac:dyDescent="0.25">
      <c r="A91" s="143" t="s">
        <v>1869</v>
      </c>
      <c r="D91" t="s">
        <v>98</v>
      </c>
      <c r="L91" t="s">
        <v>1560</v>
      </c>
    </row>
    <row r="92" spans="1:12" x14ac:dyDescent="0.25">
      <c r="A92" s="138" t="s">
        <v>1975</v>
      </c>
      <c r="B92" t="s">
        <v>185</v>
      </c>
      <c r="C92" t="s">
        <v>22</v>
      </c>
      <c r="D92" t="s">
        <v>1529</v>
      </c>
      <c r="E92" t="str">
        <f>+A92</f>
        <v>L&amp;T Money Market Fund - Regular Plan (G)</v>
      </c>
      <c r="L92" t="s">
        <v>1487</v>
      </c>
    </row>
    <row r="93" spans="1:12" x14ac:dyDescent="0.25">
      <c r="A93" s="143" t="s">
        <v>1869</v>
      </c>
      <c r="D93" t="s">
        <v>98</v>
      </c>
      <c r="L93" t="s">
        <v>1560</v>
      </c>
    </row>
    <row r="94" spans="1:12" x14ac:dyDescent="0.25">
      <c r="A94" s="134" t="s">
        <v>1961</v>
      </c>
      <c r="B94" t="s">
        <v>214</v>
      </c>
      <c r="C94" t="s">
        <v>80</v>
      </c>
      <c r="D94" t="s">
        <v>1529</v>
      </c>
      <c r="L94" t="s">
        <v>1488</v>
      </c>
    </row>
    <row r="95" spans="1:12" x14ac:dyDescent="0.25">
      <c r="A95" s="143" t="s">
        <v>1608</v>
      </c>
      <c r="D95" t="s">
        <v>98</v>
      </c>
      <c r="L95" t="s">
        <v>1564</v>
      </c>
    </row>
    <row r="96" spans="1:12" x14ac:dyDescent="0.25">
      <c r="A96" s="140" t="s">
        <v>1960</v>
      </c>
      <c r="B96" t="s">
        <v>214</v>
      </c>
      <c r="C96" t="s">
        <v>22</v>
      </c>
      <c r="D96" t="s">
        <v>1529</v>
      </c>
      <c r="E96" t="str">
        <f>+A96</f>
        <v>L&amp;T Resurgent India Bond Fund - Regular Plan (G)</v>
      </c>
      <c r="L96" t="s">
        <v>1489</v>
      </c>
    </row>
    <row r="97" spans="1:12" x14ac:dyDescent="0.25">
      <c r="A97" t="s">
        <v>136</v>
      </c>
      <c r="D97" t="s">
        <v>98</v>
      </c>
      <c r="L97" t="s">
        <v>136</v>
      </c>
    </row>
    <row r="98" spans="1:12" x14ac:dyDescent="0.25">
      <c r="A98" s="134" t="s">
        <v>1955</v>
      </c>
      <c r="B98" t="s">
        <v>189</v>
      </c>
      <c r="C98" t="s">
        <v>80</v>
      </c>
      <c r="D98" t="s">
        <v>1529</v>
      </c>
      <c r="L98" t="s">
        <v>1490</v>
      </c>
    </row>
    <row r="99" spans="1:12" x14ac:dyDescent="0.25">
      <c r="A99" t="s">
        <v>1565</v>
      </c>
      <c r="D99" t="s">
        <v>98</v>
      </c>
      <c r="L99" t="s">
        <v>1565</v>
      </c>
    </row>
    <row r="100" spans="1:12" x14ac:dyDescent="0.25">
      <c r="A100" s="140" t="s">
        <v>1954</v>
      </c>
      <c r="B100" t="s">
        <v>189</v>
      </c>
      <c r="C100" t="s">
        <v>22</v>
      </c>
      <c r="D100" t="s">
        <v>1529</v>
      </c>
      <c r="E100" t="str">
        <f>+A100</f>
        <v>L&amp;T Short Term Bond Fund - Regular Plan (G)</v>
      </c>
      <c r="L100" t="s">
        <v>1491</v>
      </c>
    </row>
    <row r="101" spans="1:12" x14ac:dyDescent="0.25">
      <c r="A101" t="s">
        <v>137</v>
      </c>
      <c r="D101" t="s">
        <v>98</v>
      </c>
      <c r="L101" t="s">
        <v>137</v>
      </c>
    </row>
    <row r="102" spans="1:12" x14ac:dyDescent="0.25">
      <c r="A102" s="132" t="s">
        <v>1963</v>
      </c>
      <c r="B102" t="s">
        <v>176</v>
      </c>
      <c r="C102" t="s">
        <v>80</v>
      </c>
      <c r="D102" t="s">
        <v>1529</v>
      </c>
      <c r="L102" t="s">
        <v>1492</v>
      </c>
    </row>
    <row r="103" spans="1:12" x14ac:dyDescent="0.25">
      <c r="A103" s="143" t="s">
        <v>1597</v>
      </c>
      <c r="D103" t="s">
        <v>98</v>
      </c>
      <c r="L103" t="s">
        <v>1566</v>
      </c>
    </row>
    <row r="104" spans="1:12" x14ac:dyDescent="0.25">
      <c r="A104" s="138" t="s">
        <v>1962</v>
      </c>
      <c r="B104" t="s">
        <v>176</v>
      </c>
      <c r="C104" t="s">
        <v>22</v>
      </c>
      <c r="D104" t="s">
        <v>1529</v>
      </c>
      <c r="E104" t="str">
        <f>+A104</f>
        <v>L&amp;T Triple Ace Bond Fund - Regular Plan (G)</v>
      </c>
      <c r="L104" t="s">
        <v>1493</v>
      </c>
    </row>
    <row r="105" spans="1:12" x14ac:dyDescent="0.25">
      <c r="A105" t="s">
        <v>136</v>
      </c>
      <c r="D105" t="s">
        <v>98</v>
      </c>
      <c r="L105" t="s">
        <v>136</v>
      </c>
    </row>
    <row r="106" spans="1:12" s="86" customFormat="1" x14ac:dyDescent="0.25">
      <c r="A106" s="132" t="s">
        <v>1968</v>
      </c>
      <c r="B106" s="86" t="s">
        <v>191</v>
      </c>
      <c r="C106" s="86" t="s">
        <v>80</v>
      </c>
      <c r="D106" s="86" t="s">
        <v>1529</v>
      </c>
      <c r="E106" s="86" t="str">
        <f>+A106</f>
        <v>L&amp;T Ultra Short Term Fund - Direct Plan (G)</v>
      </c>
      <c r="L106" s="86" t="s">
        <v>1494</v>
      </c>
    </row>
    <row r="107" spans="1:12" x14ac:dyDescent="0.25">
      <c r="A107" t="s">
        <v>1567</v>
      </c>
      <c r="D107" t="s">
        <v>98</v>
      </c>
      <c r="L107" t="s">
        <v>1567</v>
      </c>
    </row>
    <row r="108" spans="1:12" s="86" customFormat="1" x14ac:dyDescent="0.25">
      <c r="A108" s="86" t="s">
        <v>1967</v>
      </c>
      <c r="B108" s="86" t="s">
        <v>191</v>
      </c>
      <c r="C108" s="86" t="s">
        <v>20</v>
      </c>
      <c r="D108" s="86" t="s">
        <v>1529</v>
      </c>
      <c r="E108" s="86" t="str">
        <f>+A108</f>
        <v>L&amp;T Ultra Short Term Fund - Regular Plan (G)</v>
      </c>
      <c r="L108" s="86" t="s">
        <v>1495</v>
      </c>
    </row>
    <row r="109" spans="1:12" x14ac:dyDescent="0.25">
      <c r="A109" t="s">
        <v>135</v>
      </c>
      <c r="D109" t="s">
        <v>98</v>
      </c>
      <c r="L109" t="s">
        <v>135</v>
      </c>
    </row>
    <row r="110" spans="1:12" s="86" customFormat="1" x14ac:dyDescent="0.25">
      <c r="A110" s="138" t="s">
        <v>1966</v>
      </c>
      <c r="B110" s="86" t="s">
        <v>191</v>
      </c>
      <c r="C110" s="86" t="s">
        <v>22</v>
      </c>
      <c r="D110" s="86" t="s">
        <v>1529</v>
      </c>
      <c r="E110" s="86" t="str">
        <f>+A110</f>
        <v>L&amp;T Ultra Short Term Fund - Regular Plan - Cumulative (G)</v>
      </c>
      <c r="L110" s="86" t="s">
        <v>1496</v>
      </c>
    </row>
    <row r="111" spans="1:12" x14ac:dyDescent="0.25">
      <c r="A111" t="s">
        <v>135</v>
      </c>
      <c r="D111" t="s">
        <v>98</v>
      </c>
      <c r="L111" t="s">
        <v>135</v>
      </c>
    </row>
    <row r="112" spans="1:12" x14ac:dyDescent="0.25">
      <c r="A112" s="136" t="s">
        <v>1978</v>
      </c>
      <c r="B112" t="s">
        <v>216</v>
      </c>
      <c r="C112" t="s">
        <v>80</v>
      </c>
      <c r="D112" t="s">
        <v>1529</v>
      </c>
      <c r="L112" t="s">
        <v>1460</v>
      </c>
    </row>
    <row r="113" spans="1:12" x14ac:dyDescent="0.25">
      <c r="A113" t="s">
        <v>136</v>
      </c>
      <c r="D113" t="s">
        <v>98</v>
      </c>
      <c r="L113" t="s">
        <v>136</v>
      </c>
    </row>
    <row r="114" spans="1:12" x14ac:dyDescent="0.25">
      <c r="A114" t="s">
        <v>1977</v>
      </c>
      <c r="B114" t="s">
        <v>216</v>
      </c>
      <c r="C114" t="s">
        <v>22</v>
      </c>
      <c r="D114" t="s">
        <v>1529</v>
      </c>
      <c r="E114" t="str">
        <f>+A114</f>
        <v>L&amp;T FMP - XIV - Plan A (1233D) - Growth</v>
      </c>
      <c r="L114" t="s">
        <v>1461</v>
      </c>
    </row>
    <row r="115" spans="1:12" x14ac:dyDescent="0.25">
      <c r="A115" t="s">
        <v>136</v>
      </c>
      <c r="D115" t="s">
        <v>98</v>
      </c>
      <c r="L115" t="s">
        <v>136</v>
      </c>
    </row>
    <row r="116" spans="1:12" x14ac:dyDescent="0.25">
      <c r="A116" s="136" t="s">
        <v>1980</v>
      </c>
      <c r="B116" t="s">
        <v>217</v>
      </c>
      <c r="C116" t="s">
        <v>80</v>
      </c>
      <c r="D116" t="s">
        <v>1529</v>
      </c>
      <c r="L116" t="s">
        <v>1462</v>
      </c>
    </row>
    <row r="117" spans="1:12" x14ac:dyDescent="0.25">
      <c r="A117" t="s">
        <v>136</v>
      </c>
      <c r="D117" t="s">
        <v>98</v>
      </c>
      <c r="L117" t="s">
        <v>136</v>
      </c>
    </row>
    <row r="118" spans="1:12" x14ac:dyDescent="0.25">
      <c r="A118" t="s">
        <v>1979</v>
      </c>
      <c r="B118" t="s">
        <v>217</v>
      </c>
      <c r="C118" t="s">
        <v>22</v>
      </c>
      <c r="D118" t="s">
        <v>1529</v>
      </c>
      <c r="E118" t="str">
        <f>+A118</f>
        <v>L&amp;T FMP - XIV - Scheme C - (1150D) - Growth</v>
      </c>
      <c r="L118" t="s">
        <v>1463</v>
      </c>
    </row>
    <row r="119" spans="1:12" x14ac:dyDescent="0.25">
      <c r="A119" t="s">
        <v>136</v>
      </c>
      <c r="D119" t="s">
        <v>98</v>
      </c>
      <c r="L119" t="s">
        <v>136</v>
      </c>
    </row>
    <row r="120" spans="1:12" x14ac:dyDescent="0.25">
      <c r="A120" s="132" t="s">
        <v>1982</v>
      </c>
      <c r="B120" t="s">
        <v>218</v>
      </c>
      <c r="C120" t="s">
        <v>80</v>
      </c>
      <c r="D120" t="s">
        <v>1529</v>
      </c>
      <c r="L120" t="s">
        <v>1464</v>
      </c>
    </row>
    <row r="121" spans="1:12" x14ac:dyDescent="0.25">
      <c r="A121" t="s">
        <v>136</v>
      </c>
      <c r="D121" t="s">
        <v>98</v>
      </c>
      <c r="L121" t="s">
        <v>136</v>
      </c>
    </row>
    <row r="122" spans="1:12" x14ac:dyDescent="0.25">
      <c r="A122" s="138" t="s">
        <v>1981</v>
      </c>
      <c r="B122" t="s">
        <v>218</v>
      </c>
      <c r="C122" t="s">
        <v>22</v>
      </c>
      <c r="D122" t="s">
        <v>1529</v>
      </c>
      <c r="E122" t="str">
        <f>+A122</f>
        <v>L&amp;T FMP - XVI - Scheme A (1100D) - Growth</v>
      </c>
      <c r="L122" t="s">
        <v>1465</v>
      </c>
    </row>
    <row r="123" spans="1:12" x14ac:dyDescent="0.25">
      <c r="A123" t="s">
        <v>136</v>
      </c>
      <c r="D123" t="s">
        <v>98</v>
      </c>
      <c r="L123" t="s">
        <v>136</v>
      </c>
    </row>
    <row r="124" spans="1:12" x14ac:dyDescent="0.25">
      <c r="A124" t="s">
        <v>1466</v>
      </c>
      <c r="C124" t="s">
        <v>22</v>
      </c>
      <c r="D124" t="s">
        <v>1529</v>
      </c>
      <c r="L124" t="s">
        <v>1466</v>
      </c>
    </row>
    <row r="125" spans="1:12" x14ac:dyDescent="0.25">
      <c r="A125" t="s">
        <v>136</v>
      </c>
      <c r="D125" t="s">
        <v>98</v>
      </c>
      <c r="L125" t="s">
        <v>136</v>
      </c>
    </row>
    <row r="126" spans="1:12" x14ac:dyDescent="0.25">
      <c r="A126" s="132" t="s">
        <v>1984</v>
      </c>
      <c r="B126" t="s">
        <v>221</v>
      </c>
      <c r="C126" t="s">
        <v>80</v>
      </c>
      <c r="D126" t="s">
        <v>1529</v>
      </c>
      <c r="L126" t="s">
        <v>1467</v>
      </c>
    </row>
    <row r="127" spans="1:12" x14ac:dyDescent="0.25">
      <c r="A127" t="s">
        <v>136</v>
      </c>
      <c r="D127" t="s">
        <v>98</v>
      </c>
      <c r="L127" t="s">
        <v>136</v>
      </c>
    </row>
    <row r="128" spans="1:12" x14ac:dyDescent="0.25">
      <c r="A128" s="138" t="s">
        <v>1983</v>
      </c>
      <c r="B128" t="s">
        <v>221</v>
      </c>
      <c r="C128" t="s">
        <v>22</v>
      </c>
      <c r="D128" t="s">
        <v>1529</v>
      </c>
      <c r="E128" t="str">
        <f>+A128</f>
        <v>L&amp;T FMP - XVII - Scheme B - (1452D) - Growth</v>
      </c>
      <c r="L128" t="s">
        <v>1468</v>
      </c>
    </row>
    <row r="129" spans="1:12" x14ac:dyDescent="0.25">
      <c r="A129" t="s">
        <v>136</v>
      </c>
      <c r="D129" t="s">
        <v>98</v>
      </c>
      <c r="L129" t="s">
        <v>136</v>
      </c>
    </row>
    <row r="130" spans="1:12" x14ac:dyDescent="0.25">
      <c r="A130" s="132" t="s">
        <v>1986</v>
      </c>
      <c r="B130" t="s">
        <v>222</v>
      </c>
      <c r="C130" t="s">
        <v>80</v>
      </c>
      <c r="D130" t="s">
        <v>1529</v>
      </c>
      <c r="L130" t="s">
        <v>1469</v>
      </c>
    </row>
    <row r="131" spans="1:12" x14ac:dyDescent="0.25">
      <c r="A131" t="s">
        <v>136</v>
      </c>
      <c r="D131" t="s">
        <v>98</v>
      </c>
      <c r="L131" t="s">
        <v>136</v>
      </c>
    </row>
    <row r="132" spans="1:12" x14ac:dyDescent="0.25">
      <c r="A132" s="138" t="s">
        <v>1985</v>
      </c>
      <c r="B132" t="s">
        <v>222</v>
      </c>
      <c r="C132" t="s">
        <v>22</v>
      </c>
      <c r="D132" t="s">
        <v>1529</v>
      </c>
      <c r="E132" t="str">
        <f>+A132</f>
        <v>L&amp;T FMP - XVII - Scheme C - (1114D) - Growth</v>
      </c>
      <c r="L132" t="s">
        <v>1470</v>
      </c>
    </row>
    <row r="133" spans="1:12" x14ac:dyDescent="0.25">
      <c r="A133" t="s">
        <v>136</v>
      </c>
      <c r="D133" t="s">
        <v>98</v>
      </c>
      <c r="L133" t="s">
        <v>136</v>
      </c>
    </row>
    <row r="134" spans="1:12" x14ac:dyDescent="0.25">
      <c r="A134" s="132" t="s">
        <v>1988</v>
      </c>
      <c r="B134" t="s">
        <v>223</v>
      </c>
      <c r="C134" t="s">
        <v>80</v>
      </c>
      <c r="D134" t="s">
        <v>1529</v>
      </c>
      <c r="L134" t="s">
        <v>1471</v>
      </c>
    </row>
    <row r="135" spans="1:12" x14ac:dyDescent="0.25">
      <c r="A135" t="s">
        <v>136</v>
      </c>
      <c r="D135" t="s">
        <v>98</v>
      </c>
      <c r="L135" t="s">
        <v>136</v>
      </c>
    </row>
    <row r="136" spans="1:12" x14ac:dyDescent="0.25">
      <c r="A136" s="138" t="s">
        <v>1987</v>
      </c>
      <c r="B136" t="s">
        <v>223</v>
      </c>
      <c r="C136" t="s">
        <v>22</v>
      </c>
      <c r="D136" t="s">
        <v>1529</v>
      </c>
      <c r="E136" t="str">
        <f>+A136</f>
        <v>L&amp;T FMP - XVIII - Scheme A - (1104D) - Growth</v>
      </c>
      <c r="L136" t="s">
        <v>1472</v>
      </c>
    </row>
    <row r="137" spans="1:12" x14ac:dyDescent="0.25">
      <c r="A137" t="s">
        <v>136</v>
      </c>
      <c r="D137" t="s">
        <v>98</v>
      </c>
      <c r="L137" t="s">
        <v>136</v>
      </c>
    </row>
    <row r="138" spans="1:12" x14ac:dyDescent="0.25">
      <c r="A138" s="132" t="s">
        <v>1990</v>
      </c>
      <c r="B138" t="s">
        <v>225</v>
      </c>
      <c r="C138" t="s">
        <v>80</v>
      </c>
      <c r="D138" t="s">
        <v>1529</v>
      </c>
      <c r="L138" t="s">
        <v>1473</v>
      </c>
    </row>
    <row r="139" spans="1:12" x14ac:dyDescent="0.25">
      <c r="A139" t="s">
        <v>136</v>
      </c>
      <c r="D139" t="s">
        <v>98</v>
      </c>
      <c r="L139" t="s">
        <v>136</v>
      </c>
    </row>
    <row r="140" spans="1:12" x14ac:dyDescent="0.25">
      <c r="A140" s="138" t="s">
        <v>1989</v>
      </c>
      <c r="B140" t="s">
        <v>225</v>
      </c>
      <c r="C140" t="s">
        <v>22</v>
      </c>
      <c r="D140" t="s">
        <v>1529</v>
      </c>
      <c r="E140" t="str">
        <f>+A140</f>
        <v>L&amp;T FMP - XVIII - Scheme B - (1229D) - Growth</v>
      </c>
      <c r="L140" t="s">
        <v>1474</v>
      </c>
    </row>
    <row r="141" spans="1:12" x14ac:dyDescent="0.25">
      <c r="A141" t="s">
        <v>136</v>
      </c>
      <c r="D141" t="s">
        <v>98</v>
      </c>
      <c r="L141" t="s">
        <v>136</v>
      </c>
    </row>
    <row r="142" spans="1:12" x14ac:dyDescent="0.25">
      <c r="A142" s="132" t="s">
        <v>1992</v>
      </c>
      <c r="B142" t="s">
        <v>1326</v>
      </c>
      <c r="C142" t="s">
        <v>80</v>
      </c>
      <c r="D142" t="s">
        <v>1529</v>
      </c>
      <c r="L142" t="s">
        <v>1475</v>
      </c>
    </row>
    <row r="143" spans="1:12" x14ac:dyDescent="0.25">
      <c r="A143" t="s">
        <v>136</v>
      </c>
      <c r="D143" t="s">
        <v>98</v>
      </c>
      <c r="L143" t="s">
        <v>136</v>
      </c>
    </row>
    <row r="144" spans="1:12" x14ac:dyDescent="0.25">
      <c r="A144" s="138" t="s">
        <v>1991</v>
      </c>
      <c r="B144" t="s">
        <v>1326</v>
      </c>
      <c r="C144" t="s">
        <v>22</v>
      </c>
      <c r="D144" t="s">
        <v>1529</v>
      </c>
      <c r="E144" t="str">
        <f>+A144</f>
        <v>L&amp;T FMP - XVIII - Scheme C - (1178D) - Growth</v>
      </c>
      <c r="L144" t="s">
        <v>1476</v>
      </c>
    </row>
    <row r="145" spans="1:12" x14ac:dyDescent="0.25">
      <c r="A145" t="s">
        <v>136</v>
      </c>
      <c r="D145" t="s">
        <v>98</v>
      </c>
      <c r="L145" t="s">
        <v>136</v>
      </c>
    </row>
    <row r="146" spans="1:12" x14ac:dyDescent="0.25">
      <c r="A146" s="132" t="s">
        <v>1994</v>
      </c>
      <c r="B146" t="s">
        <v>1325</v>
      </c>
      <c r="C146" t="s">
        <v>80</v>
      </c>
      <c r="D146" t="s">
        <v>1529</v>
      </c>
      <c r="L146" t="s">
        <v>1477</v>
      </c>
    </row>
    <row r="147" spans="1:12" x14ac:dyDescent="0.25">
      <c r="A147" t="s">
        <v>136</v>
      </c>
      <c r="D147" t="s">
        <v>98</v>
      </c>
      <c r="L147" t="s">
        <v>136</v>
      </c>
    </row>
    <row r="148" spans="1:12" x14ac:dyDescent="0.25">
      <c r="A148" s="138" t="s">
        <v>1993</v>
      </c>
      <c r="B148" t="s">
        <v>1325</v>
      </c>
      <c r="C148" t="s">
        <v>22</v>
      </c>
      <c r="D148" t="s">
        <v>1529</v>
      </c>
      <c r="E148" t="str">
        <f>+A148</f>
        <v>L&amp;T FMP - XVIII - Scheme D - (1155D) - Growth</v>
      </c>
      <c r="L148" t="s">
        <v>1478</v>
      </c>
    </row>
    <row r="149" spans="1:12" x14ac:dyDescent="0.25">
      <c r="A149" t="s">
        <v>136</v>
      </c>
      <c r="D149" t="s">
        <v>98</v>
      </c>
      <c r="L149" t="s">
        <v>136</v>
      </c>
    </row>
    <row r="150" spans="1:12" x14ac:dyDescent="0.25">
      <c r="A150" s="130" t="s">
        <v>1933</v>
      </c>
      <c r="B150" t="s">
        <v>219</v>
      </c>
      <c r="C150" t="s">
        <v>80</v>
      </c>
      <c r="D150" t="s">
        <v>1529</v>
      </c>
      <c r="E150" t="str">
        <f t="shared" ref="E150:E153" si="0">+A150</f>
        <v>L&amp;T Emerging Opportunities Fund-Series I-Direct Plan-(IDCW)</v>
      </c>
      <c r="L150" t="s">
        <v>1547</v>
      </c>
    </row>
    <row r="151" spans="1:12" x14ac:dyDescent="0.25">
      <c r="A151" s="138" t="s">
        <v>1932</v>
      </c>
      <c r="B151" t="s">
        <v>219</v>
      </c>
      <c r="C151" t="s">
        <v>22</v>
      </c>
      <c r="D151" t="s">
        <v>1529</v>
      </c>
      <c r="E151" t="str">
        <f t="shared" si="0"/>
        <v>L&amp;T Emerging Opportunities Fund-Series I-Reg (IDCW)</v>
      </c>
      <c r="L151" t="s">
        <v>1548</v>
      </c>
    </row>
    <row r="152" spans="1:12" x14ac:dyDescent="0.25">
      <c r="A152" s="130" t="s">
        <v>1935</v>
      </c>
      <c r="B152" t="s">
        <v>220</v>
      </c>
      <c r="C152" t="s">
        <v>80</v>
      </c>
      <c r="D152" t="s">
        <v>1529</v>
      </c>
      <c r="E152" t="str">
        <f t="shared" si="0"/>
        <v>L&amp;T Emerging Opportunities Fund-Series II-Direct Plan-(IDCW)</v>
      </c>
      <c r="L152" t="s">
        <v>1549</v>
      </c>
    </row>
    <row r="153" spans="1:12" x14ac:dyDescent="0.25">
      <c r="A153" s="138" t="s">
        <v>1934</v>
      </c>
      <c r="B153" t="s">
        <v>220</v>
      </c>
      <c r="C153" t="s">
        <v>22</v>
      </c>
      <c r="D153" t="s">
        <v>1529</v>
      </c>
      <c r="E153" t="str">
        <f t="shared" si="0"/>
        <v>L&amp;T Emerging Opportunities Fund-Series II-Reg (IDCW)</v>
      </c>
      <c r="L153" t="s">
        <v>1550</v>
      </c>
    </row>
    <row r="155" spans="1:12" x14ac:dyDescent="0.25">
      <c r="A155" s="131" t="s">
        <v>1974</v>
      </c>
      <c r="B155" t="s">
        <v>169</v>
      </c>
      <c r="C155" t="s">
        <v>80</v>
      </c>
      <c r="D155" t="s">
        <v>1529</v>
      </c>
      <c r="L155" t="s">
        <v>1561</v>
      </c>
    </row>
    <row r="156" spans="1:12" x14ac:dyDescent="0.25">
      <c r="A156" s="143" t="s">
        <v>1599</v>
      </c>
      <c r="D156" t="s">
        <v>98</v>
      </c>
      <c r="L156" t="s">
        <v>1562</v>
      </c>
    </row>
    <row r="157" spans="1:12" x14ac:dyDescent="0.25">
      <c r="A157" s="140" t="s">
        <v>1973</v>
      </c>
      <c r="B157" t="s">
        <v>169</v>
      </c>
      <c r="C157" t="s">
        <v>22</v>
      </c>
      <c r="D157" t="s">
        <v>1529</v>
      </c>
      <c r="L157" t="s">
        <v>1563</v>
      </c>
    </row>
    <row r="158" spans="1:12" x14ac:dyDescent="0.25">
      <c r="A158" s="143" t="s">
        <v>1599</v>
      </c>
      <c r="D158" t="s">
        <v>98</v>
      </c>
      <c r="L158" t="s">
        <v>1562</v>
      </c>
    </row>
    <row r="160" spans="1:12" x14ac:dyDescent="0.25">
      <c r="A160" s="131"/>
    </row>
    <row r="161" spans="1:11" x14ac:dyDescent="0.25">
      <c r="A161" s="138" t="s">
        <v>1966</v>
      </c>
    </row>
    <row r="162" spans="1:11" x14ac:dyDescent="0.25">
      <c r="A162" s="143" t="s">
        <v>1865</v>
      </c>
      <c r="D162" t="s">
        <v>98</v>
      </c>
    </row>
    <row r="163" spans="1:11" x14ac:dyDescent="0.25">
      <c r="A163" s="143" t="s">
        <v>1870</v>
      </c>
      <c r="D163" t="s">
        <v>98</v>
      </c>
    </row>
    <row r="164" spans="1:11" x14ac:dyDescent="0.25">
      <c r="A164" s="143" t="s">
        <v>1864</v>
      </c>
      <c r="D164" t="s">
        <v>98</v>
      </c>
    </row>
    <row r="165" spans="1:11" x14ac:dyDescent="0.25">
      <c r="A165" s="143" t="s">
        <v>1851</v>
      </c>
      <c r="D165" t="s">
        <v>98</v>
      </c>
    </row>
    <row r="166" spans="1:11" x14ac:dyDescent="0.25">
      <c r="A166" s="143" t="s">
        <v>1860</v>
      </c>
      <c r="D166" t="s">
        <v>98</v>
      </c>
    </row>
    <row r="168" spans="1:11" x14ac:dyDescent="0.25">
      <c r="A168" t="s">
        <v>2525</v>
      </c>
      <c r="B168" t="s">
        <v>1610</v>
      </c>
      <c r="C168" t="s">
        <v>22</v>
      </c>
      <c r="D168" t="s">
        <v>1529</v>
      </c>
      <c r="K168" s="169" t="s">
        <v>1995</v>
      </c>
    </row>
    <row r="169" spans="1:11" x14ac:dyDescent="0.25">
      <c r="A169" t="s">
        <v>1875</v>
      </c>
      <c r="D169" t="s">
        <v>98</v>
      </c>
      <c r="K169" s="169" t="s">
        <v>1996</v>
      </c>
    </row>
    <row r="170" spans="1:11" x14ac:dyDescent="0.25">
      <c r="A170" t="s">
        <v>2526</v>
      </c>
      <c r="B170" t="s">
        <v>1610</v>
      </c>
      <c r="C170" t="s">
        <v>80</v>
      </c>
      <c r="D170" t="s">
        <v>1529</v>
      </c>
      <c r="K170" s="169" t="s">
        <v>1997</v>
      </c>
    </row>
    <row r="171" spans="1:11" x14ac:dyDescent="0.25">
      <c r="A171" t="s">
        <v>1875</v>
      </c>
      <c r="D171" t="s">
        <v>98</v>
      </c>
      <c r="K171" s="169" t="s">
        <v>1996</v>
      </c>
    </row>
    <row r="172" spans="1:11" x14ac:dyDescent="0.25">
      <c r="K172" s="169"/>
    </row>
    <row r="173" spans="1:11" x14ac:dyDescent="0.25">
      <c r="A173" t="s">
        <v>2521</v>
      </c>
      <c r="B173" t="s">
        <v>1611</v>
      </c>
      <c r="C173" t="s">
        <v>22</v>
      </c>
      <c r="D173" t="s">
        <v>1529</v>
      </c>
      <c r="K173" s="169" t="s">
        <v>1998</v>
      </c>
    </row>
    <row r="174" spans="1:11" x14ac:dyDescent="0.25">
      <c r="A174" t="s">
        <v>2522</v>
      </c>
      <c r="D174" t="s">
        <v>98</v>
      </c>
      <c r="K174" s="169" t="s">
        <v>1999</v>
      </c>
    </row>
    <row r="175" spans="1:11" s="115" customFormat="1" x14ac:dyDescent="0.25">
      <c r="A175" s="115" t="s">
        <v>2524</v>
      </c>
      <c r="B175" t="s">
        <v>1611</v>
      </c>
      <c r="C175" t="s">
        <v>80</v>
      </c>
      <c r="D175" t="s">
        <v>1529</v>
      </c>
      <c r="K175" s="115" t="s">
        <v>2000</v>
      </c>
    </row>
    <row r="176" spans="1:11" x14ac:dyDescent="0.25">
      <c r="A176" t="s">
        <v>2522</v>
      </c>
      <c r="D176" t="s">
        <v>98</v>
      </c>
      <c r="K176" s="169" t="s">
        <v>1999</v>
      </c>
    </row>
  </sheetData>
  <autoFilter ref="A1:L16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XMLData TextToDisplay="%CLASSIFICATIONDATETIME%">08:52 20/04/2020</XMLData>
</file>

<file path=customXml/item2.xml><?xml version="1.0" encoding="utf-8"?>
<XMLData TextToDisplay="RightsWATCHMark">8|CITI-No PII-Internal|{00000000-0000-0000-0000-000000000000}</XMLData>
</file>

<file path=customXml/item3.xml><?xml version="1.0" encoding="utf-8"?>
<XMLData TextToDisplay="%DOCUMENTGUID%">{00000000-0000-0000-0000-000000000000}</XMLData>
</file>

<file path=customXml/itemProps1.xml><?xml version="1.0" encoding="utf-8"?>
<ds:datastoreItem xmlns:ds="http://schemas.openxmlformats.org/officeDocument/2006/customXml" ds:itemID="{B2031214-C225-4FD2-AB5E-D951BC466B32}">
  <ds:schemaRefs/>
</ds:datastoreItem>
</file>

<file path=customXml/itemProps2.xml><?xml version="1.0" encoding="utf-8"?>
<ds:datastoreItem xmlns:ds="http://schemas.openxmlformats.org/officeDocument/2006/customXml" ds:itemID="{4A31B2BD-4439-48A9-8440-F3AA7E747F0B}">
  <ds:schemaRefs/>
</ds:datastoreItem>
</file>

<file path=customXml/itemProps3.xml><?xml version="1.0" encoding="utf-8"?>
<ds:datastoreItem xmlns:ds="http://schemas.openxmlformats.org/officeDocument/2006/customXml" ds:itemID="{BC7C715C-74F7-44AD-BF56-B96D426C96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benchmark indices</vt:lpstr>
      <vt:lpstr>Fund master</vt:lpstr>
      <vt:lpstr>Financials</vt:lpstr>
      <vt:lpstr>Notes To Accounts</vt:lpstr>
      <vt:lpstr>Annexure I</vt:lpstr>
      <vt:lpstr>Annexure II</vt:lpstr>
      <vt:lpstr>Sheet5</vt:lpstr>
      <vt:lpstr>Return</vt:lpstr>
      <vt:lpstr>return Mapping</vt:lpstr>
      <vt:lpstr>TB</vt:lpstr>
      <vt:lpstr>Div &amp; NAV PU</vt:lpstr>
      <vt:lpstr>Dividend CAMS data</vt:lpstr>
      <vt:lpstr>AMFI</vt:lpstr>
      <vt:lpstr>10R</vt:lpstr>
      <vt:lpstr>AAUM</vt:lpstr>
      <vt:lpstr>Masters</vt:lpstr>
      <vt:lpstr>Sheet1</vt:lpstr>
      <vt:lpstr>Mgt Fees</vt:lpstr>
      <vt:lpstr>Other Fees</vt:lpstr>
      <vt:lpstr>Sheet2</vt:lpstr>
      <vt:lpstr>others</vt:lpstr>
      <vt:lpstr>'Annexure I'!Print_Area</vt:lpstr>
      <vt:lpstr>'Notes To Accounts'!Print_Area</vt:lpstr>
      <vt:lpstr>'Annexure I'!Print_Titles</vt:lpstr>
      <vt:lpstr>'Notes To Accounts'!Print_Titles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2022-05-06T10:22:20Z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-136823519</vt:i4>
  </property>
  <property fmtid="{D5CDD505-2E9C-101B-9397-08002B2CF9AE}" pid="3" name="_NewReviewCycle">
    <vt:lpwstr/>
  </property>
  <property fmtid="{D5CDD505-2E9C-101B-9397-08002B2CF9AE}" pid="4" name="_PreviousAdHocReviewCycleID">
    <vt:i4>-174586464</vt:i4>
  </property>
  <property fmtid="{D5CDD505-2E9C-101B-9397-08002B2CF9AE}" pid="5" name="RightsWATCHMark">
    <vt:lpwstr>8|CITI-No PII-Internal|{00000000-0000-0000-0000-000000000000}</vt:lpwstr>
  </property>
  <property fmtid="{D5CDD505-2E9C-101B-9397-08002B2CF9AE}" pid="6" name="_ReviewingToolsShownOnce">
    <vt:lpwstr/>
  </property>
</Properties>
</file>